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kathryn.wagner\Desktop\"/>
    </mc:Choice>
  </mc:AlternateContent>
  <bookViews>
    <workbookView xWindow="0" yWindow="720" windowWidth="28800" windowHeight="12228" tabRatio="870" activeTab="16"/>
  </bookViews>
  <sheets>
    <sheet name="Summary (UNCLASS)" sheetId="55" r:id="rId1"/>
    <sheet name="EQUIP SUM (UNCLASS)" sheetId="21" r:id="rId2"/>
    <sheet name="MANPOWER (UNCLASS)" sheetId="26" r:id="rId3"/>
    <sheet name="CL V SUM (UNCLASS)" sheetId="40" r:id="rId4"/>
    <sheet name="RLT3 (UNCLASS)" sheetId="54" r:id="rId5"/>
    <sheet name="RLT7(UNCLASS)" sheetId="42" r:id="rId6"/>
    <sheet name="RLT4(UNCLASS)" sheetId="43" r:id="rId7"/>
    <sheet name="12TH REG(UNCLASS)" sheetId="44" r:id="rId8"/>
    <sheet name="HQBN(UNCLASS)" sheetId="46" r:id="rId9"/>
    <sheet name="LAR(UNCLASS)" sheetId="47" r:id="rId10"/>
    <sheet name="RECON(UNCLASS)" sheetId="45" r:id="rId11"/>
    <sheet name="LE(UNCLASS)" sheetId="53" r:id="rId12"/>
    <sheet name="AATF(UNCLASS)" sheetId="22" r:id="rId13"/>
    <sheet name="CEB(UNCLASS)" sheetId="56" r:id="rId14"/>
    <sheet name="AFOE (OLD)(UNCLASS)" sheetId="52" r:id="rId15"/>
    <sheet name="TANK (OLD)(UNCLASS)" sheetId="48" r:id="rId16"/>
    <sheet name="RLT3 (OLD)(UNCLASS)" sheetId="41" r:id="rId17"/>
  </sheets>
  <definedNames>
    <definedName name="_xlnm._FilterDatabase" localSheetId="1" hidden="1">'EQUIP SUM (UNCLASS)'!$A$2:$AQ$166</definedName>
    <definedName name="_xlnm.Print_Area" localSheetId="0">'Summary (UNCLASS)'!$A$1:$AI$145</definedName>
  </definedNames>
  <calcPr calcId="152511"/>
  <webPublishing codePage="1252"/>
</workbook>
</file>

<file path=xl/calcChain.xml><?xml version="1.0" encoding="utf-8"?>
<calcChain xmlns="http://schemas.openxmlformats.org/spreadsheetml/2006/main">
  <c r="B91" i="55" l="1"/>
  <c r="E91" i="55"/>
  <c r="H91" i="55"/>
  <c r="B48" i="55"/>
  <c r="E48" i="55"/>
  <c r="B40" i="55"/>
  <c r="H40" i="55"/>
  <c r="D79" i="22"/>
  <c r="C48" i="55" l="1"/>
  <c r="Y4" i="22" l="1"/>
  <c r="Y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42" i="22"/>
  <c r="Y43" i="22"/>
  <c r="Y44" i="22"/>
  <c r="Y45" i="22"/>
  <c r="Y46" i="22"/>
  <c r="Y47" i="22"/>
  <c r="Y48" i="22"/>
  <c r="Y49" i="22"/>
  <c r="Y50" i="22"/>
  <c r="Y51" i="22"/>
  <c r="Y52" i="22"/>
  <c r="Y53" i="22"/>
  <c r="Y54" i="22"/>
  <c r="Y55" i="22"/>
  <c r="Y56" i="22"/>
  <c r="Y57" i="22"/>
  <c r="Y58" i="22"/>
  <c r="Y59" i="22"/>
  <c r="Y60" i="22"/>
  <c r="Y61" i="22"/>
  <c r="Y62" i="22"/>
  <c r="Y63" i="22"/>
  <c r="Y64" i="22"/>
  <c r="Y65" i="22"/>
  <c r="Y66" i="22"/>
  <c r="Y67" i="22"/>
  <c r="Y68" i="22"/>
  <c r="Y69" i="22"/>
  <c r="Y70" i="22"/>
  <c r="Y71" i="22"/>
  <c r="Y72" i="22"/>
  <c r="Y73" i="22"/>
  <c r="Y74" i="22"/>
  <c r="Y75" i="22"/>
  <c r="Y76" i="22"/>
  <c r="Y77" i="22"/>
  <c r="Y78" i="22"/>
  <c r="Y79" i="22"/>
  <c r="Y80" i="22"/>
  <c r="Y81" i="22"/>
  <c r="Y82" i="22"/>
  <c r="Y83" i="22"/>
  <c r="Y84" i="22"/>
  <c r="Y85" i="22"/>
  <c r="Y86" i="22"/>
  <c r="Y87" i="22"/>
  <c r="Y88" i="22"/>
  <c r="Y89" i="22"/>
  <c r="Y90" i="22"/>
  <c r="Y91" i="22"/>
  <c r="Y92" i="22"/>
  <c r="Y93" i="22"/>
  <c r="Y94" i="22"/>
  <c r="Y95" i="22"/>
  <c r="Y96" i="22"/>
  <c r="Y97" i="22"/>
  <c r="Y98" i="22"/>
  <c r="Y99" i="22"/>
  <c r="Y100" i="22"/>
  <c r="Y101" i="22"/>
  <c r="Y102" i="22"/>
  <c r="Y103" i="22"/>
  <c r="Y104" i="22"/>
  <c r="Y105" i="22"/>
  <c r="Y106" i="22"/>
  <c r="Y107" i="22"/>
  <c r="Y108" i="22"/>
  <c r="Y109" i="22"/>
  <c r="Y110" i="22"/>
  <c r="Y111" i="22"/>
  <c r="Y112" i="22"/>
  <c r="Y113" i="22"/>
  <c r="Y114" i="22"/>
  <c r="Y115" i="22"/>
  <c r="Y116" i="22"/>
  <c r="Y117" i="22"/>
  <c r="Y118" i="22"/>
  <c r="Y119" i="22"/>
  <c r="Y120" i="22"/>
  <c r="Y121" i="22"/>
  <c r="Y122" i="22"/>
  <c r="Y123" i="22"/>
  <c r="Y124" i="22"/>
  <c r="Y125" i="22"/>
  <c r="Y126" i="22"/>
  <c r="Y127" i="22"/>
  <c r="Y128" i="22"/>
  <c r="Y129" i="22"/>
  <c r="Y130" i="22"/>
  <c r="Y131" i="22"/>
  <c r="Y132" i="22"/>
  <c r="Y133" i="22"/>
  <c r="Y134" i="22"/>
  <c r="Y135" i="22"/>
  <c r="Y136" i="22"/>
  <c r="Y137" i="22"/>
  <c r="Y138" i="22"/>
  <c r="Y139" i="22"/>
  <c r="Y140" i="22"/>
  <c r="Y141" i="22"/>
  <c r="Y142" i="22"/>
  <c r="Y143" i="22"/>
  <c r="Y144" i="22"/>
  <c r="Y145" i="22"/>
  <c r="Y146" i="22"/>
  <c r="Y147" i="22"/>
  <c r="Y148" i="22"/>
  <c r="Y149" i="22"/>
  <c r="Y150" i="22"/>
  <c r="Y151" i="22"/>
  <c r="Y152" i="22"/>
  <c r="Y153" i="22"/>
  <c r="Y154" i="22"/>
  <c r="Y155" i="22"/>
  <c r="Y156" i="22"/>
  <c r="Y157" i="22"/>
  <c r="Y158" i="22"/>
  <c r="Y159" i="22"/>
  <c r="Y160" i="22"/>
  <c r="Y161" i="22"/>
  <c r="Y162" i="22"/>
  <c r="Y163" i="22"/>
  <c r="Y164" i="22"/>
  <c r="Y165" i="22"/>
  <c r="Y3" i="22"/>
  <c r="Y73" i="54" l="1"/>
  <c r="Y74" i="54"/>
  <c r="Y75" i="54"/>
  <c r="E7" i="45"/>
  <c r="E7" i="47"/>
  <c r="E7" i="46"/>
  <c r="Y4" i="56" l="1"/>
  <c r="Y5" i="56"/>
  <c r="Y6" i="56"/>
  <c r="Y7" i="56"/>
  <c r="BJ7" i="56" s="1"/>
  <c r="Y8" i="56"/>
  <c r="Y9" i="56"/>
  <c r="Y10" i="56"/>
  <c r="Y11" i="56"/>
  <c r="BL11" i="56" s="1"/>
  <c r="Y12" i="56"/>
  <c r="Y13" i="56"/>
  <c r="Y14" i="56"/>
  <c r="Y15" i="56"/>
  <c r="BL15" i="56" s="1"/>
  <c r="Y16" i="56"/>
  <c r="Y17" i="56"/>
  <c r="Y18" i="56"/>
  <c r="Y19" i="56"/>
  <c r="BL19" i="56" s="1"/>
  <c r="Y20" i="56"/>
  <c r="Y21" i="56"/>
  <c r="Y22" i="56"/>
  <c r="Y23" i="56"/>
  <c r="BJ23" i="56" s="1"/>
  <c r="Y24" i="56"/>
  <c r="Y25" i="56"/>
  <c r="Y26" i="56"/>
  <c r="Y27" i="56"/>
  <c r="BL27" i="56" s="1"/>
  <c r="Y28" i="56"/>
  <c r="Y29" i="56"/>
  <c r="Y30" i="56"/>
  <c r="Y31" i="56"/>
  <c r="BJ31" i="56" s="1"/>
  <c r="Y32" i="56"/>
  <c r="Y33" i="56"/>
  <c r="Y34" i="56"/>
  <c r="Y35" i="56"/>
  <c r="BI35" i="56" s="1"/>
  <c r="Y36" i="56"/>
  <c r="Y37" i="56"/>
  <c r="Y38" i="56"/>
  <c r="Y39" i="56"/>
  <c r="BM39" i="56" s="1"/>
  <c r="Y40" i="56"/>
  <c r="Y41" i="56"/>
  <c r="Y42" i="56"/>
  <c r="Y43" i="56"/>
  <c r="BJ43" i="56" s="1"/>
  <c r="Y44" i="56"/>
  <c r="Y45" i="56"/>
  <c r="Y46" i="56"/>
  <c r="Y47" i="56"/>
  <c r="AC86" i="55" s="1"/>
  <c r="Y48" i="56"/>
  <c r="Y49" i="56"/>
  <c r="Y50" i="56"/>
  <c r="Y51" i="56"/>
  <c r="BJ51" i="56" s="1"/>
  <c r="Y52" i="56"/>
  <c r="Y53" i="56"/>
  <c r="Y54" i="56"/>
  <c r="Y55" i="56"/>
  <c r="BJ55" i="56" s="1"/>
  <c r="Y56" i="56"/>
  <c r="Y57" i="56"/>
  <c r="Y58" i="56"/>
  <c r="Y59" i="56"/>
  <c r="BM59" i="56" s="1"/>
  <c r="Y60" i="56"/>
  <c r="Y61" i="56"/>
  <c r="Y62" i="56"/>
  <c r="Y63" i="56"/>
  <c r="Y64" i="56"/>
  <c r="Y65" i="56"/>
  <c r="Y66" i="56"/>
  <c r="Y67" i="56"/>
  <c r="BJ67" i="56" s="1"/>
  <c r="Y68" i="56"/>
  <c r="Y69" i="56"/>
  <c r="Y70" i="56"/>
  <c r="Y71" i="56"/>
  <c r="BJ71" i="56" s="1"/>
  <c r="Y72" i="56"/>
  <c r="Y73" i="56"/>
  <c r="Y74" i="56"/>
  <c r="Y75" i="56"/>
  <c r="BM75" i="56" s="1"/>
  <c r="Y76" i="56"/>
  <c r="Y77" i="56"/>
  <c r="Y78" i="56"/>
  <c r="Y79" i="56"/>
  <c r="Y80" i="56"/>
  <c r="Y81" i="56"/>
  <c r="Y82" i="56"/>
  <c r="Y83" i="56"/>
  <c r="BJ83" i="56" s="1"/>
  <c r="Y84" i="56"/>
  <c r="Y85" i="56"/>
  <c r="Y86" i="56"/>
  <c r="Y87" i="56"/>
  <c r="BI87" i="56" s="1"/>
  <c r="Y88" i="56"/>
  <c r="Y89" i="56"/>
  <c r="Y90" i="56"/>
  <c r="Y91" i="56"/>
  <c r="BM91" i="56" s="1"/>
  <c r="Y92" i="56"/>
  <c r="Y93" i="56"/>
  <c r="Y94" i="56"/>
  <c r="Y95" i="56"/>
  <c r="BM95" i="56" s="1"/>
  <c r="Y96" i="56"/>
  <c r="Y97" i="56"/>
  <c r="Y98" i="56"/>
  <c r="Y99" i="56"/>
  <c r="BM99" i="56" s="1"/>
  <c r="Y100" i="56"/>
  <c r="Y101" i="56"/>
  <c r="Y102" i="56"/>
  <c r="Y103" i="56"/>
  <c r="BM103" i="56" s="1"/>
  <c r="Y104" i="56"/>
  <c r="Y105" i="56"/>
  <c r="Y106" i="56"/>
  <c r="Y107" i="56"/>
  <c r="BI107" i="56" s="1"/>
  <c r="Y108" i="56"/>
  <c r="Y109" i="56"/>
  <c r="Y110" i="56"/>
  <c r="Y111" i="56"/>
  <c r="BK111" i="56" s="1"/>
  <c r="Y112" i="56"/>
  <c r="Y113" i="56"/>
  <c r="Y114" i="56"/>
  <c r="Y115" i="56"/>
  <c r="BJ115" i="56" s="1"/>
  <c r="Y116" i="56"/>
  <c r="Y117" i="56"/>
  <c r="Y118" i="56"/>
  <c r="Y119" i="56"/>
  <c r="AC81" i="55" s="1"/>
  <c r="Y120" i="56"/>
  <c r="Y121" i="56"/>
  <c r="Y122" i="56"/>
  <c r="Y123" i="56"/>
  <c r="BK123" i="56" s="1"/>
  <c r="Y124" i="56"/>
  <c r="Y125" i="56"/>
  <c r="Y126" i="56"/>
  <c r="Y127" i="56"/>
  <c r="BK127" i="56" s="1"/>
  <c r="Y128" i="56"/>
  <c r="Y129" i="56"/>
  <c r="Y130" i="56"/>
  <c r="Y131" i="56"/>
  <c r="BK131" i="56" s="1"/>
  <c r="Y132" i="56"/>
  <c r="Y133" i="56"/>
  <c r="Y134" i="56"/>
  <c r="Y135" i="56"/>
  <c r="BK135" i="56" s="1"/>
  <c r="Y136" i="56"/>
  <c r="Y137" i="56"/>
  <c r="Y138" i="56"/>
  <c r="Y139" i="56"/>
  <c r="BM139" i="56" s="1"/>
  <c r="Y140" i="56"/>
  <c r="Y141" i="56"/>
  <c r="Y142" i="56"/>
  <c r="Y143" i="56"/>
  <c r="BI143" i="56" s="1"/>
  <c r="Y144" i="56"/>
  <c r="Y145" i="56"/>
  <c r="Y146" i="56"/>
  <c r="Y147" i="56"/>
  <c r="BH147" i="56" s="1"/>
  <c r="Y148" i="56"/>
  <c r="Y149" i="56"/>
  <c r="Y150" i="56"/>
  <c r="Y151" i="56"/>
  <c r="BM151" i="56" s="1"/>
  <c r="Y152" i="56"/>
  <c r="Y153" i="56"/>
  <c r="Y154" i="56"/>
  <c r="Y155" i="56"/>
  <c r="BM155" i="56" s="1"/>
  <c r="Y156" i="56"/>
  <c r="Y157" i="56"/>
  <c r="Y158" i="56"/>
  <c r="Y159" i="56"/>
  <c r="BM159" i="56" s="1"/>
  <c r="Y160" i="56"/>
  <c r="Y161" i="56"/>
  <c r="Y162" i="56"/>
  <c r="Y163" i="56"/>
  <c r="BM163" i="56" s="1"/>
  <c r="Y164" i="56"/>
  <c r="Y165" i="56"/>
  <c r="Y3" i="56"/>
  <c r="F75" i="56"/>
  <c r="AC46" i="55" s="1"/>
  <c r="AC103" i="55" s="1"/>
  <c r="X167" i="56"/>
  <c r="W167" i="56"/>
  <c r="Q167" i="56"/>
  <c r="P167" i="56"/>
  <c r="BR165" i="56"/>
  <c r="BQ165" i="56"/>
  <c r="BP165" i="56"/>
  <c r="BO165" i="56"/>
  <c r="BF165" i="56"/>
  <c r="BE165" i="56"/>
  <c r="BD165" i="56"/>
  <c r="BC165" i="56"/>
  <c r="BB165" i="56"/>
  <c r="BA165" i="56"/>
  <c r="AZ165" i="56"/>
  <c r="AY165" i="56"/>
  <c r="AX165" i="56"/>
  <c r="AW165" i="56"/>
  <c r="AV165" i="56"/>
  <c r="AU165" i="56"/>
  <c r="AT165" i="56"/>
  <c r="AS165" i="56"/>
  <c r="AR165" i="56"/>
  <c r="AQ165" i="56"/>
  <c r="AP165" i="56"/>
  <c r="AO165" i="56"/>
  <c r="AM165" i="56"/>
  <c r="AL165" i="56"/>
  <c r="AK165" i="56"/>
  <c r="AJ165" i="56"/>
  <c r="AI165" i="56"/>
  <c r="AH165" i="56"/>
  <c r="AF165" i="56"/>
  <c r="AE165" i="56"/>
  <c r="AD165" i="56"/>
  <c r="AC165" i="56"/>
  <c r="AB165" i="56"/>
  <c r="AA165" i="56"/>
  <c r="BM165" i="56"/>
  <c r="S165" i="56"/>
  <c r="O165" i="56"/>
  <c r="N165" i="56"/>
  <c r="R165" i="56" s="1"/>
  <c r="M165" i="56"/>
  <c r="BR164" i="56"/>
  <c r="BQ164" i="56"/>
  <c r="BP164" i="56"/>
  <c r="BO164" i="56"/>
  <c r="BF164" i="56"/>
  <c r="BE164" i="56"/>
  <c r="BD164" i="56"/>
  <c r="BC164" i="56"/>
  <c r="BB164" i="56"/>
  <c r="BA164" i="56"/>
  <c r="AZ164" i="56"/>
  <c r="AY164" i="56"/>
  <c r="AX164" i="56"/>
  <c r="AW164" i="56"/>
  <c r="AV164" i="56"/>
  <c r="AU164" i="56"/>
  <c r="AT164" i="56"/>
  <c r="AS164" i="56"/>
  <c r="AR164" i="56"/>
  <c r="AQ164" i="56"/>
  <c r="AP164" i="56"/>
  <c r="AO164" i="56"/>
  <c r="AM164" i="56"/>
  <c r="AL164" i="56"/>
  <c r="AK164" i="56"/>
  <c r="AJ164" i="56"/>
  <c r="AI164" i="56"/>
  <c r="AH164" i="56"/>
  <c r="AF164" i="56"/>
  <c r="AE164" i="56"/>
  <c r="AD164" i="56"/>
  <c r="AC164" i="56"/>
  <c r="AB164" i="56"/>
  <c r="AA164" i="56"/>
  <c r="BK164" i="56"/>
  <c r="R164" i="56"/>
  <c r="O164" i="56"/>
  <c r="S164" i="56" s="1"/>
  <c r="N164" i="56"/>
  <c r="M164" i="56"/>
  <c r="BR163" i="56"/>
  <c r="BQ163" i="56"/>
  <c r="BP163" i="56"/>
  <c r="BO163" i="56"/>
  <c r="BF163" i="56"/>
  <c r="BE163" i="56"/>
  <c r="BD163" i="56"/>
  <c r="BC163" i="56"/>
  <c r="BB163" i="56"/>
  <c r="BA163" i="56"/>
  <c r="AZ163" i="56"/>
  <c r="AY163" i="56"/>
  <c r="AX163" i="56"/>
  <c r="AW163" i="56"/>
  <c r="AV163" i="56"/>
  <c r="AU163" i="56"/>
  <c r="AT163" i="56"/>
  <c r="AS163" i="56"/>
  <c r="AR163" i="56"/>
  <c r="AQ163" i="56"/>
  <c r="AP163" i="56"/>
  <c r="AO163" i="56"/>
  <c r="AM163" i="56"/>
  <c r="AL163" i="56"/>
  <c r="AK163" i="56"/>
  <c r="AJ163" i="56"/>
  <c r="AI163" i="56"/>
  <c r="AH163" i="56"/>
  <c r="AF163" i="56"/>
  <c r="AE163" i="56"/>
  <c r="AD163" i="56"/>
  <c r="AC163" i="56"/>
  <c r="AB163" i="56"/>
  <c r="AA163" i="56"/>
  <c r="S163" i="56"/>
  <c r="O163" i="56"/>
  <c r="N163" i="56"/>
  <c r="R163" i="56" s="1"/>
  <c r="T163" i="56" s="1"/>
  <c r="M163" i="56"/>
  <c r="BR162" i="56"/>
  <c r="BQ162" i="56"/>
  <c r="BP162" i="56"/>
  <c r="BO162" i="56"/>
  <c r="BH162" i="56"/>
  <c r="BF162" i="56"/>
  <c r="BE162" i="56"/>
  <c r="BD162" i="56"/>
  <c r="BC162" i="56"/>
  <c r="BB162" i="56"/>
  <c r="BA162" i="56"/>
  <c r="AZ162" i="56"/>
  <c r="AY162" i="56"/>
  <c r="AX162" i="56"/>
  <c r="AW162" i="56"/>
  <c r="AV162" i="56"/>
  <c r="AU162" i="56"/>
  <c r="AT162" i="56"/>
  <c r="AS162" i="56"/>
  <c r="AR162" i="56"/>
  <c r="AQ162" i="56"/>
  <c r="AP162" i="56"/>
  <c r="AO162" i="56"/>
  <c r="AM162" i="56"/>
  <c r="AL162" i="56"/>
  <c r="AK162" i="56"/>
  <c r="AJ162" i="56"/>
  <c r="AI162" i="56"/>
  <c r="AH162" i="56"/>
  <c r="AF162" i="56"/>
  <c r="AE162" i="56"/>
  <c r="AD162" i="56"/>
  <c r="AC162" i="56"/>
  <c r="AB162" i="56"/>
  <c r="AA162" i="56"/>
  <c r="BK162" i="56"/>
  <c r="R162" i="56"/>
  <c r="O162" i="56"/>
  <c r="S162" i="56" s="1"/>
  <c r="N162" i="56"/>
  <c r="M162" i="56"/>
  <c r="BR161" i="56"/>
  <c r="BQ161" i="56"/>
  <c r="BP161" i="56"/>
  <c r="BO161" i="56"/>
  <c r="BF161" i="56"/>
  <c r="BE161" i="56"/>
  <c r="BD161" i="56"/>
  <c r="BC161" i="56"/>
  <c r="BB161" i="56"/>
  <c r="BA161" i="56"/>
  <c r="AZ161" i="56"/>
  <c r="AY161" i="56"/>
  <c r="AX161" i="56"/>
  <c r="AW161" i="56"/>
  <c r="AV161" i="56"/>
  <c r="AU161" i="56"/>
  <c r="AT161" i="56"/>
  <c r="AS161" i="56"/>
  <c r="AR161" i="56"/>
  <c r="AQ161" i="56"/>
  <c r="AP161" i="56"/>
  <c r="AO161" i="56"/>
  <c r="AM161" i="56"/>
  <c r="AL161" i="56"/>
  <c r="AK161" i="56"/>
  <c r="AJ161" i="56"/>
  <c r="AI161" i="56"/>
  <c r="AH161" i="56"/>
  <c r="AF161" i="56"/>
  <c r="AE161" i="56"/>
  <c r="AD161" i="56"/>
  <c r="AC161" i="56"/>
  <c r="AB161" i="56"/>
  <c r="AA161" i="56"/>
  <c r="BM161" i="56"/>
  <c r="S161" i="56"/>
  <c r="R161" i="56"/>
  <c r="O161" i="56"/>
  <c r="N161" i="56"/>
  <c r="M161" i="56"/>
  <c r="BR160" i="56"/>
  <c r="BQ160" i="56"/>
  <c r="BP160" i="56"/>
  <c r="BO160" i="56"/>
  <c r="BF160" i="56"/>
  <c r="BE160" i="56"/>
  <c r="BD160" i="56"/>
  <c r="BC160" i="56"/>
  <c r="BB160" i="56"/>
  <c r="BA160" i="56"/>
  <c r="AZ160" i="56"/>
  <c r="AY160" i="56"/>
  <c r="AX160" i="56"/>
  <c r="AW160" i="56"/>
  <c r="AV160" i="56"/>
  <c r="AU160" i="56"/>
  <c r="AT160" i="56"/>
  <c r="AS160" i="56"/>
  <c r="AR160" i="56"/>
  <c r="AQ160" i="56"/>
  <c r="AP160" i="56"/>
  <c r="AO160" i="56"/>
  <c r="AM160" i="56"/>
  <c r="AL160" i="56"/>
  <c r="AK160" i="56"/>
  <c r="AJ160" i="56"/>
  <c r="AI160" i="56"/>
  <c r="AH160" i="56"/>
  <c r="AF160" i="56"/>
  <c r="AE160" i="56"/>
  <c r="AD160" i="56"/>
  <c r="AC160" i="56"/>
  <c r="AB160" i="56"/>
  <c r="AA160" i="56"/>
  <c r="BK160" i="56"/>
  <c r="O160" i="56"/>
  <c r="S160" i="56" s="1"/>
  <c r="N160" i="56"/>
  <c r="R160" i="56" s="1"/>
  <c r="T160" i="56" s="1"/>
  <c r="M160" i="56"/>
  <c r="BR159" i="56"/>
  <c r="BQ159" i="56"/>
  <c r="BP159" i="56"/>
  <c r="BO159" i="56"/>
  <c r="BF159" i="56"/>
  <c r="BE159" i="56"/>
  <c r="BD159" i="56"/>
  <c r="BC159" i="56"/>
  <c r="BB159" i="56"/>
  <c r="BA159" i="56"/>
  <c r="AZ159" i="56"/>
  <c r="AY159" i="56"/>
  <c r="AX159" i="56"/>
  <c r="AW159" i="56"/>
  <c r="AV159" i="56"/>
  <c r="AU159" i="56"/>
  <c r="AT159" i="56"/>
  <c r="AS159" i="56"/>
  <c r="AR159" i="56"/>
  <c r="AQ159" i="56"/>
  <c r="AP159" i="56"/>
  <c r="AO159" i="56"/>
  <c r="AM159" i="56"/>
  <c r="AL159" i="56"/>
  <c r="AK159" i="56"/>
  <c r="AJ159" i="56"/>
  <c r="AI159" i="56"/>
  <c r="AH159" i="56"/>
  <c r="AF159" i="56"/>
  <c r="AE159" i="56"/>
  <c r="AD159" i="56"/>
  <c r="AC159" i="56"/>
  <c r="AB159" i="56"/>
  <c r="AA159" i="56"/>
  <c r="S159" i="56"/>
  <c r="O159" i="56"/>
  <c r="N159" i="56"/>
  <c r="R159" i="56" s="1"/>
  <c r="T159" i="56" s="1"/>
  <c r="M159" i="56"/>
  <c r="BR158" i="56"/>
  <c r="BQ158" i="56"/>
  <c r="BP158" i="56"/>
  <c r="BO158" i="56"/>
  <c r="BF158" i="56"/>
  <c r="BE158" i="56"/>
  <c r="BD158" i="56"/>
  <c r="BC158" i="56"/>
  <c r="BB158" i="56"/>
  <c r="BA158" i="56"/>
  <c r="AZ158" i="56"/>
  <c r="AY158" i="56"/>
  <c r="AX158" i="56"/>
  <c r="AW158" i="56"/>
  <c r="AV158" i="56"/>
  <c r="AU158" i="56"/>
  <c r="AT158" i="56"/>
  <c r="AS158" i="56"/>
  <c r="AR158" i="56"/>
  <c r="AQ158" i="56"/>
  <c r="AP158" i="56"/>
  <c r="AO158" i="56"/>
  <c r="AM158" i="56"/>
  <c r="AL158" i="56"/>
  <c r="AK158" i="56"/>
  <c r="AJ158" i="56"/>
  <c r="AI158" i="56"/>
  <c r="AH158" i="56"/>
  <c r="AF158" i="56"/>
  <c r="AE158" i="56"/>
  <c r="AD158" i="56"/>
  <c r="AC158" i="56"/>
  <c r="AB158" i="56"/>
  <c r="AA158" i="56"/>
  <c r="BK158" i="56"/>
  <c r="O158" i="56"/>
  <c r="S158" i="56" s="1"/>
  <c r="N158" i="56"/>
  <c r="R158" i="56" s="1"/>
  <c r="T158" i="56" s="1"/>
  <c r="M158" i="56"/>
  <c r="BR157" i="56"/>
  <c r="BQ157" i="56"/>
  <c r="BP157" i="56"/>
  <c r="BO157" i="56"/>
  <c r="BF157" i="56"/>
  <c r="BE157" i="56"/>
  <c r="BD157" i="56"/>
  <c r="BC157" i="56"/>
  <c r="BB157" i="56"/>
  <c r="BA157" i="56"/>
  <c r="AZ157" i="56"/>
  <c r="AY157" i="56"/>
  <c r="AX157" i="56"/>
  <c r="AW157" i="56"/>
  <c r="AV157" i="56"/>
  <c r="AU157" i="56"/>
  <c r="AT157" i="56"/>
  <c r="AS157" i="56"/>
  <c r="AR157" i="56"/>
  <c r="AQ157" i="56"/>
  <c r="AP157" i="56"/>
  <c r="AO157" i="56"/>
  <c r="AM157" i="56"/>
  <c r="AL157" i="56"/>
  <c r="AK157" i="56"/>
  <c r="AJ157" i="56"/>
  <c r="AI157" i="56"/>
  <c r="AH157" i="56"/>
  <c r="AF157" i="56"/>
  <c r="AE157" i="56"/>
  <c r="AD157" i="56"/>
  <c r="AC157" i="56"/>
  <c r="AB157" i="56"/>
  <c r="AA157" i="56"/>
  <c r="BM157" i="56"/>
  <c r="S157" i="56"/>
  <c r="O157" i="56"/>
  <c r="N157" i="56"/>
  <c r="R157" i="56" s="1"/>
  <c r="T157" i="56" s="1"/>
  <c r="M157" i="56"/>
  <c r="BR156" i="56"/>
  <c r="BQ156" i="56"/>
  <c r="BP156" i="56"/>
  <c r="BO156" i="56"/>
  <c r="BF156" i="56"/>
  <c r="BE156" i="56"/>
  <c r="BD156" i="56"/>
  <c r="BC156" i="56"/>
  <c r="BB156" i="56"/>
  <c r="BA156" i="56"/>
  <c r="AZ156" i="56"/>
  <c r="AY156" i="56"/>
  <c r="AX156" i="56"/>
  <c r="AW156" i="56"/>
  <c r="AV156" i="56"/>
  <c r="AU156" i="56"/>
  <c r="AT156" i="56"/>
  <c r="AS156" i="56"/>
  <c r="AR156" i="56"/>
  <c r="AQ156" i="56"/>
  <c r="AP156" i="56"/>
  <c r="AO156" i="56"/>
  <c r="AM156" i="56"/>
  <c r="AL156" i="56"/>
  <c r="AK156" i="56"/>
  <c r="AJ156" i="56"/>
  <c r="AI156" i="56"/>
  <c r="AH156" i="56"/>
  <c r="AF156" i="56"/>
  <c r="AE156" i="56"/>
  <c r="AD156" i="56"/>
  <c r="AC156" i="56"/>
  <c r="AB156" i="56"/>
  <c r="AA156" i="56"/>
  <c r="BK156" i="56"/>
  <c r="O156" i="56"/>
  <c r="S156" i="56" s="1"/>
  <c r="N156" i="56"/>
  <c r="R156" i="56" s="1"/>
  <c r="M156" i="56"/>
  <c r="BR155" i="56"/>
  <c r="BQ155" i="56"/>
  <c r="BP155" i="56"/>
  <c r="BO155" i="56"/>
  <c r="BF155" i="56"/>
  <c r="BE155" i="56"/>
  <c r="BD155" i="56"/>
  <c r="BC155" i="56"/>
  <c r="BB155" i="56"/>
  <c r="BA155" i="56"/>
  <c r="AZ155" i="56"/>
  <c r="AY155" i="56"/>
  <c r="AX155" i="56"/>
  <c r="AW155" i="56"/>
  <c r="AV155" i="56"/>
  <c r="AU155" i="56"/>
  <c r="AT155" i="56"/>
  <c r="AS155" i="56"/>
  <c r="AR155" i="56"/>
  <c r="AQ155" i="56"/>
  <c r="AP155" i="56"/>
  <c r="AO155" i="56"/>
  <c r="AM155" i="56"/>
  <c r="AL155" i="56"/>
  <c r="AK155" i="56"/>
  <c r="AJ155" i="56"/>
  <c r="AI155" i="56"/>
  <c r="AH155" i="56"/>
  <c r="AF155" i="56"/>
  <c r="AE155" i="56"/>
  <c r="AD155" i="56"/>
  <c r="AC155" i="56"/>
  <c r="AB155" i="56"/>
  <c r="AA155" i="56"/>
  <c r="S155" i="56"/>
  <c r="R155" i="56"/>
  <c r="T155" i="56" s="1"/>
  <c r="O155" i="56"/>
  <c r="N155" i="56"/>
  <c r="M155" i="56"/>
  <c r="BR154" i="56"/>
  <c r="BQ154" i="56"/>
  <c r="BP154" i="56"/>
  <c r="BO154" i="56"/>
  <c r="BF154" i="56"/>
  <c r="BE154" i="56"/>
  <c r="BD154" i="56"/>
  <c r="BC154" i="56"/>
  <c r="BB154" i="56"/>
  <c r="BA154" i="56"/>
  <c r="AZ154" i="56"/>
  <c r="AY154" i="56"/>
  <c r="AX154" i="56"/>
  <c r="AW154" i="56"/>
  <c r="AV154" i="56"/>
  <c r="AU154" i="56"/>
  <c r="AT154" i="56"/>
  <c r="AS154" i="56"/>
  <c r="AR154" i="56"/>
  <c r="AQ154" i="56"/>
  <c r="AP154" i="56"/>
  <c r="AO154" i="56"/>
  <c r="AM154" i="56"/>
  <c r="AL154" i="56"/>
  <c r="AK154" i="56"/>
  <c r="AJ154" i="56"/>
  <c r="AI154" i="56"/>
  <c r="AH154" i="56"/>
  <c r="AF154" i="56"/>
  <c r="AE154" i="56"/>
  <c r="AD154" i="56"/>
  <c r="AC154" i="56"/>
  <c r="AB154" i="56"/>
  <c r="AA154" i="56"/>
  <c r="BK154" i="56"/>
  <c r="O154" i="56"/>
  <c r="S154" i="56" s="1"/>
  <c r="N154" i="56"/>
  <c r="R154" i="56" s="1"/>
  <c r="T154" i="56" s="1"/>
  <c r="M154" i="56"/>
  <c r="BR153" i="56"/>
  <c r="BQ153" i="56"/>
  <c r="BP153" i="56"/>
  <c r="BO153" i="56"/>
  <c r="BF153" i="56"/>
  <c r="BE153" i="56"/>
  <c r="BD153" i="56"/>
  <c r="BC153" i="56"/>
  <c r="BB153" i="56"/>
  <c r="BA153" i="56"/>
  <c r="AZ153" i="56"/>
  <c r="AY153" i="56"/>
  <c r="AX153" i="56"/>
  <c r="AW153" i="56"/>
  <c r="AV153" i="56"/>
  <c r="AU153" i="56"/>
  <c r="AT153" i="56"/>
  <c r="AS153" i="56"/>
  <c r="AR153" i="56"/>
  <c r="AQ153" i="56"/>
  <c r="AP153" i="56"/>
  <c r="AO153" i="56"/>
  <c r="AM153" i="56"/>
  <c r="AL153" i="56"/>
  <c r="AK153" i="56"/>
  <c r="AJ153" i="56"/>
  <c r="AI153" i="56"/>
  <c r="AH153" i="56"/>
  <c r="AF153" i="56"/>
  <c r="AE153" i="56"/>
  <c r="AD153" i="56"/>
  <c r="AC153" i="56"/>
  <c r="AB153" i="56"/>
  <c r="AA153" i="56"/>
  <c r="BM153" i="56"/>
  <c r="S153" i="56"/>
  <c r="O153" i="56"/>
  <c r="N153" i="56"/>
  <c r="R153" i="56" s="1"/>
  <c r="T153" i="56" s="1"/>
  <c r="M153" i="56"/>
  <c r="BR152" i="56"/>
  <c r="BQ152" i="56"/>
  <c r="BP152" i="56"/>
  <c r="BO152" i="56"/>
  <c r="BF152" i="56"/>
  <c r="BE152" i="56"/>
  <c r="BD152" i="56"/>
  <c r="BC152" i="56"/>
  <c r="BB152" i="56"/>
  <c r="BA152" i="56"/>
  <c r="AZ152" i="56"/>
  <c r="AY152" i="56"/>
  <c r="AX152" i="56"/>
  <c r="AW152" i="56"/>
  <c r="AV152" i="56"/>
  <c r="AU152" i="56"/>
  <c r="AT152" i="56"/>
  <c r="AS152" i="56"/>
  <c r="AR152" i="56"/>
  <c r="AQ152" i="56"/>
  <c r="AP152" i="56"/>
  <c r="AO152" i="56"/>
  <c r="AM152" i="56"/>
  <c r="AL152" i="56"/>
  <c r="AK152" i="56"/>
  <c r="AJ152" i="56"/>
  <c r="AI152" i="56"/>
  <c r="AH152" i="56"/>
  <c r="AF152" i="56"/>
  <c r="AE152" i="56"/>
  <c r="AD152" i="56"/>
  <c r="AC152" i="56"/>
  <c r="AB152" i="56"/>
  <c r="AA152" i="56"/>
  <c r="BK152" i="56"/>
  <c r="O152" i="56"/>
  <c r="S152" i="56" s="1"/>
  <c r="N152" i="56"/>
  <c r="R152" i="56" s="1"/>
  <c r="M152" i="56"/>
  <c r="BR151" i="56"/>
  <c r="BQ151" i="56"/>
  <c r="BP151" i="56"/>
  <c r="BO151" i="56"/>
  <c r="BF151" i="56"/>
  <c r="BE151" i="56"/>
  <c r="BD151" i="56"/>
  <c r="BC151" i="56"/>
  <c r="BB151" i="56"/>
  <c r="BA151" i="56"/>
  <c r="AZ151" i="56"/>
  <c r="AY151" i="56"/>
  <c r="AX151" i="56"/>
  <c r="AW151" i="56"/>
  <c r="AV151" i="56"/>
  <c r="AU151" i="56"/>
  <c r="AT151" i="56"/>
  <c r="AS151" i="56"/>
  <c r="AR151" i="56"/>
  <c r="AQ151" i="56"/>
  <c r="AP151" i="56"/>
  <c r="AO151" i="56"/>
  <c r="AM151" i="56"/>
  <c r="AL151" i="56"/>
  <c r="AK151" i="56"/>
  <c r="AJ151" i="56"/>
  <c r="AI151" i="56"/>
  <c r="AH151" i="56"/>
  <c r="AF151" i="56"/>
  <c r="AE151" i="56"/>
  <c r="AD151" i="56"/>
  <c r="AC151" i="56"/>
  <c r="AB151" i="56"/>
  <c r="AA151" i="56"/>
  <c r="S151" i="56"/>
  <c r="O151" i="56"/>
  <c r="N151" i="56"/>
  <c r="R151" i="56" s="1"/>
  <c r="M151" i="56"/>
  <c r="BR150" i="56"/>
  <c r="BQ150" i="56"/>
  <c r="BP150" i="56"/>
  <c r="BO150" i="56"/>
  <c r="BF150" i="56"/>
  <c r="BE150" i="56"/>
  <c r="BD150" i="56"/>
  <c r="BC150" i="56"/>
  <c r="BB150" i="56"/>
  <c r="BA150" i="56"/>
  <c r="AZ150" i="56"/>
  <c r="AY150" i="56"/>
  <c r="AX150" i="56"/>
  <c r="AW150" i="56"/>
  <c r="AV150" i="56"/>
  <c r="AU150" i="56"/>
  <c r="AT150" i="56"/>
  <c r="AS150" i="56"/>
  <c r="AR150" i="56"/>
  <c r="AQ150" i="56"/>
  <c r="AP150" i="56"/>
  <c r="AO150" i="56"/>
  <c r="AM150" i="56"/>
  <c r="AL150" i="56"/>
  <c r="AK150" i="56"/>
  <c r="AJ150" i="56"/>
  <c r="AI150" i="56"/>
  <c r="AH150" i="56"/>
  <c r="AF150" i="56"/>
  <c r="AE150" i="56"/>
  <c r="AD150" i="56"/>
  <c r="AC150" i="56"/>
  <c r="AB150" i="56"/>
  <c r="AA150" i="56"/>
  <c r="BK150" i="56"/>
  <c r="O150" i="56"/>
  <c r="S150" i="56" s="1"/>
  <c r="N150" i="56"/>
  <c r="R150" i="56" s="1"/>
  <c r="T150" i="56" s="1"/>
  <c r="M150" i="56"/>
  <c r="BR149" i="56"/>
  <c r="BQ149" i="56"/>
  <c r="BP149" i="56"/>
  <c r="BO149" i="56"/>
  <c r="BF149" i="56"/>
  <c r="BE149" i="56"/>
  <c r="BD149" i="56"/>
  <c r="BC149" i="56"/>
  <c r="BB149" i="56"/>
  <c r="BA149" i="56"/>
  <c r="AZ149" i="56"/>
  <c r="AY149" i="56"/>
  <c r="AX149" i="56"/>
  <c r="AW149" i="56"/>
  <c r="AV149" i="56"/>
  <c r="AU149" i="56"/>
  <c r="AT149" i="56"/>
  <c r="AS149" i="56"/>
  <c r="AR149" i="56"/>
  <c r="AQ149" i="56"/>
  <c r="AP149" i="56"/>
  <c r="AO149" i="56"/>
  <c r="AI149" i="56"/>
  <c r="AH149" i="56"/>
  <c r="AF149" i="56"/>
  <c r="AE149" i="56"/>
  <c r="AD149" i="56"/>
  <c r="AC149" i="56"/>
  <c r="AB149" i="56"/>
  <c r="AA149" i="56"/>
  <c r="BM149" i="56"/>
  <c r="S149" i="56"/>
  <c r="O149" i="56"/>
  <c r="N149" i="56"/>
  <c r="R149" i="56" s="1"/>
  <c r="T149" i="56" s="1"/>
  <c r="M149" i="56"/>
  <c r="BR148" i="56"/>
  <c r="BQ148" i="56"/>
  <c r="BP148" i="56"/>
  <c r="BO148" i="56"/>
  <c r="BF148" i="56"/>
  <c r="BE148" i="56"/>
  <c r="BD148" i="56"/>
  <c r="BC148" i="56"/>
  <c r="BB148" i="56"/>
  <c r="BA148" i="56"/>
  <c r="AZ148" i="56"/>
  <c r="AY148" i="56"/>
  <c r="AX148" i="56"/>
  <c r="AW148" i="56"/>
  <c r="AV148" i="56"/>
  <c r="AU148" i="56"/>
  <c r="AT148" i="56"/>
  <c r="AS148" i="56"/>
  <c r="AR148" i="56"/>
  <c r="AQ148" i="56"/>
  <c r="AP148" i="56"/>
  <c r="AO148" i="56"/>
  <c r="AM148" i="56"/>
  <c r="AL148" i="56"/>
  <c r="AK148" i="56"/>
  <c r="AJ148" i="56"/>
  <c r="AI148" i="56"/>
  <c r="AH148" i="56"/>
  <c r="AF148" i="56"/>
  <c r="AE148" i="56"/>
  <c r="AD148" i="56"/>
  <c r="AC148" i="56"/>
  <c r="AB148" i="56"/>
  <c r="AA148" i="56"/>
  <c r="BK148" i="56"/>
  <c r="O148" i="56"/>
  <c r="S148" i="56" s="1"/>
  <c r="N148" i="56"/>
  <c r="R148" i="56" s="1"/>
  <c r="M148" i="56"/>
  <c r="BR147" i="56"/>
  <c r="BQ147" i="56"/>
  <c r="BP147" i="56"/>
  <c r="BO147" i="56"/>
  <c r="BF147" i="56"/>
  <c r="BE147" i="56"/>
  <c r="BD147" i="56"/>
  <c r="BC147" i="56"/>
  <c r="BB147" i="56"/>
  <c r="BA147" i="56"/>
  <c r="AZ147" i="56"/>
  <c r="AY147" i="56"/>
  <c r="AX147" i="56"/>
  <c r="AW147" i="56"/>
  <c r="AV147" i="56"/>
  <c r="AU147" i="56"/>
  <c r="AT147" i="56"/>
  <c r="AS147" i="56"/>
  <c r="AR147" i="56"/>
  <c r="AQ147" i="56"/>
  <c r="AP147" i="56"/>
  <c r="AO147" i="56"/>
  <c r="AM147" i="56"/>
  <c r="AL147" i="56"/>
  <c r="AK147" i="56"/>
  <c r="AJ147" i="56"/>
  <c r="AI147" i="56"/>
  <c r="AH147" i="56"/>
  <c r="AF147" i="56"/>
  <c r="AE147" i="56"/>
  <c r="AD147" i="56"/>
  <c r="AC147" i="56"/>
  <c r="AB147" i="56"/>
  <c r="AA147" i="56"/>
  <c r="O147" i="56"/>
  <c r="S147" i="56" s="1"/>
  <c r="N147" i="56"/>
  <c r="R147" i="56" s="1"/>
  <c r="M147" i="56"/>
  <c r="BR146" i="56"/>
  <c r="BQ146" i="56"/>
  <c r="BP146" i="56"/>
  <c r="BO146" i="56"/>
  <c r="BF146" i="56"/>
  <c r="BE146" i="56"/>
  <c r="BD146" i="56"/>
  <c r="BC146" i="56"/>
  <c r="BB146" i="56"/>
  <c r="BA146" i="56"/>
  <c r="AZ146" i="56"/>
  <c r="AY146" i="56"/>
  <c r="AX146" i="56"/>
  <c r="AW146" i="56"/>
  <c r="AV146" i="56"/>
  <c r="AU146" i="56"/>
  <c r="AT146" i="56"/>
  <c r="AS146" i="56"/>
  <c r="AR146" i="56"/>
  <c r="AQ146" i="56"/>
  <c r="AP146" i="56"/>
  <c r="AO146" i="56"/>
  <c r="AM146" i="56"/>
  <c r="AL146" i="56"/>
  <c r="AK146" i="56"/>
  <c r="AJ146" i="56"/>
  <c r="AI146" i="56"/>
  <c r="AH146" i="56"/>
  <c r="AF146" i="56"/>
  <c r="AE146" i="56"/>
  <c r="AD146" i="56"/>
  <c r="AC146" i="56"/>
  <c r="AB146" i="56"/>
  <c r="AA146" i="56"/>
  <c r="BJ146" i="56"/>
  <c r="T146" i="56"/>
  <c r="S146" i="56"/>
  <c r="O146" i="56"/>
  <c r="N146" i="56"/>
  <c r="R146" i="56" s="1"/>
  <c r="M146" i="56"/>
  <c r="BR145" i="56"/>
  <c r="BQ145" i="56"/>
  <c r="BP145" i="56"/>
  <c r="BO145" i="56"/>
  <c r="BF145" i="56"/>
  <c r="BE145" i="56"/>
  <c r="BD145" i="56"/>
  <c r="BC145" i="56"/>
  <c r="BB145" i="56"/>
  <c r="BA145" i="56"/>
  <c r="AZ145" i="56"/>
  <c r="AY145" i="56"/>
  <c r="AX145" i="56"/>
  <c r="AW145" i="56"/>
  <c r="AV145" i="56"/>
  <c r="AU145" i="56"/>
  <c r="AT145" i="56"/>
  <c r="AS145" i="56"/>
  <c r="AR145" i="56"/>
  <c r="AQ145" i="56"/>
  <c r="AP145" i="56"/>
  <c r="AO145" i="56"/>
  <c r="AM145" i="56"/>
  <c r="AL145" i="56"/>
  <c r="AK145" i="56"/>
  <c r="AJ145" i="56"/>
  <c r="AI145" i="56"/>
  <c r="AH145" i="56"/>
  <c r="AF145" i="56"/>
  <c r="AE145" i="56"/>
  <c r="AD145" i="56"/>
  <c r="AC145" i="56"/>
  <c r="AB145" i="56"/>
  <c r="AA145" i="56"/>
  <c r="BI145" i="56"/>
  <c r="R145" i="56"/>
  <c r="T145" i="56" s="1"/>
  <c r="O145" i="56"/>
  <c r="S145" i="56" s="1"/>
  <c r="N145" i="56"/>
  <c r="M145" i="56"/>
  <c r="BR144" i="56"/>
  <c r="BQ144" i="56"/>
  <c r="BP144" i="56"/>
  <c r="BO144" i="56"/>
  <c r="BF144" i="56"/>
  <c r="BE144" i="56"/>
  <c r="BD144" i="56"/>
  <c r="BC144" i="56"/>
  <c r="BB144" i="56"/>
  <c r="BA144" i="56"/>
  <c r="AZ144" i="56"/>
  <c r="AY144" i="56"/>
  <c r="AX144" i="56"/>
  <c r="AW144" i="56"/>
  <c r="AV144" i="56"/>
  <c r="AU144" i="56"/>
  <c r="AT144" i="56"/>
  <c r="AS144" i="56"/>
  <c r="AR144" i="56"/>
  <c r="AQ144" i="56"/>
  <c r="AP144" i="56"/>
  <c r="AO144" i="56"/>
  <c r="AM144" i="56"/>
  <c r="AL144" i="56"/>
  <c r="AK144" i="56"/>
  <c r="AJ144" i="56"/>
  <c r="AI144" i="56"/>
  <c r="AH144" i="56"/>
  <c r="AF144" i="56"/>
  <c r="AE144" i="56"/>
  <c r="AD144" i="56"/>
  <c r="AC144" i="56"/>
  <c r="AB144" i="56"/>
  <c r="AA144" i="56"/>
  <c r="BJ144" i="56"/>
  <c r="S144" i="56"/>
  <c r="O144" i="56"/>
  <c r="N144" i="56"/>
  <c r="R144" i="56" s="1"/>
  <c r="T144" i="56" s="1"/>
  <c r="M144" i="56"/>
  <c r="BR143" i="56"/>
  <c r="BQ143" i="56"/>
  <c r="BP143" i="56"/>
  <c r="BO143" i="56"/>
  <c r="BF143" i="56"/>
  <c r="BE143" i="56"/>
  <c r="BD143" i="56"/>
  <c r="BC143" i="56"/>
  <c r="BB143" i="56"/>
  <c r="BA143" i="56"/>
  <c r="AZ143" i="56"/>
  <c r="AY143" i="56"/>
  <c r="AX143" i="56"/>
  <c r="AW143" i="56"/>
  <c r="AV143" i="56"/>
  <c r="AU143" i="56"/>
  <c r="AT143" i="56"/>
  <c r="AS143" i="56"/>
  <c r="AR143" i="56"/>
  <c r="AQ143" i="56"/>
  <c r="AP143" i="56"/>
  <c r="AO143" i="56"/>
  <c r="AM143" i="56"/>
  <c r="AL143" i="56"/>
  <c r="AK143" i="56"/>
  <c r="AJ143" i="56"/>
  <c r="AI143" i="56"/>
  <c r="AH143" i="56"/>
  <c r="AF143" i="56"/>
  <c r="AE143" i="56"/>
  <c r="AD143" i="56"/>
  <c r="AC143" i="56"/>
  <c r="AB143" i="56"/>
  <c r="AA143" i="56"/>
  <c r="R143" i="56"/>
  <c r="O143" i="56"/>
  <c r="S143" i="56" s="1"/>
  <c r="N143" i="56"/>
  <c r="M143" i="56"/>
  <c r="BR142" i="56"/>
  <c r="BQ142" i="56"/>
  <c r="BP142" i="56"/>
  <c r="BO142" i="56"/>
  <c r="BF142" i="56"/>
  <c r="BE142" i="56"/>
  <c r="BD142" i="56"/>
  <c r="BC142" i="56"/>
  <c r="BB142" i="56"/>
  <c r="BA142" i="56"/>
  <c r="AZ142" i="56"/>
  <c r="AY142" i="56"/>
  <c r="AX142" i="56"/>
  <c r="AW142" i="56"/>
  <c r="AV142" i="56"/>
  <c r="AU142" i="56"/>
  <c r="AT142" i="56"/>
  <c r="AS142" i="56"/>
  <c r="AR142" i="56"/>
  <c r="AQ142" i="56"/>
  <c r="AP142" i="56"/>
  <c r="AO142" i="56"/>
  <c r="AI142" i="56"/>
  <c r="AH142" i="56"/>
  <c r="AF142" i="56"/>
  <c r="AE142" i="56"/>
  <c r="AD142" i="56"/>
  <c r="AC142" i="56"/>
  <c r="AB142" i="56"/>
  <c r="AA142" i="56"/>
  <c r="BJ142" i="56"/>
  <c r="O142" i="56"/>
  <c r="S142" i="56" s="1"/>
  <c r="N142" i="56"/>
  <c r="R142" i="56" s="1"/>
  <c r="T142" i="56" s="1"/>
  <c r="M142" i="56"/>
  <c r="BR141" i="56"/>
  <c r="BQ141" i="56"/>
  <c r="BP141" i="56"/>
  <c r="BO141" i="56"/>
  <c r="BF141" i="56"/>
  <c r="BE141" i="56"/>
  <c r="BD141" i="56"/>
  <c r="BC141" i="56"/>
  <c r="BB141" i="56"/>
  <c r="BA141" i="56"/>
  <c r="AZ141" i="56"/>
  <c r="AY141" i="56"/>
  <c r="AX141" i="56"/>
  <c r="AW141" i="56"/>
  <c r="AV141" i="56"/>
  <c r="AU141" i="56"/>
  <c r="AT141" i="56"/>
  <c r="AS141" i="56"/>
  <c r="AR141" i="56"/>
  <c r="AQ141" i="56"/>
  <c r="AP141" i="56"/>
  <c r="AO141" i="56"/>
  <c r="AM141" i="56"/>
  <c r="AL141" i="56"/>
  <c r="AK141" i="56"/>
  <c r="AJ141" i="56"/>
  <c r="AI141" i="56"/>
  <c r="AH141" i="56"/>
  <c r="AF141" i="56"/>
  <c r="AE141" i="56"/>
  <c r="AD141" i="56"/>
  <c r="AC141" i="56"/>
  <c r="AB141" i="56"/>
  <c r="AA141" i="56"/>
  <c r="BI141" i="56"/>
  <c r="R141" i="56"/>
  <c r="O141" i="56"/>
  <c r="S141" i="56" s="1"/>
  <c r="N141" i="56"/>
  <c r="M141" i="56"/>
  <c r="BR140" i="56"/>
  <c r="BQ140" i="56"/>
  <c r="BP140" i="56"/>
  <c r="BO140" i="56"/>
  <c r="BF140" i="56"/>
  <c r="BE140" i="56"/>
  <c r="BD140" i="56"/>
  <c r="BC140" i="56"/>
  <c r="BB140" i="56"/>
  <c r="BA140" i="56"/>
  <c r="AZ140" i="56"/>
  <c r="AY140" i="56"/>
  <c r="AX140" i="56"/>
  <c r="AW140" i="56"/>
  <c r="AV140" i="56"/>
  <c r="AU140" i="56"/>
  <c r="AT140" i="56"/>
  <c r="AS140" i="56"/>
  <c r="AR140" i="56"/>
  <c r="AQ140" i="56"/>
  <c r="AP140" i="56"/>
  <c r="AO140" i="56"/>
  <c r="AM140" i="56"/>
  <c r="AL140" i="56"/>
  <c r="AK140" i="56"/>
  <c r="AJ140" i="56"/>
  <c r="AI140" i="56"/>
  <c r="AH140" i="56"/>
  <c r="AF140" i="56"/>
  <c r="AE140" i="56"/>
  <c r="AD140" i="56"/>
  <c r="AC140" i="56"/>
  <c r="AB140" i="56"/>
  <c r="AA140" i="56"/>
  <c r="BJ140" i="56"/>
  <c r="T140" i="56"/>
  <c r="O140" i="56"/>
  <c r="S140" i="56" s="1"/>
  <c r="N140" i="56"/>
  <c r="R140" i="56" s="1"/>
  <c r="M140" i="56"/>
  <c r="BR139" i="56"/>
  <c r="BQ139" i="56"/>
  <c r="BP139" i="56"/>
  <c r="BO139" i="56"/>
  <c r="BF139" i="56"/>
  <c r="BE139" i="56"/>
  <c r="BD139" i="56"/>
  <c r="BC139" i="56"/>
  <c r="BB139" i="56"/>
  <c r="BA139" i="56"/>
  <c r="AZ139" i="56"/>
  <c r="AY139" i="56"/>
  <c r="AX139" i="56"/>
  <c r="AW139" i="56"/>
  <c r="AV139" i="56"/>
  <c r="AU139" i="56"/>
  <c r="AT139" i="56"/>
  <c r="AS139" i="56"/>
  <c r="AR139" i="56"/>
  <c r="AQ139" i="56"/>
  <c r="AP139" i="56"/>
  <c r="AO139" i="56"/>
  <c r="AM139" i="56"/>
  <c r="AL139" i="56"/>
  <c r="AK139" i="56"/>
  <c r="AJ139" i="56"/>
  <c r="AI139" i="56"/>
  <c r="AH139" i="56"/>
  <c r="AF139" i="56"/>
  <c r="AE139" i="56"/>
  <c r="AD139" i="56"/>
  <c r="AC139" i="56"/>
  <c r="AB139" i="56"/>
  <c r="AA139" i="56"/>
  <c r="R139" i="56"/>
  <c r="O139" i="56"/>
  <c r="S139" i="56" s="1"/>
  <c r="N139" i="56"/>
  <c r="M139" i="56"/>
  <c r="BR138" i="56"/>
  <c r="BQ138" i="56"/>
  <c r="BP138" i="56"/>
  <c r="BO138" i="56"/>
  <c r="BK138" i="56"/>
  <c r="BF138" i="56"/>
  <c r="BE138" i="56"/>
  <c r="BD138" i="56"/>
  <c r="BC138" i="56"/>
  <c r="BB138" i="56"/>
  <c r="BA138" i="56"/>
  <c r="AZ138" i="56"/>
  <c r="AY138" i="56"/>
  <c r="AX138" i="56"/>
  <c r="AW138" i="56"/>
  <c r="AV138" i="56"/>
  <c r="AU138" i="56"/>
  <c r="AT138" i="56"/>
  <c r="AS138" i="56"/>
  <c r="AR138" i="56"/>
  <c r="AQ138" i="56"/>
  <c r="AP138" i="56"/>
  <c r="AO138" i="56"/>
  <c r="AM138" i="56"/>
  <c r="AL138" i="56"/>
  <c r="AK138" i="56"/>
  <c r="AJ138" i="56"/>
  <c r="AI138" i="56"/>
  <c r="AH138" i="56"/>
  <c r="AF138" i="56"/>
  <c r="AE138" i="56"/>
  <c r="AD138" i="56"/>
  <c r="AC138" i="56"/>
  <c r="AB138" i="56"/>
  <c r="AA138" i="56"/>
  <c r="BJ138" i="56"/>
  <c r="O138" i="56"/>
  <c r="S138" i="56" s="1"/>
  <c r="N138" i="56"/>
  <c r="R138" i="56" s="1"/>
  <c r="T138" i="56" s="1"/>
  <c r="M138" i="56"/>
  <c r="BR137" i="56"/>
  <c r="BQ137" i="56"/>
  <c r="BP137" i="56"/>
  <c r="BO137" i="56"/>
  <c r="BF137" i="56"/>
  <c r="BE137" i="56"/>
  <c r="BD137" i="56"/>
  <c r="BC137" i="56"/>
  <c r="BB137" i="56"/>
  <c r="BA137" i="56"/>
  <c r="AZ137" i="56"/>
  <c r="AY137" i="56"/>
  <c r="AX137" i="56"/>
  <c r="AW137" i="56"/>
  <c r="AV137" i="56"/>
  <c r="AU137" i="56"/>
  <c r="AT137" i="56"/>
  <c r="AS137" i="56"/>
  <c r="AR137" i="56"/>
  <c r="AQ137" i="56"/>
  <c r="AP137" i="56"/>
  <c r="AO137" i="56"/>
  <c r="AM137" i="56"/>
  <c r="AL137" i="56"/>
  <c r="AK137" i="56"/>
  <c r="AJ137" i="56"/>
  <c r="AI137" i="56"/>
  <c r="AH137" i="56"/>
  <c r="AF137" i="56"/>
  <c r="AE137" i="56"/>
  <c r="AD137" i="56"/>
  <c r="AC137" i="56"/>
  <c r="AB137" i="56"/>
  <c r="AA137" i="56"/>
  <c r="BI137" i="56"/>
  <c r="R137" i="56"/>
  <c r="T137" i="56" s="1"/>
  <c r="O137" i="56"/>
  <c r="S137" i="56" s="1"/>
  <c r="N137" i="56"/>
  <c r="M137" i="56"/>
  <c r="BR136" i="56"/>
  <c r="BQ136" i="56"/>
  <c r="BP136" i="56"/>
  <c r="BO136" i="56"/>
  <c r="BF136" i="56"/>
  <c r="BE136" i="56"/>
  <c r="BD136" i="56"/>
  <c r="BC136" i="56"/>
  <c r="BB136" i="56"/>
  <c r="BA136" i="56"/>
  <c r="AZ136" i="56"/>
  <c r="AY136" i="56"/>
  <c r="AX136" i="56"/>
  <c r="AW136" i="56"/>
  <c r="AV136" i="56"/>
  <c r="AU136" i="56"/>
  <c r="AT136" i="56"/>
  <c r="AS136" i="56"/>
  <c r="AR136" i="56"/>
  <c r="AQ136" i="56"/>
  <c r="AP136" i="56"/>
  <c r="AO136" i="56"/>
  <c r="AM136" i="56"/>
  <c r="AL136" i="56"/>
  <c r="AK136" i="56"/>
  <c r="AJ136" i="56"/>
  <c r="AI136" i="56"/>
  <c r="AH136" i="56"/>
  <c r="AF136" i="56"/>
  <c r="AE136" i="56"/>
  <c r="AD136" i="56"/>
  <c r="AC136" i="56"/>
  <c r="AB136" i="56"/>
  <c r="AA136" i="56"/>
  <c r="BM136" i="56"/>
  <c r="S136" i="56"/>
  <c r="O136" i="56"/>
  <c r="N136" i="56"/>
  <c r="R136" i="56" s="1"/>
  <c r="T136" i="56" s="1"/>
  <c r="M136" i="56"/>
  <c r="BR135" i="56"/>
  <c r="BQ135" i="56"/>
  <c r="BP135" i="56"/>
  <c r="BO135" i="56"/>
  <c r="BF135" i="56"/>
  <c r="BE135" i="56"/>
  <c r="BD135" i="56"/>
  <c r="BC135" i="56"/>
  <c r="BB135" i="56"/>
  <c r="BA135" i="56"/>
  <c r="AZ135" i="56"/>
  <c r="AY135" i="56"/>
  <c r="AX135" i="56"/>
  <c r="AW135" i="56"/>
  <c r="AV135" i="56"/>
  <c r="AU135" i="56"/>
  <c r="AT135" i="56"/>
  <c r="AS135" i="56"/>
  <c r="AR135" i="56"/>
  <c r="AQ135" i="56"/>
  <c r="AP135" i="56"/>
  <c r="AO135" i="56"/>
  <c r="AM135" i="56"/>
  <c r="AL135" i="56"/>
  <c r="AK135" i="56"/>
  <c r="AJ135" i="56"/>
  <c r="AI135" i="56"/>
  <c r="AH135" i="56"/>
  <c r="AF135" i="56"/>
  <c r="AE135" i="56"/>
  <c r="AD135" i="56"/>
  <c r="AC135" i="56"/>
  <c r="AB135" i="56"/>
  <c r="AA135" i="56"/>
  <c r="R135" i="56"/>
  <c r="T135" i="56" s="1"/>
  <c r="O135" i="56"/>
  <c r="S135" i="56" s="1"/>
  <c r="N135" i="56"/>
  <c r="M135" i="56"/>
  <c r="BR134" i="56"/>
  <c r="BQ134" i="56"/>
  <c r="BP134" i="56"/>
  <c r="BO134" i="56"/>
  <c r="BF134" i="56"/>
  <c r="BE134" i="56"/>
  <c r="BD134" i="56"/>
  <c r="BC134" i="56"/>
  <c r="BB134" i="56"/>
  <c r="BA134" i="56"/>
  <c r="AZ134" i="56"/>
  <c r="AY134" i="56"/>
  <c r="AX134" i="56"/>
  <c r="AW134" i="56"/>
  <c r="AV134" i="56"/>
  <c r="AU134" i="56"/>
  <c r="AT134" i="56"/>
  <c r="AS134" i="56"/>
  <c r="AR134" i="56"/>
  <c r="AQ134" i="56"/>
  <c r="AP134" i="56"/>
  <c r="AO134" i="56"/>
  <c r="AM134" i="56"/>
  <c r="AL134" i="56"/>
  <c r="AK134" i="56"/>
  <c r="AJ134" i="56"/>
  <c r="AI134" i="56"/>
  <c r="AH134" i="56"/>
  <c r="AF134" i="56"/>
  <c r="AE134" i="56"/>
  <c r="AD134" i="56"/>
  <c r="AC134" i="56"/>
  <c r="AB134" i="56"/>
  <c r="AA134" i="56"/>
  <c r="BM134" i="56"/>
  <c r="S134" i="56"/>
  <c r="O134" i="56"/>
  <c r="N134" i="56"/>
  <c r="R134" i="56" s="1"/>
  <c r="T134" i="56" s="1"/>
  <c r="M134" i="56"/>
  <c r="BR133" i="56"/>
  <c r="BQ133" i="56"/>
  <c r="BP133" i="56"/>
  <c r="BO133" i="56"/>
  <c r="BF133" i="56"/>
  <c r="BE133" i="56"/>
  <c r="BD133" i="56"/>
  <c r="BC133" i="56"/>
  <c r="BB133" i="56"/>
  <c r="BA133" i="56"/>
  <c r="AZ133" i="56"/>
  <c r="AY133" i="56"/>
  <c r="AX133" i="56"/>
  <c r="AW133" i="56"/>
  <c r="AV133" i="56"/>
  <c r="AU133" i="56"/>
  <c r="AT133" i="56"/>
  <c r="AS133" i="56"/>
  <c r="AR133" i="56"/>
  <c r="AQ133" i="56"/>
  <c r="AP133" i="56"/>
  <c r="AO133" i="56"/>
  <c r="AM133" i="56"/>
  <c r="AL133" i="56"/>
  <c r="AK133" i="56"/>
  <c r="AJ133" i="56"/>
  <c r="AI133" i="56"/>
  <c r="AH133" i="56"/>
  <c r="AF133" i="56"/>
  <c r="AE133" i="56"/>
  <c r="AD133" i="56"/>
  <c r="AC133" i="56"/>
  <c r="AB133" i="56"/>
  <c r="AA133" i="56"/>
  <c r="BK133" i="56"/>
  <c r="O133" i="56"/>
  <c r="S133" i="56" s="1"/>
  <c r="N133" i="56"/>
  <c r="R133" i="56" s="1"/>
  <c r="T133" i="56" s="1"/>
  <c r="M133" i="56"/>
  <c r="BR132" i="56"/>
  <c r="BQ132" i="56"/>
  <c r="BP132" i="56"/>
  <c r="BO132" i="56"/>
  <c r="BF132" i="56"/>
  <c r="BE132" i="56"/>
  <c r="BD132" i="56"/>
  <c r="BC132" i="56"/>
  <c r="BB132" i="56"/>
  <c r="BA132" i="56"/>
  <c r="AZ132" i="56"/>
  <c r="AY132" i="56"/>
  <c r="AX132" i="56"/>
  <c r="AW132" i="56"/>
  <c r="AV132" i="56"/>
  <c r="AU132" i="56"/>
  <c r="AT132" i="56"/>
  <c r="AS132" i="56"/>
  <c r="AR132" i="56"/>
  <c r="AQ132" i="56"/>
  <c r="AP132" i="56"/>
  <c r="AO132" i="56"/>
  <c r="AM132" i="56"/>
  <c r="AL132" i="56"/>
  <c r="AK132" i="56"/>
  <c r="AJ132" i="56"/>
  <c r="AI132" i="56"/>
  <c r="AH132" i="56"/>
  <c r="AF132" i="56"/>
  <c r="AE132" i="56"/>
  <c r="AD132" i="56"/>
  <c r="AC132" i="56"/>
  <c r="AB132" i="56"/>
  <c r="AA132" i="56"/>
  <c r="BM132" i="56"/>
  <c r="S132" i="56"/>
  <c r="O132" i="56"/>
  <c r="N132" i="56"/>
  <c r="R132" i="56" s="1"/>
  <c r="M132" i="56"/>
  <c r="BR131" i="56"/>
  <c r="BQ131" i="56"/>
  <c r="BP131" i="56"/>
  <c r="BO131" i="56"/>
  <c r="BF131" i="56"/>
  <c r="BE131" i="56"/>
  <c r="BD131" i="56"/>
  <c r="BC131" i="56"/>
  <c r="BB131" i="56"/>
  <c r="BA131" i="56"/>
  <c r="AZ131" i="56"/>
  <c r="AY131" i="56"/>
  <c r="AX131" i="56"/>
  <c r="AW131" i="56"/>
  <c r="AV131" i="56"/>
  <c r="AU131" i="56"/>
  <c r="AT131" i="56"/>
  <c r="AS131" i="56"/>
  <c r="AR131" i="56"/>
  <c r="AQ131" i="56"/>
  <c r="AP131" i="56"/>
  <c r="AO131" i="56"/>
  <c r="AM131" i="56"/>
  <c r="AL131" i="56"/>
  <c r="AK131" i="56"/>
  <c r="AJ131" i="56"/>
  <c r="AI131" i="56"/>
  <c r="AH131" i="56"/>
  <c r="AF131" i="56"/>
  <c r="AE131" i="56"/>
  <c r="AD131" i="56"/>
  <c r="AC131" i="56"/>
  <c r="AB131" i="56"/>
  <c r="AA131" i="56"/>
  <c r="O131" i="56"/>
  <c r="S131" i="56" s="1"/>
  <c r="N131" i="56"/>
  <c r="R131" i="56" s="1"/>
  <c r="T131" i="56" s="1"/>
  <c r="M131" i="56"/>
  <c r="BR130" i="56"/>
  <c r="BQ130" i="56"/>
  <c r="BP130" i="56"/>
  <c r="BO130" i="56"/>
  <c r="BF130" i="56"/>
  <c r="BE130" i="56"/>
  <c r="BD130" i="56"/>
  <c r="BC130" i="56"/>
  <c r="BB130" i="56"/>
  <c r="BA130" i="56"/>
  <c r="AZ130" i="56"/>
  <c r="AY130" i="56"/>
  <c r="AX130" i="56"/>
  <c r="AW130" i="56"/>
  <c r="AV130" i="56"/>
  <c r="AU130" i="56"/>
  <c r="AT130" i="56"/>
  <c r="AS130" i="56"/>
  <c r="AR130" i="56"/>
  <c r="AQ130" i="56"/>
  <c r="AP130" i="56"/>
  <c r="AO130" i="56"/>
  <c r="AM130" i="56"/>
  <c r="AL130" i="56"/>
  <c r="AK130" i="56"/>
  <c r="AJ130" i="56"/>
  <c r="AI130" i="56"/>
  <c r="AH130" i="56"/>
  <c r="AF130" i="56"/>
  <c r="AE130" i="56"/>
  <c r="AD130" i="56"/>
  <c r="AC130" i="56"/>
  <c r="AB130" i="56"/>
  <c r="AA130" i="56"/>
  <c r="BM130" i="56"/>
  <c r="S130" i="56"/>
  <c r="R130" i="56"/>
  <c r="O130" i="56"/>
  <c r="N130" i="56"/>
  <c r="M130" i="56"/>
  <c r="BR129" i="56"/>
  <c r="BQ129" i="56"/>
  <c r="BP129" i="56"/>
  <c r="BO129" i="56"/>
  <c r="BH129" i="56"/>
  <c r="BF129" i="56"/>
  <c r="BE129" i="56"/>
  <c r="BD129" i="56"/>
  <c r="BC129" i="56"/>
  <c r="BB129" i="56"/>
  <c r="BA129" i="56"/>
  <c r="AZ129" i="56"/>
  <c r="AY129" i="56"/>
  <c r="AX129" i="56"/>
  <c r="AW129" i="56"/>
  <c r="AV129" i="56"/>
  <c r="AU129" i="56"/>
  <c r="AT129" i="56"/>
  <c r="AS129" i="56"/>
  <c r="AR129" i="56"/>
  <c r="AQ129" i="56"/>
  <c r="AP129" i="56"/>
  <c r="AO129" i="56"/>
  <c r="AM129" i="56"/>
  <c r="AL129" i="56"/>
  <c r="AK129" i="56"/>
  <c r="AJ129" i="56"/>
  <c r="AI129" i="56"/>
  <c r="AH129" i="56"/>
  <c r="AF129" i="56"/>
  <c r="AE129" i="56"/>
  <c r="AD129" i="56"/>
  <c r="AC129" i="56"/>
  <c r="AB129" i="56"/>
  <c r="AA129" i="56"/>
  <c r="BK129" i="56"/>
  <c r="O129" i="56"/>
  <c r="S129" i="56" s="1"/>
  <c r="N129" i="56"/>
  <c r="R129" i="56" s="1"/>
  <c r="M129" i="56"/>
  <c r="BR128" i="56"/>
  <c r="BQ128" i="56"/>
  <c r="BP128" i="56"/>
  <c r="BO128" i="56"/>
  <c r="BF128" i="56"/>
  <c r="BE128" i="56"/>
  <c r="BD128" i="56"/>
  <c r="BC128" i="56"/>
  <c r="BB128" i="56"/>
  <c r="BA128" i="56"/>
  <c r="AZ128" i="56"/>
  <c r="AY128" i="56"/>
  <c r="AX128" i="56"/>
  <c r="AW128" i="56"/>
  <c r="AV128" i="56"/>
  <c r="AU128" i="56"/>
  <c r="AT128" i="56"/>
  <c r="AS128" i="56"/>
  <c r="AR128" i="56"/>
  <c r="AQ128" i="56"/>
  <c r="AP128" i="56"/>
  <c r="AO128" i="56"/>
  <c r="AI128" i="56"/>
  <c r="AH128" i="56"/>
  <c r="AF128" i="56"/>
  <c r="AE128" i="56"/>
  <c r="AD128" i="56"/>
  <c r="AC128" i="56"/>
  <c r="AB128" i="56"/>
  <c r="AA128" i="56"/>
  <c r="BM128" i="56"/>
  <c r="S128" i="56"/>
  <c r="O128" i="56"/>
  <c r="N128" i="56"/>
  <c r="R128" i="56" s="1"/>
  <c r="T128" i="56" s="1"/>
  <c r="M128" i="56"/>
  <c r="BR127" i="56"/>
  <c r="BQ127" i="56"/>
  <c r="BP127" i="56"/>
  <c r="BO127" i="56"/>
  <c r="BF127" i="56"/>
  <c r="BE127" i="56"/>
  <c r="BD127" i="56"/>
  <c r="BC127" i="56"/>
  <c r="BB127" i="56"/>
  <c r="BA127" i="56"/>
  <c r="AZ127" i="56"/>
  <c r="AY127" i="56"/>
  <c r="AX127" i="56"/>
  <c r="AW127" i="56"/>
  <c r="AV127" i="56"/>
  <c r="AU127" i="56"/>
  <c r="AT127" i="56"/>
  <c r="AS127" i="56"/>
  <c r="AR127" i="56"/>
  <c r="AQ127" i="56"/>
  <c r="AP127" i="56"/>
  <c r="AO127" i="56"/>
  <c r="AI127" i="56"/>
  <c r="AH127" i="56"/>
  <c r="AF127" i="56"/>
  <c r="AE127" i="56"/>
  <c r="AD127" i="56"/>
  <c r="AC127" i="56"/>
  <c r="AB127" i="56"/>
  <c r="AA127" i="56"/>
  <c r="O127" i="56"/>
  <c r="S127" i="56" s="1"/>
  <c r="N127" i="56"/>
  <c r="R127" i="56" s="1"/>
  <c r="T127" i="56" s="1"/>
  <c r="M127" i="56"/>
  <c r="BR126" i="56"/>
  <c r="BQ126" i="56"/>
  <c r="BP126" i="56"/>
  <c r="BO126" i="56"/>
  <c r="BF126" i="56"/>
  <c r="BE126" i="56"/>
  <c r="BD126" i="56"/>
  <c r="BC126" i="56"/>
  <c r="BB126" i="56"/>
  <c r="BA126" i="56"/>
  <c r="AZ126" i="56"/>
  <c r="AY126" i="56"/>
  <c r="AX126" i="56"/>
  <c r="AW126" i="56"/>
  <c r="AV126" i="56"/>
  <c r="AU126" i="56"/>
  <c r="AT126" i="56"/>
  <c r="AS126" i="56"/>
  <c r="AR126" i="56"/>
  <c r="AQ126" i="56"/>
  <c r="AP126" i="56"/>
  <c r="AO126" i="56"/>
  <c r="AI126" i="56"/>
  <c r="AH126" i="56"/>
  <c r="AF126" i="56"/>
  <c r="AE126" i="56"/>
  <c r="AD126" i="56"/>
  <c r="AC126" i="56"/>
  <c r="AB126" i="56"/>
  <c r="AA126" i="56"/>
  <c r="BM126" i="56"/>
  <c r="S126" i="56"/>
  <c r="O126" i="56"/>
  <c r="N126" i="56"/>
  <c r="R126" i="56" s="1"/>
  <c r="T126" i="56" s="1"/>
  <c r="M126" i="56"/>
  <c r="BR125" i="56"/>
  <c r="BQ125" i="56"/>
  <c r="BP125" i="56"/>
  <c r="BO125" i="56"/>
  <c r="BF125" i="56"/>
  <c r="BE125" i="56"/>
  <c r="BD125" i="56"/>
  <c r="BC125" i="56"/>
  <c r="BB125" i="56"/>
  <c r="BA125" i="56"/>
  <c r="AZ125" i="56"/>
  <c r="AY125" i="56"/>
  <c r="AX125" i="56"/>
  <c r="AW125" i="56"/>
  <c r="AV125" i="56"/>
  <c r="AU125" i="56"/>
  <c r="AT125" i="56"/>
  <c r="AS125" i="56"/>
  <c r="AR125" i="56"/>
  <c r="AQ125" i="56"/>
  <c r="AP125" i="56"/>
  <c r="AO125" i="56"/>
  <c r="AI125" i="56"/>
  <c r="AH125" i="56"/>
  <c r="AF125" i="56"/>
  <c r="AE125" i="56"/>
  <c r="AD125" i="56"/>
  <c r="AC125" i="56"/>
  <c r="AB125" i="56"/>
  <c r="AA125" i="56"/>
  <c r="BK125" i="56"/>
  <c r="O125" i="56"/>
  <c r="S125" i="56" s="1"/>
  <c r="N125" i="56"/>
  <c r="R125" i="56" s="1"/>
  <c r="T125" i="56" s="1"/>
  <c r="M125" i="56"/>
  <c r="BR124" i="56"/>
  <c r="BQ124" i="56"/>
  <c r="BP124" i="56"/>
  <c r="BO124" i="56"/>
  <c r="BF124" i="56"/>
  <c r="BE124" i="56"/>
  <c r="BD124" i="56"/>
  <c r="BC124" i="56"/>
  <c r="BB124" i="56"/>
  <c r="BA124" i="56"/>
  <c r="AZ124" i="56"/>
  <c r="AY124" i="56"/>
  <c r="AX124" i="56"/>
  <c r="AW124" i="56"/>
  <c r="AV124" i="56"/>
  <c r="AU124" i="56"/>
  <c r="AT124" i="56"/>
  <c r="AS124" i="56"/>
  <c r="AR124" i="56"/>
  <c r="AQ124" i="56"/>
  <c r="AP124" i="56"/>
  <c r="AO124" i="56"/>
  <c r="AI124" i="56"/>
  <c r="AH124" i="56"/>
  <c r="AF124" i="56"/>
  <c r="AE124" i="56"/>
  <c r="AD124" i="56"/>
  <c r="AC124" i="56"/>
  <c r="AB124" i="56"/>
  <c r="AA124" i="56"/>
  <c r="BM124" i="56"/>
  <c r="S124" i="56"/>
  <c r="O124" i="56"/>
  <c r="N124" i="56"/>
  <c r="R124" i="56" s="1"/>
  <c r="M124" i="56"/>
  <c r="BR123" i="56"/>
  <c r="BQ123" i="56"/>
  <c r="BP123" i="56"/>
  <c r="BO123" i="56"/>
  <c r="BF123" i="56"/>
  <c r="BE123" i="56"/>
  <c r="BD123" i="56"/>
  <c r="BC123" i="56"/>
  <c r="BB123" i="56"/>
  <c r="BA123" i="56"/>
  <c r="AZ123" i="56"/>
  <c r="AY123" i="56"/>
  <c r="AX123" i="56"/>
  <c r="AW123" i="56"/>
  <c r="AV123" i="56"/>
  <c r="AU123" i="56"/>
  <c r="AT123" i="56"/>
  <c r="AS123" i="56"/>
  <c r="AR123" i="56"/>
  <c r="AQ123" i="56"/>
  <c r="AP123" i="56"/>
  <c r="AO123" i="56"/>
  <c r="AI123" i="56"/>
  <c r="AH123" i="56"/>
  <c r="AF123" i="56"/>
  <c r="AE123" i="56"/>
  <c r="AD123" i="56"/>
  <c r="AC123" i="56"/>
  <c r="AB123" i="56"/>
  <c r="AA123" i="56"/>
  <c r="O123" i="56"/>
  <c r="S123" i="56" s="1"/>
  <c r="N123" i="56"/>
  <c r="R123" i="56" s="1"/>
  <c r="M123" i="56"/>
  <c r="BR122" i="56"/>
  <c r="BQ122" i="56"/>
  <c r="BP122" i="56"/>
  <c r="BO122" i="56"/>
  <c r="BF122" i="56"/>
  <c r="BE122" i="56"/>
  <c r="BD122" i="56"/>
  <c r="BC122" i="56"/>
  <c r="BB122" i="56"/>
  <c r="BA122" i="56"/>
  <c r="AZ122" i="56"/>
  <c r="AY122" i="56"/>
  <c r="AX122" i="56"/>
  <c r="AW122" i="56"/>
  <c r="AV122" i="56"/>
  <c r="AU122" i="56"/>
  <c r="AT122" i="56"/>
  <c r="AS122" i="56"/>
  <c r="AR122" i="56"/>
  <c r="AQ122" i="56"/>
  <c r="AP122" i="56"/>
  <c r="AO122" i="56"/>
  <c r="AM122" i="56"/>
  <c r="AL122" i="56"/>
  <c r="AK122" i="56"/>
  <c r="AJ122" i="56"/>
  <c r="AI122" i="56"/>
  <c r="AH122" i="56"/>
  <c r="AF122" i="56"/>
  <c r="AE122" i="56"/>
  <c r="AD122" i="56"/>
  <c r="AC122" i="56"/>
  <c r="AB122" i="56"/>
  <c r="AA122" i="56"/>
  <c r="R122" i="56"/>
  <c r="T122" i="56" s="1"/>
  <c r="O122" i="56"/>
  <c r="S122" i="56" s="1"/>
  <c r="N122" i="56"/>
  <c r="M122" i="56"/>
  <c r="BR121" i="56"/>
  <c r="BQ121" i="56"/>
  <c r="BP121" i="56"/>
  <c r="BO121" i="56"/>
  <c r="BF121" i="56"/>
  <c r="BE121" i="56"/>
  <c r="BD121" i="56"/>
  <c r="BC121" i="56"/>
  <c r="BB121" i="56"/>
  <c r="BA121" i="56"/>
  <c r="AZ121" i="56"/>
  <c r="AY121" i="56"/>
  <c r="AX121" i="56"/>
  <c r="AW121" i="56"/>
  <c r="AV121" i="56"/>
  <c r="AU121" i="56"/>
  <c r="AT121" i="56"/>
  <c r="AS121" i="56"/>
  <c r="AR121" i="56"/>
  <c r="AQ121" i="56"/>
  <c r="AP121" i="56"/>
  <c r="AO121" i="56"/>
  <c r="AM121" i="56"/>
  <c r="AL121" i="56"/>
  <c r="AK121" i="56"/>
  <c r="AJ121" i="56"/>
  <c r="AI121" i="56"/>
  <c r="AH121" i="56"/>
  <c r="AF121" i="56"/>
  <c r="AE121" i="56"/>
  <c r="AD121" i="56"/>
  <c r="AC121" i="56"/>
  <c r="AB121" i="56"/>
  <c r="AA121" i="56"/>
  <c r="BM121" i="56"/>
  <c r="S121" i="56"/>
  <c r="O121" i="56"/>
  <c r="N121" i="56"/>
  <c r="R121" i="56" s="1"/>
  <c r="T121" i="56" s="1"/>
  <c r="M121" i="56"/>
  <c r="BR120" i="56"/>
  <c r="BQ120" i="56"/>
  <c r="BP120" i="56"/>
  <c r="BO120" i="56"/>
  <c r="BF120" i="56"/>
  <c r="BE120" i="56"/>
  <c r="BD120" i="56"/>
  <c r="BC120" i="56"/>
  <c r="BB120" i="56"/>
  <c r="BA120" i="56"/>
  <c r="AZ120" i="56"/>
  <c r="AY120" i="56"/>
  <c r="AX120" i="56"/>
  <c r="AW120" i="56"/>
  <c r="AV120" i="56"/>
  <c r="AU120" i="56"/>
  <c r="AT120" i="56"/>
  <c r="AS120" i="56"/>
  <c r="AR120" i="56"/>
  <c r="AQ120" i="56"/>
  <c r="AP120" i="56"/>
  <c r="AO120" i="56"/>
  <c r="AM120" i="56"/>
  <c r="AL120" i="56"/>
  <c r="AK120" i="56"/>
  <c r="AJ120" i="56"/>
  <c r="AI120" i="56"/>
  <c r="AH120" i="56"/>
  <c r="AF120" i="56"/>
  <c r="AE120" i="56"/>
  <c r="AD120" i="56"/>
  <c r="AC120" i="56"/>
  <c r="AB120" i="56"/>
  <c r="AA120" i="56"/>
  <c r="BK120" i="56"/>
  <c r="O120" i="56"/>
  <c r="S120" i="56" s="1"/>
  <c r="N120" i="56"/>
  <c r="R120" i="56" s="1"/>
  <c r="M120" i="56"/>
  <c r="BR119" i="56"/>
  <c r="BQ119" i="56"/>
  <c r="BP119" i="56"/>
  <c r="BO119" i="56"/>
  <c r="BF119" i="56"/>
  <c r="BE119" i="56"/>
  <c r="BD119" i="56"/>
  <c r="BC119" i="56"/>
  <c r="BB119" i="56"/>
  <c r="BA119" i="56"/>
  <c r="AZ119" i="56"/>
  <c r="AY119" i="56"/>
  <c r="AX119" i="56"/>
  <c r="AW119" i="56"/>
  <c r="AV119" i="56"/>
  <c r="AU119" i="56"/>
  <c r="AT119" i="56"/>
  <c r="AS119" i="56"/>
  <c r="AR119" i="56"/>
  <c r="AQ119" i="56"/>
  <c r="AP119" i="56"/>
  <c r="AO119" i="56"/>
  <c r="AI119" i="56"/>
  <c r="AH119" i="56"/>
  <c r="AF119" i="56"/>
  <c r="AE119" i="56"/>
  <c r="AD119" i="56"/>
  <c r="AC119" i="56"/>
  <c r="AB119" i="56"/>
  <c r="AA119" i="56"/>
  <c r="O119" i="56"/>
  <c r="S119" i="56" s="1"/>
  <c r="N119" i="56"/>
  <c r="R119" i="56" s="1"/>
  <c r="T119" i="56" s="1"/>
  <c r="M119" i="56"/>
  <c r="BR118" i="56"/>
  <c r="BQ118" i="56"/>
  <c r="BP118" i="56"/>
  <c r="BO118" i="56"/>
  <c r="BF118" i="56"/>
  <c r="BE118" i="56"/>
  <c r="BD118" i="56"/>
  <c r="BC118" i="56"/>
  <c r="BB118" i="56"/>
  <c r="BA118" i="56"/>
  <c r="AZ118" i="56"/>
  <c r="AY118" i="56"/>
  <c r="AX118" i="56"/>
  <c r="AW118" i="56"/>
  <c r="AV118" i="56"/>
  <c r="AU118" i="56"/>
  <c r="AT118" i="56"/>
  <c r="AS118" i="56"/>
  <c r="AR118" i="56"/>
  <c r="AQ118" i="56"/>
  <c r="AP118" i="56"/>
  <c r="AO118" i="56"/>
  <c r="AI118" i="56"/>
  <c r="AH118" i="56"/>
  <c r="AF118" i="56"/>
  <c r="AE118" i="56"/>
  <c r="AD118" i="56"/>
  <c r="AC118" i="56"/>
  <c r="AB118" i="56"/>
  <c r="AA118" i="56"/>
  <c r="BL118" i="56"/>
  <c r="S118" i="56"/>
  <c r="O118" i="56"/>
  <c r="N118" i="56"/>
  <c r="R118" i="56" s="1"/>
  <c r="M118" i="56"/>
  <c r="BR117" i="56"/>
  <c r="BQ117" i="56"/>
  <c r="BP117" i="56"/>
  <c r="BO117" i="56"/>
  <c r="BF117" i="56"/>
  <c r="BE117" i="56"/>
  <c r="BD117" i="56"/>
  <c r="BC117" i="56"/>
  <c r="BB117" i="56"/>
  <c r="BA117" i="56"/>
  <c r="AZ117" i="56"/>
  <c r="AY117" i="56"/>
  <c r="AX117" i="56"/>
  <c r="AW117" i="56"/>
  <c r="AV117" i="56"/>
  <c r="AU117" i="56"/>
  <c r="AT117" i="56"/>
  <c r="AS117" i="56"/>
  <c r="AR117" i="56"/>
  <c r="AQ117" i="56"/>
  <c r="AP117" i="56"/>
  <c r="AO117" i="56"/>
  <c r="AI117" i="56"/>
  <c r="AH117" i="56"/>
  <c r="AF117" i="56"/>
  <c r="AE117" i="56"/>
  <c r="AD117" i="56"/>
  <c r="AC117" i="56"/>
  <c r="AB117" i="56"/>
  <c r="AA117" i="56"/>
  <c r="BJ117" i="56"/>
  <c r="O117" i="56"/>
  <c r="S117" i="56" s="1"/>
  <c r="N117" i="56"/>
  <c r="R117" i="56" s="1"/>
  <c r="T117" i="56" s="1"/>
  <c r="M117" i="56"/>
  <c r="BR116" i="56"/>
  <c r="BQ116" i="56"/>
  <c r="BP116" i="56"/>
  <c r="BO116" i="56"/>
  <c r="BI116" i="56"/>
  <c r="BF116" i="56"/>
  <c r="BE116" i="56"/>
  <c r="BD116" i="56"/>
  <c r="BC116" i="56"/>
  <c r="BB116" i="56"/>
  <c r="BA116" i="56"/>
  <c r="AZ116" i="56"/>
  <c r="AY116" i="56"/>
  <c r="AX116" i="56"/>
  <c r="AW116" i="56"/>
  <c r="AV116" i="56"/>
  <c r="AU116" i="56"/>
  <c r="AT116" i="56"/>
  <c r="AS116" i="56"/>
  <c r="AR116" i="56"/>
  <c r="AQ116" i="56"/>
  <c r="AP116" i="56"/>
  <c r="AO116" i="56"/>
  <c r="AM116" i="56"/>
  <c r="AL116" i="56"/>
  <c r="AK116" i="56"/>
  <c r="AJ116" i="56"/>
  <c r="AI116" i="56"/>
  <c r="AH116" i="56"/>
  <c r="AF116" i="56"/>
  <c r="AE116" i="56"/>
  <c r="AD116" i="56"/>
  <c r="AC116" i="56"/>
  <c r="AB116" i="56"/>
  <c r="AA116" i="56"/>
  <c r="AC85" i="55"/>
  <c r="S116" i="56"/>
  <c r="R116" i="56"/>
  <c r="T116" i="56" s="1"/>
  <c r="O116" i="56"/>
  <c r="N116" i="56"/>
  <c r="M116" i="56"/>
  <c r="BR115" i="56"/>
  <c r="BQ115" i="56"/>
  <c r="BP115" i="56"/>
  <c r="BO115" i="56"/>
  <c r="BF115" i="56"/>
  <c r="BE115" i="56"/>
  <c r="BD115" i="56"/>
  <c r="BC115" i="56"/>
  <c r="BB115" i="56"/>
  <c r="BA115" i="56"/>
  <c r="AZ115" i="56"/>
  <c r="AY115" i="56"/>
  <c r="AX115" i="56"/>
  <c r="AW115" i="56"/>
  <c r="AV115" i="56"/>
  <c r="AU115" i="56"/>
  <c r="AT115" i="56"/>
  <c r="AS115" i="56"/>
  <c r="AR115" i="56"/>
  <c r="AQ115" i="56"/>
  <c r="AP115" i="56"/>
  <c r="AO115" i="56"/>
  <c r="AM115" i="56"/>
  <c r="AL115" i="56"/>
  <c r="AK115" i="56"/>
  <c r="AJ115" i="56"/>
  <c r="AI115" i="56"/>
  <c r="AH115" i="56"/>
  <c r="AF115" i="56"/>
  <c r="AE115" i="56"/>
  <c r="AD115" i="56"/>
  <c r="AC115" i="56"/>
  <c r="AB115" i="56"/>
  <c r="AA115" i="56"/>
  <c r="O115" i="56"/>
  <c r="S115" i="56" s="1"/>
  <c r="N115" i="56"/>
  <c r="R115" i="56" s="1"/>
  <c r="T115" i="56" s="1"/>
  <c r="M115" i="56"/>
  <c r="BR114" i="56"/>
  <c r="BQ114" i="56"/>
  <c r="BP114" i="56"/>
  <c r="BO114" i="56"/>
  <c r="BF114" i="56"/>
  <c r="BE114" i="56"/>
  <c r="BD114" i="56"/>
  <c r="BC114" i="56"/>
  <c r="BB114" i="56"/>
  <c r="BA114" i="56"/>
  <c r="AZ114" i="56"/>
  <c r="AY114" i="56"/>
  <c r="AX114" i="56"/>
  <c r="AW114" i="56"/>
  <c r="AV114" i="56"/>
  <c r="AU114" i="56"/>
  <c r="AT114" i="56"/>
  <c r="AS114" i="56"/>
  <c r="AR114" i="56"/>
  <c r="AQ114" i="56"/>
  <c r="AP114" i="56"/>
  <c r="AO114" i="56"/>
  <c r="AM114" i="56"/>
  <c r="AL114" i="56"/>
  <c r="AK114" i="56"/>
  <c r="AJ114" i="56"/>
  <c r="AI114" i="56"/>
  <c r="AH114" i="56"/>
  <c r="AF114" i="56"/>
  <c r="AE114" i="56"/>
  <c r="AD114" i="56"/>
  <c r="AC114" i="56"/>
  <c r="AB114" i="56"/>
  <c r="AA114" i="56"/>
  <c r="BK114" i="56"/>
  <c r="O114" i="56"/>
  <c r="S114" i="56" s="1"/>
  <c r="N114" i="56"/>
  <c r="R114" i="56" s="1"/>
  <c r="T114" i="56" s="1"/>
  <c r="M114" i="56"/>
  <c r="BR113" i="56"/>
  <c r="BQ113" i="56"/>
  <c r="BP113" i="56"/>
  <c r="BO113" i="56"/>
  <c r="BF113" i="56"/>
  <c r="BE113" i="56"/>
  <c r="BD113" i="56"/>
  <c r="BC113" i="56"/>
  <c r="BB113" i="56"/>
  <c r="BA113" i="56"/>
  <c r="AZ113" i="56"/>
  <c r="AY113" i="56"/>
  <c r="AX113" i="56"/>
  <c r="AW113" i="56"/>
  <c r="AV113" i="56"/>
  <c r="AU113" i="56"/>
  <c r="AT113" i="56"/>
  <c r="AS113" i="56"/>
  <c r="AR113" i="56"/>
  <c r="AQ113" i="56"/>
  <c r="AP113" i="56"/>
  <c r="AO113" i="56"/>
  <c r="AM113" i="56"/>
  <c r="AL113" i="56"/>
  <c r="AK113" i="56"/>
  <c r="AJ113" i="56"/>
  <c r="AI113" i="56"/>
  <c r="AH113" i="56"/>
  <c r="AF113" i="56"/>
  <c r="AE113" i="56"/>
  <c r="AD113" i="56"/>
  <c r="AC113" i="56"/>
  <c r="AB113" i="56"/>
  <c r="AA113" i="56"/>
  <c r="BI113" i="56"/>
  <c r="R113" i="56"/>
  <c r="T113" i="56" s="1"/>
  <c r="O113" i="56"/>
  <c r="S113" i="56" s="1"/>
  <c r="N113" i="56"/>
  <c r="M113" i="56"/>
  <c r="BR112" i="56"/>
  <c r="BQ112" i="56"/>
  <c r="BP112" i="56"/>
  <c r="BO112" i="56"/>
  <c r="BF112" i="56"/>
  <c r="BE112" i="56"/>
  <c r="BD112" i="56"/>
  <c r="BC112" i="56"/>
  <c r="BB112" i="56"/>
  <c r="BA112" i="56"/>
  <c r="AZ112" i="56"/>
  <c r="AY112" i="56"/>
  <c r="AX112" i="56"/>
  <c r="AW112" i="56"/>
  <c r="AV112" i="56"/>
  <c r="AU112" i="56"/>
  <c r="AT112" i="56"/>
  <c r="AS112" i="56"/>
  <c r="AR112" i="56"/>
  <c r="AQ112" i="56"/>
  <c r="AP112" i="56"/>
  <c r="AO112" i="56"/>
  <c r="AM112" i="56"/>
  <c r="AL112" i="56"/>
  <c r="AK112" i="56"/>
  <c r="AJ112" i="56"/>
  <c r="AI112" i="56"/>
  <c r="AH112" i="56"/>
  <c r="AF112" i="56"/>
  <c r="AE112" i="56"/>
  <c r="AD112" i="56"/>
  <c r="AC112" i="56"/>
  <c r="AB112" i="56"/>
  <c r="AA112" i="56"/>
  <c r="BM112" i="56"/>
  <c r="S112" i="56"/>
  <c r="R112" i="56"/>
  <c r="O112" i="56"/>
  <c r="N112" i="56"/>
  <c r="M112" i="56"/>
  <c r="BR111" i="56"/>
  <c r="BQ111" i="56"/>
  <c r="BP111" i="56"/>
  <c r="BO111" i="56"/>
  <c r="BF111" i="56"/>
  <c r="BE111" i="56"/>
  <c r="BD111" i="56"/>
  <c r="BC111" i="56"/>
  <c r="BB111" i="56"/>
  <c r="BA111" i="56"/>
  <c r="AZ111" i="56"/>
  <c r="AY111" i="56"/>
  <c r="AX111" i="56"/>
  <c r="AW111" i="56"/>
  <c r="AV111" i="56"/>
  <c r="AU111" i="56"/>
  <c r="AT111" i="56"/>
  <c r="AS111" i="56"/>
  <c r="AR111" i="56"/>
  <c r="AQ111" i="56"/>
  <c r="AP111" i="56"/>
  <c r="AO111" i="56"/>
  <c r="AI111" i="56"/>
  <c r="AH111" i="56"/>
  <c r="AF111" i="56"/>
  <c r="AE111" i="56"/>
  <c r="AD111" i="56"/>
  <c r="AC111" i="56"/>
  <c r="AB111" i="56"/>
  <c r="AA111" i="56"/>
  <c r="O111" i="56"/>
  <c r="S111" i="56" s="1"/>
  <c r="N111" i="56"/>
  <c r="R111" i="56" s="1"/>
  <c r="T111" i="56" s="1"/>
  <c r="M111" i="56"/>
  <c r="BR110" i="56"/>
  <c r="BQ110" i="56"/>
  <c r="BP110" i="56"/>
  <c r="BO110" i="56"/>
  <c r="BF110" i="56"/>
  <c r="BE110" i="56"/>
  <c r="BD110" i="56"/>
  <c r="BC110" i="56"/>
  <c r="BB110" i="56"/>
  <c r="BA110" i="56"/>
  <c r="AZ110" i="56"/>
  <c r="AY110" i="56"/>
  <c r="AX110" i="56"/>
  <c r="AW110" i="56"/>
  <c r="AV110" i="56"/>
  <c r="AU110" i="56"/>
  <c r="AT110" i="56"/>
  <c r="AS110" i="56"/>
  <c r="AR110" i="56"/>
  <c r="AQ110" i="56"/>
  <c r="AP110" i="56"/>
  <c r="AO110" i="56"/>
  <c r="AM110" i="56"/>
  <c r="AL110" i="56"/>
  <c r="AK110" i="56"/>
  <c r="AJ110" i="56"/>
  <c r="AI110" i="56"/>
  <c r="AH110" i="56"/>
  <c r="AF110" i="56"/>
  <c r="AE110" i="56"/>
  <c r="AD110" i="56"/>
  <c r="AC110" i="56"/>
  <c r="AB110" i="56"/>
  <c r="AA110" i="56"/>
  <c r="BI110" i="56"/>
  <c r="R110" i="56"/>
  <c r="T110" i="56" s="1"/>
  <c r="O110" i="56"/>
  <c r="S110" i="56" s="1"/>
  <c r="N110" i="56"/>
  <c r="M110" i="56"/>
  <c r="BR109" i="56"/>
  <c r="BQ109" i="56"/>
  <c r="BP109" i="56"/>
  <c r="BO109" i="56"/>
  <c r="BF109" i="56"/>
  <c r="BE109" i="56"/>
  <c r="BD109" i="56"/>
  <c r="BC109" i="56"/>
  <c r="BB109" i="56"/>
  <c r="BA109" i="56"/>
  <c r="AZ109" i="56"/>
  <c r="AY109" i="56"/>
  <c r="AX109" i="56"/>
  <c r="AW109" i="56"/>
  <c r="AV109" i="56"/>
  <c r="AU109" i="56"/>
  <c r="AT109" i="56"/>
  <c r="AS109" i="56"/>
  <c r="AR109" i="56"/>
  <c r="AQ109" i="56"/>
  <c r="AP109" i="56"/>
  <c r="AO109" i="56"/>
  <c r="AM109" i="56"/>
  <c r="AL109" i="56"/>
  <c r="AK109" i="56"/>
  <c r="AJ109" i="56"/>
  <c r="AI109" i="56"/>
  <c r="AH109" i="56"/>
  <c r="AF109" i="56"/>
  <c r="AE109" i="56"/>
  <c r="AD109" i="56"/>
  <c r="AC109" i="56"/>
  <c r="AB109" i="56"/>
  <c r="AA109" i="56"/>
  <c r="BM109" i="56"/>
  <c r="S109" i="56"/>
  <c r="O109" i="56"/>
  <c r="N109" i="56"/>
  <c r="R109" i="56" s="1"/>
  <c r="M109" i="56"/>
  <c r="BR108" i="56"/>
  <c r="BQ108" i="56"/>
  <c r="BP108" i="56"/>
  <c r="BO108" i="56"/>
  <c r="BF108" i="56"/>
  <c r="BE108" i="56"/>
  <c r="BD108" i="56"/>
  <c r="BC108" i="56"/>
  <c r="BB108" i="56"/>
  <c r="BA108" i="56"/>
  <c r="AZ108" i="56"/>
  <c r="AY108" i="56"/>
  <c r="AX108" i="56"/>
  <c r="AW108" i="56"/>
  <c r="AV108" i="56"/>
  <c r="AU108" i="56"/>
  <c r="AT108" i="56"/>
  <c r="AS108" i="56"/>
  <c r="AR108" i="56"/>
  <c r="AQ108" i="56"/>
  <c r="AP108" i="56"/>
  <c r="AO108" i="56"/>
  <c r="AM108" i="56"/>
  <c r="AL108" i="56"/>
  <c r="AK108" i="56"/>
  <c r="AJ108" i="56"/>
  <c r="AI108" i="56"/>
  <c r="AH108" i="56"/>
  <c r="AF108" i="56"/>
  <c r="AE108" i="56"/>
  <c r="AD108" i="56"/>
  <c r="AC108" i="56"/>
  <c r="AB108" i="56"/>
  <c r="AA108" i="56"/>
  <c r="BJ108" i="56"/>
  <c r="O108" i="56"/>
  <c r="S108" i="56" s="1"/>
  <c r="N108" i="56"/>
  <c r="R108" i="56" s="1"/>
  <c r="T108" i="56" s="1"/>
  <c r="M108" i="56"/>
  <c r="BR107" i="56"/>
  <c r="BQ107" i="56"/>
  <c r="BP107" i="56"/>
  <c r="BO107" i="56"/>
  <c r="BF107" i="56"/>
  <c r="BE107" i="56"/>
  <c r="BD107" i="56"/>
  <c r="BC107" i="56"/>
  <c r="BB107" i="56"/>
  <c r="BA107" i="56"/>
  <c r="AZ107" i="56"/>
  <c r="AY107" i="56"/>
  <c r="AX107" i="56"/>
  <c r="AW107" i="56"/>
  <c r="AV107" i="56"/>
  <c r="AU107" i="56"/>
  <c r="AT107" i="56"/>
  <c r="AS107" i="56"/>
  <c r="AR107" i="56"/>
  <c r="AQ107" i="56"/>
  <c r="AP107" i="56"/>
  <c r="AO107" i="56"/>
  <c r="AM107" i="56"/>
  <c r="AL107" i="56"/>
  <c r="AK107" i="56"/>
  <c r="AJ107" i="56"/>
  <c r="AI107" i="56"/>
  <c r="AH107" i="56"/>
  <c r="AF107" i="56"/>
  <c r="AE107" i="56"/>
  <c r="AD107" i="56"/>
  <c r="AC107" i="56"/>
  <c r="AB107" i="56"/>
  <c r="AA107" i="56"/>
  <c r="R107" i="56"/>
  <c r="T107" i="56" s="1"/>
  <c r="O107" i="56"/>
  <c r="S107" i="56" s="1"/>
  <c r="N107" i="56"/>
  <c r="M107" i="56"/>
  <c r="BR106" i="56"/>
  <c r="BQ106" i="56"/>
  <c r="BP106" i="56"/>
  <c r="BO106" i="56"/>
  <c r="BK106" i="56"/>
  <c r="BF106" i="56"/>
  <c r="BE106" i="56"/>
  <c r="BD106" i="56"/>
  <c r="BC106" i="56"/>
  <c r="BB106" i="56"/>
  <c r="BA106" i="56"/>
  <c r="AZ106" i="56"/>
  <c r="AY106" i="56"/>
  <c r="AX106" i="56"/>
  <c r="AW106" i="56"/>
  <c r="AV106" i="56"/>
  <c r="AU106" i="56"/>
  <c r="AT106" i="56"/>
  <c r="AS106" i="56"/>
  <c r="AR106" i="56"/>
  <c r="AQ106" i="56"/>
  <c r="AP106" i="56"/>
  <c r="AO106" i="56"/>
  <c r="AM106" i="56"/>
  <c r="AL106" i="56"/>
  <c r="AK106" i="56"/>
  <c r="AJ106" i="56"/>
  <c r="AI106" i="56"/>
  <c r="AH106" i="56"/>
  <c r="AF106" i="56"/>
  <c r="AE106" i="56"/>
  <c r="AD106" i="56"/>
  <c r="AC106" i="56"/>
  <c r="AB106" i="56"/>
  <c r="AA106" i="56"/>
  <c r="BJ106" i="56"/>
  <c r="O106" i="56"/>
  <c r="S106" i="56" s="1"/>
  <c r="N106" i="56"/>
  <c r="R106" i="56" s="1"/>
  <c r="M106" i="56"/>
  <c r="BR105" i="56"/>
  <c r="BQ105" i="56"/>
  <c r="BP105" i="56"/>
  <c r="BO105" i="56"/>
  <c r="BH105" i="56"/>
  <c r="BF105" i="56"/>
  <c r="BE105" i="56"/>
  <c r="BD105" i="56"/>
  <c r="BC105" i="56"/>
  <c r="BB105" i="56"/>
  <c r="BA105" i="56"/>
  <c r="AZ105" i="56"/>
  <c r="AY105" i="56"/>
  <c r="AX105" i="56"/>
  <c r="AW105" i="56"/>
  <c r="AV105" i="56"/>
  <c r="AU105" i="56"/>
  <c r="AT105" i="56"/>
  <c r="AS105" i="56"/>
  <c r="AR105" i="56"/>
  <c r="AQ105" i="56"/>
  <c r="AP105" i="56"/>
  <c r="AO105" i="56"/>
  <c r="AM105" i="56"/>
  <c r="AL105" i="56"/>
  <c r="AK105" i="56"/>
  <c r="AJ105" i="56"/>
  <c r="AI105" i="56"/>
  <c r="AH105" i="56"/>
  <c r="AF105" i="56"/>
  <c r="AE105" i="56"/>
  <c r="AD105" i="56"/>
  <c r="AC105" i="56"/>
  <c r="AB105" i="56"/>
  <c r="AA105" i="56"/>
  <c r="BK105" i="56"/>
  <c r="O105" i="56"/>
  <c r="S105" i="56" s="1"/>
  <c r="N105" i="56"/>
  <c r="R105" i="56" s="1"/>
  <c r="M105" i="56"/>
  <c r="BR104" i="56"/>
  <c r="BQ104" i="56"/>
  <c r="BP104" i="56"/>
  <c r="BO104" i="56"/>
  <c r="BF104" i="56"/>
  <c r="BE104" i="56"/>
  <c r="BD104" i="56"/>
  <c r="BC104" i="56"/>
  <c r="BB104" i="56"/>
  <c r="BA104" i="56"/>
  <c r="AZ104" i="56"/>
  <c r="AY104" i="56"/>
  <c r="AX104" i="56"/>
  <c r="AW104" i="56"/>
  <c r="AV104" i="56"/>
  <c r="AU104" i="56"/>
  <c r="AT104" i="56"/>
  <c r="AS104" i="56"/>
  <c r="AR104" i="56"/>
  <c r="AQ104" i="56"/>
  <c r="AP104" i="56"/>
  <c r="AO104" i="56"/>
  <c r="AM104" i="56"/>
  <c r="AL104" i="56"/>
  <c r="AK104" i="56"/>
  <c r="AJ104" i="56"/>
  <c r="AI104" i="56"/>
  <c r="AH104" i="56"/>
  <c r="AF104" i="56"/>
  <c r="AE104" i="56"/>
  <c r="AD104" i="56"/>
  <c r="AC104" i="56"/>
  <c r="AB104" i="56"/>
  <c r="AA104" i="56"/>
  <c r="BI104" i="56"/>
  <c r="R104" i="56"/>
  <c r="O104" i="56"/>
  <c r="S104" i="56" s="1"/>
  <c r="N104" i="56"/>
  <c r="M104" i="56"/>
  <c r="BR103" i="56"/>
  <c r="BQ103" i="56"/>
  <c r="BP103" i="56"/>
  <c r="BO103" i="56"/>
  <c r="BF103" i="56"/>
  <c r="BE103" i="56"/>
  <c r="BD103" i="56"/>
  <c r="BC103" i="56"/>
  <c r="BB103" i="56"/>
  <c r="BA103" i="56"/>
  <c r="AZ103" i="56"/>
  <c r="AY103" i="56"/>
  <c r="AX103" i="56"/>
  <c r="AW103" i="56"/>
  <c r="AV103" i="56"/>
  <c r="AU103" i="56"/>
  <c r="AT103" i="56"/>
  <c r="AS103" i="56"/>
  <c r="AR103" i="56"/>
  <c r="AQ103" i="56"/>
  <c r="AP103" i="56"/>
  <c r="AO103" i="56"/>
  <c r="AM103" i="56"/>
  <c r="AL103" i="56"/>
  <c r="AK103" i="56"/>
  <c r="AJ103" i="56"/>
  <c r="AI103" i="56"/>
  <c r="AH103" i="56"/>
  <c r="AF103" i="56"/>
  <c r="AE103" i="56"/>
  <c r="AD103" i="56"/>
  <c r="AC103" i="56"/>
  <c r="AB103" i="56"/>
  <c r="AA103" i="56"/>
  <c r="S103" i="56"/>
  <c r="O103" i="56"/>
  <c r="N103" i="56"/>
  <c r="R103" i="56" s="1"/>
  <c r="T103" i="56" s="1"/>
  <c r="M103" i="56"/>
  <c r="BR102" i="56"/>
  <c r="BQ102" i="56"/>
  <c r="BP102" i="56"/>
  <c r="BO102" i="56"/>
  <c r="BF102" i="56"/>
  <c r="BE102" i="56"/>
  <c r="BD102" i="56"/>
  <c r="BC102" i="56"/>
  <c r="BB102" i="56"/>
  <c r="BA102" i="56"/>
  <c r="AZ102" i="56"/>
  <c r="AY102" i="56"/>
  <c r="AX102" i="56"/>
  <c r="AW102" i="56"/>
  <c r="AV102" i="56"/>
  <c r="AU102" i="56"/>
  <c r="AT102" i="56"/>
  <c r="AS102" i="56"/>
  <c r="AR102" i="56"/>
  <c r="AQ102" i="56"/>
  <c r="AP102" i="56"/>
  <c r="AO102" i="56"/>
  <c r="AM102" i="56"/>
  <c r="AL102" i="56"/>
  <c r="AK102" i="56"/>
  <c r="AJ102" i="56"/>
  <c r="AI102" i="56"/>
  <c r="AH102" i="56"/>
  <c r="AF102" i="56"/>
  <c r="AE102" i="56"/>
  <c r="AD102" i="56"/>
  <c r="AC102" i="56"/>
  <c r="AB102" i="56"/>
  <c r="AA102" i="56"/>
  <c r="BJ102" i="56"/>
  <c r="O102" i="56"/>
  <c r="S102" i="56" s="1"/>
  <c r="N102" i="56"/>
  <c r="R102" i="56" s="1"/>
  <c r="T102" i="56" s="1"/>
  <c r="M102" i="56"/>
  <c r="BR101" i="56"/>
  <c r="BQ101" i="56"/>
  <c r="BP101" i="56"/>
  <c r="BO101" i="56"/>
  <c r="BF101" i="56"/>
  <c r="BE101" i="56"/>
  <c r="BD101" i="56"/>
  <c r="BC101" i="56"/>
  <c r="BB101" i="56"/>
  <c r="BA101" i="56"/>
  <c r="AZ101" i="56"/>
  <c r="AY101" i="56"/>
  <c r="AX101" i="56"/>
  <c r="AW101" i="56"/>
  <c r="AV101" i="56"/>
  <c r="AU101" i="56"/>
  <c r="AT101" i="56"/>
  <c r="AS101" i="56"/>
  <c r="AR101" i="56"/>
  <c r="AQ101" i="56"/>
  <c r="AP101" i="56"/>
  <c r="AO101" i="56"/>
  <c r="AM101" i="56"/>
  <c r="AL101" i="56"/>
  <c r="AK101" i="56"/>
  <c r="AJ101" i="56"/>
  <c r="AI101" i="56"/>
  <c r="AH101" i="56"/>
  <c r="AF101" i="56"/>
  <c r="AE101" i="56"/>
  <c r="AD101" i="56"/>
  <c r="AC101" i="56"/>
  <c r="AB101" i="56"/>
  <c r="AA101" i="56"/>
  <c r="BM101" i="56"/>
  <c r="S101" i="56"/>
  <c r="O101" i="56"/>
  <c r="N101" i="56"/>
  <c r="R101" i="56" s="1"/>
  <c r="T101" i="56" s="1"/>
  <c r="M101" i="56"/>
  <c r="BR100" i="56"/>
  <c r="BQ100" i="56"/>
  <c r="BP100" i="56"/>
  <c r="BO100" i="56"/>
  <c r="BF100" i="56"/>
  <c r="BE100" i="56"/>
  <c r="BD100" i="56"/>
  <c r="BC100" i="56"/>
  <c r="BB100" i="56"/>
  <c r="BA100" i="56"/>
  <c r="AZ100" i="56"/>
  <c r="AY100" i="56"/>
  <c r="AX100" i="56"/>
  <c r="AW100" i="56"/>
  <c r="AV100" i="56"/>
  <c r="AU100" i="56"/>
  <c r="AT100" i="56"/>
  <c r="AS100" i="56"/>
  <c r="AR100" i="56"/>
  <c r="AQ100" i="56"/>
  <c r="AP100" i="56"/>
  <c r="AO100" i="56"/>
  <c r="AI100" i="56"/>
  <c r="AH100" i="56"/>
  <c r="AF100" i="56"/>
  <c r="AE100" i="56"/>
  <c r="AD100" i="56"/>
  <c r="AC100" i="56"/>
  <c r="AB100" i="56"/>
  <c r="AA100" i="56"/>
  <c r="BK100" i="56"/>
  <c r="O100" i="56"/>
  <c r="S100" i="56" s="1"/>
  <c r="N100" i="56"/>
  <c r="R100" i="56" s="1"/>
  <c r="T100" i="56" s="1"/>
  <c r="M100" i="56"/>
  <c r="BR99" i="56"/>
  <c r="BQ99" i="56"/>
  <c r="BP99" i="56"/>
  <c r="BO99" i="56"/>
  <c r="BF99" i="56"/>
  <c r="BE99" i="56"/>
  <c r="BD99" i="56"/>
  <c r="BC99" i="56"/>
  <c r="BB99" i="56"/>
  <c r="BA99" i="56"/>
  <c r="AZ99" i="56"/>
  <c r="AY99" i="56"/>
  <c r="AX99" i="56"/>
  <c r="AW99" i="56"/>
  <c r="AV99" i="56"/>
  <c r="AU99" i="56"/>
  <c r="AT99" i="56"/>
  <c r="AS99" i="56"/>
  <c r="AR99" i="56"/>
  <c r="AQ99" i="56"/>
  <c r="AP99" i="56"/>
  <c r="AO99" i="56"/>
  <c r="AI99" i="56"/>
  <c r="AH99" i="56"/>
  <c r="AF99" i="56"/>
  <c r="AE99" i="56"/>
  <c r="AD99" i="56"/>
  <c r="AC99" i="56"/>
  <c r="AB99" i="56"/>
  <c r="AA99" i="56"/>
  <c r="S99" i="56"/>
  <c r="O99" i="56"/>
  <c r="N99" i="56"/>
  <c r="R99" i="56" s="1"/>
  <c r="M99" i="56"/>
  <c r="BR98" i="56"/>
  <c r="BQ98" i="56"/>
  <c r="BP98" i="56"/>
  <c r="BO98" i="56"/>
  <c r="BF98" i="56"/>
  <c r="BE98" i="56"/>
  <c r="BD98" i="56"/>
  <c r="BC98" i="56"/>
  <c r="BB98" i="56"/>
  <c r="BA98" i="56"/>
  <c r="AZ98" i="56"/>
  <c r="AY98" i="56"/>
  <c r="AX98" i="56"/>
  <c r="AW98" i="56"/>
  <c r="AV98" i="56"/>
  <c r="AU98" i="56"/>
  <c r="AT98" i="56"/>
  <c r="AS98" i="56"/>
  <c r="AR98" i="56"/>
  <c r="AQ98" i="56"/>
  <c r="AP98" i="56"/>
  <c r="AO98" i="56"/>
  <c r="AI98" i="56"/>
  <c r="AH98" i="56"/>
  <c r="AF98" i="56"/>
  <c r="AE98" i="56"/>
  <c r="AD98" i="56"/>
  <c r="AC98" i="56"/>
  <c r="AB98" i="56"/>
  <c r="AA98" i="56"/>
  <c r="BJ98" i="56"/>
  <c r="O98" i="56"/>
  <c r="S98" i="56" s="1"/>
  <c r="N98" i="56"/>
  <c r="R98" i="56" s="1"/>
  <c r="T98" i="56" s="1"/>
  <c r="M98" i="56"/>
  <c r="BR97" i="56"/>
  <c r="BQ97" i="56"/>
  <c r="BP97" i="56"/>
  <c r="BO97" i="56"/>
  <c r="BF97" i="56"/>
  <c r="BE97" i="56"/>
  <c r="BD97" i="56"/>
  <c r="BC97" i="56"/>
  <c r="BB97" i="56"/>
  <c r="BA97" i="56"/>
  <c r="AZ97" i="56"/>
  <c r="AY97" i="56"/>
  <c r="AX97" i="56"/>
  <c r="AW97" i="56"/>
  <c r="AV97" i="56"/>
  <c r="AU97" i="56"/>
  <c r="AT97" i="56"/>
  <c r="AS97" i="56"/>
  <c r="AR97" i="56"/>
  <c r="AQ97" i="56"/>
  <c r="AP97" i="56"/>
  <c r="AO97" i="56"/>
  <c r="AI97" i="56"/>
  <c r="AH97" i="56"/>
  <c r="AF97" i="56"/>
  <c r="AE97" i="56"/>
  <c r="AD97" i="56"/>
  <c r="AC97" i="56"/>
  <c r="AB97" i="56"/>
  <c r="AA97" i="56"/>
  <c r="BK97" i="56"/>
  <c r="O97" i="56"/>
  <c r="S97" i="56" s="1"/>
  <c r="N97" i="56"/>
  <c r="R97" i="56" s="1"/>
  <c r="M97" i="56"/>
  <c r="BR96" i="56"/>
  <c r="BQ96" i="56"/>
  <c r="BP96" i="56"/>
  <c r="BO96" i="56"/>
  <c r="BF96" i="56"/>
  <c r="BE96" i="56"/>
  <c r="BD96" i="56"/>
  <c r="BC96" i="56"/>
  <c r="BB96" i="56"/>
  <c r="BA96" i="56"/>
  <c r="AZ96" i="56"/>
  <c r="AY96" i="56"/>
  <c r="AX96" i="56"/>
  <c r="AW96" i="56"/>
  <c r="AV96" i="56"/>
  <c r="AU96" i="56"/>
  <c r="AT96" i="56"/>
  <c r="AS96" i="56"/>
  <c r="AR96" i="56"/>
  <c r="AQ96" i="56"/>
  <c r="AP96" i="56"/>
  <c r="AO96" i="56"/>
  <c r="AI96" i="56"/>
  <c r="AH96" i="56"/>
  <c r="AF96" i="56"/>
  <c r="AE96" i="56"/>
  <c r="AD96" i="56"/>
  <c r="AC96" i="56"/>
  <c r="AB96" i="56"/>
  <c r="AA96" i="56"/>
  <c r="R96" i="56"/>
  <c r="O96" i="56"/>
  <c r="S96" i="56" s="1"/>
  <c r="N96" i="56"/>
  <c r="M96" i="56"/>
  <c r="BR95" i="56"/>
  <c r="BQ95" i="56"/>
  <c r="BP95" i="56"/>
  <c r="BO95" i="56"/>
  <c r="BF95" i="56"/>
  <c r="BE95" i="56"/>
  <c r="BD95" i="56"/>
  <c r="BC95" i="56"/>
  <c r="BB95" i="56"/>
  <c r="BA95" i="56"/>
  <c r="AZ95" i="56"/>
  <c r="AY95" i="56"/>
  <c r="AX95" i="56"/>
  <c r="AW95" i="56"/>
  <c r="AV95" i="56"/>
  <c r="AU95" i="56"/>
  <c r="AT95" i="56"/>
  <c r="AS95" i="56"/>
  <c r="AR95" i="56"/>
  <c r="AQ95" i="56"/>
  <c r="AP95" i="56"/>
  <c r="AO95" i="56"/>
  <c r="AI95" i="56"/>
  <c r="AH95" i="56"/>
  <c r="AF95" i="56"/>
  <c r="AE95" i="56"/>
  <c r="AD95" i="56"/>
  <c r="AC95" i="56"/>
  <c r="AB95" i="56"/>
  <c r="AA95" i="56"/>
  <c r="S95" i="56"/>
  <c r="O95" i="56"/>
  <c r="N95" i="56"/>
  <c r="R95" i="56" s="1"/>
  <c r="T95" i="56" s="1"/>
  <c r="M95" i="56"/>
  <c r="BR94" i="56"/>
  <c r="BQ94" i="56"/>
  <c r="BP94" i="56"/>
  <c r="BO94" i="56"/>
  <c r="BF94" i="56"/>
  <c r="BE94" i="56"/>
  <c r="BD94" i="56"/>
  <c r="BC94" i="56"/>
  <c r="BB94" i="56"/>
  <c r="BA94" i="56"/>
  <c r="AZ94" i="56"/>
  <c r="AY94" i="56"/>
  <c r="AX94" i="56"/>
  <c r="AW94" i="56"/>
  <c r="AV94" i="56"/>
  <c r="AU94" i="56"/>
  <c r="AT94" i="56"/>
  <c r="AS94" i="56"/>
  <c r="AR94" i="56"/>
  <c r="AQ94" i="56"/>
  <c r="AP94" i="56"/>
  <c r="AO94" i="56"/>
  <c r="AI94" i="56"/>
  <c r="AH94" i="56"/>
  <c r="AF94" i="56"/>
  <c r="AE94" i="56"/>
  <c r="AD94" i="56"/>
  <c r="AC94" i="56"/>
  <c r="AB94" i="56"/>
  <c r="AA94" i="56"/>
  <c r="BK94" i="56"/>
  <c r="O94" i="56"/>
  <c r="S94" i="56" s="1"/>
  <c r="N94" i="56"/>
  <c r="R94" i="56" s="1"/>
  <c r="T94" i="56" s="1"/>
  <c r="M94" i="56"/>
  <c r="BR93" i="56"/>
  <c r="BQ93" i="56"/>
  <c r="BP93" i="56"/>
  <c r="BO93" i="56"/>
  <c r="BL93" i="56"/>
  <c r="BF93" i="56"/>
  <c r="BE93" i="56"/>
  <c r="BD93" i="56"/>
  <c r="BC93" i="56"/>
  <c r="BB93" i="56"/>
  <c r="BA93" i="56"/>
  <c r="AZ93" i="56"/>
  <c r="AY93" i="56"/>
  <c r="AX93" i="56"/>
  <c r="AW93" i="56"/>
  <c r="AV93" i="56"/>
  <c r="AU93" i="56"/>
  <c r="AT93" i="56"/>
  <c r="AS93" i="56"/>
  <c r="AR93" i="56"/>
  <c r="AQ93" i="56"/>
  <c r="AP93" i="56"/>
  <c r="AO93" i="56"/>
  <c r="AI93" i="56"/>
  <c r="AH93" i="56"/>
  <c r="AF93" i="56"/>
  <c r="AE93" i="56"/>
  <c r="AD93" i="56"/>
  <c r="AC93" i="56"/>
  <c r="AB93" i="56"/>
  <c r="AA93" i="56"/>
  <c r="BM93" i="56"/>
  <c r="S93" i="56"/>
  <c r="O93" i="56"/>
  <c r="N93" i="56"/>
  <c r="R93" i="56" s="1"/>
  <c r="T93" i="56" s="1"/>
  <c r="M93" i="56"/>
  <c r="BR92" i="56"/>
  <c r="BQ92" i="56"/>
  <c r="BP92" i="56"/>
  <c r="BO92" i="56"/>
  <c r="BF92" i="56"/>
  <c r="BE92" i="56"/>
  <c r="BD92" i="56"/>
  <c r="BC92" i="56"/>
  <c r="BB92" i="56"/>
  <c r="BA92" i="56"/>
  <c r="AZ92" i="56"/>
  <c r="AY92" i="56"/>
  <c r="AX92" i="56"/>
  <c r="AW92" i="56"/>
  <c r="AV92" i="56"/>
  <c r="AU92" i="56"/>
  <c r="AT92" i="56"/>
  <c r="AS92" i="56"/>
  <c r="AR92" i="56"/>
  <c r="AQ92" i="56"/>
  <c r="AP92" i="56"/>
  <c r="AO92" i="56"/>
  <c r="AI92" i="56"/>
  <c r="AH92" i="56"/>
  <c r="AF92" i="56"/>
  <c r="AE92" i="56"/>
  <c r="AD92" i="56"/>
  <c r="AC92" i="56"/>
  <c r="AB92" i="56"/>
  <c r="AA92" i="56"/>
  <c r="BK92" i="56"/>
  <c r="O92" i="56"/>
  <c r="S92" i="56" s="1"/>
  <c r="N92" i="56"/>
  <c r="R92" i="56" s="1"/>
  <c r="T92" i="56" s="1"/>
  <c r="M92" i="56"/>
  <c r="BR91" i="56"/>
  <c r="BQ91" i="56"/>
  <c r="BP91" i="56"/>
  <c r="BO91" i="56"/>
  <c r="BF91" i="56"/>
  <c r="BE91" i="56"/>
  <c r="BD91" i="56"/>
  <c r="BC91" i="56"/>
  <c r="BB91" i="56"/>
  <c r="BA91" i="56"/>
  <c r="AZ91" i="56"/>
  <c r="AY91" i="56"/>
  <c r="AX91" i="56"/>
  <c r="AW91" i="56"/>
  <c r="AV91" i="56"/>
  <c r="AU91" i="56"/>
  <c r="AT91" i="56"/>
  <c r="AS91" i="56"/>
  <c r="AR91" i="56"/>
  <c r="AQ91" i="56"/>
  <c r="AP91" i="56"/>
  <c r="AO91" i="56"/>
  <c r="AI91" i="56"/>
  <c r="AH91" i="56"/>
  <c r="AF91" i="56"/>
  <c r="AE91" i="56"/>
  <c r="AD91" i="56"/>
  <c r="AC91" i="56"/>
  <c r="AB91" i="56"/>
  <c r="AA91" i="56"/>
  <c r="S91" i="56"/>
  <c r="O91" i="56"/>
  <c r="N91" i="56"/>
  <c r="R91" i="56" s="1"/>
  <c r="M91" i="56"/>
  <c r="BR90" i="56"/>
  <c r="BQ90" i="56"/>
  <c r="BP90" i="56"/>
  <c r="BO90" i="56"/>
  <c r="BF90" i="56"/>
  <c r="BE90" i="56"/>
  <c r="BD90" i="56"/>
  <c r="BC90" i="56"/>
  <c r="BB90" i="56"/>
  <c r="BA90" i="56"/>
  <c r="AZ90" i="56"/>
  <c r="AY90" i="56"/>
  <c r="AX90" i="56"/>
  <c r="AW90" i="56"/>
  <c r="AV90" i="56"/>
  <c r="AU90" i="56"/>
  <c r="AT90" i="56"/>
  <c r="AS90" i="56"/>
  <c r="AR90" i="56"/>
  <c r="AQ90" i="56"/>
  <c r="AP90" i="56"/>
  <c r="AO90" i="56"/>
  <c r="AI90" i="56"/>
  <c r="AH90" i="56"/>
  <c r="AF90" i="56"/>
  <c r="AE90" i="56"/>
  <c r="AD90" i="56"/>
  <c r="AC90" i="56"/>
  <c r="AB90" i="56"/>
  <c r="AA90" i="56"/>
  <c r="BJ90" i="56"/>
  <c r="O90" i="56"/>
  <c r="S90" i="56" s="1"/>
  <c r="N90" i="56"/>
  <c r="R90" i="56" s="1"/>
  <c r="T90" i="56" s="1"/>
  <c r="M90" i="56"/>
  <c r="E90" i="56"/>
  <c r="E91" i="56" s="1"/>
  <c r="BR89" i="56"/>
  <c r="BQ89" i="56"/>
  <c r="BP89" i="56"/>
  <c r="BO89" i="56"/>
  <c r="BF89" i="56"/>
  <c r="BE89" i="56"/>
  <c r="BD89" i="56"/>
  <c r="BC89" i="56"/>
  <c r="BB89" i="56"/>
  <c r="BA89" i="56"/>
  <c r="AZ89" i="56"/>
  <c r="AY89" i="56"/>
  <c r="AX89" i="56"/>
  <c r="AW89" i="56"/>
  <c r="AV89" i="56"/>
  <c r="AU89" i="56"/>
  <c r="AT89" i="56"/>
  <c r="AS89" i="56"/>
  <c r="AR89" i="56"/>
  <c r="AQ89" i="56"/>
  <c r="AP89" i="56"/>
  <c r="AO89" i="56"/>
  <c r="AM89" i="56"/>
  <c r="AL89" i="56"/>
  <c r="AK89" i="56"/>
  <c r="AJ89" i="56"/>
  <c r="AI89" i="56"/>
  <c r="AH89" i="56"/>
  <c r="AF89" i="56"/>
  <c r="AE89" i="56"/>
  <c r="AD89" i="56"/>
  <c r="AC89" i="56"/>
  <c r="AB89" i="56"/>
  <c r="AA89" i="56"/>
  <c r="BK89" i="56"/>
  <c r="O89" i="56"/>
  <c r="S89" i="56" s="1"/>
  <c r="N89" i="56"/>
  <c r="R89" i="56" s="1"/>
  <c r="T89" i="56" s="1"/>
  <c r="M89" i="56"/>
  <c r="E89" i="56"/>
  <c r="D89" i="56"/>
  <c r="D90" i="56" s="1"/>
  <c r="D91" i="56" s="1"/>
  <c r="BR88" i="56"/>
  <c r="BQ88" i="56"/>
  <c r="BP88" i="56"/>
  <c r="BO88" i="56"/>
  <c r="BF88" i="56"/>
  <c r="BE88" i="56"/>
  <c r="BD88" i="56"/>
  <c r="BC88" i="56"/>
  <c r="BB88" i="56"/>
  <c r="BA88" i="56"/>
  <c r="AZ88" i="56"/>
  <c r="AY88" i="56"/>
  <c r="AX88" i="56"/>
  <c r="AW88" i="56"/>
  <c r="AV88" i="56"/>
  <c r="AU88" i="56"/>
  <c r="AT88" i="56"/>
  <c r="AS88" i="56"/>
  <c r="AR88" i="56"/>
  <c r="AQ88" i="56"/>
  <c r="AP88" i="56"/>
  <c r="AO88" i="56"/>
  <c r="AM88" i="56"/>
  <c r="AL88" i="56"/>
  <c r="AK88" i="56"/>
  <c r="AJ88" i="56"/>
  <c r="AI88" i="56"/>
  <c r="AH88" i="56"/>
  <c r="AF88" i="56"/>
  <c r="AE88" i="56"/>
  <c r="AD88" i="56"/>
  <c r="AC88" i="56"/>
  <c r="AB88" i="56"/>
  <c r="AA88" i="56"/>
  <c r="BM88" i="56"/>
  <c r="O88" i="56"/>
  <c r="S88" i="56" s="1"/>
  <c r="N88" i="56"/>
  <c r="R88" i="56" s="1"/>
  <c r="T88" i="56" s="1"/>
  <c r="M88" i="56"/>
  <c r="BR87" i="56"/>
  <c r="BQ87" i="56"/>
  <c r="BP87" i="56"/>
  <c r="BO87" i="56"/>
  <c r="BF87" i="56"/>
  <c r="BE87" i="56"/>
  <c r="BD87" i="56"/>
  <c r="BC87" i="56"/>
  <c r="BB87" i="56"/>
  <c r="BA87" i="56"/>
  <c r="AZ87" i="56"/>
  <c r="AY87" i="56"/>
  <c r="AX87" i="56"/>
  <c r="AW87" i="56"/>
  <c r="AV87" i="56"/>
  <c r="AU87" i="56"/>
  <c r="AT87" i="56"/>
  <c r="AS87" i="56"/>
  <c r="AR87" i="56"/>
  <c r="AQ87" i="56"/>
  <c r="AP87" i="56"/>
  <c r="AO87" i="56"/>
  <c r="AM87" i="56"/>
  <c r="AL87" i="56"/>
  <c r="AK87" i="56"/>
  <c r="AJ87" i="56"/>
  <c r="AI87" i="56"/>
  <c r="AH87" i="56"/>
  <c r="AF87" i="56"/>
  <c r="AE87" i="56"/>
  <c r="AD87" i="56"/>
  <c r="AC87" i="56"/>
  <c r="AB87" i="56"/>
  <c r="AA87" i="56"/>
  <c r="S87" i="56"/>
  <c r="O87" i="56"/>
  <c r="N87" i="56"/>
  <c r="R87" i="56" s="1"/>
  <c r="T87" i="56" s="1"/>
  <c r="M87" i="56"/>
  <c r="BR86" i="56"/>
  <c r="BQ86" i="56"/>
  <c r="BP86" i="56"/>
  <c r="BO86" i="56"/>
  <c r="BF86" i="56"/>
  <c r="BE86" i="56"/>
  <c r="BD86" i="56"/>
  <c r="BC86" i="56"/>
  <c r="BB86" i="56"/>
  <c r="BA86" i="56"/>
  <c r="AZ86" i="56"/>
  <c r="AY86" i="56"/>
  <c r="AX86" i="56"/>
  <c r="AW86" i="56"/>
  <c r="AV86" i="56"/>
  <c r="AU86" i="56"/>
  <c r="AT86" i="56"/>
  <c r="AS86" i="56"/>
  <c r="AR86" i="56"/>
  <c r="AQ86" i="56"/>
  <c r="AP86" i="56"/>
  <c r="AO86" i="56"/>
  <c r="AM86" i="56"/>
  <c r="AL86" i="56"/>
  <c r="AK86" i="56"/>
  <c r="AJ86" i="56"/>
  <c r="AI86" i="56"/>
  <c r="AH86" i="56"/>
  <c r="AF86" i="56"/>
  <c r="AE86" i="56"/>
  <c r="AD86" i="56"/>
  <c r="AC86" i="56"/>
  <c r="AB86" i="56"/>
  <c r="AA86" i="56"/>
  <c r="BK86" i="56"/>
  <c r="R86" i="56"/>
  <c r="T86" i="56" s="1"/>
  <c r="O86" i="56"/>
  <c r="S86" i="56" s="1"/>
  <c r="N86" i="56"/>
  <c r="M86" i="56"/>
  <c r="BR85" i="56"/>
  <c r="BQ85" i="56"/>
  <c r="BP85" i="56"/>
  <c r="BO85" i="56"/>
  <c r="BF85" i="56"/>
  <c r="BE85" i="56"/>
  <c r="BD85" i="56"/>
  <c r="BC85" i="56"/>
  <c r="BB85" i="56"/>
  <c r="BA85" i="56"/>
  <c r="AZ85" i="56"/>
  <c r="AY85" i="56"/>
  <c r="AX85" i="56"/>
  <c r="AW85" i="56"/>
  <c r="AV85" i="56"/>
  <c r="AU85" i="56"/>
  <c r="AT85" i="56"/>
  <c r="AS85" i="56"/>
  <c r="AR85" i="56"/>
  <c r="AQ85" i="56"/>
  <c r="AP85" i="56"/>
  <c r="AO85" i="56"/>
  <c r="AM85" i="56"/>
  <c r="AL85" i="56"/>
  <c r="AK85" i="56"/>
  <c r="AJ85" i="56"/>
  <c r="AI85" i="56"/>
  <c r="AH85" i="56"/>
  <c r="AF85" i="56"/>
  <c r="AE85" i="56"/>
  <c r="AD85" i="56"/>
  <c r="AC85" i="56"/>
  <c r="AB85" i="56"/>
  <c r="AA85" i="56"/>
  <c r="BI85" i="56"/>
  <c r="S85" i="56"/>
  <c r="R85" i="56"/>
  <c r="T85" i="56" s="1"/>
  <c r="O85" i="56"/>
  <c r="N85" i="56"/>
  <c r="M85" i="56"/>
  <c r="BR84" i="56"/>
  <c r="BQ84" i="56"/>
  <c r="BP84" i="56"/>
  <c r="BO84" i="56"/>
  <c r="BF84" i="56"/>
  <c r="BE84" i="56"/>
  <c r="BD84" i="56"/>
  <c r="BC84" i="56"/>
  <c r="BB84" i="56"/>
  <c r="BA84" i="56"/>
  <c r="AZ84" i="56"/>
  <c r="AY84" i="56"/>
  <c r="AX84" i="56"/>
  <c r="AW84" i="56"/>
  <c r="AV84" i="56"/>
  <c r="AU84" i="56"/>
  <c r="AT84" i="56"/>
  <c r="AS84" i="56"/>
  <c r="AR84" i="56"/>
  <c r="AQ84" i="56"/>
  <c r="AP84" i="56"/>
  <c r="AO84" i="56"/>
  <c r="AM84" i="56"/>
  <c r="AL84" i="56"/>
  <c r="AK84" i="56"/>
  <c r="AJ84" i="56"/>
  <c r="AI84" i="56"/>
  <c r="AH84" i="56"/>
  <c r="AF84" i="56"/>
  <c r="AE84" i="56"/>
  <c r="AD84" i="56"/>
  <c r="AC84" i="56"/>
  <c r="AB84" i="56"/>
  <c r="AA84" i="56"/>
  <c r="BM84" i="56"/>
  <c r="S84" i="56"/>
  <c r="O84" i="56"/>
  <c r="N84" i="56"/>
  <c r="R84" i="56" s="1"/>
  <c r="T84" i="56" s="1"/>
  <c r="M84" i="56"/>
  <c r="E84" i="56"/>
  <c r="E85" i="56" s="1"/>
  <c r="E86" i="56" s="1"/>
  <c r="D84" i="56"/>
  <c r="D85" i="56" s="1"/>
  <c r="D86" i="56" s="1"/>
  <c r="BR83" i="56"/>
  <c r="BQ83" i="56"/>
  <c r="BP83" i="56"/>
  <c r="BO83" i="56"/>
  <c r="BF83" i="56"/>
  <c r="BE83" i="56"/>
  <c r="BD83" i="56"/>
  <c r="BC83" i="56"/>
  <c r="BB83" i="56"/>
  <c r="BA83" i="56"/>
  <c r="AZ83" i="56"/>
  <c r="AY83" i="56"/>
  <c r="AX83" i="56"/>
  <c r="AW83" i="56"/>
  <c r="AV83" i="56"/>
  <c r="AU83" i="56"/>
  <c r="AT83" i="56"/>
  <c r="AS83" i="56"/>
  <c r="AR83" i="56"/>
  <c r="AQ83" i="56"/>
  <c r="AP83" i="56"/>
  <c r="AO83" i="56"/>
  <c r="AI83" i="56"/>
  <c r="AH83" i="56"/>
  <c r="AF83" i="56"/>
  <c r="AE83" i="56"/>
  <c r="AD83" i="56"/>
  <c r="AC83" i="56"/>
  <c r="AB83" i="56"/>
  <c r="AA83" i="56"/>
  <c r="T83" i="56"/>
  <c r="O83" i="56"/>
  <c r="S83" i="56" s="1"/>
  <c r="N83" i="56"/>
  <c r="R83" i="56" s="1"/>
  <c r="M83" i="56"/>
  <c r="BR82" i="56"/>
  <c r="BQ82" i="56"/>
  <c r="BP82" i="56"/>
  <c r="BO82" i="56"/>
  <c r="BM82" i="56"/>
  <c r="BF82" i="56"/>
  <c r="BE82" i="56"/>
  <c r="BD82" i="56"/>
  <c r="BC82" i="56"/>
  <c r="BB82" i="56"/>
  <c r="BA82" i="56"/>
  <c r="AZ82" i="56"/>
  <c r="AY82" i="56"/>
  <c r="AX82" i="56"/>
  <c r="AW82" i="56"/>
  <c r="AV82" i="56"/>
  <c r="AU82" i="56"/>
  <c r="AT82" i="56"/>
  <c r="AS82" i="56"/>
  <c r="AR82" i="56"/>
  <c r="AQ82" i="56"/>
  <c r="AP82" i="56"/>
  <c r="AO82" i="56"/>
  <c r="AM82" i="56"/>
  <c r="AL82" i="56"/>
  <c r="AK82" i="56"/>
  <c r="AJ82" i="56"/>
  <c r="AI82" i="56"/>
  <c r="AH82" i="56"/>
  <c r="AF82" i="56"/>
  <c r="AE82" i="56"/>
  <c r="AD82" i="56"/>
  <c r="AC82" i="56"/>
  <c r="AB82" i="56"/>
  <c r="AA82" i="56"/>
  <c r="S82" i="56"/>
  <c r="R82" i="56"/>
  <c r="T82" i="56" s="1"/>
  <c r="O82" i="56"/>
  <c r="N82" i="56"/>
  <c r="M82" i="56"/>
  <c r="BR81" i="56"/>
  <c r="BQ81" i="56"/>
  <c r="BP81" i="56"/>
  <c r="BO81" i="56"/>
  <c r="BF81" i="56"/>
  <c r="BE81" i="56"/>
  <c r="BD81" i="56"/>
  <c r="BC81" i="56"/>
  <c r="BB81" i="56"/>
  <c r="BA81" i="56"/>
  <c r="AZ81" i="56"/>
  <c r="AY81" i="56"/>
  <c r="AX81" i="56"/>
  <c r="AW81" i="56"/>
  <c r="AV81" i="56"/>
  <c r="AU81" i="56"/>
  <c r="AT81" i="56"/>
  <c r="AS81" i="56"/>
  <c r="AR81" i="56"/>
  <c r="AQ81" i="56"/>
  <c r="AP81" i="56"/>
  <c r="AO81" i="56"/>
  <c r="AI81" i="56"/>
  <c r="AH81" i="56"/>
  <c r="AF81" i="56"/>
  <c r="AE81" i="56"/>
  <c r="AD81" i="56"/>
  <c r="AC81" i="56"/>
  <c r="AB81" i="56"/>
  <c r="AA81" i="56"/>
  <c r="BJ81" i="56"/>
  <c r="O81" i="56"/>
  <c r="S81" i="56" s="1"/>
  <c r="N81" i="56"/>
  <c r="R81" i="56" s="1"/>
  <c r="M81" i="56"/>
  <c r="BR80" i="56"/>
  <c r="BQ80" i="56"/>
  <c r="BP80" i="56"/>
  <c r="BO80" i="56"/>
  <c r="BF80" i="56"/>
  <c r="BE80" i="56"/>
  <c r="BD80" i="56"/>
  <c r="BC80" i="56"/>
  <c r="BB80" i="56"/>
  <c r="BA80" i="56"/>
  <c r="AZ80" i="56"/>
  <c r="AY80" i="56"/>
  <c r="AX80" i="56"/>
  <c r="AW80" i="56"/>
  <c r="AV80" i="56"/>
  <c r="AU80" i="56"/>
  <c r="AT80" i="56"/>
  <c r="AS80" i="56"/>
  <c r="AR80" i="56"/>
  <c r="AQ80" i="56"/>
  <c r="AP80" i="56"/>
  <c r="AO80" i="56"/>
  <c r="AI80" i="56"/>
  <c r="AH80" i="56"/>
  <c r="AF80" i="56"/>
  <c r="AE80" i="56"/>
  <c r="AD80" i="56"/>
  <c r="AC80" i="56"/>
  <c r="AB80" i="56"/>
  <c r="AA80" i="56"/>
  <c r="BK80" i="56"/>
  <c r="R80" i="56"/>
  <c r="T80" i="56" s="1"/>
  <c r="O80" i="56"/>
  <c r="S80" i="56" s="1"/>
  <c r="N80" i="56"/>
  <c r="M80" i="56"/>
  <c r="F80" i="56"/>
  <c r="AC52" i="55" s="1"/>
  <c r="AD52" i="55" s="1"/>
  <c r="BR79" i="56"/>
  <c r="BQ79" i="56"/>
  <c r="BP79" i="56"/>
  <c r="BO79" i="56"/>
  <c r="BF79" i="56"/>
  <c r="BE79" i="56"/>
  <c r="BD79" i="56"/>
  <c r="BC79" i="56"/>
  <c r="BB79" i="56"/>
  <c r="BA79" i="56"/>
  <c r="AZ79" i="56"/>
  <c r="AY79" i="56"/>
  <c r="AX79" i="56"/>
  <c r="AW79" i="56"/>
  <c r="AV79" i="56"/>
  <c r="AU79" i="56"/>
  <c r="AT79" i="56"/>
  <c r="AS79" i="56"/>
  <c r="AR79" i="56"/>
  <c r="AQ79" i="56"/>
  <c r="AP79" i="56"/>
  <c r="AO79" i="56"/>
  <c r="AI79" i="56"/>
  <c r="AH79" i="56"/>
  <c r="AF79" i="56"/>
  <c r="AE79" i="56"/>
  <c r="AD79" i="56"/>
  <c r="AC79" i="56"/>
  <c r="AB79" i="56"/>
  <c r="AA79" i="56"/>
  <c r="S79" i="56"/>
  <c r="R79" i="56"/>
  <c r="T79" i="56" s="1"/>
  <c r="O79" i="56"/>
  <c r="N79" i="56"/>
  <c r="M79" i="56"/>
  <c r="F79" i="56"/>
  <c r="F81" i="56" s="1"/>
  <c r="E79" i="56"/>
  <c r="E80" i="56" s="1"/>
  <c r="E81" i="56" s="1"/>
  <c r="D79" i="56"/>
  <c r="D80" i="56" s="1"/>
  <c r="D81" i="56" s="1"/>
  <c r="BR78" i="56"/>
  <c r="BQ78" i="56"/>
  <c r="BP78" i="56"/>
  <c r="BO78" i="56"/>
  <c r="BF78" i="56"/>
  <c r="BE78" i="56"/>
  <c r="BD78" i="56"/>
  <c r="BC78" i="56"/>
  <c r="BB78" i="56"/>
  <c r="BA78" i="56"/>
  <c r="AZ78" i="56"/>
  <c r="AY78" i="56"/>
  <c r="AX78" i="56"/>
  <c r="AW78" i="56"/>
  <c r="AV78" i="56"/>
  <c r="AU78" i="56"/>
  <c r="AT78" i="56"/>
  <c r="AS78" i="56"/>
  <c r="AR78" i="56"/>
  <c r="AQ78" i="56"/>
  <c r="AP78" i="56"/>
  <c r="AO78" i="56"/>
  <c r="AI78" i="56"/>
  <c r="AH78" i="56"/>
  <c r="AF78" i="56"/>
  <c r="AE78" i="56"/>
  <c r="AD78" i="56"/>
  <c r="AC78" i="56"/>
  <c r="AB78" i="56"/>
  <c r="AA78" i="56"/>
  <c r="BM78" i="56"/>
  <c r="S78" i="56"/>
  <c r="O78" i="56"/>
  <c r="N78" i="56"/>
  <c r="R78" i="56" s="1"/>
  <c r="T78" i="56" s="1"/>
  <c r="M78" i="56"/>
  <c r="BR77" i="56"/>
  <c r="BQ77" i="56"/>
  <c r="BP77" i="56"/>
  <c r="BO77" i="56"/>
  <c r="BF77" i="56"/>
  <c r="BE77" i="56"/>
  <c r="BD77" i="56"/>
  <c r="BC77" i="56"/>
  <c r="BB77" i="56"/>
  <c r="BA77" i="56"/>
  <c r="AZ77" i="56"/>
  <c r="AY77" i="56"/>
  <c r="AX77" i="56"/>
  <c r="AW77" i="56"/>
  <c r="AV77" i="56"/>
  <c r="AU77" i="56"/>
  <c r="AT77" i="56"/>
  <c r="AS77" i="56"/>
  <c r="AR77" i="56"/>
  <c r="AQ77" i="56"/>
  <c r="AP77" i="56"/>
  <c r="AO77" i="56"/>
  <c r="AI77" i="56"/>
  <c r="AH77" i="56"/>
  <c r="AF77" i="56"/>
  <c r="AE77" i="56"/>
  <c r="AD77" i="56"/>
  <c r="AC77" i="56"/>
  <c r="AB77" i="56"/>
  <c r="AA77" i="56"/>
  <c r="BK77" i="56"/>
  <c r="R77" i="56"/>
  <c r="O77" i="56"/>
  <c r="S77" i="56" s="1"/>
  <c r="N77" i="56"/>
  <c r="M77" i="56"/>
  <c r="BR76" i="56"/>
  <c r="BQ76" i="56"/>
  <c r="BP76" i="56"/>
  <c r="BO76" i="56"/>
  <c r="BF76" i="56"/>
  <c r="BE76" i="56"/>
  <c r="BD76" i="56"/>
  <c r="BC76" i="56"/>
  <c r="BB76" i="56"/>
  <c r="BA76" i="56"/>
  <c r="AZ76" i="56"/>
  <c r="AY76" i="56"/>
  <c r="AX76" i="56"/>
  <c r="AW76" i="56"/>
  <c r="AV76" i="56"/>
  <c r="AU76" i="56"/>
  <c r="AT76" i="56"/>
  <c r="AS76" i="56"/>
  <c r="AR76" i="56"/>
  <c r="AQ76" i="56"/>
  <c r="AP76" i="56"/>
  <c r="AO76" i="56"/>
  <c r="AI76" i="56"/>
  <c r="AH76" i="56"/>
  <c r="AF76" i="56"/>
  <c r="AE76" i="56"/>
  <c r="AD76" i="56"/>
  <c r="AC76" i="56"/>
  <c r="AB76" i="56"/>
  <c r="AA76" i="56"/>
  <c r="BM76" i="56"/>
  <c r="S76" i="56"/>
  <c r="R76" i="56"/>
  <c r="T76" i="56" s="1"/>
  <c r="O76" i="56"/>
  <c r="N76" i="56"/>
  <c r="M76" i="56"/>
  <c r="F76" i="56"/>
  <c r="AC47" i="55" s="1"/>
  <c r="AD47" i="55" s="1"/>
  <c r="BR75" i="56"/>
  <c r="BQ75" i="56"/>
  <c r="BP75" i="56"/>
  <c r="BO75" i="56"/>
  <c r="BF75" i="56"/>
  <c r="BE75" i="56"/>
  <c r="BD75" i="56"/>
  <c r="BC75" i="56"/>
  <c r="BB75" i="56"/>
  <c r="BA75" i="56"/>
  <c r="AZ75" i="56"/>
  <c r="AY75" i="56"/>
  <c r="AX75" i="56"/>
  <c r="AW75" i="56"/>
  <c r="AV75" i="56"/>
  <c r="AU75" i="56"/>
  <c r="AT75" i="56"/>
  <c r="AS75" i="56"/>
  <c r="AR75" i="56"/>
  <c r="AQ75" i="56"/>
  <c r="AP75" i="56"/>
  <c r="AO75" i="56"/>
  <c r="AI75" i="56"/>
  <c r="AH75" i="56"/>
  <c r="AF75" i="56"/>
  <c r="AE75" i="56"/>
  <c r="AD75" i="56"/>
  <c r="AC75" i="56"/>
  <c r="AB75" i="56"/>
  <c r="AA75" i="56"/>
  <c r="S75" i="56"/>
  <c r="O75" i="56"/>
  <c r="N75" i="56"/>
  <c r="R75" i="56" s="1"/>
  <c r="M75" i="56"/>
  <c r="E75" i="56"/>
  <c r="E76" i="56" s="1"/>
  <c r="E77" i="56" s="1"/>
  <c r="D75" i="56"/>
  <c r="D76" i="56" s="1"/>
  <c r="D77" i="56" s="1"/>
  <c r="BR74" i="56"/>
  <c r="BQ74" i="56"/>
  <c r="BP74" i="56"/>
  <c r="BO74" i="56"/>
  <c r="BF74" i="56"/>
  <c r="BE74" i="56"/>
  <c r="BD74" i="56"/>
  <c r="BC74" i="56"/>
  <c r="BB74" i="56"/>
  <c r="BA74" i="56"/>
  <c r="AZ74" i="56"/>
  <c r="AY74" i="56"/>
  <c r="AX74" i="56"/>
  <c r="AW74" i="56"/>
  <c r="AV74" i="56"/>
  <c r="AU74" i="56"/>
  <c r="AT74" i="56"/>
  <c r="AS74" i="56"/>
  <c r="AR74" i="56"/>
  <c r="AQ74" i="56"/>
  <c r="AP74" i="56"/>
  <c r="AO74" i="56"/>
  <c r="AI74" i="56"/>
  <c r="AH74" i="56"/>
  <c r="AF74" i="56"/>
  <c r="AE74" i="56"/>
  <c r="AD74" i="56"/>
  <c r="AC74" i="56"/>
  <c r="AB74" i="56"/>
  <c r="AA74" i="56"/>
  <c r="BJ74" i="56"/>
  <c r="T74" i="56"/>
  <c r="O74" i="56"/>
  <c r="S74" i="56" s="1"/>
  <c r="N74" i="56"/>
  <c r="R74" i="56" s="1"/>
  <c r="M74" i="56"/>
  <c r="BR73" i="56"/>
  <c r="BQ73" i="56"/>
  <c r="BP73" i="56"/>
  <c r="BO73" i="56"/>
  <c r="BF73" i="56"/>
  <c r="BE73" i="56"/>
  <c r="BD73" i="56"/>
  <c r="BC73" i="56"/>
  <c r="BB73" i="56"/>
  <c r="BA73" i="56"/>
  <c r="AZ73" i="56"/>
  <c r="AY73" i="56"/>
  <c r="AX73" i="56"/>
  <c r="AW73" i="56"/>
  <c r="AV73" i="56"/>
  <c r="AU73" i="56"/>
  <c r="AT73" i="56"/>
  <c r="AS73" i="56"/>
  <c r="AR73" i="56"/>
  <c r="AQ73" i="56"/>
  <c r="AP73" i="56"/>
  <c r="AO73" i="56"/>
  <c r="AI73" i="56"/>
  <c r="AH73" i="56"/>
  <c r="AF73" i="56"/>
  <c r="AE73" i="56"/>
  <c r="AD73" i="56"/>
  <c r="AC73" i="56"/>
  <c r="AB73" i="56"/>
  <c r="AA73" i="56"/>
  <c r="BM73" i="56"/>
  <c r="S73" i="56"/>
  <c r="R73" i="56"/>
  <c r="T73" i="56" s="1"/>
  <c r="O73" i="56"/>
  <c r="N73" i="56"/>
  <c r="M73" i="56"/>
  <c r="BR72" i="56"/>
  <c r="BQ72" i="56"/>
  <c r="BP72" i="56"/>
  <c r="BO72" i="56"/>
  <c r="BJ72" i="56"/>
  <c r="BF72" i="56"/>
  <c r="BE72" i="56"/>
  <c r="BD72" i="56"/>
  <c r="BC72" i="56"/>
  <c r="BB72" i="56"/>
  <c r="BA72" i="56"/>
  <c r="AZ72" i="56"/>
  <c r="AY72" i="56"/>
  <c r="AX72" i="56"/>
  <c r="AW72" i="56"/>
  <c r="AV72" i="56"/>
  <c r="AU72" i="56"/>
  <c r="AT72" i="56"/>
  <c r="AS72" i="56"/>
  <c r="AR72" i="56"/>
  <c r="AQ72" i="56"/>
  <c r="AP72" i="56"/>
  <c r="AO72" i="56"/>
  <c r="AI72" i="56"/>
  <c r="AH72" i="56"/>
  <c r="AF72" i="56"/>
  <c r="AE72" i="56"/>
  <c r="AD72" i="56"/>
  <c r="AC72" i="56"/>
  <c r="AB72" i="56"/>
  <c r="AA72" i="56"/>
  <c r="BM72" i="56"/>
  <c r="S72" i="56"/>
  <c r="O72" i="56"/>
  <c r="N72" i="56"/>
  <c r="R72" i="56" s="1"/>
  <c r="M72" i="56"/>
  <c r="F72" i="56"/>
  <c r="AC44" i="55" s="1"/>
  <c r="E72" i="56"/>
  <c r="E73" i="56" s="1"/>
  <c r="D72" i="56"/>
  <c r="D73" i="56" s="1"/>
  <c r="BR71" i="56"/>
  <c r="BQ71" i="56"/>
  <c r="BP71" i="56"/>
  <c r="BO71" i="56"/>
  <c r="BF71" i="56"/>
  <c r="BE71" i="56"/>
  <c r="BD71" i="56"/>
  <c r="BC71" i="56"/>
  <c r="BB71" i="56"/>
  <c r="BA71" i="56"/>
  <c r="AZ71" i="56"/>
  <c r="AY71" i="56"/>
  <c r="AX71" i="56"/>
  <c r="AW71" i="56"/>
  <c r="AV71" i="56"/>
  <c r="AU71" i="56"/>
  <c r="AT71" i="56"/>
  <c r="AS71" i="56"/>
  <c r="AR71" i="56"/>
  <c r="AQ71" i="56"/>
  <c r="AP71" i="56"/>
  <c r="AO71" i="56"/>
  <c r="AM71" i="56"/>
  <c r="AL71" i="56"/>
  <c r="AK71" i="56"/>
  <c r="AJ71" i="56"/>
  <c r="AI71" i="56"/>
  <c r="AH71" i="56"/>
  <c r="AF71" i="56"/>
  <c r="AE71" i="56"/>
  <c r="AD71" i="56"/>
  <c r="AC71" i="56"/>
  <c r="AB71" i="56"/>
  <c r="AA71" i="56"/>
  <c r="O71" i="56"/>
  <c r="S71" i="56" s="1"/>
  <c r="N71" i="56"/>
  <c r="R71" i="56" s="1"/>
  <c r="T71" i="56" s="1"/>
  <c r="M71" i="56"/>
  <c r="F71" i="56"/>
  <c r="F73" i="56" s="1"/>
  <c r="BR70" i="56"/>
  <c r="BQ70" i="56"/>
  <c r="BP70" i="56"/>
  <c r="BO70" i="56"/>
  <c r="BF70" i="56"/>
  <c r="BE70" i="56"/>
  <c r="BD70" i="56"/>
  <c r="BC70" i="56"/>
  <c r="BB70" i="56"/>
  <c r="BA70" i="56"/>
  <c r="AZ70" i="56"/>
  <c r="AY70" i="56"/>
  <c r="AX70" i="56"/>
  <c r="AW70" i="56"/>
  <c r="AV70" i="56"/>
  <c r="AU70" i="56"/>
  <c r="AT70" i="56"/>
  <c r="AS70" i="56"/>
  <c r="AR70" i="56"/>
  <c r="AQ70" i="56"/>
  <c r="AP70" i="56"/>
  <c r="AO70" i="56"/>
  <c r="AI70" i="56"/>
  <c r="AH70" i="56"/>
  <c r="AF70" i="56"/>
  <c r="AE70" i="56"/>
  <c r="AD70" i="56"/>
  <c r="AC70" i="56"/>
  <c r="AB70" i="56"/>
  <c r="AA70" i="56"/>
  <c r="BM70" i="56"/>
  <c r="S70" i="56"/>
  <c r="O70" i="56"/>
  <c r="N70" i="56"/>
  <c r="R70" i="56" s="1"/>
  <c r="M70" i="56"/>
  <c r="BR69" i="56"/>
  <c r="BQ69" i="56"/>
  <c r="BP69" i="56"/>
  <c r="BO69" i="56"/>
  <c r="BF69" i="56"/>
  <c r="BE69" i="56"/>
  <c r="BD69" i="56"/>
  <c r="BC69" i="56"/>
  <c r="BB69" i="56"/>
  <c r="BA69" i="56"/>
  <c r="AZ69" i="56"/>
  <c r="AY69" i="56"/>
  <c r="AX69" i="56"/>
  <c r="AW69" i="56"/>
  <c r="AV69" i="56"/>
  <c r="AU69" i="56"/>
  <c r="AT69" i="56"/>
  <c r="AS69" i="56"/>
  <c r="AR69" i="56"/>
  <c r="AQ69" i="56"/>
  <c r="AP69" i="56"/>
  <c r="AO69" i="56"/>
  <c r="AI69" i="56"/>
  <c r="AH69" i="56"/>
  <c r="AF69" i="56"/>
  <c r="AE69" i="56"/>
  <c r="AD69" i="56"/>
  <c r="AC69" i="56"/>
  <c r="AB69" i="56"/>
  <c r="AA69" i="56"/>
  <c r="BK69" i="56"/>
  <c r="R69" i="56"/>
  <c r="O69" i="56"/>
  <c r="S69" i="56" s="1"/>
  <c r="N69" i="56"/>
  <c r="M69" i="56"/>
  <c r="BR68" i="56"/>
  <c r="BQ68" i="56"/>
  <c r="BP68" i="56"/>
  <c r="BO68" i="56"/>
  <c r="BF68" i="56"/>
  <c r="BE68" i="56"/>
  <c r="BD68" i="56"/>
  <c r="BC68" i="56"/>
  <c r="BB68" i="56"/>
  <c r="BA68" i="56"/>
  <c r="AZ68" i="56"/>
  <c r="AY68" i="56"/>
  <c r="AX68" i="56"/>
  <c r="AW68" i="56"/>
  <c r="AV68" i="56"/>
  <c r="AU68" i="56"/>
  <c r="AT68" i="56"/>
  <c r="AS68" i="56"/>
  <c r="AR68" i="56"/>
  <c r="AQ68" i="56"/>
  <c r="AP68" i="56"/>
  <c r="AO68" i="56"/>
  <c r="AI68" i="56"/>
  <c r="AH68" i="56"/>
  <c r="AF68" i="56"/>
  <c r="AE68" i="56"/>
  <c r="AD68" i="56"/>
  <c r="AC68" i="56"/>
  <c r="AB68" i="56"/>
  <c r="AA68" i="56"/>
  <c r="BM68" i="56"/>
  <c r="S68" i="56"/>
  <c r="O68" i="56"/>
  <c r="N68" i="56"/>
  <c r="R68" i="56" s="1"/>
  <c r="T68" i="56" s="1"/>
  <c r="M68" i="56"/>
  <c r="BR67" i="56"/>
  <c r="BQ67" i="56"/>
  <c r="BP67" i="56"/>
  <c r="BO67" i="56"/>
  <c r="BF67" i="56"/>
  <c r="BE67" i="56"/>
  <c r="BD67" i="56"/>
  <c r="BC67" i="56"/>
  <c r="BB67" i="56"/>
  <c r="BA67" i="56"/>
  <c r="AZ67" i="56"/>
  <c r="AY67" i="56"/>
  <c r="AX67" i="56"/>
  <c r="AW67" i="56"/>
  <c r="AV67" i="56"/>
  <c r="AU67" i="56"/>
  <c r="AT67" i="56"/>
  <c r="AS67" i="56"/>
  <c r="AR67" i="56"/>
  <c r="AQ67" i="56"/>
  <c r="AP67" i="56"/>
  <c r="AO67" i="56"/>
  <c r="AI67" i="56"/>
  <c r="AH67" i="56"/>
  <c r="AF67" i="56"/>
  <c r="AE67" i="56"/>
  <c r="AD67" i="56"/>
  <c r="AC67" i="56"/>
  <c r="AB67" i="56"/>
  <c r="AA67" i="56"/>
  <c r="T67" i="56"/>
  <c r="O67" i="56"/>
  <c r="S67" i="56" s="1"/>
  <c r="N67" i="56"/>
  <c r="R67" i="56" s="1"/>
  <c r="M67" i="56"/>
  <c r="E67" i="56"/>
  <c r="E68" i="56" s="1"/>
  <c r="BR66" i="56"/>
  <c r="BQ66" i="56"/>
  <c r="BP66" i="56"/>
  <c r="BO66" i="56"/>
  <c r="BF66" i="56"/>
  <c r="BE66" i="56"/>
  <c r="BD66" i="56"/>
  <c r="BC66" i="56"/>
  <c r="BB66" i="56"/>
  <c r="BA66" i="56"/>
  <c r="AZ66" i="56"/>
  <c r="AY66" i="56"/>
  <c r="AX66" i="56"/>
  <c r="AW66" i="56"/>
  <c r="AV66" i="56"/>
  <c r="AU66" i="56"/>
  <c r="AT66" i="56"/>
  <c r="AS66" i="56"/>
  <c r="AR66" i="56"/>
  <c r="AQ66" i="56"/>
  <c r="AP66" i="56"/>
  <c r="AO66" i="56"/>
  <c r="AI66" i="56"/>
  <c r="AH66" i="56"/>
  <c r="AF66" i="56"/>
  <c r="AE66" i="56"/>
  <c r="AD66" i="56"/>
  <c r="AC66" i="56"/>
  <c r="AB66" i="56"/>
  <c r="AA66" i="56"/>
  <c r="BK66" i="56"/>
  <c r="R66" i="56"/>
  <c r="T66" i="56" s="1"/>
  <c r="O66" i="56"/>
  <c r="S66" i="56" s="1"/>
  <c r="N66" i="56"/>
  <c r="M66" i="56"/>
  <c r="E66" i="56"/>
  <c r="D66" i="56"/>
  <c r="D67" i="56" s="1"/>
  <c r="D68" i="56" s="1"/>
  <c r="BR65" i="56"/>
  <c r="BQ65" i="56"/>
  <c r="BP65" i="56"/>
  <c r="BO65" i="56"/>
  <c r="BF65" i="56"/>
  <c r="BE65" i="56"/>
  <c r="BD65" i="56"/>
  <c r="BC65" i="56"/>
  <c r="BB65" i="56"/>
  <c r="BA65" i="56"/>
  <c r="AZ65" i="56"/>
  <c r="AY65" i="56"/>
  <c r="AX65" i="56"/>
  <c r="AW65" i="56"/>
  <c r="AV65" i="56"/>
  <c r="AU65" i="56"/>
  <c r="AT65" i="56"/>
  <c r="AS65" i="56"/>
  <c r="AR65" i="56"/>
  <c r="AQ65" i="56"/>
  <c r="AP65" i="56"/>
  <c r="AO65" i="56"/>
  <c r="AI65" i="56"/>
  <c r="AH65" i="56"/>
  <c r="AF65" i="56"/>
  <c r="AE65" i="56"/>
  <c r="AD65" i="56"/>
  <c r="AC65" i="56"/>
  <c r="AB65" i="56"/>
  <c r="AA65" i="56"/>
  <c r="BM65" i="56"/>
  <c r="S65" i="56"/>
  <c r="R65" i="56"/>
  <c r="T65" i="56" s="1"/>
  <c r="O65" i="56"/>
  <c r="N65" i="56"/>
  <c r="M65" i="56"/>
  <c r="BR64" i="56"/>
  <c r="BQ64" i="56"/>
  <c r="BP64" i="56"/>
  <c r="BO64" i="56"/>
  <c r="BF64" i="56"/>
  <c r="BE64" i="56"/>
  <c r="BD64" i="56"/>
  <c r="BC64" i="56"/>
  <c r="BB64" i="56"/>
  <c r="BA64" i="56"/>
  <c r="AZ64" i="56"/>
  <c r="AY64" i="56"/>
  <c r="AX64" i="56"/>
  <c r="AW64" i="56"/>
  <c r="AV64" i="56"/>
  <c r="AU64" i="56"/>
  <c r="AT64" i="56"/>
  <c r="AS64" i="56"/>
  <c r="AR64" i="56"/>
  <c r="AQ64" i="56"/>
  <c r="AP64" i="56"/>
  <c r="AO64" i="56"/>
  <c r="AI64" i="56"/>
  <c r="AH64" i="56"/>
  <c r="AF64" i="56"/>
  <c r="AE64" i="56"/>
  <c r="AD64" i="56"/>
  <c r="AC64" i="56"/>
  <c r="AB64" i="56"/>
  <c r="AA64" i="56"/>
  <c r="BJ64" i="56"/>
  <c r="T64" i="56"/>
  <c r="O64" i="56"/>
  <c r="S64" i="56" s="1"/>
  <c r="N64" i="56"/>
  <c r="R64" i="56" s="1"/>
  <c r="M64" i="56"/>
  <c r="BR63" i="56"/>
  <c r="BQ63" i="56"/>
  <c r="BP63" i="56"/>
  <c r="BO63" i="56"/>
  <c r="BF63" i="56"/>
  <c r="BE63" i="56"/>
  <c r="BD63" i="56"/>
  <c r="BC63" i="56"/>
  <c r="BB63" i="56"/>
  <c r="BA63" i="56"/>
  <c r="AZ63" i="56"/>
  <c r="AY63" i="56"/>
  <c r="AX63" i="56"/>
  <c r="AW63" i="56"/>
  <c r="AV63" i="56"/>
  <c r="AU63" i="56"/>
  <c r="AT63" i="56"/>
  <c r="AS63" i="56"/>
  <c r="AR63" i="56"/>
  <c r="AQ63" i="56"/>
  <c r="AP63" i="56"/>
  <c r="AO63" i="56"/>
  <c r="AI63" i="56"/>
  <c r="AH63" i="56"/>
  <c r="AF63" i="56"/>
  <c r="AE63" i="56"/>
  <c r="AD63" i="56"/>
  <c r="AC63" i="56"/>
  <c r="AB63" i="56"/>
  <c r="AA63" i="56"/>
  <c r="S63" i="56"/>
  <c r="R63" i="56"/>
  <c r="T63" i="56" s="1"/>
  <c r="O63" i="56"/>
  <c r="N63" i="56"/>
  <c r="M63" i="56"/>
  <c r="BR62" i="56"/>
  <c r="BQ62" i="56"/>
  <c r="BP62" i="56"/>
  <c r="BO62" i="56"/>
  <c r="BF62" i="56"/>
  <c r="BE62" i="56"/>
  <c r="BD62" i="56"/>
  <c r="BC62" i="56"/>
  <c r="BB62" i="56"/>
  <c r="BA62" i="56"/>
  <c r="AZ62" i="56"/>
  <c r="AY62" i="56"/>
  <c r="AX62" i="56"/>
  <c r="AW62" i="56"/>
  <c r="AV62" i="56"/>
  <c r="AU62" i="56"/>
  <c r="AT62" i="56"/>
  <c r="AS62" i="56"/>
  <c r="AR62" i="56"/>
  <c r="AQ62" i="56"/>
  <c r="AP62" i="56"/>
  <c r="AO62" i="56"/>
  <c r="AM62" i="56"/>
  <c r="AL62" i="56"/>
  <c r="AK62" i="56"/>
  <c r="AJ62" i="56"/>
  <c r="AI62" i="56"/>
  <c r="AH62" i="56"/>
  <c r="AF62" i="56"/>
  <c r="AE62" i="56"/>
  <c r="AD62" i="56"/>
  <c r="AC62" i="56"/>
  <c r="AB62" i="56"/>
  <c r="AA62" i="56"/>
  <c r="BM62" i="56"/>
  <c r="S62" i="56"/>
  <c r="O62" i="56"/>
  <c r="N62" i="56"/>
  <c r="R62" i="56" s="1"/>
  <c r="M62" i="56"/>
  <c r="BR61" i="56"/>
  <c r="BQ61" i="56"/>
  <c r="BP61" i="56"/>
  <c r="BO61" i="56"/>
  <c r="BF61" i="56"/>
  <c r="BE61" i="56"/>
  <c r="BD61" i="56"/>
  <c r="BC61" i="56"/>
  <c r="BB61" i="56"/>
  <c r="BA61" i="56"/>
  <c r="AZ61" i="56"/>
  <c r="AY61" i="56"/>
  <c r="AX61" i="56"/>
  <c r="AW61" i="56"/>
  <c r="AV61" i="56"/>
  <c r="AU61" i="56"/>
  <c r="AT61" i="56"/>
  <c r="AS61" i="56"/>
  <c r="AR61" i="56"/>
  <c r="AQ61" i="56"/>
  <c r="AP61" i="56"/>
  <c r="AO61" i="56"/>
  <c r="AM61" i="56"/>
  <c r="AL61" i="56"/>
  <c r="AK61" i="56"/>
  <c r="AJ61" i="56"/>
  <c r="AI61" i="56"/>
  <c r="AH61" i="56"/>
  <c r="AF61" i="56"/>
  <c r="AE61" i="56"/>
  <c r="AD61" i="56"/>
  <c r="AC61" i="56"/>
  <c r="AB61" i="56"/>
  <c r="AA61" i="56"/>
  <c r="BJ61" i="56"/>
  <c r="O61" i="56"/>
  <c r="S61" i="56" s="1"/>
  <c r="N61" i="56"/>
  <c r="R61" i="56" s="1"/>
  <c r="M61" i="56"/>
  <c r="BR60" i="56"/>
  <c r="BQ60" i="56"/>
  <c r="BP60" i="56"/>
  <c r="BO60" i="56"/>
  <c r="BF60" i="56"/>
  <c r="BE60" i="56"/>
  <c r="BD60" i="56"/>
  <c r="BC60" i="56"/>
  <c r="BB60" i="56"/>
  <c r="BA60" i="56"/>
  <c r="AZ60" i="56"/>
  <c r="AY60" i="56"/>
  <c r="AX60" i="56"/>
  <c r="AW60" i="56"/>
  <c r="AV60" i="56"/>
  <c r="AU60" i="56"/>
  <c r="AT60" i="56"/>
  <c r="AS60" i="56"/>
  <c r="AR60" i="56"/>
  <c r="AQ60" i="56"/>
  <c r="AP60" i="56"/>
  <c r="AO60" i="56"/>
  <c r="AI60" i="56"/>
  <c r="AH60" i="56"/>
  <c r="AF60" i="56"/>
  <c r="AE60" i="56"/>
  <c r="AD60" i="56"/>
  <c r="AC60" i="56"/>
  <c r="AB60" i="56"/>
  <c r="AA60" i="56"/>
  <c r="AC74" i="55"/>
  <c r="S60" i="56"/>
  <c r="R60" i="56"/>
  <c r="T60" i="56" s="1"/>
  <c r="O60" i="56"/>
  <c r="N60" i="56"/>
  <c r="M60" i="56"/>
  <c r="BR59" i="56"/>
  <c r="BQ59" i="56"/>
  <c r="BP59" i="56"/>
  <c r="BO59" i="56"/>
  <c r="BF59" i="56"/>
  <c r="BE59" i="56"/>
  <c r="BD59" i="56"/>
  <c r="BC59" i="56"/>
  <c r="BB59" i="56"/>
  <c r="BA59" i="56"/>
  <c r="AZ59" i="56"/>
  <c r="AY59" i="56"/>
  <c r="AX59" i="56"/>
  <c r="AW59" i="56"/>
  <c r="AV59" i="56"/>
  <c r="AU59" i="56"/>
  <c r="AT59" i="56"/>
  <c r="AS59" i="56"/>
  <c r="AR59" i="56"/>
  <c r="AQ59" i="56"/>
  <c r="AP59" i="56"/>
  <c r="AO59" i="56"/>
  <c r="AM59" i="56"/>
  <c r="AL59" i="56"/>
  <c r="AK59" i="56"/>
  <c r="AJ59" i="56"/>
  <c r="AI59" i="56"/>
  <c r="AH59" i="56"/>
  <c r="AF59" i="56"/>
  <c r="AE59" i="56"/>
  <c r="AD59" i="56"/>
  <c r="AC59" i="56"/>
  <c r="AB59" i="56"/>
  <c r="AA59" i="56"/>
  <c r="S59" i="56"/>
  <c r="O59" i="56"/>
  <c r="N59" i="56"/>
  <c r="R59" i="56" s="1"/>
  <c r="T59" i="56" s="1"/>
  <c r="M59" i="56"/>
  <c r="BR58" i="56"/>
  <c r="BQ58" i="56"/>
  <c r="BP58" i="56"/>
  <c r="BO58" i="56"/>
  <c r="BF58" i="56"/>
  <c r="BE58" i="56"/>
  <c r="BD58" i="56"/>
  <c r="BC58" i="56"/>
  <c r="BB58" i="56"/>
  <c r="BA58" i="56"/>
  <c r="AZ58" i="56"/>
  <c r="AY58" i="56"/>
  <c r="AX58" i="56"/>
  <c r="AW58" i="56"/>
  <c r="AV58" i="56"/>
  <c r="AU58" i="56"/>
  <c r="AT58" i="56"/>
  <c r="AS58" i="56"/>
  <c r="AR58" i="56"/>
  <c r="AQ58" i="56"/>
  <c r="AP58" i="56"/>
  <c r="AO58" i="56"/>
  <c r="AI58" i="56"/>
  <c r="AH58" i="56"/>
  <c r="AF58" i="56"/>
  <c r="AE58" i="56"/>
  <c r="AD58" i="56"/>
  <c r="AC58" i="56"/>
  <c r="AB58" i="56"/>
  <c r="AA58" i="56"/>
  <c r="BJ58" i="56"/>
  <c r="O58" i="56"/>
  <c r="S58" i="56" s="1"/>
  <c r="N58" i="56"/>
  <c r="R58" i="56" s="1"/>
  <c r="M58" i="56"/>
  <c r="BR57" i="56"/>
  <c r="BQ57" i="56"/>
  <c r="BP57" i="56"/>
  <c r="BO57" i="56"/>
  <c r="BF57" i="56"/>
  <c r="BE57" i="56"/>
  <c r="BD57" i="56"/>
  <c r="BC57" i="56"/>
  <c r="BB57" i="56"/>
  <c r="BA57" i="56"/>
  <c r="AZ57" i="56"/>
  <c r="AY57" i="56"/>
  <c r="AX57" i="56"/>
  <c r="AW57" i="56"/>
  <c r="AV57" i="56"/>
  <c r="AU57" i="56"/>
  <c r="AT57" i="56"/>
  <c r="AS57" i="56"/>
  <c r="AR57" i="56"/>
  <c r="AQ57" i="56"/>
  <c r="AP57" i="56"/>
  <c r="AO57" i="56"/>
  <c r="AI57" i="56"/>
  <c r="AH57" i="56"/>
  <c r="AF57" i="56"/>
  <c r="AE57" i="56"/>
  <c r="AD57" i="56"/>
  <c r="AC57" i="56"/>
  <c r="AB57" i="56"/>
  <c r="AA57" i="56"/>
  <c r="AC73" i="55"/>
  <c r="S57" i="56"/>
  <c r="R57" i="56"/>
  <c r="T57" i="56" s="1"/>
  <c r="O57" i="56"/>
  <c r="N57" i="56"/>
  <c r="M57" i="56"/>
  <c r="BR56" i="56"/>
  <c r="BQ56" i="56"/>
  <c r="BP56" i="56"/>
  <c r="BO56" i="56"/>
  <c r="BJ56" i="56"/>
  <c r="BF56" i="56"/>
  <c r="BE56" i="56"/>
  <c r="BD56" i="56"/>
  <c r="BC56" i="56"/>
  <c r="BB56" i="56"/>
  <c r="BA56" i="56"/>
  <c r="AZ56" i="56"/>
  <c r="AY56" i="56"/>
  <c r="AX56" i="56"/>
  <c r="AW56" i="56"/>
  <c r="AV56" i="56"/>
  <c r="AU56" i="56"/>
  <c r="AT56" i="56"/>
  <c r="AS56" i="56"/>
  <c r="AR56" i="56"/>
  <c r="AQ56" i="56"/>
  <c r="AP56" i="56"/>
  <c r="AO56" i="56"/>
  <c r="AI56" i="56"/>
  <c r="AH56" i="56"/>
  <c r="AF56" i="56"/>
  <c r="AE56" i="56"/>
  <c r="AD56" i="56"/>
  <c r="AC56" i="56"/>
  <c r="AB56" i="56"/>
  <c r="AA56" i="56"/>
  <c r="BM56" i="56"/>
  <c r="S56" i="56"/>
  <c r="O56" i="56"/>
  <c r="N56" i="56"/>
  <c r="R56" i="56" s="1"/>
  <c r="M56" i="56"/>
  <c r="BR55" i="56"/>
  <c r="BQ55" i="56"/>
  <c r="BP55" i="56"/>
  <c r="BO55" i="56"/>
  <c r="BF55" i="56"/>
  <c r="BE55" i="56"/>
  <c r="BD55" i="56"/>
  <c r="BC55" i="56"/>
  <c r="BB55" i="56"/>
  <c r="BA55" i="56"/>
  <c r="AZ55" i="56"/>
  <c r="AY55" i="56"/>
  <c r="AX55" i="56"/>
  <c r="AW55" i="56"/>
  <c r="AV55" i="56"/>
  <c r="AU55" i="56"/>
  <c r="AT55" i="56"/>
  <c r="AS55" i="56"/>
  <c r="AR55" i="56"/>
  <c r="AQ55" i="56"/>
  <c r="AP55" i="56"/>
  <c r="AO55" i="56"/>
  <c r="AM55" i="56"/>
  <c r="AL55" i="56"/>
  <c r="AK55" i="56"/>
  <c r="AJ55" i="56"/>
  <c r="AI55" i="56"/>
  <c r="AH55" i="56"/>
  <c r="AF55" i="56"/>
  <c r="AE55" i="56"/>
  <c r="AD55" i="56"/>
  <c r="AC55" i="56"/>
  <c r="AB55" i="56"/>
  <c r="AA55" i="56"/>
  <c r="O55" i="56"/>
  <c r="S55" i="56" s="1"/>
  <c r="N55" i="56"/>
  <c r="R55" i="56" s="1"/>
  <c r="T55" i="56" s="1"/>
  <c r="M55" i="56"/>
  <c r="BR54" i="56"/>
  <c r="BQ54" i="56"/>
  <c r="BP54" i="56"/>
  <c r="BO54" i="56"/>
  <c r="BF54" i="56"/>
  <c r="BE54" i="56"/>
  <c r="BD54" i="56"/>
  <c r="BC54" i="56"/>
  <c r="BB54" i="56"/>
  <c r="BA54" i="56"/>
  <c r="AZ54" i="56"/>
  <c r="AY54" i="56"/>
  <c r="AX54" i="56"/>
  <c r="AW54" i="56"/>
  <c r="AV54" i="56"/>
  <c r="AU54" i="56"/>
  <c r="AT54" i="56"/>
  <c r="AS54" i="56"/>
  <c r="AR54" i="56"/>
  <c r="AQ54" i="56"/>
  <c r="AP54" i="56"/>
  <c r="AO54" i="56"/>
  <c r="AM54" i="56"/>
  <c r="AL54" i="56"/>
  <c r="AK54" i="56"/>
  <c r="AJ54" i="56"/>
  <c r="AI54" i="56"/>
  <c r="AH54" i="56"/>
  <c r="AF54" i="56"/>
  <c r="AE54" i="56"/>
  <c r="AD54" i="56"/>
  <c r="AC54" i="56"/>
  <c r="AB54" i="56"/>
  <c r="AA54" i="56"/>
  <c r="BI54" i="56"/>
  <c r="S54" i="56"/>
  <c r="R54" i="56"/>
  <c r="T54" i="56" s="1"/>
  <c r="O54" i="56"/>
  <c r="N54" i="56"/>
  <c r="M54" i="56"/>
  <c r="BR53" i="56"/>
  <c r="BQ53" i="56"/>
  <c r="BP53" i="56"/>
  <c r="BO53" i="56"/>
  <c r="BF53" i="56"/>
  <c r="BE53" i="56"/>
  <c r="BD53" i="56"/>
  <c r="BC53" i="56"/>
  <c r="BB53" i="56"/>
  <c r="BA53" i="56"/>
  <c r="AZ53" i="56"/>
  <c r="AY53" i="56"/>
  <c r="AX53" i="56"/>
  <c r="AW53" i="56"/>
  <c r="AV53" i="56"/>
  <c r="AU53" i="56"/>
  <c r="AT53" i="56"/>
  <c r="AS53" i="56"/>
  <c r="AR53" i="56"/>
  <c r="AQ53" i="56"/>
  <c r="AP53" i="56"/>
  <c r="AO53" i="56"/>
  <c r="AM53" i="56"/>
  <c r="AL53" i="56"/>
  <c r="AK53" i="56"/>
  <c r="AJ53" i="56"/>
  <c r="AI53" i="56"/>
  <c r="AH53" i="56"/>
  <c r="AF53" i="56"/>
  <c r="AE53" i="56"/>
  <c r="AD53" i="56"/>
  <c r="AC53" i="56"/>
  <c r="AB53" i="56"/>
  <c r="AA53" i="56"/>
  <c r="BJ53" i="56"/>
  <c r="T53" i="56"/>
  <c r="O53" i="56"/>
  <c r="S53" i="56" s="1"/>
  <c r="N53" i="56"/>
  <c r="R53" i="56" s="1"/>
  <c r="M53" i="56"/>
  <c r="BR52" i="56"/>
  <c r="BQ52" i="56"/>
  <c r="BP52" i="56"/>
  <c r="BO52" i="56"/>
  <c r="BF52" i="56"/>
  <c r="BE52" i="56"/>
  <c r="BD52" i="56"/>
  <c r="BC52" i="56"/>
  <c r="BB52" i="56"/>
  <c r="BA52" i="56"/>
  <c r="AZ52" i="56"/>
  <c r="AY52" i="56"/>
  <c r="AX52" i="56"/>
  <c r="AW52" i="56"/>
  <c r="AV52" i="56"/>
  <c r="AU52" i="56"/>
  <c r="AT52" i="56"/>
  <c r="AS52" i="56"/>
  <c r="AR52" i="56"/>
  <c r="AQ52" i="56"/>
  <c r="AP52" i="56"/>
  <c r="AO52" i="56"/>
  <c r="AM52" i="56"/>
  <c r="AL52" i="56"/>
  <c r="AK52" i="56"/>
  <c r="AJ52" i="56"/>
  <c r="AI52" i="56"/>
  <c r="AH52" i="56"/>
  <c r="AF52" i="56"/>
  <c r="AE52" i="56"/>
  <c r="AD52" i="56"/>
  <c r="AC52" i="56"/>
  <c r="AB52" i="56"/>
  <c r="AA52" i="56"/>
  <c r="BH52" i="56"/>
  <c r="S52" i="56"/>
  <c r="O52" i="56"/>
  <c r="N52" i="56"/>
  <c r="R52" i="56" s="1"/>
  <c r="M52" i="56"/>
  <c r="BR51" i="56"/>
  <c r="BQ51" i="56"/>
  <c r="BP51" i="56"/>
  <c r="BO51" i="56"/>
  <c r="BF51" i="56"/>
  <c r="BE51" i="56"/>
  <c r="BD51" i="56"/>
  <c r="BC51" i="56"/>
  <c r="BB51" i="56"/>
  <c r="BA51" i="56"/>
  <c r="AZ51" i="56"/>
  <c r="AY51" i="56"/>
  <c r="AX51" i="56"/>
  <c r="AW51" i="56"/>
  <c r="AV51" i="56"/>
  <c r="AU51" i="56"/>
  <c r="AT51" i="56"/>
  <c r="AS51" i="56"/>
  <c r="AR51" i="56"/>
  <c r="AQ51" i="56"/>
  <c r="AP51" i="56"/>
  <c r="AO51" i="56"/>
  <c r="AM51" i="56"/>
  <c r="AL51" i="56"/>
  <c r="AK51" i="56"/>
  <c r="AJ51" i="56"/>
  <c r="AI51" i="56"/>
  <c r="AH51" i="56"/>
  <c r="AF51" i="56"/>
  <c r="AE51" i="56"/>
  <c r="AD51" i="56"/>
  <c r="AC51" i="56"/>
  <c r="AB51" i="56"/>
  <c r="AA51" i="56"/>
  <c r="O51" i="56"/>
  <c r="S51" i="56" s="1"/>
  <c r="N51" i="56"/>
  <c r="R51" i="56" s="1"/>
  <c r="T51" i="56" s="1"/>
  <c r="M51" i="56"/>
  <c r="E51" i="56"/>
  <c r="E52" i="56" s="1"/>
  <c r="E53" i="56" s="1"/>
  <c r="D51" i="56"/>
  <c r="D52" i="56" s="1"/>
  <c r="D53" i="56" s="1"/>
  <c r="BR50" i="56"/>
  <c r="BQ50" i="56"/>
  <c r="BP50" i="56"/>
  <c r="BO50" i="56"/>
  <c r="BH50" i="56"/>
  <c r="BF50" i="56"/>
  <c r="BE50" i="56"/>
  <c r="BD50" i="56"/>
  <c r="BC50" i="56"/>
  <c r="BB50" i="56"/>
  <c r="BA50" i="56"/>
  <c r="AZ50" i="56"/>
  <c r="AY50" i="56"/>
  <c r="AX50" i="56"/>
  <c r="AW50" i="56"/>
  <c r="AV50" i="56"/>
  <c r="AU50" i="56"/>
  <c r="AT50" i="56"/>
  <c r="AS50" i="56"/>
  <c r="AR50" i="56"/>
  <c r="AQ50" i="56"/>
  <c r="AP50" i="56"/>
  <c r="AO50" i="56"/>
  <c r="AM50" i="56"/>
  <c r="AL50" i="56"/>
  <c r="AK50" i="56"/>
  <c r="AJ50" i="56"/>
  <c r="AI50" i="56"/>
  <c r="AH50" i="56"/>
  <c r="AF50" i="56"/>
  <c r="AE50" i="56"/>
  <c r="AD50" i="56"/>
  <c r="AC50" i="56"/>
  <c r="AB50" i="56"/>
  <c r="AA50" i="56"/>
  <c r="BK50" i="56"/>
  <c r="O50" i="56"/>
  <c r="S50" i="56" s="1"/>
  <c r="N50" i="56"/>
  <c r="R50" i="56" s="1"/>
  <c r="M50" i="56"/>
  <c r="BR49" i="56"/>
  <c r="BQ49" i="56"/>
  <c r="BP49" i="56"/>
  <c r="BO49" i="56"/>
  <c r="BF49" i="56"/>
  <c r="BE49" i="56"/>
  <c r="BD49" i="56"/>
  <c r="BC49" i="56"/>
  <c r="BB49" i="56"/>
  <c r="BA49" i="56"/>
  <c r="AZ49" i="56"/>
  <c r="AY49" i="56"/>
  <c r="AX49" i="56"/>
  <c r="AW49" i="56"/>
  <c r="AV49" i="56"/>
  <c r="AU49" i="56"/>
  <c r="AT49" i="56"/>
  <c r="AS49" i="56"/>
  <c r="AR49" i="56"/>
  <c r="AQ49" i="56"/>
  <c r="AP49" i="56"/>
  <c r="AO49" i="56"/>
  <c r="AM49" i="56"/>
  <c r="AL49" i="56"/>
  <c r="AK49" i="56"/>
  <c r="AJ49" i="56"/>
  <c r="AI49" i="56"/>
  <c r="AH49" i="56"/>
  <c r="AF49" i="56"/>
  <c r="AE49" i="56"/>
  <c r="AD49" i="56"/>
  <c r="AC49" i="56"/>
  <c r="AB49" i="56"/>
  <c r="AA49" i="56"/>
  <c r="BM49" i="56"/>
  <c r="S49" i="56"/>
  <c r="O49" i="56"/>
  <c r="N49" i="56"/>
  <c r="R49" i="56" s="1"/>
  <c r="T49" i="56" s="1"/>
  <c r="M49" i="56"/>
  <c r="BR48" i="56"/>
  <c r="BQ48" i="56"/>
  <c r="BP48" i="56"/>
  <c r="BO48" i="56"/>
  <c r="BH48" i="56"/>
  <c r="BF48" i="56"/>
  <c r="BE48" i="56"/>
  <c r="BD48" i="56"/>
  <c r="BC48" i="56"/>
  <c r="BB48" i="56"/>
  <c r="BA48" i="56"/>
  <c r="AZ48" i="56"/>
  <c r="AY48" i="56"/>
  <c r="AX48" i="56"/>
  <c r="AW48" i="56"/>
  <c r="AV48" i="56"/>
  <c r="AU48" i="56"/>
  <c r="AT48" i="56"/>
  <c r="AS48" i="56"/>
  <c r="AR48" i="56"/>
  <c r="AQ48" i="56"/>
  <c r="AP48" i="56"/>
  <c r="AO48" i="56"/>
  <c r="AM48" i="56"/>
  <c r="AL48" i="56"/>
  <c r="AK48" i="56"/>
  <c r="AJ48" i="56"/>
  <c r="AI48" i="56"/>
  <c r="AH48" i="56"/>
  <c r="AF48" i="56"/>
  <c r="AE48" i="56"/>
  <c r="AD48" i="56"/>
  <c r="AC48" i="56"/>
  <c r="AB48" i="56"/>
  <c r="AA48" i="56"/>
  <c r="BK48" i="56"/>
  <c r="O48" i="56"/>
  <c r="S48" i="56" s="1"/>
  <c r="N48" i="56"/>
  <c r="R48" i="56" s="1"/>
  <c r="M48" i="56"/>
  <c r="BF47" i="56"/>
  <c r="BE47" i="56"/>
  <c r="BD47" i="56"/>
  <c r="BC47" i="56"/>
  <c r="BB47" i="56"/>
  <c r="BA47" i="56"/>
  <c r="AZ47" i="56"/>
  <c r="AY47" i="56"/>
  <c r="AX47" i="56"/>
  <c r="AW47" i="56"/>
  <c r="AV47" i="56"/>
  <c r="AU47" i="56"/>
  <c r="AT47" i="56"/>
  <c r="AS47" i="56"/>
  <c r="AR47" i="56"/>
  <c r="AQ47" i="56"/>
  <c r="AP47" i="56"/>
  <c r="AO47" i="56"/>
  <c r="AM47" i="56"/>
  <c r="AL47" i="56"/>
  <c r="AK47" i="56"/>
  <c r="AJ47" i="56"/>
  <c r="AI47" i="56"/>
  <c r="AH47" i="56"/>
  <c r="AF47" i="56"/>
  <c r="AE47" i="56"/>
  <c r="AD47" i="56"/>
  <c r="AC47" i="56"/>
  <c r="AB47" i="56"/>
  <c r="AA47" i="56"/>
  <c r="R47" i="56"/>
  <c r="O47" i="56"/>
  <c r="S47" i="56" s="1"/>
  <c r="N47" i="56"/>
  <c r="M47" i="56"/>
  <c r="E47" i="56"/>
  <c r="E48" i="56" s="1"/>
  <c r="D47" i="56"/>
  <c r="D48" i="56" s="1"/>
  <c r="BF46" i="56"/>
  <c r="BE46" i="56"/>
  <c r="BD46" i="56"/>
  <c r="BC46" i="56"/>
  <c r="BB46" i="56"/>
  <c r="BA46" i="56"/>
  <c r="AZ46" i="56"/>
  <c r="AY46" i="56"/>
  <c r="AX46" i="56"/>
  <c r="AW46" i="56"/>
  <c r="AV46" i="56"/>
  <c r="AU46" i="56"/>
  <c r="AT46" i="56"/>
  <c r="AS46" i="56"/>
  <c r="AR46" i="56"/>
  <c r="AQ46" i="56"/>
  <c r="AP46" i="56"/>
  <c r="AO46" i="56"/>
  <c r="AM46" i="56"/>
  <c r="AL46" i="56"/>
  <c r="AK46" i="56"/>
  <c r="AJ46" i="56"/>
  <c r="AI46" i="56"/>
  <c r="AH46" i="56"/>
  <c r="AF46" i="56"/>
  <c r="AE46" i="56"/>
  <c r="AD46" i="56"/>
  <c r="AC46" i="56"/>
  <c r="AB46" i="56"/>
  <c r="AA46" i="56"/>
  <c r="BM46" i="56"/>
  <c r="S46" i="56"/>
  <c r="O46" i="56"/>
  <c r="N46" i="56"/>
  <c r="R46" i="56" s="1"/>
  <c r="M46" i="56"/>
  <c r="BR45" i="56"/>
  <c r="BQ45" i="56"/>
  <c r="BP45" i="56"/>
  <c r="BO45" i="56"/>
  <c r="BF45" i="56"/>
  <c r="BE45" i="56"/>
  <c r="BD45" i="56"/>
  <c r="BC45" i="56"/>
  <c r="BB45" i="56"/>
  <c r="BA45" i="56"/>
  <c r="AZ45" i="56"/>
  <c r="AY45" i="56"/>
  <c r="AX45" i="56"/>
  <c r="AW45" i="56"/>
  <c r="AV45" i="56"/>
  <c r="AU45" i="56"/>
  <c r="AT45" i="56"/>
  <c r="AS45" i="56"/>
  <c r="AR45" i="56"/>
  <c r="AQ45" i="56"/>
  <c r="AP45" i="56"/>
  <c r="AO45" i="56"/>
  <c r="AM45" i="56"/>
  <c r="AL45" i="56"/>
  <c r="AK45" i="56"/>
  <c r="AJ45" i="56"/>
  <c r="AI45" i="56"/>
  <c r="AH45" i="56"/>
  <c r="AF45" i="56"/>
  <c r="AE45" i="56"/>
  <c r="AD45" i="56"/>
  <c r="AC45" i="56"/>
  <c r="AB45" i="56"/>
  <c r="AA45" i="56"/>
  <c r="BK45" i="56"/>
  <c r="O45" i="56"/>
  <c r="S45" i="56" s="1"/>
  <c r="N45" i="56"/>
  <c r="R45" i="56" s="1"/>
  <c r="T45" i="56" s="1"/>
  <c r="M45" i="56"/>
  <c r="BR44" i="56"/>
  <c r="BQ44" i="56"/>
  <c r="BP44" i="56"/>
  <c r="BO44" i="56"/>
  <c r="BF44" i="56"/>
  <c r="BE44" i="56"/>
  <c r="BD44" i="56"/>
  <c r="BC44" i="56"/>
  <c r="BB44" i="56"/>
  <c r="BA44" i="56"/>
  <c r="AZ44" i="56"/>
  <c r="AY44" i="56"/>
  <c r="AX44" i="56"/>
  <c r="AW44" i="56"/>
  <c r="AV44" i="56"/>
  <c r="AU44" i="56"/>
  <c r="AT44" i="56"/>
  <c r="AS44" i="56"/>
  <c r="AR44" i="56"/>
  <c r="AQ44" i="56"/>
  <c r="AP44" i="56"/>
  <c r="AO44" i="56"/>
  <c r="AM44" i="56"/>
  <c r="AL44" i="56"/>
  <c r="AK44" i="56"/>
  <c r="AJ44" i="56"/>
  <c r="AI44" i="56"/>
  <c r="AH44" i="56"/>
  <c r="AF44" i="56"/>
  <c r="AE44" i="56"/>
  <c r="AD44" i="56"/>
  <c r="AC44" i="56"/>
  <c r="AB44" i="56"/>
  <c r="AA44" i="56"/>
  <c r="BM44" i="56"/>
  <c r="S44" i="56"/>
  <c r="O44" i="56"/>
  <c r="N44" i="56"/>
  <c r="R44" i="56" s="1"/>
  <c r="T44" i="56" s="1"/>
  <c r="M44" i="56"/>
  <c r="BR43" i="56"/>
  <c r="BQ43" i="56"/>
  <c r="BP43" i="56"/>
  <c r="BO43" i="56"/>
  <c r="BF43" i="56"/>
  <c r="BE43" i="56"/>
  <c r="BD43" i="56"/>
  <c r="BC43" i="56"/>
  <c r="BB43" i="56"/>
  <c r="BA43" i="56"/>
  <c r="AZ43" i="56"/>
  <c r="AY43" i="56"/>
  <c r="AX43" i="56"/>
  <c r="AW43" i="56"/>
  <c r="AV43" i="56"/>
  <c r="AU43" i="56"/>
  <c r="AT43" i="56"/>
  <c r="AS43" i="56"/>
  <c r="AR43" i="56"/>
  <c r="AQ43" i="56"/>
  <c r="AP43" i="56"/>
  <c r="AO43" i="56"/>
  <c r="AI43" i="56"/>
  <c r="AH43" i="56"/>
  <c r="AF43" i="56"/>
  <c r="AE43" i="56"/>
  <c r="AD43" i="56"/>
  <c r="AC43" i="56"/>
  <c r="AB43" i="56"/>
  <c r="AA43" i="56"/>
  <c r="O43" i="56"/>
  <c r="S43" i="56" s="1"/>
  <c r="N43" i="56"/>
  <c r="R43" i="56" s="1"/>
  <c r="T43" i="56" s="1"/>
  <c r="M43" i="56"/>
  <c r="E43" i="56"/>
  <c r="E44" i="56" s="1"/>
  <c r="D43" i="56"/>
  <c r="D44" i="56" s="1"/>
  <c r="BR42" i="56"/>
  <c r="BQ42" i="56"/>
  <c r="BP42" i="56"/>
  <c r="BO42" i="56"/>
  <c r="BF42" i="56"/>
  <c r="BE42" i="56"/>
  <c r="BD42" i="56"/>
  <c r="BC42" i="56"/>
  <c r="BB42" i="56"/>
  <c r="BA42" i="56"/>
  <c r="AZ42" i="56"/>
  <c r="AY42" i="56"/>
  <c r="AX42" i="56"/>
  <c r="AW42" i="56"/>
  <c r="AV42" i="56"/>
  <c r="AU42" i="56"/>
  <c r="AT42" i="56"/>
  <c r="AS42" i="56"/>
  <c r="AR42" i="56"/>
  <c r="AQ42" i="56"/>
  <c r="AP42" i="56"/>
  <c r="AO42" i="56"/>
  <c r="AM42" i="56"/>
  <c r="AL42" i="56"/>
  <c r="AK42" i="56"/>
  <c r="AJ42" i="56"/>
  <c r="AI42" i="56"/>
  <c r="AH42" i="56"/>
  <c r="AF42" i="56"/>
  <c r="AE42" i="56"/>
  <c r="AD42" i="56"/>
  <c r="AC42" i="56"/>
  <c r="AB42" i="56"/>
  <c r="AA42" i="56"/>
  <c r="BK42" i="56"/>
  <c r="O42" i="56"/>
  <c r="S42" i="56" s="1"/>
  <c r="N42" i="56"/>
  <c r="R42" i="56" s="1"/>
  <c r="M42" i="56"/>
  <c r="BR41" i="56"/>
  <c r="BQ41" i="56"/>
  <c r="BP41" i="56"/>
  <c r="BO41" i="56"/>
  <c r="BF41" i="56"/>
  <c r="BE41" i="56"/>
  <c r="BD41" i="56"/>
  <c r="BC41" i="56"/>
  <c r="BB41" i="56"/>
  <c r="BA41" i="56"/>
  <c r="AZ41" i="56"/>
  <c r="AY41" i="56"/>
  <c r="AX41" i="56"/>
  <c r="AW41" i="56"/>
  <c r="AV41" i="56"/>
  <c r="AU41" i="56"/>
  <c r="AT41" i="56"/>
  <c r="AS41" i="56"/>
  <c r="AR41" i="56"/>
  <c r="AQ41" i="56"/>
  <c r="AP41" i="56"/>
  <c r="AO41" i="56"/>
  <c r="AI41" i="56"/>
  <c r="AH41" i="56"/>
  <c r="AF41" i="56"/>
  <c r="AE41" i="56"/>
  <c r="AD41" i="56"/>
  <c r="AC41" i="56"/>
  <c r="AB41" i="56"/>
  <c r="AA41" i="56"/>
  <c r="BM41" i="56"/>
  <c r="S41" i="56"/>
  <c r="O41" i="56"/>
  <c r="N41" i="56"/>
  <c r="R41" i="56" s="1"/>
  <c r="T41" i="56" s="1"/>
  <c r="M41" i="56"/>
  <c r="BR40" i="56"/>
  <c r="BQ40" i="56"/>
  <c r="BP40" i="56"/>
  <c r="BO40" i="56"/>
  <c r="BF40" i="56"/>
  <c r="BE40" i="56"/>
  <c r="BD40" i="56"/>
  <c r="BC40" i="56"/>
  <c r="BB40" i="56"/>
  <c r="BA40" i="56"/>
  <c r="AZ40" i="56"/>
  <c r="AY40" i="56"/>
  <c r="AX40" i="56"/>
  <c r="AW40" i="56"/>
  <c r="AV40" i="56"/>
  <c r="AU40" i="56"/>
  <c r="AT40" i="56"/>
  <c r="AS40" i="56"/>
  <c r="AR40" i="56"/>
  <c r="AQ40" i="56"/>
  <c r="AP40" i="56"/>
  <c r="AO40" i="56"/>
  <c r="AI40" i="56"/>
  <c r="AH40" i="56"/>
  <c r="AF40" i="56"/>
  <c r="AE40" i="56"/>
  <c r="AD40" i="56"/>
  <c r="AC40" i="56"/>
  <c r="AB40" i="56"/>
  <c r="AA40" i="56"/>
  <c r="BK40" i="56"/>
  <c r="O40" i="56"/>
  <c r="S40" i="56" s="1"/>
  <c r="N40" i="56"/>
  <c r="R40" i="56" s="1"/>
  <c r="T40" i="56" s="1"/>
  <c r="M40" i="56"/>
  <c r="BR39" i="56"/>
  <c r="BQ39" i="56"/>
  <c r="BP39" i="56"/>
  <c r="BO39" i="56"/>
  <c r="BF39" i="56"/>
  <c r="BE39" i="56"/>
  <c r="BD39" i="56"/>
  <c r="BC39" i="56"/>
  <c r="BB39" i="56"/>
  <c r="BA39" i="56"/>
  <c r="AZ39" i="56"/>
  <c r="AY39" i="56"/>
  <c r="AX39" i="56"/>
  <c r="AW39" i="56"/>
  <c r="AV39" i="56"/>
  <c r="AU39" i="56"/>
  <c r="AT39" i="56"/>
  <c r="AS39" i="56"/>
  <c r="AR39" i="56"/>
  <c r="AQ39" i="56"/>
  <c r="AP39" i="56"/>
  <c r="AO39" i="56"/>
  <c r="AI39" i="56"/>
  <c r="AH39" i="56"/>
  <c r="AF39" i="56"/>
  <c r="AE39" i="56"/>
  <c r="AD39" i="56"/>
  <c r="AC39" i="56"/>
  <c r="AB39" i="56"/>
  <c r="AA39" i="56"/>
  <c r="R39" i="56"/>
  <c r="T39" i="56" s="1"/>
  <c r="O39" i="56"/>
  <c r="S39" i="56" s="1"/>
  <c r="N39" i="56"/>
  <c r="M39" i="56"/>
  <c r="BR38" i="56"/>
  <c r="BQ38" i="56"/>
  <c r="BP38" i="56"/>
  <c r="BO38" i="56"/>
  <c r="BF38" i="56"/>
  <c r="BE38" i="56"/>
  <c r="BD38" i="56"/>
  <c r="BC38" i="56"/>
  <c r="BB38" i="56"/>
  <c r="BA38" i="56"/>
  <c r="AZ38" i="56"/>
  <c r="AY38" i="56"/>
  <c r="AX38" i="56"/>
  <c r="AW38" i="56"/>
  <c r="AV38" i="56"/>
  <c r="AU38" i="56"/>
  <c r="AT38" i="56"/>
  <c r="AS38" i="56"/>
  <c r="AR38" i="56"/>
  <c r="AQ38" i="56"/>
  <c r="AP38" i="56"/>
  <c r="AO38" i="56"/>
  <c r="AM38" i="56"/>
  <c r="AL38" i="56"/>
  <c r="AK38" i="56"/>
  <c r="AJ38" i="56"/>
  <c r="AI38" i="56"/>
  <c r="AH38" i="56"/>
  <c r="AF38" i="56"/>
  <c r="AE38" i="56"/>
  <c r="AD38" i="56"/>
  <c r="AC38" i="56"/>
  <c r="AB38" i="56"/>
  <c r="AA38" i="56"/>
  <c r="BM38" i="56"/>
  <c r="S38" i="56"/>
  <c r="O38" i="56"/>
  <c r="N38" i="56"/>
  <c r="R38" i="56" s="1"/>
  <c r="T38" i="56" s="1"/>
  <c r="M38" i="56"/>
  <c r="BR37" i="56"/>
  <c r="BQ37" i="56"/>
  <c r="BP37" i="56"/>
  <c r="BO37" i="56"/>
  <c r="BF37" i="56"/>
  <c r="BE37" i="56"/>
  <c r="BD37" i="56"/>
  <c r="BC37" i="56"/>
  <c r="BB37" i="56"/>
  <c r="BA37" i="56"/>
  <c r="AZ37" i="56"/>
  <c r="AY37" i="56"/>
  <c r="AX37" i="56"/>
  <c r="AW37" i="56"/>
  <c r="AV37" i="56"/>
  <c r="AU37" i="56"/>
  <c r="AT37" i="56"/>
  <c r="AS37" i="56"/>
  <c r="AR37" i="56"/>
  <c r="AQ37" i="56"/>
  <c r="AP37" i="56"/>
  <c r="AO37" i="56"/>
  <c r="AM37" i="56"/>
  <c r="AL37" i="56"/>
  <c r="AK37" i="56"/>
  <c r="AJ37" i="56"/>
  <c r="AI37" i="56"/>
  <c r="AH37" i="56"/>
  <c r="AF37" i="56"/>
  <c r="AE37" i="56"/>
  <c r="AD37" i="56"/>
  <c r="AC37" i="56"/>
  <c r="AB37" i="56"/>
  <c r="AC93" i="55" s="1"/>
  <c r="AA37" i="56"/>
  <c r="BJ37" i="56"/>
  <c r="O37" i="56"/>
  <c r="S37" i="56" s="1"/>
  <c r="N37" i="56"/>
  <c r="R37" i="56" s="1"/>
  <c r="T37" i="56" s="1"/>
  <c r="M37" i="56"/>
  <c r="BR36" i="56"/>
  <c r="BQ36" i="56"/>
  <c r="BP36" i="56"/>
  <c r="BO36" i="56"/>
  <c r="BF36" i="56"/>
  <c r="BE36" i="56"/>
  <c r="BD36" i="56"/>
  <c r="BC36" i="56"/>
  <c r="BB36" i="56"/>
  <c r="BA36" i="56"/>
  <c r="AZ36" i="56"/>
  <c r="AY36" i="56"/>
  <c r="AX36" i="56"/>
  <c r="AW36" i="56"/>
  <c r="AV36" i="56"/>
  <c r="AU36" i="56"/>
  <c r="AT36" i="56"/>
  <c r="AS36" i="56"/>
  <c r="AR36" i="56"/>
  <c r="AQ36" i="56"/>
  <c r="AP36" i="56"/>
  <c r="AO36" i="56"/>
  <c r="AM36" i="56"/>
  <c r="AL36" i="56"/>
  <c r="AK36" i="56"/>
  <c r="AJ36" i="56"/>
  <c r="AI36" i="56"/>
  <c r="AH36" i="56"/>
  <c r="AF36" i="56"/>
  <c r="AE36" i="56"/>
  <c r="AD36" i="56"/>
  <c r="AC36" i="56"/>
  <c r="AB36" i="56"/>
  <c r="AA36" i="56"/>
  <c r="BK36" i="56"/>
  <c r="O36" i="56"/>
  <c r="S36" i="56" s="1"/>
  <c r="N36" i="56"/>
  <c r="R36" i="56" s="1"/>
  <c r="T36" i="56" s="1"/>
  <c r="M36" i="56"/>
  <c r="BR35" i="56"/>
  <c r="BQ35" i="56"/>
  <c r="BP35" i="56"/>
  <c r="BO35" i="56"/>
  <c r="BF35" i="56"/>
  <c r="BE35" i="56"/>
  <c r="BD35" i="56"/>
  <c r="BC35" i="56"/>
  <c r="BB35" i="56"/>
  <c r="BA35" i="56"/>
  <c r="AZ35" i="56"/>
  <c r="AY35" i="56"/>
  <c r="AX35" i="56"/>
  <c r="AW35" i="56"/>
  <c r="AV35" i="56"/>
  <c r="AU35" i="56"/>
  <c r="AT35" i="56"/>
  <c r="AS35" i="56"/>
  <c r="AR35" i="56"/>
  <c r="AQ35" i="56"/>
  <c r="AP35" i="56"/>
  <c r="AO35" i="56"/>
  <c r="AM35" i="56"/>
  <c r="AL35" i="56"/>
  <c r="AK35" i="56"/>
  <c r="AJ35" i="56"/>
  <c r="AI35" i="56"/>
  <c r="AH35" i="56"/>
  <c r="AF35" i="56"/>
  <c r="AE35" i="56"/>
  <c r="AD35" i="56"/>
  <c r="AC35" i="56"/>
  <c r="AB35" i="56"/>
  <c r="AA35" i="56"/>
  <c r="R35" i="56"/>
  <c r="T35" i="56" s="1"/>
  <c r="O35" i="56"/>
  <c r="S35" i="56" s="1"/>
  <c r="N35" i="56"/>
  <c r="M35" i="56"/>
  <c r="E35" i="56"/>
  <c r="E36" i="56" s="1"/>
  <c r="E37" i="56" s="1"/>
  <c r="E38" i="56" s="1"/>
  <c r="D35" i="56"/>
  <c r="D36" i="56" s="1"/>
  <c r="D37" i="56" s="1"/>
  <c r="D38" i="56" s="1"/>
  <c r="BR34" i="56"/>
  <c r="BQ34" i="56"/>
  <c r="BP34" i="56"/>
  <c r="BO34" i="56"/>
  <c r="BF34" i="56"/>
  <c r="BE34" i="56"/>
  <c r="BD34" i="56"/>
  <c r="BC34" i="56"/>
  <c r="BB34" i="56"/>
  <c r="BA34" i="56"/>
  <c r="AZ34" i="56"/>
  <c r="AY34" i="56"/>
  <c r="AX34" i="56"/>
  <c r="AW34" i="56"/>
  <c r="AV34" i="56"/>
  <c r="AU34" i="56"/>
  <c r="AT34" i="56"/>
  <c r="AS34" i="56"/>
  <c r="AR34" i="56"/>
  <c r="AQ34" i="56"/>
  <c r="AP34" i="56"/>
  <c r="AO34" i="56"/>
  <c r="AM34" i="56"/>
  <c r="AL34" i="56"/>
  <c r="AK34" i="56"/>
  <c r="AJ34" i="56"/>
  <c r="AI34" i="56"/>
  <c r="AH34" i="56"/>
  <c r="AF34" i="56"/>
  <c r="AE34" i="56"/>
  <c r="AD34" i="56"/>
  <c r="AC34" i="56"/>
  <c r="AB34" i="56"/>
  <c r="AA34" i="56"/>
  <c r="BM34" i="56"/>
  <c r="S34" i="56"/>
  <c r="O34" i="56"/>
  <c r="N34" i="56"/>
  <c r="R34" i="56" s="1"/>
  <c r="M34" i="56"/>
  <c r="DT33" i="56"/>
  <c r="DS33" i="56"/>
  <c r="DR33" i="56"/>
  <c r="AK33" i="56" s="1"/>
  <c r="DQ33" i="56"/>
  <c r="BR33" i="56"/>
  <c r="BQ33" i="56"/>
  <c r="BP33" i="56"/>
  <c r="BO33" i="56"/>
  <c r="BF33" i="56"/>
  <c r="BE33" i="56"/>
  <c r="BD33" i="56"/>
  <c r="BC33" i="56"/>
  <c r="BB33" i="56"/>
  <c r="BA33" i="56"/>
  <c r="AZ33" i="56"/>
  <c r="AY33" i="56"/>
  <c r="AX33" i="56"/>
  <c r="AW33" i="56"/>
  <c r="AV33" i="56"/>
  <c r="AU33" i="56"/>
  <c r="AT33" i="56"/>
  <c r="AS33" i="56"/>
  <c r="AR33" i="56"/>
  <c r="AQ33" i="56"/>
  <c r="AP33" i="56"/>
  <c r="AO33" i="56"/>
  <c r="AM33" i="56"/>
  <c r="AL33" i="56"/>
  <c r="AJ33" i="56"/>
  <c r="AI33" i="56"/>
  <c r="AH33" i="56"/>
  <c r="AF33" i="56"/>
  <c r="AE33" i="56"/>
  <c r="AD33" i="56"/>
  <c r="AC33" i="56"/>
  <c r="AB33" i="56"/>
  <c r="AA33" i="56"/>
  <c r="BH33" i="56"/>
  <c r="R33" i="56"/>
  <c r="O33" i="56"/>
  <c r="S33" i="56" s="1"/>
  <c r="N33" i="56"/>
  <c r="M33" i="56"/>
  <c r="DT32" i="56"/>
  <c r="AM32" i="56" s="1"/>
  <c r="DS32" i="56"/>
  <c r="DR32" i="56"/>
  <c r="DQ32" i="56"/>
  <c r="BR32" i="56"/>
  <c r="BQ32" i="56"/>
  <c r="BP32" i="56"/>
  <c r="BO32" i="56"/>
  <c r="BM32" i="56"/>
  <c r="BL32" i="56"/>
  <c r="BK32" i="56"/>
  <c r="BJ32" i="56"/>
  <c r="BI32" i="56"/>
  <c r="BH32" i="56"/>
  <c r="BF32" i="56"/>
  <c r="BE32" i="56"/>
  <c r="BD32" i="56"/>
  <c r="BC32" i="56"/>
  <c r="BB32" i="56"/>
  <c r="BA32" i="56"/>
  <c r="AZ32" i="56"/>
  <c r="AY32" i="56"/>
  <c r="AX32" i="56"/>
  <c r="AW32" i="56"/>
  <c r="AV32" i="56"/>
  <c r="AU32" i="56"/>
  <c r="AT32" i="56"/>
  <c r="AS32" i="56"/>
  <c r="AR32" i="56"/>
  <c r="AQ32" i="56"/>
  <c r="AP32" i="56"/>
  <c r="AO32" i="56"/>
  <c r="AL32" i="56"/>
  <c r="AK32" i="56"/>
  <c r="AJ32" i="56"/>
  <c r="AI32" i="56"/>
  <c r="AH32" i="56"/>
  <c r="AF32" i="56"/>
  <c r="AE32" i="56"/>
  <c r="AD32" i="56"/>
  <c r="AC32" i="56"/>
  <c r="AB32" i="56"/>
  <c r="AA32" i="56"/>
  <c r="S32" i="56"/>
  <c r="R32" i="56"/>
  <c r="T32" i="56" s="1"/>
  <c r="O32" i="56"/>
  <c r="N32" i="56"/>
  <c r="M32" i="56"/>
  <c r="DT31" i="56"/>
  <c r="DS31" i="56"/>
  <c r="DR31" i="56"/>
  <c r="DQ31" i="56"/>
  <c r="AJ31" i="56" s="1"/>
  <c r="BR31" i="56"/>
  <c r="BQ31" i="56"/>
  <c r="BP31" i="56"/>
  <c r="BO31" i="56"/>
  <c r="BF31" i="56"/>
  <c r="BE31" i="56"/>
  <c r="BD31" i="56"/>
  <c r="BC31" i="56"/>
  <c r="BB31" i="56"/>
  <c r="BA31" i="56"/>
  <c r="AZ31" i="56"/>
  <c r="AY31" i="56"/>
  <c r="AX31" i="56"/>
  <c r="AW31" i="56"/>
  <c r="AV31" i="56"/>
  <c r="AU31" i="56"/>
  <c r="AT31" i="56"/>
  <c r="AS31" i="56"/>
  <c r="AR31" i="56"/>
  <c r="AQ31" i="56"/>
  <c r="AP31" i="56"/>
  <c r="AO31" i="56"/>
  <c r="AM31" i="56"/>
  <c r="AL31" i="56"/>
  <c r="AK31" i="56"/>
  <c r="AI31" i="56"/>
  <c r="AH31" i="56"/>
  <c r="AF31" i="56"/>
  <c r="AE31" i="56"/>
  <c r="AD31" i="56"/>
  <c r="AC31" i="56"/>
  <c r="AB31" i="56"/>
  <c r="AA31" i="56"/>
  <c r="S31" i="56"/>
  <c r="O31" i="56"/>
  <c r="N31" i="56"/>
  <c r="R31" i="56" s="1"/>
  <c r="M31" i="56"/>
  <c r="DT30" i="56"/>
  <c r="DS30" i="56"/>
  <c r="DR30" i="56"/>
  <c r="DQ30" i="56"/>
  <c r="AJ30" i="56" s="1"/>
  <c r="BR30" i="56"/>
  <c r="BQ30" i="56"/>
  <c r="BP30" i="56"/>
  <c r="BO30" i="56"/>
  <c r="BM30" i="56"/>
  <c r="BL30" i="56"/>
  <c r="BK30" i="56"/>
  <c r="BJ30" i="56"/>
  <c r="BI30" i="56"/>
  <c r="BH30" i="56"/>
  <c r="BF30" i="56"/>
  <c r="BE30" i="56"/>
  <c r="BD30" i="56"/>
  <c r="BC30" i="56"/>
  <c r="BB30" i="56"/>
  <c r="BA30" i="56"/>
  <c r="AZ30" i="56"/>
  <c r="AY30" i="56"/>
  <c r="AX30" i="56"/>
  <c r="AW30" i="56"/>
  <c r="AV30" i="56"/>
  <c r="AU30" i="56"/>
  <c r="AT30" i="56"/>
  <c r="AS30" i="56"/>
  <c r="AR30" i="56"/>
  <c r="AQ30" i="56"/>
  <c r="AP30" i="56"/>
  <c r="AO30" i="56"/>
  <c r="AM30" i="56"/>
  <c r="AL30" i="56"/>
  <c r="AK30" i="56"/>
  <c r="AI30" i="56"/>
  <c r="AH30" i="56"/>
  <c r="AF30" i="56"/>
  <c r="AE30" i="56"/>
  <c r="AD30" i="56"/>
  <c r="AC30" i="56"/>
  <c r="AB30" i="56"/>
  <c r="AA30" i="56"/>
  <c r="S30" i="56"/>
  <c r="O30" i="56"/>
  <c r="N30" i="56"/>
  <c r="R30" i="56" s="1"/>
  <c r="M30" i="56"/>
  <c r="DT29" i="56"/>
  <c r="DS29" i="56"/>
  <c r="DR29" i="56"/>
  <c r="DQ29" i="56"/>
  <c r="AJ29" i="56" s="1"/>
  <c r="BR29" i="56"/>
  <c r="BQ29" i="56"/>
  <c r="BP29" i="56"/>
  <c r="BO29" i="56"/>
  <c r="BM29" i="56"/>
  <c r="BL29" i="56"/>
  <c r="BK29" i="56"/>
  <c r="BJ29" i="56"/>
  <c r="BI29" i="56"/>
  <c r="BH29" i="56"/>
  <c r="BF29" i="56"/>
  <c r="BE29" i="56"/>
  <c r="BD29" i="56"/>
  <c r="BC29" i="56"/>
  <c r="BB29" i="56"/>
  <c r="BA29" i="56"/>
  <c r="AZ29" i="56"/>
  <c r="AY29" i="56"/>
  <c r="AX29" i="56"/>
  <c r="AW29" i="56"/>
  <c r="AV29" i="56"/>
  <c r="AU29" i="56"/>
  <c r="AT29" i="56"/>
  <c r="AS29" i="56"/>
  <c r="AR29" i="56"/>
  <c r="AQ29" i="56"/>
  <c r="AP29" i="56"/>
  <c r="AO29" i="56"/>
  <c r="AM29" i="56"/>
  <c r="AL29" i="56"/>
  <c r="AK29" i="56"/>
  <c r="AI29" i="56"/>
  <c r="AH29" i="56"/>
  <c r="AF29" i="56"/>
  <c r="AE29" i="56"/>
  <c r="AD29" i="56"/>
  <c r="AC29" i="56"/>
  <c r="AB29" i="56"/>
  <c r="AA29" i="56"/>
  <c r="S29" i="56"/>
  <c r="O29" i="56"/>
  <c r="N29" i="56"/>
  <c r="R29" i="56" s="1"/>
  <c r="M29" i="56"/>
  <c r="E29" i="56"/>
  <c r="D29" i="56"/>
  <c r="DT28" i="56"/>
  <c r="DS28" i="56"/>
  <c r="DR28" i="56"/>
  <c r="DQ28" i="56"/>
  <c r="AJ28" i="56" s="1"/>
  <c r="BR28" i="56"/>
  <c r="BQ28" i="56"/>
  <c r="BP28" i="56"/>
  <c r="BO28" i="56"/>
  <c r="BM28" i="56"/>
  <c r="BL28" i="56"/>
  <c r="BK28" i="56"/>
  <c r="BJ28" i="56"/>
  <c r="BI28" i="56"/>
  <c r="BH28" i="56"/>
  <c r="BF28" i="56"/>
  <c r="BE28" i="56"/>
  <c r="BD28" i="56"/>
  <c r="BC28" i="56"/>
  <c r="BB28" i="56"/>
  <c r="BA28" i="56"/>
  <c r="AZ28" i="56"/>
  <c r="AY28" i="56"/>
  <c r="AX28" i="56"/>
  <c r="AW28" i="56"/>
  <c r="AV28" i="56"/>
  <c r="AU28" i="56"/>
  <c r="AT28" i="56"/>
  <c r="AS28" i="56"/>
  <c r="AR28" i="56"/>
  <c r="AQ28" i="56"/>
  <c r="AP28" i="56"/>
  <c r="AO28" i="56"/>
  <c r="AM28" i="56"/>
  <c r="AL28" i="56"/>
  <c r="AK28" i="56"/>
  <c r="AI28" i="56"/>
  <c r="AH28" i="56"/>
  <c r="AF28" i="56"/>
  <c r="AE28" i="56"/>
  <c r="AD28" i="56"/>
  <c r="AC28" i="56"/>
  <c r="AB28" i="56"/>
  <c r="AA28" i="56"/>
  <c r="S28" i="56"/>
  <c r="O28" i="56"/>
  <c r="N28" i="56"/>
  <c r="R28" i="56" s="1"/>
  <c r="T28" i="56" s="1"/>
  <c r="M28" i="56"/>
  <c r="E28" i="56"/>
  <c r="E31" i="56" s="1"/>
  <c r="D28" i="56"/>
  <c r="D31" i="56" s="1"/>
  <c r="DT27" i="56"/>
  <c r="DS27" i="56"/>
  <c r="DR27" i="56"/>
  <c r="DQ27" i="56"/>
  <c r="AJ27" i="56" s="1"/>
  <c r="BR27" i="56"/>
  <c r="BQ27" i="56"/>
  <c r="BP27" i="56"/>
  <c r="BO27" i="56"/>
  <c r="BF27" i="56"/>
  <c r="BE27" i="56"/>
  <c r="BD27" i="56"/>
  <c r="BC27" i="56"/>
  <c r="BB27" i="56"/>
  <c r="BA27" i="56"/>
  <c r="AZ27" i="56"/>
  <c r="AY27" i="56"/>
  <c r="AX27" i="56"/>
  <c r="AW27" i="56"/>
  <c r="AV27" i="56"/>
  <c r="AU27" i="56"/>
  <c r="AT27" i="56"/>
  <c r="AS27" i="56"/>
  <c r="AR27" i="56"/>
  <c r="AQ27" i="56"/>
  <c r="AP27" i="56"/>
  <c r="AO27" i="56"/>
  <c r="AM27" i="56"/>
  <c r="AL27" i="56"/>
  <c r="AK27" i="56"/>
  <c r="AI27" i="56"/>
  <c r="AH27" i="56"/>
  <c r="AF27" i="56"/>
  <c r="AE27" i="56"/>
  <c r="AD27" i="56"/>
  <c r="AC27" i="56"/>
  <c r="AB27" i="56"/>
  <c r="AA27" i="56"/>
  <c r="S27" i="56"/>
  <c r="R27" i="56"/>
  <c r="O27" i="56"/>
  <c r="N27" i="56"/>
  <c r="M27" i="56"/>
  <c r="DT26" i="56"/>
  <c r="DS26" i="56"/>
  <c r="DR26" i="56"/>
  <c r="AK26" i="56" s="1"/>
  <c r="DQ26" i="56"/>
  <c r="BR26" i="56"/>
  <c r="BQ26" i="56"/>
  <c r="BP26" i="56"/>
  <c r="BO26" i="56"/>
  <c r="BM26" i="56"/>
  <c r="BL26" i="56"/>
  <c r="BK26" i="56"/>
  <c r="BJ26" i="56"/>
  <c r="BI26" i="56"/>
  <c r="BH26" i="56"/>
  <c r="BF26" i="56"/>
  <c r="BE26" i="56"/>
  <c r="BD26" i="56"/>
  <c r="BC26" i="56"/>
  <c r="BB26" i="56"/>
  <c r="BA26" i="56"/>
  <c r="AZ26" i="56"/>
  <c r="AY26" i="56"/>
  <c r="AX26" i="56"/>
  <c r="AW26" i="56"/>
  <c r="AV26" i="56"/>
  <c r="AU26" i="56"/>
  <c r="AT26" i="56"/>
  <c r="AS26" i="56"/>
  <c r="AR26" i="56"/>
  <c r="AQ26" i="56"/>
  <c r="AP26" i="56"/>
  <c r="AO26" i="56"/>
  <c r="AM26" i="56"/>
  <c r="AL26" i="56"/>
  <c r="AJ26" i="56"/>
  <c r="AI26" i="56"/>
  <c r="AH26" i="56"/>
  <c r="AF26" i="56"/>
  <c r="AE26" i="56"/>
  <c r="AD26" i="56"/>
  <c r="AC26" i="56"/>
  <c r="AB26" i="56"/>
  <c r="AA26" i="56"/>
  <c r="O26" i="56"/>
  <c r="S26" i="56" s="1"/>
  <c r="N26" i="56"/>
  <c r="R26" i="56" s="1"/>
  <c r="T26" i="56" s="1"/>
  <c r="M26" i="56"/>
  <c r="DR25" i="56"/>
  <c r="BR25" i="56"/>
  <c r="BQ25" i="56"/>
  <c r="BP25" i="56"/>
  <c r="BO25" i="56"/>
  <c r="BM25" i="56"/>
  <c r="BL25" i="56"/>
  <c r="BK25" i="56"/>
  <c r="BJ25" i="56"/>
  <c r="BI25" i="56"/>
  <c r="BH25" i="56"/>
  <c r="BF25" i="56"/>
  <c r="BE25" i="56"/>
  <c r="BD25" i="56"/>
  <c r="BC25" i="56"/>
  <c r="BB25" i="56"/>
  <c r="BA25" i="56"/>
  <c r="AZ25" i="56"/>
  <c r="AY25" i="56"/>
  <c r="AX25" i="56"/>
  <c r="AW25" i="56"/>
  <c r="AV25" i="56"/>
  <c r="AU25" i="56"/>
  <c r="AT25" i="56"/>
  <c r="AS25" i="56"/>
  <c r="AR25" i="56"/>
  <c r="AQ25" i="56"/>
  <c r="AP25" i="56"/>
  <c r="AO25" i="56"/>
  <c r="AK25" i="56"/>
  <c r="AI25" i="56"/>
  <c r="AH25" i="56"/>
  <c r="AF25" i="56"/>
  <c r="AE25" i="56"/>
  <c r="AD25" i="56"/>
  <c r="AC25" i="56"/>
  <c r="AB25" i="56"/>
  <c r="AA25" i="56"/>
  <c r="O25" i="56"/>
  <c r="S25" i="56" s="1"/>
  <c r="N25" i="56"/>
  <c r="R25" i="56" s="1"/>
  <c r="T25" i="56" s="1"/>
  <c r="M25" i="56"/>
  <c r="BR24" i="56"/>
  <c r="BQ24" i="56"/>
  <c r="BP24" i="56"/>
  <c r="BO24" i="56"/>
  <c r="BM24" i="56"/>
  <c r="BL24" i="56"/>
  <c r="BK24" i="56"/>
  <c r="BJ24" i="56"/>
  <c r="BI24" i="56"/>
  <c r="BH24" i="56"/>
  <c r="BF24" i="56"/>
  <c r="BE24" i="56"/>
  <c r="BD24" i="56"/>
  <c r="BC24" i="56"/>
  <c r="BB24" i="56"/>
  <c r="BA24" i="56"/>
  <c r="AZ24" i="56"/>
  <c r="AY24" i="56"/>
  <c r="AX24" i="56"/>
  <c r="AW24" i="56"/>
  <c r="AV24" i="56"/>
  <c r="AU24" i="56"/>
  <c r="AT24" i="56"/>
  <c r="AS24" i="56"/>
  <c r="AR24" i="56"/>
  <c r="AQ24" i="56"/>
  <c r="AP24" i="56"/>
  <c r="AO24" i="56"/>
  <c r="AM24" i="56"/>
  <c r="AL24" i="56"/>
  <c r="AK24" i="56"/>
  <c r="AJ24" i="56"/>
  <c r="AI24" i="56"/>
  <c r="AH24" i="56"/>
  <c r="AF24" i="56"/>
  <c r="AE24" i="56"/>
  <c r="AD24" i="56"/>
  <c r="AC24" i="56"/>
  <c r="AB24" i="56"/>
  <c r="AA24" i="56"/>
  <c r="O24" i="56"/>
  <c r="S24" i="56" s="1"/>
  <c r="N24" i="56"/>
  <c r="R24" i="56" s="1"/>
  <c r="M24" i="56"/>
  <c r="BR23" i="56"/>
  <c r="BQ23" i="56"/>
  <c r="BP23" i="56"/>
  <c r="BO23" i="56"/>
  <c r="BF23" i="56"/>
  <c r="BE23" i="56"/>
  <c r="BD23" i="56"/>
  <c r="BC23" i="56"/>
  <c r="BB23" i="56"/>
  <c r="BA23" i="56"/>
  <c r="AZ23" i="56"/>
  <c r="AY23" i="56"/>
  <c r="AX23" i="56"/>
  <c r="AW23" i="56"/>
  <c r="AV23" i="56"/>
  <c r="AU23" i="56"/>
  <c r="AT23" i="56"/>
  <c r="AS23" i="56"/>
  <c r="AR23" i="56"/>
  <c r="AQ23" i="56"/>
  <c r="AP23" i="56"/>
  <c r="AO23" i="56"/>
  <c r="AI23" i="56"/>
  <c r="AH23" i="56"/>
  <c r="AF23" i="56"/>
  <c r="AE23" i="56"/>
  <c r="AD23" i="56"/>
  <c r="AC23" i="56"/>
  <c r="AB23" i="56"/>
  <c r="AA23" i="56"/>
  <c r="O23" i="56"/>
  <c r="S23" i="56" s="1"/>
  <c r="N23" i="56"/>
  <c r="R23" i="56" s="1"/>
  <c r="T23" i="56" s="1"/>
  <c r="M23" i="56"/>
  <c r="BR22" i="56"/>
  <c r="BQ22" i="56"/>
  <c r="BP22" i="56"/>
  <c r="BO22" i="56"/>
  <c r="BM22" i="56"/>
  <c r="BL22" i="56"/>
  <c r="BK22" i="56"/>
  <c r="BJ22" i="56"/>
  <c r="BI22" i="56"/>
  <c r="BH22" i="56"/>
  <c r="BF22" i="56"/>
  <c r="BE22" i="56"/>
  <c r="BD22" i="56"/>
  <c r="BC22" i="56"/>
  <c r="BB22" i="56"/>
  <c r="BA22" i="56"/>
  <c r="AZ22" i="56"/>
  <c r="AY22" i="56"/>
  <c r="AX22" i="56"/>
  <c r="AW22" i="56"/>
  <c r="AV22" i="56"/>
  <c r="AU22" i="56"/>
  <c r="AT22" i="56"/>
  <c r="AS22" i="56"/>
  <c r="AR22" i="56"/>
  <c r="AQ22" i="56"/>
  <c r="AP22" i="56"/>
  <c r="AO22" i="56"/>
  <c r="AI22" i="56"/>
  <c r="AH22" i="56"/>
  <c r="AF22" i="56"/>
  <c r="AE22" i="56"/>
  <c r="AD22" i="56"/>
  <c r="AC22" i="56"/>
  <c r="AB22" i="56"/>
  <c r="AA22" i="56"/>
  <c r="O22" i="56"/>
  <c r="S22" i="56" s="1"/>
  <c r="N22" i="56"/>
  <c r="R22" i="56" s="1"/>
  <c r="M22" i="56"/>
  <c r="E22" i="56"/>
  <c r="E23" i="56" s="1"/>
  <c r="D22" i="56"/>
  <c r="D23" i="56" s="1"/>
  <c r="BR21" i="56"/>
  <c r="BQ21" i="56"/>
  <c r="BP21" i="56"/>
  <c r="BO21" i="56"/>
  <c r="BM21" i="56"/>
  <c r="BL21" i="56"/>
  <c r="BK21" i="56"/>
  <c r="BJ21" i="56"/>
  <c r="BI21" i="56"/>
  <c r="BH21" i="56"/>
  <c r="BF21" i="56"/>
  <c r="BE21" i="56"/>
  <c r="BD21" i="56"/>
  <c r="BC21" i="56"/>
  <c r="BB21" i="56"/>
  <c r="BA21" i="56"/>
  <c r="AZ21" i="56"/>
  <c r="AY21" i="56"/>
  <c r="AX21" i="56"/>
  <c r="AW21" i="56"/>
  <c r="AV21" i="56"/>
  <c r="AU21" i="56"/>
  <c r="AT21" i="56"/>
  <c r="AS21" i="56"/>
  <c r="AR21" i="56"/>
  <c r="AQ21" i="56"/>
  <c r="AP21" i="56"/>
  <c r="AO21" i="56"/>
  <c r="AI21" i="56"/>
  <c r="AH21" i="56"/>
  <c r="AF21" i="56"/>
  <c r="AE21" i="56"/>
  <c r="AD21" i="56"/>
  <c r="AC21" i="56"/>
  <c r="AB21" i="56"/>
  <c r="AA21" i="56"/>
  <c r="O21" i="56"/>
  <c r="S21" i="56" s="1"/>
  <c r="N21" i="56"/>
  <c r="R21" i="56" s="1"/>
  <c r="T21" i="56" s="1"/>
  <c r="M21" i="56"/>
  <c r="DT20" i="56"/>
  <c r="AM20" i="56" s="1"/>
  <c r="DS20" i="56"/>
  <c r="DR20" i="56"/>
  <c r="DQ20" i="56"/>
  <c r="BR20" i="56"/>
  <c r="BQ20" i="56"/>
  <c r="BP20" i="56"/>
  <c r="BO20" i="56"/>
  <c r="BM20" i="56"/>
  <c r="BL20" i="56"/>
  <c r="BK20" i="56"/>
  <c r="BJ20" i="56"/>
  <c r="BI20" i="56"/>
  <c r="BH20" i="56"/>
  <c r="BF20" i="56"/>
  <c r="BE20" i="56"/>
  <c r="BD20" i="56"/>
  <c r="BC20" i="56"/>
  <c r="BB20" i="56"/>
  <c r="BA20" i="56"/>
  <c r="AZ20" i="56"/>
  <c r="AY20" i="56"/>
  <c r="AX20" i="56"/>
  <c r="AW20" i="56"/>
  <c r="AV20" i="56"/>
  <c r="AU20" i="56"/>
  <c r="AT20" i="56"/>
  <c r="AS20" i="56"/>
  <c r="AR20" i="56"/>
  <c r="AQ20" i="56"/>
  <c r="AP20" i="56"/>
  <c r="AO20" i="56"/>
  <c r="AL20" i="56"/>
  <c r="AK20" i="56"/>
  <c r="AJ20" i="56"/>
  <c r="AI20" i="56"/>
  <c r="AH20" i="56"/>
  <c r="AF20" i="56"/>
  <c r="AE20" i="56"/>
  <c r="AD20" i="56"/>
  <c r="AC20" i="56"/>
  <c r="AB20" i="56"/>
  <c r="AA20" i="56"/>
  <c r="R20" i="56"/>
  <c r="T20" i="56" s="1"/>
  <c r="O20" i="56"/>
  <c r="S20" i="56" s="1"/>
  <c r="N20" i="56"/>
  <c r="M20" i="56"/>
  <c r="DT19" i="56"/>
  <c r="DS19" i="56"/>
  <c r="DR19" i="56"/>
  <c r="DQ19" i="56"/>
  <c r="AJ19" i="56" s="1"/>
  <c r="BR19" i="56"/>
  <c r="BQ19" i="56"/>
  <c r="BP19" i="56"/>
  <c r="BO19" i="56"/>
  <c r="BF19" i="56"/>
  <c r="BE19" i="56"/>
  <c r="BD19" i="56"/>
  <c r="BC19" i="56"/>
  <c r="BB19" i="56"/>
  <c r="BA19" i="56"/>
  <c r="AZ19" i="56"/>
  <c r="AY19" i="56"/>
  <c r="AX19" i="56"/>
  <c r="AW19" i="56"/>
  <c r="AV19" i="56"/>
  <c r="AU19" i="56"/>
  <c r="AT19" i="56"/>
  <c r="AS19" i="56"/>
  <c r="AR19" i="56"/>
  <c r="AQ19" i="56"/>
  <c r="AP19" i="56"/>
  <c r="AO19" i="56"/>
  <c r="AM19" i="56"/>
  <c r="AL19" i="56"/>
  <c r="AK19" i="56"/>
  <c r="AI19" i="56"/>
  <c r="AH19" i="56"/>
  <c r="AF19" i="56"/>
  <c r="AE19" i="56"/>
  <c r="AD19" i="56"/>
  <c r="AC19" i="56"/>
  <c r="AB19" i="56"/>
  <c r="AA19" i="56"/>
  <c r="S19" i="56"/>
  <c r="O19" i="56"/>
  <c r="N19" i="56"/>
  <c r="R19" i="56" s="1"/>
  <c r="T19" i="56" s="1"/>
  <c r="M19" i="56"/>
  <c r="DT18" i="56"/>
  <c r="DS18" i="56"/>
  <c r="DR18" i="56"/>
  <c r="AK18" i="56" s="1"/>
  <c r="DQ18" i="56"/>
  <c r="BR18" i="56"/>
  <c r="BQ18" i="56"/>
  <c r="BP18" i="56"/>
  <c r="BO18" i="56"/>
  <c r="BM18" i="56"/>
  <c r="BL18" i="56"/>
  <c r="BK18" i="56"/>
  <c r="BJ18" i="56"/>
  <c r="BI18" i="56"/>
  <c r="BH18" i="56"/>
  <c r="BF18" i="56"/>
  <c r="BE18" i="56"/>
  <c r="BD18" i="56"/>
  <c r="BC18" i="56"/>
  <c r="BB18" i="56"/>
  <c r="BA18" i="56"/>
  <c r="AZ18" i="56"/>
  <c r="AY18" i="56"/>
  <c r="AX18" i="56"/>
  <c r="AW18" i="56"/>
  <c r="AV18" i="56"/>
  <c r="AU18" i="56"/>
  <c r="AT18" i="56"/>
  <c r="AS18" i="56"/>
  <c r="AR18" i="56"/>
  <c r="AQ18" i="56"/>
  <c r="AP18" i="56"/>
  <c r="AO18" i="56"/>
  <c r="AM18" i="56"/>
  <c r="AL18" i="56"/>
  <c r="AJ18" i="56"/>
  <c r="AI18" i="56"/>
  <c r="AH18" i="56"/>
  <c r="AF18" i="56"/>
  <c r="AE18" i="56"/>
  <c r="AD18" i="56"/>
  <c r="AC18" i="56"/>
  <c r="AB18" i="56"/>
  <c r="AA18" i="56"/>
  <c r="O18" i="56"/>
  <c r="S18" i="56" s="1"/>
  <c r="N18" i="56"/>
  <c r="R18" i="56" s="1"/>
  <c r="T18" i="56" s="1"/>
  <c r="M18" i="56"/>
  <c r="DT17" i="56"/>
  <c r="DS17" i="56"/>
  <c r="AL17" i="56" s="1"/>
  <c r="DR17" i="56"/>
  <c r="DQ17" i="56"/>
  <c r="BR17" i="56"/>
  <c r="BQ17" i="56"/>
  <c r="BP17" i="56"/>
  <c r="BO17" i="56"/>
  <c r="BM17" i="56"/>
  <c r="BL17" i="56"/>
  <c r="BK17" i="56"/>
  <c r="BJ17" i="56"/>
  <c r="BI17" i="56"/>
  <c r="BH17" i="56"/>
  <c r="BF17" i="56"/>
  <c r="BE17" i="56"/>
  <c r="BD17" i="56"/>
  <c r="BC17" i="56"/>
  <c r="BB17" i="56"/>
  <c r="BA17" i="56"/>
  <c r="AZ17" i="56"/>
  <c r="AY17" i="56"/>
  <c r="AX17" i="56"/>
  <c r="AW17" i="56"/>
  <c r="AV17" i="56"/>
  <c r="AU17" i="56"/>
  <c r="AT17" i="56"/>
  <c r="AS17" i="56"/>
  <c r="AR17" i="56"/>
  <c r="AQ17" i="56"/>
  <c r="AP17" i="56"/>
  <c r="AO17" i="56"/>
  <c r="AM17" i="56"/>
  <c r="AK17" i="56"/>
  <c r="AJ17" i="56"/>
  <c r="AI17" i="56"/>
  <c r="AH17" i="56"/>
  <c r="AF17" i="56"/>
  <c r="AE17" i="56"/>
  <c r="AD17" i="56"/>
  <c r="AC17" i="56"/>
  <c r="AB17" i="56"/>
  <c r="AA17" i="56"/>
  <c r="R17" i="56"/>
  <c r="O17" i="56"/>
  <c r="S17" i="56" s="1"/>
  <c r="N17" i="56"/>
  <c r="M17" i="56"/>
  <c r="BR16" i="56"/>
  <c r="BQ16" i="56"/>
  <c r="BP16" i="56"/>
  <c r="BO16" i="56"/>
  <c r="BM16" i="56"/>
  <c r="BL16" i="56"/>
  <c r="BK16" i="56"/>
  <c r="BJ16" i="56"/>
  <c r="BI16" i="56"/>
  <c r="BH16" i="56"/>
  <c r="BF16" i="56"/>
  <c r="BE16" i="56"/>
  <c r="BD16" i="56"/>
  <c r="BC16" i="56"/>
  <c r="BB16" i="56"/>
  <c r="BA16" i="56"/>
  <c r="AZ16" i="56"/>
  <c r="AY16" i="56"/>
  <c r="AX16" i="56"/>
  <c r="AW16" i="56"/>
  <c r="AV16" i="56"/>
  <c r="AU16" i="56"/>
  <c r="AT16" i="56"/>
  <c r="AS16" i="56"/>
  <c r="AR16" i="56"/>
  <c r="AQ16" i="56"/>
  <c r="AP16" i="56"/>
  <c r="AO16" i="56"/>
  <c r="AI16" i="56"/>
  <c r="AH16" i="56"/>
  <c r="AF16" i="56"/>
  <c r="AE16" i="56"/>
  <c r="AD16" i="56"/>
  <c r="AC16" i="56"/>
  <c r="AB16" i="56"/>
  <c r="AA16" i="56"/>
  <c r="R16" i="56"/>
  <c r="O16" i="56"/>
  <c r="S16" i="56" s="1"/>
  <c r="N16" i="56"/>
  <c r="M16" i="56"/>
  <c r="BR15" i="56"/>
  <c r="BQ15" i="56"/>
  <c r="BP15" i="56"/>
  <c r="BO15" i="56"/>
  <c r="BF15" i="56"/>
  <c r="BE15" i="56"/>
  <c r="BD15" i="56"/>
  <c r="BC15" i="56"/>
  <c r="BB15" i="56"/>
  <c r="BA15" i="56"/>
  <c r="AZ15" i="56"/>
  <c r="AY15" i="56"/>
  <c r="AX15" i="56"/>
  <c r="AW15" i="56"/>
  <c r="AV15" i="56"/>
  <c r="AU15" i="56"/>
  <c r="AT15" i="56"/>
  <c r="AS15" i="56"/>
  <c r="AR15" i="56"/>
  <c r="AQ15" i="56"/>
  <c r="AP15" i="56"/>
  <c r="AO15" i="56"/>
  <c r="AI15" i="56"/>
  <c r="AH15" i="56"/>
  <c r="AF15" i="56"/>
  <c r="AE15" i="56"/>
  <c r="AD15" i="56"/>
  <c r="AC15" i="56"/>
  <c r="AB15" i="56"/>
  <c r="AA15" i="56"/>
  <c r="S15" i="56"/>
  <c r="R15" i="56"/>
  <c r="T15" i="56" s="1"/>
  <c r="O15" i="56"/>
  <c r="N15" i="56"/>
  <c r="M15" i="56"/>
  <c r="DT14" i="56"/>
  <c r="DS14" i="56"/>
  <c r="AL14" i="56" s="1"/>
  <c r="DR14" i="56"/>
  <c r="DQ14" i="56"/>
  <c r="AJ14" i="56" s="1"/>
  <c r="BR14" i="56"/>
  <c r="BQ14" i="56"/>
  <c r="BP14" i="56"/>
  <c r="BO14" i="56"/>
  <c r="BM14" i="56"/>
  <c r="BL14" i="56"/>
  <c r="BK14" i="56"/>
  <c r="BJ14" i="56"/>
  <c r="BI14" i="56"/>
  <c r="BH14" i="56"/>
  <c r="BF14" i="56"/>
  <c r="BE14" i="56"/>
  <c r="BD14" i="56"/>
  <c r="BC14" i="56"/>
  <c r="BB14" i="56"/>
  <c r="BA14" i="56"/>
  <c r="AZ14" i="56"/>
  <c r="AY14" i="56"/>
  <c r="AX14" i="56"/>
  <c r="AW14" i="56"/>
  <c r="AV14" i="56"/>
  <c r="AU14" i="56"/>
  <c r="AT14" i="56"/>
  <c r="AS14" i="56"/>
  <c r="AR14" i="56"/>
  <c r="AQ14" i="56"/>
  <c r="AP14" i="56"/>
  <c r="AO14" i="56"/>
  <c r="AM14" i="56"/>
  <c r="AK14" i="56"/>
  <c r="AI14" i="56"/>
  <c r="AH14" i="56"/>
  <c r="AF14" i="56"/>
  <c r="AE14" i="56"/>
  <c r="AD14" i="56"/>
  <c r="AC14" i="56"/>
  <c r="AB14" i="56"/>
  <c r="AA14" i="56"/>
  <c r="S14" i="56"/>
  <c r="O14" i="56"/>
  <c r="N14" i="56"/>
  <c r="R14" i="56" s="1"/>
  <c r="T14" i="56" s="1"/>
  <c r="M14" i="56"/>
  <c r="DT13" i="56"/>
  <c r="AM13" i="56" s="1"/>
  <c r="DS13" i="56"/>
  <c r="DR13" i="56"/>
  <c r="AK13" i="56" s="1"/>
  <c r="DQ13" i="56"/>
  <c r="BR13" i="56"/>
  <c r="BQ13" i="56"/>
  <c r="BP13" i="56"/>
  <c r="BO13" i="56"/>
  <c r="BM13" i="56"/>
  <c r="BL13" i="56"/>
  <c r="BK13" i="56"/>
  <c r="BJ13" i="56"/>
  <c r="BI13" i="56"/>
  <c r="BH13" i="56"/>
  <c r="BF13" i="56"/>
  <c r="BE13" i="56"/>
  <c r="BD13" i="56"/>
  <c r="BC13" i="56"/>
  <c r="BB13" i="56"/>
  <c r="BA13" i="56"/>
  <c r="AZ13" i="56"/>
  <c r="AY13" i="56"/>
  <c r="AX13" i="56"/>
  <c r="AW13" i="56"/>
  <c r="AV13" i="56"/>
  <c r="AU13" i="56"/>
  <c r="AT13" i="56"/>
  <c r="AS13" i="56"/>
  <c r="AR13" i="56"/>
  <c r="AQ13" i="56"/>
  <c r="AP13" i="56"/>
  <c r="AO13" i="56"/>
  <c r="AL13" i="56"/>
  <c r="AJ13" i="56"/>
  <c r="AI13" i="56"/>
  <c r="AH13" i="56"/>
  <c r="AF13" i="56"/>
  <c r="AE13" i="56"/>
  <c r="AD13" i="56"/>
  <c r="AC13" i="56"/>
  <c r="AB13" i="56"/>
  <c r="AA13" i="56"/>
  <c r="O13" i="56"/>
  <c r="S13" i="56" s="1"/>
  <c r="N13" i="56"/>
  <c r="R13" i="56" s="1"/>
  <c r="M13" i="56"/>
  <c r="BR12" i="56"/>
  <c r="BQ12" i="56"/>
  <c r="BP12" i="56"/>
  <c r="BO12" i="56"/>
  <c r="BM12" i="56"/>
  <c r="BL12" i="56"/>
  <c r="BK12" i="56"/>
  <c r="BJ12" i="56"/>
  <c r="BI12" i="56"/>
  <c r="BH12" i="56"/>
  <c r="BF12" i="56"/>
  <c r="BE12" i="56"/>
  <c r="BD12" i="56"/>
  <c r="BC12" i="56"/>
  <c r="BB12" i="56"/>
  <c r="BA12" i="56"/>
  <c r="AZ12" i="56"/>
  <c r="AY12" i="56"/>
  <c r="AX12" i="56"/>
  <c r="AW12" i="56"/>
  <c r="AV12" i="56"/>
  <c r="AU12" i="56"/>
  <c r="AT12" i="56"/>
  <c r="AS12" i="56"/>
  <c r="AR12" i="56"/>
  <c r="AQ12" i="56"/>
  <c r="AP12" i="56"/>
  <c r="AO12" i="56"/>
  <c r="AI12" i="56"/>
  <c r="AH12" i="56"/>
  <c r="AF12" i="56"/>
  <c r="AE12" i="56"/>
  <c r="AD12" i="56"/>
  <c r="AC12" i="56"/>
  <c r="AB12" i="56"/>
  <c r="AA12" i="56"/>
  <c r="R12" i="56"/>
  <c r="O12" i="56"/>
  <c r="S12" i="56" s="1"/>
  <c r="N12" i="56"/>
  <c r="M12" i="56"/>
  <c r="BR11" i="56"/>
  <c r="BQ11" i="56"/>
  <c r="BP11" i="56"/>
  <c r="BO11" i="56"/>
  <c r="BF11" i="56"/>
  <c r="BE11" i="56"/>
  <c r="BD11" i="56"/>
  <c r="BC11" i="56"/>
  <c r="BB11" i="56"/>
  <c r="BA11" i="56"/>
  <c r="AZ11" i="56"/>
  <c r="AY11" i="56"/>
  <c r="AX11" i="56"/>
  <c r="AW11" i="56"/>
  <c r="AV11" i="56"/>
  <c r="AU11" i="56"/>
  <c r="AT11" i="56"/>
  <c r="AS11" i="56"/>
  <c r="AR11" i="56"/>
  <c r="AQ11" i="56"/>
  <c r="AP11" i="56"/>
  <c r="AO11" i="56"/>
  <c r="AM11" i="56"/>
  <c r="AL11" i="56"/>
  <c r="AK11" i="56"/>
  <c r="AJ11" i="56"/>
  <c r="AI11" i="56"/>
  <c r="AH11" i="56"/>
  <c r="AF11" i="56"/>
  <c r="AE11" i="56"/>
  <c r="AD11" i="56"/>
  <c r="AC11" i="56"/>
  <c r="AB11" i="56"/>
  <c r="AA11" i="56"/>
  <c r="R11" i="56"/>
  <c r="O11" i="56"/>
  <c r="S11" i="56" s="1"/>
  <c r="N11" i="56"/>
  <c r="M11" i="56"/>
  <c r="BR10" i="56"/>
  <c r="BQ10" i="56"/>
  <c r="BP10" i="56"/>
  <c r="BO10" i="56"/>
  <c r="BM10" i="56"/>
  <c r="BL10" i="56"/>
  <c r="BK10" i="56"/>
  <c r="BJ10" i="56"/>
  <c r="BI10" i="56"/>
  <c r="BH10" i="56"/>
  <c r="BF10" i="56"/>
  <c r="BE10" i="56"/>
  <c r="BD10" i="56"/>
  <c r="BC10" i="56"/>
  <c r="BB10" i="56"/>
  <c r="BA10" i="56"/>
  <c r="AZ10" i="56"/>
  <c r="AY10" i="56"/>
  <c r="AX10" i="56"/>
  <c r="AW10" i="56"/>
  <c r="AV10" i="56"/>
  <c r="AU10" i="56"/>
  <c r="AT10" i="56"/>
  <c r="AS10" i="56"/>
  <c r="AR10" i="56"/>
  <c r="AQ10" i="56"/>
  <c r="AP10" i="56"/>
  <c r="AO10" i="56"/>
  <c r="AM10" i="56"/>
  <c r="AL10" i="56"/>
  <c r="AK10" i="56"/>
  <c r="AJ10" i="56"/>
  <c r="AI10" i="56"/>
  <c r="AH10" i="56"/>
  <c r="AF10" i="56"/>
  <c r="AE10" i="56"/>
  <c r="AD10" i="56"/>
  <c r="AC10" i="56"/>
  <c r="AB10" i="56"/>
  <c r="AA10" i="56"/>
  <c r="S10" i="56"/>
  <c r="O10" i="56"/>
  <c r="N10" i="56"/>
  <c r="R10" i="56" s="1"/>
  <c r="T10" i="56" s="1"/>
  <c r="M10" i="56"/>
  <c r="BR9" i="56"/>
  <c r="BQ9" i="56"/>
  <c r="BP9" i="56"/>
  <c r="BO9" i="56"/>
  <c r="BM9" i="56"/>
  <c r="BL9" i="56"/>
  <c r="BK9" i="56"/>
  <c r="BJ9" i="56"/>
  <c r="BI9" i="56"/>
  <c r="BH9" i="56"/>
  <c r="BF9" i="56"/>
  <c r="BE9" i="56"/>
  <c r="BD9" i="56"/>
  <c r="BC9" i="56"/>
  <c r="BB9" i="56"/>
  <c r="BA9" i="56"/>
  <c r="AZ9" i="56"/>
  <c r="AY9" i="56"/>
  <c r="AX9" i="56"/>
  <c r="AW9" i="56"/>
  <c r="AV9" i="56"/>
  <c r="AU9" i="56"/>
  <c r="AT9" i="56"/>
  <c r="AS9" i="56"/>
  <c r="AR9" i="56"/>
  <c r="AQ9" i="56"/>
  <c r="AP9" i="56"/>
  <c r="AO9" i="56"/>
  <c r="AI9" i="56"/>
  <c r="AH9" i="56"/>
  <c r="AF9" i="56"/>
  <c r="AE9" i="56"/>
  <c r="AD9" i="56"/>
  <c r="AC9" i="56"/>
  <c r="AB9" i="56"/>
  <c r="AA9" i="56"/>
  <c r="O9" i="56"/>
  <c r="S9" i="56" s="1"/>
  <c r="N9" i="56"/>
  <c r="R9" i="56" s="1"/>
  <c r="T9" i="56" s="1"/>
  <c r="M9" i="56"/>
  <c r="BR8" i="56"/>
  <c r="BQ8" i="56"/>
  <c r="BP8" i="56"/>
  <c r="BO8" i="56"/>
  <c r="BM8" i="56"/>
  <c r="BL8" i="56"/>
  <c r="BK8" i="56"/>
  <c r="BJ8" i="56"/>
  <c r="BI8" i="56"/>
  <c r="BH8" i="56"/>
  <c r="BF8" i="56"/>
  <c r="BE8" i="56"/>
  <c r="BD8" i="56"/>
  <c r="BC8" i="56"/>
  <c r="BB8" i="56"/>
  <c r="BA8" i="56"/>
  <c r="AZ8" i="56"/>
  <c r="AY8" i="56"/>
  <c r="AX8" i="56"/>
  <c r="AW8" i="56"/>
  <c r="AV8" i="56"/>
  <c r="AU8" i="56"/>
  <c r="AT8" i="56"/>
  <c r="AS8" i="56"/>
  <c r="AR8" i="56"/>
  <c r="AQ8" i="56"/>
  <c r="AP8" i="56"/>
  <c r="AO8" i="56"/>
  <c r="AM8" i="56"/>
  <c r="AL8" i="56"/>
  <c r="AK8" i="56"/>
  <c r="AJ8" i="56"/>
  <c r="AI8" i="56"/>
  <c r="AH8" i="56"/>
  <c r="AF8" i="56"/>
  <c r="AE8" i="56"/>
  <c r="AD8" i="56"/>
  <c r="AC8" i="56"/>
  <c r="AB8" i="56"/>
  <c r="AA8" i="56"/>
  <c r="O8" i="56"/>
  <c r="S8" i="56" s="1"/>
  <c r="N8" i="56"/>
  <c r="R8" i="56" s="1"/>
  <c r="M8" i="56"/>
  <c r="BR7" i="56"/>
  <c r="BQ7" i="56"/>
  <c r="BP7" i="56"/>
  <c r="BO7" i="56"/>
  <c r="BF7" i="56"/>
  <c r="BE7" i="56"/>
  <c r="BD7" i="56"/>
  <c r="BC7" i="56"/>
  <c r="BB7" i="56"/>
  <c r="BA7" i="56"/>
  <c r="AZ7" i="56"/>
  <c r="AY7" i="56"/>
  <c r="AX7" i="56"/>
  <c r="AW7" i="56"/>
  <c r="AV7" i="56"/>
  <c r="AU7" i="56"/>
  <c r="AT7" i="56"/>
  <c r="AS7" i="56"/>
  <c r="AR7" i="56"/>
  <c r="AQ7" i="56"/>
  <c r="AP7" i="56"/>
  <c r="AO7" i="56"/>
  <c r="AM7" i="56"/>
  <c r="AL7" i="56"/>
  <c r="AK7" i="56"/>
  <c r="AJ7" i="56"/>
  <c r="AI7" i="56"/>
  <c r="AH7" i="56"/>
  <c r="AF7" i="56"/>
  <c r="AE7" i="56"/>
  <c r="AD7" i="56"/>
  <c r="AC7" i="56"/>
  <c r="AB7" i="56"/>
  <c r="AA7" i="56"/>
  <c r="R7" i="56"/>
  <c r="O7" i="56"/>
  <c r="S7" i="56" s="1"/>
  <c r="N7" i="56"/>
  <c r="M7" i="56"/>
  <c r="E7" i="56"/>
  <c r="AC2" i="55" s="1"/>
  <c r="BR6" i="56"/>
  <c r="BQ6" i="56"/>
  <c r="BP6" i="56"/>
  <c r="BO6" i="56"/>
  <c r="BM6" i="56"/>
  <c r="BL6" i="56"/>
  <c r="BK6" i="56"/>
  <c r="BJ6" i="56"/>
  <c r="BI6" i="56"/>
  <c r="BH6" i="56"/>
  <c r="BF6" i="56"/>
  <c r="BE6" i="56"/>
  <c r="BD6" i="56"/>
  <c r="BC6" i="56"/>
  <c r="BB6" i="56"/>
  <c r="BA6" i="56"/>
  <c r="AZ6" i="56"/>
  <c r="AY6" i="56"/>
  <c r="AX6" i="56"/>
  <c r="AW6" i="56"/>
  <c r="AV6" i="56"/>
  <c r="AU6" i="56"/>
  <c r="AT6" i="56"/>
  <c r="AS6" i="56"/>
  <c r="AR6" i="56"/>
  <c r="AQ6" i="56"/>
  <c r="AP6" i="56"/>
  <c r="AO6" i="56"/>
  <c r="AI6" i="56"/>
  <c r="AH6" i="56"/>
  <c r="AF6" i="56"/>
  <c r="AE6" i="56"/>
  <c r="AD6" i="56"/>
  <c r="AC6" i="56"/>
  <c r="AB6" i="56"/>
  <c r="AA6" i="56"/>
  <c r="O6" i="56"/>
  <c r="S6" i="56" s="1"/>
  <c r="N6" i="56"/>
  <c r="R6" i="56" s="1"/>
  <c r="M6" i="56"/>
  <c r="DI5" i="56"/>
  <c r="DI7" i="56" s="1"/>
  <c r="DE5" i="56"/>
  <c r="DE7" i="56" s="1"/>
  <c r="DA5" i="56"/>
  <c r="DA7" i="56" s="1"/>
  <c r="BR5" i="56"/>
  <c r="BQ5" i="56"/>
  <c r="BP5" i="56"/>
  <c r="BO5" i="56"/>
  <c r="BM5" i="56"/>
  <c r="BL5" i="56"/>
  <c r="BK5" i="56"/>
  <c r="BJ5" i="56"/>
  <c r="BI5" i="56"/>
  <c r="BH5" i="56"/>
  <c r="BF5" i="56"/>
  <c r="BE5" i="56"/>
  <c r="BD5" i="56"/>
  <c r="BC5" i="56"/>
  <c r="BB5" i="56"/>
  <c r="BA5" i="56"/>
  <c r="AZ5" i="56"/>
  <c r="AY5" i="56"/>
  <c r="AX5" i="56"/>
  <c r="AW5" i="56"/>
  <c r="AV5" i="56"/>
  <c r="AU5" i="56"/>
  <c r="AT5" i="56"/>
  <c r="AS5" i="56"/>
  <c r="AR5" i="56"/>
  <c r="AQ5" i="56"/>
  <c r="AP5" i="56"/>
  <c r="AO5" i="56"/>
  <c r="AI5" i="56"/>
  <c r="AH5" i="56"/>
  <c r="AF5" i="56"/>
  <c r="AE5" i="56"/>
  <c r="AD5" i="56"/>
  <c r="AC5" i="56"/>
  <c r="AB5" i="56"/>
  <c r="AA5" i="56"/>
  <c r="R5" i="56"/>
  <c r="T5" i="56" s="1"/>
  <c r="O5" i="56"/>
  <c r="S5" i="56" s="1"/>
  <c r="N5" i="56"/>
  <c r="M5" i="56"/>
  <c r="DO4" i="56"/>
  <c r="DO5" i="56" s="1"/>
  <c r="DO6" i="56" s="1"/>
  <c r="DO7" i="56" s="1"/>
  <c r="DO8" i="56" s="1"/>
  <c r="DO9" i="56" s="1"/>
  <c r="DO10" i="56" s="1"/>
  <c r="DO11" i="56" s="1"/>
  <c r="DO12" i="56" s="1"/>
  <c r="DJ4" i="56"/>
  <c r="DB4" i="56"/>
  <c r="CX4" i="56"/>
  <c r="BR4" i="56"/>
  <c r="BQ4" i="56"/>
  <c r="BP4" i="56"/>
  <c r="BO4" i="56"/>
  <c r="BM4" i="56"/>
  <c r="BL4" i="56"/>
  <c r="BK4" i="56"/>
  <c r="BJ4" i="56"/>
  <c r="BI4" i="56"/>
  <c r="BH4" i="56"/>
  <c r="BF4" i="56"/>
  <c r="BE4" i="56"/>
  <c r="BD4" i="56"/>
  <c r="BC4" i="56"/>
  <c r="BB4" i="56"/>
  <c r="BA4" i="56"/>
  <c r="AZ4" i="56"/>
  <c r="AY4" i="56"/>
  <c r="AX4" i="56"/>
  <c r="AW4" i="56"/>
  <c r="AV4" i="56"/>
  <c r="AU4" i="56"/>
  <c r="AT4" i="56"/>
  <c r="AS4" i="56"/>
  <c r="AR4" i="56"/>
  <c r="AQ4" i="56"/>
  <c r="AP4" i="56"/>
  <c r="AO4" i="56"/>
  <c r="AI4" i="56"/>
  <c r="AH4" i="56"/>
  <c r="AF4" i="56"/>
  <c r="AE4" i="56"/>
  <c r="AD4" i="56"/>
  <c r="AC4" i="56"/>
  <c r="AB4" i="56"/>
  <c r="AA4" i="56"/>
  <c r="S4" i="56"/>
  <c r="R4" i="56"/>
  <c r="T4" i="56" s="1"/>
  <c r="O4" i="56"/>
  <c r="N4" i="56"/>
  <c r="M4" i="56"/>
  <c r="DO3" i="56"/>
  <c r="DN3" i="56"/>
  <c r="DN4" i="56" s="1"/>
  <c r="DM3" i="56"/>
  <c r="DM4" i="56" s="1"/>
  <c r="DM5" i="56" s="1"/>
  <c r="DM6" i="56" s="1"/>
  <c r="DM7" i="56" s="1"/>
  <c r="DM8" i="56" s="1"/>
  <c r="DM9" i="56" s="1"/>
  <c r="DM10" i="56" s="1"/>
  <c r="DM11" i="56" s="1"/>
  <c r="DM12" i="56" s="1"/>
  <c r="DL3" i="56"/>
  <c r="DL4" i="56" s="1"/>
  <c r="DJ3" i="56"/>
  <c r="DJ5" i="56" s="1"/>
  <c r="DI3" i="56"/>
  <c r="DI4" i="56" s="1"/>
  <c r="DH3" i="56"/>
  <c r="DH5" i="56" s="1"/>
  <c r="DG3" i="56"/>
  <c r="DG5" i="56" s="1"/>
  <c r="DF3" i="56"/>
  <c r="DF5" i="56" s="1"/>
  <c r="DE3" i="56"/>
  <c r="DE4" i="56" s="1"/>
  <c r="DD3" i="56"/>
  <c r="DD5" i="56" s="1"/>
  <c r="DC3" i="56"/>
  <c r="DC5" i="56" s="1"/>
  <c r="DB3" i="56"/>
  <c r="DB5" i="56" s="1"/>
  <c r="DA3" i="56"/>
  <c r="DA4" i="56" s="1"/>
  <c r="CZ3" i="56"/>
  <c r="CZ5" i="56" s="1"/>
  <c r="CY3" i="56"/>
  <c r="CX3" i="56"/>
  <c r="CX5" i="56" s="1"/>
  <c r="BR3" i="56"/>
  <c r="BQ3" i="56"/>
  <c r="BP3" i="56"/>
  <c r="BO3" i="56"/>
  <c r="BM3" i="56"/>
  <c r="BL3" i="56"/>
  <c r="BK3" i="56"/>
  <c r="BJ3" i="56"/>
  <c r="BI3" i="56"/>
  <c r="BH3" i="56"/>
  <c r="BF3" i="56"/>
  <c r="BE3" i="56"/>
  <c r="BD3" i="56"/>
  <c r="BC3" i="56"/>
  <c r="BB3" i="56"/>
  <c r="BA3" i="56"/>
  <c r="AZ3" i="56"/>
  <c r="AY3" i="56"/>
  <c r="AX3" i="56"/>
  <c r="AW3" i="56"/>
  <c r="AV3" i="56"/>
  <c r="AU3" i="56"/>
  <c r="AT3" i="56"/>
  <c r="AS3" i="56"/>
  <c r="AR3" i="56"/>
  <c r="AQ3" i="56"/>
  <c r="AP3" i="56"/>
  <c r="AO3" i="56"/>
  <c r="AI3" i="56"/>
  <c r="AH3" i="56"/>
  <c r="AF3" i="56"/>
  <c r="AE3" i="56"/>
  <c r="AD3" i="56"/>
  <c r="AC3" i="56"/>
  <c r="AB3" i="56"/>
  <c r="AA3" i="56"/>
  <c r="S3" i="56"/>
  <c r="R3" i="56"/>
  <c r="T3" i="56" s="1"/>
  <c r="O3" i="56"/>
  <c r="N3" i="56"/>
  <c r="M3" i="56"/>
  <c r="AC75" i="55" l="1"/>
  <c r="AC70" i="55"/>
  <c r="F77" i="56"/>
  <c r="BK7" i="56"/>
  <c r="BK31" i="56"/>
  <c r="BI27" i="56"/>
  <c r="BI11" i="56"/>
  <c r="BI15" i="56"/>
  <c r="BI19" i="56"/>
  <c r="BM27" i="56"/>
  <c r="BI79" i="56"/>
  <c r="AF167" i="56"/>
  <c r="D120" i="56" s="1"/>
  <c r="AP167" i="56"/>
  <c r="D96" i="56" s="1"/>
  <c r="AX167" i="56"/>
  <c r="D106" i="56" s="1"/>
  <c r="BF167" i="56"/>
  <c r="D105" i="56" s="1"/>
  <c r="BM11" i="56"/>
  <c r="BM15" i="56"/>
  <c r="BM19" i="56"/>
  <c r="AB167" i="56"/>
  <c r="D118" i="56" s="1"/>
  <c r="AT167" i="56"/>
  <c r="D113" i="56" s="1"/>
  <c r="BB167" i="56"/>
  <c r="D103" i="56" s="1"/>
  <c r="BP167" i="56"/>
  <c r="D122" i="56" s="1"/>
  <c r="BK23" i="56"/>
  <c r="BM147" i="56"/>
  <c r="L3" i="56"/>
  <c r="AC43" i="55"/>
  <c r="AD44" i="55" s="1"/>
  <c r="AC51" i="55"/>
  <c r="AD51" i="55" s="1"/>
  <c r="D30" i="56"/>
  <c r="DQ3" i="56"/>
  <c r="AJ3" i="56" s="1"/>
  <c r="BH7" i="56"/>
  <c r="BL7" i="56"/>
  <c r="BJ11" i="56"/>
  <c r="BJ15" i="56"/>
  <c r="BJ19" i="56"/>
  <c r="BH23" i="56"/>
  <c r="BL23" i="56"/>
  <c r="BJ27" i="56"/>
  <c r="BH31" i="56"/>
  <c r="BL31" i="56"/>
  <c r="AC79" i="55"/>
  <c r="BI7" i="56"/>
  <c r="BM7" i="56"/>
  <c r="BK11" i="56"/>
  <c r="BK15" i="56"/>
  <c r="BK19" i="56"/>
  <c r="BI23" i="56"/>
  <c r="BM23" i="56"/>
  <c r="BK27" i="56"/>
  <c r="BI31" i="56"/>
  <c r="BM31" i="56"/>
  <c r="BH83" i="56"/>
  <c r="BH99" i="56"/>
  <c r="BH151" i="56"/>
  <c r="BH11" i="56"/>
  <c r="BH15" i="56"/>
  <c r="BH19" i="56"/>
  <c r="BH27" i="56"/>
  <c r="AD95" i="55"/>
  <c r="AC115" i="55" s="1"/>
  <c r="AD115" i="55" s="1"/>
  <c r="AD93" i="55"/>
  <c r="AC95" i="55"/>
  <c r="BK51" i="56"/>
  <c r="BL52" i="56"/>
  <c r="BH53" i="56"/>
  <c r="BH55" i="56"/>
  <c r="BH125" i="56"/>
  <c r="BH131" i="56"/>
  <c r="BL151" i="56"/>
  <c r="BH154" i="56"/>
  <c r="BH156" i="56"/>
  <c r="BH160" i="56"/>
  <c r="BL163" i="56"/>
  <c r="BH164" i="56"/>
  <c r="AC68" i="55"/>
  <c r="BK37" i="56"/>
  <c r="BH38" i="56"/>
  <c r="BJ46" i="56"/>
  <c r="BL53" i="56"/>
  <c r="BL55" i="56"/>
  <c r="BH66" i="56"/>
  <c r="BH74" i="56"/>
  <c r="BL83" i="56"/>
  <c r="BH92" i="56"/>
  <c r="BL125" i="56"/>
  <c r="BH126" i="56"/>
  <c r="BL131" i="56"/>
  <c r="BL132" i="56"/>
  <c r="BL136" i="56"/>
  <c r="BL154" i="56"/>
  <c r="BH161" i="56"/>
  <c r="BL164" i="56"/>
  <c r="BH165" i="56"/>
  <c r="AC72" i="55"/>
  <c r="AC97" i="55"/>
  <c r="AD97" i="55" s="1"/>
  <c r="BL38" i="56"/>
  <c r="BH42" i="56"/>
  <c r="BM57" i="56"/>
  <c r="BH61" i="56"/>
  <c r="BH67" i="56"/>
  <c r="BJ70" i="56"/>
  <c r="BL74" i="56"/>
  <c r="BH77" i="56"/>
  <c r="BK98" i="56"/>
  <c r="BH120" i="56"/>
  <c r="BK140" i="56"/>
  <c r="BK144" i="56"/>
  <c r="BL147" i="56"/>
  <c r="BH150" i="56"/>
  <c r="BH158" i="56"/>
  <c r="BL161" i="56"/>
  <c r="BK165" i="56"/>
  <c r="BJ33" i="56"/>
  <c r="BK43" i="56"/>
  <c r="BJ44" i="56"/>
  <c r="BL61" i="56"/>
  <c r="BJ62" i="56"/>
  <c r="BL67" i="56"/>
  <c r="BJ68" i="56"/>
  <c r="BJ84" i="56"/>
  <c r="BH86" i="56"/>
  <c r="BL99" i="56"/>
  <c r="BK102" i="56"/>
  <c r="BJ103" i="56"/>
  <c r="BJ112" i="56"/>
  <c r="BL150" i="56"/>
  <c r="BL162" i="56"/>
  <c r="BH163" i="56"/>
  <c r="BJ36" i="56"/>
  <c r="BJ41" i="56"/>
  <c r="BJ91" i="56"/>
  <c r="BJ100" i="56"/>
  <c r="BL114" i="56"/>
  <c r="BJ123" i="56"/>
  <c r="BJ128" i="56"/>
  <c r="BJ130" i="56"/>
  <c r="BJ135" i="56"/>
  <c r="AC76" i="55"/>
  <c r="BL33" i="56"/>
  <c r="BH34" i="56"/>
  <c r="BL36" i="56"/>
  <c r="BJ38" i="56"/>
  <c r="BH40" i="56"/>
  <c r="BL41" i="56"/>
  <c r="BL42" i="56"/>
  <c r="BH45" i="56"/>
  <c r="BK53" i="56"/>
  <c r="BK56" i="56"/>
  <c r="BH58" i="56"/>
  <c r="BM60" i="56"/>
  <c r="BK61" i="56"/>
  <c r="BL64" i="56"/>
  <c r="BL66" i="56"/>
  <c r="BK68" i="56"/>
  <c r="BH69" i="56"/>
  <c r="BL71" i="56"/>
  <c r="BK72" i="56"/>
  <c r="BH80" i="56"/>
  <c r="BH81" i="56"/>
  <c r="BK83" i="56"/>
  <c r="BK84" i="56"/>
  <c r="BH89" i="56"/>
  <c r="BL91" i="56"/>
  <c r="BJ92" i="56"/>
  <c r="BL94" i="56"/>
  <c r="BH95" i="56"/>
  <c r="BH97" i="56"/>
  <c r="BL100" i="56"/>
  <c r="BH101" i="56"/>
  <c r="BL105" i="56"/>
  <c r="BL121" i="56"/>
  <c r="BL123" i="56"/>
  <c r="BH124" i="56"/>
  <c r="BJ126" i="56"/>
  <c r="BH127" i="56"/>
  <c r="BL128" i="56"/>
  <c r="BJ129" i="56"/>
  <c r="BL130" i="56"/>
  <c r="BJ131" i="56"/>
  <c r="BL133" i="56"/>
  <c r="BH134" i="56"/>
  <c r="BL135" i="56"/>
  <c r="BH136" i="56"/>
  <c r="BL148" i="56"/>
  <c r="BH149" i="56"/>
  <c r="BJ151" i="56"/>
  <c r="BH152" i="56"/>
  <c r="BL153" i="56"/>
  <c r="BJ154" i="56"/>
  <c r="BL155" i="56"/>
  <c r="BL156" i="56"/>
  <c r="BJ157" i="56"/>
  <c r="BL158" i="56"/>
  <c r="BJ159" i="56"/>
  <c r="BL160" i="56"/>
  <c r="BJ162" i="56"/>
  <c r="BJ164" i="56"/>
  <c r="BL165" i="56"/>
  <c r="AC69" i="55"/>
  <c r="AC77" i="55"/>
  <c r="AC98" i="55"/>
  <c r="AD98" i="55" s="1"/>
  <c r="BK75" i="56"/>
  <c r="BK78" i="56"/>
  <c r="BJ118" i="56"/>
  <c r="BJ121" i="56"/>
  <c r="BJ148" i="56"/>
  <c r="AC84" i="55"/>
  <c r="BJ34" i="56"/>
  <c r="BJ40" i="56"/>
  <c r="BL45" i="56"/>
  <c r="BK58" i="56"/>
  <c r="BL69" i="56"/>
  <c r="BL80" i="56"/>
  <c r="BK81" i="56"/>
  <c r="BL86" i="56"/>
  <c r="BJ89" i="56"/>
  <c r="BL92" i="56"/>
  <c r="BH93" i="56"/>
  <c r="BJ95" i="56"/>
  <c r="BJ97" i="56"/>
  <c r="BJ101" i="56"/>
  <c r="BH111" i="56"/>
  <c r="BJ120" i="56"/>
  <c r="BJ124" i="56"/>
  <c r="BL126" i="56"/>
  <c r="BJ127" i="56"/>
  <c r="BL129" i="56"/>
  <c r="BH132" i="56"/>
  <c r="BJ134" i="56"/>
  <c r="BJ136" i="56"/>
  <c r="BJ149" i="56"/>
  <c r="BJ152" i="56"/>
  <c r="AC78" i="55"/>
  <c r="AC82" i="55"/>
  <c r="AC91" i="55"/>
  <c r="AD91" i="55" s="1"/>
  <c r="AC99" i="55"/>
  <c r="AD99" i="55" s="1"/>
  <c r="BK59" i="56"/>
  <c r="BK64" i="56"/>
  <c r="BK71" i="56"/>
  <c r="BJ94" i="56"/>
  <c r="BJ133" i="56"/>
  <c r="BJ153" i="56"/>
  <c r="BJ155" i="56"/>
  <c r="AC80" i="55"/>
  <c r="BH36" i="56"/>
  <c r="BL40" i="56"/>
  <c r="BH41" i="56"/>
  <c r="BL48" i="56"/>
  <c r="BJ49" i="56"/>
  <c r="BL50" i="56"/>
  <c r="BK55" i="56"/>
  <c r="BL58" i="56"/>
  <c r="BJ59" i="56"/>
  <c r="BK62" i="56"/>
  <c r="BH64" i="56"/>
  <c r="BK67" i="56"/>
  <c r="BK70" i="56"/>
  <c r="BH71" i="56"/>
  <c r="BK74" i="56"/>
  <c r="BJ75" i="56"/>
  <c r="BL77" i="56"/>
  <c r="BJ78" i="56"/>
  <c r="BL81" i="56"/>
  <c r="BL89" i="56"/>
  <c r="BK90" i="56"/>
  <c r="BH91" i="56"/>
  <c r="BJ93" i="56"/>
  <c r="BH94" i="56"/>
  <c r="BL95" i="56"/>
  <c r="BL97" i="56"/>
  <c r="BJ99" i="56"/>
  <c r="BH100" i="56"/>
  <c r="BL101" i="56"/>
  <c r="BK108" i="56"/>
  <c r="BJ109" i="56"/>
  <c r="BL111" i="56"/>
  <c r="BH114" i="56"/>
  <c r="BK115" i="56"/>
  <c r="BK117" i="56"/>
  <c r="BH118" i="56"/>
  <c r="BL120" i="56"/>
  <c r="BH121" i="56"/>
  <c r="BH123" i="56"/>
  <c r="BL124" i="56"/>
  <c r="BJ125" i="56"/>
  <c r="BL127" i="56"/>
  <c r="BH128" i="56"/>
  <c r="BH130" i="56"/>
  <c r="BJ132" i="56"/>
  <c r="BH133" i="56"/>
  <c r="BL134" i="56"/>
  <c r="BH135" i="56"/>
  <c r="BK136" i="56"/>
  <c r="BK142" i="56"/>
  <c r="BK146" i="56"/>
  <c r="BJ147" i="56"/>
  <c r="BH148" i="56"/>
  <c r="BL149" i="56"/>
  <c r="BJ150" i="56"/>
  <c r="BL152" i="56"/>
  <c r="BH153" i="56"/>
  <c r="BH155" i="56"/>
  <c r="BJ161" i="56"/>
  <c r="BJ163" i="56"/>
  <c r="BJ165" i="56"/>
  <c r="AC71" i="55"/>
  <c r="AC83" i="55"/>
  <c r="AC87" i="55"/>
  <c r="AC111" i="55" s="1"/>
  <c r="AD111" i="55" s="1"/>
  <c r="AC92" i="55"/>
  <c r="AD92" i="55" s="1"/>
  <c r="AC49" i="55"/>
  <c r="AD49" i="55" s="1"/>
  <c r="AC105" i="55"/>
  <c r="AC104" i="55"/>
  <c r="AC48" i="55"/>
  <c r="AD46" i="55"/>
  <c r="DF4" i="56"/>
  <c r="DS4" i="56"/>
  <c r="AL4" i="56" s="1"/>
  <c r="DN5" i="56"/>
  <c r="DT4" i="56"/>
  <c r="AM4" i="56" s="1"/>
  <c r="CX6" i="56"/>
  <c r="CX7" i="56"/>
  <c r="DB7" i="56"/>
  <c r="DB6" i="56"/>
  <c r="DF6" i="56"/>
  <c r="DF7" i="56"/>
  <c r="DJ6" i="56"/>
  <c r="DJ7" i="56"/>
  <c r="DA9" i="56"/>
  <c r="DA8" i="56"/>
  <c r="T6" i="56"/>
  <c r="T8" i="56"/>
  <c r="T11" i="56"/>
  <c r="T12" i="56"/>
  <c r="T16" i="56"/>
  <c r="U3" i="56"/>
  <c r="DG6" i="56"/>
  <c r="DG7" i="56"/>
  <c r="DL5" i="56"/>
  <c r="DR4" i="56"/>
  <c r="AK4" i="56" s="1"/>
  <c r="DQ4" i="56"/>
  <c r="AJ4" i="56" s="1"/>
  <c r="DE8" i="56"/>
  <c r="DE9" i="56"/>
  <c r="D40" i="56"/>
  <c r="D39" i="56"/>
  <c r="DC6" i="56"/>
  <c r="DC7" i="56"/>
  <c r="CZ7" i="56"/>
  <c r="CZ6" i="56"/>
  <c r="DD7" i="56"/>
  <c r="DD6" i="56"/>
  <c r="DH7" i="56"/>
  <c r="DH6" i="56"/>
  <c r="DR12" i="56"/>
  <c r="AK12" i="56" s="1"/>
  <c r="DQ12" i="56"/>
  <c r="AJ12" i="56" s="1"/>
  <c r="DM13" i="56"/>
  <c r="DM14" i="56" s="1"/>
  <c r="DM15" i="56" s="1"/>
  <c r="DI9" i="56"/>
  <c r="DI8" i="56"/>
  <c r="T7" i="56"/>
  <c r="T13" i="56"/>
  <c r="E40" i="56"/>
  <c r="E39" i="56"/>
  <c r="DO13" i="56"/>
  <c r="DO14" i="56" s="1"/>
  <c r="DO15" i="56" s="1"/>
  <c r="DT12" i="56"/>
  <c r="AM12" i="56" s="1"/>
  <c r="DS12" i="56"/>
  <c r="AL12" i="56" s="1"/>
  <c r="BL47" i="56"/>
  <c r="BH47" i="56"/>
  <c r="BK47" i="56"/>
  <c r="BJ47" i="56"/>
  <c r="N167" i="56"/>
  <c r="AC167" i="56"/>
  <c r="C119" i="56" s="1"/>
  <c r="AH167" i="56"/>
  <c r="D56" i="56" s="1"/>
  <c r="AQ167" i="56"/>
  <c r="C97" i="56" s="1"/>
  <c r="AU167" i="56"/>
  <c r="C109" i="56" s="1"/>
  <c r="AY167" i="56"/>
  <c r="C102" i="56" s="1"/>
  <c r="BC167" i="56"/>
  <c r="C104" i="56" s="1"/>
  <c r="BQ167" i="56"/>
  <c r="C123" i="56" s="1"/>
  <c r="DR3" i="56"/>
  <c r="AK3" i="56" s="1"/>
  <c r="CY4" i="56"/>
  <c r="DC4" i="56"/>
  <c r="DG4" i="56"/>
  <c r="DA6" i="56"/>
  <c r="DE6" i="56"/>
  <c r="DI6" i="56"/>
  <c r="D25" i="56"/>
  <c r="D24" i="56"/>
  <c r="T22" i="56"/>
  <c r="T27" i="56"/>
  <c r="T33" i="56"/>
  <c r="T34" i="56"/>
  <c r="BL35" i="56"/>
  <c r="BH35" i="56"/>
  <c r="BK35" i="56"/>
  <c r="BJ35" i="56"/>
  <c r="BM35" i="56"/>
  <c r="T42" i="56"/>
  <c r="T46" i="56"/>
  <c r="T50" i="56"/>
  <c r="T52" i="56"/>
  <c r="BL79" i="56"/>
  <c r="BH79" i="56"/>
  <c r="BK79" i="56"/>
  <c r="BJ79" i="56"/>
  <c r="BM79" i="56"/>
  <c r="T81" i="56"/>
  <c r="O167" i="56"/>
  <c r="AD167" i="56"/>
  <c r="D119" i="56" s="1"/>
  <c r="AI167" i="56"/>
  <c r="E56" i="56" s="1"/>
  <c r="E57" i="56" s="1"/>
  <c r="AR167" i="56"/>
  <c r="D97" i="56" s="1"/>
  <c r="AV167" i="56"/>
  <c r="D109" i="56" s="1"/>
  <c r="AZ167" i="56"/>
  <c r="D102" i="56" s="1"/>
  <c r="BD167" i="56"/>
  <c r="D104" i="56" s="1"/>
  <c r="BR167" i="56"/>
  <c r="D123" i="56" s="1"/>
  <c r="DS3" i="56"/>
  <c r="AL3" i="56" s="1"/>
  <c r="CZ4" i="56"/>
  <c r="DD4" i="56"/>
  <c r="DH4" i="56"/>
  <c r="CY5" i="56"/>
  <c r="E25" i="56"/>
  <c r="E24" i="56"/>
  <c r="T29" i="56"/>
  <c r="T30" i="56"/>
  <c r="T31" i="56"/>
  <c r="S167" i="56"/>
  <c r="BM47" i="56"/>
  <c r="R167" i="56"/>
  <c r="AA167" i="56"/>
  <c r="C118" i="56" s="1"/>
  <c r="AE167" i="56"/>
  <c r="C120" i="56" s="1"/>
  <c r="E120" i="56" s="1"/>
  <c r="AO167" i="56"/>
  <c r="C96" i="56" s="1"/>
  <c r="AS167" i="56"/>
  <c r="C113" i="56" s="1"/>
  <c r="AW167" i="56"/>
  <c r="C106" i="56" s="1"/>
  <c r="BA167" i="56"/>
  <c r="C103" i="56" s="1"/>
  <c r="BE167" i="56"/>
  <c r="C105" i="56" s="1"/>
  <c r="E105" i="56" s="1"/>
  <c r="BO167" i="56"/>
  <c r="C122" i="56" s="1"/>
  <c r="DT3" i="56"/>
  <c r="AM3" i="56" s="1"/>
  <c r="F89" i="56"/>
  <c r="F90" i="56" s="1"/>
  <c r="F84" i="56"/>
  <c r="F85" i="56" s="1"/>
  <c r="F66" i="56"/>
  <c r="F67" i="56" s="1"/>
  <c r="F47" i="56"/>
  <c r="F35" i="56"/>
  <c r="F36" i="56" s="1"/>
  <c r="F37" i="56" s="1"/>
  <c r="F38" i="56" s="1"/>
  <c r="F29" i="56"/>
  <c r="F28" i="56"/>
  <c r="F51" i="56"/>
  <c r="F52" i="56" s="1"/>
  <c r="F43" i="56"/>
  <c r="T17" i="56"/>
  <c r="F22" i="56"/>
  <c r="F23" i="56" s="1"/>
  <c r="AC4" i="55" s="1"/>
  <c r="AC8" i="55" s="1"/>
  <c r="AC10" i="55" s="1"/>
  <c r="T24" i="56"/>
  <c r="BL39" i="56"/>
  <c r="BH39" i="56"/>
  <c r="BK39" i="56"/>
  <c r="BJ39" i="56"/>
  <c r="BI39" i="56"/>
  <c r="T47" i="56"/>
  <c r="BI47" i="56"/>
  <c r="T48" i="56"/>
  <c r="T58" i="56"/>
  <c r="T61" i="56"/>
  <c r="BL82" i="56"/>
  <c r="BH82" i="56"/>
  <c r="BK82" i="56"/>
  <c r="BJ82" i="56"/>
  <c r="BI82" i="56"/>
  <c r="E30" i="56"/>
  <c r="Y167" i="56"/>
  <c r="BI33" i="56"/>
  <c r="BM33" i="56"/>
  <c r="BK34" i="56"/>
  <c r="BI36" i="56"/>
  <c r="BM36" i="56"/>
  <c r="BH37" i="56"/>
  <c r="BL37" i="56"/>
  <c r="BK38" i="56"/>
  <c r="BI40" i="56"/>
  <c r="BM40" i="56"/>
  <c r="BK41" i="56"/>
  <c r="BI42" i="56"/>
  <c r="BM42" i="56"/>
  <c r="BH43" i="56"/>
  <c r="BL43" i="56"/>
  <c r="BK44" i="56"/>
  <c r="BI45" i="56"/>
  <c r="BM45" i="56"/>
  <c r="BK46" i="56"/>
  <c r="BI48" i="56"/>
  <c r="BM48" i="56"/>
  <c r="BK49" i="56"/>
  <c r="BI50" i="56"/>
  <c r="BM50" i="56"/>
  <c r="BH51" i="56"/>
  <c r="BL51" i="56"/>
  <c r="BM52" i="56"/>
  <c r="BL54" i="56"/>
  <c r="BH54" i="56"/>
  <c r="BK54" i="56"/>
  <c r="BJ54" i="56"/>
  <c r="BM54" i="56"/>
  <c r="BL63" i="56"/>
  <c r="BH63" i="56"/>
  <c r="BK63" i="56"/>
  <c r="BJ63" i="56"/>
  <c r="BI63" i="56"/>
  <c r="T69" i="56"/>
  <c r="T72" i="56"/>
  <c r="T75" i="56"/>
  <c r="BL34" i="56"/>
  <c r="BI37" i="56"/>
  <c r="BM37" i="56"/>
  <c r="BJ42" i="56"/>
  <c r="BI43" i="56"/>
  <c r="BM43" i="56"/>
  <c r="BH44" i="56"/>
  <c r="BL44" i="56"/>
  <c r="BJ45" i="56"/>
  <c r="BH46" i="56"/>
  <c r="BL46" i="56"/>
  <c r="BJ48" i="56"/>
  <c r="BH49" i="56"/>
  <c r="BL49" i="56"/>
  <c r="BJ50" i="56"/>
  <c r="BI51" i="56"/>
  <c r="BM51" i="56"/>
  <c r="T56" i="56"/>
  <c r="T62" i="56"/>
  <c r="BM63" i="56"/>
  <c r="BL65" i="56"/>
  <c r="BH65" i="56"/>
  <c r="BK65" i="56"/>
  <c r="BJ65" i="56"/>
  <c r="BI65" i="56"/>
  <c r="BL73" i="56"/>
  <c r="BH73" i="56"/>
  <c r="BK73" i="56"/>
  <c r="BJ73" i="56"/>
  <c r="BI73" i="56"/>
  <c r="T77" i="56"/>
  <c r="BK33" i="56"/>
  <c r="BI34" i="56"/>
  <c r="BI38" i="56"/>
  <c r="BI41" i="56"/>
  <c r="BI44" i="56"/>
  <c r="BI46" i="56"/>
  <c r="BI49" i="56"/>
  <c r="BK52" i="56"/>
  <c r="BJ52" i="56"/>
  <c r="BI52" i="56"/>
  <c r="BL57" i="56"/>
  <c r="BH57" i="56"/>
  <c r="BK57" i="56"/>
  <c r="BJ57" i="56"/>
  <c r="BI57" i="56"/>
  <c r="BL60" i="56"/>
  <c r="BH60" i="56"/>
  <c r="BK60" i="56"/>
  <c r="BJ60" i="56"/>
  <c r="BI60" i="56"/>
  <c r="T70" i="56"/>
  <c r="BL76" i="56"/>
  <c r="BH76" i="56"/>
  <c r="BK76" i="56"/>
  <c r="BJ76" i="56"/>
  <c r="BI76" i="56"/>
  <c r="BL85" i="56"/>
  <c r="BH85" i="56"/>
  <c r="BK85" i="56"/>
  <c r="BJ85" i="56"/>
  <c r="BM85" i="56"/>
  <c r="BL88" i="56"/>
  <c r="BH88" i="56"/>
  <c r="BK88" i="56"/>
  <c r="BJ88" i="56"/>
  <c r="BI88" i="56"/>
  <c r="BI66" i="56"/>
  <c r="BM66" i="56"/>
  <c r="BI69" i="56"/>
  <c r="BM69" i="56"/>
  <c r="BI77" i="56"/>
  <c r="BM77" i="56"/>
  <c r="BI80" i="56"/>
  <c r="BM80" i="56"/>
  <c r="BI86" i="56"/>
  <c r="BM86" i="56"/>
  <c r="BJ87" i="56"/>
  <c r="BL87" i="56"/>
  <c r="BH87" i="56"/>
  <c r="BK87" i="56"/>
  <c r="T96" i="56"/>
  <c r="BI53" i="56"/>
  <c r="BM53" i="56"/>
  <c r="BI55" i="56"/>
  <c r="BM55" i="56"/>
  <c r="BH56" i="56"/>
  <c r="BL56" i="56"/>
  <c r="BI58" i="56"/>
  <c r="BM58" i="56"/>
  <c r="BH59" i="56"/>
  <c r="BL59" i="56"/>
  <c r="BI61" i="56"/>
  <c r="BM61" i="56"/>
  <c r="BH62" i="56"/>
  <c r="BL62" i="56"/>
  <c r="BI64" i="56"/>
  <c r="BM64" i="56"/>
  <c r="BJ66" i="56"/>
  <c r="BI67" i="56"/>
  <c r="BM67" i="56"/>
  <c r="BH68" i="56"/>
  <c r="BL68" i="56"/>
  <c r="BJ69" i="56"/>
  <c r="BH70" i="56"/>
  <c r="BL70" i="56"/>
  <c r="BI71" i="56"/>
  <c r="BM71" i="56"/>
  <c r="BH72" i="56"/>
  <c r="BL72" i="56"/>
  <c r="BI74" i="56"/>
  <c r="BM74" i="56"/>
  <c r="BH75" i="56"/>
  <c r="BL75" i="56"/>
  <c r="BJ77" i="56"/>
  <c r="BH78" i="56"/>
  <c r="BL78" i="56"/>
  <c r="BJ80" i="56"/>
  <c r="BI81" i="56"/>
  <c r="BM81" i="56"/>
  <c r="BI83" i="56"/>
  <c r="BM83" i="56"/>
  <c r="BH84" i="56"/>
  <c r="BL84" i="56"/>
  <c r="BJ86" i="56"/>
  <c r="BM87" i="56"/>
  <c r="BL96" i="56"/>
  <c r="BH96" i="56"/>
  <c r="BK96" i="56"/>
  <c r="BJ96" i="56"/>
  <c r="BI96" i="56"/>
  <c r="BL122" i="56"/>
  <c r="BH122" i="56"/>
  <c r="BK122" i="56"/>
  <c r="BJ122" i="56"/>
  <c r="BI122" i="56"/>
  <c r="BM122" i="56"/>
  <c r="BI56" i="56"/>
  <c r="BI59" i="56"/>
  <c r="BI62" i="56"/>
  <c r="BI68" i="56"/>
  <c r="BI70" i="56"/>
  <c r="BI72" i="56"/>
  <c r="BI75" i="56"/>
  <c r="BI78" i="56"/>
  <c r="BI84" i="56"/>
  <c r="T91" i="56"/>
  <c r="BM96" i="56"/>
  <c r="T97" i="56"/>
  <c r="T99" i="56"/>
  <c r="T106" i="56"/>
  <c r="BI89" i="56"/>
  <c r="BM89" i="56"/>
  <c r="BH90" i="56"/>
  <c r="BL90" i="56"/>
  <c r="BK91" i="56"/>
  <c r="BI92" i="56"/>
  <c r="BM92" i="56"/>
  <c r="BK93" i="56"/>
  <c r="BI94" i="56"/>
  <c r="BM94" i="56"/>
  <c r="BK95" i="56"/>
  <c r="BI97" i="56"/>
  <c r="BM97" i="56"/>
  <c r="BH98" i="56"/>
  <c r="BL98" i="56"/>
  <c r="BK99" i="56"/>
  <c r="BI100" i="56"/>
  <c r="BM100" i="56"/>
  <c r="BK101" i="56"/>
  <c r="T104" i="56"/>
  <c r="T105" i="56"/>
  <c r="BL116" i="56"/>
  <c r="BH116" i="56"/>
  <c r="BK116" i="56"/>
  <c r="BJ116" i="56"/>
  <c r="BM116" i="56"/>
  <c r="BI90" i="56"/>
  <c r="BM90" i="56"/>
  <c r="BI98" i="56"/>
  <c r="BM98" i="56"/>
  <c r="BL104" i="56"/>
  <c r="BH104" i="56"/>
  <c r="BK104" i="56"/>
  <c r="BJ104" i="56"/>
  <c r="BM104" i="56"/>
  <c r="T109" i="56"/>
  <c r="T118" i="56"/>
  <c r="BI91" i="56"/>
  <c r="BI93" i="56"/>
  <c r="BI95" i="56"/>
  <c r="BI99" i="56"/>
  <c r="BI101" i="56"/>
  <c r="BL107" i="56"/>
  <c r="BH107" i="56"/>
  <c r="BK107" i="56"/>
  <c r="BJ107" i="56"/>
  <c r="BM107" i="56"/>
  <c r="BL110" i="56"/>
  <c r="BH110" i="56"/>
  <c r="BK110" i="56"/>
  <c r="BJ110" i="56"/>
  <c r="BM110" i="56"/>
  <c r="T112" i="56"/>
  <c r="BL113" i="56"/>
  <c r="BH113" i="56"/>
  <c r="BK113" i="56"/>
  <c r="BJ113" i="56"/>
  <c r="BM113" i="56"/>
  <c r="BH102" i="56"/>
  <c r="BL102" i="56"/>
  <c r="BK103" i="56"/>
  <c r="BI105" i="56"/>
  <c r="BM105" i="56"/>
  <c r="BH106" i="56"/>
  <c r="BL106" i="56"/>
  <c r="BH108" i="56"/>
  <c r="BL108" i="56"/>
  <c r="BK109" i="56"/>
  <c r="BI111" i="56"/>
  <c r="BM111" i="56"/>
  <c r="BK112" i="56"/>
  <c r="BI114" i="56"/>
  <c r="BM114" i="56"/>
  <c r="BH115" i="56"/>
  <c r="BL115" i="56"/>
  <c r="BH117" i="56"/>
  <c r="BL117" i="56"/>
  <c r="BL119" i="56"/>
  <c r="BH119" i="56"/>
  <c r="BK119" i="56"/>
  <c r="BJ119" i="56"/>
  <c r="BI102" i="56"/>
  <c r="BM102" i="56"/>
  <c r="BH103" i="56"/>
  <c r="BL103" i="56"/>
  <c r="BJ105" i="56"/>
  <c r="BI106" i="56"/>
  <c r="BM106" i="56"/>
  <c r="BI108" i="56"/>
  <c r="BM108" i="56"/>
  <c r="BH109" i="56"/>
  <c r="BL109" i="56"/>
  <c r="BJ111" i="56"/>
  <c r="BH112" i="56"/>
  <c r="BL112" i="56"/>
  <c r="BJ114" i="56"/>
  <c r="BI115" i="56"/>
  <c r="BM115" i="56"/>
  <c r="BI117" i="56"/>
  <c r="BM117" i="56"/>
  <c r="BI119" i="56"/>
  <c r="T129" i="56"/>
  <c r="T130" i="56"/>
  <c r="T132" i="56"/>
  <c r="BI103" i="56"/>
  <c r="BI109" i="56"/>
  <c r="BI112" i="56"/>
  <c r="BM118" i="56"/>
  <c r="BI118" i="56"/>
  <c r="BK118" i="56"/>
  <c r="BM119" i="56"/>
  <c r="T120" i="56"/>
  <c r="T123" i="56"/>
  <c r="T124" i="56"/>
  <c r="BL139" i="56"/>
  <c r="BH139" i="56"/>
  <c r="BK139" i="56"/>
  <c r="BJ139" i="56"/>
  <c r="BI139" i="56"/>
  <c r="BI120" i="56"/>
  <c r="BM120" i="56"/>
  <c r="BK121" i="56"/>
  <c r="BI123" i="56"/>
  <c r="BM123" i="56"/>
  <c r="BK124" i="56"/>
  <c r="BI125" i="56"/>
  <c r="BM125" i="56"/>
  <c r="BK126" i="56"/>
  <c r="BI127" i="56"/>
  <c r="BM127" i="56"/>
  <c r="BK128" i="56"/>
  <c r="BI129" i="56"/>
  <c r="BM129" i="56"/>
  <c r="BK130" i="56"/>
  <c r="BI131" i="56"/>
  <c r="BM131" i="56"/>
  <c r="BK132" i="56"/>
  <c r="BI133" i="56"/>
  <c r="BM133" i="56"/>
  <c r="BK134" i="56"/>
  <c r="BI135" i="56"/>
  <c r="BM135" i="56"/>
  <c r="T141" i="56"/>
  <c r="T143" i="56"/>
  <c r="BL145" i="56"/>
  <c r="BH145" i="56"/>
  <c r="BK145" i="56"/>
  <c r="BJ145" i="56"/>
  <c r="BM145" i="56"/>
  <c r="BL137" i="56"/>
  <c r="BH137" i="56"/>
  <c r="BK137" i="56"/>
  <c r="BJ137" i="56"/>
  <c r="BM137" i="56"/>
  <c r="BL141" i="56"/>
  <c r="BH141" i="56"/>
  <c r="BK141" i="56"/>
  <c r="BJ141" i="56"/>
  <c r="BM141" i="56"/>
  <c r="BL143" i="56"/>
  <c r="BH143" i="56"/>
  <c r="BK143" i="56"/>
  <c r="BJ143" i="56"/>
  <c r="BM143" i="56"/>
  <c r="BI121" i="56"/>
  <c r="BI124" i="56"/>
  <c r="BI126" i="56"/>
  <c r="BI128" i="56"/>
  <c r="BI130" i="56"/>
  <c r="BI132" i="56"/>
  <c r="BI134" i="56"/>
  <c r="BI136" i="56"/>
  <c r="T139" i="56"/>
  <c r="BH138" i="56"/>
  <c r="BL138" i="56"/>
  <c r="BH140" i="56"/>
  <c r="BL140" i="56"/>
  <c r="BH142" i="56"/>
  <c r="BL142" i="56"/>
  <c r="BH144" i="56"/>
  <c r="BL144" i="56"/>
  <c r="BH146" i="56"/>
  <c r="BL146" i="56"/>
  <c r="T147" i="56"/>
  <c r="T148" i="56"/>
  <c r="T152" i="56"/>
  <c r="BI138" i="56"/>
  <c r="BM138" i="56"/>
  <c r="BI140" i="56"/>
  <c r="BM140" i="56"/>
  <c r="BI142" i="56"/>
  <c r="BM142" i="56"/>
  <c r="BI144" i="56"/>
  <c r="BM144" i="56"/>
  <c r="BI146" i="56"/>
  <c r="BM146" i="56"/>
  <c r="T151" i="56"/>
  <c r="BK147" i="56"/>
  <c r="BI148" i="56"/>
  <c r="BM148" i="56"/>
  <c r="BK149" i="56"/>
  <c r="BI150" i="56"/>
  <c r="BM150" i="56"/>
  <c r="BK151" i="56"/>
  <c r="BI152" i="56"/>
  <c r="BM152" i="56"/>
  <c r="BK153" i="56"/>
  <c r="BI154" i="56"/>
  <c r="BM154" i="56"/>
  <c r="BK155" i="56"/>
  <c r="T164" i="56"/>
  <c r="T165" i="56"/>
  <c r="BI147" i="56"/>
  <c r="BI149" i="56"/>
  <c r="BI151" i="56"/>
  <c r="BI153" i="56"/>
  <c r="BI155" i="56"/>
  <c r="T156" i="56"/>
  <c r="T161" i="56"/>
  <c r="T162" i="56"/>
  <c r="BI156" i="56"/>
  <c r="BM156" i="56"/>
  <c r="BK157" i="56"/>
  <c r="BI158" i="56"/>
  <c r="BM158" i="56"/>
  <c r="BK159" i="56"/>
  <c r="BI160" i="56"/>
  <c r="BM160" i="56"/>
  <c r="BK161" i="56"/>
  <c r="BI162" i="56"/>
  <c r="BM162" i="56"/>
  <c r="BK163" i="56"/>
  <c r="BI164" i="56"/>
  <c r="BM164" i="56"/>
  <c r="BJ156" i="56"/>
  <c r="BH157" i="56"/>
  <c r="BL157" i="56"/>
  <c r="BJ158" i="56"/>
  <c r="BH159" i="56"/>
  <c r="BL159" i="56"/>
  <c r="BJ160" i="56"/>
  <c r="BI157" i="56"/>
  <c r="BI159" i="56"/>
  <c r="BI161" i="56"/>
  <c r="BI163" i="56"/>
  <c r="BI165" i="56"/>
  <c r="E22" i="42"/>
  <c r="E23" i="42" s="1"/>
  <c r="E22" i="54"/>
  <c r="AG121" i="55"/>
  <c r="Z79" i="55"/>
  <c r="E106" i="56" l="1"/>
  <c r="AC110" i="55"/>
  <c r="AD110" i="55" s="1"/>
  <c r="AC100" i="55"/>
  <c r="AC53" i="55"/>
  <c r="AD53" i="55" s="1"/>
  <c r="E118" i="56"/>
  <c r="AC101" i="55"/>
  <c r="D98" i="56"/>
  <c r="D99" i="56" s="1"/>
  <c r="E122" i="56"/>
  <c r="E103" i="56"/>
  <c r="AC113" i="55"/>
  <c r="AC94" i="55"/>
  <c r="BM167" i="56"/>
  <c r="BL167" i="56"/>
  <c r="BI167" i="56"/>
  <c r="BK167" i="56"/>
  <c r="AD101" i="55"/>
  <c r="BH167" i="56"/>
  <c r="BJ167" i="56"/>
  <c r="F48" i="56"/>
  <c r="AC19" i="55" s="1"/>
  <c r="AD19" i="55" s="1"/>
  <c r="AC18" i="55"/>
  <c r="F86" i="56"/>
  <c r="AC55" i="55"/>
  <c r="F53" i="56"/>
  <c r="AC24" i="55" s="1"/>
  <c r="AD24" i="55" s="1"/>
  <c r="AC23" i="55"/>
  <c r="AD23" i="55" s="1"/>
  <c r="AD4" i="55"/>
  <c r="AD8" i="55" s="1"/>
  <c r="AD10" i="55" s="1"/>
  <c r="AC6" i="55"/>
  <c r="AD6" i="55" s="1"/>
  <c r="F68" i="56"/>
  <c r="AC40" i="55"/>
  <c r="F44" i="56"/>
  <c r="AC14" i="55" s="1"/>
  <c r="AD14" i="55" s="1"/>
  <c r="AC13" i="55"/>
  <c r="F91" i="56"/>
  <c r="AC58" i="55"/>
  <c r="AD48" i="55"/>
  <c r="AD103" i="55"/>
  <c r="AC11" i="55"/>
  <c r="AC9" i="55"/>
  <c r="E113" i="56"/>
  <c r="E104" i="56"/>
  <c r="F56" i="56"/>
  <c r="D57" i="56"/>
  <c r="DD8" i="56"/>
  <c r="DD9" i="56"/>
  <c r="DC9" i="56"/>
  <c r="DC8" i="56"/>
  <c r="DE11" i="56"/>
  <c r="DE10" i="56"/>
  <c r="DL6" i="56"/>
  <c r="DR5" i="56"/>
  <c r="AK5" i="56" s="1"/>
  <c r="DQ5" i="56"/>
  <c r="AJ5" i="56" s="1"/>
  <c r="DJ9" i="56"/>
  <c r="DJ8" i="56"/>
  <c r="L6" i="56"/>
  <c r="U6" i="56" s="1"/>
  <c r="F39" i="56"/>
  <c r="F40" i="56"/>
  <c r="C98" i="56"/>
  <c r="E96" i="56"/>
  <c r="AC117" i="55" s="1"/>
  <c r="AC121" i="55" s="1"/>
  <c r="CY6" i="56"/>
  <c r="CY7" i="56"/>
  <c r="L7" i="56" s="1"/>
  <c r="U7" i="56" s="1"/>
  <c r="E123" i="56"/>
  <c r="E102" i="56"/>
  <c r="E119" i="56"/>
  <c r="DI11" i="56"/>
  <c r="DI10" i="56"/>
  <c r="DG9" i="56"/>
  <c r="DG8" i="56"/>
  <c r="DB9" i="56"/>
  <c r="DB8" i="56"/>
  <c r="C111" i="56"/>
  <c r="E109" i="56"/>
  <c r="C110" i="56"/>
  <c r="DM16" i="56"/>
  <c r="DR15" i="56"/>
  <c r="AK15" i="56" s="1"/>
  <c r="DQ15" i="56"/>
  <c r="AJ15" i="56" s="1"/>
  <c r="DH8" i="56"/>
  <c r="DH9" i="56"/>
  <c r="CZ8" i="56"/>
  <c r="CZ9" i="56"/>
  <c r="DF9" i="56"/>
  <c r="DF8" i="56"/>
  <c r="CX9" i="56"/>
  <c r="CX8" i="56"/>
  <c r="DS5" i="56"/>
  <c r="AL5" i="56" s="1"/>
  <c r="DN6" i="56"/>
  <c r="DT5" i="56"/>
  <c r="AM5" i="56" s="1"/>
  <c r="F25" i="56"/>
  <c r="F24" i="56"/>
  <c r="AC5" i="55" s="1"/>
  <c r="F31" i="56"/>
  <c r="F30" i="56"/>
  <c r="D111" i="56"/>
  <c r="D110" i="56"/>
  <c r="L4" i="56"/>
  <c r="E97" i="56"/>
  <c r="AC118" i="55" s="1"/>
  <c r="DS15" i="56"/>
  <c r="AL15" i="56" s="1"/>
  <c r="DO16" i="56"/>
  <c r="DT15" i="56"/>
  <c r="AM15" i="56" s="1"/>
  <c r="DA11" i="56"/>
  <c r="DA10" i="56"/>
  <c r="L5" i="56"/>
  <c r="U5" i="56" s="1"/>
  <c r="F75" i="42"/>
  <c r="E46" i="55" s="1"/>
  <c r="E103" i="55" s="1"/>
  <c r="AR3" i="42"/>
  <c r="AR4" i="42"/>
  <c r="AR5" i="42"/>
  <c r="AR6" i="42"/>
  <c r="AR7" i="42"/>
  <c r="AR8" i="42"/>
  <c r="AR9" i="42"/>
  <c r="AR10" i="42"/>
  <c r="AR11" i="42"/>
  <c r="AR12" i="42"/>
  <c r="AR13" i="42"/>
  <c r="AR14" i="42"/>
  <c r="AR15" i="42"/>
  <c r="AR16" i="42"/>
  <c r="AR17" i="42"/>
  <c r="AR18" i="42"/>
  <c r="AR19" i="42"/>
  <c r="AR20" i="42"/>
  <c r="AR21" i="42"/>
  <c r="AR22" i="42"/>
  <c r="AR23" i="42"/>
  <c r="AR24" i="42"/>
  <c r="AR25" i="42"/>
  <c r="AR26" i="42"/>
  <c r="AR27" i="42"/>
  <c r="AR28" i="42"/>
  <c r="AR29" i="42"/>
  <c r="AR30" i="42"/>
  <c r="AR31" i="42"/>
  <c r="AR32" i="42"/>
  <c r="AR33" i="42"/>
  <c r="AR34" i="42"/>
  <c r="AR35" i="42"/>
  <c r="AR36" i="42"/>
  <c r="AR37" i="42"/>
  <c r="AR38" i="42"/>
  <c r="AR39" i="42"/>
  <c r="AR40" i="42"/>
  <c r="AR41" i="42"/>
  <c r="AR42" i="42"/>
  <c r="AR43" i="42"/>
  <c r="AR44" i="42"/>
  <c r="AR45" i="42"/>
  <c r="AR46" i="42"/>
  <c r="AR47" i="42"/>
  <c r="AR48" i="42"/>
  <c r="AR49" i="42"/>
  <c r="AR50" i="42"/>
  <c r="AR51" i="42"/>
  <c r="AR52" i="42"/>
  <c r="AR53" i="42"/>
  <c r="AR54" i="42"/>
  <c r="AR55" i="42"/>
  <c r="AR56" i="42"/>
  <c r="AR57" i="42"/>
  <c r="AR58" i="42"/>
  <c r="AR59" i="42"/>
  <c r="AR60" i="42"/>
  <c r="AR61" i="42"/>
  <c r="AR62" i="42"/>
  <c r="AR63" i="42"/>
  <c r="AR64" i="42"/>
  <c r="AR65" i="42"/>
  <c r="AR66" i="42"/>
  <c r="AR67" i="42"/>
  <c r="AR68" i="42"/>
  <c r="AR69" i="42"/>
  <c r="AR70" i="42"/>
  <c r="AR71" i="42"/>
  <c r="AR72" i="42"/>
  <c r="AR73" i="42"/>
  <c r="AR74" i="42"/>
  <c r="AR75" i="42"/>
  <c r="AR76" i="42"/>
  <c r="AR77" i="42"/>
  <c r="AR78" i="42"/>
  <c r="AR79" i="42"/>
  <c r="AR80" i="42"/>
  <c r="AR81" i="42"/>
  <c r="AR82" i="42"/>
  <c r="AR83" i="42"/>
  <c r="AR84" i="42"/>
  <c r="AR85" i="42"/>
  <c r="AR86" i="42"/>
  <c r="AR87" i="42"/>
  <c r="AR88" i="42"/>
  <c r="AR89" i="42"/>
  <c r="AR90" i="42"/>
  <c r="AR91" i="42"/>
  <c r="AR92" i="42"/>
  <c r="AR93" i="42"/>
  <c r="AR94" i="42"/>
  <c r="AR95" i="42"/>
  <c r="AR96" i="42"/>
  <c r="AR97" i="42"/>
  <c r="AR98" i="42"/>
  <c r="AR99" i="42"/>
  <c r="AR100" i="42"/>
  <c r="AR101" i="42"/>
  <c r="AR102" i="42"/>
  <c r="AR103" i="42"/>
  <c r="AR104" i="42"/>
  <c r="AR105" i="42"/>
  <c r="AR106" i="42"/>
  <c r="AR107" i="42"/>
  <c r="AR108" i="42"/>
  <c r="AR109" i="42"/>
  <c r="AR110" i="42"/>
  <c r="AR111" i="42"/>
  <c r="AR112" i="42"/>
  <c r="AR113" i="42"/>
  <c r="AR114" i="42"/>
  <c r="AR115" i="42"/>
  <c r="AR116" i="42"/>
  <c r="AR117" i="42"/>
  <c r="AR118" i="42"/>
  <c r="AR119" i="42"/>
  <c r="AR120" i="42"/>
  <c r="AR121" i="42"/>
  <c r="AR122" i="42"/>
  <c r="AR123" i="42"/>
  <c r="AR124" i="42"/>
  <c r="AR125" i="42"/>
  <c r="AR126" i="42"/>
  <c r="AR127" i="42"/>
  <c r="AR128" i="42"/>
  <c r="AR129" i="42"/>
  <c r="AR130" i="42"/>
  <c r="AR131" i="42"/>
  <c r="AR132" i="42"/>
  <c r="AR133" i="42"/>
  <c r="AR134" i="42"/>
  <c r="AR135" i="42"/>
  <c r="AR136" i="42"/>
  <c r="AR137" i="42"/>
  <c r="AR138" i="42"/>
  <c r="AR139" i="42"/>
  <c r="AR140" i="42"/>
  <c r="AR141" i="42"/>
  <c r="AR142" i="42"/>
  <c r="AR143" i="42"/>
  <c r="AR144" i="42"/>
  <c r="AR145" i="42"/>
  <c r="AR146" i="42"/>
  <c r="AR147" i="42"/>
  <c r="AR148" i="42"/>
  <c r="AR149" i="42"/>
  <c r="AR150" i="42"/>
  <c r="AR151" i="42"/>
  <c r="AR152" i="42"/>
  <c r="AR153" i="42"/>
  <c r="AR154" i="42"/>
  <c r="AR155" i="42"/>
  <c r="AR156" i="42"/>
  <c r="AR157" i="42"/>
  <c r="AR158" i="42"/>
  <c r="AR159" i="42"/>
  <c r="AR160" i="42"/>
  <c r="AR161" i="42"/>
  <c r="AR162" i="42"/>
  <c r="AR163" i="42"/>
  <c r="AR164" i="42"/>
  <c r="AR165" i="42"/>
  <c r="Y37" i="42"/>
  <c r="BJ37" i="42" s="1"/>
  <c r="AP3" i="42"/>
  <c r="AP4" i="42"/>
  <c r="AP5" i="42"/>
  <c r="AP6" i="42"/>
  <c r="AP7" i="42"/>
  <c r="AP8" i="42"/>
  <c r="AP9" i="42"/>
  <c r="AP10" i="42"/>
  <c r="AP11" i="42"/>
  <c r="AP12" i="42"/>
  <c r="AP13" i="42"/>
  <c r="AP14" i="42"/>
  <c r="AP15" i="42"/>
  <c r="AP16" i="42"/>
  <c r="AP17" i="42"/>
  <c r="AP18" i="42"/>
  <c r="AP19" i="42"/>
  <c r="AP20" i="42"/>
  <c r="AP21" i="42"/>
  <c r="AP22" i="42"/>
  <c r="AP23" i="42"/>
  <c r="AP24" i="42"/>
  <c r="AP25" i="42"/>
  <c r="AP26" i="42"/>
  <c r="AP27" i="42"/>
  <c r="AP28" i="42"/>
  <c r="AP29" i="42"/>
  <c r="AP30" i="42"/>
  <c r="AP31" i="42"/>
  <c r="AP32" i="42"/>
  <c r="AP33" i="42"/>
  <c r="AP34" i="42"/>
  <c r="AP35" i="42"/>
  <c r="AP36" i="42"/>
  <c r="AP37" i="42"/>
  <c r="AP38" i="42"/>
  <c r="AP39" i="42"/>
  <c r="AP40" i="42"/>
  <c r="AP41" i="42"/>
  <c r="AP42" i="42"/>
  <c r="AP43" i="42"/>
  <c r="AP44" i="42"/>
  <c r="AP45" i="42"/>
  <c r="AP46" i="42"/>
  <c r="AP47" i="42"/>
  <c r="AP48" i="42"/>
  <c r="AP49" i="42"/>
  <c r="AP50" i="42"/>
  <c r="AP51" i="42"/>
  <c r="AP52" i="42"/>
  <c r="AP53" i="42"/>
  <c r="AP54" i="42"/>
  <c r="AP55" i="42"/>
  <c r="AP56" i="42"/>
  <c r="AP57" i="42"/>
  <c r="AP58" i="42"/>
  <c r="AP59" i="42"/>
  <c r="AP60" i="42"/>
  <c r="AP61" i="42"/>
  <c r="AP62" i="42"/>
  <c r="AP63" i="42"/>
  <c r="AP64" i="42"/>
  <c r="AP65" i="42"/>
  <c r="AP66" i="42"/>
  <c r="AP67" i="42"/>
  <c r="AP68" i="42"/>
  <c r="AP69" i="42"/>
  <c r="AP70" i="42"/>
  <c r="AP71" i="42"/>
  <c r="AP72" i="42"/>
  <c r="AP73" i="42"/>
  <c r="AP74" i="42"/>
  <c r="AP75" i="42"/>
  <c r="AP76" i="42"/>
  <c r="AP77" i="42"/>
  <c r="AP78" i="42"/>
  <c r="AP79" i="42"/>
  <c r="AP80" i="42"/>
  <c r="AP81" i="42"/>
  <c r="AP82" i="42"/>
  <c r="AP83" i="42"/>
  <c r="AP84" i="42"/>
  <c r="AP85" i="42"/>
  <c r="AP86" i="42"/>
  <c r="AP87" i="42"/>
  <c r="AP88" i="42"/>
  <c r="AP89" i="42"/>
  <c r="AP90" i="42"/>
  <c r="AP91" i="42"/>
  <c r="AP92" i="42"/>
  <c r="AP93" i="42"/>
  <c r="AP94" i="42"/>
  <c r="AP95" i="42"/>
  <c r="AP96" i="42"/>
  <c r="AP97" i="42"/>
  <c r="AP98" i="42"/>
  <c r="AP99" i="42"/>
  <c r="AP100" i="42"/>
  <c r="AP101" i="42"/>
  <c r="AP102" i="42"/>
  <c r="AP103" i="42"/>
  <c r="AP104" i="42"/>
  <c r="AP105" i="42"/>
  <c r="AP106" i="42"/>
  <c r="AP107" i="42"/>
  <c r="AP108" i="42"/>
  <c r="AP109" i="42"/>
  <c r="AP110" i="42"/>
  <c r="AP111" i="42"/>
  <c r="AP112" i="42"/>
  <c r="AP113" i="42"/>
  <c r="AP114" i="42"/>
  <c r="AP115" i="42"/>
  <c r="AP116" i="42"/>
  <c r="AP117" i="42"/>
  <c r="AP118" i="42"/>
  <c r="AP119" i="42"/>
  <c r="AP120" i="42"/>
  <c r="AP121" i="42"/>
  <c r="AP122" i="42"/>
  <c r="AP123" i="42"/>
  <c r="AP124" i="42"/>
  <c r="AP125" i="42"/>
  <c r="AP126" i="42"/>
  <c r="AP127" i="42"/>
  <c r="AP128" i="42"/>
  <c r="AP129" i="42"/>
  <c r="AP130" i="42"/>
  <c r="AP131" i="42"/>
  <c r="AP132" i="42"/>
  <c r="AP133" i="42"/>
  <c r="AP134" i="42"/>
  <c r="AP135" i="42"/>
  <c r="AP136" i="42"/>
  <c r="AP137" i="42"/>
  <c r="AP138" i="42"/>
  <c r="AP139" i="42"/>
  <c r="AP140" i="42"/>
  <c r="AP141" i="42"/>
  <c r="AP142" i="42"/>
  <c r="AP143" i="42"/>
  <c r="AP144" i="42"/>
  <c r="AP145" i="42"/>
  <c r="AP146" i="42"/>
  <c r="AP147" i="42"/>
  <c r="AP148" i="42"/>
  <c r="AP149" i="42"/>
  <c r="AP150" i="42"/>
  <c r="AP151" i="42"/>
  <c r="AP152" i="42"/>
  <c r="AP153" i="42"/>
  <c r="AP154" i="42"/>
  <c r="AP155" i="42"/>
  <c r="AP156" i="42"/>
  <c r="AP157" i="42"/>
  <c r="AP158" i="42"/>
  <c r="AP159" i="42"/>
  <c r="AP160" i="42"/>
  <c r="AP161" i="42"/>
  <c r="AP162" i="42"/>
  <c r="AP163" i="42"/>
  <c r="AP164" i="42"/>
  <c r="AP165" i="42"/>
  <c r="E7" i="42"/>
  <c r="E2" i="55" s="1"/>
  <c r="AG122" i="55"/>
  <c r="AG120" i="55"/>
  <c r="AF120" i="55"/>
  <c r="AG118" i="55"/>
  <c r="AG117" i="55"/>
  <c r="AG116" i="55"/>
  <c r="AF116" i="55"/>
  <c r="AG113" i="55"/>
  <c r="Y36" i="42"/>
  <c r="AG112" i="55"/>
  <c r="AF112" i="55"/>
  <c r="Y47" i="42"/>
  <c r="BL47" i="42" s="1"/>
  <c r="Y46" i="42"/>
  <c r="E87" i="55" s="1"/>
  <c r="Y84" i="42"/>
  <c r="E99" i="55" s="1"/>
  <c r="F99" i="55" s="1"/>
  <c r="Y164" i="42"/>
  <c r="BK164" i="42" s="1"/>
  <c r="AK7" i="42"/>
  <c r="AK8" i="42"/>
  <c r="AK10" i="42"/>
  <c r="AK11" i="42"/>
  <c r="AK12" i="42"/>
  <c r="AK13" i="42"/>
  <c r="AK14" i="42"/>
  <c r="AK15" i="42"/>
  <c r="AK16" i="42"/>
  <c r="AK17" i="42"/>
  <c r="AK18" i="42"/>
  <c r="AK19" i="42"/>
  <c r="AK20" i="42"/>
  <c r="AK21" i="42"/>
  <c r="AK24" i="42"/>
  <c r="AK25" i="42"/>
  <c r="AK26" i="42"/>
  <c r="AK27" i="42"/>
  <c r="AK28" i="42"/>
  <c r="AK29" i="42"/>
  <c r="AK30" i="42"/>
  <c r="AK31" i="42"/>
  <c r="AK32" i="42"/>
  <c r="AK33" i="42"/>
  <c r="AK34" i="42"/>
  <c r="AK35" i="42"/>
  <c r="AK36" i="42"/>
  <c r="AK37" i="42"/>
  <c r="AK38" i="42"/>
  <c r="AK39" i="42"/>
  <c r="AK40" i="42"/>
  <c r="AK41" i="42"/>
  <c r="AK42" i="42"/>
  <c r="AK43" i="42"/>
  <c r="AK44" i="42"/>
  <c r="AK45" i="42"/>
  <c r="AK46" i="42"/>
  <c r="AK47" i="42"/>
  <c r="AK48" i="42"/>
  <c r="AK49" i="42"/>
  <c r="AK50" i="42"/>
  <c r="AK51" i="42"/>
  <c r="AK52" i="42"/>
  <c r="AK53" i="42"/>
  <c r="AK54" i="42"/>
  <c r="AK55" i="42"/>
  <c r="AK59" i="42"/>
  <c r="AK61" i="42"/>
  <c r="AK62" i="42"/>
  <c r="AK71" i="42"/>
  <c r="AK82" i="42"/>
  <c r="AK84" i="42"/>
  <c r="AK85" i="42"/>
  <c r="AK86" i="42"/>
  <c r="AK87" i="42"/>
  <c r="AK88" i="42"/>
  <c r="AK89" i="42"/>
  <c r="AK101" i="42"/>
  <c r="AK102" i="42"/>
  <c r="AK103" i="42"/>
  <c r="AK104" i="42"/>
  <c r="AK105" i="42"/>
  <c r="AK106" i="42"/>
  <c r="AK107" i="42"/>
  <c r="AK108" i="42"/>
  <c r="AK109" i="42"/>
  <c r="AK110" i="42"/>
  <c r="AK112" i="42"/>
  <c r="AK113" i="42"/>
  <c r="AK114" i="42"/>
  <c r="AK115" i="42"/>
  <c r="AK116" i="42"/>
  <c r="AK120" i="42"/>
  <c r="AK121" i="42"/>
  <c r="AK122" i="42"/>
  <c r="AK129" i="42"/>
  <c r="AK130" i="42"/>
  <c r="AK131" i="42"/>
  <c r="AK132" i="42"/>
  <c r="AK133" i="42"/>
  <c r="AK134" i="42"/>
  <c r="AK135" i="42"/>
  <c r="AK136" i="42"/>
  <c r="AK137" i="42"/>
  <c r="AK138" i="42"/>
  <c r="AK139" i="42"/>
  <c r="AK140" i="42"/>
  <c r="AK141" i="42"/>
  <c r="AK143" i="42"/>
  <c r="AK144" i="42"/>
  <c r="AK145" i="42"/>
  <c r="AK146" i="42"/>
  <c r="AK147" i="42"/>
  <c r="AK148" i="42"/>
  <c r="AK150" i="42"/>
  <c r="AK151" i="42"/>
  <c r="AK152" i="42"/>
  <c r="AK153" i="42"/>
  <c r="AK154" i="42"/>
  <c r="AK155" i="42"/>
  <c r="AK156" i="42"/>
  <c r="AK157" i="42"/>
  <c r="AK158" i="42"/>
  <c r="AK159" i="42"/>
  <c r="AK160" i="42"/>
  <c r="AK161" i="42"/>
  <c r="AK162" i="42"/>
  <c r="AK163" i="42"/>
  <c r="AK164" i="42"/>
  <c r="AK165" i="42"/>
  <c r="AG96" i="55"/>
  <c r="AF96" i="55"/>
  <c r="Y165" i="42"/>
  <c r="F91" i="55" s="1"/>
  <c r="Y89" i="42"/>
  <c r="AG88" i="55"/>
  <c r="AF88" i="55"/>
  <c r="AG87" i="55"/>
  <c r="AG86" i="55"/>
  <c r="AG85" i="55"/>
  <c r="Y116" i="42"/>
  <c r="E85" i="55" s="1"/>
  <c r="AG84" i="55"/>
  <c r="Y142" i="42"/>
  <c r="BK142" i="42" s="1"/>
  <c r="AG83" i="55"/>
  <c r="Y149" i="42"/>
  <c r="BJ149" i="42" s="1"/>
  <c r="AG82" i="55"/>
  <c r="Y123" i="42"/>
  <c r="Y124" i="42"/>
  <c r="Y125" i="42"/>
  <c r="Y126" i="42"/>
  <c r="BK126" i="42" s="1"/>
  <c r="Y127" i="42"/>
  <c r="Y128" i="42"/>
  <c r="AG81" i="55"/>
  <c r="Y119" i="42"/>
  <c r="E81" i="55" s="1"/>
  <c r="AG80" i="55"/>
  <c r="Y117" i="42"/>
  <c r="BM117" i="42" s="1"/>
  <c r="Y118" i="42"/>
  <c r="AG79" i="55"/>
  <c r="Y23" i="42"/>
  <c r="E79" i="55" s="1"/>
  <c r="AG78" i="55"/>
  <c r="Y111" i="42"/>
  <c r="BM111" i="42" s="1"/>
  <c r="AG77" i="55"/>
  <c r="Y80" i="42"/>
  <c r="E77" i="55" s="1"/>
  <c r="AG76" i="55"/>
  <c r="Y78" i="42"/>
  <c r="BL78" i="42" s="1"/>
  <c r="Y90" i="42"/>
  <c r="AG75" i="55"/>
  <c r="Y79" i="42"/>
  <c r="BH79" i="42" s="1"/>
  <c r="Y91" i="42"/>
  <c r="AG74" i="55"/>
  <c r="Y60" i="42"/>
  <c r="E74" i="55" s="1"/>
  <c r="AG73" i="55"/>
  <c r="Y57" i="42"/>
  <c r="BJ57" i="42" s="1"/>
  <c r="Y94" i="42"/>
  <c r="BL94" i="42" s="1"/>
  <c r="AG72" i="55"/>
  <c r="Y56" i="42"/>
  <c r="BL56" i="42" s="1"/>
  <c r="Y83" i="42"/>
  <c r="AG71" i="55"/>
  <c r="Y64" i="42"/>
  <c r="BJ64" i="42" s="1"/>
  <c r="Y65" i="42"/>
  <c r="BH65" i="42" s="1"/>
  <c r="Y72" i="42"/>
  <c r="Y77" i="42"/>
  <c r="BL77" i="42" s="1"/>
  <c r="AG70" i="55"/>
  <c r="Y63" i="42"/>
  <c r="BL63" i="42" s="1"/>
  <c r="Y66" i="42"/>
  <c r="BH66" i="42" s="1"/>
  <c r="Y67" i="42"/>
  <c r="BH67" i="42" s="1"/>
  <c r="Y68" i="42"/>
  <c r="BH68" i="42" s="1"/>
  <c r="Y69" i="42"/>
  <c r="BJ69" i="42" s="1"/>
  <c r="Y70" i="42"/>
  <c r="Y92" i="42"/>
  <c r="BI92" i="42" s="1"/>
  <c r="Y93" i="42"/>
  <c r="BK93" i="42" s="1"/>
  <c r="Y97" i="42"/>
  <c r="BL97" i="42" s="1"/>
  <c r="Y98" i="42"/>
  <c r="AG69" i="55"/>
  <c r="Y41" i="42"/>
  <c r="Y16" i="42"/>
  <c r="BL16" i="42" s="1"/>
  <c r="AG68" i="55"/>
  <c r="Y43" i="42"/>
  <c r="E68" i="55" s="1"/>
  <c r="AG67" i="55"/>
  <c r="AF67" i="55"/>
  <c r="AG66" i="55"/>
  <c r="AF66" i="55"/>
  <c r="F79" i="42"/>
  <c r="E51" i="55" s="1"/>
  <c r="E53" i="55" s="1"/>
  <c r="F53" i="55" s="1"/>
  <c r="AM7" i="42"/>
  <c r="AM8" i="42"/>
  <c r="AM10" i="42"/>
  <c r="AM11" i="42"/>
  <c r="AM12" i="42"/>
  <c r="AM13" i="42"/>
  <c r="AM14" i="42"/>
  <c r="AM15" i="42"/>
  <c r="AM16" i="42"/>
  <c r="AM17" i="42"/>
  <c r="AM18" i="42"/>
  <c r="AM19" i="42"/>
  <c r="AM20" i="42"/>
  <c r="AM21" i="42"/>
  <c r="AM24" i="42"/>
  <c r="AM25" i="42"/>
  <c r="AM26" i="42"/>
  <c r="AM27" i="42"/>
  <c r="AM28" i="42"/>
  <c r="AM29" i="42"/>
  <c r="AM30" i="42"/>
  <c r="AM31" i="42"/>
  <c r="AM32" i="42"/>
  <c r="AM33" i="42"/>
  <c r="AM34" i="42"/>
  <c r="AM35" i="42"/>
  <c r="AM36" i="42"/>
  <c r="AM37" i="42"/>
  <c r="AM38" i="42"/>
  <c r="AM39" i="42"/>
  <c r="AM40" i="42"/>
  <c r="AM41" i="42"/>
  <c r="AM42" i="42"/>
  <c r="AM43" i="42"/>
  <c r="AM44" i="42"/>
  <c r="AM45" i="42"/>
  <c r="AM46" i="42"/>
  <c r="AM47" i="42"/>
  <c r="AM48" i="42"/>
  <c r="AM49" i="42"/>
  <c r="AM50" i="42"/>
  <c r="AM51" i="42"/>
  <c r="AM52" i="42"/>
  <c r="AM53" i="42"/>
  <c r="AM54" i="42"/>
  <c r="AM55" i="42"/>
  <c r="AM59" i="42"/>
  <c r="AM61" i="42"/>
  <c r="AM62" i="42"/>
  <c r="AM71" i="42"/>
  <c r="AM82" i="42"/>
  <c r="AM84" i="42"/>
  <c r="AM85" i="42"/>
  <c r="AM86" i="42"/>
  <c r="AM87" i="42"/>
  <c r="AM88" i="42"/>
  <c r="AM89" i="42"/>
  <c r="AM101" i="42"/>
  <c r="AM102" i="42"/>
  <c r="AM103" i="42"/>
  <c r="AM104" i="42"/>
  <c r="AM105" i="42"/>
  <c r="AM106" i="42"/>
  <c r="AM107" i="42"/>
  <c r="AM108" i="42"/>
  <c r="AM109" i="42"/>
  <c r="AM110" i="42"/>
  <c r="AM112" i="42"/>
  <c r="AM113" i="42"/>
  <c r="AM114" i="42"/>
  <c r="AM115" i="42"/>
  <c r="AM116" i="42"/>
  <c r="AM120" i="42"/>
  <c r="AM121" i="42"/>
  <c r="AM122" i="42"/>
  <c r="AM129" i="42"/>
  <c r="AM130" i="42"/>
  <c r="AM131" i="42"/>
  <c r="AM132" i="42"/>
  <c r="AM133" i="42"/>
  <c r="AM134" i="42"/>
  <c r="AM135" i="42"/>
  <c r="AM136" i="42"/>
  <c r="AM137" i="42"/>
  <c r="AM138" i="42"/>
  <c r="AM139" i="42"/>
  <c r="AM140" i="42"/>
  <c r="AM141" i="42"/>
  <c r="AM143" i="42"/>
  <c r="AM144" i="42"/>
  <c r="AM145" i="42"/>
  <c r="AM146" i="42"/>
  <c r="AM147" i="42"/>
  <c r="AM148" i="42"/>
  <c r="AM150" i="42"/>
  <c r="AM151" i="42"/>
  <c r="AM152" i="42"/>
  <c r="AM153" i="42"/>
  <c r="AM154" i="42"/>
  <c r="AM155" i="42"/>
  <c r="AM156" i="42"/>
  <c r="AM157" i="42"/>
  <c r="AM158" i="42"/>
  <c r="AM159" i="42"/>
  <c r="AM160" i="42"/>
  <c r="AM161" i="42"/>
  <c r="AM162" i="42"/>
  <c r="AM163" i="42"/>
  <c r="AM164" i="42"/>
  <c r="AM165" i="42"/>
  <c r="F80" i="42"/>
  <c r="E52" i="55" s="1"/>
  <c r="F52" i="55" s="1"/>
  <c r="F76" i="42"/>
  <c r="E47" i="55" s="1"/>
  <c r="F47" i="55" s="1"/>
  <c r="F71" i="42"/>
  <c r="E43" i="55" s="1"/>
  <c r="F44" i="55" s="1"/>
  <c r="F72" i="42"/>
  <c r="E44" i="55" s="1"/>
  <c r="AG43" i="55"/>
  <c r="AG26" i="55"/>
  <c r="AI3" i="42"/>
  <c r="AI4" i="42"/>
  <c r="AI5" i="42"/>
  <c r="AI6" i="42"/>
  <c r="AI7" i="42"/>
  <c r="AI8" i="42"/>
  <c r="AI9" i="42"/>
  <c r="AI10" i="42"/>
  <c r="AI11" i="42"/>
  <c r="AI12" i="42"/>
  <c r="AI13" i="42"/>
  <c r="AI14" i="42"/>
  <c r="AI15" i="42"/>
  <c r="AI16" i="42"/>
  <c r="AI17" i="42"/>
  <c r="AI18" i="42"/>
  <c r="AI19" i="42"/>
  <c r="AI20" i="42"/>
  <c r="AI21" i="42"/>
  <c r="AI22" i="42"/>
  <c r="AI23" i="42"/>
  <c r="AI24" i="42"/>
  <c r="AI25" i="42"/>
  <c r="AI26" i="42"/>
  <c r="AI27" i="42"/>
  <c r="AI28" i="42"/>
  <c r="AI29" i="42"/>
  <c r="AI30" i="42"/>
  <c r="AI31" i="42"/>
  <c r="AI32" i="42"/>
  <c r="AI33" i="42"/>
  <c r="AI34" i="42"/>
  <c r="AI35" i="42"/>
  <c r="AI36" i="42"/>
  <c r="AI37" i="42"/>
  <c r="AI38" i="42"/>
  <c r="AI39" i="42"/>
  <c r="AI40" i="42"/>
  <c r="AI41" i="42"/>
  <c r="AI42" i="42"/>
  <c r="AI43" i="42"/>
  <c r="AI44" i="42"/>
  <c r="AI45" i="42"/>
  <c r="AI46" i="42"/>
  <c r="AI47" i="42"/>
  <c r="AI48" i="42"/>
  <c r="AI49" i="42"/>
  <c r="AI50" i="42"/>
  <c r="AI51" i="42"/>
  <c r="AI52" i="42"/>
  <c r="AI53" i="42"/>
  <c r="AI54" i="42"/>
  <c r="AI55" i="42"/>
  <c r="AI56" i="42"/>
  <c r="AI57" i="42"/>
  <c r="AI58" i="42"/>
  <c r="AI59" i="42"/>
  <c r="AI60" i="42"/>
  <c r="AI61" i="42"/>
  <c r="AI62" i="42"/>
  <c r="AI63" i="42"/>
  <c r="AI64" i="42"/>
  <c r="AI65" i="42"/>
  <c r="AI66" i="42"/>
  <c r="AI67" i="42"/>
  <c r="AI68" i="42"/>
  <c r="AI69" i="42"/>
  <c r="AI70" i="42"/>
  <c r="AI71" i="42"/>
  <c r="AI72" i="42"/>
  <c r="AI73" i="42"/>
  <c r="AI74" i="42"/>
  <c r="AI75" i="42"/>
  <c r="AI76" i="42"/>
  <c r="AI77" i="42"/>
  <c r="AI78" i="42"/>
  <c r="AI79" i="42"/>
  <c r="AI80" i="42"/>
  <c r="AI81" i="42"/>
  <c r="AI82" i="42"/>
  <c r="AI83" i="42"/>
  <c r="AI84" i="42"/>
  <c r="AI85" i="42"/>
  <c r="AI86" i="42"/>
  <c r="AI87" i="42"/>
  <c r="AI88" i="42"/>
  <c r="AI89" i="42"/>
  <c r="AI90" i="42"/>
  <c r="AI91" i="42"/>
  <c r="AI92" i="42"/>
  <c r="AI93" i="42"/>
  <c r="AI94" i="42"/>
  <c r="AI95" i="42"/>
  <c r="AI96" i="42"/>
  <c r="AI97" i="42"/>
  <c r="AI98" i="42"/>
  <c r="AI99" i="42"/>
  <c r="AI100" i="42"/>
  <c r="AI101" i="42"/>
  <c r="AI102" i="42"/>
  <c r="AI103" i="42"/>
  <c r="AI104" i="42"/>
  <c r="AI105" i="42"/>
  <c r="AI106" i="42"/>
  <c r="AI107" i="42"/>
  <c r="AI108" i="42"/>
  <c r="AI109" i="42"/>
  <c r="AI110" i="42"/>
  <c r="AI111" i="42"/>
  <c r="AI112" i="42"/>
  <c r="AI113" i="42"/>
  <c r="AI114" i="42"/>
  <c r="AI115" i="42"/>
  <c r="AI116" i="42"/>
  <c r="AI117" i="42"/>
  <c r="AI118" i="42"/>
  <c r="AI119" i="42"/>
  <c r="AI120" i="42"/>
  <c r="AI121" i="42"/>
  <c r="AI122" i="42"/>
  <c r="AI123" i="42"/>
  <c r="AI124" i="42"/>
  <c r="AI125" i="42"/>
  <c r="AI126" i="42"/>
  <c r="AI127" i="42"/>
  <c r="AI128" i="42"/>
  <c r="AI129" i="42"/>
  <c r="AI130" i="42"/>
  <c r="AI131" i="42"/>
  <c r="AI132" i="42"/>
  <c r="AI133" i="42"/>
  <c r="AI134" i="42"/>
  <c r="AI135" i="42"/>
  <c r="AI136" i="42"/>
  <c r="AI137" i="42"/>
  <c r="AI138" i="42"/>
  <c r="AI139" i="42"/>
  <c r="AI140" i="42"/>
  <c r="AI141" i="42"/>
  <c r="AI142" i="42"/>
  <c r="AI143" i="42"/>
  <c r="AI144" i="42"/>
  <c r="AI145" i="42"/>
  <c r="AI146" i="42"/>
  <c r="AI147" i="42"/>
  <c r="AI148" i="42"/>
  <c r="AI149" i="42"/>
  <c r="AI150" i="42"/>
  <c r="AI151" i="42"/>
  <c r="AI152" i="42"/>
  <c r="AI153" i="42"/>
  <c r="AI154" i="42"/>
  <c r="AI155" i="42"/>
  <c r="AI156" i="42"/>
  <c r="AI157" i="42"/>
  <c r="AI158" i="42"/>
  <c r="AI159" i="42"/>
  <c r="AI160" i="42"/>
  <c r="AI161" i="42"/>
  <c r="AI162" i="42"/>
  <c r="AI163" i="42"/>
  <c r="AI164" i="42"/>
  <c r="AI165" i="42"/>
  <c r="W46" i="55"/>
  <c r="W49" i="55" s="1"/>
  <c r="X49" i="55" s="1"/>
  <c r="T2" i="55"/>
  <c r="Q2" i="55"/>
  <c r="N2" i="55"/>
  <c r="T99" i="55"/>
  <c r="U99" i="55" s="1"/>
  <c r="Q99" i="55"/>
  <c r="R99" i="55" s="1"/>
  <c r="N99" i="55"/>
  <c r="O99" i="55" s="1"/>
  <c r="W97" i="55"/>
  <c r="X97" i="55" s="1"/>
  <c r="W52" i="55"/>
  <c r="X52" i="55" s="1"/>
  <c r="W51" i="55"/>
  <c r="W53" i="55" s="1"/>
  <c r="X53" i="55" s="1"/>
  <c r="W47" i="55"/>
  <c r="W44" i="55"/>
  <c r="W43" i="55"/>
  <c r="X44" i="55" s="1"/>
  <c r="T97" i="55"/>
  <c r="U97" i="55" s="1"/>
  <c r="T86" i="55"/>
  <c r="T82" i="55"/>
  <c r="T74" i="55"/>
  <c r="T47" i="55"/>
  <c r="U47" i="55" s="1"/>
  <c r="Q86" i="55"/>
  <c r="Q74" i="55"/>
  <c r="Q71" i="55"/>
  <c r="N97" i="55"/>
  <c r="O97" i="55" s="1"/>
  <c r="N81" i="55"/>
  <c r="K87" i="55"/>
  <c r="K83" i="55"/>
  <c r="K79" i="55"/>
  <c r="K75" i="55"/>
  <c r="K43" i="55"/>
  <c r="L44" i="55" s="1"/>
  <c r="E7" i="44"/>
  <c r="K2" i="55" s="1"/>
  <c r="B83" i="55"/>
  <c r="B65" i="54"/>
  <c r="E7" i="54"/>
  <c r="F22" i="54" s="1"/>
  <c r="BR3" i="54"/>
  <c r="BR4" i="54"/>
  <c r="BR5" i="54"/>
  <c r="BR6" i="54"/>
  <c r="BR7" i="54"/>
  <c r="BR8" i="54"/>
  <c r="BR9" i="54"/>
  <c r="BR10" i="54"/>
  <c r="BR11" i="54"/>
  <c r="BR12" i="54"/>
  <c r="BR13" i="54"/>
  <c r="BR14" i="54"/>
  <c r="BR15" i="54"/>
  <c r="BR16" i="54"/>
  <c r="BR17" i="54"/>
  <c r="BR18" i="54"/>
  <c r="BR19" i="54"/>
  <c r="BR20" i="54"/>
  <c r="BR21" i="54"/>
  <c r="BR22" i="54"/>
  <c r="BR23" i="54"/>
  <c r="BR24" i="54"/>
  <c r="BR25" i="54"/>
  <c r="BR26" i="54"/>
  <c r="BR27" i="54"/>
  <c r="BR28" i="54"/>
  <c r="BR29" i="54"/>
  <c r="BR30" i="54"/>
  <c r="BR31" i="54"/>
  <c r="BR32" i="54"/>
  <c r="BR33" i="54"/>
  <c r="BR34" i="54"/>
  <c r="BR35" i="54"/>
  <c r="BR36" i="54"/>
  <c r="BR37" i="54"/>
  <c r="BR38" i="54"/>
  <c r="BR39" i="54"/>
  <c r="BR40" i="54"/>
  <c r="BR41" i="54"/>
  <c r="BR42" i="54"/>
  <c r="BR43" i="54"/>
  <c r="BR44" i="54"/>
  <c r="BR45" i="54"/>
  <c r="BR48" i="54"/>
  <c r="BR49" i="54"/>
  <c r="BR50" i="54"/>
  <c r="BR51" i="54"/>
  <c r="BR52" i="54"/>
  <c r="BR53" i="54"/>
  <c r="BR54" i="54"/>
  <c r="BR55" i="54"/>
  <c r="BR56" i="54"/>
  <c r="BR57" i="54"/>
  <c r="BR58" i="54"/>
  <c r="BR59" i="54"/>
  <c r="BR60" i="54"/>
  <c r="BR61" i="54"/>
  <c r="BR62" i="54"/>
  <c r="BR63" i="54"/>
  <c r="BR64" i="54"/>
  <c r="BR65" i="54"/>
  <c r="BR66" i="54"/>
  <c r="BR67" i="54"/>
  <c r="BR68" i="54"/>
  <c r="BR69" i="54"/>
  <c r="BR70" i="54"/>
  <c r="BR71" i="54"/>
  <c r="BR72" i="54"/>
  <c r="BR73" i="54"/>
  <c r="BR74" i="54"/>
  <c r="BR75" i="54"/>
  <c r="BR76" i="54"/>
  <c r="BR77" i="54"/>
  <c r="BR78" i="54"/>
  <c r="BR79" i="54"/>
  <c r="BR80" i="54"/>
  <c r="BR81" i="54"/>
  <c r="BR82" i="54"/>
  <c r="BR83" i="54"/>
  <c r="BR84" i="54"/>
  <c r="BR85" i="54"/>
  <c r="BR86" i="54"/>
  <c r="BR87" i="54"/>
  <c r="BR88" i="54"/>
  <c r="BR89" i="54"/>
  <c r="BR90" i="54"/>
  <c r="BR91" i="54"/>
  <c r="BR92" i="54"/>
  <c r="BR93" i="54"/>
  <c r="BR94" i="54"/>
  <c r="BR95" i="54"/>
  <c r="BR96" i="54"/>
  <c r="BR97" i="54"/>
  <c r="BR98" i="54"/>
  <c r="BR99" i="54"/>
  <c r="BR100" i="54"/>
  <c r="BR101" i="54"/>
  <c r="BR102" i="54"/>
  <c r="BR103" i="54"/>
  <c r="BR104" i="54"/>
  <c r="BR105" i="54"/>
  <c r="BR106" i="54"/>
  <c r="BR107" i="54"/>
  <c r="BR108" i="54"/>
  <c r="BR109" i="54"/>
  <c r="BR110" i="54"/>
  <c r="BR111" i="54"/>
  <c r="BR112" i="54"/>
  <c r="BR113" i="54"/>
  <c r="BR114" i="54"/>
  <c r="BR115" i="54"/>
  <c r="BR116" i="54"/>
  <c r="BR117" i="54"/>
  <c r="BR118" i="54"/>
  <c r="BR119" i="54"/>
  <c r="BR120" i="54"/>
  <c r="BR121" i="54"/>
  <c r="BR122" i="54"/>
  <c r="BR123" i="54"/>
  <c r="BR124" i="54"/>
  <c r="BR125" i="54"/>
  <c r="BR126" i="54"/>
  <c r="BR127" i="54"/>
  <c r="BR128" i="54"/>
  <c r="BR129" i="54"/>
  <c r="BR130" i="54"/>
  <c r="BR131" i="54"/>
  <c r="BR132" i="54"/>
  <c r="BR133" i="54"/>
  <c r="BR134" i="54"/>
  <c r="BR135" i="54"/>
  <c r="BR136" i="54"/>
  <c r="BR137" i="54"/>
  <c r="BR138" i="54"/>
  <c r="BR139" i="54"/>
  <c r="BR140" i="54"/>
  <c r="BR141" i="54"/>
  <c r="BR142" i="54"/>
  <c r="BR143" i="54"/>
  <c r="BR144" i="54"/>
  <c r="BR145" i="54"/>
  <c r="BR146" i="54"/>
  <c r="BR147" i="54"/>
  <c r="BR148" i="54"/>
  <c r="BR149" i="54"/>
  <c r="BR150" i="54"/>
  <c r="BR151" i="54"/>
  <c r="BR152" i="54"/>
  <c r="BR153" i="54"/>
  <c r="BR154" i="54"/>
  <c r="BR155" i="54"/>
  <c r="BR156" i="54"/>
  <c r="BR157" i="54"/>
  <c r="BR158" i="54"/>
  <c r="BR159" i="54"/>
  <c r="BR160" i="54"/>
  <c r="BR161" i="54"/>
  <c r="BR162" i="54"/>
  <c r="BR163" i="54"/>
  <c r="BR164" i="54"/>
  <c r="BR165" i="54"/>
  <c r="BQ3" i="54"/>
  <c r="BQ4" i="54"/>
  <c r="BQ5" i="54"/>
  <c r="BQ6" i="54"/>
  <c r="BQ7" i="54"/>
  <c r="BQ8" i="54"/>
  <c r="BQ9" i="54"/>
  <c r="BQ10" i="54"/>
  <c r="BQ11" i="54"/>
  <c r="BQ12" i="54"/>
  <c r="BQ13" i="54"/>
  <c r="BQ14" i="54"/>
  <c r="BQ15" i="54"/>
  <c r="BQ16" i="54"/>
  <c r="BQ17" i="54"/>
  <c r="BQ18" i="54"/>
  <c r="BQ19" i="54"/>
  <c r="BQ20" i="54"/>
  <c r="BQ21" i="54"/>
  <c r="BQ22" i="54"/>
  <c r="BQ23" i="54"/>
  <c r="BQ24" i="54"/>
  <c r="BQ25" i="54"/>
  <c r="BQ26" i="54"/>
  <c r="BQ27" i="54"/>
  <c r="BQ28" i="54"/>
  <c r="BQ29" i="54"/>
  <c r="BQ30" i="54"/>
  <c r="BQ31" i="54"/>
  <c r="BQ32" i="54"/>
  <c r="BQ33" i="54"/>
  <c r="BQ34" i="54"/>
  <c r="BQ35" i="54"/>
  <c r="BQ36" i="54"/>
  <c r="BQ37" i="54"/>
  <c r="BQ38" i="54"/>
  <c r="BQ39" i="54"/>
  <c r="BQ40" i="54"/>
  <c r="BQ41" i="54"/>
  <c r="BQ42" i="54"/>
  <c r="BQ43" i="54"/>
  <c r="BQ44" i="54"/>
  <c r="BQ45" i="54"/>
  <c r="BQ48" i="54"/>
  <c r="BQ49" i="54"/>
  <c r="BQ50" i="54"/>
  <c r="BQ51" i="54"/>
  <c r="BQ52" i="54"/>
  <c r="BQ53" i="54"/>
  <c r="BQ54" i="54"/>
  <c r="BQ55" i="54"/>
  <c r="BQ56" i="54"/>
  <c r="BQ57" i="54"/>
  <c r="BQ58" i="54"/>
  <c r="BQ59" i="54"/>
  <c r="BQ60" i="54"/>
  <c r="BQ61" i="54"/>
  <c r="BQ62" i="54"/>
  <c r="BQ63" i="54"/>
  <c r="BQ64" i="54"/>
  <c r="BQ65" i="54"/>
  <c r="BQ66" i="54"/>
  <c r="BQ67" i="54"/>
  <c r="BQ68" i="54"/>
  <c r="BQ69" i="54"/>
  <c r="BQ70" i="54"/>
  <c r="BQ71" i="54"/>
  <c r="BQ72" i="54"/>
  <c r="BQ73" i="54"/>
  <c r="BQ74" i="54"/>
  <c r="BQ75" i="54"/>
  <c r="BQ76" i="54"/>
  <c r="BQ77" i="54"/>
  <c r="BQ78" i="54"/>
  <c r="BQ79" i="54"/>
  <c r="BQ80" i="54"/>
  <c r="BQ81" i="54"/>
  <c r="BQ82" i="54"/>
  <c r="BQ83" i="54"/>
  <c r="BQ84" i="54"/>
  <c r="BQ85" i="54"/>
  <c r="BQ86" i="54"/>
  <c r="BQ87" i="54"/>
  <c r="BQ88" i="54"/>
  <c r="BQ89" i="54"/>
  <c r="BQ90" i="54"/>
  <c r="BQ91" i="54"/>
  <c r="BQ92" i="54"/>
  <c r="BQ93" i="54"/>
  <c r="BQ94" i="54"/>
  <c r="BQ95" i="54"/>
  <c r="BQ96" i="54"/>
  <c r="BQ97" i="54"/>
  <c r="BQ98" i="54"/>
  <c r="BQ99" i="54"/>
  <c r="BQ100" i="54"/>
  <c r="BQ101" i="54"/>
  <c r="BQ102" i="54"/>
  <c r="BQ103" i="54"/>
  <c r="BQ104" i="54"/>
  <c r="BQ105" i="54"/>
  <c r="BQ106" i="54"/>
  <c r="BQ107" i="54"/>
  <c r="BQ108" i="54"/>
  <c r="BQ109" i="54"/>
  <c r="BQ110" i="54"/>
  <c r="BQ111" i="54"/>
  <c r="BQ112" i="54"/>
  <c r="BQ113" i="54"/>
  <c r="BQ114" i="54"/>
  <c r="BQ115" i="54"/>
  <c r="BQ116" i="54"/>
  <c r="BQ117" i="54"/>
  <c r="BQ118" i="54"/>
  <c r="BQ119" i="54"/>
  <c r="BQ120" i="54"/>
  <c r="BQ121" i="54"/>
  <c r="BQ122" i="54"/>
  <c r="BQ123" i="54"/>
  <c r="BQ124" i="54"/>
  <c r="BQ125" i="54"/>
  <c r="BQ126" i="54"/>
  <c r="BQ127" i="54"/>
  <c r="BQ128" i="54"/>
  <c r="BQ129" i="54"/>
  <c r="BQ130" i="54"/>
  <c r="BQ131" i="54"/>
  <c r="BQ132" i="54"/>
  <c r="BQ133" i="54"/>
  <c r="BQ134" i="54"/>
  <c r="BQ135" i="54"/>
  <c r="BQ136" i="54"/>
  <c r="BQ137" i="54"/>
  <c r="BQ138" i="54"/>
  <c r="BQ139" i="54"/>
  <c r="BQ140" i="54"/>
  <c r="BQ141" i="54"/>
  <c r="BQ142" i="54"/>
  <c r="BQ143" i="54"/>
  <c r="BQ144" i="54"/>
  <c r="BQ145" i="54"/>
  <c r="BQ146" i="54"/>
  <c r="BQ147" i="54"/>
  <c r="BQ148" i="54"/>
  <c r="BQ149" i="54"/>
  <c r="BQ150" i="54"/>
  <c r="BQ151" i="54"/>
  <c r="BQ152" i="54"/>
  <c r="BQ153" i="54"/>
  <c r="BQ154" i="54"/>
  <c r="BQ155" i="54"/>
  <c r="BQ156" i="54"/>
  <c r="BQ157" i="54"/>
  <c r="BQ158" i="54"/>
  <c r="BQ159" i="54"/>
  <c r="BQ160" i="54"/>
  <c r="BQ161" i="54"/>
  <c r="BQ162" i="54"/>
  <c r="BQ163" i="54"/>
  <c r="BQ164" i="54"/>
  <c r="BQ165" i="54"/>
  <c r="BP3" i="54"/>
  <c r="BP4" i="54"/>
  <c r="BP5" i="54"/>
  <c r="BP6" i="54"/>
  <c r="BP7" i="54"/>
  <c r="BP8" i="54"/>
  <c r="BP9" i="54"/>
  <c r="BP10" i="54"/>
  <c r="BP11" i="54"/>
  <c r="BP12" i="54"/>
  <c r="BP13" i="54"/>
  <c r="BP14" i="54"/>
  <c r="BP15" i="54"/>
  <c r="BP16" i="54"/>
  <c r="BP17" i="54"/>
  <c r="BP18" i="54"/>
  <c r="BP19" i="54"/>
  <c r="BP20" i="54"/>
  <c r="BP21" i="54"/>
  <c r="BP22" i="54"/>
  <c r="BP23" i="54"/>
  <c r="BP24" i="54"/>
  <c r="BP25" i="54"/>
  <c r="BP26" i="54"/>
  <c r="BP27" i="54"/>
  <c r="BP28" i="54"/>
  <c r="BP29" i="54"/>
  <c r="BP30" i="54"/>
  <c r="BP31" i="54"/>
  <c r="BP32" i="54"/>
  <c r="BP33" i="54"/>
  <c r="BP34" i="54"/>
  <c r="BP35" i="54"/>
  <c r="BP36" i="54"/>
  <c r="BP37" i="54"/>
  <c r="BP38" i="54"/>
  <c r="BP39" i="54"/>
  <c r="BP40" i="54"/>
  <c r="BP41" i="54"/>
  <c r="BP42" i="54"/>
  <c r="BP43" i="54"/>
  <c r="BP44" i="54"/>
  <c r="BP45" i="54"/>
  <c r="BP48" i="54"/>
  <c r="BP49" i="54"/>
  <c r="BP50" i="54"/>
  <c r="BP51" i="54"/>
  <c r="BP52" i="54"/>
  <c r="BP53" i="54"/>
  <c r="BP54" i="54"/>
  <c r="BP55" i="54"/>
  <c r="BP56" i="54"/>
  <c r="BP57" i="54"/>
  <c r="BP58" i="54"/>
  <c r="BP59" i="54"/>
  <c r="BP60" i="54"/>
  <c r="BP61" i="54"/>
  <c r="BP62" i="54"/>
  <c r="BP63" i="54"/>
  <c r="BP64" i="54"/>
  <c r="BP65" i="54"/>
  <c r="BP66" i="54"/>
  <c r="BP67" i="54"/>
  <c r="BP68" i="54"/>
  <c r="BP69" i="54"/>
  <c r="BP70" i="54"/>
  <c r="BP71" i="54"/>
  <c r="BP72" i="54"/>
  <c r="BP73" i="54"/>
  <c r="BP74" i="54"/>
  <c r="BP75" i="54"/>
  <c r="BP76" i="54"/>
  <c r="BP77" i="54"/>
  <c r="BP78" i="54"/>
  <c r="BP79" i="54"/>
  <c r="BP80" i="54"/>
  <c r="BP81" i="54"/>
  <c r="BP82" i="54"/>
  <c r="BP83" i="54"/>
  <c r="BP84" i="54"/>
  <c r="BP85" i="54"/>
  <c r="BP86" i="54"/>
  <c r="BP87" i="54"/>
  <c r="BP88" i="54"/>
  <c r="BP89" i="54"/>
  <c r="BP90" i="54"/>
  <c r="BP91" i="54"/>
  <c r="BP92" i="54"/>
  <c r="BP93" i="54"/>
  <c r="BP94" i="54"/>
  <c r="BP95" i="54"/>
  <c r="BP96" i="54"/>
  <c r="BP97" i="54"/>
  <c r="BP98" i="54"/>
  <c r="BP99" i="54"/>
  <c r="BP100" i="54"/>
  <c r="BP101" i="54"/>
  <c r="BP102" i="54"/>
  <c r="BP103" i="54"/>
  <c r="BP104" i="54"/>
  <c r="BP105" i="54"/>
  <c r="BP106" i="54"/>
  <c r="BP107" i="54"/>
  <c r="BP108" i="54"/>
  <c r="BP109" i="54"/>
  <c r="BP110" i="54"/>
  <c r="BP111" i="54"/>
  <c r="BP112" i="54"/>
  <c r="BP113" i="54"/>
  <c r="BP114" i="54"/>
  <c r="BP115" i="54"/>
  <c r="BP116" i="54"/>
  <c r="BP117" i="54"/>
  <c r="BP118" i="54"/>
  <c r="BP119" i="54"/>
  <c r="BP120" i="54"/>
  <c r="BP121" i="54"/>
  <c r="BP122" i="54"/>
  <c r="BP123" i="54"/>
  <c r="BP124" i="54"/>
  <c r="BP125" i="54"/>
  <c r="BP126" i="54"/>
  <c r="BP127" i="54"/>
  <c r="BP128" i="54"/>
  <c r="BP129" i="54"/>
  <c r="BP130" i="54"/>
  <c r="BP131" i="54"/>
  <c r="BP132" i="54"/>
  <c r="BP133" i="54"/>
  <c r="BP134" i="54"/>
  <c r="BP135" i="54"/>
  <c r="BP136" i="54"/>
  <c r="BP137" i="54"/>
  <c r="BP138" i="54"/>
  <c r="BP139" i="54"/>
  <c r="BP140" i="54"/>
  <c r="BP141" i="54"/>
  <c r="BP142" i="54"/>
  <c r="BP143" i="54"/>
  <c r="BP144" i="54"/>
  <c r="BP145" i="54"/>
  <c r="BP146" i="54"/>
  <c r="BP147" i="54"/>
  <c r="BP148" i="54"/>
  <c r="BP149" i="54"/>
  <c r="BP150" i="54"/>
  <c r="BP151" i="54"/>
  <c r="BP152" i="54"/>
  <c r="BP153" i="54"/>
  <c r="BP154" i="54"/>
  <c r="BP155" i="54"/>
  <c r="BP156" i="54"/>
  <c r="BP157" i="54"/>
  <c r="BP158" i="54"/>
  <c r="BP159" i="54"/>
  <c r="BP160" i="54"/>
  <c r="BP161" i="54"/>
  <c r="BP162" i="54"/>
  <c r="BP163" i="54"/>
  <c r="BP164" i="54"/>
  <c r="BP165" i="54"/>
  <c r="BO3" i="54"/>
  <c r="BO4" i="54"/>
  <c r="BO5" i="54"/>
  <c r="BO6" i="54"/>
  <c r="BO7" i="54"/>
  <c r="BO8" i="54"/>
  <c r="BO9" i="54"/>
  <c r="BO10" i="54"/>
  <c r="BO11" i="54"/>
  <c r="BO12" i="54"/>
  <c r="BO13" i="54"/>
  <c r="BO14" i="54"/>
  <c r="BO15" i="54"/>
  <c r="BO16" i="54"/>
  <c r="BO17" i="54"/>
  <c r="BO18" i="54"/>
  <c r="BO19" i="54"/>
  <c r="BO20" i="54"/>
  <c r="BO21" i="54"/>
  <c r="BO22" i="54"/>
  <c r="BO23" i="54"/>
  <c r="BO24" i="54"/>
  <c r="BO25" i="54"/>
  <c r="BO26" i="54"/>
  <c r="BO27" i="54"/>
  <c r="BO28" i="54"/>
  <c r="BO29" i="54"/>
  <c r="BO30" i="54"/>
  <c r="BO31" i="54"/>
  <c r="BO32" i="54"/>
  <c r="BO33" i="54"/>
  <c r="BO34" i="54"/>
  <c r="BO35" i="54"/>
  <c r="BO36" i="54"/>
  <c r="BO37" i="54"/>
  <c r="BO38" i="54"/>
  <c r="BO39" i="54"/>
  <c r="BO40" i="54"/>
  <c r="BO41" i="54"/>
  <c r="BO42" i="54"/>
  <c r="BO43" i="54"/>
  <c r="BO44" i="54"/>
  <c r="BO45" i="54"/>
  <c r="BO48" i="54"/>
  <c r="BO49" i="54"/>
  <c r="BO50" i="54"/>
  <c r="BO51" i="54"/>
  <c r="BO52" i="54"/>
  <c r="BO53" i="54"/>
  <c r="BO54" i="54"/>
  <c r="BO55" i="54"/>
  <c r="BO56" i="54"/>
  <c r="BO57" i="54"/>
  <c r="BO58" i="54"/>
  <c r="BO59" i="54"/>
  <c r="BO60" i="54"/>
  <c r="BO61" i="54"/>
  <c r="BO62" i="54"/>
  <c r="BO63" i="54"/>
  <c r="BO64" i="54"/>
  <c r="BO65" i="54"/>
  <c r="BO66" i="54"/>
  <c r="BO67" i="54"/>
  <c r="BO68" i="54"/>
  <c r="BO69" i="54"/>
  <c r="BO70" i="54"/>
  <c r="BO71" i="54"/>
  <c r="BO72" i="54"/>
  <c r="BO73" i="54"/>
  <c r="BO74" i="54"/>
  <c r="BO75" i="54"/>
  <c r="BO76" i="54"/>
  <c r="BO77" i="54"/>
  <c r="BO78" i="54"/>
  <c r="BO79" i="54"/>
  <c r="BO80" i="54"/>
  <c r="BO81" i="54"/>
  <c r="BO82" i="54"/>
  <c r="BO83" i="54"/>
  <c r="BO84" i="54"/>
  <c r="BO85" i="54"/>
  <c r="BO86" i="54"/>
  <c r="BO87" i="54"/>
  <c r="BO88" i="54"/>
  <c r="BO89" i="54"/>
  <c r="BO90" i="54"/>
  <c r="BO91" i="54"/>
  <c r="BO92" i="54"/>
  <c r="BO93" i="54"/>
  <c r="BO94" i="54"/>
  <c r="BO95" i="54"/>
  <c r="BO96" i="54"/>
  <c r="BO97" i="54"/>
  <c r="BO98" i="54"/>
  <c r="BO99" i="54"/>
  <c r="BO100" i="54"/>
  <c r="BO101" i="54"/>
  <c r="BO102" i="54"/>
  <c r="BO103" i="54"/>
  <c r="BO104" i="54"/>
  <c r="BO105" i="54"/>
  <c r="BO106" i="54"/>
  <c r="BO107" i="54"/>
  <c r="BO108" i="54"/>
  <c r="BO109" i="54"/>
  <c r="BO110" i="54"/>
  <c r="BO111" i="54"/>
  <c r="BO112" i="54"/>
  <c r="BO113" i="54"/>
  <c r="BO114" i="54"/>
  <c r="BO115" i="54"/>
  <c r="BO116" i="54"/>
  <c r="BO117" i="54"/>
  <c r="BO118" i="54"/>
  <c r="BO119" i="54"/>
  <c r="BO120" i="54"/>
  <c r="BO121" i="54"/>
  <c r="BO122" i="54"/>
  <c r="BO123" i="54"/>
  <c r="BO124" i="54"/>
  <c r="BO125" i="54"/>
  <c r="BO126" i="54"/>
  <c r="BO127" i="54"/>
  <c r="BO128" i="54"/>
  <c r="BO129" i="54"/>
  <c r="BO130" i="54"/>
  <c r="BO131" i="54"/>
  <c r="BO132" i="54"/>
  <c r="BO133" i="54"/>
  <c r="BO134" i="54"/>
  <c r="BO135" i="54"/>
  <c r="BO136" i="54"/>
  <c r="BO137" i="54"/>
  <c r="BO138" i="54"/>
  <c r="BO139" i="54"/>
  <c r="BO140" i="54"/>
  <c r="BO141" i="54"/>
  <c r="BO142" i="54"/>
  <c r="BO143" i="54"/>
  <c r="BO144" i="54"/>
  <c r="BO145" i="54"/>
  <c r="BO146" i="54"/>
  <c r="BO147" i="54"/>
  <c r="BO148" i="54"/>
  <c r="BO149" i="54"/>
  <c r="BO150" i="54"/>
  <c r="BO151" i="54"/>
  <c r="BO152" i="54"/>
  <c r="BO153" i="54"/>
  <c r="BO154" i="54"/>
  <c r="BO155" i="54"/>
  <c r="BO156" i="54"/>
  <c r="BO157" i="54"/>
  <c r="BO158" i="54"/>
  <c r="BO159" i="54"/>
  <c r="BO160" i="54"/>
  <c r="BO161" i="54"/>
  <c r="BO162" i="54"/>
  <c r="BO163" i="54"/>
  <c r="BO164" i="54"/>
  <c r="BO165" i="54"/>
  <c r="Y3" i="54"/>
  <c r="BM3" i="54" s="1"/>
  <c r="Y4" i="54"/>
  <c r="Y5" i="54"/>
  <c r="BM5" i="54" s="1"/>
  <c r="Y6" i="54"/>
  <c r="Y7" i="54"/>
  <c r="BL7" i="54" s="1"/>
  <c r="Y8" i="54"/>
  <c r="BL8" i="54" s="1"/>
  <c r="BM8" i="54"/>
  <c r="Y9" i="54"/>
  <c r="BK9" i="54" s="1"/>
  <c r="Y10" i="54"/>
  <c r="BK10" i="54" s="1"/>
  <c r="Y11" i="54"/>
  <c r="Y12" i="54"/>
  <c r="BL12" i="54" s="1"/>
  <c r="Y13" i="54"/>
  <c r="BM13" i="54" s="1"/>
  <c r="Y14" i="54"/>
  <c r="BK14" i="54" s="1"/>
  <c r="Y15" i="54"/>
  <c r="BM15" i="54" s="1"/>
  <c r="Y16" i="54"/>
  <c r="BL16" i="54" s="1"/>
  <c r="Y17" i="54"/>
  <c r="BM17" i="54"/>
  <c r="Y18" i="54"/>
  <c r="BK18" i="54" s="1"/>
  <c r="Y19" i="54"/>
  <c r="BM19" i="54" s="1"/>
  <c r="Y20" i="54"/>
  <c r="BL20" i="54" s="1"/>
  <c r="Y21" i="54"/>
  <c r="BM21" i="54" s="1"/>
  <c r="Y22" i="54"/>
  <c r="BK22" i="54" s="1"/>
  <c r="Y23" i="54"/>
  <c r="B79" i="55" s="1"/>
  <c r="BM23" i="54"/>
  <c r="Y24" i="54"/>
  <c r="BL24" i="54" s="1"/>
  <c r="Y25" i="54"/>
  <c r="BM25" i="54" s="1"/>
  <c r="Y26" i="54"/>
  <c r="BK26" i="54" s="1"/>
  <c r="Y27" i="54"/>
  <c r="BM27" i="54" s="1"/>
  <c r="Y28" i="54"/>
  <c r="BL28" i="54" s="1"/>
  <c r="Y29" i="54"/>
  <c r="BM29" i="54"/>
  <c r="Y30" i="54"/>
  <c r="BK30" i="54" s="1"/>
  <c r="Y31" i="54"/>
  <c r="BM31" i="54"/>
  <c r="Y32" i="54"/>
  <c r="BL32" i="54" s="1"/>
  <c r="Y33" i="54"/>
  <c r="BM33" i="54" s="1"/>
  <c r="Y34" i="54"/>
  <c r="BK34" i="54" s="1"/>
  <c r="Y35" i="54"/>
  <c r="BM35" i="54" s="1"/>
  <c r="Y36" i="54"/>
  <c r="BM36" i="54" s="1"/>
  <c r="Y37" i="54"/>
  <c r="BK37" i="54" s="1"/>
  <c r="Y38" i="54"/>
  <c r="BM38" i="54" s="1"/>
  <c r="Y39" i="54"/>
  <c r="BI39" i="54" s="1"/>
  <c r="Y40" i="54"/>
  <c r="BH40" i="54" s="1"/>
  <c r="Y41" i="54"/>
  <c r="BH41" i="54" s="1"/>
  <c r="Y42" i="54"/>
  <c r="BM42" i="54"/>
  <c r="Y43" i="54"/>
  <c r="B68" i="55" s="1"/>
  <c r="Y44" i="54"/>
  <c r="BK44" i="54" s="1"/>
  <c r="Y45" i="54"/>
  <c r="Y46" i="54"/>
  <c r="B87" i="55" s="1"/>
  <c r="Y47" i="54"/>
  <c r="Y48" i="54"/>
  <c r="Y49" i="54"/>
  <c r="Y50" i="54"/>
  <c r="BM50" i="54" s="1"/>
  <c r="Y51" i="54"/>
  <c r="BI51" i="54" s="1"/>
  <c r="Y52" i="54"/>
  <c r="Y53" i="54"/>
  <c r="BK53" i="54" s="1"/>
  <c r="Y54" i="54"/>
  <c r="BM54" i="54" s="1"/>
  <c r="Y55" i="54"/>
  <c r="Y56" i="54"/>
  <c r="BK56" i="54" s="1"/>
  <c r="Y57" i="54"/>
  <c r="Y58" i="54"/>
  <c r="BM58" i="54" s="1"/>
  <c r="Y59" i="54"/>
  <c r="Y60" i="54"/>
  <c r="BL60" i="54" s="1"/>
  <c r="Y61" i="54"/>
  <c r="Y62" i="54"/>
  <c r="BK62" i="54" s="1"/>
  <c r="Y63" i="54"/>
  <c r="BI63" i="54" s="1"/>
  <c r="Y64" i="54"/>
  <c r="Y65" i="54"/>
  <c r="BK65" i="54" s="1"/>
  <c r="Y66" i="54"/>
  <c r="BM66" i="54" s="1"/>
  <c r="Y67" i="54"/>
  <c r="BI67" i="54" s="1"/>
  <c r="Y68" i="54"/>
  <c r="Y69" i="54"/>
  <c r="BK69" i="54" s="1"/>
  <c r="Y70" i="54"/>
  <c r="BM70" i="54" s="1"/>
  <c r="Y71" i="54"/>
  <c r="BH71" i="54" s="1"/>
  <c r="Y72" i="54"/>
  <c r="BH72" i="54" s="1"/>
  <c r="BH73" i="54"/>
  <c r="BM74" i="54"/>
  <c r="BI75" i="54"/>
  <c r="Y76" i="54"/>
  <c r="Y77" i="54"/>
  <c r="Y78" i="54"/>
  <c r="BH78" i="54" s="1"/>
  <c r="BM78" i="54"/>
  <c r="Y79" i="54"/>
  <c r="Y80" i="54"/>
  <c r="BI80" i="54" s="1"/>
  <c r="Y81" i="54"/>
  <c r="BK81" i="54" s="1"/>
  <c r="Y82" i="54"/>
  <c r="BM82" i="54" s="1"/>
  <c r="Y83" i="54"/>
  <c r="BM83" i="54" s="1"/>
  <c r="Y84" i="54"/>
  <c r="Y85" i="54"/>
  <c r="BJ85" i="54" s="1"/>
  <c r="Y86" i="54"/>
  <c r="BM86" i="54" s="1"/>
  <c r="Y87" i="54"/>
  <c r="BM87" i="54" s="1"/>
  <c r="Y88" i="54"/>
  <c r="BK88" i="54" s="1"/>
  <c r="Y89" i="54"/>
  <c r="B92" i="55" s="1"/>
  <c r="Y90" i="54"/>
  <c r="BM90" i="54" s="1"/>
  <c r="Y91" i="54"/>
  <c r="BM91" i="54" s="1"/>
  <c r="Y92" i="54"/>
  <c r="Y93" i="54"/>
  <c r="BI93" i="54" s="1"/>
  <c r="Y94" i="54"/>
  <c r="BK94" i="54" s="1"/>
  <c r="Y95" i="54"/>
  <c r="BM95" i="54" s="1"/>
  <c r="Y96" i="54"/>
  <c r="Y97" i="54"/>
  <c r="BJ97" i="54" s="1"/>
  <c r="Y98" i="54"/>
  <c r="BM98" i="54" s="1"/>
  <c r="Y99" i="54"/>
  <c r="BM99" i="54" s="1"/>
  <c r="Y100" i="54"/>
  <c r="BJ100" i="54" s="1"/>
  <c r="Y101" i="54"/>
  <c r="BJ101" i="54" s="1"/>
  <c r="Y102" i="54"/>
  <c r="BM102" i="54" s="1"/>
  <c r="Y103" i="54"/>
  <c r="BM103" i="54" s="1"/>
  <c r="Y104" i="54"/>
  <c r="BJ104" i="54" s="1"/>
  <c r="Y105" i="54"/>
  <c r="BJ105" i="54" s="1"/>
  <c r="Y106" i="54"/>
  <c r="BM106" i="54"/>
  <c r="Y107" i="54"/>
  <c r="BM107" i="54" s="1"/>
  <c r="Y108" i="54"/>
  <c r="BL108" i="54" s="1"/>
  <c r="Y109" i="54"/>
  <c r="Y110" i="54"/>
  <c r="BJ110" i="54" s="1"/>
  <c r="BM110" i="54"/>
  <c r="Y111" i="54"/>
  <c r="BM111" i="54" s="1"/>
  <c r="Y112" i="54"/>
  <c r="Y113" i="54"/>
  <c r="Y114" i="54"/>
  <c r="BM114" i="54" s="1"/>
  <c r="Y115" i="54"/>
  <c r="BM115" i="54" s="1"/>
  <c r="Y116" i="54"/>
  <c r="BK116" i="54" s="1"/>
  <c r="Y117" i="54"/>
  <c r="Y118" i="54"/>
  <c r="BM118" i="54" s="1"/>
  <c r="Y119" i="54"/>
  <c r="B81" i="55" s="1"/>
  <c r="Y120" i="54"/>
  <c r="BM120" i="54"/>
  <c r="Y121" i="54"/>
  <c r="BL121" i="54" s="1"/>
  <c r="Y122" i="54"/>
  <c r="BM122" i="54" s="1"/>
  <c r="Y123" i="54"/>
  <c r="BL123" i="54" s="1"/>
  <c r="Y124" i="54"/>
  <c r="BM124" i="54"/>
  <c r="Y125" i="54"/>
  <c r="BL125" i="54" s="1"/>
  <c r="Y126" i="54"/>
  <c r="BM126" i="54"/>
  <c r="Y127" i="54"/>
  <c r="BL127" i="54" s="1"/>
  <c r="Y128" i="54"/>
  <c r="BM128" i="54"/>
  <c r="Y129" i="54"/>
  <c r="BL129" i="54" s="1"/>
  <c r="Y130" i="54"/>
  <c r="BM130" i="54" s="1"/>
  <c r="Y131" i="54"/>
  <c r="BL131" i="54" s="1"/>
  <c r="Y132" i="54"/>
  <c r="BM132" i="54"/>
  <c r="Y133" i="54"/>
  <c r="BL133" i="54" s="1"/>
  <c r="Y134" i="54"/>
  <c r="BM134" i="54" s="1"/>
  <c r="Y135" i="54"/>
  <c r="BK135" i="54" s="1"/>
  <c r="Y136" i="54"/>
  <c r="Y137" i="54"/>
  <c r="BK137" i="54" s="1"/>
  <c r="Y138" i="54"/>
  <c r="Y139" i="54"/>
  <c r="BM139" i="54" s="1"/>
  <c r="Y140" i="54"/>
  <c r="BK140" i="54" s="1"/>
  <c r="Y141" i="54"/>
  <c r="Y142" i="54"/>
  <c r="BM142" i="54" s="1"/>
  <c r="Y143" i="54"/>
  <c r="BK143" i="54" s="1"/>
  <c r="Y144" i="54"/>
  <c r="Y145" i="54"/>
  <c r="BI145" i="54" s="1"/>
  <c r="Y146" i="54"/>
  <c r="Y147" i="54"/>
  <c r="Y148" i="54"/>
  <c r="BK148" i="54" s="1"/>
  <c r="Y149" i="54"/>
  <c r="Y150" i="54"/>
  <c r="Y151" i="54"/>
  <c r="Y152" i="54"/>
  <c r="BL152" i="54" s="1"/>
  <c r="Y153" i="54"/>
  <c r="BL153" i="54" s="1"/>
  <c r="Y154" i="54"/>
  <c r="BM154" i="54" s="1"/>
  <c r="Y155" i="54"/>
  <c r="BK155" i="54" s="1"/>
  <c r="Y156" i="54"/>
  <c r="BH156" i="54" s="1"/>
  <c r="Y157" i="54"/>
  <c r="BL157" i="54" s="1"/>
  <c r="Y158" i="54"/>
  <c r="Y159" i="54"/>
  <c r="BI159" i="54" s="1"/>
  <c r="Y160" i="54"/>
  <c r="BM160" i="54" s="1"/>
  <c r="Y161" i="54"/>
  <c r="Y162" i="54"/>
  <c r="BL162" i="54" s="1"/>
  <c r="Y163" i="54"/>
  <c r="BM163" i="54" s="1"/>
  <c r="Y164" i="54"/>
  <c r="BM164" i="54" s="1"/>
  <c r="Y165" i="54"/>
  <c r="BL3" i="54"/>
  <c r="BL9" i="54"/>
  <c r="BL13" i="54"/>
  <c r="BL17" i="54"/>
  <c r="BL19" i="54"/>
  <c r="BL21" i="54"/>
  <c r="BL23" i="54"/>
  <c r="BL25" i="54"/>
  <c r="BL29" i="54"/>
  <c r="BL31" i="54"/>
  <c r="BL33" i="54"/>
  <c r="BL34" i="54"/>
  <c r="BL35" i="54"/>
  <c r="BL40" i="54"/>
  <c r="BL42" i="54"/>
  <c r="BL44" i="54"/>
  <c r="BL47" i="54"/>
  <c r="BL54" i="54"/>
  <c r="BL55" i="54"/>
  <c r="BL58" i="54"/>
  <c r="BL62" i="54"/>
  <c r="BL70" i="54"/>
  <c r="BL72" i="54"/>
  <c r="BL76" i="54"/>
  <c r="BL78" i="54"/>
  <c r="BL79" i="54"/>
  <c r="BL87" i="54"/>
  <c r="BL88" i="54"/>
  <c r="BL92" i="54"/>
  <c r="BL94" i="54"/>
  <c r="BL95" i="54"/>
  <c r="BL102" i="54"/>
  <c r="BL103" i="54"/>
  <c r="BL104" i="54"/>
  <c r="BL106" i="54"/>
  <c r="BL110" i="54"/>
  <c r="BL120" i="54"/>
  <c r="BL122" i="54"/>
  <c r="BL124" i="54"/>
  <c r="BL126" i="54"/>
  <c r="BL128" i="54"/>
  <c r="BL130" i="54"/>
  <c r="BL132" i="54"/>
  <c r="BL134" i="54"/>
  <c r="BL146" i="54"/>
  <c r="BL150" i="54"/>
  <c r="BL154" i="54"/>
  <c r="BL158" i="54"/>
  <c r="BL164" i="54"/>
  <c r="BK8" i="54"/>
  <c r="BK13" i="54"/>
  <c r="BK17" i="54"/>
  <c r="BK19" i="54"/>
  <c r="BK21" i="54"/>
  <c r="BK23" i="54"/>
  <c r="BK25" i="54"/>
  <c r="BK29" i="54"/>
  <c r="BK31" i="54"/>
  <c r="BK33" i="54"/>
  <c r="BK42" i="54"/>
  <c r="BK50" i="54"/>
  <c r="BK54" i="54"/>
  <c r="BK58" i="54"/>
  <c r="BK68" i="54"/>
  <c r="BK76" i="54"/>
  <c r="BK78" i="54"/>
  <c r="BK79" i="54"/>
  <c r="BK83" i="54"/>
  <c r="BK91" i="54"/>
  <c r="BK95" i="54"/>
  <c r="BK96" i="54"/>
  <c r="BK98" i="54"/>
  <c r="BK99" i="54"/>
  <c r="BK102" i="54"/>
  <c r="BK103" i="54"/>
  <c r="BK106" i="54"/>
  <c r="BK110" i="54"/>
  <c r="BK120" i="54"/>
  <c r="BK123" i="54"/>
  <c r="BK124" i="54"/>
  <c r="BK126" i="54"/>
  <c r="BK128" i="54"/>
  <c r="BK131" i="54"/>
  <c r="BK132" i="54"/>
  <c r="BK134" i="54"/>
  <c r="BK142" i="54"/>
  <c r="BK153" i="54"/>
  <c r="BK154" i="54"/>
  <c r="BK160" i="54"/>
  <c r="BK163" i="54"/>
  <c r="BJ8" i="54"/>
  <c r="BJ13" i="54"/>
  <c r="BJ14" i="54"/>
  <c r="BJ17" i="54"/>
  <c r="BJ19" i="54"/>
  <c r="BJ21" i="54"/>
  <c r="BJ23" i="54"/>
  <c r="BJ25" i="54"/>
  <c r="BJ27" i="54"/>
  <c r="BJ29" i="54"/>
  <c r="BJ30" i="54"/>
  <c r="BJ31" i="54"/>
  <c r="BJ33" i="54"/>
  <c r="BJ42" i="54"/>
  <c r="BJ47" i="54"/>
  <c r="BJ54" i="54"/>
  <c r="BJ55" i="54"/>
  <c r="BJ58" i="54"/>
  <c r="BJ62" i="54"/>
  <c r="BJ71" i="54"/>
  <c r="BJ73" i="54"/>
  <c r="BJ74" i="54"/>
  <c r="BJ78" i="54"/>
  <c r="BJ79" i="54"/>
  <c r="BJ87" i="54"/>
  <c r="BJ95" i="54"/>
  <c r="BJ98" i="54"/>
  <c r="BJ102" i="54"/>
  <c r="BJ103" i="54"/>
  <c r="BJ106" i="54"/>
  <c r="BJ113" i="54"/>
  <c r="BJ120" i="54"/>
  <c r="BJ122" i="54"/>
  <c r="BJ123" i="54"/>
  <c r="BJ124" i="54"/>
  <c r="BJ126" i="54"/>
  <c r="BJ127" i="54"/>
  <c r="BJ128" i="54"/>
  <c r="BJ131" i="54"/>
  <c r="BJ132" i="54"/>
  <c r="BJ134" i="54"/>
  <c r="BJ137" i="54"/>
  <c r="BJ142" i="54"/>
  <c r="BJ144" i="54"/>
  <c r="BJ154" i="54"/>
  <c r="BJ164" i="54"/>
  <c r="BI3" i="54"/>
  <c r="BI8" i="54"/>
  <c r="BI9" i="54"/>
  <c r="BI12" i="54"/>
  <c r="BI13" i="54"/>
  <c r="BI16" i="54"/>
  <c r="BI17" i="54"/>
  <c r="BI19" i="54"/>
  <c r="BI21" i="54"/>
  <c r="BI23" i="54"/>
  <c r="BI25" i="54"/>
  <c r="BI29" i="54"/>
  <c r="BI31" i="54"/>
  <c r="BI32" i="54"/>
  <c r="BI33" i="54"/>
  <c r="BI37" i="54"/>
  <c r="BI38" i="54"/>
  <c r="BI42" i="54"/>
  <c r="BI47" i="54"/>
  <c r="BI48" i="54"/>
  <c r="BI50" i="54"/>
  <c r="BI54" i="54"/>
  <c r="BI55" i="54"/>
  <c r="BI58" i="54"/>
  <c r="BI70" i="54"/>
  <c r="BI71" i="54"/>
  <c r="BI73" i="54"/>
  <c r="BI79" i="54"/>
  <c r="BI90" i="54"/>
  <c r="BI92" i="54"/>
  <c r="BI95" i="54"/>
  <c r="BI102" i="54"/>
  <c r="BI103" i="54"/>
  <c r="BI106" i="54"/>
  <c r="BI110" i="54"/>
  <c r="BI112" i="54"/>
  <c r="BI120" i="54"/>
  <c r="BI123" i="54"/>
  <c r="BI124" i="54"/>
  <c r="BI126" i="54"/>
  <c r="BI128" i="54"/>
  <c r="BI130" i="54"/>
  <c r="BI131" i="54"/>
  <c r="BI132" i="54"/>
  <c r="BI134" i="54"/>
  <c r="BI136" i="54"/>
  <c r="BI138" i="54"/>
  <c r="BI142" i="54"/>
  <c r="BI150" i="54"/>
  <c r="BI154" i="54"/>
  <c r="BI158" i="54"/>
  <c r="BI164" i="54"/>
  <c r="BH6" i="54"/>
  <c r="BH8" i="54"/>
  <c r="BH10" i="54"/>
  <c r="BH12" i="54"/>
  <c r="BH13" i="54"/>
  <c r="BH16" i="54"/>
  <c r="BH17" i="54"/>
  <c r="BH19" i="54"/>
  <c r="BH21" i="54"/>
  <c r="BH23" i="54"/>
  <c r="BH25" i="54"/>
  <c r="BH29" i="54"/>
  <c r="BH31" i="54"/>
  <c r="BH32" i="54"/>
  <c r="BH33" i="54"/>
  <c r="BH39" i="54"/>
  <c r="BH42" i="54"/>
  <c r="BH47" i="54"/>
  <c r="BH54" i="54"/>
  <c r="BH55" i="54"/>
  <c r="BH58" i="54"/>
  <c r="BH79" i="54"/>
  <c r="BH86" i="54"/>
  <c r="BH92" i="54"/>
  <c r="BH95" i="54"/>
  <c r="BH98" i="54"/>
  <c r="BH102" i="54"/>
  <c r="BH103" i="54"/>
  <c r="BH106" i="54"/>
  <c r="BH113" i="54"/>
  <c r="BH120" i="54"/>
  <c r="BH122" i="54"/>
  <c r="BH123" i="54"/>
  <c r="BH124" i="54"/>
  <c r="BH126" i="54"/>
  <c r="BH127" i="54"/>
  <c r="BH128" i="54"/>
  <c r="BH131" i="54"/>
  <c r="BH132" i="54"/>
  <c r="BH134" i="54"/>
  <c r="BH142" i="54"/>
  <c r="BH145" i="54"/>
  <c r="BH154" i="54"/>
  <c r="BH157" i="54"/>
  <c r="BH165" i="54"/>
  <c r="BF3" i="54"/>
  <c r="BF4" i="54"/>
  <c r="BF5" i="54"/>
  <c r="BF6" i="54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39" i="54"/>
  <c r="BF40" i="54"/>
  <c r="BF41" i="54"/>
  <c r="BF42" i="54"/>
  <c r="BF43" i="54"/>
  <c r="BF44" i="54"/>
  <c r="BF45" i="54"/>
  <c r="BF46" i="54"/>
  <c r="BF47" i="54"/>
  <c r="BF48" i="54"/>
  <c r="BF49" i="54"/>
  <c r="BF50" i="54"/>
  <c r="BF51" i="54"/>
  <c r="BF52" i="54"/>
  <c r="BF53" i="54"/>
  <c r="BF54" i="54"/>
  <c r="BF55" i="54"/>
  <c r="BF56" i="54"/>
  <c r="BF57" i="54"/>
  <c r="BF58" i="54"/>
  <c r="BF59" i="54"/>
  <c r="BF60" i="54"/>
  <c r="BF61" i="54"/>
  <c r="BF62" i="54"/>
  <c r="BF63" i="54"/>
  <c r="BF64" i="54"/>
  <c r="BF65" i="54"/>
  <c r="BF66" i="54"/>
  <c r="BF67" i="54"/>
  <c r="BF68" i="54"/>
  <c r="BF69" i="54"/>
  <c r="BF70" i="54"/>
  <c r="BF71" i="54"/>
  <c r="BF72" i="54"/>
  <c r="BF73" i="54"/>
  <c r="BF74" i="54"/>
  <c r="BF75" i="54"/>
  <c r="BF76" i="54"/>
  <c r="BF77" i="54"/>
  <c r="BF78" i="54"/>
  <c r="BF79" i="54"/>
  <c r="BF80" i="54"/>
  <c r="BF81" i="54"/>
  <c r="BF82" i="54"/>
  <c r="BF83" i="54"/>
  <c r="BF84" i="54"/>
  <c r="BF85" i="54"/>
  <c r="BF86" i="54"/>
  <c r="BF87" i="54"/>
  <c r="BF88" i="54"/>
  <c r="BF89" i="54"/>
  <c r="BF90" i="54"/>
  <c r="BF91" i="54"/>
  <c r="BF92" i="54"/>
  <c r="BF93" i="54"/>
  <c r="BF94" i="54"/>
  <c r="BF95" i="54"/>
  <c r="BF96" i="54"/>
  <c r="BF97" i="54"/>
  <c r="BF98" i="54"/>
  <c r="BF99" i="54"/>
  <c r="BF100" i="54"/>
  <c r="BF101" i="54"/>
  <c r="BF102" i="54"/>
  <c r="BF103" i="54"/>
  <c r="BF104" i="54"/>
  <c r="BF105" i="54"/>
  <c r="BF106" i="54"/>
  <c r="BF107" i="54"/>
  <c r="BF108" i="54"/>
  <c r="BF109" i="54"/>
  <c r="BF110" i="54"/>
  <c r="BF111" i="54"/>
  <c r="BF112" i="54"/>
  <c r="BF113" i="54"/>
  <c r="BF114" i="54"/>
  <c r="BF115" i="54"/>
  <c r="BF116" i="54"/>
  <c r="BF117" i="54"/>
  <c r="BF118" i="54"/>
  <c r="BF119" i="54"/>
  <c r="BF120" i="54"/>
  <c r="BF121" i="54"/>
  <c r="BF122" i="54"/>
  <c r="BF123" i="54"/>
  <c r="BF124" i="54"/>
  <c r="BF125" i="54"/>
  <c r="BF126" i="54"/>
  <c r="BF127" i="54"/>
  <c r="BF128" i="54"/>
  <c r="BF129" i="54"/>
  <c r="BF130" i="54"/>
  <c r="BF131" i="54"/>
  <c r="BF132" i="54"/>
  <c r="BF133" i="54"/>
  <c r="BF134" i="54"/>
  <c r="BF135" i="54"/>
  <c r="BF136" i="54"/>
  <c r="BF137" i="54"/>
  <c r="BF138" i="54"/>
  <c r="BF139" i="54"/>
  <c r="BF140" i="54"/>
  <c r="BF141" i="54"/>
  <c r="BF142" i="54"/>
  <c r="BF143" i="54"/>
  <c r="BF144" i="54"/>
  <c r="BF145" i="54"/>
  <c r="BF146" i="54"/>
  <c r="BF147" i="54"/>
  <c r="BF148" i="54"/>
  <c r="BF149" i="54"/>
  <c r="BF150" i="54"/>
  <c r="BF151" i="54"/>
  <c r="BF152" i="54"/>
  <c r="BF153" i="54"/>
  <c r="BF154" i="54"/>
  <c r="BF155" i="54"/>
  <c r="BF156" i="54"/>
  <c r="BF157" i="54"/>
  <c r="BF158" i="54"/>
  <c r="BF159" i="54"/>
  <c r="BF160" i="54"/>
  <c r="BF161" i="54"/>
  <c r="BF162" i="54"/>
  <c r="BF163" i="54"/>
  <c r="BF164" i="54"/>
  <c r="BF165" i="54"/>
  <c r="BE3" i="54"/>
  <c r="BE4" i="54"/>
  <c r="BE5" i="54"/>
  <c r="BE6" i="54"/>
  <c r="BE7" i="54"/>
  <c r="BE8" i="54"/>
  <c r="BE9" i="54"/>
  <c r="BE10" i="54"/>
  <c r="BE11" i="54"/>
  <c r="BE12" i="54"/>
  <c r="BE13" i="54"/>
  <c r="BE14" i="54"/>
  <c r="BE15" i="54"/>
  <c r="BE16" i="54"/>
  <c r="BE17" i="54"/>
  <c r="BE18" i="54"/>
  <c r="BE19" i="54"/>
  <c r="BE20" i="54"/>
  <c r="BE21" i="54"/>
  <c r="BE22" i="54"/>
  <c r="BE23" i="54"/>
  <c r="BE24" i="54"/>
  <c r="BE25" i="54"/>
  <c r="BE26" i="54"/>
  <c r="BE27" i="54"/>
  <c r="BE28" i="54"/>
  <c r="BE29" i="54"/>
  <c r="BE30" i="54"/>
  <c r="BE31" i="54"/>
  <c r="BE32" i="54"/>
  <c r="BE33" i="54"/>
  <c r="BE34" i="54"/>
  <c r="BE35" i="54"/>
  <c r="BE36" i="54"/>
  <c r="BE37" i="54"/>
  <c r="BE38" i="54"/>
  <c r="BE39" i="54"/>
  <c r="BE40" i="54"/>
  <c r="BE41" i="54"/>
  <c r="BE42" i="54"/>
  <c r="BE43" i="54"/>
  <c r="BE44" i="54"/>
  <c r="BE45" i="54"/>
  <c r="BE46" i="54"/>
  <c r="BE47" i="54"/>
  <c r="BE48" i="54"/>
  <c r="BE49" i="54"/>
  <c r="BE50" i="54"/>
  <c r="BE51" i="54"/>
  <c r="BE52" i="54"/>
  <c r="BE53" i="54"/>
  <c r="BE54" i="54"/>
  <c r="BE55" i="54"/>
  <c r="BE56" i="54"/>
  <c r="BE57" i="54"/>
  <c r="BE58" i="54"/>
  <c r="BE59" i="54"/>
  <c r="BE60" i="54"/>
  <c r="BE61" i="54"/>
  <c r="BE62" i="54"/>
  <c r="BE63" i="54"/>
  <c r="BE64" i="54"/>
  <c r="BE65" i="54"/>
  <c r="BE66" i="54"/>
  <c r="BE67" i="54"/>
  <c r="BE68" i="54"/>
  <c r="BE69" i="54"/>
  <c r="BE70" i="54"/>
  <c r="BE71" i="54"/>
  <c r="BE72" i="54"/>
  <c r="BE73" i="54"/>
  <c r="BE74" i="54"/>
  <c r="BE75" i="54"/>
  <c r="BE76" i="54"/>
  <c r="BE77" i="54"/>
  <c r="BE78" i="54"/>
  <c r="BE79" i="54"/>
  <c r="BE80" i="54"/>
  <c r="BE81" i="54"/>
  <c r="BE82" i="54"/>
  <c r="BE83" i="54"/>
  <c r="BE84" i="54"/>
  <c r="BE85" i="54"/>
  <c r="BE86" i="54"/>
  <c r="BE87" i="54"/>
  <c r="BE88" i="54"/>
  <c r="BE89" i="54"/>
  <c r="BE90" i="54"/>
  <c r="BE91" i="54"/>
  <c r="BE92" i="54"/>
  <c r="BE93" i="54"/>
  <c r="BE94" i="54"/>
  <c r="BE95" i="54"/>
  <c r="BE96" i="54"/>
  <c r="BE97" i="54"/>
  <c r="BE98" i="54"/>
  <c r="BE99" i="54"/>
  <c r="BE100" i="54"/>
  <c r="BE101" i="54"/>
  <c r="BE102" i="54"/>
  <c r="BE103" i="54"/>
  <c r="BE104" i="54"/>
  <c r="BE105" i="54"/>
  <c r="BE106" i="54"/>
  <c r="BE107" i="54"/>
  <c r="BE108" i="54"/>
  <c r="BE109" i="54"/>
  <c r="BE110" i="54"/>
  <c r="BE111" i="54"/>
  <c r="BE112" i="54"/>
  <c r="BE113" i="54"/>
  <c r="BE114" i="54"/>
  <c r="BE115" i="54"/>
  <c r="BE116" i="54"/>
  <c r="BE117" i="54"/>
  <c r="BE118" i="54"/>
  <c r="BE119" i="54"/>
  <c r="BE120" i="54"/>
  <c r="BE121" i="54"/>
  <c r="BE122" i="54"/>
  <c r="BE123" i="54"/>
  <c r="BE124" i="54"/>
  <c r="BE125" i="54"/>
  <c r="BE126" i="54"/>
  <c r="BE127" i="54"/>
  <c r="BE128" i="54"/>
  <c r="BE129" i="54"/>
  <c r="BE130" i="54"/>
  <c r="BE131" i="54"/>
  <c r="BE132" i="54"/>
  <c r="BE133" i="54"/>
  <c r="BE134" i="54"/>
  <c r="BE135" i="54"/>
  <c r="BE136" i="54"/>
  <c r="BE137" i="54"/>
  <c r="BE138" i="54"/>
  <c r="BE139" i="54"/>
  <c r="BE140" i="54"/>
  <c r="BE141" i="54"/>
  <c r="BE142" i="54"/>
  <c r="BE143" i="54"/>
  <c r="BE144" i="54"/>
  <c r="BE145" i="54"/>
  <c r="BE146" i="54"/>
  <c r="BE147" i="54"/>
  <c r="BE148" i="54"/>
  <c r="BE149" i="54"/>
  <c r="BE150" i="54"/>
  <c r="BE151" i="54"/>
  <c r="BE152" i="54"/>
  <c r="BE153" i="54"/>
  <c r="BE154" i="54"/>
  <c r="BE155" i="54"/>
  <c r="BE156" i="54"/>
  <c r="BE157" i="54"/>
  <c r="BE158" i="54"/>
  <c r="BE159" i="54"/>
  <c r="BE160" i="54"/>
  <c r="BE161" i="54"/>
  <c r="BE162" i="54"/>
  <c r="BE163" i="54"/>
  <c r="BE164" i="54"/>
  <c r="BE165" i="54"/>
  <c r="BD3" i="54"/>
  <c r="BD4" i="54"/>
  <c r="BD5" i="54"/>
  <c r="BD6" i="54"/>
  <c r="BD7" i="54"/>
  <c r="BD8" i="54"/>
  <c r="BD9" i="54"/>
  <c r="BD10" i="54"/>
  <c r="BD11" i="54"/>
  <c r="BD12" i="54"/>
  <c r="BD13" i="54"/>
  <c r="BD14" i="54"/>
  <c r="BD15" i="54"/>
  <c r="BD16" i="54"/>
  <c r="BD17" i="54"/>
  <c r="BD18" i="54"/>
  <c r="BD19" i="54"/>
  <c r="BD20" i="54"/>
  <c r="BD21" i="54"/>
  <c r="BD22" i="54"/>
  <c r="BD23" i="54"/>
  <c r="BD24" i="54"/>
  <c r="BD25" i="54"/>
  <c r="BD26" i="54"/>
  <c r="BD27" i="54"/>
  <c r="BD28" i="54"/>
  <c r="BD29" i="54"/>
  <c r="BD30" i="54"/>
  <c r="BD31" i="54"/>
  <c r="BD32" i="54"/>
  <c r="BD33" i="54"/>
  <c r="BD34" i="54"/>
  <c r="BD35" i="54"/>
  <c r="BD36" i="54"/>
  <c r="BD37" i="54"/>
  <c r="BD38" i="54"/>
  <c r="BD39" i="54"/>
  <c r="BD40" i="54"/>
  <c r="BD41" i="54"/>
  <c r="BD42" i="54"/>
  <c r="BD43" i="54"/>
  <c r="BD44" i="54"/>
  <c r="BD45" i="54"/>
  <c r="BD46" i="54"/>
  <c r="BD47" i="54"/>
  <c r="BD48" i="54"/>
  <c r="BD49" i="54"/>
  <c r="BD50" i="54"/>
  <c r="BD51" i="54"/>
  <c r="BD52" i="54"/>
  <c r="BD53" i="54"/>
  <c r="BD54" i="54"/>
  <c r="BD55" i="54"/>
  <c r="BD56" i="54"/>
  <c r="BD57" i="54"/>
  <c r="BD58" i="54"/>
  <c r="BD59" i="54"/>
  <c r="BD60" i="54"/>
  <c r="BD61" i="54"/>
  <c r="BD62" i="54"/>
  <c r="BD63" i="54"/>
  <c r="BD64" i="54"/>
  <c r="BD65" i="54"/>
  <c r="BD66" i="54"/>
  <c r="BD67" i="54"/>
  <c r="BD68" i="54"/>
  <c r="BD69" i="54"/>
  <c r="BD70" i="54"/>
  <c r="BD71" i="54"/>
  <c r="BD72" i="54"/>
  <c r="BD73" i="54"/>
  <c r="BD74" i="54"/>
  <c r="BD75" i="54"/>
  <c r="BD76" i="54"/>
  <c r="BD77" i="54"/>
  <c r="BD78" i="54"/>
  <c r="BD79" i="54"/>
  <c r="BD80" i="54"/>
  <c r="BD81" i="54"/>
  <c r="BD82" i="54"/>
  <c r="BD83" i="54"/>
  <c r="BD84" i="54"/>
  <c r="BD85" i="54"/>
  <c r="BD86" i="54"/>
  <c r="BD87" i="54"/>
  <c r="BD88" i="54"/>
  <c r="BD89" i="54"/>
  <c r="BD90" i="54"/>
  <c r="BD91" i="54"/>
  <c r="BD92" i="54"/>
  <c r="BD93" i="54"/>
  <c r="BD94" i="54"/>
  <c r="BD95" i="54"/>
  <c r="BD96" i="54"/>
  <c r="BD97" i="54"/>
  <c r="BD98" i="54"/>
  <c r="BD99" i="54"/>
  <c r="BD100" i="54"/>
  <c r="BD101" i="54"/>
  <c r="BD102" i="54"/>
  <c r="BD103" i="54"/>
  <c r="BD104" i="54"/>
  <c r="BD105" i="54"/>
  <c r="BD106" i="54"/>
  <c r="BD107" i="54"/>
  <c r="BD108" i="54"/>
  <c r="BD109" i="54"/>
  <c r="BD110" i="54"/>
  <c r="BD111" i="54"/>
  <c r="BD112" i="54"/>
  <c r="BD113" i="54"/>
  <c r="BD114" i="54"/>
  <c r="BD115" i="54"/>
  <c r="BD116" i="54"/>
  <c r="BD117" i="54"/>
  <c r="BD118" i="54"/>
  <c r="BD119" i="54"/>
  <c r="BD120" i="54"/>
  <c r="BD121" i="54"/>
  <c r="BD122" i="54"/>
  <c r="BD123" i="54"/>
  <c r="BD124" i="54"/>
  <c r="BD125" i="54"/>
  <c r="BD126" i="54"/>
  <c r="BD127" i="54"/>
  <c r="BD128" i="54"/>
  <c r="BD129" i="54"/>
  <c r="BD130" i="54"/>
  <c r="BD131" i="54"/>
  <c r="BD132" i="54"/>
  <c r="BD133" i="54"/>
  <c r="BD134" i="54"/>
  <c r="BD135" i="54"/>
  <c r="BD136" i="54"/>
  <c r="BD137" i="54"/>
  <c r="BD138" i="54"/>
  <c r="BD139" i="54"/>
  <c r="BD140" i="54"/>
  <c r="BD141" i="54"/>
  <c r="BD142" i="54"/>
  <c r="BD143" i="54"/>
  <c r="BD144" i="54"/>
  <c r="BD145" i="54"/>
  <c r="BD146" i="54"/>
  <c r="BD147" i="54"/>
  <c r="BD148" i="54"/>
  <c r="BD149" i="54"/>
  <c r="BD150" i="54"/>
  <c r="BD151" i="54"/>
  <c r="BD152" i="54"/>
  <c r="BD153" i="54"/>
  <c r="BD154" i="54"/>
  <c r="BD155" i="54"/>
  <c r="BD156" i="54"/>
  <c r="BD157" i="54"/>
  <c r="BD158" i="54"/>
  <c r="BD159" i="54"/>
  <c r="BD160" i="54"/>
  <c r="BD161" i="54"/>
  <c r="BD162" i="54"/>
  <c r="BD163" i="54"/>
  <c r="BD164" i="54"/>
  <c r="BD165" i="54"/>
  <c r="BC3" i="54"/>
  <c r="BC4" i="54"/>
  <c r="BC5" i="54"/>
  <c r="BC167" i="54" s="1"/>
  <c r="C104" i="54" s="1"/>
  <c r="BC6" i="54"/>
  <c r="BC7" i="54"/>
  <c r="BC8" i="54"/>
  <c r="BC9" i="54"/>
  <c r="BC10" i="54"/>
  <c r="BC11" i="54"/>
  <c r="BC12" i="54"/>
  <c r="BC13" i="54"/>
  <c r="BC14" i="54"/>
  <c r="BC15" i="54"/>
  <c r="BC16" i="54"/>
  <c r="BC17" i="54"/>
  <c r="BC18" i="54"/>
  <c r="BC19" i="54"/>
  <c r="BC20" i="54"/>
  <c r="BC21" i="54"/>
  <c r="BC22" i="54"/>
  <c r="BC23" i="54"/>
  <c r="BC24" i="54"/>
  <c r="BC25" i="54"/>
  <c r="BC26" i="54"/>
  <c r="BC27" i="54"/>
  <c r="BC28" i="54"/>
  <c r="BC29" i="54"/>
  <c r="BC30" i="54"/>
  <c r="BC31" i="54"/>
  <c r="BC32" i="54"/>
  <c r="BC33" i="54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47" i="54"/>
  <c r="BC48" i="54"/>
  <c r="BC49" i="54"/>
  <c r="BC50" i="54"/>
  <c r="BC51" i="54"/>
  <c r="BC52" i="54"/>
  <c r="BC53" i="54"/>
  <c r="BC54" i="54"/>
  <c r="BC55" i="54"/>
  <c r="BC56" i="54"/>
  <c r="BC57" i="54"/>
  <c r="BC58" i="54"/>
  <c r="BC59" i="54"/>
  <c r="BC60" i="54"/>
  <c r="BC61" i="54"/>
  <c r="BC62" i="54"/>
  <c r="BC63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93" i="54"/>
  <c r="BC94" i="54"/>
  <c r="BC95" i="54"/>
  <c r="BC96" i="54"/>
  <c r="BC97" i="54"/>
  <c r="BC98" i="54"/>
  <c r="BC99" i="54"/>
  <c r="BC100" i="54"/>
  <c r="BC101" i="54"/>
  <c r="BC102" i="54"/>
  <c r="BC103" i="54"/>
  <c r="BC104" i="54"/>
  <c r="BC105" i="54"/>
  <c r="BC106" i="54"/>
  <c r="BC107" i="54"/>
  <c r="BC108" i="54"/>
  <c r="BC109" i="54"/>
  <c r="BC110" i="54"/>
  <c r="BC111" i="54"/>
  <c r="BC112" i="54"/>
  <c r="BC113" i="54"/>
  <c r="BC114" i="54"/>
  <c r="BC115" i="54"/>
  <c r="BC116" i="54"/>
  <c r="BC117" i="54"/>
  <c r="BC118" i="54"/>
  <c r="BC119" i="54"/>
  <c r="BC120" i="54"/>
  <c r="BC121" i="54"/>
  <c r="BC122" i="54"/>
  <c r="BC123" i="54"/>
  <c r="BC124" i="54"/>
  <c r="BC125" i="54"/>
  <c r="BC126" i="54"/>
  <c r="BC127" i="54"/>
  <c r="BC128" i="54"/>
  <c r="BC129" i="54"/>
  <c r="BC130" i="54"/>
  <c r="BC131" i="54"/>
  <c r="BC132" i="54"/>
  <c r="BC133" i="54"/>
  <c r="BC134" i="54"/>
  <c r="BC135" i="54"/>
  <c r="BC136" i="54"/>
  <c r="BC137" i="54"/>
  <c r="BC138" i="54"/>
  <c r="BC139" i="54"/>
  <c r="BC140" i="54"/>
  <c r="BC141" i="54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B3" i="54"/>
  <c r="BB4" i="54"/>
  <c r="BB5" i="54"/>
  <c r="BB6" i="54"/>
  <c r="BB7" i="54"/>
  <c r="BB8" i="54"/>
  <c r="BB9" i="54"/>
  <c r="BB10" i="54"/>
  <c r="BB11" i="54"/>
  <c r="BB12" i="54"/>
  <c r="BB13" i="54"/>
  <c r="BB14" i="54"/>
  <c r="BB15" i="54"/>
  <c r="BB16" i="54"/>
  <c r="BB17" i="54"/>
  <c r="BB18" i="54"/>
  <c r="BB19" i="54"/>
  <c r="BB20" i="54"/>
  <c r="BB21" i="54"/>
  <c r="BB22" i="54"/>
  <c r="BB23" i="54"/>
  <c r="BB24" i="54"/>
  <c r="BB25" i="54"/>
  <c r="BB26" i="54"/>
  <c r="BB27" i="54"/>
  <c r="BB28" i="54"/>
  <c r="BB29" i="54"/>
  <c r="BB30" i="54"/>
  <c r="BB31" i="54"/>
  <c r="BB32" i="54"/>
  <c r="BB33" i="54"/>
  <c r="BB34" i="54"/>
  <c r="BB35" i="54"/>
  <c r="BB36" i="54"/>
  <c r="BB37" i="54"/>
  <c r="BB38" i="54"/>
  <c r="BB39" i="54"/>
  <c r="BB40" i="54"/>
  <c r="BB41" i="54"/>
  <c r="BB42" i="54"/>
  <c r="BB43" i="54"/>
  <c r="BB44" i="54"/>
  <c r="BB45" i="54"/>
  <c r="BB46" i="54"/>
  <c r="BB47" i="54"/>
  <c r="BB48" i="54"/>
  <c r="BB49" i="54"/>
  <c r="BB50" i="54"/>
  <c r="BB51" i="54"/>
  <c r="BB52" i="54"/>
  <c r="BB53" i="54"/>
  <c r="BB54" i="54"/>
  <c r="BB55" i="54"/>
  <c r="BB56" i="54"/>
  <c r="BB57" i="54"/>
  <c r="BB58" i="54"/>
  <c r="BB59" i="54"/>
  <c r="BB60" i="54"/>
  <c r="BB61" i="54"/>
  <c r="BB62" i="54"/>
  <c r="BB63" i="54"/>
  <c r="BB64" i="54"/>
  <c r="BB65" i="54"/>
  <c r="BB66" i="54"/>
  <c r="BB67" i="54"/>
  <c r="BB68" i="54"/>
  <c r="BB69" i="54"/>
  <c r="BB70" i="54"/>
  <c r="BB71" i="54"/>
  <c r="BB72" i="54"/>
  <c r="BB73" i="54"/>
  <c r="BB74" i="54"/>
  <c r="BB75" i="54"/>
  <c r="BB76" i="54"/>
  <c r="BB77" i="54"/>
  <c r="BB78" i="54"/>
  <c r="BB79" i="54"/>
  <c r="BB80" i="54"/>
  <c r="BB81" i="54"/>
  <c r="BB82" i="54"/>
  <c r="BB83" i="54"/>
  <c r="BB84" i="54"/>
  <c r="BB85" i="54"/>
  <c r="BB86" i="54"/>
  <c r="BB87" i="54"/>
  <c r="BB88" i="54"/>
  <c r="BB89" i="54"/>
  <c r="BB90" i="54"/>
  <c r="BB91" i="54"/>
  <c r="BB92" i="54"/>
  <c r="BB93" i="54"/>
  <c r="BB94" i="54"/>
  <c r="BB95" i="54"/>
  <c r="BB96" i="54"/>
  <c r="BB97" i="54"/>
  <c r="BB98" i="54"/>
  <c r="BB99" i="54"/>
  <c r="BB100" i="54"/>
  <c r="BB101" i="54"/>
  <c r="BB102" i="54"/>
  <c r="BB103" i="54"/>
  <c r="BB104" i="54"/>
  <c r="BB105" i="54"/>
  <c r="BB106" i="54"/>
  <c r="BB107" i="54"/>
  <c r="BB108" i="54"/>
  <c r="BB109" i="54"/>
  <c r="BB110" i="54"/>
  <c r="BB111" i="54"/>
  <c r="BB112" i="54"/>
  <c r="BB113" i="54"/>
  <c r="BB114" i="54"/>
  <c r="BB115" i="54"/>
  <c r="BB116" i="54"/>
  <c r="BB117" i="54"/>
  <c r="BB118" i="54"/>
  <c r="BB119" i="54"/>
  <c r="BB120" i="54"/>
  <c r="BB121" i="54"/>
  <c r="BB122" i="54"/>
  <c r="BB123" i="54"/>
  <c r="BB124" i="54"/>
  <c r="BB125" i="54"/>
  <c r="BB126" i="54"/>
  <c r="BB127" i="54"/>
  <c r="BB128" i="54"/>
  <c r="BB129" i="54"/>
  <c r="BB130" i="54"/>
  <c r="BB131" i="54"/>
  <c r="BB132" i="54"/>
  <c r="BB133" i="54"/>
  <c r="BB134" i="54"/>
  <c r="BB135" i="54"/>
  <c r="BB136" i="54"/>
  <c r="BB137" i="54"/>
  <c r="BB138" i="54"/>
  <c r="BB139" i="54"/>
  <c r="BB140" i="54"/>
  <c r="BB141" i="54"/>
  <c r="BB142" i="54"/>
  <c r="BB143" i="54"/>
  <c r="BB144" i="54"/>
  <c r="BB145" i="54"/>
  <c r="BB146" i="54"/>
  <c r="BB147" i="54"/>
  <c r="BB148" i="54"/>
  <c r="BB149" i="54"/>
  <c r="BB150" i="54"/>
  <c r="BB151" i="54"/>
  <c r="BB152" i="54"/>
  <c r="BB153" i="54"/>
  <c r="BB154" i="54"/>
  <c r="BB155" i="54"/>
  <c r="BB156" i="54"/>
  <c r="BB157" i="54"/>
  <c r="BB158" i="54"/>
  <c r="BB159" i="54"/>
  <c r="BB160" i="54"/>
  <c r="BB161" i="54"/>
  <c r="BB162" i="54"/>
  <c r="BB163" i="54"/>
  <c r="BB164" i="54"/>
  <c r="BB165" i="54"/>
  <c r="BA3" i="54"/>
  <c r="BA4" i="54"/>
  <c r="BA5" i="54"/>
  <c r="BA6" i="54"/>
  <c r="BA7" i="54"/>
  <c r="BA8" i="54"/>
  <c r="BA9" i="54"/>
  <c r="BA10" i="54"/>
  <c r="BA11" i="54"/>
  <c r="BA12" i="54"/>
  <c r="BA13" i="54"/>
  <c r="BA14" i="54"/>
  <c r="BA15" i="54"/>
  <c r="BA16" i="54"/>
  <c r="BA17" i="54"/>
  <c r="BA18" i="54"/>
  <c r="BA19" i="54"/>
  <c r="BA20" i="54"/>
  <c r="BA21" i="54"/>
  <c r="BA22" i="54"/>
  <c r="BA23" i="54"/>
  <c r="BA24" i="54"/>
  <c r="BA25" i="54"/>
  <c r="BA26" i="54"/>
  <c r="BA27" i="54"/>
  <c r="BA28" i="54"/>
  <c r="BA29" i="54"/>
  <c r="BA30" i="54"/>
  <c r="BA31" i="54"/>
  <c r="BA32" i="54"/>
  <c r="BA33" i="54"/>
  <c r="BA34" i="54"/>
  <c r="BA35" i="54"/>
  <c r="BA36" i="54"/>
  <c r="BA37" i="54"/>
  <c r="BA38" i="54"/>
  <c r="BA39" i="54"/>
  <c r="BA40" i="54"/>
  <c r="BA41" i="54"/>
  <c r="BA42" i="54"/>
  <c r="BA43" i="54"/>
  <c r="BA44" i="54"/>
  <c r="BA45" i="54"/>
  <c r="BA46" i="54"/>
  <c r="BA47" i="54"/>
  <c r="BA48" i="54"/>
  <c r="BA49" i="54"/>
  <c r="BA50" i="54"/>
  <c r="BA51" i="54"/>
  <c r="BA52" i="54"/>
  <c r="BA53" i="54"/>
  <c r="BA54" i="54"/>
  <c r="BA55" i="54"/>
  <c r="BA56" i="54"/>
  <c r="BA57" i="54"/>
  <c r="BA58" i="54"/>
  <c r="BA59" i="54"/>
  <c r="BA60" i="54"/>
  <c r="BA61" i="54"/>
  <c r="BA62" i="54"/>
  <c r="BA63" i="54"/>
  <c r="BA64" i="54"/>
  <c r="BA65" i="54"/>
  <c r="BA66" i="54"/>
  <c r="BA67" i="54"/>
  <c r="BA68" i="54"/>
  <c r="BA69" i="54"/>
  <c r="BA70" i="54"/>
  <c r="BA71" i="54"/>
  <c r="BA72" i="54"/>
  <c r="BA73" i="54"/>
  <c r="BA74" i="54"/>
  <c r="BA75" i="54"/>
  <c r="BA76" i="54"/>
  <c r="BA77" i="54"/>
  <c r="BA78" i="54"/>
  <c r="BA79" i="54"/>
  <c r="BA80" i="54"/>
  <c r="BA81" i="54"/>
  <c r="BA82" i="54"/>
  <c r="BA83" i="54"/>
  <c r="BA84" i="54"/>
  <c r="BA85" i="54"/>
  <c r="BA86" i="54"/>
  <c r="BA87" i="54"/>
  <c r="BA88" i="54"/>
  <c r="BA89" i="54"/>
  <c r="BA90" i="54"/>
  <c r="BA91" i="54"/>
  <c r="BA92" i="54"/>
  <c r="BA93" i="54"/>
  <c r="BA94" i="54"/>
  <c r="BA95" i="54"/>
  <c r="BA96" i="54"/>
  <c r="BA97" i="54"/>
  <c r="BA98" i="54"/>
  <c r="BA99" i="54"/>
  <c r="BA100" i="54"/>
  <c r="BA101" i="54"/>
  <c r="BA102" i="54"/>
  <c r="BA103" i="54"/>
  <c r="BA104" i="54"/>
  <c r="BA105" i="54"/>
  <c r="BA106" i="54"/>
  <c r="BA107" i="54"/>
  <c r="BA108" i="54"/>
  <c r="BA109" i="54"/>
  <c r="BA110" i="54"/>
  <c r="BA111" i="54"/>
  <c r="BA112" i="54"/>
  <c r="BA113" i="54"/>
  <c r="BA114" i="54"/>
  <c r="BA115" i="54"/>
  <c r="BA116" i="54"/>
  <c r="BA117" i="54"/>
  <c r="BA118" i="54"/>
  <c r="BA119" i="54"/>
  <c r="BA120" i="54"/>
  <c r="BA121" i="54"/>
  <c r="BA122" i="54"/>
  <c r="BA123" i="54"/>
  <c r="BA124" i="54"/>
  <c r="BA125" i="54"/>
  <c r="BA126" i="54"/>
  <c r="BA127" i="54"/>
  <c r="BA128" i="54"/>
  <c r="BA129" i="54"/>
  <c r="BA130" i="54"/>
  <c r="BA131" i="54"/>
  <c r="BA132" i="54"/>
  <c r="BA133" i="54"/>
  <c r="BA134" i="54"/>
  <c r="BA135" i="54"/>
  <c r="BA136" i="54"/>
  <c r="BA137" i="54"/>
  <c r="BA138" i="54"/>
  <c r="BA139" i="54"/>
  <c r="BA140" i="54"/>
  <c r="BA141" i="54"/>
  <c r="BA142" i="54"/>
  <c r="BA143" i="54"/>
  <c r="BA144" i="54"/>
  <c r="BA145" i="54"/>
  <c r="BA146" i="54"/>
  <c r="BA147" i="54"/>
  <c r="BA148" i="54"/>
  <c r="BA149" i="54"/>
  <c r="BA150" i="54"/>
  <c r="BA151" i="54"/>
  <c r="BA152" i="54"/>
  <c r="BA153" i="54"/>
  <c r="BA154" i="54"/>
  <c r="BA155" i="54"/>
  <c r="BA156" i="54"/>
  <c r="BA157" i="54"/>
  <c r="BA158" i="54"/>
  <c r="BA159" i="54"/>
  <c r="BA160" i="54"/>
  <c r="BA161" i="54"/>
  <c r="BA162" i="54"/>
  <c r="BA163" i="54"/>
  <c r="BA164" i="54"/>
  <c r="BA165" i="54"/>
  <c r="BA167" i="54"/>
  <c r="AZ3" i="54"/>
  <c r="AZ4" i="54"/>
  <c r="AZ5" i="54"/>
  <c r="AZ6" i="54"/>
  <c r="AZ7" i="54"/>
  <c r="AZ8" i="54"/>
  <c r="AZ9" i="54"/>
  <c r="AZ10" i="54"/>
  <c r="AZ11" i="54"/>
  <c r="AZ12" i="54"/>
  <c r="AZ13" i="54"/>
  <c r="AZ14" i="54"/>
  <c r="AZ15" i="54"/>
  <c r="AZ16" i="54"/>
  <c r="AZ17" i="54"/>
  <c r="AZ18" i="54"/>
  <c r="AZ19" i="54"/>
  <c r="AZ20" i="54"/>
  <c r="AZ21" i="54"/>
  <c r="AZ22" i="54"/>
  <c r="AZ23" i="54"/>
  <c r="AZ24" i="54"/>
  <c r="AZ25" i="54"/>
  <c r="AZ26" i="54"/>
  <c r="AZ27" i="54"/>
  <c r="AZ28" i="54"/>
  <c r="AZ29" i="54"/>
  <c r="AZ30" i="54"/>
  <c r="AZ31" i="54"/>
  <c r="AZ32" i="54"/>
  <c r="AZ33" i="54"/>
  <c r="AZ34" i="54"/>
  <c r="AZ35" i="54"/>
  <c r="AZ36" i="54"/>
  <c r="AZ37" i="54"/>
  <c r="AZ38" i="54"/>
  <c r="AZ39" i="54"/>
  <c r="AZ40" i="54"/>
  <c r="AZ41" i="54"/>
  <c r="AZ42" i="54"/>
  <c r="AZ43" i="54"/>
  <c r="AZ44" i="54"/>
  <c r="AZ45" i="54"/>
  <c r="AZ46" i="54"/>
  <c r="AZ47" i="54"/>
  <c r="AZ48" i="54"/>
  <c r="AZ49" i="54"/>
  <c r="AZ50" i="54"/>
  <c r="AZ51" i="54"/>
  <c r="AZ52" i="54"/>
  <c r="AZ53" i="54"/>
  <c r="AZ54" i="54"/>
  <c r="AZ55" i="54"/>
  <c r="AZ56" i="54"/>
  <c r="AZ57" i="54"/>
  <c r="AZ58" i="54"/>
  <c r="AZ59" i="54"/>
  <c r="AZ60" i="54"/>
  <c r="AZ61" i="54"/>
  <c r="AZ62" i="54"/>
  <c r="AZ63" i="54"/>
  <c r="AZ64" i="54"/>
  <c r="AZ65" i="54"/>
  <c r="AZ66" i="54"/>
  <c r="AZ67" i="54"/>
  <c r="AZ68" i="54"/>
  <c r="AZ69" i="54"/>
  <c r="AZ70" i="54"/>
  <c r="AZ71" i="54"/>
  <c r="AZ72" i="54"/>
  <c r="AZ73" i="54"/>
  <c r="AZ74" i="54"/>
  <c r="AZ75" i="54"/>
  <c r="AZ76" i="54"/>
  <c r="AZ77" i="54"/>
  <c r="AZ78" i="54"/>
  <c r="AZ79" i="54"/>
  <c r="AZ80" i="54"/>
  <c r="AZ81" i="54"/>
  <c r="AZ82" i="54"/>
  <c r="AZ83" i="54"/>
  <c r="AZ84" i="54"/>
  <c r="AZ85" i="54"/>
  <c r="AZ86" i="54"/>
  <c r="AZ87" i="54"/>
  <c r="AZ88" i="54"/>
  <c r="AZ89" i="54"/>
  <c r="AZ90" i="54"/>
  <c r="AZ91" i="54"/>
  <c r="AZ92" i="54"/>
  <c r="AZ93" i="54"/>
  <c r="AZ94" i="54"/>
  <c r="AZ95" i="54"/>
  <c r="AZ96" i="54"/>
  <c r="AZ97" i="54"/>
  <c r="AZ98" i="54"/>
  <c r="AZ99" i="54"/>
  <c r="AZ100" i="54"/>
  <c r="AZ101" i="54"/>
  <c r="AZ102" i="54"/>
  <c r="AZ103" i="54"/>
  <c r="AZ104" i="54"/>
  <c r="AZ105" i="54"/>
  <c r="AZ106" i="54"/>
  <c r="AZ107" i="54"/>
  <c r="AZ108" i="54"/>
  <c r="AZ109" i="54"/>
  <c r="AZ110" i="54"/>
  <c r="AZ111" i="54"/>
  <c r="AZ112" i="54"/>
  <c r="AZ113" i="54"/>
  <c r="AZ114" i="54"/>
  <c r="AZ115" i="54"/>
  <c r="AZ116" i="54"/>
  <c r="AZ117" i="54"/>
  <c r="AZ118" i="54"/>
  <c r="AZ119" i="54"/>
  <c r="AZ120" i="54"/>
  <c r="AZ121" i="54"/>
  <c r="AZ122" i="54"/>
  <c r="AZ123" i="54"/>
  <c r="AZ124" i="54"/>
  <c r="AZ125" i="54"/>
  <c r="AZ126" i="54"/>
  <c r="AZ127" i="54"/>
  <c r="AZ128" i="54"/>
  <c r="AZ129" i="54"/>
  <c r="AZ130" i="54"/>
  <c r="AZ131" i="54"/>
  <c r="AZ132" i="54"/>
  <c r="AZ133" i="54"/>
  <c r="AZ134" i="54"/>
  <c r="AZ135" i="54"/>
  <c r="AZ136" i="54"/>
  <c r="AZ137" i="54"/>
  <c r="AZ138" i="54"/>
  <c r="AZ139" i="54"/>
  <c r="AZ140" i="54"/>
  <c r="AZ141" i="54"/>
  <c r="AZ142" i="54"/>
  <c r="AZ143" i="54"/>
  <c r="AZ144" i="54"/>
  <c r="AZ145" i="54"/>
  <c r="AZ146" i="54"/>
  <c r="AZ147" i="54"/>
  <c r="AZ148" i="54"/>
  <c r="AZ149" i="54"/>
  <c r="AZ150" i="54"/>
  <c r="AZ151" i="54"/>
  <c r="AZ152" i="54"/>
  <c r="AZ153" i="54"/>
  <c r="AZ154" i="54"/>
  <c r="AZ155" i="54"/>
  <c r="AZ156" i="54"/>
  <c r="AZ157" i="54"/>
  <c r="AZ158" i="54"/>
  <c r="AZ159" i="54"/>
  <c r="AZ160" i="54"/>
  <c r="AZ161" i="54"/>
  <c r="AZ162" i="54"/>
  <c r="AZ163" i="54"/>
  <c r="AZ164" i="54"/>
  <c r="AZ165" i="54"/>
  <c r="AY3" i="54"/>
  <c r="AY4" i="54"/>
  <c r="AY5" i="54"/>
  <c r="AY6" i="54"/>
  <c r="AY7" i="54"/>
  <c r="AY8" i="54"/>
  <c r="AY9" i="54"/>
  <c r="AY10" i="54"/>
  <c r="AY11" i="54"/>
  <c r="AY12" i="54"/>
  <c r="AY13" i="54"/>
  <c r="AY14" i="54"/>
  <c r="AY15" i="54"/>
  <c r="AY16" i="54"/>
  <c r="AY17" i="54"/>
  <c r="AY18" i="54"/>
  <c r="AY19" i="54"/>
  <c r="AY20" i="54"/>
  <c r="AY21" i="54"/>
  <c r="AY22" i="54"/>
  <c r="AY23" i="54"/>
  <c r="AY24" i="54"/>
  <c r="AY25" i="54"/>
  <c r="AY26" i="54"/>
  <c r="AY27" i="54"/>
  <c r="AY28" i="54"/>
  <c r="AY29" i="54"/>
  <c r="AY30" i="54"/>
  <c r="AY31" i="54"/>
  <c r="AY32" i="54"/>
  <c r="AY33" i="54"/>
  <c r="AY34" i="54"/>
  <c r="AY35" i="54"/>
  <c r="AY36" i="54"/>
  <c r="AY37" i="54"/>
  <c r="AY38" i="54"/>
  <c r="AY39" i="54"/>
  <c r="AY40" i="54"/>
  <c r="AY41" i="54"/>
  <c r="AY42" i="54"/>
  <c r="AY43" i="54"/>
  <c r="AY44" i="54"/>
  <c r="AY45" i="54"/>
  <c r="AY46" i="54"/>
  <c r="AY47" i="54"/>
  <c r="AY48" i="54"/>
  <c r="AY49" i="54"/>
  <c r="AY50" i="54"/>
  <c r="AY51" i="54"/>
  <c r="AY52" i="54"/>
  <c r="AY53" i="54"/>
  <c r="AY54" i="54"/>
  <c r="AY55" i="54"/>
  <c r="AY56" i="54"/>
  <c r="AY57" i="54"/>
  <c r="AY58" i="54"/>
  <c r="AY59" i="54"/>
  <c r="AY60" i="54"/>
  <c r="AY61" i="54"/>
  <c r="AY62" i="54"/>
  <c r="AY63" i="54"/>
  <c r="AY64" i="54"/>
  <c r="AY65" i="54"/>
  <c r="AY66" i="54"/>
  <c r="AY67" i="54"/>
  <c r="AY68" i="54"/>
  <c r="AY69" i="54"/>
  <c r="AY70" i="54"/>
  <c r="AY71" i="54"/>
  <c r="AY72" i="54"/>
  <c r="AY73" i="54"/>
  <c r="AY74" i="54"/>
  <c r="AY75" i="54"/>
  <c r="AY76" i="54"/>
  <c r="AY77" i="54"/>
  <c r="AY78" i="54"/>
  <c r="AY79" i="54"/>
  <c r="AY80" i="54"/>
  <c r="AY81" i="54"/>
  <c r="AY82" i="54"/>
  <c r="AY83" i="54"/>
  <c r="AY84" i="54"/>
  <c r="AY85" i="54"/>
  <c r="AY86" i="54"/>
  <c r="AY87" i="54"/>
  <c r="AY88" i="54"/>
  <c r="AY89" i="54"/>
  <c r="AY90" i="54"/>
  <c r="AY91" i="54"/>
  <c r="AY92" i="54"/>
  <c r="AY93" i="54"/>
  <c r="AY94" i="54"/>
  <c r="AY95" i="54"/>
  <c r="AY96" i="54"/>
  <c r="AY97" i="54"/>
  <c r="AY98" i="54"/>
  <c r="AY99" i="54"/>
  <c r="AY100" i="54"/>
  <c r="AY101" i="54"/>
  <c r="AY102" i="54"/>
  <c r="AY103" i="54"/>
  <c r="AY104" i="54"/>
  <c r="AY105" i="54"/>
  <c r="AY106" i="54"/>
  <c r="AY107" i="54"/>
  <c r="AY108" i="54"/>
  <c r="AY109" i="54"/>
  <c r="AY110" i="54"/>
  <c r="AY111" i="54"/>
  <c r="AY112" i="54"/>
  <c r="AY113" i="54"/>
  <c r="AY114" i="54"/>
  <c r="AY115" i="54"/>
  <c r="AY116" i="54"/>
  <c r="AY117" i="54"/>
  <c r="AY118" i="54"/>
  <c r="AY119" i="54"/>
  <c r="AY120" i="54"/>
  <c r="AY121" i="54"/>
  <c r="AY122" i="54"/>
  <c r="AY123" i="54"/>
  <c r="AY124" i="54"/>
  <c r="AY125" i="54"/>
  <c r="AY126" i="54"/>
  <c r="AY127" i="54"/>
  <c r="AY128" i="54"/>
  <c r="AY129" i="54"/>
  <c r="AY130" i="54"/>
  <c r="AY131" i="54"/>
  <c r="AY132" i="54"/>
  <c r="AY133" i="54"/>
  <c r="AY134" i="54"/>
  <c r="AY135" i="54"/>
  <c r="AY136" i="54"/>
  <c r="AY137" i="54"/>
  <c r="AY138" i="54"/>
  <c r="AY139" i="54"/>
  <c r="AY140" i="54"/>
  <c r="AY141" i="54"/>
  <c r="AY142" i="54"/>
  <c r="AY143" i="54"/>
  <c r="AY144" i="54"/>
  <c r="AY145" i="54"/>
  <c r="AY146" i="54"/>
  <c r="AY147" i="54"/>
  <c r="AY148" i="54"/>
  <c r="AY149" i="54"/>
  <c r="AY150" i="54"/>
  <c r="AY151" i="54"/>
  <c r="AY152" i="54"/>
  <c r="AY153" i="54"/>
  <c r="AY154" i="54"/>
  <c r="AY155" i="54"/>
  <c r="AY156" i="54"/>
  <c r="AY157" i="54"/>
  <c r="AY158" i="54"/>
  <c r="AY159" i="54"/>
  <c r="AY160" i="54"/>
  <c r="AY161" i="54"/>
  <c r="AY162" i="54"/>
  <c r="AY163" i="54"/>
  <c r="AY164" i="54"/>
  <c r="AY165" i="54"/>
  <c r="AX3" i="54"/>
  <c r="AX4" i="54"/>
  <c r="AX5" i="54"/>
  <c r="AX6" i="54"/>
  <c r="AX7" i="54"/>
  <c r="AX8" i="54"/>
  <c r="AX9" i="54"/>
  <c r="AX10" i="54"/>
  <c r="AX11" i="54"/>
  <c r="AX12" i="54"/>
  <c r="AX13" i="54"/>
  <c r="AX14" i="54"/>
  <c r="AX15" i="54"/>
  <c r="AX16" i="54"/>
  <c r="AX17" i="54"/>
  <c r="AX18" i="54"/>
  <c r="AX19" i="54"/>
  <c r="AX20" i="54"/>
  <c r="AX21" i="54"/>
  <c r="AX22" i="54"/>
  <c r="AX23" i="54"/>
  <c r="AX24" i="54"/>
  <c r="AX25" i="54"/>
  <c r="AX26" i="54"/>
  <c r="AX27" i="54"/>
  <c r="AX28" i="54"/>
  <c r="AX29" i="54"/>
  <c r="AX30" i="54"/>
  <c r="AX31" i="54"/>
  <c r="AX32" i="54"/>
  <c r="AX33" i="54"/>
  <c r="AX34" i="54"/>
  <c r="AX35" i="54"/>
  <c r="AX36" i="54"/>
  <c r="AX37" i="54"/>
  <c r="AX38" i="54"/>
  <c r="AX39" i="54"/>
  <c r="AX40" i="54"/>
  <c r="AX41" i="54"/>
  <c r="AX42" i="54"/>
  <c r="AX43" i="54"/>
  <c r="AX44" i="54"/>
  <c r="AX45" i="54"/>
  <c r="AX46" i="54"/>
  <c r="AX47" i="54"/>
  <c r="AX48" i="54"/>
  <c r="AX49" i="54"/>
  <c r="AX50" i="54"/>
  <c r="AX51" i="54"/>
  <c r="AX52" i="54"/>
  <c r="AX53" i="54"/>
  <c r="AX54" i="54"/>
  <c r="AX55" i="54"/>
  <c r="AX56" i="54"/>
  <c r="AX57" i="54"/>
  <c r="AX58" i="54"/>
  <c r="AX59" i="54"/>
  <c r="AX60" i="54"/>
  <c r="AX61" i="54"/>
  <c r="AX62" i="54"/>
  <c r="AX63" i="54"/>
  <c r="AX64" i="54"/>
  <c r="AX65" i="54"/>
  <c r="AX66" i="54"/>
  <c r="AX67" i="54"/>
  <c r="AX68" i="54"/>
  <c r="AX69" i="54"/>
  <c r="AX70" i="54"/>
  <c r="AX71" i="54"/>
  <c r="AX72" i="54"/>
  <c r="AX73" i="54"/>
  <c r="AX74" i="54"/>
  <c r="AX75" i="54"/>
  <c r="AX76" i="54"/>
  <c r="AX77" i="54"/>
  <c r="AX78" i="54"/>
  <c r="AX79" i="54"/>
  <c r="AX80" i="54"/>
  <c r="AX81" i="54"/>
  <c r="AX82" i="54"/>
  <c r="AX83" i="54"/>
  <c r="AX84" i="54"/>
  <c r="AX85" i="54"/>
  <c r="AX86" i="54"/>
  <c r="AX87" i="54"/>
  <c r="AX88" i="54"/>
  <c r="AX89" i="54"/>
  <c r="AX90" i="54"/>
  <c r="AX91" i="54"/>
  <c r="AX92" i="54"/>
  <c r="AX93" i="54"/>
  <c r="AX94" i="54"/>
  <c r="AX95" i="54"/>
  <c r="AX96" i="54"/>
  <c r="AX97" i="54"/>
  <c r="AX98" i="54"/>
  <c r="AX99" i="54"/>
  <c r="AX100" i="54"/>
  <c r="AX101" i="54"/>
  <c r="AX102" i="54"/>
  <c r="AX103" i="54"/>
  <c r="AX104" i="54"/>
  <c r="AX105" i="54"/>
  <c r="AX106" i="54"/>
  <c r="AX107" i="54"/>
  <c r="AX108" i="54"/>
  <c r="AX109" i="54"/>
  <c r="AX110" i="54"/>
  <c r="AX111" i="54"/>
  <c r="AX112" i="54"/>
  <c r="AX113" i="54"/>
  <c r="AX114" i="54"/>
  <c r="AX115" i="54"/>
  <c r="AX116" i="54"/>
  <c r="AX117" i="54"/>
  <c r="AX118" i="54"/>
  <c r="AX119" i="54"/>
  <c r="AX120" i="54"/>
  <c r="AX121" i="54"/>
  <c r="AX122" i="54"/>
  <c r="AX123" i="54"/>
  <c r="AX124" i="54"/>
  <c r="AX125" i="54"/>
  <c r="AX126" i="54"/>
  <c r="AX127" i="54"/>
  <c r="AX128" i="54"/>
  <c r="AX129" i="54"/>
  <c r="AX130" i="54"/>
  <c r="AX131" i="54"/>
  <c r="AX132" i="54"/>
  <c r="AX133" i="54"/>
  <c r="AX134" i="54"/>
  <c r="AX135" i="54"/>
  <c r="AX136" i="54"/>
  <c r="AX137" i="54"/>
  <c r="AX138" i="54"/>
  <c r="AX139" i="54"/>
  <c r="AX140" i="54"/>
  <c r="AX141" i="54"/>
  <c r="AX142" i="54"/>
  <c r="AX143" i="54"/>
  <c r="AX144" i="54"/>
  <c r="AX145" i="54"/>
  <c r="AX146" i="54"/>
  <c r="AX147" i="54"/>
  <c r="AX148" i="54"/>
  <c r="AX149" i="54"/>
  <c r="AX150" i="54"/>
  <c r="AX151" i="54"/>
  <c r="AX152" i="54"/>
  <c r="AX153" i="54"/>
  <c r="AX154" i="54"/>
  <c r="AX155" i="54"/>
  <c r="AX156" i="54"/>
  <c r="AX157" i="54"/>
  <c r="AX158" i="54"/>
  <c r="AX159" i="54"/>
  <c r="AX160" i="54"/>
  <c r="AX161" i="54"/>
  <c r="AX162" i="54"/>
  <c r="AX163" i="54"/>
  <c r="AX164" i="54"/>
  <c r="AX165" i="54"/>
  <c r="AW3" i="54"/>
  <c r="AW4" i="54"/>
  <c r="AW5" i="54"/>
  <c r="AW167" i="54" s="1"/>
  <c r="C106" i="54" s="1"/>
  <c r="AW6" i="54"/>
  <c r="AW7" i="54"/>
  <c r="AW8" i="54"/>
  <c r="AW9" i="54"/>
  <c r="AW10" i="54"/>
  <c r="AW11" i="54"/>
  <c r="AW12" i="54"/>
  <c r="AW13" i="54"/>
  <c r="AW14" i="54"/>
  <c r="AW15" i="54"/>
  <c r="AW16" i="54"/>
  <c r="AW17" i="54"/>
  <c r="AW18" i="54"/>
  <c r="AW19" i="54"/>
  <c r="AW20" i="54"/>
  <c r="AW21" i="54"/>
  <c r="AW22" i="54"/>
  <c r="AW23" i="54"/>
  <c r="AW24" i="54"/>
  <c r="AW25" i="54"/>
  <c r="AW26" i="54"/>
  <c r="AW27" i="54"/>
  <c r="AW28" i="54"/>
  <c r="AW29" i="54"/>
  <c r="AW30" i="54"/>
  <c r="AW31" i="54"/>
  <c r="AW32" i="54"/>
  <c r="AW33" i="54"/>
  <c r="AW34" i="54"/>
  <c r="AW35" i="54"/>
  <c r="AW36" i="54"/>
  <c r="AW37" i="54"/>
  <c r="AW38" i="54"/>
  <c r="AW39" i="54"/>
  <c r="AW40" i="54"/>
  <c r="AW41" i="54"/>
  <c r="AW42" i="54"/>
  <c r="AW43" i="54"/>
  <c r="AW44" i="54"/>
  <c r="AW45" i="54"/>
  <c r="AW46" i="54"/>
  <c r="AW47" i="54"/>
  <c r="AW48" i="54"/>
  <c r="AW49" i="54"/>
  <c r="AW50" i="54"/>
  <c r="AW51" i="54"/>
  <c r="AW52" i="54"/>
  <c r="AW53" i="54"/>
  <c r="AW54" i="54"/>
  <c r="AW55" i="54"/>
  <c r="AW56" i="54"/>
  <c r="AW57" i="54"/>
  <c r="AW58" i="54"/>
  <c r="AW59" i="54"/>
  <c r="AW60" i="54"/>
  <c r="AW61" i="54"/>
  <c r="AW62" i="54"/>
  <c r="AW63" i="54"/>
  <c r="AW64" i="54"/>
  <c r="AW65" i="54"/>
  <c r="AW66" i="54"/>
  <c r="AW67" i="54"/>
  <c r="AW68" i="54"/>
  <c r="AW69" i="54"/>
  <c r="AW70" i="54"/>
  <c r="AW71" i="54"/>
  <c r="AW72" i="54"/>
  <c r="AW73" i="54"/>
  <c r="AW74" i="54"/>
  <c r="AW75" i="54"/>
  <c r="AW76" i="54"/>
  <c r="AW77" i="54"/>
  <c r="AW78" i="54"/>
  <c r="AW79" i="54"/>
  <c r="AW80" i="54"/>
  <c r="AW81" i="54"/>
  <c r="AW82" i="54"/>
  <c r="AW83" i="54"/>
  <c r="AW84" i="54"/>
  <c r="AW85" i="54"/>
  <c r="AW86" i="54"/>
  <c r="AW87" i="54"/>
  <c r="AW88" i="54"/>
  <c r="AW89" i="54"/>
  <c r="AW90" i="54"/>
  <c r="AW91" i="54"/>
  <c r="AW92" i="54"/>
  <c r="AW93" i="54"/>
  <c r="AW94" i="54"/>
  <c r="AW95" i="54"/>
  <c r="AW96" i="54"/>
  <c r="AW97" i="54"/>
  <c r="AW98" i="54"/>
  <c r="AW99" i="54"/>
  <c r="AW100" i="54"/>
  <c r="AW101" i="54"/>
  <c r="AW102" i="54"/>
  <c r="AW103" i="54"/>
  <c r="AW104" i="54"/>
  <c r="AW105" i="54"/>
  <c r="AW106" i="54"/>
  <c r="AW107" i="54"/>
  <c r="AW108" i="54"/>
  <c r="AW109" i="54"/>
  <c r="AW110" i="54"/>
  <c r="AW111" i="54"/>
  <c r="AW112" i="54"/>
  <c r="AW113" i="54"/>
  <c r="AW114" i="54"/>
  <c r="AW115" i="54"/>
  <c r="AW116" i="54"/>
  <c r="AW117" i="54"/>
  <c r="AW118" i="54"/>
  <c r="AW119" i="54"/>
  <c r="AW120" i="54"/>
  <c r="AW121" i="54"/>
  <c r="AW122" i="54"/>
  <c r="AW123" i="54"/>
  <c r="AW124" i="54"/>
  <c r="AW125" i="54"/>
  <c r="AW126" i="54"/>
  <c r="AW127" i="54"/>
  <c r="AW128" i="54"/>
  <c r="AW129" i="54"/>
  <c r="AW130" i="54"/>
  <c r="AW131" i="54"/>
  <c r="AW132" i="54"/>
  <c r="AW133" i="54"/>
  <c r="AW134" i="54"/>
  <c r="AW135" i="54"/>
  <c r="AW136" i="54"/>
  <c r="AW137" i="54"/>
  <c r="AW138" i="54"/>
  <c r="AW139" i="54"/>
  <c r="AW140" i="54"/>
  <c r="AW141" i="54"/>
  <c r="AW142" i="54"/>
  <c r="AW143" i="54"/>
  <c r="AW144" i="54"/>
  <c r="AW145" i="54"/>
  <c r="AW146" i="54"/>
  <c r="AW147" i="54"/>
  <c r="AW148" i="54"/>
  <c r="AW149" i="54"/>
  <c r="AW150" i="54"/>
  <c r="AW151" i="54"/>
  <c r="AW152" i="54"/>
  <c r="AW153" i="54"/>
  <c r="AW154" i="54"/>
  <c r="AW155" i="54"/>
  <c r="AW156" i="54"/>
  <c r="AW157" i="54"/>
  <c r="AW158" i="54"/>
  <c r="AW159" i="54"/>
  <c r="AW160" i="54"/>
  <c r="AW161" i="54"/>
  <c r="AW162" i="54"/>
  <c r="AW163" i="54"/>
  <c r="AW164" i="54"/>
  <c r="AW165" i="54"/>
  <c r="AV3" i="54"/>
  <c r="AV4" i="54"/>
  <c r="AV5" i="54"/>
  <c r="AV6" i="54"/>
  <c r="AV7" i="54"/>
  <c r="AV8" i="54"/>
  <c r="AV9" i="54"/>
  <c r="AV10" i="54"/>
  <c r="AV11" i="54"/>
  <c r="AV12" i="54"/>
  <c r="AV13" i="54"/>
  <c r="AV14" i="54"/>
  <c r="AV15" i="54"/>
  <c r="AV16" i="54"/>
  <c r="AV17" i="54"/>
  <c r="AV18" i="54"/>
  <c r="AV19" i="54"/>
  <c r="AV20" i="54"/>
  <c r="AV21" i="54"/>
  <c r="AV22" i="54"/>
  <c r="AV23" i="54"/>
  <c r="AV24" i="54"/>
  <c r="AV25" i="54"/>
  <c r="AV26" i="54"/>
  <c r="AV27" i="54"/>
  <c r="AV28" i="54"/>
  <c r="AV29" i="54"/>
  <c r="AV30" i="54"/>
  <c r="AV31" i="54"/>
  <c r="AV32" i="54"/>
  <c r="AV33" i="54"/>
  <c r="AV34" i="54"/>
  <c r="AV35" i="54"/>
  <c r="AV36" i="54"/>
  <c r="AV37" i="54"/>
  <c r="AV38" i="54"/>
  <c r="AV39" i="54"/>
  <c r="AV40" i="54"/>
  <c r="AV41" i="54"/>
  <c r="AV42" i="54"/>
  <c r="AV43" i="54"/>
  <c r="AV44" i="54"/>
  <c r="AV45" i="54"/>
  <c r="AV46" i="54"/>
  <c r="AV47" i="54"/>
  <c r="AV48" i="54"/>
  <c r="AV49" i="54"/>
  <c r="AV50" i="54"/>
  <c r="AV51" i="54"/>
  <c r="AV52" i="54"/>
  <c r="AV53" i="54"/>
  <c r="AV54" i="54"/>
  <c r="AV55" i="54"/>
  <c r="AV56" i="54"/>
  <c r="AV57" i="54"/>
  <c r="AV58" i="54"/>
  <c r="AV59" i="54"/>
  <c r="AV60" i="54"/>
  <c r="AV61" i="54"/>
  <c r="AV62" i="54"/>
  <c r="AV63" i="54"/>
  <c r="AV64" i="54"/>
  <c r="AV65" i="54"/>
  <c r="AV66" i="54"/>
  <c r="AV67" i="54"/>
  <c r="AV68" i="54"/>
  <c r="AV69" i="54"/>
  <c r="AV70" i="54"/>
  <c r="AV71" i="54"/>
  <c r="AV72" i="54"/>
  <c r="AV73" i="54"/>
  <c r="AV74" i="54"/>
  <c r="AV75" i="54"/>
  <c r="AV76" i="54"/>
  <c r="AV77" i="54"/>
  <c r="AV78" i="54"/>
  <c r="AV79" i="54"/>
  <c r="AV80" i="54"/>
  <c r="AV81" i="54"/>
  <c r="AV82" i="54"/>
  <c r="AV83" i="54"/>
  <c r="AV84" i="54"/>
  <c r="AV85" i="54"/>
  <c r="AV86" i="54"/>
  <c r="AV87" i="54"/>
  <c r="AV88" i="54"/>
  <c r="AV89" i="54"/>
  <c r="AV90" i="54"/>
  <c r="AV91" i="54"/>
  <c r="AV92" i="54"/>
  <c r="AV93" i="54"/>
  <c r="AV94" i="54"/>
  <c r="AV95" i="54"/>
  <c r="AV96" i="54"/>
  <c r="AV97" i="54"/>
  <c r="AV98" i="54"/>
  <c r="AV99" i="54"/>
  <c r="AV100" i="54"/>
  <c r="AV101" i="54"/>
  <c r="AV102" i="54"/>
  <c r="AV103" i="54"/>
  <c r="AV104" i="54"/>
  <c r="AV105" i="54"/>
  <c r="AV106" i="54"/>
  <c r="AV107" i="54"/>
  <c r="AV108" i="54"/>
  <c r="AV109" i="54"/>
  <c r="AV110" i="54"/>
  <c r="AV111" i="54"/>
  <c r="AV112" i="54"/>
  <c r="AV113" i="54"/>
  <c r="AV114" i="54"/>
  <c r="AV115" i="54"/>
  <c r="AV116" i="54"/>
  <c r="AV117" i="54"/>
  <c r="AV118" i="54"/>
  <c r="AV119" i="54"/>
  <c r="AV120" i="54"/>
  <c r="AV121" i="54"/>
  <c r="AV122" i="54"/>
  <c r="AV123" i="54"/>
  <c r="AV124" i="54"/>
  <c r="AV125" i="54"/>
  <c r="AV126" i="54"/>
  <c r="AV127" i="54"/>
  <c r="AV128" i="54"/>
  <c r="AV129" i="54"/>
  <c r="AV130" i="54"/>
  <c r="AV131" i="54"/>
  <c r="AV132" i="54"/>
  <c r="AV133" i="54"/>
  <c r="AV134" i="54"/>
  <c r="AV135" i="54"/>
  <c r="AV136" i="54"/>
  <c r="AV137" i="54"/>
  <c r="AV138" i="54"/>
  <c r="AV139" i="54"/>
  <c r="AV140" i="54"/>
  <c r="AV141" i="54"/>
  <c r="AV142" i="54"/>
  <c r="AV143" i="54"/>
  <c r="AV144" i="54"/>
  <c r="AV145" i="54"/>
  <c r="AV146" i="54"/>
  <c r="AV147" i="54"/>
  <c r="AV148" i="54"/>
  <c r="AV149" i="54"/>
  <c r="AV150" i="54"/>
  <c r="AV151" i="54"/>
  <c r="AV152" i="54"/>
  <c r="AV153" i="54"/>
  <c r="AV154" i="54"/>
  <c r="AV155" i="54"/>
  <c r="AV156" i="54"/>
  <c r="AV157" i="54"/>
  <c r="AV158" i="54"/>
  <c r="AV159" i="54"/>
  <c r="AV160" i="54"/>
  <c r="AV161" i="54"/>
  <c r="AV162" i="54"/>
  <c r="AV163" i="54"/>
  <c r="AV164" i="54"/>
  <c r="AV165" i="54"/>
  <c r="AU3" i="54"/>
  <c r="AU4" i="54"/>
  <c r="AU5" i="54"/>
  <c r="AU6" i="54"/>
  <c r="AU7" i="54"/>
  <c r="AU8" i="54"/>
  <c r="AU9" i="54"/>
  <c r="AU10" i="54"/>
  <c r="AU11" i="54"/>
  <c r="AU12" i="54"/>
  <c r="AU13" i="54"/>
  <c r="AU14" i="54"/>
  <c r="AU15" i="54"/>
  <c r="AU16" i="54"/>
  <c r="AU17" i="54"/>
  <c r="AU18" i="54"/>
  <c r="AU19" i="54"/>
  <c r="AU20" i="54"/>
  <c r="AU21" i="54"/>
  <c r="AU22" i="54"/>
  <c r="AU23" i="54"/>
  <c r="AU24" i="54"/>
  <c r="AU25" i="54"/>
  <c r="AU26" i="54"/>
  <c r="AU27" i="54"/>
  <c r="AU28" i="54"/>
  <c r="AU29" i="54"/>
  <c r="AU30" i="54"/>
  <c r="AU31" i="54"/>
  <c r="AU32" i="54"/>
  <c r="AU33" i="54"/>
  <c r="AU34" i="54"/>
  <c r="AU35" i="54"/>
  <c r="AU36" i="54"/>
  <c r="AU37" i="54"/>
  <c r="AU38" i="54"/>
  <c r="AU39" i="54"/>
  <c r="AU40" i="54"/>
  <c r="AU41" i="54"/>
  <c r="AU42" i="54"/>
  <c r="AU43" i="54"/>
  <c r="AU44" i="54"/>
  <c r="AU45" i="54"/>
  <c r="AU46" i="54"/>
  <c r="AU47" i="54"/>
  <c r="AU48" i="54"/>
  <c r="AU49" i="54"/>
  <c r="AU50" i="54"/>
  <c r="AU51" i="54"/>
  <c r="AU52" i="54"/>
  <c r="AU53" i="54"/>
  <c r="AU54" i="54"/>
  <c r="AU55" i="54"/>
  <c r="AU56" i="54"/>
  <c r="AU57" i="54"/>
  <c r="AU58" i="54"/>
  <c r="AU59" i="54"/>
  <c r="AU60" i="54"/>
  <c r="AU61" i="54"/>
  <c r="AU62" i="54"/>
  <c r="AU63" i="54"/>
  <c r="AU64" i="54"/>
  <c r="AU65" i="54"/>
  <c r="AU66" i="54"/>
  <c r="AU67" i="54"/>
  <c r="AU68" i="54"/>
  <c r="AU69" i="54"/>
  <c r="AU70" i="54"/>
  <c r="AU71" i="54"/>
  <c r="AU72" i="54"/>
  <c r="AU73" i="54"/>
  <c r="AU74" i="54"/>
  <c r="AU75" i="54"/>
  <c r="AU76" i="54"/>
  <c r="AU77" i="54"/>
  <c r="AU78" i="54"/>
  <c r="AU79" i="54"/>
  <c r="AU80" i="54"/>
  <c r="AU81" i="54"/>
  <c r="AU82" i="54"/>
  <c r="AU83" i="54"/>
  <c r="AU84" i="54"/>
  <c r="AU85" i="54"/>
  <c r="AU86" i="54"/>
  <c r="AU87" i="54"/>
  <c r="AU88" i="54"/>
  <c r="AU89" i="54"/>
  <c r="AU90" i="54"/>
  <c r="AU91" i="54"/>
  <c r="AU92" i="54"/>
  <c r="AU93" i="54"/>
  <c r="AU94" i="54"/>
  <c r="AU95" i="54"/>
  <c r="AU96" i="54"/>
  <c r="AU97" i="54"/>
  <c r="AU98" i="54"/>
  <c r="AU99" i="54"/>
  <c r="AU100" i="54"/>
  <c r="AU101" i="54"/>
  <c r="AU102" i="54"/>
  <c r="AU103" i="54"/>
  <c r="AU104" i="54"/>
  <c r="AU105" i="54"/>
  <c r="AU106" i="54"/>
  <c r="AU107" i="54"/>
  <c r="AU108" i="54"/>
  <c r="AU109" i="54"/>
  <c r="AU110" i="54"/>
  <c r="AU111" i="54"/>
  <c r="AU112" i="54"/>
  <c r="AU113" i="54"/>
  <c r="AU114" i="54"/>
  <c r="AU115" i="54"/>
  <c r="AU116" i="54"/>
  <c r="AU117" i="54"/>
  <c r="AU118" i="54"/>
  <c r="AU119" i="54"/>
  <c r="AU120" i="54"/>
  <c r="AU121" i="54"/>
  <c r="AU122" i="54"/>
  <c r="AU123" i="54"/>
  <c r="AU124" i="54"/>
  <c r="AU125" i="54"/>
  <c r="AU126" i="54"/>
  <c r="AU127" i="54"/>
  <c r="AU128" i="54"/>
  <c r="AU129" i="54"/>
  <c r="AU130" i="54"/>
  <c r="AU131" i="54"/>
  <c r="AU132" i="54"/>
  <c r="AU133" i="54"/>
  <c r="AU134" i="54"/>
  <c r="AU135" i="54"/>
  <c r="AU136" i="54"/>
  <c r="AU137" i="54"/>
  <c r="AU138" i="54"/>
  <c r="AU139" i="54"/>
  <c r="AU140" i="54"/>
  <c r="AU141" i="54"/>
  <c r="AU142" i="54"/>
  <c r="AU143" i="54"/>
  <c r="AU144" i="54"/>
  <c r="AU145" i="54"/>
  <c r="AU146" i="54"/>
  <c r="AU147" i="54"/>
  <c r="AU148" i="54"/>
  <c r="AU149" i="54"/>
  <c r="AU150" i="54"/>
  <c r="AU151" i="54"/>
  <c r="AU152" i="54"/>
  <c r="AU153" i="54"/>
  <c r="AU154" i="54"/>
  <c r="AU155" i="54"/>
  <c r="AU156" i="54"/>
  <c r="AU157" i="54"/>
  <c r="AU158" i="54"/>
  <c r="AU159" i="54"/>
  <c r="AU160" i="54"/>
  <c r="AU161" i="54"/>
  <c r="AU162" i="54"/>
  <c r="AU163" i="54"/>
  <c r="AU164" i="54"/>
  <c r="AU165" i="54"/>
  <c r="AU167" i="54"/>
  <c r="C109" i="54" s="1"/>
  <c r="AT3" i="54"/>
  <c r="AT4" i="54"/>
  <c r="AT5" i="54"/>
  <c r="AT6" i="54"/>
  <c r="AT7" i="54"/>
  <c r="AT8" i="54"/>
  <c r="AT9" i="54"/>
  <c r="AT10" i="54"/>
  <c r="AT11" i="54"/>
  <c r="AT12" i="54"/>
  <c r="AT13" i="54"/>
  <c r="AT14" i="54"/>
  <c r="AT15" i="54"/>
  <c r="AT16" i="54"/>
  <c r="AT17" i="54"/>
  <c r="AT18" i="54"/>
  <c r="AT19" i="54"/>
  <c r="AT20" i="54"/>
  <c r="AT21" i="54"/>
  <c r="AT22" i="54"/>
  <c r="AT23" i="54"/>
  <c r="AT24" i="54"/>
  <c r="AT25" i="54"/>
  <c r="AT26" i="54"/>
  <c r="AT27" i="54"/>
  <c r="AT28" i="54"/>
  <c r="AT29" i="54"/>
  <c r="AT30" i="54"/>
  <c r="AT31" i="54"/>
  <c r="AT32" i="54"/>
  <c r="AT33" i="54"/>
  <c r="AT34" i="54"/>
  <c r="AT35" i="54"/>
  <c r="AT36" i="54"/>
  <c r="AT37" i="54"/>
  <c r="AT38" i="54"/>
  <c r="AT39" i="54"/>
  <c r="AT40" i="54"/>
  <c r="AT41" i="54"/>
  <c r="AT42" i="54"/>
  <c r="AT43" i="54"/>
  <c r="AT44" i="54"/>
  <c r="AT45" i="54"/>
  <c r="AT46" i="54"/>
  <c r="AT47" i="54"/>
  <c r="AT48" i="54"/>
  <c r="AT49" i="54"/>
  <c r="AT50" i="54"/>
  <c r="AT51" i="54"/>
  <c r="AT52" i="54"/>
  <c r="AT53" i="54"/>
  <c r="AT54" i="54"/>
  <c r="AT55" i="54"/>
  <c r="AT56" i="54"/>
  <c r="AT57" i="54"/>
  <c r="AT58" i="54"/>
  <c r="AT59" i="54"/>
  <c r="AT60" i="54"/>
  <c r="AT61" i="54"/>
  <c r="AT62" i="54"/>
  <c r="AT63" i="54"/>
  <c r="AT64" i="54"/>
  <c r="AT65" i="54"/>
  <c r="AT66" i="54"/>
  <c r="AT67" i="54"/>
  <c r="AT68" i="54"/>
  <c r="AT69" i="54"/>
  <c r="AT70" i="54"/>
  <c r="AT71" i="54"/>
  <c r="AT72" i="54"/>
  <c r="AT73" i="54"/>
  <c r="AT74" i="54"/>
  <c r="AT75" i="54"/>
  <c r="AT76" i="54"/>
  <c r="AT77" i="54"/>
  <c r="AT78" i="54"/>
  <c r="AT79" i="54"/>
  <c r="AT80" i="54"/>
  <c r="AT81" i="54"/>
  <c r="AT82" i="54"/>
  <c r="AT83" i="54"/>
  <c r="AT84" i="54"/>
  <c r="AT85" i="54"/>
  <c r="AT86" i="54"/>
  <c r="AT87" i="54"/>
  <c r="AT88" i="54"/>
  <c r="AT89" i="54"/>
  <c r="AT90" i="54"/>
  <c r="AT91" i="54"/>
  <c r="AT92" i="54"/>
  <c r="AT93" i="54"/>
  <c r="AT94" i="54"/>
  <c r="AT95" i="54"/>
  <c r="AT96" i="54"/>
  <c r="AT97" i="54"/>
  <c r="AT98" i="54"/>
  <c r="AT99" i="54"/>
  <c r="AT100" i="54"/>
  <c r="AT101" i="54"/>
  <c r="AT102" i="54"/>
  <c r="AT103" i="54"/>
  <c r="AT104" i="54"/>
  <c r="AT105" i="54"/>
  <c r="AT106" i="54"/>
  <c r="AT107" i="54"/>
  <c r="AT108" i="54"/>
  <c r="AT109" i="54"/>
  <c r="AT110" i="54"/>
  <c r="AT111" i="54"/>
  <c r="AT112" i="54"/>
  <c r="AT113" i="54"/>
  <c r="AT114" i="54"/>
  <c r="AT115" i="54"/>
  <c r="AT116" i="54"/>
  <c r="AT117" i="54"/>
  <c r="AT118" i="54"/>
  <c r="AT119" i="54"/>
  <c r="AT120" i="54"/>
  <c r="AT121" i="54"/>
  <c r="AT122" i="54"/>
  <c r="AT123" i="54"/>
  <c r="AT124" i="54"/>
  <c r="AT125" i="54"/>
  <c r="AT126" i="54"/>
  <c r="AT127" i="54"/>
  <c r="AT128" i="54"/>
  <c r="AT129" i="54"/>
  <c r="AT130" i="54"/>
  <c r="AT131" i="54"/>
  <c r="AT132" i="54"/>
  <c r="AT133" i="54"/>
  <c r="AT134" i="54"/>
  <c r="AT135" i="54"/>
  <c r="AT136" i="54"/>
  <c r="AT137" i="54"/>
  <c r="AT138" i="54"/>
  <c r="AT139" i="54"/>
  <c r="AT140" i="54"/>
  <c r="AT141" i="54"/>
  <c r="AT142" i="54"/>
  <c r="AT143" i="54"/>
  <c r="AT144" i="54"/>
  <c r="AT145" i="54"/>
  <c r="AT146" i="54"/>
  <c r="AT147" i="54"/>
  <c r="AT148" i="54"/>
  <c r="AT149" i="54"/>
  <c r="AT150" i="54"/>
  <c r="AT151" i="54"/>
  <c r="AT152" i="54"/>
  <c r="AT153" i="54"/>
  <c r="AT154" i="54"/>
  <c r="AT155" i="54"/>
  <c r="AT156" i="54"/>
  <c r="AT157" i="54"/>
  <c r="AT158" i="54"/>
  <c r="AT159" i="54"/>
  <c r="AT160" i="54"/>
  <c r="AT161" i="54"/>
  <c r="AT162" i="54"/>
  <c r="AT163" i="54"/>
  <c r="AT164" i="54"/>
  <c r="AT165" i="54"/>
  <c r="AS3" i="54"/>
  <c r="AS4" i="54"/>
  <c r="AS5" i="54"/>
  <c r="AS6" i="54"/>
  <c r="AS7" i="54"/>
  <c r="AS8" i="54"/>
  <c r="AS9" i="54"/>
  <c r="AS10" i="54"/>
  <c r="AS11" i="54"/>
  <c r="AS12" i="54"/>
  <c r="AS13" i="54"/>
  <c r="AS14" i="54"/>
  <c r="AS15" i="54"/>
  <c r="AS16" i="54"/>
  <c r="AS17" i="54"/>
  <c r="AS18" i="54"/>
  <c r="AS19" i="54"/>
  <c r="AS20" i="54"/>
  <c r="AS21" i="54"/>
  <c r="AS22" i="54"/>
  <c r="AS23" i="54"/>
  <c r="AS24" i="54"/>
  <c r="AS25" i="54"/>
  <c r="AS26" i="54"/>
  <c r="AS27" i="54"/>
  <c r="AS28" i="54"/>
  <c r="AS29" i="54"/>
  <c r="AS30" i="54"/>
  <c r="AS31" i="54"/>
  <c r="AS32" i="54"/>
  <c r="AS33" i="54"/>
  <c r="AS34" i="54"/>
  <c r="AS35" i="54"/>
  <c r="AS36" i="54"/>
  <c r="AS37" i="54"/>
  <c r="AS38" i="54"/>
  <c r="AS39" i="54"/>
  <c r="AS40" i="54"/>
  <c r="AS41" i="54"/>
  <c r="AS42" i="54"/>
  <c r="AS43" i="54"/>
  <c r="AS44" i="54"/>
  <c r="AS45" i="54"/>
  <c r="AS46" i="54"/>
  <c r="AS47" i="54"/>
  <c r="AS48" i="54"/>
  <c r="AS49" i="54"/>
  <c r="AS50" i="54"/>
  <c r="AS51" i="54"/>
  <c r="AS52" i="54"/>
  <c r="AS53" i="54"/>
  <c r="AS54" i="54"/>
  <c r="AS55" i="54"/>
  <c r="AS56" i="54"/>
  <c r="AS57" i="54"/>
  <c r="AS58" i="54"/>
  <c r="AS59" i="54"/>
  <c r="AS60" i="54"/>
  <c r="AS61" i="54"/>
  <c r="AS62" i="54"/>
  <c r="AS63" i="54"/>
  <c r="AS64" i="54"/>
  <c r="AS65" i="54"/>
  <c r="AS66" i="54"/>
  <c r="AS67" i="54"/>
  <c r="AS68" i="54"/>
  <c r="AS69" i="54"/>
  <c r="AS70" i="54"/>
  <c r="AS71" i="54"/>
  <c r="AS72" i="54"/>
  <c r="AS73" i="54"/>
  <c r="AS74" i="54"/>
  <c r="AS75" i="54"/>
  <c r="AS76" i="54"/>
  <c r="AS77" i="54"/>
  <c r="AS78" i="54"/>
  <c r="AS79" i="54"/>
  <c r="AS80" i="54"/>
  <c r="AS81" i="54"/>
  <c r="AS82" i="54"/>
  <c r="AS83" i="54"/>
  <c r="AS84" i="54"/>
  <c r="AS85" i="54"/>
  <c r="AS86" i="54"/>
  <c r="AS87" i="54"/>
  <c r="AS88" i="54"/>
  <c r="AS89" i="54"/>
  <c r="AS90" i="54"/>
  <c r="AS91" i="54"/>
  <c r="AS92" i="54"/>
  <c r="AS93" i="54"/>
  <c r="AS94" i="54"/>
  <c r="AS95" i="54"/>
  <c r="AS96" i="54"/>
  <c r="AS97" i="54"/>
  <c r="AS98" i="54"/>
  <c r="AS99" i="54"/>
  <c r="AS100" i="54"/>
  <c r="AS101" i="54"/>
  <c r="AS102" i="54"/>
  <c r="AS103" i="54"/>
  <c r="AS104" i="54"/>
  <c r="AS105" i="54"/>
  <c r="AS106" i="54"/>
  <c r="AS107" i="54"/>
  <c r="AS108" i="54"/>
  <c r="AS109" i="54"/>
  <c r="AS110" i="54"/>
  <c r="AS111" i="54"/>
  <c r="AS112" i="54"/>
  <c r="AS113" i="54"/>
  <c r="AS114" i="54"/>
  <c r="AS115" i="54"/>
  <c r="AS116" i="54"/>
  <c r="AS117" i="54"/>
  <c r="AS118" i="54"/>
  <c r="AS119" i="54"/>
  <c r="AS120" i="54"/>
  <c r="AS121" i="54"/>
  <c r="AS122" i="54"/>
  <c r="AS123" i="54"/>
  <c r="AS124" i="54"/>
  <c r="AS125" i="54"/>
  <c r="AS126" i="54"/>
  <c r="AS127" i="54"/>
  <c r="AS128" i="54"/>
  <c r="AS129" i="54"/>
  <c r="AS130" i="54"/>
  <c r="AS131" i="54"/>
  <c r="AS132" i="54"/>
  <c r="AS133" i="54"/>
  <c r="AS134" i="54"/>
  <c r="AS135" i="54"/>
  <c r="AS136" i="54"/>
  <c r="AS137" i="54"/>
  <c r="AS138" i="54"/>
  <c r="AS139" i="54"/>
  <c r="AS140" i="54"/>
  <c r="AS141" i="54"/>
  <c r="AS142" i="54"/>
  <c r="AS143" i="54"/>
  <c r="AS144" i="54"/>
  <c r="AS145" i="54"/>
  <c r="AS146" i="54"/>
  <c r="AS147" i="54"/>
  <c r="AS148" i="54"/>
  <c r="AS149" i="54"/>
  <c r="AS150" i="54"/>
  <c r="AS151" i="54"/>
  <c r="AS152" i="54"/>
  <c r="AS153" i="54"/>
  <c r="AS154" i="54"/>
  <c r="AS155" i="54"/>
  <c r="AS156" i="54"/>
  <c r="AS157" i="54"/>
  <c r="AS158" i="54"/>
  <c r="AS159" i="54"/>
  <c r="AS160" i="54"/>
  <c r="AS161" i="54"/>
  <c r="AS162" i="54"/>
  <c r="AS163" i="54"/>
  <c r="AS164" i="54"/>
  <c r="AS165" i="54"/>
  <c r="AR3" i="54"/>
  <c r="AR4" i="54"/>
  <c r="AR5" i="54"/>
  <c r="AR6" i="54"/>
  <c r="AR7" i="54"/>
  <c r="AR8" i="54"/>
  <c r="AR9" i="54"/>
  <c r="AR10" i="54"/>
  <c r="AR11" i="54"/>
  <c r="AR12" i="54"/>
  <c r="AR13" i="54"/>
  <c r="AR14" i="54"/>
  <c r="AR15" i="54"/>
  <c r="AR16" i="54"/>
  <c r="AR17" i="54"/>
  <c r="AR18" i="54"/>
  <c r="AR19" i="54"/>
  <c r="AR20" i="54"/>
  <c r="AR21" i="54"/>
  <c r="AR22" i="54"/>
  <c r="AR23" i="54"/>
  <c r="AR24" i="54"/>
  <c r="AR25" i="54"/>
  <c r="AR26" i="54"/>
  <c r="AR27" i="54"/>
  <c r="AR28" i="54"/>
  <c r="AR29" i="54"/>
  <c r="AR30" i="54"/>
  <c r="AR31" i="54"/>
  <c r="AR32" i="54"/>
  <c r="AR33" i="54"/>
  <c r="AR34" i="54"/>
  <c r="AR35" i="54"/>
  <c r="AR36" i="54"/>
  <c r="AR37" i="54"/>
  <c r="AR38" i="54"/>
  <c r="AR39" i="54"/>
  <c r="AR40" i="54"/>
  <c r="AR41" i="54"/>
  <c r="AR42" i="54"/>
  <c r="AR43" i="54"/>
  <c r="AR44" i="54"/>
  <c r="AR45" i="54"/>
  <c r="AR46" i="54"/>
  <c r="AR47" i="54"/>
  <c r="AR48" i="54"/>
  <c r="AR49" i="54"/>
  <c r="AR50" i="54"/>
  <c r="AR51" i="54"/>
  <c r="AR52" i="54"/>
  <c r="AR53" i="54"/>
  <c r="AR54" i="54"/>
  <c r="AR55" i="54"/>
  <c r="AR56" i="54"/>
  <c r="AR57" i="54"/>
  <c r="AR58" i="54"/>
  <c r="AR59" i="54"/>
  <c r="AR60" i="54"/>
  <c r="AR61" i="54"/>
  <c r="AR62" i="54"/>
  <c r="AR63" i="54"/>
  <c r="AR64" i="54"/>
  <c r="AR65" i="54"/>
  <c r="AR66" i="54"/>
  <c r="AR67" i="54"/>
  <c r="AR68" i="54"/>
  <c r="AR69" i="54"/>
  <c r="AR70" i="54"/>
  <c r="AR71" i="54"/>
  <c r="AR72" i="54"/>
  <c r="AR73" i="54"/>
  <c r="AR74" i="54"/>
  <c r="AR75" i="54"/>
  <c r="AR76" i="54"/>
  <c r="AR77" i="54"/>
  <c r="AR78" i="54"/>
  <c r="AR79" i="54"/>
  <c r="AR80" i="54"/>
  <c r="AR81" i="54"/>
  <c r="AR82" i="54"/>
  <c r="AR83" i="54"/>
  <c r="AR84" i="54"/>
  <c r="AR85" i="54"/>
  <c r="AR86" i="54"/>
  <c r="AR87" i="54"/>
  <c r="AR88" i="54"/>
  <c r="AR89" i="54"/>
  <c r="AR90" i="54"/>
  <c r="AR91" i="54"/>
  <c r="AR92" i="54"/>
  <c r="AR93" i="54"/>
  <c r="AR94" i="54"/>
  <c r="AR95" i="54"/>
  <c r="AR96" i="54"/>
  <c r="AR97" i="54"/>
  <c r="AR98" i="54"/>
  <c r="AR99" i="54"/>
  <c r="AR100" i="54"/>
  <c r="AR101" i="54"/>
  <c r="AR102" i="54"/>
  <c r="AR103" i="54"/>
  <c r="AR104" i="54"/>
  <c r="AR105" i="54"/>
  <c r="AR106" i="54"/>
  <c r="AR107" i="54"/>
  <c r="AR108" i="54"/>
  <c r="AR109" i="54"/>
  <c r="AR110" i="54"/>
  <c r="AR111" i="54"/>
  <c r="AR112" i="54"/>
  <c r="AR113" i="54"/>
  <c r="AR114" i="54"/>
  <c r="AR115" i="54"/>
  <c r="AR116" i="54"/>
  <c r="AR117" i="54"/>
  <c r="AR118" i="54"/>
  <c r="AR119" i="54"/>
  <c r="AR120" i="54"/>
  <c r="AR121" i="54"/>
  <c r="AR122" i="54"/>
  <c r="AR123" i="54"/>
  <c r="AR124" i="54"/>
  <c r="AR125" i="54"/>
  <c r="AR126" i="54"/>
  <c r="AR127" i="54"/>
  <c r="AR128" i="54"/>
  <c r="AR129" i="54"/>
  <c r="AR130" i="54"/>
  <c r="AR131" i="54"/>
  <c r="AR132" i="54"/>
  <c r="AR133" i="54"/>
  <c r="AR134" i="54"/>
  <c r="AR135" i="54"/>
  <c r="AR136" i="54"/>
  <c r="AR137" i="54"/>
  <c r="AR138" i="54"/>
  <c r="AR139" i="54"/>
  <c r="AR140" i="54"/>
  <c r="AR141" i="54"/>
  <c r="AR142" i="54"/>
  <c r="AR143" i="54"/>
  <c r="AR144" i="54"/>
  <c r="AR145" i="54"/>
  <c r="AR146" i="54"/>
  <c r="AR147" i="54"/>
  <c r="AR148" i="54"/>
  <c r="AR149" i="54"/>
  <c r="AR150" i="54"/>
  <c r="AR151" i="54"/>
  <c r="AR152" i="54"/>
  <c r="AR153" i="54"/>
  <c r="AR154" i="54"/>
  <c r="AR155" i="54"/>
  <c r="AR156" i="54"/>
  <c r="AR157" i="54"/>
  <c r="AR158" i="54"/>
  <c r="AR159" i="54"/>
  <c r="AR160" i="54"/>
  <c r="AR161" i="54"/>
  <c r="AR162" i="54"/>
  <c r="AR163" i="54"/>
  <c r="AR164" i="54"/>
  <c r="AR165" i="54"/>
  <c r="AQ3" i="54"/>
  <c r="AQ4" i="54"/>
  <c r="AQ5" i="54"/>
  <c r="AQ6" i="54"/>
  <c r="AQ7" i="54"/>
  <c r="AQ8" i="54"/>
  <c r="AQ9" i="54"/>
  <c r="AQ10" i="54"/>
  <c r="AQ11" i="54"/>
  <c r="AQ12" i="54"/>
  <c r="AQ13" i="54"/>
  <c r="AQ14" i="54"/>
  <c r="AQ15" i="54"/>
  <c r="AQ16" i="54"/>
  <c r="AQ17" i="54"/>
  <c r="AQ18" i="54"/>
  <c r="AQ19" i="54"/>
  <c r="AQ20" i="54"/>
  <c r="AQ21" i="54"/>
  <c r="AQ22" i="54"/>
  <c r="AQ23" i="54"/>
  <c r="AQ24" i="54"/>
  <c r="AQ25" i="54"/>
  <c r="AQ26" i="54"/>
  <c r="AQ27" i="54"/>
  <c r="AQ28" i="54"/>
  <c r="AQ29" i="54"/>
  <c r="AQ30" i="54"/>
  <c r="AQ31" i="54"/>
  <c r="AQ32" i="54"/>
  <c r="AQ33" i="54"/>
  <c r="AQ34" i="54"/>
  <c r="AQ35" i="54"/>
  <c r="AQ36" i="54"/>
  <c r="AQ37" i="54"/>
  <c r="AQ38" i="54"/>
  <c r="AQ39" i="54"/>
  <c r="AQ40" i="54"/>
  <c r="AQ41" i="54"/>
  <c r="AQ42" i="54"/>
  <c r="AQ43" i="54"/>
  <c r="AQ44" i="54"/>
  <c r="AQ45" i="54"/>
  <c r="AQ46" i="54"/>
  <c r="AQ47" i="54"/>
  <c r="AQ48" i="54"/>
  <c r="AQ49" i="54"/>
  <c r="AQ50" i="54"/>
  <c r="AQ51" i="54"/>
  <c r="AQ52" i="54"/>
  <c r="AQ53" i="54"/>
  <c r="AQ54" i="54"/>
  <c r="AQ55" i="54"/>
  <c r="AQ56" i="54"/>
  <c r="AQ57" i="54"/>
  <c r="AQ58" i="54"/>
  <c r="AQ59" i="54"/>
  <c r="AQ60" i="54"/>
  <c r="AQ61" i="54"/>
  <c r="AQ62" i="54"/>
  <c r="AQ63" i="54"/>
  <c r="AQ64" i="54"/>
  <c r="AQ65" i="54"/>
  <c r="AQ66" i="54"/>
  <c r="AQ67" i="54"/>
  <c r="AQ68" i="54"/>
  <c r="AQ69" i="54"/>
  <c r="AQ70" i="54"/>
  <c r="AQ71" i="54"/>
  <c r="AQ72" i="54"/>
  <c r="AQ73" i="54"/>
  <c r="AQ74" i="54"/>
  <c r="AQ75" i="54"/>
  <c r="AQ76" i="54"/>
  <c r="AQ77" i="54"/>
  <c r="AQ78" i="54"/>
  <c r="AQ79" i="54"/>
  <c r="AQ80" i="54"/>
  <c r="AQ81" i="54"/>
  <c r="AQ82" i="54"/>
  <c r="AQ83" i="54"/>
  <c r="AQ84" i="54"/>
  <c r="AQ85" i="54"/>
  <c r="AQ86" i="54"/>
  <c r="AQ87" i="54"/>
  <c r="AQ88" i="54"/>
  <c r="AQ89" i="54"/>
  <c r="AQ90" i="54"/>
  <c r="AQ91" i="54"/>
  <c r="AQ92" i="54"/>
  <c r="AQ93" i="54"/>
  <c r="AQ94" i="54"/>
  <c r="AQ95" i="54"/>
  <c r="AQ96" i="54"/>
  <c r="AQ97" i="54"/>
  <c r="AQ98" i="54"/>
  <c r="AQ99" i="54"/>
  <c r="AQ100" i="54"/>
  <c r="AQ101" i="54"/>
  <c r="AQ102" i="54"/>
  <c r="AQ103" i="54"/>
  <c r="AQ104" i="54"/>
  <c r="AQ105" i="54"/>
  <c r="AQ106" i="54"/>
  <c r="AQ107" i="54"/>
  <c r="AQ108" i="54"/>
  <c r="AQ109" i="54"/>
  <c r="AQ110" i="54"/>
  <c r="AQ111" i="54"/>
  <c r="AQ112" i="54"/>
  <c r="AQ113" i="54"/>
  <c r="AQ114" i="54"/>
  <c r="AQ115" i="54"/>
  <c r="AQ116" i="54"/>
  <c r="AQ117" i="54"/>
  <c r="AQ118" i="54"/>
  <c r="AQ119" i="54"/>
  <c r="AQ120" i="54"/>
  <c r="AQ121" i="54"/>
  <c r="AQ122" i="54"/>
  <c r="AQ123" i="54"/>
  <c r="AQ124" i="54"/>
  <c r="AQ125" i="54"/>
  <c r="AQ126" i="54"/>
  <c r="AQ127" i="54"/>
  <c r="AQ128" i="54"/>
  <c r="AQ129" i="54"/>
  <c r="AQ130" i="54"/>
  <c r="AQ131" i="54"/>
  <c r="AQ132" i="54"/>
  <c r="AQ133" i="54"/>
  <c r="AQ134" i="54"/>
  <c r="AQ135" i="54"/>
  <c r="AQ136" i="54"/>
  <c r="AQ137" i="54"/>
  <c r="AQ138" i="54"/>
  <c r="AQ139" i="54"/>
  <c r="AQ140" i="54"/>
  <c r="AQ141" i="54"/>
  <c r="AQ142" i="54"/>
  <c r="AQ143" i="54"/>
  <c r="AQ144" i="54"/>
  <c r="AQ145" i="54"/>
  <c r="AQ146" i="54"/>
  <c r="AQ147" i="54"/>
  <c r="AQ148" i="54"/>
  <c r="AQ149" i="54"/>
  <c r="AQ150" i="54"/>
  <c r="AQ151" i="54"/>
  <c r="AQ152" i="54"/>
  <c r="AQ153" i="54"/>
  <c r="AQ154" i="54"/>
  <c r="AQ155" i="54"/>
  <c r="AQ156" i="54"/>
  <c r="AQ157" i="54"/>
  <c r="AQ158" i="54"/>
  <c r="AQ159" i="54"/>
  <c r="AQ160" i="54"/>
  <c r="AQ161" i="54"/>
  <c r="AQ162" i="54"/>
  <c r="AQ163" i="54"/>
  <c r="AQ164" i="54"/>
  <c r="AQ165" i="54"/>
  <c r="AP3" i="54"/>
  <c r="AP4" i="54"/>
  <c r="AP5" i="54"/>
  <c r="AP6" i="54"/>
  <c r="AP7" i="54"/>
  <c r="AP8" i="54"/>
  <c r="AP9" i="54"/>
  <c r="AP10" i="54"/>
  <c r="AP11" i="54"/>
  <c r="AP12" i="54"/>
  <c r="AP13" i="54"/>
  <c r="AP14" i="54"/>
  <c r="AP15" i="54"/>
  <c r="AP16" i="54"/>
  <c r="AP17" i="54"/>
  <c r="AP18" i="54"/>
  <c r="AP19" i="54"/>
  <c r="AP20" i="54"/>
  <c r="AP21" i="54"/>
  <c r="AP22" i="54"/>
  <c r="AP23" i="54"/>
  <c r="AP24" i="54"/>
  <c r="AP25" i="54"/>
  <c r="AP26" i="54"/>
  <c r="AP27" i="54"/>
  <c r="AP28" i="54"/>
  <c r="AP29" i="54"/>
  <c r="AP30" i="54"/>
  <c r="AP31" i="54"/>
  <c r="AP32" i="54"/>
  <c r="AP33" i="54"/>
  <c r="AP34" i="54"/>
  <c r="AP35" i="54"/>
  <c r="AP36" i="54"/>
  <c r="AP37" i="54"/>
  <c r="AP38" i="54"/>
  <c r="AP39" i="54"/>
  <c r="AP40" i="54"/>
  <c r="AP41" i="54"/>
  <c r="AP42" i="54"/>
  <c r="AP43" i="54"/>
  <c r="AP44" i="54"/>
  <c r="AP45" i="54"/>
  <c r="AP46" i="54"/>
  <c r="AP47" i="54"/>
  <c r="AP48" i="54"/>
  <c r="AP49" i="54"/>
  <c r="AP50" i="54"/>
  <c r="AP51" i="54"/>
  <c r="AP52" i="54"/>
  <c r="AP53" i="54"/>
  <c r="AP54" i="54"/>
  <c r="AP55" i="54"/>
  <c r="AP56" i="54"/>
  <c r="AP57" i="54"/>
  <c r="AP58" i="54"/>
  <c r="AP59" i="54"/>
  <c r="AP60" i="54"/>
  <c r="AP61" i="54"/>
  <c r="AP62" i="54"/>
  <c r="AP63" i="54"/>
  <c r="AP64" i="54"/>
  <c r="AP65" i="54"/>
  <c r="AP66" i="54"/>
  <c r="AP67" i="54"/>
  <c r="AP68" i="54"/>
  <c r="AP69" i="54"/>
  <c r="AP70" i="54"/>
  <c r="AP71" i="54"/>
  <c r="AP72" i="54"/>
  <c r="AP73" i="54"/>
  <c r="AP74" i="54"/>
  <c r="AP75" i="54"/>
  <c r="AP76" i="54"/>
  <c r="AP77" i="54"/>
  <c r="AP78" i="54"/>
  <c r="AP79" i="54"/>
  <c r="AP80" i="54"/>
  <c r="AP81" i="54"/>
  <c r="AP82" i="54"/>
  <c r="AP83" i="54"/>
  <c r="AP84" i="54"/>
  <c r="AP85" i="54"/>
  <c r="AP86" i="54"/>
  <c r="AP87" i="54"/>
  <c r="AP88" i="54"/>
  <c r="AP89" i="54"/>
  <c r="AP90" i="54"/>
  <c r="AP91" i="54"/>
  <c r="AP92" i="54"/>
  <c r="AP93" i="54"/>
  <c r="AP94" i="54"/>
  <c r="AP95" i="54"/>
  <c r="AP96" i="54"/>
  <c r="AP97" i="54"/>
  <c r="AP98" i="54"/>
  <c r="AP99" i="54"/>
  <c r="AP100" i="54"/>
  <c r="AP101" i="54"/>
  <c r="AP102" i="54"/>
  <c r="AP103" i="54"/>
  <c r="AP104" i="54"/>
  <c r="AP105" i="54"/>
  <c r="AP106" i="54"/>
  <c r="AP107" i="54"/>
  <c r="AP108" i="54"/>
  <c r="AP109" i="54"/>
  <c r="AP110" i="54"/>
  <c r="AP111" i="54"/>
  <c r="AP112" i="54"/>
  <c r="AP113" i="54"/>
  <c r="AP114" i="54"/>
  <c r="AP115" i="54"/>
  <c r="AP116" i="54"/>
  <c r="AP117" i="54"/>
  <c r="AP118" i="54"/>
  <c r="AP119" i="54"/>
  <c r="AP120" i="54"/>
  <c r="AP121" i="54"/>
  <c r="AP122" i="54"/>
  <c r="AP123" i="54"/>
  <c r="AP124" i="54"/>
  <c r="AP125" i="54"/>
  <c r="AP126" i="54"/>
  <c r="AP127" i="54"/>
  <c r="AP128" i="54"/>
  <c r="AP129" i="54"/>
  <c r="AP130" i="54"/>
  <c r="AP131" i="54"/>
  <c r="AP132" i="54"/>
  <c r="AP133" i="54"/>
  <c r="AP134" i="54"/>
  <c r="AP135" i="54"/>
  <c r="AP136" i="54"/>
  <c r="AP137" i="54"/>
  <c r="AP138" i="54"/>
  <c r="AP139" i="54"/>
  <c r="AP140" i="54"/>
  <c r="AP141" i="54"/>
  <c r="AP142" i="54"/>
  <c r="AP143" i="54"/>
  <c r="AP144" i="54"/>
  <c r="AP145" i="54"/>
  <c r="AP146" i="54"/>
  <c r="AP147" i="54"/>
  <c r="AP148" i="54"/>
  <c r="AP149" i="54"/>
  <c r="AP150" i="54"/>
  <c r="AP151" i="54"/>
  <c r="AP152" i="54"/>
  <c r="AP153" i="54"/>
  <c r="AP154" i="54"/>
  <c r="AP155" i="54"/>
  <c r="AP156" i="54"/>
  <c r="AP157" i="54"/>
  <c r="AP158" i="54"/>
  <c r="AP159" i="54"/>
  <c r="AP160" i="54"/>
  <c r="AP161" i="54"/>
  <c r="AP162" i="54"/>
  <c r="AP163" i="54"/>
  <c r="AP164" i="54"/>
  <c r="AP165" i="54"/>
  <c r="AO3" i="54"/>
  <c r="AO4" i="54"/>
  <c r="AO5" i="54"/>
  <c r="AO6" i="54"/>
  <c r="AO7" i="54"/>
  <c r="AO8" i="54"/>
  <c r="AO9" i="54"/>
  <c r="AO10" i="54"/>
  <c r="AO11" i="54"/>
  <c r="AO12" i="54"/>
  <c r="AO13" i="54"/>
  <c r="AO14" i="54"/>
  <c r="AO15" i="54"/>
  <c r="AO16" i="54"/>
  <c r="AO17" i="54"/>
  <c r="AO18" i="54"/>
  <c r="AO19" i="54"/>
  <c r="AO20" i="54"/>
  <c r="AO21" i="54"/>
  <c r="AO22" i="54"/>
  <c r="AO23" i="54"/>
  <c r="AO24" i="54"/>
  <c r="AO25" i="54"/>
  <c r="AO26" i="54"/>
  <c r="AO27" i="54"/>
  <c r="AO28" i="54"/>
  <c r="AO29" i="54"/>
  <c r="AO30" i="54"/>
  <c r="AO31" i="54"/>
  <c r="AO32" i="54"/>
  <c r="AO33" i="54"/>
  <c r="AO34" i="54"/>
  <c r="AO35" i="54"/>
  <c r="AO36" i="54"/>
  <c r="AO37" i="54"/>
  <c r="AO38" i="54"/>
  <c r="AO39" i="54"/>
  <c r="AO40" i="54"/>
  <c r="AO41" i="54"/>
  <c r="AO42" i="54"/>
  <c r="AO43" i="54"/>
  <c r="AO44" i="54"/>
  <c r="AO45" i="54"/>
  <c r="AO46" i="54"/>
  <c r="AO47" i="54"/>
  <c r="AO48" i="54"/>
  <c r="AO49" i="54"/>
  <c r="AO50" i="54"/>
  <c r="AO51" i="54"/>
  <c r="AO52" i="54"/>
  <c r="AO53" i="54"/>
  <c r="AO54" i="54"/>
  <c r="AO55" i="54"/>
  <c r="AO56" i="54"/>
  <c r="AO57" i="54"/>
  <c r="AO58" i="54"/>
  <c r="AO59" i="54"/>
  <c r="AO60" i="54"/>
  <c r="AO61" i="54"/>
  <c r="AO62" i="54"/>
  <c r="AO63" i="54"/>
  <c r="AO64" i="54"/>
  <c r="AO65" i="54"/>
  <c r="AO66" i="54"/>
  <c r="AO67" i="54"/>
  <c r="AO68" i="54"/>
  <c r="AO69" i="54"/>
  <c r="AO70" i="54"/>
  <c r="AO71" i="54"/>
  <c r="AO72" i="54"/>
  <c r="AO73" i="54"/>
  <c r="AO74" i="54"/>
  <c r="AO75" i="54"/>
  <c r="AO76" i="54"/>
  <c r="AO77" i="54"/>
  <c r="AO78" i="54"/>
  <c r="AO79" i="54"/>
  <c r="AO80" i="54"/>
  <c r="AO81" i="54"/>
  <c r="AO82" i="54"/>
  <c r="AO83" i="54"/>
  <c r="AO84" i="54"/>
  <c r="AO85" i="54"/>
  <c r="AO86" i="54"/>
  <c r="AO87" i="54"/>
  <c r="AO88" i="54"/>
  <c r="AO89" i="54"/>
  <c r="AO90" i="54"/>
  <c r="AO91" i="54"/>
  <c r="AO92" i="54"/>
  <c r="AO93" i="54"/>
  <c r="AO94" i="54"/>
  <c r="AO95" i="54"/>
  <c r="AO96" i="54"/>
  <c r="AO97" i="54"/>
  <c r="AO98" i="54"/>
  <c r="AO99" i="54"/>
  <c r="AO100" i="54"/>
  <c r="AO101" i="54"/>
  <c r="AO102" i="54"/>
  <c r="AO103" i="54"/>
  <c r="AO104" i="54"/>
  <c r="AO105" i="54"/>
  <c r="AO106" i="54"/>
  <c r="AO107" i="54"/>
  <c r="AO108" i="54"/>
  <c r="AO109" i="54"/>
  <c r="AO110" i="54"/>
  <c r="AO111" i="54"/>
  <c r="AO112" i="54"/>
  <c r="AO113" i="54"/>
  <c r="AO114" i="54"/>
  <c r="AO115" i="54"/>
  <c r="AO116" i="54"/>
  <c r="AO117" i="54"/>
  <c r="AO118" i="54"/>
  <c r="AO119" i="54"/>
  <c r="AO120" i="54"/>
  <c r="AO121" i="54"/>
  <c r="AO122" i="54"/>
  <c r="AO123" i="54"/>
  <c r="AO124" i="54"/>
  <c r="AO125" i="54"/>
  <c r="AO126" i="54"/>
  <c r="AO127" i="54"/>
  <c r="AO128" i="54"/>
  <c r="AO129" i="54"/>
  <c r="AO130" i="54"/>
  <c r="AO131" i="54"/>
  <c r="AO132" i="54"/>
  <c r="AO133" i="54"/>
  <c r="AO134" i="54"/>
  <c r="AO135" i="54"/>
  <c r="AO136" i="54"/>
  <c r="AO137" i="54"/>
  <c r="AO138" i="54"/>
  <c r="AO139" i="54"/>
  <c r="AO140" i="54"/>
  <c r="AO141" i="54"/>
  <c r="AO142" i="54"/>
  <c r="AO143" i="54"/>
  <c r="AO144" i="54"/>
  <c r="AO145" i="54"/>
  <c r="AO146" i="54"/>
  <c r="AO147" i="54"/>
  <c r="AO148" i="54"/>
  <c r="AO149" i="54"/>
  <c r="AO150" i="54"/>
  <c r="AO151" i="54"/>
  <c r="AO152" i="54"/>
  <c r="AO153" i="54"/>
  <c r="AO154" i="54"/>
  <c r="AO155" i="54"/>
  <c r="AO156" i="54"/>
  <c r="AO157" i="54"/>
  <c r="AO158" i="54"/>
  <c r="AO159" i="54"/>
  <c r="AO160" i="54"/>
  <c r="AO161" i="54"/>
  <c r="AO162" i="54"/>
  <c r="AO163" i="54"/>
  <c r="AO164" i="54"/>
  <c r="AO165" i="54"/>
  <c r="DN3" i="54"/>
  <c r="DT3" i="54" s="1"/>
  <c r="AM3" i="54" s="1"/>
  <c r="DO3" i="54"/>
  <c r="DO4" i="54"/>
  <c r="DO5" i="54"/>
  <c r="DO6" i="54"/>
  <c r="AM7" i="54"/>
  <c r="AM8" i="54"/>
  <c r="DO7" i="54"/>
  <c r="DO8" i="54"/>
  <c r="DO9" i="54"/>
  <c r="AM10" i="54"/>
  <c r="AM11" i="54"/>
  <c r="DO10" i="54"/>
  <c r="DO11" i="54"/>
  <c r="DO12" i="54"/>
  <c r="DT12" i="54"/>
  <c r="AM12" i="54"/>
  <c r="DT13" i="54"/>
  <c r="AM13" i="54"/>
  <c r="DT14" i="54"/>
  <c r="AM14" i="54"/>
  <c r="DO13" i="54"/>
  <c r="DO14" i="54"/>
  <c r="DO15" i="54"/>
  <c r="DT15" i="54"/>
  <c r="AM15" i="54"/>
  <c r="DO16" i="54"/>
  <c r="DT16" i="54"/>
  <c r="AM16" i="54"/>
  <c r="DT17" i="54"/>
  <c r="AM17" i="54"/>
  <c r="DT18" i="54"/>
  <c r="AM18" i="54"/>
  <c r="DT19" i="54"/>
  <c r="AM19" i="54"/>
  <c r="DT20" i="54"/>
  <c r="AM20" i="54"/>
  <c r="DO17" i="54"/>
  <c r="DO18" i="54"/>
  <c r="DO19" i="54"/>
  <c r="DO20" i="54"/>
  <c r="DO21" i="54"/>
  <c r="DT21" i="54"/>
  <c r="AM21" i="54"/>
  <c r="DO22" i="54"/>
  <c r="DO23" i="54"/>
  <c r="AM24" i="54"/>
  <c r="DO24" i="54"/>
  <c r="DO25" i="54"/>
  <c r="DT25" i="54"/>
  <c r="AM25" i="54"/>
  <c r="DT26" i="54"/>
  <c r="AM26" i="54"/>
  <c r="DT27" i="54"/>
  <c r="AM27" i="54"/>
  <c r="DT28" i="54"/>
  <c r="AM28" i="54"/>
  <c r="DT29" i="54"/>
  <c r="AM29" i="54"/>
  <c r="DT30" i="54"/>
  <c r="AM30" i="54"/>
  <c r="DT31" i="54"/>
  <c r="AM31" i="54"/>
  <c r="DT32" i="54"/>
  <c r="AM32" i="54"/>
  <c r="DT33" i="54"/>
  <c r="AM33" i="54"/>
  <c r="AM34" i="54"/>
  <c r="AM35" i="54"/>
  <c r="AM36" i="54"/>
  <c r="AM37" i="54"/>
  <c r="AM38" i="54"/>
  <c r="DO26" i="54"/>
  <c r="DO27" i="54"/>
  <c r="DO28" i="54"/>
  <c r="DO29" i="54"/>
  <c r="DO30" i="54"/>
  <c r="DO31" i="54"/>
  <c r="DO32" i="54"/>
  <c r="DO33" i="54"/>
  <c r="DO34" i="54"/>
  <c r="DO35" i="54"/>
  <c r="DO36" i="54"/>
  <c r="DO37" i="54"/>
  <c r="DO38" i="54"/>
  <c r="DO39" i="54"/>
  <c r="DT39" i="54"/>
  <c r="AM39" i="54"/>
  <c r="DO40" i="54"/>
  <c r="DT40" i="54"/>
  <c r="AM40" i="54"/>
  <c r="DO41" i="54"/>
  <c r="DT41" i="54"/>
  <c r="AM41" i="54"/>
  <c r="AM42" i="54"/>
  <c r="DO42" i="54"/>
  <c r="DO43" i="54"/>
  <c r="DT43" i="54"/>
  <c r="AM43" i="54"/>
  <c r="AM44" i="54"/>
  <c r="AM45" i="54"/>
  <c r="AM46" i="54"/>
  <c r="AM47" i="54"/>
  <c r="AM48" i="54"/>
  <c r="AM49" i="54"/>
  <c r="AM50" i="54"/>
  <c r="AM51" i="54"/>
  <c r="AM52" i="54"/>
  <c r="AM53" i="54"/>
  <c r="AM54" i="54"/>
  <c r="AM55" i="54"/>
  <c r="DO44" i="54"/>
  <c r="DO45" i="54"/>
  <c r="DO46" i="54"/>
  <c r="DO47" i="54"/>
  <c r="DO48" i="54"/>
  <c r="DO49" i="54"/>
  <c r="DO50" i="54"/>
  <c r="DO51" i="54"/>
  <c r="DO52" i="54"/>
  <c r="DO53" i="54"/>
  <c r="DO54" i="54"/>
  <c r="DO55" i="54"/>
  <c r="DO56" i="54"/>
  <c r="DO57" i="54"/>
  <c r="DO58" i="54"/>
  <c r="AM59" i="54"/>
  <c r="DO59" i="54"/>
  <c r="DO60" i="54"/>
  <c r="AM61" i="54"/>
  <c r="AM62" i="54"/>
  <c r="DO61" i="54"/>
  <c r="DO62" i="54"/>
  <c r="DO63" i="54"/>
  <c r="DO64" i="54"/>
  <c r="DO65" i="54"/>
  <c r="DO66" i="54"/>
  <c r="DO67" i="54"/>
  <c r="DO68" i="54"/>
  <c r="DO69" i="54"/>
  <c r="DO70" i="54"/>
  <c r="AM71" i="54"/>
  <c r="DO71" i="54"/>
  <c r="DO72" i="54"/>
  <c r="DO73" i="54"/>
  <c r="DO74" i="54"/>
  <c r="DO75" i="54"/>
  <c r="DO76" i="54"/>
  <c r="DO77" i="54"/>
  <c r="DO78" i="54"/>
  <c r="DO79" i="54"/>
  <c r="DO80" i="54"/>
  <c r="DO81" i="54"/>
  <c r="AM82" i="54"/>
  <c r="DO82" i="54"/>
  <c r="DO83" i="54"/>
  <c r="AM84" i="54"/>
  <c r="AM85" i="54"/>
  <c r="AM86" i="54"/>
  <c r="AM87" i="54"/>
  <c r="AM88" i="54"/>
  <c r="AM89" i="54"/>
  <c r="DO84" i="54"/>
  <c r="DO85" i="54"/>
  <c r="DO86" i="54"/>
  <c r="DO87" i="54"/>
  <c r="DO88" i="54"/>
  <c r="DO89" i="54"/>
  <c r="DO90" i="54"/>
  <c r="DO91" i="54"/>
  <c r="DO92" i="54"/>
  <c r="DO93" i="54"/>
  <c r="DO94" i="54"/>
  <c r="DO95" i="54"/>
  <c r="DO96" i="54"/>
  <c r="DO97" i="54"/>
  <c r="DO98" i="54"/>
  <c r="DO99" i="54"/>
  <c r="DO100" i="54"/>
  <c r="AM101" i="54"/>
  <c r="AM102" i="54"/>
  <c r="AM103" i="54"/>
  <c r="AM104" i="54"/>
  <c r="AM105" i="54"/>
  <c r="AM106" i="54"/>
  <c r="AM107" i="54"/>
  <c r="AM108" i="54"/>
  <c r="AM109" i="54"/>
  <c r="AM110" i="54"/>
  <c r="DO101" i="54"/>
  <c r="DO102" i="54"/>
  <c r="DO103" i="54"/>
  <c r="DO104" i="54"/>
  <c r="DO105" i="54"/>
  <c r="DO106" i="54"/>
  <c r="DO107" i="54"/>
  <c r="DO108" i="54"/>
  <c r="DO109" i="54"/>
  <c r="DO110" i="54"/>
  <c r="DO111" i="54"/>
  <c r="AM112" i="54"/>
  <c r="AM113" i="54"/>
  <c r="AM114" i="54"/>
  <c r="AM115" i="54"/>
  <c r="AM116" i="54"/>
  <c r="DO112" i="54"/>
  <c r="DO113" i="54"/>
  <c r="DO114" i="54"/>
  <c r="DO115" i="54"/>
  <c r="DO116" i="54"/>
  <c r="DO117" i="54"/>
  <c r="DO118" i="54"/>
  <c r="DO119" i="54"/>
  <c r="AM120" i="54"/>
  <c r="AM121" i="54"/>
  <c r="AM122" i="54"/>
  <c r="DO120" i="54"/>
  <c r="DO121" i="54"/>
  <c r="DO122" i="54"/>
  <c r="DO123" i="54"/>
  <c r="DO124" i="54"/>
  <c r="DO125" i="54"/>
  <c r="DO126" i="54"/>
  <c r="DO127" i="54"/>
  <c r="DO128" i="54"/>
  <c r="AM129" i="54"/>
  <c r="AM130" i="54"/>
  <c r="AM131" i="54"/>
  <c r="AM132" i="54"/>
  <c r="AM133" i="54"/>
  <c r="AM134" i="54"/>
  <c r="AM135" i="54"/>
  <c r="AM136" i="54"/>
  <c r="AM137" i="54"/>
  <c r="AM138" i="54"/>
  <c r="AM139" i="54"/>
  <c r="AM140" i="54"/>
  <c r="AM141" i="54"/>
  <c r="DO129" i="54"/>
  <c r="DO130" i="54"/>
  <c r="DO131" i="54"/>
  <c r="DO132" i="54"/>
  <c r="DO133" i="54"/>
  <c r="DO134" i="54"/>
  <c r="DO135" i="54"/>
  <c r="DO136" i="54"/>
  <c r="DO137" i="54"/>
  <c r="DO138" i="54"/>
  <c r="DO139" i="54"/>
  <c r="DO140" i="54"/>
  <c r="DO141" i="54"/>
  <c r="DO142" i="54"/>
  <c r="AM143" i="54"/>
  <c r="AM144" i="54"/>
  <c r="AM145" i="54"/>
  <c r="AM146" i="54"/>
  <c r="AM147" i="54"/>
  <c r="AM148" i="54"/>
  <c r="DO143" i="54"/>
  <c r="DO144" i="54"/>
  <c r="DO145" i="54"/>
  <c r="DO146" i="54"/>
  <c r="DO147" i="54"/>
  <c r="DO148" i="54"/>
  <c r="DO149" i="54"/>
  <c r="AM150" i="54"/>
  <c r="AM151" i="54"/>
  <c r="AM152" i="54"/>
  <c r="AM153" i="54"/>
  <c r="AM154" i="54"/>
  <c r="AM155" i="54"/>
  <c r="AM156" i="54"/>
  <c r="AM157" i="54"/>
  <c r="AM158" i="54"/>
  <c r="AM159" i="54"/>
  <c r="AM160" i="54"/>
  <c r="AM161" i="54"/>
  <c r="AM162" i="54"/>
  <c r="AM163" i="54"/>
  <c r="AM164" i="54"/>
  <c r="AM165" i="54"/>
  <c r="DS3" i="54"/>
  <c r="AL3" i="54" s="1"/>
  <c r="AL7" i="54"/>
  <c r="AL8" i="54"/>
  <c r="AL10" i="54"/>
  <c r="AL11" i="54"/>
  <c r="DS12" i="54"/>
  <c r="AL12" i="54"/>
  <c r="DS13" i="54"/>
  <c r="AL13" i="54"/>
  <c r="DS14" i="54"/>
  <c r="AL14" i="54"/>
  <c r="DS15" i="54"/>
  <c r="AL15" i="54"/>
  <c r="DS16" i="54"/>
  <c r="AL16" i="54"/>
  <c r="DS17" i="54"/>
  <c r="AL17" i="54"/>
  <c r="DS18" i="54"/>
  <c r="AL18" i="54"/>
  <c r="DS19" i="54"/>
  <c r="AL19" i="54"/>
  <c r="DS20" i="54"/>
  <c r="AL20" i="54"/>
  <c r="DS21" i="54"/>
  <c r="AL21" i="54"/>
  <c r="AL24" i="54"/>
  <c r="DS25" i="54"/>
  <c r="AL25" i="54"/>
  <c r="DS26" i="54"/>
  <c r="AL26" i="54"/>
  <c r="DS27" i="54"/>
  <c r="AL27" i="54"/>
  <c r="DS28" i="54"/>
  <c r="AL28" i="54"/>
  <c r="DS29" i="54"/>
  <c r="AL29" i="54"/>
  <c r="DS30" i="54"/>
  <c r="AL30" i="54"/>
  <c r="DS31" i="54"/>
  <c r="AL31" i="54"/>
  <c r="DS32" i="54"/>
  <c r="AL32" i="54"/>
  <c r="DS33" i="54"/>
  <c r="AL33" i="54"/>
  <c r="AL34" i="54"/>
  <c r="AL35" i="54"/>
  <c r="AL36" i="54"/>
  <c r="AL37" i="54"/>
  <c r="AL38" i="54"/>
  <c r="DS39" i="54"/>
  <c r="AL39" i="54"/>
  <c r="DS40" i="54"/>
  <c r="AL40" i="54"/>
  <c r="DS41" i="54"/>
  <c r="AL41" i="54"/>
  <c r="AL42" i="54"/>
  <c r="DS43" i="54"/>
  <c r="AL43" i="54"/>
  <c r="AL44" i="54"/>
  <c r="AL45" i="54"/>
  <c r="AL46" i="54"/>
  <c r="AL47" i="54"/>
  <c r="AL48" i="54"/>
  <c r="AL49" i="54"/>
  <c r="AL50" i="54"/>
  <c r="AL51" i="54"/>
  <c r="AL52" i="54"/>
  <c r="AL53" i="54"/>
  <c r="AL54" i="54"/>
  <c r="AL55" i="54"/>
  <c r="AL59" i="54"/>
  <c r="AL61" i="54"/>
  <c r="AL62" i="54"/>
  <c r="AL71" i="54"/>
  <c r="AL82" i="54"/>
  <c r="AL84" i="54"/>
  <c r="AL85" i="54"/>
  <c r="AL86" i="54"/>
  <c r="AL87" i="54"/>
  <c r="AL88" i="54"/>
  <c r="AL89" i="54"/>
  <c r="AL101" i="54"/>
  <c r="AL102" i="54"/>
  <c r="AL103" i="54"/>
  <c r="AL104" i="54"/>
  <c r="AL105" i="54"/>
  <c r="AL106" i="54"/>
  <c r="AL107" i="54"/>
  <c r="AL108" i="54"/>
  <c r="AL109" i="54"/>
  <c r="AL110" i="54"/>
  <c r="AL112" i="54"/>
  <c r="AL113" i="54"/>
  <c r="AL114" i="54"/>
  <c r="AL115" i="54"/>
  <c r="AL116" i="54"/>
  <c r="AL120" i="54"/>
  <c r="AL121" i="54"/>
  <c r="AL122" i="54"/>
  <c r="AL129" i="54"/>
  <c r="AL130" i="54"/>
  <c r="AL131" i="54"/>
  <c r="AL132" i="54"/>
  <c r="AL133" i="54"/>
  <c r="AL134" i="54"/>
  <c r="AL135" i="54"/>
  <c r="AL136" i="54"/>
  <c r="AL137" i="54"/>
  <c r="AL138" i="54"/>
  <c r="AL139" i="54"/>
  <c r="AL140" i="54"/>
  <c r="AL141" i="54"/>
  <c r="AL143" i="54"/>
  <c r="AL144" i="54"/>
  <c r="AL145" i="54"/>
  <c r="AL146" i="54"/>
  <c r="AL147" i="54"/>
  <c r="AL148" i="54"/>
  <c r="AL150" i="54"/>
  <c r="AL151" i="54"/>
  <c r="AL152" i="54"/>
  <c r="AL153" i="54"/>
  <c r="AL154" i="54"/>
  <c r="AL155" i="54"/>
  <c r="AL156" i="54"/>
  <c r="AL157" i="54"/>
  <c r="AL158" i="54"/>
  <c r="AL159" i="54"/>
  <c r="AL160" i="54"/>
  <c r="AL161" i="54"/>
  <c r="AL162" i="54"/>
  <c r="AL163" i="54"/>
  <c r="AL164" i="54"/>
  <c r="AL165" i="54"/>
  <c r="DL3" i="54"/>
  <c r="DR3" i="54" s="1"/>
  <c r="AK3" i="54" s="1"/>
  <c r="DM3" i="54"/>
  <c r="DL4" i="54"/>
  <c r="DR4" i="54" s="1"/>
  <c r="AK4" i="54" s="1"/>
  <c r="DM4" i="54"/>
  <c r="DM5" i="54"/>
  <c r="DM6" i="54"/>
  <c r="AK7" i="54"/>
  <c r="AK8" i="54"/>
  <c r="DM7" i="54"/>
  <c r="DM8" i="54"/>
  <c r="DM9" i="54"/>
  <c r="AK10" i="54"/>
  <c r="AK11" i="54"/>
  <c r="DM10" i="54"/>
  <c r="DM11" i="54"/>
  <c r="DM12" i="54"/>
  <c r="DR12" i="54"/>
  <c r="AK12" i="54"/>
  <c r="DR13" i="54"/>
  <c r="AK13" i="54"/>
  <c r="DR14" i="54"/>
  <c r="AK14" i="54"/>
  <c r="DM13" i="54"/>
  <c r="DM14" i="54"/>
  <c r="DM15" i="54"/>
  <c r="DR15" i="54"/>
  <c r="AK15" i="54"/>
  <c r="DM16" i="54"/>
  <c r="DR16" i="54"/>
  <c r="AK16" i="54"/>
  <c r="DR17" i="54"/>
  <c r="AK17" i="54"/>
  <c r="DR18" i="54"/>
  <c r="AK18" i="54"/>
  <c r="DR19" i="54"/>
  <c r="AK19" i="54"/>
  <c r="DR20" i="54"/>
  <c r="AK20" i="54"/>
  <c r="DM17" i="54"/>
  <c r="DM18" i="54"/>
  <c r="DM19" i="54"/>
  <c r="DM20" i="54"/>
  <c r="DM21" i="54"/>
  <c r="DR21" i="54"/>
  <c r="AK21" i="54"/>
  <c r="DM22" i="54"/>
  <c r="DM23" i="54"/>
  <c r="AK24" i="54"/>
  <c r="DR25" i="54"/>
  <c r="AK25" i="54"/>
  <c r="DR26" i="54"/>
  <c r="AK26" i="54"/>
  <c r="DR27" i="54"/>
  <c r="AK27" i="54"/>
  <c r="DR28" i="54"/>
  <c r="AK28" i="54"/>
  <c r="DR29" i="54"/>
  <c r="AK29" i="54"/>
  <c r="DR30" i="54"/>
  <c r="AK30" i="54"/>
  <c r="DR31" i="54"/>
  <c r="AK31" i="54"/>
  <c r="DR32" i="54"/>
  <c r="AK32" i="54"/>
  <c r="DR33" i="54"/>
  <c r="AK33" i="54"/>
  <c r="AK34" i="54"/>
  <c r="AK35" i="54"/>
  <c r="AK36" i="54"/>
  <c r="AK37" i="54"/>
  <c r="AK38" i="54"/>
  <c r="DM24" i="54"/>
  <c r="DM25" i="54"/>
  <c r="DM26" i="54"/>
  <c r="DM27" i="54"/>
  <c r="DM28" i="54"/>
  <c r="DM29" i="54"/>
  <c r="DM30" i="54"/>
  <c r="DM31" i="54"/>
  <c r="DM32" i="54"/>
  <c r="DM33" i="54"/>
  <c r="DM34" i="54"/>
  <c r="DM35" i="54"/>
  <c r="DM36" i="54"/>
  <c r="DM37" i="54"/>
  <c r="DM38" i="54"/>
  <c r="DM39" i="54"/>
  <c r="DR39" i="54"/>
  <c r="AK39" i="54"/>
  <c r="DM40" i="54"/>
  <c r="DR40" i="54"/>
  <c r="AK40" i="54"/>
  <c r="DM41" i="54"/>
  <c r="DR41" i="54"/>
  <c r="AK41" i="54"/>
  <c r="AK42" i="54"/>
  <c r="DM42" i="54"/>
  <c r="DM43" i="54"/>
  <c r="DR43" i="54"/>
  <c r="AK43" i="54"/>
  <c r="AK44" i="54"/>
  <c r="AK45" i="54"/>
  <c r="AK46" i="54"/>
  <c r="AK47" i="54"/>
  <c r="AK48" i="54"/>
  <c r="AK49" i="54"/>
  <c r="AK50" i="54"/>
  <c r="AK51" i="54"/>
  <c r="AK52" i="54"/>
  <c r="AK53" i="54"/>
  <c r="AK54" i="54"/>
  <c r="AK55" i="54"/>
  <c r="DM44" i="54"/>
  <c r="DM45" i="54"/>
  <c r="DM46" i="54"/>
  <c r="DM47" i="54"/>
  <c r="DM48" i="54"/>
  <c r="DM49" i="54"/>
  <c r="DM50" i="54"/>
  <c r="DM51" i="54"/>
  <c r="DM52" i="54"/>
  <c r="DM53" i="54"/>
  <c r="DM54" i="54"/>
  <c r="DM55" i="54"/>
  <c r="DM56" i="54"/>
  <c r="DM57" i="54"/>
  <c r="DM58" i="54"/>
  <c r="AK59" i="54"/>
  <c r="DM59" i="54"/>
  <c r="DM60" i="54"/>
  <c r="AK61" i="54"/>
  <c r="AK62" i="54"/>
  <c r="DM61" i="54"/>
  <c r="DM62" i="54"/>
  <c r="DM63" i="54"/>
  <c r="DM64" i="54"/>
  <c r="DM65" i="54"/>
  <c r="DM66" i="54"/>
  <c r="DM67" i="54"/>
  <c r="DM68" i="54"/>
  <c r="DM69" i="54"/>
  <c r="DM70" i="54"/>
  <c r="AK71" i="54"/>
  <c r="DM71" i="54"/>
  <c r="DM72" i="54"/>
  <c r="DM73" i="54"/>
  <c r="DM74" i="54"/>
  <c r="DM75" i="54"/>
  <c r="DM76" i="54"/>
  <c r="DM77" i="54"/>
  <c r="DM78" i="54"/>
  <c r="DM79" i="54"/>
  <c r="DM80" i="54"/>
  <c r="DM81" i="54"/>
  <c r="AK82" i="54"/>
  <c r="DM82" i="54"/>
  <c r="DM83" i="54"/>
  <c r="AK84" i="54"/>
  <c r="AK85" i="54"/>
  <c r="AK86" i="54"/>
  <c r="AK87" i="54"/>
  <c r="AK88" i="54"/>
  <c r="AK89" i="54"/>
  <c r="DM84" i="54"/>
  <c r="DM85" i="54"/>
  <c r="DM86" i="54"/>
  <c r="DM87" i="54"/>
  <c r="DM88" i="54"/>
  <c r="DM89" i="54"/>
  <c r="DM90" i="54"/>
  <c r="DM91" i="54"/>
  <c r="DM92" i="54"/>
  <c r="DM93" i="54"/>
  <c r="DM94" i="54"/>
  <c r="DM95" i="54"/>
  <c r="DM96" i="54"/>
  <c r="DM97" i="54"/>
  <c r="DM98" i="54"/>
  <c r="DM99" i="54"/>
  <c r="DM100" i="54"/>
  <c r="AK101" i="54"/>
  <c r="AK102" i="54"/>
  <c r="AK103" i="54"/>
  <c r="AK104" i="54"/>
  <c r="AK105" i="54"/>
  <c r="AK106" i="54"/>
  <c r="AK107" i="54"/>
  <c r="AK108" i="54"/>
  <c r="AK109" i="54"/>
  <c r="AK110" i="54"/>
  <c r="DM101" i="54"/>
  <c r="DM102" i="54"/>
  <c r="DM103" i="54"/>
  <c r="DM104" i="54"/>
  <c r="DM105" i="54"/>
  <c r="DM106" i="54"/>
  <c r="DM107" i="54"/>
  <c r="DM108" i="54"/>
  <c r="DM109" i="54"/>
  <c r="DM110" i="54"/>
  <c r="DM111" i="54"/>
  <c r="AK112" i="54"/>
  <c r="AK113" i="54"/>
  <c r="AK114" i="54"/>
  <c r="AK115" i="54"/>
  <c r="AK116" i="54"/>
  <c r="DM112" i="54"/>
  <c r="DM113" i="54"/>
  <c r="DM114" i="54"/>
  <c r="DM115" i="54"/>
  <c r="DM116" i="54"/>
  <c r="DM117" i="54"/>
  <c r="DM118" i="54"/>
  <c r="DM119" i="54"/>
  <c r="AK120" i="54"/>
  <c r="AK121" i="54"/>
  <c r="AK122" i="54"/>
  <c r="DM120" i="54"/>
  <c r="DM121" i="54"/>
  <c r="DM122" i="54"/>
  <c r="DM123" i="54"/>
  <c r="DM124" i="54"/>
  <c r="DM125" i="54"/>
  <c r="DM126" i="54"/>
  <c r="DM127" i="54"/>
  <c r="DM128" i="54"/>
  <c r="AK129" i="54"/>
  <c r="AK130" i="54"/>
  <c r="AK131" i="54"/>
  <c r="AK132" i="54"/>
  <c r="AK133" i="54"/>
  <c r="AK134" i="54"/>
  <c r="AK135" i="54"/>
  <c r="AK136" i="54"/>
  <c r="AK137" i="54"/>
  <c r="AK138" i="54"/>
  <c r="AK139" i="54"/>
  <c r="AK140" i="54"/>
  <c r="AK141" i="54"/>
  <c r="DM129" i="54"/>
  <c r="DM130" i="54"/>
  <c r="DM131" i="54"/>
  <c r="DM132" i="54"/>
  <c r="DM133" i="54"/>
  <c r="DM134" i="54"/>
  <c r="DM135" i="54"/>
  <c r="DM136" i="54"/>
  <c r="DM137" i="54"/>
  <c r="DM138" i="54"/>
  <c r="DM139" i="54"/>
  <c r="DM140" i="54"/>
  <c r="DM141" i="54"/>
  <c r="DM142" i="54"/>
  <c r="AK143" i="54"/>
  <c r="AK144" i="54"/>
  <c r="AK145" i="54"/>
  <c r="AK146" i="54"/>
  <c r="AK147" i="54"/>
  <c r="AK148" i="54"/>
  <c r="DM143" i="54"/>
  <c r="DM144" i="54"/>
  <c r="DM145" i="54"/>
  <c r="DM146" i="54"/>
  <c r="DM147" i="54"/>
  <c r="DM148" i="54"/>
  <c r="DM149" i="54"/>
  <c r="AK150" i="54"/>
  <c r="AK151" i="54"/>
  <c r="AK152" i="54"/>
  <c r="AK153" i="54"/>
  <c r="AK154" i="54"/>
  <c r="AK155" i="54"/>
  <c r="AK156" i="54"/>
  <c r="AK157" i="54"/>
  <c r="AK158" i="54"/>
  <c r="AK159" i="54"/>
  <c r="AK160" i="54"/>
  <c r="AK161" i="54"/>
  <c r="AK162" i="54"/>
  <c r="AK163" i="54"/>
  <c r="AK164" i="54"/>
  <c r="AK165" i="54"/>
  <c r="DQ3" i="54"/>
  <c r="AJ3" i="54" s="1"/>
  <c r="AJ7" i="54"/>
  <c r="AJ8" i="54"/>
  <c r="AJ10" i="54"/>
  <c r="AJ11" i="54"/>
  <c r="DQ12" i="54"/>
  <c r="AJ12" i="54"/>
  <c r="DQ13" i="54"/>
  <c r="AJ13" i="54"/>
  <c r="DQ14" i="54"/>
  <c r="AJ14" i="54"/>
  <c r="DQ15" i="54"/>
  <c r="AJ15" i="54"/>
  <c r="DQ16" i="54"/>
  <c r="AJ16" i="54"/>
  <c r="DQ17" i="54"/>
  <c r="AJ17" i="54"/>
  <c r="DQ18" i="54"/>
  <c r="AJ18" i="54"/>
  <c r="DQ19" i="54"/>
  <c r="AJ19" i="54"/>
  <c r="DQ20" i="54"/>
  <c r="AJ20" i="54"/>
  <c r="DQ21" i="54"/>
  <c r="AJ21" i="54"/>
  <c r="AJ24" i="54"/>
  <c r="DQ25" i="54"/>
  <c r="AJ25" i="54"/>
  <c r="DQ26" i="54"/>
  <c r="AJ26" i="54"/>
  <c r="DQ27" i="54"/>
  <c r="AJ27" i="54"/>
  <c r="DQ28" i="54"/>
  <c r="AJ28" i="54"/>
  <c r="DQ29" i="54"/>
  <c r="AJ29" i="54"/>
  <c r="DQ30" i="54"/>
  <c r="AJ30" i="54"/>
  <c r="DQ31" i="54"/>
  <c r="AJ31" i="54"/>
  <c r="DQ32" i="54"/>
  <c r="AJ32" i="54"/>
  <c r="DQ33" i="54"/>
  <c r="AJ33" i="54"/>
  <c r="AJ34" i="54"/>
  <c r="AJ35" i="54"/>
  <c r="AJ36" i="54"/>
  <c r="AJ37" i="54"/>
  <c r="AJ38" i="54"/>
  <c r="DQ39" i="54"/>
  <c r="AJ39" i="54"/>
  <c r="DQ40" i="54"/>
  <c r="AJ40" i="54"/>
  <c r="DQ41" i="54"/>
  <c r="AJ41" i="54"/>
  <c r="AJ42" i="54"/>
  <c r="DQ43" i="54"/>
  <c r="AJ43" i="54"/>
  <c r="AJ44" i="54"/>
  <c r="AJ45" i="54"/>
  <c r="AJ46" i="54"/>
  <c r="AJ47" i="54"/>
  <c r="AJ48" i="54"/>
  <c r="AJ49" i="54"/>
  <c r="AJ50" i="54"/>
  <c r="AJ51" i="54"/>
  <c r="AJ52" i="54"/>
  <c r="AJ53" i="54"/>
  <c r="AJ54" i="54"/>
  <c r="AJ55" i="54"/>
  <c r="AJ59" i="54"/>
  <c r="AJ61" i="54"/>
  <c r="AJ62" i="54"/>
  <c r="AJ71" i="54"/>
  <c r="AJ82" i="54"/>
  <c r="AJ84" i="54"/>
  <c r="AJ85" i="54"/>
  <c r="AJ86" i="54"/>
  <c r="AJ87" i="54"/>
  <c r="AJ88" i="54"/>
  <c r="AJ89" i="54"/>
  <c r="AJ101" i="54"/>
  <c r="AJ102" i="54"/>
  <c r="AJ103" i="54"/>
  <c r="AJ104" i="54"/>
  <c r="AJ105" i="54"/>
  <c r="AJ106" i="54"/>
  <c r="AJ107" i="54"/>
  <c r="AJ108" i="54"/>
  <c r="AJ109" i="54"/>
  <c r="AJ110" i="54"/>
  <c r="AJ112" i="54"/>
  <c r="AJ113" i="54"/>
  <c r="AJ114" i="54"/>
  <c r="AJ115" i="54"/>
  <c r="AJ116" i="54"/>
  <c r="AJ120" i="54"/>
  <c r="AJ121" i="54"/>
  <c r="AJ122" i="54"/>
  <c r="AJ129" i="54"/>
  <c r="AJ130" i="54"/>
  <c r="AJ131" i="54"/>
  <c r="AJ132" i="54"/>
  <c r="AJ133" i="54"/>
  <c r="AJ134" i="54"/>
  <c r="AJ135" i="54"/>
  <c r="AJ136" i="54"/>
  <c r="AJ137" i="54"/>
  <c r="AJ138" i="54"/>
  <c r="AJ139" i="54"/>
  <c r="AJ140" i="54"/>
  <c r="AJ141" i="54"/>
  <c r="AJ143" i="54"/>
  <c r="AJ144" i="54"/>
  <c r="AJ145" i="54"/>
  <c r="AJ146" i="54"/>
  <c r="AJ147" i="54"/>
  <c r="AJ148" i="54"/>
  <c r="AJ150" i="54"/>
  <c r="AJ151" i="54"/>
  <c r="AJ152" i="54"/>
  <c r="AJ153" i="54"/>
  <c r="AJ154" i="54"/>
  <c r="AJ155" i="54"/>
  <c r="AJ156" i="54"/>
  <c r="AJ157" i="54"/>
  <c r="AJ158" i="54"/>
  <c r="AJ159" i="54"/>
  <c r="AJ160" i="54"/>
  <c r="AJ161" i="54"/>
  <c r="AJ162" i="54"/>
  <c r="AJ163" i="54"/>
  <c r="AJ164" i="54"/>
  <c r="AJ165" i="54"/>
  <c r="AI3" i="54"/>
  <c r="AI4" i="54"/>
  <c r="AI5" i="54"/>
  <c r="AI6" i="54"/>
  <c r="AI7" i="54"/>
  <c r="AI8" i="54"/>
  <c r="AI9" i="54"/>
  <c r="AI10" i="54"/>
  <c r="AI11" i="54"/>
  <c r="AI12" i="54"/>
  <c r="AI13" i="54"/>
  <c r="AI14" i="54"/>
  <c r="AI15" i="54"/>
  <c r="AI16" i="54"/>
  <c r="AI17" i="54"/>
  <c r="AI18" i="54"/>
  <c r="AI19" i="54"/>
  <c r="AI20" i="54"/>
  <c r="AI21" i="54"/>
  <c r="AI22" i="54"/>
  <c r="AI23" i="54"/>
  <c r="AI24" i="54"/>
  <c r="AI25" i="54"/>
  <c r="AI26" i="54"/>
  <c r="AI27" i="54"/>
  <c r="AI28" i="54"/>
  <c r="AI29" i="54"/>
  <c r="AI30" i="54"/>
  <c r="AI31" i="54"/>
  <c r="AI32" i="54"/>
  <c r="AI33" i="54"/>
  <c r="AI34" i="54"/>
  <c r="AI35" i="54"/>
  <c r="AI36" i="54"/>
  <c r="AI37" i="54"/>
  <c r="AI38" i="54"/>
  <c r="AI39" i="54"/>
  <c r="AI40" i="54"/>
  <c r="AI41" i="54"/>
  <c r="AI42" i="54"/>
  <c r="AI43" i="54"/>
  <c r="AI44" i="54"/>
  <c r="AI45" i="54"/>
  <c r="AI46" i="54"/>
  <c r="AI47" i="54"/>
  <c r="AI48" i="54"/>
  <c r="AI49" i="54"/>
  <c r="AI50" i="54"/>
  <c r="AI51" i="54"/>
  <c r="AI52" i="54"/>
  <c r="AI53" i="54"/>
  <c r="AI54" i="54"/>
  <c r="AI55" i="54"/>
  <c r="AI56" i="54"/>
  <c r="AI57" i="54"/>
  <c r="AI58" i="54"/>
  <c r="AI59" i="54"/>
  <c r="AI60" i="54"/>
  <c r="AI61" i="54"/>
  <c r="AI62" i="54"/>
  <c r="AI63" i="54"/>
  <c r="AI64" i="54"/>
  <c r="AI65" i="54"/>
  <c r="AI66" i="54"/>
  <c r="AI67" i="54"/>
  <c r="AI68" i="54"/>
  <c r="AI69" i="54"/>
  <c r="AI70" i="54"/>
  <c r="AI71" i="54"/>
  <c r="AI72" i="54"/>
  <c r="AI73" i="54"/>
  <c r="AI74" i="54"/>
  <c r="AI75" i="54"/>
  <c r="AI76" i="54"/>
  <c r="AI77" i="54"/>
  <c r="AI78" i="54"/>
  <c r="AI79" i="54"/>
  <c r="AI80" i="54"/>
  <c r="AI81" i="54"/>
  <c r="AI82" i="54"/>
  <c r="AI83" i="54"/>
  <c r="AI84" i="54"/>
  <c r="AI85" i="54"/>
  <c r="AI86" i="54"/>
  <c r="AI87" i="54"/>
  <c r="AI88" i="54"/>
  <c r="AI89" i="54"/>
  <c r="AI90" i="54"/>
  <c r="AI91" i="54"/>
  <c r="AI92" i="54"/>
  <c r="AI93" i="54"/>
  <c r="AI94" i="54"/>
  <c r="AI95" i="54"/>
  <c r="AI96" i="54"/>
  <c r="AI97" i="54"/>
  <c r="AI98" i="54"/>
  <c r="AI99" i="54"/>
  <c r="AI100" i="54"/>
  <c r="AI101" i="54"/>
  <c r="AI102" i="54"/>
  <c r="AI103" i="54"/>
  <c r="AI104" i="54"/>
  <c r="AI105" i="54"/>
  <c r="AI106" i="54"/>
  <c r="AI107" i="54"/>
  <c r="AI108" i="54"/>
  <c r="AI109" i="54"/>
  <c r="AI110" i="54"/>
  <c r="AI111" i="54"/>
  <c r="AI112" i="54"/>
  <c r="AI113" i="54"/>
  <c r="AI114" i="54"/>
  <c r="AI115" i="54"/>
  <c r="AI116" i="54"/>
  <c r="AI117" i="54"/>
  <c r="AI118" i="54"/>
  <c r="AI119" i="54"/>
  <c r="AI120" i="54"/>
  <c r="AI121" i="54"/>
  <c r="AI122" i="54"/>
  <c r="AI123" i="54"/>
  <c r="AI124" i="54"/>
  <c r="AI125" i="54"/>
  <c r="AI126" i="54"/>
  <c r="AI127" i="54"/>
  <c r="AI128" i="54"/>
  <c r="AI129" i="54"/>
  <c r="AI130" i="54"/>
  <c r="AI131" i="54"/>
  <c r="AI132" i="54"/>
  <c r="AI133" i="54"/>
  <c r="AI134" i="54"/>
  <c r="AI135" i="54"/>
  <c r="AI136" i="54"/>
  <c r="AI137" i="54"/>
  <c r="AI138" i="54"/>
  <c r="AI139" i="54"/>
  <c r="AI140" i="54"/>
  <c r="AI141" i="54"/>
  <c r="AI142" i="54"/>
  <c r="AI143" i="54"/>
  <c r="AI144" i="54"/>
  <c r="AI145" i="54"/>
  <c r="AI146" i="54"/>
  <c r="AI147" i="54"/>
  <c r="AI148" i="54"/>
  <c r="AI149" i="54"/>
  <c r="AI150" i="54"/>
  <c r="AI151" i="54"/>
  <c r="AI152" i="54"/>
  <c r="AI153" i="54"/>
  <c r="AI154" i="54"/>
  <c r="AI155" i="54"/>
  <c r="AI156" i="54"/>
  <c r="AI157" i="54"/>
  <c r="AI158" i="54"/>
  <c r="AI159" i="54"/>
  <c r="AI160" i="54"/>
  <c r="AI161" i="54"/>
  <c r="AI162" i="54"/>
  <c r="AI163" i="54"/>
  <c r="AI164" i="54"/>
  <c r="AI165" i="54"/>
  <c r="AH3" i="54"/>
  <c r="AH4" i="54"/>
  <c r="AH5" i="54"/>
  <c r="AH6" i="54"/>
  <c r="AH7" i="54"/>
  <c r="AH8" i="54"/>
  <c r="AH9" i="54"/>
  <c r="AH10" i="54"/>
  <c r="AH11" i="54"/>
  <c r="AH12" i="54"/>
  <c r="AH13" i="54"/>
  <c r="AH14" i="54"/>
  <c r="AH15" i="54"/>
  <c r="AH16" i="54"/>
  <c r="AH17" i="54"/>
  <c r="AH18" i="54"/>
  <c r="AH19" i="54"/>
  <c r="AH20" i="54"/>
  <c r="AH21" i="54"/>
  <c r="AH22" i="54"/>
  <c r="AH23" i="54"/>
  <c r="AH24" i="54"/>
  <c r="AH25" i="54"/>
  <c r="AH26" i="54"/>
  <c r="AH27" i="54"/>
  <c r="AH28" i="54"/>
  <c r="AH29" i="54"/>
  <c r="AH30" i="54"/>
  <c r="AH31" i="54"/>
  <c r="AH32" i="54"/>
  <c r="AH33" i="54"/>
  <c r="AH34" i="54"/>
  <c r="AH35" i="54"/>
  <c r="AH36" i="54"/>
  <c r="AH37" i="54"/>
  <c r="AH38" i="54"/>
  <c r="AH39" i="54"/>
  <c r="AH40" i="54"/>
  <c r="AH41" i="54"/>
  <c r="AH42" i="54"/>
  <c r="AH43" i="54"/>
  <c r="AH44" i="54"/>
  <c r="AH45" i="54"/>
  <c r="AH46" i="54"/>
  <c r="AH47" i="54"/>
  <c r="AH48" i="54"/>
  <c r="AH49" i="54"/>
  <c r="AH50" i="54"/>
  <c r="AH51" i="54"/>
  <c r="AH52" i="54"/>
  <c r="AH53" i="54"/>
  <c r="AH54" i="54"/>
  <c r="AH55" i="54"/>
  <c r="AH56" i="54"/>
  <c r="AH57" i="54"/>
  <c r="AH58" i="54"/>
  <c r="AH59" i="54"/>
  <c r="AH60" i="54"/>
  <c r="AH61" i="54"/>
  <c r="AH62" i="54"/>
  <c r="AH63" i="54"/>
  <c r="AH64" i="54"/>
  <c r="AH65" i="54"/>
  <c r="AH66" i="54"/>
  <c r="AH67" i="54"/>
  <c r="AH68" i="54"/>
  <c r="AH69" i="54"/>
  <c r="AH70" i="54"/>
  <c r="AH71" i="54"/>
  <c r="AH72" i="54"/>
  <c r="AH73" i="54"/>
  <c r="AH74" i="54"/>
  <c r="AH75" i="54"/>
  <c r="AH76" i="54"/>
  <c r="AH77" i="54"/>
  <c r="AH78" i="54"/>
  <c r="AH79" i="54"/>
  <c r="AH80" i="54"/>
  <c r="AH81" i="54"/>
  <c r="AH82" i="54"/>
  <c r="AH83" i="54"/>
  <c r="AH84" i="54"/>
  <c r="AH85" i="54"/>
  <c r="AH86" i="54"/>
  <c r="AH87" i="54"/>
  <c r="AH88" i="54"/>
  <c r="AH89" i="54"/>
  <c r="AH90" i="54"/>
  <c r="AH91" i="54"/>
  <c r="AH92" i="54"/>
  <c r="AH93" i="54"/>
  <c r="AH94" i="54"/>
  <c r="AH95" i="54"/>
  <c r="AH96" i="54"/>
  <c r="AH97" i="54"/>
  <c r="AH98" i="54"/>
  <c r="AH99" i="54"/>
  <c r="AH100" i="54"/>
  <c r="AH101" i="54"/>
  <c r="AH102" i="54"/>
  <c r="AH103" i="54"/>
  <c r="AH104" i="54"/>
  <c r="AH105" i="54"/>
  <c r="AH106" i="54"/>
  <c r="AH107" i="54"/>
  <c r="AH108" i="54"/>
  <c r="AH109" i="54"/>
  <c r="AH110" i="54"/>
  <c r="AH111" i="54"/>
  <c r="AH112" i="54"/>
  <c r="AH113" i="54"/>
  <c r="AH114" i="54"/>
  <c r="AH115" i="54"/>
  <c r="AH116" i="54"/>
  <c r="AH117" i="54"/>
  <c r="AH118" i="54"/>
  <c r="AH119" i="54"/>
  <c r="AH120" i="54"/>
  <c r="AH121" i="54"/>
  <c r="AH122" i="54"/>
  <c r="AH123" i="54"/>
  <c r="AH124" i="54"/>
  <c r="AH125" i="54"/>
  <c r="AH126" i="54"/>
  <c r="AH127" i="54"/>
  <c r="AH128" i="54"/>
  <c r="AH129" i="54"/>
  <c r="AH130" i="54"/>
  <c r="AH131" i="54"/>
  <c r="AH132" i="54"/>
  <c r="AH133" i="54"/>
  <c r="AH134" i="54"/>
  <c r="AH135" i="54"/>
  <c r="AH136" i="54"/>
  <c r="AH137" i="54"/>
  <c r="AH138" i="54"/>
  <c r="AH139" i="54"/>
  <c r="AH140" i="54"/>
  <c r="AH141" i="54"/>
  <c r="AH142" i="54"/>
  <c r="AH143" i="54"/>
  <c r="AH144" i="54"/>
  <c r="AH145" i="54"/>
  <c r="AH146" i="54"/>
  <c r="AH147" i="54"/>
  <c r="AH148" i="54"/>
  <c r="AH149" i="54"/>
  <c r="AH150" i="54"/>
  <c r="AH151" i="54"/>
  <c r="AH152" i="54"/>
  <c r="AH153" i="54"/>
  <c r="AH154" i="54"/>
  <c r="AH155" i="54"/>
  <c r="AH156" i="54"/>
  <c r="AH157" i="54"/>
  <c r="AH158" i="54"/>
  <c r="AH159" i="54"/>
  <c r="AH160" i="54"/>
  <c r="AH161" i="54"/>
  <c r="AH162" i="54"/>
  <c r="AH163" i="54"/>
  <c r="AH164" i="54"/>
  <c r="AH165" i="54"/>
  <c r="AF3" i="54"/>
  <c r="AF4" i="54"/>
  <c r="AF5" i="54"/>
  <c r="AF6" i="54"/>
  <c r="AF7" i="54"/>
  <c r="AF8" i="54"/>
  <c r="AF9" i="54"/>
  <c r="AF10" i="54"/>
  <c r="AF11" i="54"/>
  <c r="AF12" i="54"/>
  <c r="AF13" i="54"/>
  <c r="AF14" i="54"/>
  <c r="AF15" i="54"/>
  <c r="AF16" i="54"/>
  <c r="AF17" i="54"/>
  <c r="AF18" i="54"/>
  <c r="AF19" i="54"/>
  <c r="AF20" i="54"/>
  <c r="AF21" i="54"/>
  <c r="AF22" i="54"/>
  <c r="AF23" i="54"/>
  <c r="AF24" i="54"/>
  <c r="AF25" i="54"/>
  <c r="AF26" i="54"/>
  <c r="AF27" i="54"/>
  <c r="AF28" i="54"/>
  <c r="AF29" i="54"/>
  <c r="AF30" i="54"/>
  <c r="AF31" i="54"/>
  <c r="AF32" i="54"/>
  <c r="AF33" i="54"/>
  <c r="AF34" i="54"/>
  <c r="AF35" i="54"/>
  <c r="AF36" i="54"/>
  <c r="AF37" i="54"/>
  <c r="AF38" i="54"/>
  <c r="AF39" i="54"/>
  <c r="AF40" i="54"/>
  <c r="AF41" i="54"/>
  <c r="AF42" i="54"/>
  <c r="AF43" i="54"/>
  <c r="AF44" i="54"/>
  <c r="AF45" i="54"/>
  <c r="AF46" i="54"/>
  <c r="AF47" i="54"/>
  <c r="AF48" i="54"/>
  <c r="AF49" i="54"/>
  <c r="AF50" i="54"/>
  <c r="AF51" i="54"/>
  <c r="AF52" i="54"/>
  <c r="AF53" i="54"/>
  <c r="AF54" i="54"/>
  <c r="AF55" i="54"/>
  <c r="AF56" i="54"/>
  <c r="AF57" i="54"/>
  <c r="AF58" i="54"/>
  <c r="AF59" i="54"/>
  <c r="AF60" i="54"/>
  <c r="AF61" i="54"/>
  <c r="AF62" i="54"/>
  <c r="AF63" i="54"/>
  <c r="AF64" i="54"/>
  <c r="AF65" i="54"/>
  <c r="AF66" i="54"/>
  <c r="AF67" i="54"/>
  <c r="AF68" i="54"/>
  <c r="AF69" i="54"/>
  <c r="AF70" i="54"/>
  <c r="AF71" i="54"/>
  <c r="AF72" i="54"/>
  <c r="AF73" i="54"/>
  <c r="AF74" i="54"/>
  <c r="AF75" i="54"/>
  <c r="AF76" i="54"/>
  <c r="AF77" i="54"/>
  <c r="AF78" i="54"/>
  <c r="AF79" i="54"/>
  <c r="AF80" i="54"/>
  <c r="AF81" i="54"/>
  <c r="AF82" i="54"/>
  <c r="AF83" i="54"/>
  <c r="AF84" i="54"/>
  <c r="AF85" i="54"/>
  <c r="AF86" i="54"/>
  <c r="AF87" i="54"/>
  <c r="AF88" i="54"/>
  <c r="AF89" i="54"/>
  <c r="AF90" i="54"/>
  <c r="AF91" i="54"/>
  <c r="AF92" i="54"/>
  <c r="AF93" i="54"/>
  <c r="AF94" i="54"/>
  <c r="AF95" i="54"/>
  <c r="AF96" i="54"/>
  <c r="AF97" i="54"/>
  <c r="AF98" i="54"/>
  <c r="AF99" i="54"/>
  <c r="AF100" i="54"/>
  <c r="AF101" i="54"/>
  <c r="AF102" i="54"/>
  <c r="AF103" i="54"/>
  <c r="AF104" i="54"/>
  <c r="AF105" i="54"/>
  <c r="AF106" i="54"/>
  <c r="AF107" i="54"/>
  <c r="AF108" i="54"/>
  <c r="AF109" i="54"/>
  <c r="AF110" i="54"/>
  <c r="AF111" i="54"/>
  <c r="AF112" i="54"/>
  <c r="AF113" i="54"/>
  <c r="AF114" i="54"/>
  <c r="AF115" i="54"/>
  <c r="AF116" i="54"/>
  <c r="AF117" i="54"/>
  <c r="AF118" i="54"/>
  <c r="AF119" i="54"/>
  <c r="AF120" i="54"/>
  <c r="AF121" i="54"/>
  <c r="AF122" i="54"/>
  <c r="AF123" i="54"/>
  <c r="AF124" i="54"/>
  <c r="AF125" i="54"/>
  <c r="AF126" i="54"/>
  <c r="AF127" i="54"/>
  <c r="AF128" i="54"/>
  <c r="AF129" i="54"/>
  <c r="AF130" i="54"/>
  <c r="AF131" i="54"/>
  <c r="AF132" i="54"/>
  <c r="AF133" i="54"/>
  <c r="AF134" i="54"/>
  <c r="AF135" i="54"/>
  <c r="AF136" i="54"/>
  <c r="AF137" i="54"/>
  <c r="AF138" i="54"/>
  <c r="AF139" i="54"/>
  <c r="AF140" i="54"/>
  <c r="AF141" i="54"/>
  <c r="AF142" i="54"/>
  <c r="AF143" i="54"/>
  <c r="AF144" i="54"/>
  <c r="AF145" i="54"/>
  <c r="AF146" i="54"/>
  <c r="AF147" i="54"/>
  <c r="AF148" i="54"/>
  <c r="AF149" i="54"/>
  <c r="AF150" i="54"/>
  <c r="AF151" i="54"/>
  <c r="AF152" i="54"/>
  <c r="AF153" i="54"/>
  <c r="AF154" i="54"/>
  <c r="AF155" i="54"/>
  <c r="AF156" i="54"/>
  <c r="AF157" i="54"/>
  <c r="AF158" i="54"/>
  <c r="AF159" i="54"/>
  <c r="AF160" i="54"/>
  <c r="AF161" i="54"/>
  <c r="AF162" i="54"/>
  <c r="AF163" i="54"/>
  <c r="AF164" i="54"/>
  <c r="AF165" i="54"/>
  <c r="AE3" i="54"/>
  <c r="AE4" i="54"/>
  <c r="AE5" i="54"/>
  <c r="AE6" i="54"/>
  <c r="AE7" i="54"/>
  <c r="AE8" i="54"/>
  <c r="AE9" i="54"/>
  <c r="AE10" i="54"/>
  <c r="AE11" i="54"/>
  <c r="AE12" i="54"/>
  <c r="AE13" i="54"/>
  <c r="AE14" i="54"/>
  <c r="AE15" i="54"/>
  <c r="AE16" i="54"/>
  <c r="AE17" i="54"/>
  <c r="AE18" i="54"/>
  <c r="AE19" i="54"/>
  <c r="AE20" i="54"/>
  <c r="AE21" i="54"/>
  <c r="AE22" i="54"/>
  <c r="AE23" i="54"/>
  <c r="AE24" i="54"/>
  <c r="AE25" i="54"/>
  <c r="AE26" i="54"/>
  <c r="AE27" i="54"/>
  <c r="AE28" i="54"/>
  <c r="AE29" i="54"/>
  <c r="AE30" i="54"/>
  <c r="AE31" i="54"/>
  <c r="AE32" i="54"/>
  <c r="AE33" i="54"/>
  <c r="AE34" i="54"/>
  <c r="AE35" i="54"/>
  <c r="AE36" i="54"/>
  <c r="AE37" i="54"/>
  <c r="AE38" i="54"/>
  <c r="AE39" i="54"/>
  <c r="AE40" i="54"/>
  <c r="AE41" i="54"/>
  <c r="AE42" i="54"/>
  <c r="AE43" i="54"/>
  <c r="AE44" i="54"/>
  <c r="AE45" i="54"/>
  <c r="AE46" i="54"/>
  <c r="AE47" i="54"/>
  <c r="AE48" i="54"/>
  <c r="AE49" i="54"/>
  <c r="AE50" i="54"/>
  <c r="AE51" i="54"/>
  <c r="AE52" i="54"/>
  <c r="AE53" i="54"/>
  <c r="AE54" i="54"/>
  <c r="AE55" i="54"/>
  <c r="AE56" i="54"/>
  <c r="AE57" i="54"/>
  <c r="AE58" i="54"/>
  <c r="AE59" i="54"/>
  <c r="AE60" i="54"/>
  <c r="AE61" i="54"/>
  <c r="AE62" i="54"/>
  <c r="AE63" i="54"/>
  <c r="AE64" i="54"/>
  <c r="AE65" i="54"/>
  <c r="AE66" i="54"/>
  <c r="AE67" i="54"/>
  <c r="AE68" i="54"/>
  <c r="AE69" i="54"/>
  <c r="AE70" i="54"/>
  <c r="AE71" i="54"/>
  <c r="AE72" i="54"/>
  <c r="AE73" i="54"/>
  <c r="AE74" i="54"/>
  <c r="AE75" i="54"/>
  <c r="AE76" i="54"/>
  <c r="AE77" i="54"/>
  <c r="AE78" i="54"/>
  <c r="AE79" i="54"/>
  <c r="AE80" i="54"/>
  <c r="AE81" i="54"/>
  <c r="AE82" i="54"/>
  <c r="AE83" i="54"/>
  <c r="AE84" i="54"/>
  <c r="AE85" i="54"/>
  <c r="AE86" i="54"/>
  <c r="AE87" i="54"/>
  <c r="AE88" i="54"/>
  <c r="AE89" i="54"/>
  <c r="AE90" i="54"/>
  <c r="AE91" i="54"/>
  <c r="AE92" i="54"/>
  <c r="AE93" i="54"/>
  <c r="AE94" i="54"/>
  <c r="AE95" i="54"/>
  <c r="AE96" i="54"/>
  <c r="AE97" i="54"/>
  <c r="AE98" i="54"/>
  <c r="AE99" i="54"/>
  <c r="AE100" i="54"/>
  <c r="AE101" i="54"/>
  <c r="AE102" i="54"/>
  <c r="AE103" i="54"/>
  <c r="AE104" i="54"/>
  <c r="AE105" i="54"/>
  <c r="AE106" i="54"/>
  <c r="AE107" i="54"/>
  <c r="AE108" i="54"/>
  <c r="AE109" i="54"/>
  <c r="AE110" i="54"/>
  <c r="AE111" i="54"/>
  <c r="AE112" i="54"/>
  <c r="AE113" i="54"/>
  <c r="AE114" i="54"/>
  <c r="AE115" i="54"/>
  <c r="AE116" i="54"/>
  <c r="AE117" i="54"/>
  <c r="AE118" i="54"/>
  <c r="AE119" i="54"/>
  <c r="AE120" i="54"/>
  <c r="AE121" i="54"/>
  <c r="AE122" i="54"/>
  <c r="AE123" i="54"/>
  <c r="AE124" i="54"/>
  <c r="AE125" i="54"/>
  <c r="AE126" i="54"/>
  <c r="AE127" i="54"/>
  <c r="AE128" i="54"/>
  <c r="AE129" i="54"/>
  <c r="AE130" i="54"/>
  <c r="AE131" i="54"/>
  <c r="AE132" i="54"/>
  <c r="AE133" i="54"/>
  <c r="AE134" i="54"/>
  <c r="AE135" i="54"/>
  <c r="AE136" i="54"/>
  <c r="AE137" i="54"/>
  <c r="AE138" i="54"/>
  <c r="AE139" i="54"/>
  <c r="AE140" i="54"/>
  <c r="AE141" i="54"/>
  <c r="AE142" i="54"/>
  <c r="AE143" i="54"/>
  <c r="AE144" i="54"/>
  <c r="AE145" i="54"/>
  <c r="AE146" i="54"/>
  <c r="AE147" i="54"/>
  <c r="AE148" i="54"/>
  <c r="AE149" i="54"/>
  <c r="AE150" i="54"/>
  <c r="AE151" i="54"/>
  <c r="AE152" i="54"/>
  <c r="AE153" i="54"/>
  <c r="AE154" i="54"/>
  <c r="AE155" i="54"/>
  <c r="AE156" i="54"/>
  <c r="AE157" i="54"/>
  <c r="AE158" i="54"/>
  <c r="AE159" i="54"/>
  <c r="AE160" i="54"/>
  <c r="AE161" i="54"/>
  <c r="AE162" i="54"/>
  <c r="AE163" i="54"/>
  <c r="AE164" i="54"/>
  <c r="AE165" i="54"/>
  <c r="AD3" i="54"/>
  <c r="AD4" i="54"/>
  <c r="AD5" i="54"/>
  <c r="AD6" i="54"/>
  <c r="AD7" i="54"/>
  <c r="AD8" i="54"/>
  <c r="AD9" i="54"/>
  <c r="AD10" i="54"/>
  <c r="AD11" i="54"/>
  <c r="AD12" i="54"/>
  <c r="AD13" i="54"/>
  <c r="AD14" i="54"/>
  <c r="AD15" i="54"/>
  <c r="AD16" i="54"/>
  <c r="AD17" i="54"/>
  <c r="AD18" i="54"/>
  <c r="AD19" i="54"/>
  <c r="AD20" i="54"/>
  <c r="AD21" i="54"/>
  <c r="AD22" i="54"/>
  <c r="AD23" i="54"/>
  <c r="AD24" i="54"/>
  <c r="AD25" i="54"/>
  <c r="AD26" i="54"/>
  <c r="AD27" i="54"/>
  <c r="AD28" i="54"/>
  <c r="AD29" i="54"/>
  <c r="AD30" i="54"/>
  <c r="AD31" i="54"/>
  <c r="AD32" i="54"/>
  <c r="AD33" i="54"/>
  <c r="AD34" i="54"/>
  <c r="AD35" i="54"/>
  <c r="AD36" i="54"/>
  <c r="AD37" i="54"/>
  <c r="AD38" i="54"/>
  <c r="AD39" i="54"/>
  <c r="AD40" i="54"/>
  <c r="AD41" i="54"/>
  <c r="AD42" i="54"/>
  <c r="AD43" i="54"/>
  <c r="AD44" i="54"/>
  <c r="AD45" i="54"/>
  <c r="AD46" i="54"/>
  <c r="AD47" i="54"/>
  <c r="AD48" i="54"/>
  <c r="AD49" i="54"/>
  <c r="AD50" i="54"/>
  <c r="AD51" i="54"/>
  <c r="AD52" i="54"/>
  <c r="AD53" i="54"/>
  <c r="AD54" i="54"/>
  <c r="AD55" i="54"/>
  <c r="AD56" i="54"/>
  <c r="AD57" i="54"/>
  <c r="AD58" i="54"/>
  <c r="AD59" i="54"/>
  <c r="AD60" i="54"/>
  <c r="AD61" i="54"/>
  <c r="AD62" i="54"/>
  <c r="AD63" i="54"/>
  <c r="AD64" i="54"/>
  <c r="AD65" i="54"/>
  <c r="AD66" i="54"/>
  <c r="AD67" i="54"/>
  <c r="AD68" i="54"/>
  <c r="AD69" i="54"/>
  <c r="AD70" i="54"/>
  <c r="AD71" i="54"/>
  <c r="AD72" i="54"/>
  <c r="AD73" i="54"/>
  <c r="AD74" i="54"/>
  <c r="AD75" i="54"/>
  <c r="AD76" i="54"/>
  <c r="AD77" i="54"/>
  <c r="AD78" i="54"/>
  <c r="AD79" i="54"/>
  <c r="AD80" i="54"/>
  <c r="AD81" i="54"/>
  <c r="AD82" i="54"/>
  <c r="AD83" i="54"/>
  <c r="AD84" i="54"/>
  <c r="AD85" i="54"/>
  <c r="AD86" i="54"/>
  <c r="AD87" i="54"/>
  <c r="AD88" i="54"/>
  <c r="AD89" i="54"/>
  <c r="AD90" i="54"/>
  <c r="AD91" i="54"/>
  <c r="AD92" i="54"/>
  <c r="AD93" i="54"/>
  <c r="AD94" i="54"/>
  <c r="AD95" i="54"/>
  <c r="AD96" i="54"/>
  <c r="AD97" i="54"/>
  <c r="AD98" i="54"/>
  <c r="AD99" i="54"/>
  <c r="AD100" i="54"/>
  <c r="AD101" i="54"/>
  <c r="AD102" i="54"/>
  <c r="AD103" i="54"/>
  <c r="AD104" i="54"/>
  <c r="AD105" i="54"/>
  <c r="AD106" i="54"/>
  <c r="AD107" i="54"/>
  <c r="AD108" i="54"/>
  <c r="AD109" i="54"/>
  <c r="AD110" i="54"/>
  <c r="AD111" i="54"/>
  <c r="AD112" i="54"/>
  <c r="AD113" i="54"/>
  <c r="AD114" i="54"/>
  <c r="AD115" i="54"/>
  <c r="AD116" i="54"/>
  <c r="AD117" i="54"/>
  <c r="AD118" i="54"/>
  <c r="AD119" i="54"/>
  <c r="AD120" i="54"/>
  <c r="AD121" i="54"/>
  <c r="AD122" i="54"/>
  <c r="AD123" i="54"/>
  <c r="AD124" i="54"/>
  <c r="AD125" i="54"/>
  <c r="AD126" i="54"/>
  <c r="AD127" i="54"/>
  <c r="AD128" i="54"/>
  <c r="AD129" i="54"/>
  <c r="AD130" i="54"/>
  <c r="AD131" i="54"/>
  <c r="AD132" i="54"/>
  <c r="AD133" i="54"/>
  <c r="AD134" i="54"/>
  <c r="AD135" i="54"/>
  <c r="AD136" i="54"/>
  <c r="AD137" i="54"/>
  <c r="AD138" i="54"/>
  <c r="AD139" i="54"/>
  <c r="AD140" i="54"/>
  <c r="AD141" i="54"/>
  <c r="AD142" i="54"/>
  <c r="AD143" i="54"/>
  <c r="AD144" i="54"/>
  <c r="AD145" i="54"/>
  <c r="AD146" i="54"/>
  <c r="AD147" i="54"/>
  <c r="AD148" i="54"/>
  <c r="AD149" i="54"/>
  <c r="AD150" i="54"/>
  <c r="AD151" i="54"/>
  <c r="AD152" i="54"/>
  <c r="AD153" i="54"/>
  <c r="AD154" i="54"/>
  <c r="AD155" i="54"/>
  <c r="AD156" i="54"/>
  <c r="AD157" i="54"/>
  <c r="AD158" i="54"/>
  <c r="AD159" i="54"/>
  <c r="AD160" i="54"/>
  <c r="AD161" i="54"/>
  <c r="AD162" i="54"/>
  <c r="AD163" i="54"/>
  <c r="AD164" i="54"/>
  <c r="AD165" i="54"/>
  <c r="AC3" i="54"/>
  <c r="AC4" i="54"/>
  <c r="AC5" i="54"/>
  <c r="AC6" i="54"/>
  <c r="AC7" i="54"/>
  <c r="AC8" i="54"/>
  <c r="AC9" i="54"/>
  <c r="AC10" i="54"/>
  <c r="AC11" i="54"/>
  <c r="AC12" i="54"/>
  <c r="AC13" i="54"/>
  <c r="AC14" i="54"/>
  <c r="AC15" i="54"/>
  <c r="AC16" i="54"/>
  <c r="AC17" i="54"/>
  <c r="AC18" i="54"/>
  <c r="AC19" i="54"/>
  <c r="AC20" i="54"/>
  <c r="AC21" i="54"/>
  <c r="AC22" i="54"/>
  <c r="AC23" i="54"/>
  <c r="AC24" i="54"/>
  <c r="AC25" i="54"/>
  <c r="AC26" i="54"/>
  <c r="AC27" i="54"/>
  <c r="AC28" i="54"/>
  <c r="AC29" i="54"/>
  <c r="AC30" i="54"/>
  <c r="AC31" i="54"/>
  <c r="AC32" i="54"/>
  <c r="AC33" i="54"/>
  <c r="AC34" i="54"/>
  <c r="AC35" i="54"/>
  <c r="AC36" i="54"/>
  <c r="AC37" i="54"/>
  <c r="AC38" i="54"/>
  <c r="AC39" i="54"/>
  <c r="AC40" i="54"/>
  <c r="AC41" i="54"/>
  <c r="AC42" i="54"/>
  <c r="AC43" i="54"/>
  <c r="AC44" i="54"/>
  <c r="AC45" i="54"/>
  <c r="AC46" i="54"/>
  <c r="AC47" i="54"/>
  <c r="AC48" i="54"/>
  <c r="AC49" i="54"/>
  <c r="AC50" i="54"/>
  <c r="AC51" i="54"/>
  <c r="AC52" i="54"/>
  <c r="AC53" i="54"/>
  <c r="AC54" i="54"/>
  <c r="AC55" i="54"/>
  <c r="AC56" i="54"/>
  <c r="AC57" i="54"/>
  <c r="AC58" i="54"/>
  <c r="AC59" i="54"/>
  <c r="AC60" i="54"/>
  <c r="AC61" i="54"/>
  <c r="AC62" i="54"/>
  <c r="AC63" i="54"/>
  <c r="AC64" i="54"/>
  <c r="AC65" i="54"/>
  <c r="AC66" i="54"/>
  <c r="AC67" i="54"/>
  <c r="AC68" i="54"/>
  <c r="AC69" i="54"/>
  <c r="AC70" i="54"/>
  <c r="AC71" i="54"/>
  <c r="AC72" i="54"/>
  <c r="AC73" i="54"/>
  <c r="AC74" i="54"/>
  <c r="AC75" i="54"/>
  <c r="AC76" i="54"/>
  <c r="AC77" i="54"/>
  <c r="AC78" i="54"/>
  <c r="AC79" i="54"/>
  <c r="AC80" i="54"/>
  <c r="AC81" i="54"/>
  <c r="AC82" i="54"/>
  <c r="AC83" i="54"/>
  <c r="AC84" i="54"/>
  <c r="AC85" i="54"/>
  <c r="AC86" i="54"/>
  <c r="AC87" i="54"/>
  <c r="AC88" i="54"/>
  <c r="AC89" i="54"/>
  <c r="AC90" i="54"/>
  <c r="AC91" i="54"/>
  <c r="AC92" i="54"/>
  <c r="AC93" i="54"/>
  <c r="AC94" i="54"/>
  <c r="AC95" i="54"/>
  <c r="AC96" i="54"/>
  <c r="AC97" i="54"/>
  <c r="AC98" i="54"/>
  <c r="AC99" i="54"/>
  <c r="AC100" i="54"/>
  <c r="AC101" i="54"/>
  <c r="AC102" i="54"/>
  <c r="AC103" i="54"/>
  <c r="AC104" i="54"/>
  <c r="AC105" i="54"/>
  <c r="AC106" i="54"/>
  <c r="AC107" i="54"/>
  <c r="AC108" i="54"/>
  <c r="AC109" i="54"/>
  <c r="AC110" i="54"/>
  <c r="AC111" i="54"/>
  <c r="AC112" i="54"/>
  <c r="AC113" i="54"/>
  <c r="AC114" i="54"/>
  <c r="AC115" i="54"/>
  <c r="AC116" i="54"/>
  <c r="AC117" i="54"/>
  <c r="AC118" i="54"/>
  <c r="AC119" i="54"/>
  <c r="AC120" i="54"/>
  <c r="AC121" i="54"/>
  <c r="AC122" i="54"/>
  <c r="AC123" i="54"/>
  <c r="AC124" i="54"/>
  <c r="AC125" i="54"/>
  <c r="AC126" i="54"/>
  <c r="AC127" i="54"/>
  <c r="AC128" i="54"/>
  <c r="AC129" i="54"/>
  <c r="AC130" i="54"/>
  <c r="AC131" i="54"/>
  <c r="AC132" i="54"/>
  <c r="AC133" i="54"/>
  <c r="AC134" i="54"/>
  <c r="AC135" i="54"/>
  <c r="AC136" i="54"/>
  <c r="AC137" i="54"/>
  <c r="AC138" i="54"/>
  <c r="AC139" i="54"/>
  <c r="AC140" i="54"/>
  <c r="AC141" i="54"/>
  <c r="AC142" i="54"/>
  <c r="AC143" i="54"/>
  <c r="AC144" i="54"/>
  <c r="AC145" i="54"/>
  <c r="AC146" i="54"/>
  <c r="AC147" i="54"/>
  <c r="AC148" i="54"/>
  <c r="AC149" i="54"/>
  <c r="AC150" i="54"/>
  <c r="AC151" i="54"/>
  <c r="AC152" i="54"/>
  <c r="AC153" i="54"/>
  <c r="AC154" i="54"/>
  <c r="AC155" i="54"/>
  <c r="AC156" i="54"/>
  <c r="AC157" i="54"/>
  <c r="AC158" i="54"/>
  <c r="AC159" i="54"/>
  <c r="AC160" i="54"/>
  <c r="AC161" i="54"/>
  <c r="AC162" i="54"/>
  <c r="AC163" i="54"/>
  <c r="AC164" i="54"/>
  <c r="AC165" i="54"/>
  <c r="AB3" i="54"/>
  <c r="AB4" i="54"/>
  <c r="AB5" i="54"/>
  <c r="AB6" i="54"/>
  <c r="AB7" i="54"/>
  <c r="AB8" i="54"/>
  <c r="AB9" i="54"/>
  <c r="AB10" i="54"/>
  <c r="AB11" i="54"/>
  <c r="AB12" i="54"/>
  <c r="AB13" i="54"/>
  <c r="AB14" i="54"/>
  <c r="AB15" i="54"/>
  <c r="AB16" i="54"/>
  <c r="AB17" i="54"/>
  <c r="AB18" i="54"/>
  <c r="AB19" i="54"/>
  <c r="AB20" i="54"/>
  <c r="AB21" i="54"/>
  <c r="AB22" i="54"/>
  <c r="AB23" i="54"/>
  <c r="AB24" i="54"/>
  <c r="AB25" i="54"/>
  <c r="AB26" i="54"/>
  <c r="AB27" i="54"/>
  <c r="AB28" i="54"/>
  <c r="AB29" i="54"/>
  <c r="AB30" i="54"/>
  <c r="AB31" i="54"/>
  <c r="AB32" i="54"/>
  <c r="AB33" i="54"/>
  <c r="AB34" i="54"/>
  <c r="AB35" i="54"/>
  <c r="AB36" i="54"/>
  <c r="AB37" i="54"/>
  <c r="AB38" i="54"/>
  <c r="AB39" i="54"/>
  <c r="AB40" i="54"/>
  <c r="AB41" i="54"/>
  <c r="AB42" i="54"/>
  <c r="AB43" i="54"/>
  <c r="AB44" i="54"/>
  <c r="AB45" i="54"/>
  <c r="AB46" i="54"/>
  <c r="AB47" i="54"/>
  <c r="AB48" i="54"/>
  <c r="AB49" i="54"/>
  <c r="AB50" i="54"/>
  <c r="AB51" i="54"/>
  <c r="AB52" i="54"/>
  <c r="AB53" i="54"/>
  <c r="AB54" i="54"/>
  <c r="AB55" i="54"/>
  <c r="AB56" i="54"/>
  <c r="AB57" i="54"/>
  <c r="AB58" i="54"/>
  <c r="AB59" i="54"/>
  <c r="AB60" i="54"/>
  <c r="AB61" i="54"/>
  <c r="AB62" i="54"/>
  <c r="AB63" i="54"/>
  <c r="AB64" i="54"/>
  <c r="AB65" i="54"/>
  <c r="AB66" i="54"/>
  <c r="AB67" i="54"/>
  <c r="AB68" i="54"/>
  <c r="AB69" i="54"/>
  <c r="AB70" i="54"/>
  <c r="AB71" i="54"/>
  <c r="AB72" i="54"/>
  <c r="AB73" i="54"/>
  <c r="AB74" i="54"/>
  <c r="AB75" i="54"/>
  <c r="AB76" i="54"/>
  <c r="AB77" i="54"/>
  <c r="AB78" i="54"/>
  <c r="AB79" i="54"/>
  <c r="AB80" i="54"/>
  <c r="AB81" i="54"/>
  <c r="AB82" i="54"/>
  <c r="AB83" i="54"/>
  <c r="AB84" i="54"/>
  <c r="AB85" i="54"/>
  <c r="AB86" i="54"/>
  <c r="AB87" i="54"/>
  <c r="AB88" i="54"/>
  <c r="AB89" i="54"/>
  <c r="AB90" i="54"/>
  <c r="AB91" i="54"/>
  <c r="AB92" i="54"/>
  <c r="AB93" i="54"/>
  <c r="AB94" i="54"/>
  <c r="AB95" i="54"/>
  <c r="AB96" i="54"/>
  <c r="AB97" i="54"/>
  <c r="AB98" i="54"/>
  <c r="AB99" i="54"/>
  <c r="AB100" i="54"/>
  <c r="AB101" i="54"/>
  <c r="AB102" i="54"/>
  <c r="AB103" i="54"/>
  <c r="AB104" i="54"/>
  <c r="AB105" i="54"/>
  <c r="AB106" i="54"/>
  <c r="AB107" i="54"/>
  <c r="AB108" i="54"/>
  <c r="AB109" i="54"/>
  <c r="AB110" i="54"/>
  <c r="AB111" i="54"/>
  <c r="AB112" i="54"/>
  <c r="AB113" i="54"/>
  <c r="AB114" i="54"/>
  <c r="AB115" i="54"/>
  <c r="AB116" i="54"/>
  <c r="AB117" i="54"/>
  <c r="AB118" i="54"/>
  <c r="AB119" i="54"/>
  <c r="AB120" i="54"/>
  <c r="AB121" i="54"/>
  <c r="AB122" i="54"/>
  <c r="AB123" i="54"/>
  <c r="AB124" i="54"/>
  <c r="AB125" i="54"/>
  <c r="AB126" i="54"/>
  <c r="AB127" i="54"/>
  <c r="AB128" i="54"/>
  <c r="AB129" i="54"/>
  <c r="AB130" i="54"/>
  <c r="AB131" i="54"/>
  <c r="AB132" i="54"/>
  <c r="AB133" i="54"/>
  <c r="AB134" i="54"/>
  <c r="AB135" i="54"/>
  <c r="AB136" i="54"/>
  <c r="AB137" i="54"/>
  <c r="AB138" i="54"/>
  <c r="AB139" i="54"/>
  <c r="AB140" i="54"/>
  <c r="AB141" i="54"/>
  <c r="AB142" i="54"/>
  <c r="AB143" i="54"/>
  <c r="AB144" i="54"/>
  <c r="AB145" i="54"/>
  <c r="AB146" i="54"/>
  <c r="AB147" i="54"/>
  <c r="AB148" i="54"/>
  <c r="AB149" i="54"/>
  <c r="AB150" i="54"/>
  <c r="AB151" i="54"/>
  <c r="AB152" i="54"/>
  <c r="AB153" i="54"/>
  <c r="AB154" i="54"/>
  <c r="AB155" i="54"/>
  <c r="AB156" i="54"/>
  <c r="AB157" i="54"/>
  <c r="AB158" i="54"/>
  <c r="AB159" i="54"/>
  <c r="AB160" i="54"/>
  <c r="AB161" i="54"/>
  <c r="AB162" i="54"/>
  <c r="AB163" i="54"/>
  <c r="AB164" i="54"/>
  <c r="AB165" i="54"/>
  <c r="AA3" i="54"/>
  <c r="AA4" i="54"/>
  <c r="AA5" i="54"/>
  <c r="AA6" i="54"/>
  <c r="AA7" i="54"/>
  <c r="AA8" i="54"/>
  <c r="AA9" i="54"/>
  <c r="AA10" i="54"/>
  <c r="AA11" i="54"/>
  <c r="AA12" i="54"/>
  <c r="AA13" i="54"/>
  <c r="AA14" i="54"/>
  <c r="AA15" i="54"/>
  <c r="AA16" i="54"/>
  <c r="AA17" i="54"/>
  <c r="AA18" i="54"/>
  <c r="AA19" i="54"/>
  <c r="AA20" i="54"/>
  <c r="AA21" i="54"/>
  <c r="AA22" i="54"/>
  <c r="AA23" i="54"/>
  <c r="AA24" i="54"/>
  <c r="AA25" i="54"/>
  <c r="AA26" i="54"/>
  <c r="AA27" i="54"/>
  <c r="AA28" i="54"/>
  <c r="AA29" i="54"/>
  <c r="AA30" i="54"/>
  <c r="AA31" i="54"/>
  <c r="AA32" i="54"/>
  <c r="AA33" i="54"/>
  <c r="AA34" i="54"/>
  <c r="AA35" i="54"/>
  <c r="AA36" i="54"/>
  <c r="AA37" i="54"/>
  <c r="AA38" i="54"/>
  <c r="AA39" i="54"/>
  <c r="AA40" i="54"/>
  <c r="AA41" i="54"/>
  <c r="AA42" i="54"/>
  <c r="AA43" i="54"/>
  <c r="AA44" i="54"/>
  <c r="AA45" i="54"/>
  <c r="AA46" i="54"/>
  <c r="AA47" i="54"/>
  <c r="AA48" i="54"/>
  <c r="AA49" i="54"/>
  <c r="AA50" i="54"/>
  <c r="AA51" i="54"/>
  <c r="AA52" i="54"/>
  <c r="AA53" i="54"/>
  <c r="AA54" i="54"/>
  <c r="AA55" i="54"/>
  <c r="AA56" i="54"/>
  <c r="AA57" i="54"/>
  <c r="AA58" i="54"/>
  <c r="AA59" i="54"/>
  <c r="AA60" i="54"/>
  <c r="AA61" i="54"/>
  <c r="AA62" i="54"/>
  <c r="AA63" i="54"/>
  <c r="AA64" i="54"/>
  <c r="AA65" i="54"/>
  <c r="AA66" i="54"/>
  <c r="AA67" i="54"/>
  <c r="AA68" i="54"/>
  <c r="AA69" i="54"/>
  <c r="AA70" i="54"/>
  <c r="AA71" i="54"/>
  <c r="AA72" i="54"/>
  <c r="AA73" i="54"/>
  <c r="AA74" i="54"/>
  <c r="AA75" i="54"/>
  <c r="AA76" i="54"/>
  <c r="AA77" i="54"/>
  <c r="AA78" i="54"/>
  <c r="AA79" i="54"/>
  <c r="AA80" i="54"/>
  <c r="AA81" i="54"/>
  <c r="AA82" i="54"/>
  <c r="AA83" i="54"/>
  <c r="AA84" i="54"/>
  <c r="AA85" i="54"/>
  <c r="AA86" i="54"/>
  <c r="AA87" i="54"/>
  <c r="AA88" i="54"/>
  <c r="AA89" i="54"/>
  <c r="AA90" i="54"/>
  <c r="AA91" i="54"/>
  <c r="AA92" i="54"/>
  <c r="AA93" i="54"/>
  <c r="AA94" i="54"/>
  <c r="AA95" i="54"/>
  <c r="AA96" i="54"/>
  <c r="AA97" i="54"/>
  <c r="AA98" i="54"/>
  <c r="AA99" i="54"/>
  <c r="AA100" i="54"/>
  <c r="AA101" i="54"/>
  <c r="AA102" i="54"/>
  <c r="AA103" i="54"/>
  <c r="AA104" i="54"/>
  <c r="AA105" i="54"/>
  <c r="AA106" i="54"/>
  <c r="AA107" i="54"/>
  <c r="AA108" i="54"/>
  <c r="AA109" i="54"/>
  <c r="AA110" i="54"/>
  <c r="AA111" i="54"/>
  <c r="AA112" i="54"/>
  <c r="AA113" i="54"/>
  <c r="AA114" i="54"/>
  <c r="AA115" i="54"/>
  <c r="AA116" i="54"/>
  <c r="AA117" i="54"/>
  <c r="AA118" i="54"/>
  <c r="AA119" i="54"/>
  <c r="AA120" i="54"/>
  <c r="AA121" i="54"/>
  <c r="AA122" i="54"/>
  <c r="AA123" i="54"/>
  <c r="AA124" i="54"/>
  <c r="AA125" i="54"/>
  <c r="AA126" i="54"/>
  <c r="AA127" i="54"/>
  <c r="AA128" i="54"/>
  <c r="AA129" i="54"/>
  <c r="AA130" i="54"/>
  <c r="AA131" i="54"/>
  <c r="AA132" i="54"/>
  <c r="AA133" i="54"/>
  <c r="AA134" i="54"/>
  <c r="AA135" i="54"/>
  <c r="AA136" i="54"/>
  <c r="AA137" i="54"/>
  <c r="AA138" i="54"/>
  <c r="AA139" i="54"/>
  <c r="AA140" i="54"/>
  <c r="AA141" i="54"/>
  <c r="AA142" i="54"/>
  <c r="AA143" i="54"/>
  <c r="AA144" i="54"/>
  <c r="AA145" i="54"/>
  <c r="AA146" i="54"/>
  <c r="AA147" i="54"/>
  <c r="AA148" i="54"/>
  <c r="AA149" i="54"/>
  <c r="AA150" i="54"/>
  <c r="AA151" i="54"/>
  <c r="AA152" i="54"/>
  <c r="AA153" i="54"/>
  <c r="AA154" i="54"/>
  <c r="AA155" i="54"/>
  <c r="AA156" i="54"/>
  <c r="AA157" i="54"/>
  <c r="AA158" i="54"/>
  <c r="AA159" i="54"/>
  <c r="AA160" i="54"/>
  <c r="AA161" i="54"/>
  <c r="AA162" i="54"/>
  <c r="AA163" i="54"/>
  <c r="AA164" i="54"/>
  <c r="AA165" i="54"/>
  <c r="X167" i="54"/>
  <c r="W167" i="54"/>
  <c r="O3" i="54"/>
  <c r="S3" i="54"/>
  <c r="O4" i="54"/>
  <c r="S4" i="54"/>
  <c r="O5" i="54"/>
  <c r="S5" i="54"/>
  <c r="O6" i="54"/>
  <c r="S6" i="54"/>
  <c r="O7" i="54"/>
  <c r="S7" i="54"/>
  <c r="O8" i="54"/>
  <c r="S8" i="54"/>
  <c r="O9" i="54"/>
  <c r="S9" i="54"/>
  <c r="O10" i="54"/>
  <c r="S10" i="54"/>
  <c r="O11" i="54"/>
  <c r="S11" i="54"/>
  <c r="O12" i="54"/>
  <c r="S12" i="54"/>
  <c r="O13" i="54"/>
  <c r="S13" i="54"/>
  <c r="O14" i="54"/>
  <c r="S14" i="54"/>
  <c r="O15" i="54"/>
  <c r="S15" i="54"/>
  <c r="O16" i="54"/>
  <c r="S16" i="54"/>
  <c r="O17" i="54"/>
  <c r="S17" i="54"/>
  <c r="O18" i="54"/>
  <c r="S18" i="54"/>
  <c r="O19" i="54"/>
  <c r="S19" i="54"/>
  <c r="O20" i="54"/>
  <c r="S20" i="54"/>
  <c r="O21" i="54"/>
  <c r="S21" i="54"/>
  <c r="O22" i="54"/>
  <c r="S22" i="54"/>
  <c r="O23" i="54"/>
  <c r="S23" i="54"/>
  <c r="O24" i="54"/>
  <c r="S24" i="54"/>
  <c r="O25" i="54"/>
  <c r="S25" i="54"/>
  <c r="O26" i="54"/>
  <c r="S26" i="54"/>
  <c r="O27" i="54"/>
  <c r="S27" i="54"/>
  <c r="O28" i="54"/>
  <c r="S28" i="54"/>
  <c r="O29" i="54"/>
  <c r="S29" i="54"/>
  <c r="O30" i="54"/>
  <c r="S30" i="54"/>
  <c r="O31" i="54"/>
  <c r="S31" i="54"/>
  <c r="O32" i="54"/>
  <c r="S32" i="54"/>
  <c r="O33" i="54"/>
  <c r="S33" i="54"/>
  <c r="O34" i="54"/>
  <c r="S34" i="54"/>
  <c r="O35" i="54"/>
  <c r="S35" i="54"/>
  <c r="O36" i="54"/>
  <c r="S36" i="54"/>
  <c r="O37" i="54"/>
  <c r="S37" i="54"/>
  <c r="O38" i="54"/>
  <c r="S38" i="54"/>
  <c r="O39" i="54"/>
  <c r="S39" i="54"/>
  <c r="O40" i="54"/>
  <c r="S40" i="54"/>
  <c r="O41" i="54"/>
  <c r="S41" i="54"/>
  <c r="O42" i="54"/>
  <c r="S42" i="54"/>
  <c r="O43" i="54"/>
  <c r="S43" i="54"/>
  <c r="O44" i="54"/>
  <c r="S44" i="54"/>
  <c r="O45" i="54"/>
  <c r="S45" i="54"/>
  <c r="O46" i="54"/>
  <c r="S46" i="54"/>
  <c r="O47" i="54"/>
  <c r="S47" i="54"/>
  <c r="O48" i="54"/>
  <c r="S48" i="54"/>
  <c r="O49" i="54"/>
  <c r="S49" i="54"/>
  <c r="O50" i="54"/>
  <c r="S50" i="54"/>
  <c r="O51" i="54"/>
  <c r="S51" i="54"/>
  <c r="O52" i="54"/>
  <c r="S52" i="54"/>
  <c r="O53" i="54"/>
  <c r="S53" i="54"/>
  <c r="O54" i="54"/>
  <c r="S54" i="54"/>
  <c r="O55" i="54"/>
  <c r="S55" i="54"/>
  <c r="O56" i="54"/>
  <c r="S56" i="54"/>
  <c r="O57" i="54"/>
  <c r="S57" i="54"/>
  <c r="O58" i="54"/>
  <c r="S58" i="54"/>
  <c r="O59" i="54"/>
  <c r="S59" i="54"/>
  <c r="O60" i="54"/>
  <c r="S60" i="54"/>
  <c r="O61" i="54"/>
  <c r="S61" i="54"/>
  <c r="O62" i="54"/>
  <c r="S62" i="54"/>
  <c r="O63" i="54"/>
  <c r="S63" i="54"/>
  <c r="O64" i="54"/>
  <c r="S64" i="54"/>
  <c r="O65" i="54"/>
  <c r="S65" i="54"/>
  <c r="O66" i="54"/>
  <c r="S66" i="54"/>
  <c r="O67" i="54"/>
  <c r="S67" i="54"/>
  <c r="O68" i="54"/>
  <c r="S68" i="54"/>
  <c r="O69" i="54"/>
  <c r="S69" i="54"/>
  <c r="O70" i="54"/>
  <c r="S70" i="54"/>
  <c r="O71" i="54"/>
  <c r="S71" i="54"/>
  <c r="O72" i="54"/>
  <c r="S72" i="54"/>
  <c r="O73" i="54"/>
  <c r="S73" i="54"/>
  <c r="O74" i="54"/>
  <c r="S74" i="54"/>
  <c r="O75" i="54"/>
  <c r="S75" i="54"/>
  <c r="O76" i="54"/>
  <c r="S76" i="54"/>
  <c r="O77" i="54"/>
  <c r="S77" i="54"/>
  <c r="O78" i="54"/>
  <c r="S78" i="54"/>
  <c r="O79" i="54"/>
  <c r="S79" i="54"/>
  <c r="O80" i="54"/>
  <c r="S80" i="54"/>
  <c r="O81" i="54"/>
  <c r="S81" i="54"/>
  <c r="O82" i="54"/>
  <c r="S82" i="54"/>
  <c r="O83" i="54"/>
  <c r="S83" i="54"/>
  <c r="O84" i="54"/>
  <c r="S84" i="54"/>
  <c r="O85" i="54"/>
  <c r="S85" i="54"/>
  <c r="O86" i="54"/>
  <c r="S86" i="54"/>
  <c r="O87" i="54"/>
  <c r="S87" i="54"/>
  <c r="O88" i="54"/>
  <c r="S88" i="54"/>
  <c r="O89" i="54"/>
  <c r="S89" i="54"/>
  <c r="O90" i="54"/>
  <c r="S90" i="54"/>
  <c r="O91" i="54"/>
  <c r="S91" i="54"/>
  <c r="O92" i="54"/>
  <c r="S92" i="54"/>
  <c r="O93" i="54"/>
  <c r="S93" i="54"/>
  <c r="O94" i="54"/>
  <c r="S94" i="54"/>
  <c r="O95" i="54"/>
  <c r="S95" i="54"/>
  <c r="O96" i="54"/>
  <c r="S96" i="54"/>
  <c r="O97" i="54"/>
  <c r="S97" i="54"/>
  <c r="O98" i="54"/>
  <c r="S98" i="54"/>
  <c r="O99" i="54"/>
  <c r="S99" i="54"/>
  <c r="O100" i="54"/>
  <c r="S100" i="54"/>
  <c r="O101" i="54"/>
  <c r="S101" i="54"/>
  <c r="O102" i="54"/>
  <c r="S102" i="54"/>
  <c r="O103" i="54"/>
  <c r="S103" i="54"/>
  <c r="O104" i="54"/>
  <c r="S104" i="54"/>
  <c r="O105" i="54"/>
  <c r="S105" i="54"/>
  <c r="O106" i="54"/>
  <c r="S106" i="54"/>
  <c r="O107" i="54"/>
  <c r="S107" i="54"/>
  <c r="O108" i="54"/>
  <c r="S108" i="54"/>
  <c r="O109" i="54"/>
  <c r="S109" i="54"/>
  <c r="O110" i="54"/>
  <c r="S110" i="54"/>
  <c r="O111" i="54"/>
  <c r="S111" i="54"/>
  <c r="O112" i="54"/>
  <c r="S112" i="54"/>
  <c r="O113" i="54"/>
  <c r="S113" i="54"/>
  <c r="O114" i="54"/>
  <c r="S114" i="54"/>
  <c r="O115" i="54"/>
  <c r="S115" i="54"/>
  <c r="O116" i="54"/>
  <c r="S116" i="54"/>
  <c r="O117" i="54"/>
  <c r="S117" i="54"/>
  <c r="O118" i="54"/>
  <c r="S118" i="54"/>
  <c r="O119" i="54"/>
  <c r="S119" i="54"/>
  <c r="O120" i="54"/>
  <c r="S120" i="54"/>
  <c r="O121" i="54"/>
  <c r="S121" i="54"/>
  <c r="O122" i="54"/>
  <c r="S122" i="54"/>
  <c r="O123" i="54"/>
  <c r="S123" i="54"/>
  <c r="O124" i="54"/>
  <c r="S124" i="54"/>
  <c r="O125" i="54"/>
  <c r="S125" i="54"/>
  <c r="O126" i="54"/>
  <c r="S126" i="54"/>
  <c r="O127" i="54"/>
  <c r="S127" i="54"/>
  <c r="O128" i="54"/>
  <c r="S128" i="54"/>
  <c r="O129" i="54"/>
  <c r="S129" i="54"/>
  <c r="O130" i="54"/>
  <c r="S130" i="54"/>
  <c r="O131" i="54"/>
  <c r="S131" i="54"/>
  <c r="O132" i="54"/>
  <c r="S132" i="54"/>
  <c r="O133" i="54"/>
  <c r="S133" i="54"/>
  <c r="O134" i="54"/>
  <c r="S134" i="54"/>
  <c r="O135" i="54"/>
  <c r="S135" i="54"/>
  <c r="O136" i="54"/>
  <c r="S136" i="54"/>
  <c r="O137" i="54"/>
  <c r="S137" i="54"/>
  <c r="O138" i="54"/>
  <c r="S138" i="54"/>
  <c r="O139" i="54"/>
  <c r="S139" i="54"/>
  <c r="O140" i="54"/>
  <c r="S140" i="54"/>
  <c r="O141" i="54"/>
  <c r="S141" i="54"/>
  <c r="O142" i="54"/>
  <c r="S142" i="54"/>
  <c r="O143" i="54"/>
  <c r="S143" i="54"/>
  <c r="O144" i="54"/>
  <c r="S144" i="54"/>
  <c r="O145" i="54"/>
  <c r="S145" i="54"/>
  <c r="O146" i="54"/>
  <c r="S146" i="54"/>
  <c r="O147" i="54"/>
  <c r="S147" i="54"/>
  <c r="O148" i="54"/>
  <c r="S148" i="54"/>
  <c r="O149" i="54"/>
  <c r="S149" i="54"/>
  <c r="O150" i="54"/>
  <c r="S150" i="54"/>
  <c r="O151" i="54"/>
  <c r="S151" i="54"/>
  <c r="O152" i="54"/>
  <c r="S152" i="54"/>
  <c r="O153" i="54"/>
  <c r="S153" i="54"/>
  <c r="O154" i="54"/>
  <c r="S154" i="54"/>
  <c r="O155" i="54"/>
  <c r="S155" i="54"/>
  <c r="O156" i="54"/>
  <c r="S156" i="54"/>
  <c r="O157" i="54"/>
  <c r="S157" i="54"/>
  <c r="O158" i="54"/>
  <c r="S158" i="54"/>
  <c r="O159" i="54"/>
  <c r="S159" i="54"/>
  <c r="O160" i="54"/>
  <c r="S160" i="54"/>
  <c r="O161" i="54"/>
  <c r="S161" i="54"/>
  <c r="O162" i="54"/>
  <c r="S162" i="54"/>
  <c r="O163" i="54"/>
  <c r="S163" i="54"/>
  <c r="O164" i="54"/>
  <c r="S164" i="54"/>
  <c r="O165" i="54"/>
  <c r="S165" i="54"/>
  <c r="S167" i="54"/>
  <c r="N3" i="54"/>
  <c r="R3" i="54"/>
  <c r="N4" i="54"/>
  <c r="R4" i="54"/>
  <c r="N5" i="54"/>
  <c r="R5" i="54"/>
  <c r="N6" i="54"/>
  <c r="R6" i="54"/>
  <c r="N7" i="54"/>
  <c r="R7" i="54"/>
  <c r="N8" i="54"/>
  <c r="R8" i="54"/>
  <c r="N9" i="54"/>
  <c r="R9" i="54"/>
  <c r="N10" i="54"/>
  <c r="R10" i="54"/>
  <c r="N11" i="54"/>
  <c r="R11" i="54"/>
  <c r="N12" i="54"/>
  <c r="R12" i="54"/>
  <c r="N13" i="54"/>
  <c r="R13" i="54"/>
  <c r="N14" i="54"/>
  <c r="R14" i="54"/>
  <c r="N15" i="54"/>
  <c r="R15" i="54"/>
  <c r="N16" i="54"/>
  <c r="R16" i="54"/>
  <c r="N17" i="54"/>
  <c r="R17" i="54"/>
  <c r="N18" i="54"/>
  <c r="R18" i="54"/>
  <c r="N19" i="54"/>
  <c r="R19" i="54"/>
  <c r="N20" i="54"/>
  <c r="R20" i="54"/>
  <c r="N21" i="54"/>
  <c r="R21" i="54"/>
  <c r="N22" i="54"/>
  <c r="R22" i="54"/>
  <c r="N23" i="54"/>
  <c r="R23" i="54"/>
  <c r="N24" i="54"/>
  <c r="R24" i="54"/>
  <c r="N25" i="54"/>
  <c r="R25" i="54"/>
  <c r="N26" i="54"/>
  <c r="R26" i="54"/>
  <c r="N27" i="54"/>
  <c r="R27" i="54"/>
  <c r="N28" i="54"/>
  <c r="R28" i="54"/>
  <c r="N29" i="54"/>
  <c r="R29" i="54"/>
  <c r="N30" i="54"/>
  <c r="R30" i="54"/>
  <c r="N31" i="54"/>
  <c r="R31" i="54"/>
  <c r="N32" i="54"/>
  <c r="R32" i="54"/>
  <c r="N33" i="54"/>
  <c r="R33" i="54"/>
  <c r="N34" i="54"/>
  <c r="R34" i="54"/>
  <c r="N35" i="54"/>
  <c r="R35" i="54"/>
  <c r="N36" i="54"/>
  <c r="R36" i="54"/>
  <c r="N37" i="54"/>
  <c r="R37" i="54"/>
  <c r="N38" i="54"/>
  <c r="R38" i="54"/>
  <c r="N39" i="54"/>
  <c r="R39" i="54"/>
  <c r="N40" i="54"/>
  <c r="R40" i="54"/>
  <c r="N41" i="54"/>
  <c r="R41" i="54"/>
  <c r="N42" i="54"/>
  <c r="R42" i="54"/>
  <c r="N43" i="54"/>
  <c r="R43" i="54"/>
  <c r="N44" i="54"/>
  <c r="R44" i="54"/>
  <c r="N45" i="54"/>
  <c r="R45" i="54"/>
  <c r="N46" i="54"/>
  <c r="R46" i="54"/>
  <c r="N47" i="54"/>
  <c r="R47" i="54"/>
  <c r="N48" i="54"/>
  <c r="R48" i="54"/>
  <c r="N49" i="54"/>
  <c r="R49" i="54"/>
  <c r="N50" i="54"/>
  <c r="R50" i="54"/>
  <c r="N51" i="54"/>
  <c r="R51" i="54"/>
  <c r="N52" i="54"/>
  <c r="R52" i="54"/>
  <c r="N53" i="54"/>
  <c r="R53" i="54"/>
  <c r="N54" i="54"/>
  <c r="R54" i="54"/>
  <c r="N55" i="54"/>
  <c r="R55" i="54"/>
  <c r="N56" i="54"/>
  <c r="R56" i="54"/>
  <c r="N57" i="54"/>
  <c r="R57" i="54"/>
  <c r="N58" i="54"/>
  <c r="R58" i="54"/>
  <c r="N59" i="54"/>
  <c r="R59" i="54"/>
  <c r="N60" i="54"/>
  <c r="R60" i="54"/>
  <c r="N61" i="54"/>
  <c r="R61" i="54"/>
  <c r="N62" i="54"/>
  <c r="R62" i="54"/>
  <c r="N63" i="54"/>
  <c r="R63" i="54"/>
  <c r="N64" i="54"/>
  <c r="R64" i="54"/>
  <c r="N65" i="54"/>
  <c r="R65" i="54"/>
  <c r="N66" i="54"/>
  <c r="R66" i="54"/>
  <c r="N67" i="54"/>
  <c r="R67" i="54"/>
  <c r="N68" i="54"/>
  <c r="R68" i="54"/>
  <c r="N69" i="54"/>
  <c r="R69" i="54"/>
  <c r="N70" i="54"/>
  <c r="R70" i="54"/>
  <c r="N71" i="54"/>
  <c r="R71" i="54"/>
  <c r="N72" i="54"/>
  <c r="R72" i="54"/>
  <c r="N73" i="54"/>
  <c r="R73" i="54"/>
  <c r="N74" i="54"/>
  <c r="R74" i="54"/>
  <c r="N75" i="54"/>
  <c r="R75" i="54"/>
  <c r="N76" i="54"/>
  <c r="R76" i="54"/>
  <c r="N77" i="54"/>
  <c r="R77" i="54"/>
  <c r="N78" i="54"/>
  <c r="R78" i="54"/>
  <c r="N79" i="54"/>
  <c r="R79" i="54"/>
  <c r="N80" i="54"/>
  <c r="R80" i="54"/>
  <c r="N81" i="54"/>
  <c r="R81" i="54"/>
  <c r="N82" i="54"/>
  <c r="R82" i="54"/>
  <c r="N83" i="54"/>
  <c r="R83" i="54"/>
  <c r="N84" i="54"/>
  <c r="R84" i="54"/>
  <c r="N85" i="54"/>
  <c r="R85" i="54"/>
  <c r="N86" i="54"/>
  <c r="R86" i="54"/>
  <c r="N87" i="54"/>
  <c r="R87" i="54"/>
  <c r="N88" i="54"/>
  <c r="R88" i="54"/>
  <c r="N89" i="54"/>
  <c r="R89" i="54"/>
  <c r="N90" i="54"/>
  <c r="R90" i="54"/>
  <c r="N91" i="54"/>
  <c r="R91" i="54"/>
  <c r="N92" i="54"/>
  <c r="R92" i="54"/>
  <c r="N93" i="54"/>
  <c r="R93" i="54"/>
  <c r="N94" i="54"/>
  <c r="R94" i="54"/>
  <c r="N95" i="54"/>
  <c r="R95" i="54"/>
  <c r="N96" i="54"/>
  <c r="R96" i="54"/>
  <c r="N97" i="54"/>
  <c r="R97" i="54"/>
  <c r="N98" i="54"/>
  <c r="R98" i="54"/>
  <c r="N99" i="54"/>
  <c r="R99" i="54"/>
  <c r="N100" i="54"/>
  <c r="R100" i="54"/>
  <c r="N101" i="54"/>
  <c r="R101" i="54"/>
  <c r="N102" i="54"/>
  <c r="R102" i="54"/>
  <c r="N103" i="54"/>
  <c r="R103" i="54"/>
  <c r="N104" i="54"/>
  <c r="R104" i="54"/>
  <c r="N105" i="54"/>
  <c r="R105" i="54"/>
  <c r="N106" i="54"/>
  <c r="R106" i="54"/>
  <c r="N107" i="54"/>
  <c r="R107" i="54"/>
  <c r="N108" i="54"/>
  <c r="R108" i="54"/>
  <c r="N109" i="54"/>
  <c r="R109" i="54"/>
  <c r="N110" i="54"/>
  <c r="R110" i="54"/>
  <c r="N111" i="54"/>
  <c r="R111" i="54"/>
  <c r="N112" i="54"/>
  <c r="R112" i="54"/>
  <c r="N113" i="54"/>
  <c r="R113" i="54"/>
  <c r="N114" i="54"/>
  <c r="R114" i="54"/>
  <c r="N115" i="54"/>
  <c r="R115" i="54"/>
  <c r="N116" i="54"/>
  <c r="R116" i="54"/>
  <c r="N117" i="54"/>
  <c r="R117" i="54"/>
  <c r="N118" i="54"/>
  <c r="R118" i="54"/>
  <c r="N119" i="54"/>
  <c r="R119" i="54"/>
  <c r="N120" i="54"/>
  <c r="R120" i="54"/>
  <c r="N121" i="54"/>
  <c r="R121" i="54"/>
  <c r="N122" i="54"/>
  <c r="R122" i="54"/>
  <c r="N123" i="54"/>
  <c r="R123" i="54"/>
  <c r="N124" i="54"/>
  <c r="R124" i="54"/>
  <c r="N125" i="54"/>
  <c r="R125" i="54"/>
  <c r="N126" i="54"/>
  <c r="R126" i="54"/>
  <c r="N127" i="54"/>
  <c r="R127" i="54"/>
  <c r="N128" i="54"/>
  <c r="R128" i="54"/>
  <c r="N129" i="54"/>
  <c r="R129" i="54"/>
  <c r="N130" i="54"/>
  <c r="R130" i="54"/>
  <c r="N131" i="54"/>
  <c r="R131" i="54"/>
  <c r="N132" i="54"/>
  <c r="R132" i="54"/>
  <c r="N133" i="54"/>
  <c r="R133" i="54"/>
  <c r="N134" i="54"/>
  <c r="R134" i="54"/>
  <c r="N135" i="54"/>
  <c r="R135" i="54"/>
  <c r="N136" i="54"/>
  <c r="R136" i="54"/>
  <c r="N137" i="54"/>
  <c r="R137" i="54"/>
  <c r="N138" i="54"/>
  <c r="R138" i="54"/>
  <c r="N139" i="54"/>
  <c r="R139" i="54"/>
  <c r="N140" i="54"/>
  <c r="R140" i="54"/>
  <c r="N141" i="54"/>
  <c r="R141" i="54"/>
  <c r="N142" i="54"/>
  <c r="R142" i="54"/>
  <c r="N143" i="54"/>
  <c r="R143" i="54"/>
  <c r="N144" i="54"/>
  <c r="R144" i="54"/>
  <c r="N145" i="54"/>
  <c r="R145" i="54"/>
  <c r="N146" i="54"/>
  <c r="R146" i="54"/>
  <c r="N147" i="54"/>
  <c r="R147" i="54"/>
  <c r="N148" i="54"/>
  <c r="R148" i="54"/>
  <c r="N149" i="54"/>
  <c r="R149" i="54"/>
  <c r="N150" i="54"/>
  <c r="R150" i="54"/>
  <c r="N151" i="54"/>
  <c r="R151" i="54"/>
  <c r="N152" i="54"/>
  <c r="R152" i="54"/>
  <c r="N153" i="54"/>
  <c r="R153" i="54"/>
  <c r="N154" i="54"/>
  <c r="R154" i="54"/>
  <c r="N155" i="54"/>
  <c r="R155" i="54"/>
  <c r="N156" i="54"/>
  <c r="R156" i="54"/>
  <c r="N157" i="54"/>
  <c r="R157" i="54"/>
  <c r="N158" i="54"/>
  <c r="R158" i="54"/>
  <c r="N159" i="54"/>
  <c r="R159" i="54"/>
  <c r="N160" i="54"/>
  <c r="R160" i="54"/>
  <c r="N161" i="54"/>
  <c r="R161" i="54"/>
  <c r="N162" i="54"/>
  <c r="R162" i="54"/>
  <c r="N163" i="54"/>
  <c r="R163" i="54"/>
  <c r="N164" i="54"/>
  <c r="R164" i="54"/>
  <c r="N165" i="54"/>
  <c r="R165" i="54"/>
  <c r="R167" i="54"/>
  <c r="Q167" i="54"/>
  <c r="P167" i="54"/>
  <c r="O167" i="54"/>
  <c r="N167" i="54"/>
  <c r="CX3" i="54"/>
  <c r="CY3" i="54"/>
  <c r="CY4" i="54" s="1"/>
  <c r="CZ3" i="54"/>
  <c r="CZ4" i="54" s="1"/>
  <c r="DA3" i="54"/>
  <c r="DB3" i="54"/>
  <c r="DC3" i="54"/>
  <c r="DD3" i="54"/>
  <c r="DE3" i="54"/>
  <c r="DF3" i="54"/>
  <c r="DG3" i="54"/>
  <c r="DH3" i="54"/>
  <c r="DH4" i="54" s="1"/>
  <c r="DI3" i="54"/>
  <c r="DJ3" i="54"/>
  <c r="CX4" i="54"/>
  <c r="DA4" i="54"/>
  <c r="DB4" i="54"/>
  <c r="DC4" i="54"/>
  <c r="DD4" i="54"/>
  <c r="DE4" i="54"/>
  <c r="DG4" i="54"/>
  <c r="DI4" i="54"/>
  <c r="DJ4" i="54"/>
  <c r="CX5" i="54"/>
  <c r="DA5" i="54"/>
  <c r="DB5" i="54"/>
  <c r="DC5" i="54"/>
  <c r="DD5" i="54"/>
  <c r="DD7" i="54" s="1"/>
  <c r="DE5" i="54"/>
  <c r="DG5" i="54"/>
  <c r="DH5" i="54"/>
  <c r="DI5" i="54"/>
  <c r="DJ5" i="54"/>
  <c r="CX6" i="54"/>
  <c r="DA6" i="54"/>
  <c r="DB6" i="54"/>
  <c r="DC6" i="54"/>
  <c r="DD6" i="54"/>
  <c r="DE6" i="54"/>
  <c r="DG6" i="54"/>
  <c r="DI6" i="54"/>
  <c r="DJ6" i="54"/>
  <c r="CX7" i="54"/>
  <c r="DA7" i="54"/>
  <c r="DB7" i="54"/>
  <c r="DC7" i="54"/>
  <c r="DE7" i="54"/>
  <c r="DG7" i="54"/>
  <c r="DI7" i="54"/>
  <c r="DJ7" i="54"/>
  <c r="CX8" i="54"/>
  <c r="DA8" i="54"/>
  <c r="DB8" i="54"/>
  <c r="DC8" i="54"/>
  <c r="DE8" i="54"/>
  <c r="DG8" i="54"/>
  <c r="DI8" i="54"/>
  <c r="DJ8" i="54"/>
  <c r="CX9" i="54"/>
  <c r="DA9" i="54"/>
  <c r="DB9" i="54"/>
  <c r="DC9" i="54"/>
  <c r="DE9" i="54"/>
  <c r="DG9" i="54"/>
  <c r="DI9" i="54"/>
  <c r="DJ9" i="54"/>
  <c r="CX10" i="54"/>
  <c r="DA10" i="54"/>
  <c r="DB10" i="54"/>
  <c r="DC10" i="54"/>
  <c r="DE10" i="54"/>
  <c r="DG10" i="54"/>
  <c r="DI10" i="54"/>
  <c r="DJ10" i="54"/>
  <c r="CX11" i="54"/>
  <c r="DA11" i="54"/>
  <c r="DB11" i="54"/>
  <c r="DC11" i="54"/>
  <c r="DE11" i="54"/>
  <c r="DG11" i="54"/>
  <c r="DI11" i="54"/>
  <c r="DJ11" i="54"/>
  <c r="CX12" i="54"/>
  <c r="DA12" i="54"/>
  <c r="DB12" i="54"/>
  <c r="DC12" i="54"/>
  <c r="DE12" i="54"/>
  <c r="DG12" i="54"/>
  <c r="DI12" i="54"/>
  <c r="DJ12" i="54"/>
  <c r="CX13" i="54"/>
  <c r="DA13" i="54"/>
  <c r="DB13" i="54"/>
  <c r="DC13" i="54"/>
  <c r="DE13" i="54"/>
  <c r="DG13" i="54"/>
  <c r="DI13" i="54"/>
  <c r="DJ13" i="54"/>
  <c r="CX14" i="54"/>
  <c r="DA14" i="54"/>
  <c r="DB14" i="54"/>
  <c r="DC14" i="54"/>
  <c r="DE14" i="54"/>
  <c r="DG14" i="54"/>
  <c r="DI14" i="54"/>
  <c r="DJ14" i="54"/>
  <c r="CX15" i="54"/>
  <c r="DA15" i="54"/>
  <c r="DB15" i="54"/>
  <c r="DC15" i="54"/>
  <c r="DE15" i="54"/>
  <c r="DG15" i="54"/>
  <c r="DI15" i="54"/>
  <c r="DJ15" i="54"/>
  <c r="CX16" i="54"/>
  <c r="DA16" i="54"/>
  <c r="DB16" i="54"/>
  <c r="DC16" i="54"/>
  <c r="DE16" i="54"/>
  <c r="DG16" i="54"/>
  <c r="DI16" i="54"/>
  <c r="DJ16" i="54"/>
  <c r="CX17" i="54"/>
  <c r="DA17" i="54"/>
  <c r="DB17" i="54"/>
  <c r="DC17" i="54"/>
  <c r="DE17" i="54"/>
  <c r="DG17" i="54"/>
  <c r="DI17" i="54"/>
  <c r="DJ17" i="54"/>
  <c r="CX18" i="54"/>
  <c r="DA18" i="54"/>
  <c r="DB18" i="54"/>
  <c r="DC18" i="54"/>
  <c r="DE18" i="54"/>
  <c r="DG18" i="54"/>
  <c r="DI18" i="54"/>
  <c r="DJ18" i="54"/>
  <c r="CX19" i="54"/>
  <c r="DA19" i="54"/>
  <c r="DB19" i="54"/>
  <c r="DC19" i="54"/>
  <c r="DE19" i="54"/>
  <c r="DG19" i="54"/>
  <c r="DI19" i="54"/>
  <c r="DJ19" i="54"/>
  <c r="CX20" i="54"/>
  <c r="DA20" i="54"/>
  <c r="DB20" i="54"/>
  <c r="DC20" i="54"/>
  <c r="DE20" i="54"/>
  <c r="DG20" i="54"/>
  <c r="DI20" i="54"/>
  <c r="DJ20" i="54"/>
  <c r="CX21" i="54"/>
  <c r="DA21" i="54"/>
  <c r="DB21" i="54"/>
  <c r="DC21" i="54"/>
  <c r="DE21" i="54"/>
  <c r="DG21" i="54"/>
  <c r="DI21" i="54"/>
  <c r="DJ21" i="54"/>
  <c r="CX22" i="54"/>
  <c r="DA22" i="54"/>
  <c r="DB22" i="54"/>
  <c r="DC22" i="54"/>
  <c r="DE22" i="54"/>
  <c r="DG22" i="54"/>
  <c r="DI22" i="54"/>
  <c r="DJ22" i="54"/>
  <c r="CX23" i="54"/>
  <c r="DA23" i="54"/>
  <c r="DB23" i="54"/>
  <c r="DC23" i="54"/>
  <c r="DE23" i="54"/>
  <c r="DG23" i="54"/>
  <c r="DI23" i="54"/>
  <c r="DJ23" i="54"/>
  <c r="CX24" i="54"/>
  <c r="DA24" i="54"/>
  <c r="DB24" i="54"/>
  <c r="DC24" i="54"/>
  <c r="DE24" i="54"/>
  <c r="DG24" i="54"/>
  <c r="DI24" i="54"/>
  <c r="DJ24" i="54"/>
  <c r="CX25" i="54"/>
  <c r="DA25" i="54"/>
  <c r="DB25" i="54"/>
  <c r="DC25" i="54"/>
  <c r="DE25" i="54"/>
  <c r="DG25" i="54"/>
  <c r="DI25" i="54"/>
  <c r="DJ25" i="54"/>
  <c r="CX26" i="54"/>
  <c r="DA26" i="54"/>
  <c r="DB26" i="54"/>
  <c r="DC26" i="54"/>
  <c r="DE26" i="54"/>
  <c r="DG26" i="54"/>
  <c r="DI26" i="54"/>
  <c r="DJ26" i="54"/>
  <c r="CX27" i="54"/>
  <c r="DA27" i="54"/>
  <c r="DB27" i="54"/>
  <c r="DC27" i="54"/>
  <c r="DE27" i="54"/>
  <c r="DG27" i="54"/>
  <c r="DI27" i="54"/>
  <c r="DJ27" i="54"/>
  <c r="CX28" i="54"/>
  <c r="DA28" i="54"/>
  <c r="DB28" i="54"/>
  <c r="DC28" i="54"/>
  <c r="DE28" i="54"/>
  <c r="DG28" i="54"/>
  <c r="DI28" i="54"/>
  <c r="DJ28" i="54"/>
  <c r="CX29" i="54"/>
  <c r="DA29" i="54"/>
  <c r="DB29" i="54"/>
  <c r="DC29" i="54"/>
  <c r="DE29" i="54"/>
  <c r="DG29" i="54"/>
  <c r="DI29" i="54"/>
  <c r="DJ29" i="54"/>
  <c r="CX30" i="54"/>
  <c r="DA30" i="54"/>
  <c r="DB30" i="54"/>
  <c r="DC30" i="54"/>
  <c r="DE30" i="54"/>
  <c r="DG30" i="54"/>
  <c r="DI30" i="54"/>
  <c r="DJ30" i="54"/>
  <c r="CX31" i="54"/>
  <c r="DA31" i="54"/>
  <c r="DB31" i="54"/>
  <c r="DC31" i="54"/>
  <c r="DE31" i="54"/>
  <c r="DG31" i="54"/>
  <c r="DI31" i="54"/>
  <c r="DJ31" i="54"/>
  <c r="CX32" i="54"/>
  <c r="DA32" i="54"/>
  <c r="DB32" i="54"/>
  <c r="DC32" i="54"/>
  <c r="DE32" i="54"/>
  <c r="DG32" i="54"/>
  <c r="DI32" i="54"/>
  <c r="DJ32" i="54"/>
  <c r="CX33" i="54"/>
  <c r="DA33" i="54"/>
  <c r="DB33" i="54"/>
  <c r="DC33" i="54"/>
  <c r="DE33" i="54"/>
  <c r="DG33" i="54"/>
  <c r="DI33" i="54"/>
  <c r="DJ33" i="54"/>
  <c r="CX34" i="54"/>
  <c r="DA34" i="54"/>
  <c r="DB34" i="54"/>
  <c r="DC34" i="54"/>
  <c r="DE34" i="54"/>
  <c r="DG34" i="54"/>
  <c r="DI34" i="54"/>
  <c r="DJ34" i="54"/>
  <c r="CX35" i="54"/>
  <c r="DA35" i="54"/>
  <c r="DB35" i="54"/>
  <c r="DC35" i="54"/>
  <c r="DE35" i="54"/>
  <c r="DG35" i="54"/>
  <c r="DI35" i="54"/>
  <c r="DJ35" i="54"/>
  <c r="CX36" i="54"/>
  <c r="DA36" i="54"/>
  <c r="DB36" i="54"/>
  <c r="DC36" i="54"/>
  <c r="DE36" i="54"/>
  <c r="DG36" i="54"/>
  <c r="DI36" i="54"/>
  <c r="DJ36" i="54"/>
  <c r="CX37" i="54"/>
  <c r="DA37" i="54"/>
  <c r="DB37" i="54"/>
  <c r="DC37" i="54"/>
  <c r="DE37" i="54"/>
  <c r="DG37" i="54"/>
  <c r="DI37" i="54"/>
  <c r="DJ37" i="54"/>
  <c r="CX38" i="54"/>
  <c r="DA38" i="54"/>
  <c r="DB38" i="54"/>
  <c r="DC38" i="54"/>
  <c r="DE38" i="54"/>
  <c r="DG38" i="54"/>
  <c r="DI38" i="54"/>
  <c r="DJ38" i="54"/>
  <c r="CX39" i="54"/>
  <c r="DA39" i="54"/>
  <c r="DB39" i="54"/>
  <c r="DC39" i="54"/>
  <c r="DE39" i="54"/>
  <c r="DG39" i="54"/>
  <c r="DI39" i="54"/>
  <c r="DJ39" i="54"/>
  <c r="CX40" i="54"/>
  <c r="DA40" i="54"/>
  <c r="DB40" i="54"/>
  <c r="DC40" i="54"/>
  <c r="DE40" i="54"/>
  <c r="DG40" i="54"/>
  <c r="DI40" i="54"/>
  <c r="DJ40" i="54"/>
  <c r="CX41" i="54"/>
  <c r="DA41" i="54"/>
  <c r="DB41" i="54"/>
  <c r="DC41" i="54"/>
  <c r="DE41" i="54"/>
  <c r="DG41" i="54"/>
  <c r="DI41" i="54"/>
  <c r="DJ41" i="54"/>
  <c r="CX42" i="54"/>
  <c r="DA42" i="54"/>
  <c r="DB42" i="54"/>
  <c r="DC42" i="54"/>
  <c r="DE42" i="54"/>
  <c r="DG42" i="54"/>
  <c r="DI42" i="54"/>
  <c r="DJ42" i="54"/>
  <c r="CX43" i="54"/>
  <c r="DA43" i="54"/>
  <c r="DB43" i="54"/>
  <c r="DC43" i="54"/>
  <c r="DE43" i="54"/>
  <c r="DG43" i="54"/>
  <c r="DI43" i="54"/>
  <c r="DJ43" i="54"/>
  <c r="CX44" i="54"/>
  <c r="DA44" i="54"/>
  <c r="DB44" i="54"/>
  <c r="DC44" i="54"/>
  <c r="DE44" i="54"/>
  <c r="DG44" i="54"/>
  <c r="DI44" i="54"/>
  <c r="DJ44" i="54"/>
  <c r="CX45" i="54"/>
  <c r="DA45" i="54"/>
  <c r="DB45" i="54"/>
  <c r="DC45" i="54"/>
  <c r="DE45" i="54"/>
  <c r="DG45" i="54"/>
  <c r="DI45" i="54"/>
  <c r="DJ45" i="54"/>
  <c r="CX46" i="54"/>
  <c r="DA46" i="54"/>
  <c r="DB46" i="54"/>
  <c r="DC46" i="54"/>
  <c r="DE46" i="54"/>
  <c r="DG46" i="54"/>
  <c r="DI46" i="54"/>
  <c r="DJ46" i="54"/>
  <c r="CX47" i="54"/>
  <c r="DA47" i="54"/>
  <c r="DB47" i="54"/>
  <c r="DC47" i="54"/>
  <c r="DE47" i="54"/>
  <c r="DG47" i="54"/>
  <c r="DI47" i="54"/>
  <c r="DJ47" i="54"/>
  <c r="CX48" i="54"/>
  <c r="DA48" i="54"/>
  <c r="DB48" i="54"/>
  <c r="DC48" i="54"/>
  <c r="DE48" i="54"/>
  <c r="DG48" i="54"/>
  <c r="DI48" i="54"/>
  <c r="DJ48" i="54"/>
  <c r="CX49" i="54"/>
  <c r="DA49" i="54"/>
  <c r="DB49" i="54"/>
  <c r="DC49" i="54"/>
  <c r="DE49" i="54"/>
  <c r="DG49" i="54"/>
  <c r="DI49" i="54"/>
  <c r="DJ49" i="54"/>
  <c r="CX50" i="54"/>
  <c r="DA50" i="54"/>
  <c r="DB50" i="54"/>
  <c r="DC50" i="54"/>
  <c r="DE50" i="54"/>
  <c r="DG50" i="54"/>
  <c r="DI50" i="54"/>
  <c r="DJ50" i="54"/>
  <c r="CX51" i="54"/>
  <c r="DA51" i="54"/>
  <c r="DB51" i="54"/>
  <c r="DC51" i="54"/>
  <c r="DE51" i="54"/>
  <c r="DG51" i="54"/>
  <c r="DI51" i="54"/>
  <c r="DJ51" i="54"/>
  <c r="CX52" i="54"/>
  <c r="DA52" i="54"/>
  <c r="DB52" i="54"/>
  <c r="DC52" i="54"/>
  <c r="DE52" i="54"/>
  <c r="DG52" i="54"/>
  <c r="DI52" i="54"/>
  <c r="DJ52" i="54"/>
  <c r="CX53" i="54"/>
  <c r="DA53" i="54"/>
  <c r="DB53" i="54"/>
  <c r="DC53" i="54"/>
  <c r="DE53" i="54"/>
  <c r="DG53" i="54"/>
  <c r="DI53" i="54"/>
  <c r="DJ53" i="54"/>
  <c r="CX54" i="54"/>
  <c r="DA54" i="54"/>
  <c r="DB54" i="54"/>
  <c r="DC54" i="54"/>
  <c r="DE54" i="54"/>
  <c r="DG54" i="54"/>
  <c r="DI54" i="54"/>
  <c r="DJ54" i="54"/>
  <c r="CX55" i="54"/>
  <c r="DA55" i="54"/>
  <c r="DB55" i="54"/>
  <c r="DC55" i="54"/>
  <c r="DE55" i="54"/>
  <c r="DG55" i="54"/>
  <c r="DI55" i="54"/>
  <c r="DJ55" i="54"/>
  <c r="CX56" i="54"/>
  <c r="DA56" i="54"/>
  <c r="DB56" i="54"/>
  <c r="DC56" i="54"/>
  <c r="DE56" i="54"/>
  <c r="DG56" i="54"/>
  <c r="DI56" i="54"/>
  <c r="DJ56" i="54"/>
  <c r="CX57" i="54"/>
  <c r="DA57" i="54"/>
  <c r="DB57" i="54"/>
  <c r="DC57" i="54"/>
  <c r="DE57" i="54"/>
  <c r="DG57" i="54"/>
  <c r="DI57" i="54"/>
  <c r="DJ57" i="54"/>
  <c r="CX58" i="54"/>
  <c r="DA58" i="54"/>
  <c r="DB58" i="54"/>
  <c r="DC58" i="54"/>
  <c r="DE58" i="54"/>
  <c r="DG58" i="54"/>
  <c r="DI58" i="54"/>
  <c r="DJ58" i="54"/>
  <c r="CX59" i="54"/>
  <c r="DA59" i="54"/>
  <c r="DB59" i="54"/>
  <c r="DC59" i="54"/>
  <c r="DE59" i="54"/>
  <c r="DG59" i="54"/>
  <c r="DI59" i="54"/>
  <c r="DJ59" i="54"/>
  <c r="CX60" i="54"/>
  <c r="DA60" i="54"/>
  <c r="DB60" i="54"/>
  <c r="DC60" i="54"/>
  <c r="DE60" i="54"/>
  <c r="DG60" i="54"/>
  <c r="DI60" i="54"/>
  <c r="DJ60" i="54"/>
  <c r="CX61" i="54"/>
  <c r="DA61" i="54"/>
  <c r="DB61" i="54"/>
  <c r="DC61" i="54"/>
  <c r="DE61" i="54"/>
  <c r="DG61" i="54"/>
  <c r="DI61" i="54"/>
  <c r="DJ61" i="54"/>
  <c r="CX62" i="54"/>
  <c r="DA62" i="54"/>
  <c r="DB62" i="54"/>
  <c r="DC62" i="54"/>
  <c r="DE62" i="54"/>
  <c r="DG62" i="54"/>
  <c r="DI62" i="54"/>
  <c r="DJ62" i="54"/>
  <c r="CX63" i="54"/>
  <c r="DA63" i="54"/>
  <c r="DB63" i="54"/>
  <c r="DC63" i="54"/>
  <c r="DE63" i="54"/>
  <c r="DG63" i="54"/>
  <c r="DI63" i="54"/>
  <c r="DJ63" i="54"/>
  <c r="CX64" i="54"/>
  <c r="DA64" i="54"/>
  <c r="DB64" i="54"/>
  <c r="DC64" i="54"/>
  <c r="DE64" i="54"/>
  <c r="DG64" i="54"/>
  <c r="DI64" i="54"/>
  <c r="DJ64" i="54"/>
  <c r="CX65" i="54"/>
  <c r="DA65" i="54"/>
  <c r="DB65" i="54"/>
  <c r="DC65" i="54"/>
  <c r="DE65" i="54"/>
  <c r="DG65" i="54"/>
  <c r="DI65" i="54"/>
  <c r="DJ65" i="54"/>
  <c r="CX66" i="54"/>
  <c r="DA66" i="54"/>
  <c r="DB66" i="54"/>
  <c r="DC66" i="54"/>
  <c r="DE66" i="54"/>
  <c r="DG66" i="54"/>
  <c r="DI66" i="54"/>
  <c r="DJ66" i="54"/>
  <c r="CX67" i="54"/>
  <c r="DA67" i="54"/>
  <c r="DB67" i="54"/>
  <c r="DC67" i="54"/>
  <c r="DE67" i="54"/>
  <c r="DG67" i="54"/>
  <c r="DI67" i="54"/>
  <c r="DJ67" i="54"/>
  <c r="CX68" i="54"/>
  <c r="DA68" i="54"/>
  <c r="DB68" i="54"/>
  <c r="DC68" i="54"/>
  <c r="DE68" i="54"/>
  <c r="DG68" i="54"/>
  <c r="DI68" i="54"/>
  <c r="DJ68" i="54"/>
  <c r="CX69" i="54"/>
  <c r="DA69" i="54"/>
  <c r="DB69" i="54"/>
  <c r="DC69" i="54"/>
  <c r="DE69" i="54"/>
  <c r="DG69" i="54"/>
  <c r="DI69" i="54"/>
  <c r="DJ69" i="54"/>
  <c r="CX70" i="54"/>
  <c r="DA70" i="54"/>
  <c r="DB70" i="54"/>
  <c r="DC70" i="54"/>
  <c r="DE70" i="54"/>
  <c r="DG70" i="54"/>
  <c r="DI70" i="54"/>
  <c r="DJ70" i="54"/>
  <c r="CX71" i="54"/>
  <c r="DA71" i="54"/>
  <c r="DB71" i="54"/>
  <c r="DC71" i="54"/>
  <c r="DE71" i="54"/>
  <c r="DG71" i="54"/>
  <c r="DI71" i="54"/>
  <c r="DJ71" i="54"/>
  <c r="CX72" i="54"/>
  <c r="DA72" i="54"/>
  <c r="DB72" i="54"/>
  <c r="DC72" i="54"/>
  <c r="DE72" i="54"/>
  <c r="DG72" i="54"/>
  <c r="DI72" i="54"/>
  <c r="DJ72" i="54"/>
  <c r="CX73" i="54"/>
  <c r="DA73" i="54"/>
  <c r="DB73" i="54"/>
  <c r="DC73" i="54"/>
  <c r="DE73" i="54"/>
  <c r="DG73" i="54"/>
  <c r="DI73" i="54"/>
  <c r="DJ73" i="54"/>
  <c r="CX74" i="54"/>
  <c r="DA74" i="54"/>
  <c r="DB74" i="54"/>
  <c r="DC74" i="54"/>
  <c r="DE74" i="54"/>
  <c r="DG74" i="54"/>
  <c r="DI74" i="54"/>
  <c r="DJ74" i="54"/>
  <c r="CX75" i="54"/>
  <c r="DA75" i="54"/>
  <c r="DB75" i="54"/>
  <c r="DC75" i="54"/>
  <c r="DE75" i="54"/>
  <c r="DG75" i="54"/>
  <c r="DI75" i="54"/>
  <c r="DJ75" i="54"/>
  <c r="CX76" i="54"/>
  <c r="DA76" i="54"/>
  <c r="DB76" i="54"/>
  <c r="DC76" i="54"/>
  <c r="DE76" i="54"/>
  <c r="DG76" i="54"/>
  <c r="DI76" i="54"/>
  <c r="DJ76" i="54"/>
  <c r="CX77" i="54"/>
  <c r="DA77" i="54"/>
  <c r="DB77" i="54"/>
  <c r="DC77" i="54"/>
  <c r="DE77" i="54"/>
  <c r="DG77" i="54"/>
  <c r="DI77" i="54"/>
  <c r="DJ77" i="54"/>
  <c r="CX78" i="54"/>
  <c r="DA78" i="54"/>
  <c r="DB78" i="54"/>
  <c r="DC78" i="54"/>
  <c r="DE78" i="54"/>
  <c r="DG78" i="54"/>
  <c r="DI78" i="54"/>
  <c r="DJ78" i="54"/>
  <c r="CX79" i="54"/>
  <c r="DA79" i="54"/>
  <c r="DB79" i="54"/>
  <c r="DC79" i="54"/>
  <c r="DE79" i="54"/>
  <c r="DG79" i="54"/>
  <c r="DI79" i="54"/>
  <c r="DJ79" i="54"/>
  <c r="CX80" i="54"/>
  <c r="DA80" i="54"/>
  <c r="DB80" i="54"/>
  <c r="DC80" i="54"/>
  <c r="DE80" i="54"/>
  <c r="DG80" i="54"/>
  <c r="DI80" i="54"/>
  <c r="DJ80" i="54"/>
  <c r="CX81" i="54"/>
  <c r="DA81" i="54"/>
  <c r="DB81" i="54"/>
  <c r="DC81" i="54"/>
  <c r="DE81" i="54"/>
  <c r="DG81" i="54"/>
  <c r="DI81" i="54"/>
  <c r="DJ81" i="54"/>
  <c r="CX82" i="54"/>
  <c r="DA82" i="54"/>
  <c r="DB82" i="54"/>
  <c r="DC82" i="54"/>
  <c r="DE82" i="54"/>
  <c r="DG82" i="54"/>
  <c r="DI82" i="54"/>
  <c r="DJ82" i="54"/>
  <c r="CX83" i="54"/>
  <c r="DA83" i="54"/>
  <c r="DB83" i="54"/>
  <c r="DC83" i="54"/>
  <c r="DE83" i="54"/>
  <c r="DG83" i="54"/>
  <c r="DI83" i="54"/>
  <c r="DJ83" i="54"/>
  <c r="CX84" i="54"/>
  <c r="DA84" i="54"/>
  <c r="DB84" i="54"/>
  <c r="DC84" i="54"/>
  <c r="DE84" i="54"/>
  <c r="DG84" i="54"/>
  <c r="DI84" i="54"/>
  <c r="DJ84" i="54"/>
  <c r="CX85" i="54"/>
  <c r="DA85" i="54"/>
  <c r="DB85" i="54"/>
  <c r="DC85" i="54"/>
  <c r="DE85" i="54"/>
  <c r="DG85" i="54"/>
  <c r="DI85" i="54"/>
  <c r="DJ85" i="54"/>
  <c r="CX86" i="54"/>
  <c r="DA86" i="54"/>
  <c r="DB86" i="54"/>
  <c r="DC86" i="54"/>
  <c r="DE86" i="54"/>
  <c r="DG86" i="54"/>
  <c r="DI86" i="54"/>
  <c r="DJ86" i="54"/>
  <c r="CX87" i="54"/>
  <c r="DA87" i="54"/>
  <c r="DB87" i="54"/>
  <c r="DC87" i="54"/>
  <c r="DE87" i="54"/>
  <c r="DG87" i="54"/>
  <c r="DI87" i="54"/>
  <c r="DJ87" i="54"/>
  <c r="CX88" i="54"/>
  <c r="DA88" i="54"/>
  <c r="DB88" i="54"/>
  <c r="DC88" i="54"/>
  <c r="DE88" i="54"/>
  <c r="DG88" i="54"/>
  <c r="DI88" i="54"/>
  <c r="DJ88" i="54"/>
  <c r="CX89" i="54"/>
  <c r="DA89" i="54"/>
  <c r="DB89" i="54"/>
  <c r="DC89" i="54"/>
  <c r="DE89" i="54"/>
  <c r="DG89" i="54"/>
  <c r="DI89" i="54"/>
  <c r="DJ89" i="54"/>
  <c r="CX90" i="54"/>
  <c r="DA90" i="54"/>
  <c r="DB90" i="54"/>
  <c r="DC90" i="54"/>
  <c r="DE90" i="54"/>
  <c r="DG90" i="54"/>
  <c r="DI90" i="54"/>
  <c r="DJ90" i="54"/>
  <c r="CX91" i="54"/>
  <c r="DA91" i="54"/>
  <c r="DB91" i="54"/>
  <c r="DC91" i="54"/>
  <c r="DE91" i="54"/>
  <c r="DG91" i="54"/>
  <c r="DI91" i="54"/>
  <c r="DJ91" i="54"/>
  <c r="CX92" i="54"/>
  <c r="DA92" i="54"/>
  <c r="DB92" i="54"/>
  <c r="DC92" i="54"/>
  <c r="DE92" i="54"/>
  <c r="DG92" i="54"/>
  <c r="DI92" i="54"/>
  <c r="DJ92" i="54"/>
  <c r="CX93" i="54"/>
  <c r="DA93" i="54"/>
  <c r="DB93" i="54"/>
  <c r="DC93" i="54"/>
  <c r="DE93" i="54"/>
  <c r="DG93" i="54"/>
  <c r="DI93" i="54"/>
  <c r="DJ93" i="54"/>
  <c r="CX94" i="54"/>
  <c r="DA94" i="54"/>
  <c r="DB94" i="54"/>
  <c r="DC94" i="54"/>
  <c r="DE94" i="54"/>
  <c r="DG94" i="54"/>
  <c r="DI94" i="54"/>
  <c r="DJ94" i="54"/>
  <c r="CX95" i="54"/>
  <c r="DA95" i="54"/>
  <c r="DB95" i="54"/>
  <c r="DC95" i="54"/>
  <c r="DE95" i="54"/>
  <c r="DG95" i="54"/>
  <c r="DI95" i="54"/>
  <c r="DJ95" i="54"/>
  <c r="CX96" i="54"/>
  <c r="DA96" i="54"/>
  <c r="DB96" i="54"/>
  <c r="DC96" i="54"/>
  <c r="DE96" i="54"/>
  <c r="DG96" i="54"/>
  <c r="DI96" i="54"/>
  <c r="DJ96" i="54"/>
  <c r="CX97" i="54"/>
  <c r="DA97" i="54"/>
  <c r="DB97" i="54"/>
  <c r="DC97" i="54"/>
  <c r="DE97" i="54"/>
  <c r="DG97" i="54"/>
  <c r="DI97" i="54"/>
  <c r="DJ97" i="54"/>
  <c r="CX98" i="54"/>
  <c r="DA98" i="54"/>
  <c r="DB98" i="54"/>
  <c r="DC98" i="54"/>
  <c r="DE98" i="54"/>
  <c r="DG98" i="54"/>
  <c r="DI98" i="54"/>
  <c r="DJ98" i="54"/>
  <c r="CX99" i="54"/>
  <c r="DA99" i="54"/>
  <c r="DB99" i="54"/>
  <c r="DC99" i="54"/>
  <c r="DE99" i="54"/>
  <c r="DG99" i="54"/>
  <c r="DI99" i="54"/>
  <c r="DJ99" i="54"/>
  <c r="CX100" i="54"/>
  <c r="DA100" i="54"/>
  <c r="DB100" i="54"/>
  <c r="DC100" i="54"/>
  <c r="DE100" i="54"/>
  <c r="DG100" i="54"/>
  <c r="DI100" i="54"/>
  <c r="DJ100" i="54"/>
  <c r="CX101" i="54"/>
  <c r="DA101" i="54"/>
  <c r="DB101" i="54"/>
  <c r="DC101" i="54"/>
  <c r="DE101" i="54"/>
  <c r="DG101" i="54"/>
  <c r="DI101" i="54"/>
  <c r="DJ101" i="54"/>
  <c r="CX102" i="54"/>
  <c r="DA102" i="54"/>
  <c r="DB102" i="54"/>
  <c r="DC102" i="54"/>
  <c r="DE102" i="54"/>
  <c r="DG102" i="54"/>
  <c r="DI102" i="54"/>
  <c r="DJ102" i="54"/>
  <c r="CX103" i="54"/>
  <c r="DA103" i="54"/>
  <c r="DB103" i="54"/>
  <c r="DC103" i="54"/>
  <c r="DE103" i="54"/>
  <c r="DG103" i="54"/>
  <c r="DI103" i="54"/>
  <c r="DJ103" i="54"/>
  <c r="CX104" i="54"/>
  <c r="DA104" i="54"/>
  <c r="DB104" i="54"/>
  <c r="DC104" i="54"/>
  <c r="DE104" i="54"/>
  <c r="DG104" i="54"/>
  <c r="DI104" i="54"/>
  <c r="DJ104" i="54"/>
  <c r="CX105" i="54"/>
  <c r="DA105" i="54"/>
  <c r="DB105" i="54"/>
  <c r="DC105" i="54"/>
  <c r="DE105" i="54"/>
  <c r="DG105" i="54"/>
  <c r="DI105" i="54"/>
  <c r="DJ105" i="54"/>
  <c r="CX106" i="54"/>
  <c r="DA106" i="54"/>
  <c r="DB106" i="54"/>
  <c r="DC106" i="54"/>
  <c r="DE106" i="54"/>
  <c r="DG106" i="54"/>
  <c r="DI106" i="54"/>
  <c r="DJ106" i="54"/>
  <c r="CX107" i="54"/>
  <c r="DA107" i="54"/>
  <c r="DB107" i="54"/>
  <c r="DC107" i="54"/>
  <c r="DE107" i="54"/>
  <c r="DG107" i="54"/>
  <c r="DI107" i="54"/>
  <c r="DJ107" i="54"/>
  <c r="CX108" i="54"/>
  <c r="DA108" i="54"/>
  <c r="DB108" i="54"/>
  <c r="DC108" i="54"/>
  <c r="DE108" i="54"/>
  <c r="DG108" i="54"/>
  <c r="DI108" i="54"/>
  <c r="DJ108" i="54"/>
  <c r="CX109" i="54"/>
  <c r="DA109" i="54"/>
  <c r="DB109" i="54"/>
  <c r="DC109" i="54"/>
  <c r="DE109" i="54"/>
  <c r="DG109" i="54"/>
  <c r="DI109" i="54"/>
  <c r="DJ109" i="54"/>
  <c r="CX110" i="54"/>
  <c r="DA110" i="54"/>
  <c r="DB110" i="54"/>
  <c r="DC110" i="54"/>
  <c r="DE110" i="54"/>
  <c r="DG110" i="54"/>
  <c r="DI110" i="54"/>
  <c r="DJ110" i="54"/>
  <c r="CX111" i="54"/>
  <c r="DA111" i="54"/>
  <c r="DB111" i="54"/>
  <c r="DC111" i="54"/>
  <c r="DE111" i="54"/>
  <c r="DG111" i="54"/>
  <c r="DI111" i="54"/>
  <c r="DJ111" i="54"/>
  <c r="CX112" i="54"/>
  <c r="DA112" i="54"/>
  <c r="DB112" i="54"/>
  <c r="DC112" i="54"/>
  <c r="DE112" i="54"/>
  <c r="DG112" i="54"/>
  <c r="DI112" i="54"/>
  <c r="DJ112" i="54"/>
  <c r="CX113" i="54"/>
  <c r="DA113" i="54"/>
  <c r="DB113" i="54"/>
  <c r="DC113" i="54"/>
  <c r="DE113" i="54"/>
  <c r="DG113" i="54"/>
  <c r="DI113" i="54"/>
  <c r="DJ113" i="54"/>
  <c r="CX114" i="54"/>
  <c r="DA114" i="54"/>
  <c r="DB114" i="54"/>
  <c r="DC114" i="54"/>
  <c r="DE114" i="54"/>
  <c r="DG114" i="54"/>
  <c r="DI114" i="54"/>
  <c r="DJ114" i="54"/>
  <c r="CX115" i="54"/>
  <c r="DA115" i="54"/>
  <c r="DB115" i="54"/>
  <c r="DC115" i="54"/>
  <c r="DE115" i="54"/>
  <c r="DG115" i="54"/>
  <c r="DI115" i="54"/>
  <c r="DJ115" i="54"/>
  <c r="CX116" i="54"/>
  <c r="DA116" i="54"/>
  <c r="DB116" i="54"/>
  <c r="DC116" i="54"/>
  <c r="DE116" i="54"/>
  <c r="DG116" i="54"/>
  <c r="DI116" i="54"/>
  <c r="DJ116" i="54"/>
  <c r="CX117" i="54"/>
  <c r="DA117" i="54"/>
  <c r="DB117" i="54"/>
  <c r="DC117" i="54"/>
  <c r="DE117" i="54"/>
  <c r="DG117" i="54"/>
  <c r="DI117" i="54"/>
  <c r="DJ117" i="54"/>
  <c r="CX118" i="54"/>
  <c r="DA118" i="54"/>
  <c r="DB118" i="54"/>
  <c r="DC118" i="54"/>
  <c r="DE118" i="54"/>
  <c r="DG118" i="54"/>
  <c r="DI118" i="54"/>
  <c r="DJ118" i="54"/>
  <c r="CX119" i="54"/>
  <c r="DA119" i="54"/>
  <c r="DB119" i="54"/>
  <c r="DC119" i="54"/>
  <c r="DE119" i="54"/>
  <c r="DG119" i="54"/>
  <c r="DI119" i="54"/>
  <c r="DJ119" i="54"/>
  <c r="CX120" i="54"/>
  <c r="DA120" i="54"/>
  <c r="DB120" i="54"/>
  <c r="DC120" i="54"/>
  <c r="DE120" i="54"/>
  <c r="DG120" i="54"/>
  <c r="DI120" i="54"/>
  <c r="DJ120" i="54"/>
  <c r="CX121" i="54"/>
  <c r="DA121" i="54"/>
  <c r="DB121" i="54"/>
  <c r="DC121" i="54"/>
  <c r="DE121" i="54"/>
  <c r="DG121" i="54"/>
  <c r="DI121" i="54"/>
  <c r="DJ121" i="54"/>
  <c r="CX122" i="54"/>
  <c r="DA122" i="54"/>
  <c r="DB122" i="54"/>
  <c r="DC122" i="54"/>
  <c r="DE122" i="54"/>
  <c r="DG122" i="54"/>
  <c r="DI122" i="54"/>
  <c r="DJ122" i="54"/>
  <c r="CX123" i="54"/>
  <c r="DA123" i="54"/>
  <c r="DB123" i="54"/>
  <c r="DC123" i="54"/>
  <c r="DE123" i="54"/>
  <c r="DG123" i="54"/>
  <c r="DI123" i="54"/>
  <c r="DJ123" i="54"/>
  <c r="CX124" i="54"/>
  <c r="DA124" i="54"/>
  <c r="DB124" i="54"/>
  <c r="DC124" i="54"/>
  <c r="DE124" i="54"/>
  <c r="DG124" i="54"/>
  <c r="DI124" i="54"/>
  <c r="DJ124" i="54"/>
  <c r="CX125" i="54"/>
  <c r="DA125" i="54"/>
  <c r="DB125" i="54"/>
  <c r="DC125" i="54"/>
  <c r="DE125" i="54"/>
  <c r="DG125" i="54"/>
  <c r="DI125" i="54"/>
  <c r="DJ125" i="54"/>
  <c r="CX126" i="54"/>
  <c r="DA126" i="54"/>
  <c r="DB126" i="54"/>
  <c r="DC126" i="54"/>
  <c r="DE126" i="54"/>
  <c r="DG126" i="54"/>
  <c r="DI126" i="54"/>
  <c r="DJ126" i="54"/>
  <c r="CX127" i="54"/>
  <c r="DA127" i="54"/>
  <c r="DB127" i="54"/>
  <c r="DC127" i="54"/>
  <c r="DE127" i="54"/>
  <c r="DG127" i="54"/>
  <c r="DI127" i="54"/>
  <c r="DJ127" i="54"/>
  <c r="CX128" i="54"/>
  <c r="DA128" i="54"/>
  <c r="DB128" i="54"/>
  <c r="DC128" i="54"/>
  <c r="DE128" i="54"/>
  <c r="DG128" i="54"/>
  <c r="DI128" i="54"/>
  <c r="DJ128" i="54"/>
  <c r="CX129" i="54"/>
  <c r="DA129" i="54"/>
  <c r="DB129" i="54"/>
  <c r="DC129" i="54"/>
  <c r="DE129" i="54"/>
  <c r="DG129" i="54"/>
  <c r="DI129" i="54"/>
  <c r="DJ129" i="54"/>
  <c r="CX130" i="54"/>
  <c r="DA130" i="54"/>
  <c r="DB130" i="54"/>
  <c r="DC130" i="54"/>
  <c r="DE130" i="54"/>
  <c r="DG130" i="54"/>
  <c r="DI130" i="54"/>
  <c r="DJ130" i="54"/>
  <c r="CX131" i="54"/>
  <c r="DA131" i="54"/>
  <c r="DB131" i="54"/>
  <c r="DC131" i="54"/>
  <c r="DE131" i="54"/>
  <c r="DG131" i="54"/>
  <c r="DI131" i="54"/>
  <c r="DJ131" i="54"/>
  <c r="CX132" i="54"/>
  <c r="DA132" i="54"/>
  <c r="DB132" i="54"/>
  <c r="DC132" i="54"/>
  <c r="DE132" i="54"/>
  <c r="DG132" i="54"/>
  <c r="DI132" i="54"/>
  <c r="DJ132" i="54"/>
  <c r="CX133" i="54"/>
  <c r="DA133" i="54"/>
  <c r="DB133" i="54"/>
  <c r="DC133" i="54"/>
  <c r="DE133" i="54"/>
  <c r="DG133" i="54"/>
  <c r="DI133" i="54"/>
  <c r="DJ133" i="54"/>
  <c r="CX134" i="54"/>
  <c r="DA134" i="54"/>
  <c r="DB134" i="54"/>
  <c r="DC134" i="54"/>
  <c r="DE134" i="54"/>
  <c r="DG134" i="54"/>
  <c r="DI134" i="54"/>
  <c r="DJ134" i="54"/>
  <c r="CX135" i="54"/>
  <c r="DA135" i="54"/>
  <c r="DB135" i="54"/>
  <c r="DC135" i="54"/>
  <c r="DE135" i="54"/>
  <c r="DG135" i="54"/>
  <c r="DI135" i="54"/>
  <c r="DJ135" i="54"/>
  <c r="CX136" i="54"/>
  <c r="DA136" i="54"/>
  <c r="DB136" i="54"/>
  <c r="DC136" i="54"/>
  <c r="DE136" i="54"/>
  <c r="DG136" i="54"/>
  <c r="DI136" i="54"/>
  <c r="DJ136" i="54"/>
  <c r="CX137" i="54"/>
  <c r="DA137" i="54"/>
  <c r="DB137" i="54"/>
  <c r="DC137" i="54"/>
  <c r="DE137" i="54"/>
  <c r="DG137" i="54"/>
  <c r="DI137" i="54"/>
  <c r="DJ137" i="54"/>
  <c r="CX138" i="54"/>
  <c r="DA138" i="54"/>
  <c r="DB138" i="54"/>
  <c r="DC138" i="54"/>
  <c r="DE138" i="54"/>
  <c r="DG138" i="54"/>
  <c r="DI138" i="54"/>
  <c r="DJ138" i="54"/>
  <c r="CX139" i="54"/>
  <c r="DA139" i="54"/>
  <c r="DB139" i="54"/>
  <c r="DC139" i="54"/>
  <c r="DE139" i="54"/>
  <c r="DG139" i="54"/>
  <c r="DI139" i="54"/>
  <c r="DJ139" i="54"/>
  <c r="CX140" i="54"/>
  <c r="DA140" i="54"/>
  <c r="DB140" i="54"/>
  <c r="DC140" i="54"/>
  <c r="DE140" i="54"/>
  <c r="DG140" i="54"/>
  <c r="DI140" i="54"/>
  <c r="DJ140" i="54"/>
  <c r="CX141" i="54"/>
  <c r="DA141" i="54"/>
  <c r="DB141" i="54"/>
  <c r="DC141" i="54"/>
  <c r="DE141" i="54"/>
  <c r="DG141" i="54"/>
  <c r="DI141" i="54"/>
  <c r="DJ141" i="54"/>
  <c r="CX142" i="54"/>
  <c r="DA142" i="54"/>
  <c r="DB142" i="54"/>
  <c r="DC142" i="54"/>
  <c r="DE142" i="54"/>
  <c r="DG142" i="54"/>
  <c r="DI142" i="54"/>
  <c r="DJ142" i="54"/>
  <c r="CX143" i="54"/>
  <c r="DA143" i="54"/>
  <c r="DB143" i="54"/>
  <c r="DC143" i="54"/>
  <c r="DE143" i="54"/>
  <c r="DG143" i="54"/>
  <c r="DI143" i="54"/>
  <c r="DJ143" i="54"/>
  <c r="CX144" i="54"/>
  <c r="DA144" i="54"/>
  <c r="DB144" i="54"/>
  <c r="DC144" i="54"/>
  <c r="DE144" i="54"/>
  <c r="DG144" i="54"/>
  <c r="DI144" i="54"/>
  <c r="DJ144" i="54"/>
  <c r="CX145" i="54"/>
  <c r="DA145" i="54"/>
  <c r="DB145" i="54"/>
  <c r="DC145" i="54"/>
  <c r="DE145" i="54"/>
  <c r="DG145" i="54"/>
  <c r="DI145" i="54"/>
  <c r="DJ145" i="54"/>
  <c r="CX146" i="54"/>
  <c r="DA146" i="54"/>
  <c r="DB146" i="54"/>
  <c r="DC146" i="54"/>
  <c r="DE146" i="54"/>
  <c r="DG146" i="54"/>
  <c r="DI146" i="54"/>
  <c r="DJ146" i="54"/>
  <c r="CX147" i="54"/>
  <c r="DA147" i="54"/>
  <c r="DB147" i="54"/>
  <c r="DC147" i="54"/>
  <c r="DE147" i="54"/>
  <c r="DG147" i="54"/>
  <c r="DI147" i="54"/>
  <c r="DJ147" i="54"/>
  <c r="CX148" i="54"/>
  <c r="DA148" i="54"/>
  <c r="DB148" i="54"/>
  <c r="DC148" i="54"/>
  <c r="DE148" i="54"/>
  <c r="DG148" i="54"/>
  <c r="DI148" i="54"/>
  <c r="DJ148" i="54"/>
  <c r="CX149" i="54"/>
  <c r="DA149" i="54"/>
  <c r="DB149" i="54"/>
  <c r="DC149" i="54"/>
  <c r="DE149" i="54"/>
  <c r="DG149" i="54"/>
  <c r="DI149" i="54"/>
  <c r="DJ149" i="54"/>
  <c r="CX150" i="54"/>
  <c r="DA150" i="54"/>
  <c r="DB150" i="54"/>
  <c r="DC150" i="54"/>
  <c r="DE150" i="54"/>
  <c r="DG150" i="54"/>
  <c r="DI150" i="54"/>
  <c r="DJ150" i="54"/>
  <c r="CX151" i="54"/>
  <c r="DA151" i="54"/>
  <c r="DB151" i="54"/>
  <c r="DC151" i="54"/>
  <c r="DE151" i="54"/>
  <c r="DG151" i="54"/>
  <c r="DI151" i="54"/>
  <c r="DJ151" i="54"/>
  <c r="CX152" i="54"/>
  <c r="DA152" i="54"/>
  <c r="DB152" i="54"/>
  <c r="DC152" i="54"/>
  <c r="DE152" i="54"/>
  <c r="DG152" i="54"/>
  <c r="DI152" i="54"/>
  <c r="DJ152" i="54"/>
  <c r="CX153" i="54"/>
  <c r="DA153" i="54"/>
  <c r="DB153" i="54"/>
  <c r="DC153" i="54"/>
  <c r="DE153" i="54"/>
  <c r="DG153" i="54"/>
  <c r="DI153" i="54"/>
  <c r="DJ153" i="54"/>
  <c r="CX154" i="54"/>
  <c r="DA154" i="54"/>
  <c r="DB154" i="54"/>
  <c r="DC154" i="54"/>
  <c r="DE154" i="54"/>
  <c r="DG154" i="54"/>
  <c r="DI154" i="54"/>
  <c r="DJ154" i="54"/>
  <c r="CX155" i="54"/>
  <c r="DA155" i="54"/>
  <c r="DB155" i="54"/>
  <c r="DC155" i="54"/>
  <c r="DE155" i="54"/>
  <c r="DG155" i="54"/>
  <c r="DI155" i="54"/>
  <c r="DJ155" i="54"/>
  <c r="CX156" i="54"/>
  <c r="DA156" i="54"/>
  <c r="DB156" i="54"/>
  <c r="DC156" i="54"/>
  <c r="DE156" i="54"/>
  <c r="DG156" i="54"/>
  <c r="DI156" i="54"/>
  <c r="DJ156" i="54"/>
  <c r="CX157" i="54"/>
  <c r="DA157" i="54"/>
  <c r="DB157" i="54"/>
  <c r="DC157" i="54"/>
  <c r="DE157" i="54"/>
  <c r="DG157" i="54"/>
  <c r="DI157" i="54"/>
  <c r="DJ157" i="54"/>
  <c r="CX158" i="54"/>
  <c r="DA158" i="54"/>
  <c r="DB158" i="54"/>
  <c r="DC158" i="54"/>
  <c r="DE158" i="54"/>
  <c r="DG158" i="54"/>
  <c r="DI158" i="54"/>
  <c r="DJ158" i="54"/>
  <c r="CX159" i="54"/>
  <c r="DA159" i="54"/>
  <c r="DB159" i="54"/>
  <c r="DC159" i="54"/>
  <c r="DE159" i="54"/>
  <c r="DG159" i="54"/>
  <c r="DI159" i="54"/>
  <c r="DJ159" i="54"/>
  <c r="CX160" i="54"/>
  <c r="DA160" i="54"/>
  <c r="DB160" i="54"/>
  <c r="DC160" i="54"/>
  <c r="DE160" i="54"/>
  <c r="DG160" i="54"/>
  <c r="DI160" i="54"/>
  <c r="DJ160" i="54"/>
  <c r="CX161" i="54"/>
  <c r="DA161" i="54"/>
  <c r="DB161" i="54"/>
  <c r="DC161" i="54"/>
  <c r="DE161" i="54"/>
  <c r="DG161" i="54"/>
  <c r="DI161" i="54"/>
  <c r="DJ161" i="54"/>
  <c r="CX162" i="54"/>
  <c r="DA162" i="54"/>
  <c r="DB162" i="54"/>
  <c r="DC162" i="54"/>
  <c r="DE162" i="54"/>
  <c r="DG162" i="54"/>
  <c r="DI162" i="54"/>
  <c r="DJ162" i="54"/>
  <c r="CX163" i="54"/>
  <c r="DA163" i="54"/>
  <c r="DB163" i="54"/>
  <c r="DC163" i="54"/>
  <c r="DE163" i="54"/>
  <c r="DG163" i="54"/>
  <c r="DI163" i="54"/>
  <c r="DJ163" i="54"/>
  <c r="CX164" i="54"/>
  <c r="DA164" i="54"/>
  <c r="DB164" i="54"/>
  <c r="DC164" i="54"/>
  <c r="DE164" i="54"/>
  <c r="DG164" i="54"/>
  <c r="DI164" i="54"/>
  <c r="DJ164" i="54"/>
  <c r="CX165" i="54"/>
  <c r="DA165" i="54"/>
  <c r="DB165" i="54"/>
  <c r="DC165" i="54"/>
  <c r="DE165" i="54"/>
  <c r="DG165" i="54"/>
  <c r="DI165" i="54"/>
  <c r="DJ165" i="54"/>
  <c r="DJ166" i="54"/>
  <c r="DI166" i="54"/>
  <c r="DG166" i="54"/>
  <c r="DE166" i="54"/>
  <c r="DC166" i="54"/>
  <c r="DB166" i="54"/>
  <c r="DA166" i="54"/>
  <c r="CX166" i="54"/>
  <c r="DO150" i="54"/>
  <c r="DO151" i="54"/>
  <c r="DO152" i="54"/>
  <c r="DO153" i="54"/>
  <c r="DO154" i="54"/>
  <c r="DO155" i="54"/>
  <c r="DO156" i="54"/>
  <c r="DO157" i="54"/>
  <c r="DO158" i="54"/>
  <c r="DO159" i="54"/>
  <c r="DO160" i="54"/>
  <c r="DO161" i="54"/>
  <c r="DO162" i="54"/>
  <c r="DO163" i="54"/>
  <c r="DO164" i="54"/>
  <c r="DO165" i="54"/>
  <c r="DM150" i="54"/>
  <c r="DM151" i="54"/>
  <c r="DM152" i="54"/>
  <c r="DM153" i="54"/>
  <c r="DM154" i="54"/>
  <c r="DM155" i="54"/>
  <c r="DM156" i="54"/>
  <c r="DM157" i="54"/>
  <c r="DM158" i="54"/>
  <c r="DM159" i="54"/>
  <c r="DM160" i="54"/>
  <c r="DM161" i="54"/>
  <c r="DM162" i="54"/>
  <c r="DM163" i="54"/>
  <c r="DM164" i="54"/>
  <c r="DM165" i="54"/>
  <c r="T165" i="54"/>
  <c r="M165" i="54"/>
  <c r="T164" i="54"/>
  <c r="M164" i="54"/>
  <c r="T163" i="54"/>
  <c r="M163" i="54"/>
  <c r="T162" i="54"/>
  <c r="M162" i="54"/>
  <c r="T161" i="54"/>
  <c r="M161" i="54"/>
  <c r="T160" i="54"/>
  <c r="M160" i="54"/>
  <c r="T159" i="54"/>
  <c r="M159" i="54"/>
  <c r="T158" i="54"/>
  <c r="M158" i="54"/>
  <c r="T157" i="54"/>
  <c r="M157" i="54"/>
  <c r="T156" i="54"/>
  <c r="M156" i="54"/>
  <c r="T155" i="54"/>
  <c r="M155" i="54"/>
  <c r="T154" i="54"/>
  <c r="M154" i="54"/>
  <c r="T153" i="54"/>
  <c r="M153" i="54"/>
  <c r="T152" i="54"/>
  <c r="M152" i="54"/>
  <c r="T151" i="54"/>
  <c r="M151" i="54"/>
  <c r="T150" i="54"/>
  <c r="M150" i="54"/>
  <c r="T149" i="54"/>
  <c r="M149" i="54"/>
  <c r="T148" i="54"/>
  <c r="M148" i="54"/>
  <c r="T147" i="54"/>
  <c r="M147" i="54"/>
  <c r="T146" i="54"/>
  <c r="M146" i="54"/>
  <c r="T145" i="54"/>
  <c r="M145" i="54"/>
  <c r="T144" i="54"/>
  <c r="M144" i="54"/>
  <c r="T143" i="54"/>
  <c r="M143" i="54"/>
  <c r="T142" i="54"/>
  <c r="M142" i="54"/>
  <c r="T141" i="54"/>
  <c r="M141" i="54"/>
  <c r="T140" i="54"/>
  <c r="M140" i="54"/>
  <c r="T139" i="54"/>
  <c r="M139" i="54"/>
  <c r="T138" i="54"/>
  <c r="M138" i="54"/>
  <c r="T137" i="54"/>
  <c r="M137" i="54"/>
  <c r="T136" i="54"/>
  <c r="M136" i="54"/>
  <c r="T135" i="54"/>
  <c r="M135" i="54"/>
  <c r="T134" i="54"/>
  <c r="M134" i="54"/>
  <c r="T133" i="54"/>
  <c r="M133" i="54"/>
  <c r="T132" i="54"/>
  <c r="M132" i="54"/>
  <c r="T131" i="54"/>
  <c r="M131" i="54"/>
  <c r="T130" i="54"/>
  <c r="M130" i="54"/>
  <c r="T129" i="54"/>
  <c r="M129" i="54"/>
  <c r="T128" i="54"/>
  <c r="M128" i="54"/>
  <c r="T127" i="54"/>
  <c r="M127" i="54"/>
  <c r="T126" i="54"/>
  <c r="M126" i="54"/>
  <c r="T125" i="54"/>
  <c r="M125" i="54"/>
  <c r="T124" i="54"/>
  <c r="M124" i="54"/>
  <c r="T123" i="54"/>
  <c r="M123" i="54"/>
  <c r="T122" i="54"/>
  <c r="M122" i="54"/>
  <c r="T121" i="54"/>
  <c r="M121" i="54"/>
  <c r="T120" i="54"/>
  <c r="M120" i="54"/>
  <c r="T119" i="54"/>
  <c r="M119" i="54"/>
  <c r="T118" i="54"/>
  <c r="M118" i="54"/>
  <c r="T117" i="54"/>
  <c r="M117" i="54"/>
  <c r="T116" i="54"/>
  <c r="M116" i="54"/>
  <c r="T115" i="54"/>
  <c r="M115" i="54"/>
  <c r="T114" i="54"/>
  <c r="M114" i="54"/>
  <c r="T113" i="54"/>
  <c r="M113" i="54"/>
  <c r="T112" i="54"/>
  <c r="M112" i="54"/>
  <c r="T111" i="54"/>
  <c r="M111" i="54"/>
  <c r="F47" i="54"/>
  <c r="F48" i="54" s="1"/>
  <c r="B19" i="55" s="1"/>
  <c r="E47" i="54"/>
  <c r="E48" i="54" s="1"/>
  <c r="D47" i="54"/>
  <c r="T110" i="54"/>
  <c r="M110" i="54"/>
  <c r="F43" i="54"/>
  <c r="F44" i="54" s="1"/>
  <c r="B14" i="55" s="1"/>
  <c r="E43" i="54"/>
  <c r="E44" i="54" s="1"/>
  <c r="D43" i="54"/>
  <c r="T109" i="54"/>
  <c r="M109" i="54"/>
  <c r="T108" i="54"/>
  <c r="M108" i="54"/>
  <c r="T107" i="54"/>
  <c r="M107" i="54"/>
  <c r="T106" i="54"/>
  <c r="M106" i="54"/>
  <c r="T105" i="54"/>
  <c r="M105" i="54"/>
  <c r="T104" i="54"/>
  <c r="M104" i="54"/>
  <c r="T103" i="54"/>
  <c r="M103" i="54"/>
  <c r="C103" i="54"/>
  <c r="T102" i="54"/>
  <c r="M102" i="54"/>
  <c r="T101" i="54"/>
  <c r="M101" i="54"/>
  <c r="T100" i="54"/>
  <c r="M100" i="54"/>
  <c r="T99" i="54"/>
  <c r="M99" i="54"/>
  <c r="T98" i="54"/>
  <c r="M98" i="54"/>
  <c r="T97" i="54"/>
  <c r="M97" i="54"/>
  <c r="T96" i="54"/>
  <c r="M96" i="54"/>
  <c r="T95" i="54"/>
  <c r="M95" i="54"/>
  <c r="T94" i="54"/>
  <c r="M94" i="54"/>
  <c r="T93" i="54"/>
  <c r="M93" i="54"/>
  <c r="T92" i="54"/>
  <c r="M92" i="54"/>
  <c r="T91" i="54"/>
  <c r="M91" i="54"/>
  <c r="F89" i="54"/>
  <c r="F90" i="54"/>
  <c r="F91" i="54" s="1"/>
  <c r="E89" i="54"/>
  <c r="E90" i="54" s="1"/>
  <c r="E91" i="54" s="1"/>
  <c r="D89" i="54"/>
  <c r="D90" i="54"/>
  <c r="D91" i="54"/>
  <c r="T90" i="54"/>
  <c r="M90" i="54"/>
  <c r="T89" i="54"/>
  <c r="M89" i="54"/>
  <c r="T88" i="54"/>
  <c r="M88" i="54"/>
  <c r="T87" i="54"/>
  <c r="M87" i="54"/>
  <c r="T86" i="54"/>
  <c r="M86" i="54"/>
  <c r="F84" i="54"/>
  <c r="F85" i="54"/>
  <c r="F86" i="54" s="1"/>
  <c r="E84" i="54"/>
  <c r="E85" i="54" s="1"/>
  <c r="E86" i="54" s="1"/>
  <c r="D84" i="54"/>
  <c r="D85" i="54"/>
  <c r="D86" i="54"/>
  <c r="T85" i="54"/>
  <c r="M85" i="54"/>
  <c r="T84" i="54"/>
  <c r="M84" i="54"/>
  <c r="T83" i="54"/>
  <c r="M83" i="54"/>
  <c r="T82" i="54"/>
  <c r="M82" i="54"/>
  <c r="T81" i="54"/>
  <c r="M81" i="54"/>
  <c r="F79" i="54"/>
  <c r="F81" i="54" s="1"/>
  <c r="E79" i="54"/>
  <c r="E80" i="54"/>
  <c r="E81" i="54"/>
  <c r="D79" i="54"/>
  <c r="D80" i="54"/>
  <c r="D81" i="54"/>
  <c r="T80" i="54"/>
  <c r="M80" i="54"/>
  <c r="F80" i="54"/>
  <c r="B52" i="55" s="1"/>
  <c r="T79" i="54"/>
  <c r="M79" i="54"/>
  <c r="T78" i="54"/>
  <c r="M78" i="54"/>
  <c r="T77" i="54"/>
  <c r="M77" i="54"/>
  <c r="F75" i="54"/>
  <c r="B46" i="55" s="1"/>
  <c r="E75" i="54"/>
  <c r="E76" i="54"/>
  <c r="E77" i="54"/>
  <c r="D75" i="54"/>
  <c r="D76" i="54"/>
  <c r="D77" i="54"/>
  <c r="T76" i="54"/>
  <c r="M76" i="54"/>
  <c r="F76" i="54"/>
  <c r="B47" i="55" s="1"/>
  <c r="T75" i="54"/>
  <c r="M75" i="54"/>
  <c r="T74" i="54"/>
  <c r="M74" i="54"/>
  <c r="T73" i="54"/>
  <c r="M73" i="54"/>
  <c r="F71" i="54"/>
  <c r="E72" i="54"/>
  <c r="E73" i="54"/>
  <c r="D72" i="54"/>
  <c r="D73" i="54"/>
  <c r="T72" i="54"/>
  <c r="M72" i="54"/>
  <c r="F72" i="54"/>
  <c r="B44" i="55" s="1"/>
  <c r="T71" i="54"/>
  <c r="M71" i="54"/>
  <c r="T70" i="54"/>
  <c r="M70" i="54"/>
  <c r="T69" i="54"/>
  <c r="M69" i="54"/>
  <c r="T68" i="54"/>
  <c r="M68" i="54"/>
  <c r="F66" i="54"/>
  <c r="F67" i="54" s="1"/>
  <c r="E66" i="54"/>
  <c r="E67" i="54" s="1"/>
  <c r="E68" i="54" s="1"/>
  <c r="D66" i="54"/>
  <c r="D67" i="54"/>
  <c r="D68" i="54"/>
  <c r="T67" i="54"/>
  <c r="M67" i="54"/>
  <c r="T66" i="54"/>
  <c r="M66" i="54"/>
  <c r="T65" i="54"/>
  <c r="M65" i="54"/>
  <c r="T64" i="54"/>
  <c r="M64" i="54"/>
  <c r="T63" i="54"/>
  <c r="M63" i="54"/>
  <c r="T62" i="54"/>
  <c r="M62" i="54"/>
  <c r="T61" i="54"/>
  <c r="M61" i="54"/>
  <c r="T60" i="54"/>
  <c r="M60" i="54"/>
  <c r="T59" i="54"/>
  <c r="M59" i="54"/>
  <c r="T58" i="54"/>
  <c r="M58" i="54"/>
  <c r="T57" i="54"/>
  <c r="M57" i="54"/>
  <c r="T56" i="54"/>
  <c r="M56" i="54"/>
  <c r="T55" i="54"/>
  <c r="M55" i="54"/>
  <c r="T54" i="54"/>
  <c r="M54" i="54"/>
  <c r="T53" i="54"/>
  <c r="M53" i="54"/>
  <c r="E51" i="54"/>
  <c r="E52" i="54" s="1"/>
  <c r="E53" i="54" s="1"/>
  <c r="D51" i="54"/>
  <c r="D52" i="54"/>
  <c r="D53" i="54"/>
  <c r="T52" i="54"/>
  <c r="M52" i="54"/>
  <c r="T51" i="54"/>
  <c r="M51" i="54"/>
  <c r="T50" i="54"/>
  <c r="M50" i="54"/>
  <c r="T49" i="54"/>
  <c r="M49" i="54"/>
  <c r="T48" i="54"/>
  <c r="M48" i="54"/>
  <c r="D48" i="54"/>
  <c r="T47" i="54"/>
  <c r="M47" i="54"/>
  <c r="T46" i="54"/>
  <c r="M46" i="54"/>
  <c r="T45" i="54"/>
  <c r="M45" i="54"/>
  <c r="T44" i="54"/>
  <c r="M44" i="54"/>
  <c r="D44" i="54"/>
  <c r="T43" i="54"/>
  <c r="M43" i="54"/>
  <c r="T42" i="54"/>
  <c r="M42" i="54"/>
  <c r="T41" i="54"/>
  <c r="M41" i="54"/>
  <c r="T40" i="54"/>
  <c r="M40" i="54"/>
  <c r="F35" i="54"/>
  <c r="F36" i="54" s="1"/>
  <c r="F37" i="54" s="1"/>
  <c r="F38" i="54" s="1"/>
  <c r="E35" i="54"/>
  <c r="E36" i="54" s="1"/>
  <c r="E37" i="54" s="1"/>
  <c r="E38" i="54" s="1"/>
  <c r="D35" i="54"/>
  <c r="D36" i="54"/>
  <c r="D37" i="54"/>
  <c r="D38" i="54"/>
  <c r="D40" i="54"/>
  <c r="T39" i="54"/>
  <c r="M39" i="54"/>
  <c r="D39" i="54"/>
  <c r="T38" i="54"/>
  <c r="M38" i="54"/>
  <c r="T37" i="54"/>
  <c r="M37" i="54"/>
  <c r="T36" i="54"/>
  <c r="M36" i="54"/>
  <c r="T35" i="54"/>
  <c r="M35" i="54"/>
  <c r="T34" i="54"/>
  <c r="M34" i="54"/>
  <c r="T33" i="54"/>
  <c r="M33" i="54"/>
  <c r="T32" i="54"/>
  <c r="M32" i="54"/>
  <c r="T31" i="54"/>
  <c r="M31" i="54"/>
  <c r="F28" i="54"/>
  <c r="F29" i="54"/>
  <c r="E28" i="54"/>
  <c r="E29" i="54"/>
  <c r="D28" i="54"/>
  <c r="D29" i="54"/>
  <c r="D31" i="54"/>
  <c r="T30" i="54"/>
  <c r="M30" i="54"/>
  <c r="D30" i="54"/>
  <c r="T29" i="54"/>
  <c r="M29" i="54"/>
  <c r="T28" i="54"/>
  <c r="M28" i="54"/>
  <c r="T27" i="54"/>
  <c r="M27" i="54"/>
  <c r="T26" i="54"/>
  <c r="M26" i="54"/>
  <c r="T25" i="54"/>
  <c r="M25" i="54"/>
  <c r="F23" i="54"/>
  <c r="B4" i="55" s="1"/>
  <c r="E23" i="54"/>
  <c r="D22" i="54"/>
  <c r="D23" i="54"/>
  <c r="D25" i="54"/>
  <c r="T24" i="54"/>
  <c r="M24" i="54"/>
  <c r="D24" i="54"/>
  <c r="T23" i="54"/>
  <c r="M23" i="54"/>
  <c r="T22" i="54"/>
  <c r="M22" i="54"/>
  <c r="T21" i="54"/>
  <c r="M21" i="54"/>
  <c r="T20" i="54"/>
  <c r="M20" i="54"/>
  <c r="T19" i="54"/>
  <c r="M19" i="54"/>
  <c r="T18" i="54"/>
  <c r="M18" i="54"/>
  <c r="T17" i="54"/>
  <c r="M17" i="54"/>
  <c r="T16" i="54"/>
  <c r="M16" i="54"/>
  <c r="T15" i="54"/>
  <c r="M15" i="54"/>
  <c r="T14" i="54"/>
  <c r="M14" i="54"/>
  <c r="T13" i="54"/>
  <c r="M13" i="54"/>
  <c r="T12" i="54"/>
  <c r="M12" i="54"/>
  <c r="T11" i="54"/>
  <c r="M11" i="54"/>
  <c r="T10" i="54"/>
  <c r="M10" i="54"/>
  <c r="T9" i="54"/>
  <c r="M9" i="54"/>
  <c r="T8" i="54"/>
  <c r="M8" i="54"/>
  <c r="T7" i="54"/>
  <c r="M7" i="54"/>
  <c r="T6" i="54"/>
  <c r="M6" i="54"/>
  <c r="T5" i="54"/>
  <c r="M5" i="54"/>
  <c r="T4" i="54"/>
  <c r="M4" i="54"/>
  <c r="T3" i="54"/>
  <c r="M3" i="54"/>
  <c r="F22" i="41"/>
  <c r="E22" i="41"/>
  <c r="D22" i="41"/>
  <c r="BR3" i="53"/>
  <c r="BR4" i="53"/>
  <c r="BR5" i="53"/>
  <c r="BR6" i="53"/>
  <c r="BR7" i="53"/>
  <c r="BR8" i="53"/>
  <c r="BR9" i="53"/>
  <c r="BR10" i="53"/>
  <c r="BR11" i="53"/>
  <c r="BR12" i="53"/>
  <c r="BR13" i="53"/>
  <c r="BR14" i="53"/>
  <c r="BR15" i="53"/>
  <c r="BR16" i="53"/>
  <c r="BR17" i="53"/>
  <c r="BR18" i="53"/>
  <c r="BR19" i="53"/>
  <c r="BR20" i="53"/>
  <c r="BR21" i="53"/>
  <c r="BR22" i="53"/>
  <c r="BR23" i="53"/>
  <c r="BR24" i="53"/>
  <c r="BR25" i="53"/>
  <c r="BR26" i="53"/>
  <c r="BR27" i="53"/>
  <c r="BR28" i="53"/>
  <c r="BR29" i="53"/>
  <c r="BR30" i="53"/>
  <c r="BR31" i="53"/>
  <c r="BR32" i="53"/>
  <c r="BR33" i="53"/>
  <c r="BR34" i="53"/>
  <c r="BR35" i="53"/>
  <c r="BR36" i="53"/>
  <c r="BR37" i="53"/>
  <c r="BR38" i="53"/>
  <c r="BR39" i="53"/>
  <c r="BR40" i="53"/>
  <c r="BR41" i="53"/>
  <c r="BR42" i="53"/>
  <c r="BR43" i="53"/>
  <c r="BR44" i="53"/>
  <c r="BR45" i="53"/>
  <c r="BR48" i="53"/>
  <c r="BR49" i="53"/>
  <c r="BR50" i="53"/>
  <c r="BR51" i="53"/>
  <c r="BR52" i="53"/>
  <c r="BR53" i="53"/>
  <c r="BR54" i="53"/>
  <c r="BR55" i="53"/>
  <c r="BR56" i="53"/>
  <c r="BR57" i="53"/>
  <c r="BR58" i="53"/>
  <c r="BR59" i="53"/>
  <c r="BR60" i="53"/>
  <c r="BR61" i="53"/>
  <c r="BR62" i="53"/>
  <c r="BR63" i="53"/>
  <c r="BR64" i="53"/>
  <c r="BR65" i="53"/>
  <c r="BR66" i="53"/>
  <c r="BR67" i="53"/>
  <c r="BR68" i="53"/>
  <c r="BR69" i="53"/>
  <c r="BR70" i="53"/>
  <c r="BR71" i="53"/>
  <c r="BR72" i="53"/>
  <c r="BR73" i="53"/>
  <c r="BR74" i="53"/>
  <c r="BR75" i="53"/>
  <c r="BR76" i="53"/>
  <c r="BR77" i="53"/>
  <c r="BR78" i="53"/>
  <c r="BR79" i="53"/>
  <c r="BR80" i="53"/>
  <c r="BR81" i="53"/>
  <c r="BR82" i="53"/>
  <c r="BR83" i="53"/>
  <c r="BR84" i="53"/>
  <c r="BR85" i="53"/>
  <c r="BR86" i="53"/>
  <c r="BR87" i="53"/>
  <c r="BR88" i="53"/>
  <c r="BR89" i="53"/>
  <c r="BR90" i="53"/>
  <c r="BR91" i="53"/>
  <c r="BR92" i="53"/>
  <c r="BR93" i="53"/>
  <c r="BR94" i="53"/>
  <c r="BR95" i="53"/>
  <c r="BR96" i="53"/>
  <c r="BR97" i="53"/>
  <c r="BR98" i="53"/>
  <c r="BR99" i="53"/>
  <c r="BR100" i="53"/>
  <c r="BR101" i="53"/>
  <c r="BR102" i="53"/>
  <c r="BR103" i="53"/>
  <c r="BR104" i="53"/>
  <c r="BR105" i="53"/>
  <c r="BR106" i="53"/>
  <c r="BR107" i="53"/>
  <c r="BR108" i="53"/>
  <c r="BR109" i="53"/>
  <c r="BR110" i="53"/>
  <c r="BR111" i="53"/>
  <c r="BR112" i="53"/>
  <c r="BR113" i="53"/>
  <c r="BR114" i="53"/>
  <c r="BR115" i="53"/>
  <c r="BR116" i="53"/>
  <c r="BR117" i="53"/>
  <c r="BR118" i="53"/>
  <c r="BR119" i="53"/>
  <c r="BR120" i="53"/>
  <c r="BR121" i="53"/>
  <c r="BR122" i="53"/>
  <c r="BR123" i="53"/>
  <c r="BR124" i="53"/>
  <c r="BR125" i="53"/>
  <c r="BR126" i="53"/>
  <c r="BR127" i="53"/>
  <c r="BR128" i="53"/>
  <c r="BR129" i="53"/>
  <c r="BR130" i="53"/>
  <c r="BR131" i="53"/>
  <c r="BR132" i="53"/>
  <c r="BR133" i="53"/>
  <c r="BR134" i="53"/>
  <c r="BR135" i="53"/>
  <c r="BR136" i="53"/>
  <c r="BR137" i="53"/>
  <c r="BR138" i="53"/>
  <c r="BR139" i="53"/>
  <c r="BR140" i="53"/>
  <c r="BR141" i="53"/>
  <c r="BR142" i="53"/>
  <c r="BR143" i="53"/>
  <c r="BR144" i="53"/>
  <c r="BR145" i="53"/>
  <c r="BR146" i="53"/>
  <c r="BR147" i="53"/>
  <c r="BR148" i="53"/>
  <c r="BR149" i="53"/>
  <c r="BR150" i="53"/>
  <c r="BR151" i="53"/>
  <c r="BR152" i="53"/>
  <c r="BR153" i="53"/>
  <c r="BR154" i="53"/>
  <c r="BR155" i="53"/>
  <c r="BR156" i="53"/>
  <c r="BR157" i="53"/>
  <c r="BR158" i="53"/>
  <c r="BR159" i="53"/>
  <c r="BR160" i="53"/>
  <c r="BR161" i="53"/>
  <c r="BR162" i="53"/>
  <c r="BR163" i="53"/>
  <c r="BR164" i="53"/>
  <c r="BR165" i="53"/>
  <c r="BQ3" i="53"/>
  <c r="BQ4" i="53"/>
  <c r="BQ5" i="53"/>
  <c r="BQ6" i="53"/>
  <c r="BQ7" i="53"/>
  <c r="BQ8" i="53"/>
  <c r="BQ9" i="53"/>
  <c r="BQ10" i="53"/>
  <c r="BQ11" i="53"/>
  <c r="BQ12" i="53"/>
  <c r="BQ13" i="53"/>
  <c r="BQ14" i="53"/>
  <c r="BQ15" i="53"/>
  <c r="BQ16" i="53"/>
  <c r="BQ17" i="53"/>
  <c r="BQ18" i="53"/>
  <c r="BQ19" i="53"/>
  <c r="BQ20" i="53"/>
  <c r="BQ21" i="53"/>
  <c r="BQ22" i="53"/>
  <c r="BQ23" i="53"/>
  <c r="BQ24" i="53"/>
  <c r="BQ25" i="53"/>
  <c r="BQ26" i="53"/>
  <c r="BQ27" i="53"/>
  <c r="BQ28" i="53"/>
  <c r="BQ29" i="53"/>
  <c r="BQ30" i="53"/>
  <c r="BQ31" i="53"/>
  <c r="BQ32" i="53"/>
  <c r="BQ33" i="53"/>
  <c r="BQ34" i="53"/>
  <c r="BQ35" i="53"/>
  <c r="BQ36" i="53"/>
  <c r="BQ37" i="53"/>
  <c r="BQ38" i="53"/>
  <c r="BQ39" i="53"/>
  <c r="BQ40" i="53"/>
  <c r="BQ41" i="53"/>
  <c r="BQ42" i="53"/>
  <c r="BQ43" i="53"/>
  <c r="BQ44" i="53"/>
  <c r="BQ45" i="53"/>
  <c r="BQ48" i="53"/>
  <c r="BQ49" i="53"/>
  <c r="BQ50" i="53"/>
  <c r="BQ51" i="53"/>
  <c r="BQ52" i="53"/>
  <c r="BQ53" i="53"/>
  <c r="BQ54" i="53"/>
  <c r="BQ55" i="53"/>
  <c r="BQ56" i="53"/>
  <c r="BQ57" i="53"/>
  <c r="BQ58" i="53"/>
  <c r="BQ59" i="53"/>
  <c r="BQ60" i="53"/>
  <c r="BQ61" i="53"/>
  <c r="BQ62" i="53"/>
  <c r="BQ63" i="53"/>
  <c r="BQ64" i="53"/>
  <c r="BQ65" i="53"/>
  <c r="BQ66" i="53"/>
  <c r="BQ67" i="53"/>
  <c r="BQ68" i="53"/>
  <c r="BQ69" i="53"/>
  <c r="BQ70" i="53"/>
  <c r="BQ71" i="53"/>
  <c r="BQ72" i="53"/>
  <c r="BQ73" i="53"/>
  <c r="BQ74" i="53"/>
  <c r="BQ75" i="53"/>
  <c r="BQ76" i="53"/>
  <c r="BQ77" i="53"/>
  <c r="BQ78" i="53"/>
  <c r="BQ79" i="53"/>
  <c r="BQ80" i="53"/>
  <c r="BQ81" i="53"/>
  <c r="BQ82" i="53"/>
  <c r="BQ83" i="53"/>
  <c r="BQ84" i="53"/>
  <c r="BQ85" i="53"/>
  <c r="BQ86" i="53"/>
  <c r="BQ87" i="53"/>
  <c r="BQ88" i="53"/>
  <c r="BQ89" i="53"/>
  <c r="BQ90" i="53"/>
  <c r="BQ91" i="53"/>
  <c r="BQ92" i="53"/>
  <c r="BQ93" i="53"/>
  <c r="BQ94" i="53"/>
  <c r="BQ95" i="53"/>
  <c r="BQ96" i="53"/>
  <c r="BQ97" i="53"/>
  <c r="BQ98" i="53"/>
  <c r="BQ99" i="53"/>
  <c r="BQ100" i="53"/>
  <c r="BQ101" i="53"/>
  <c r="BQ102" i="53"/>
  <c r="BQ103" i="53"/>
  <c r="BQ104" i="53"/>
  <c r="BQ105" i="53"/>
  <c r="BQ106" i="53"/>
  <c r="BQ107" i="53"/>
  <c r="BQ108" i="53"/>
  <c r="BQ109" i="53"/>
  <c r="BQ110" i="53"/>
  <c r="BQ111" i="53"/>
  <c r="BQ112" i="53"/>
  <c r="BQ113" i="53"/>
  <c r="BQ114" i="53"/>
  <c r="BQ115" i="53"/>
  <c r="BQ116" i="53"/>
  <c r="BQ117" i="53"/>
  <c r="BQ118" i="53"/>
  <c r="BQ119" i="53"/>
  <c r="BQ120" i="53"/>
  <c r="BQ121" i="53"/>
  <c r="BQ122" i="53"/>
  <c r="BQ123" i="53"/>
  <c r="BQ124" i="53"/>
  <c r="BQ125" i="53"/>
  <c r="BQ126" i="53"/>
  <c r="BQ127" i="53"/>
  <c r="BQ128" i="53"/>
  <c r="BQ129" i="53"/>
  <c r="BQ130" i="53"/>
  <c r="BQ131" i="53"/>
  <c r="BQ132" i="53"/>
  <c r="BQ133" i="53"/>
  <c r="BQ134" i="53"/>
  <c r="BQ135" i="53"/>
  <c r="BQ136" i="53"/>
  <c r="BQ137" i="53"/>
  <c r="BQ138" i="53"/>
  <c r="BQ139" i="53"/>
  <c r="BQ140" i="53"/>
  <c r="BQ141" i="53"/>
  <c r="BQ142" i="53"/>
  <c r="BQ143" i="53"/>
  <c r="BQ144" i="53"/>
  <c r="BQ145" i="53"/>
  <c r="BQ146" i="53"/>
  <c r="BQ147" i="53"/>
  <c r="BQ148" i="53"/>
  <c r="BQ149" i="53"/>
  <c r="BQ150" i="53"/>
  <c r="BQ151" i="53"/>
  <c r="BQ152" i="53"/>
  <c r="BQ153" i="53"/>
  <c r="BQ154" i="53"/>
  <c r="BQ155" i="53"/>
  <c r="BQ156" i="53"/>
  <c r="BQ157" i="53"/>
  <c r="BQ158" i="53"/>
  <c r="BQ159" i="53"/>
  <c r="BQ160" i="53"/>
  <c r="BQ161" i="53"/>
  <c r="BQ162" i="53"/>
  <c r="BQ163" i="53"/>
  <c r="BQ164" i="53"/>
  <c r="BQ165" i="53"/>
  <c r="BP3" i="53"/>
  <c r="BP4" i="53"/>
  <c r="BP5" i="53"/>
  <c r="BP6" i="53"/>
  <c r="BP7" i="53"/>
  <c r="BP8" i="53"/>
  <c r="BP9" i="53"/>
  <c r="BP10" i="53"/>
  <c r="BP11" i="53"/>
  <c r="BP12" i="53"/>
  <c r="BP13" i="53"/>
  <c r="BP14" i="53"/>
  <c r="BP15" i="53"/>
  <c r="BP16" i="53"/>
  <c r="BP17" i="53"/>
  <c r="BP18" i="53"/>
  <c r="BP19" i="53"/>
  <c r="BP20" i="53"/>
  <c r="BP21" i="53"/>
  <c r="BP22" i="53"/>
  <c r="BP23" i="53"/>
  <c r="BP24" i="53"/>
  <c r="BP25" i="53"/>
  <c r="BP26" i="53"/>
  <c r="BP27" i="53"/>
  <c r="BP28" i="53"/>
  <c r="BP29" i="53"/>
  <c r="BP30" i="53"/>
  <c r="BP31" i="53"/>
  <c r="BP32" i="53"/>
  <c r="BP33" i="53"/>
  <c r="BP34" i="53"/>
  <c r="BP35" i="53"/>
  <c r="BP36" i="53"/>
  <c r="BP37" i="53"/>
  <c r="BP38" i="53"/>
  <c r="BP39" i="53"/>
  <c r="BP40" i="53"/>
  <c r="BP41" i="53"/>
  <c r="BP42" i="53"/>
  <c r="BP43" i="53"/>
  <c r="BP44" i="53"/>
  <c r="BP45" i="53"/>
  <c r="BP48" i="53"/>
  <c r="BP49" i="53"/>
  <c r="BP50" i="53"/>
  <c r="BP51" i="53"/>
  <c r="BP52" i="53"/>
  <c r="BP53" i="53"/>
  <c r="BP54" i="53"/>
  <c r="BP55" i="53"/>
  <c r="BP56" i="53"/>
  <c r="BP57" i="53"/>
  <c r="BP58" i="53"/>
  <c r="BP59" i="53"/>
  <c r="BP60" i="53"/>
  <c r="BP61" i="53"/>
  <c r="BP62" i="53"/>
  <c r="BP63" i="53"/>
  <c r="BP64" i="53"/>
  <c r="BP65" i="53"/>
  <c r="BP66" i="53"/>
  <c r="BP67" i="53"/>
  <c r="BP68" i="53"/>
  <c r="BP69" i="53"/>
  <c r="BP70" i="53"/>
  <c r="BP71" i="53"/>
  <c r="BP72" i="53"/>
  <c r="BP73" i="53"/>
  <c r="BP74" i="53"/>
  <c r="BP75" i="53"/>
  <c r="BP76" i="53"/>
  <c r="BP77" i="53"/>
  <c r="BP78" i="53"/>
  <c r="BP79" i="53"/>
  <c r="BP80" i="53"/>
  <c r="BP81" i="53"/>
  <c r="BP82" i="53"/>
  <c r="BP83" i="53"/>
  <c r="BP84" i="53"/>
  <c r="BP85" i="53"/>
  <c r="BP86" i="53"/>
  <c r="BP87" i="53"/>
  <c r="BP88" i="53"/>
  <c r="BP89" i="53"/>
  <c r="BP90" i="53"/>
  <c r="BP91" i="53"/>
  <c r="BP92" i="53"/>
  <c r="BP93" i="53"/>
  <c r="BP94" i="53"/>
  <c r="BP95" i="53"/>
  <c r="BP96" i="53"/>
  <c r="BP97" i="53"/>
  <c r="BP98" i="53"/>
  <c r="BP99" i="53"/>
  <c r="BP100" i="53"/>
  <c r="BP101" i="53"/>
  <c r="BP102" i="53"/>
  <c r="BP103" i="53"/>
  <c r="BP104" i="53"/>
  <c r="BP105" i="53"/>
  <c r="BP106" i="53"/>
  <c r="BP107" i="53"/>
  <c r="BP108" i="53"/>
  <c r="BP109" i="53"/>
  <c r="BP110" i="53"/>
  <c r="BP111" i="53"/>
  <c r="BP112" i="53"/>
  <c r="BP113" i="53"/>
  <c r="BP114" i="53"/>
  <c r="BP115" i="53"/>
  <c r="BP116" i="53"/>
  <c r="BP117" i="53"/>
  <c r="BP118" i="53"/>
  <c r="BP119" i="53"/>
  <c r="BP120" i="53"/>
  <c r="BP121" i="53"/>
  <c r="BP122" i="53"/>
  <c r="BP123" i="53"/>
  <c r="BP124" i="53"/>
  <c r="BP125" i="53"/>
  <c r="BP126" i="53"/>
  <c r="BP127" i="53"/>
  <c r="BP128" i="53"/>
  <c r="BP129" i="53"/>
  <c r="BP130" i="53"/>
  <c r="BP131" i="53"/>
  <c r="BP132" i="53"/>
  <c r="BP133" i="53"/>
  <c r="BP134" i="53"/>
  <c r="BP135" i="53"/>
  <c r="BP136" i="53"/>
  <c r="BP137" i="53"/>
  <c r="BP138" i="53"/>
  <c r="BP139" i="53"/>
  <c r="BP140" i="53"/>
  <c r="BP141" i="53"/>
  <c r="BP142" i="53"/>
  <c r="BP143" i="53"/>
  <c r="BP144" i="53"/>
  <c r="BP145" i="53"/>
  <c r="BP146" i="53"/>
  <c r="BP147" i="53"/>
  <c r="BP148" i="53"/>
  <c r="BP149" i="53"/>
  <c r="BP150" i="53"/>
  <c r="BP151" i="53"/>
  <c r="BP152" i="53"/>
  <c r="BP153" i="53"/>
  <c r="BP154" i="53"/>
  <c r="BP155" i="53"/>
  <c r="BP156" i="53"/>
  <c r="BP157" i="53"/>
  <c r="BP158" i="53"/>
  <c r="BP159" i="53"/>
  <c r="BP160" i="53"/>
  <c r="BP161" i="53"/>
  <c r="BP162" i="53"/>
  <c r="BP163" i="53"/>
  <c r="BP164" i="53"/>
  <c r="BP165" i="53"/>
  <c r="BO3" i="53"/>
  <c r="BO4" i="53"/>
  <c r="BO5" i="53"/>
  <c r="BO6" i="53"/>
  <c r="BO7" i="53"/>
  <c r="BO8" i="53"/>
  <c r="BO9" i="53"/>
  <c r="BO10" i="53"/>
  <c r="BO11" i="53"/>
  <c r="BO12" i="53"/>
  <c r="BO13" i="53"/>
  <c r="BO14" i="53"/>
  <c r="BO15" i="53"/>
  <c r="BO16" i="53"/>
  <c r="BO17" i="53"/>
  <c r="BO18" i="53"/>
  <c r="BO19" i="53"/>
  <c r="BO20" i="53"/>
  <c r="BO21" i="53"/>
  <c r="BO22" i="53"/>
  <c r="BO23" i="53"/>
  <c r="BO24" i="53"/>
  <c r="BO25" i="53"/>
  <c r="BO26" i="53"/>
  <c r="BO27" i="53"/>
  <c r="BO28" i="53"/>
  <c r="BO29" i="53"/>
  <c r="BO30" i="53"/>
  <c r="BO31" i="53"/>
  <c r="BO32" i="53"/>
  <c r="BO33" i="53"/>
  <c r="BO34" i="53"/>
  <c r="BO35" i="53"/>
  <c r="BO36" i="53"/>
  <c r="BO37" i="53"/>
  <c r="BO38" i="53"/>
  <c r="BO39" i="53"/>
  <c r="BO40" i="53"/>
  <c r="BO41" i="53"/>
  <c r="BO42" i="53"/>
  <c r="BO43" i="53"/>
  <c r="BO44" i="53"/>
  <c r="BO45" i="53"/>
  <c r="BO48" i="53"/>
  <c r="BO49" i="53"/>
  <c r="BO50" i="53"/>
  <c r="BO51" i="53"/>
  <c r="BO52" i="53"/>
  <c r="BO53" i="53"/>
  <c r="BO54" i="53"/>
  <c r="BO55" i="53"/>
  <c r="BO56" i="53"/>
  <c r="BO57" i="53"/>
  <c r="BO58" i="53"/>
  <c r="BO59" i="53"/>
  <c r="BO60" i="53"/>
  <c r="BO61" i="53"/>
  <c r="BO62" i="53"/>
  <c r="BO63" i="53"/>
  <c r="BO64" i="53"/>
  <c r="BO65" i="53"/>
  <c r="BO66" i="53"/>
  <c r="BO67" i="53"/>
  <c r="BO68" i="53"/>
  <c r="BO69" i="53"/>
  <c r="BO70" i="53"/>
  <c r="BO71" i="53"/>
  <c r="BO72" i="53"/>
  <c r="BO73" i="53"/>
  <c r="BO74" i="53"/>
  <c r="BO75" i="53"/>
  <c r="BO76" i="53"/>
  <c r="BO77" i="53"/>
  <c r="BO78" i="53"/>
  <c r="BO79" i="53"/>
  <c r="BO80" i="53"/>
  <c r="BO81" i="53"/>
  <c r="BO82" i="53"/>
  <c r="BO83" i="53"/>
  <c r="BO84" i="53"/>
  <c r="BO85" i="53"/>
  <c r="BO86" i="53"/>
  <c r="BO87" i="53"/>
  <c r="BO88" i="53"/>
  <c r="BO89" i="53"/>
  <c r="BO90" i="53"/>
  <c r="BO91" i="53"/>
  <c r="BO92" i="53"/>
  <c r="BO93" i="53"/>
  <c r="BO94" i="53"/>
  <c r="BO95" i="53"/>
  <c r="BO96" i="53"/>
  <c r="BO97" i="53"/>
  <c r="BO98" i="53"/>
  <c r="BO99" i="53"/>
  <c r="BO100" i="53"/>
  <c r="BO101" i="53"/>
  <c r="BO102" i="53"/>
  <c r="BO103" i="53"/>
  <c r="BO104" i="53"/>
  <c r="BO105" i="53"/>
  <c r="BO106" i="53"/>
  <c r="BO107" i="53"/>
  <c r="BO108" i="53"/>
  <c r="BO109" i="53"/>
  <c r="BO110" i="53"/>
  <c r="BO111" i="53"/>
  <c r="BO112" i="53"/>
  <c r="BO113" i="53"/>
  <c r="BO114" i="53"/>
  <c r="BO115" i="53"/>
  <c r="BO116" i="53"/>
  <c r="BO117" i="53"/>
  <c r="BO118" i="53"/>
  <c r="BO119" i="53"/>
  <c r="BO120" i="53"/>
  <c r="BO121" i="53"/>
  <c r="BO122" i="53"/>
  <c r="BO123" i="53"/>
  <c r="BO124" i="53"/>
  <c r="BO125" i="53"/>
  <c r="BO126" i="53"/>
  <c r="BO127" i="53"/>
  <c r="BO128" i="53"/>
  <c r="BO129" i="53"/>
  <c r="BO130" i="53"/>
  <c r="BO131" i="53"/>
  <c r="BO132" i="53"/>
  <c r="BO133" i="53"/>
  <c r="BO134" i="53"/>
  <c r="BO135" i="53"/>
  <c r="BO136" i="53"/>
  <c r="BO137" i="53"/>
  <c r="BO138" i="53"/>
  <c r="BO139" i="53"/>
  <c r="BO140" i="53"/>
  <c r="BO141" i="53"/>
  <c r="BO142" i="53"/>
  <c r="BO143" i="53"/>
  <c r="BO144" i="53"/>
  <c r="BO145" i="53"/>
  <c r="BO146" i="53"/>
  <c r="BO147" i="53"/>
  <c r="BO148" i="53"/>
  <c r="BO149" i="53"/>
  <c r="BO150" i="53"/>
  <c r="BO151" i="53"/>
  <c r="BO152" i="53"/>
  <c r="BO153" i="53"/>
  <c r="BO154" i="53"/>
  <c r="BO155" i="53"/>
  <c r="BO156" i="53"/>
  <c r="BO157" i="53"/>
  <c r="BO158" i="53"/>
  <c r="BO159" i="53"/>
  <c r="BO160" i="53"/>
  <c r="BO161" i="53"/>
  <c r="BO162" i="53"/>
  <c r="BO163" i="53"/>
  <c r="BO164" i="53"/>
  <c r="BO165" i="53"/>
  <c r="Y3" i="53"/>
  <c r="BM3" i="53"/>
  <c r="Y4" i="53"/>
  <c r="BM4" i="53" s="1"/>
  <c r="Y5" i="53"/>
  <c r="BM5" i="53" s="1"/>
  <c r="Y6" i="53"/>
  <c r="Y7" i="53"/>
  <c r="BM7" i="53" s="1"/>
  <c r="Y8" i="53"/>
  <c r="BM8" i="53" s="1"/>
  <c r="Y9" i="53"/>
  <c r="BM9" i="53" s="1"/>
  <c r="Y10" i="53"/>
  <c r="Y11" i="53"/>
  <c r="BM11" i="53" s="1"/>
  <c r="Y12" i="53"/>
  <c r="BM12" i="53" s="1"/>
  <c r="Y13" i="53"/>
  <c r="BM13" i="53" s="1"/>
  <c r="Y14" i="53"/>
  <c r="Y15" i="53"/>
  <c r="BM15" i="53" s="1"/>
  <c r="Y16" i="53"/>
  <c r="BM16" i="53" s="1"/>
  <c r="Y17" i="53"/>
  <c r="BM17" i="53" s="1"/>
  <c r="Y18" i="53"/>
  <c r="Y19" i="53"/>
  <c r="BM19" i="53" s="1"/>
  <c r="Y20" i="53"/>
  <c r="BM20" i="53" s="1"/>
  <c r="Y21" i="53"/>
  <c r="BM21" i="53" s="1"/>
  <c r="Y22" i="53"/>
  <c r="Y23" i="53"/>
  <c r="Y24" i="53"/>
  <c r="BM24" i="53" s="1"/>
  <c r="Y25" i="53"/>
  <c r="BM25" i="53" s="1"/>
  <c r="Y26" i="53"/>
  <c r="Y27" i="53"/>
  <c r="BM27" i="53" s="1"/>
  <c r="Y28" i="53"/>
  <c r="BM28" i="53" s="1"/>
  <c r="Y29" i="53"/>
  <c r="BM29" i="53" s="1"/>
  <c r="Y30" i="53"/>
  <c r="Y31" i="53"/>
  <c r="BM31" i="53" s="1"/>
  <c r="Y32" i="53"/>
  <c r="BM32" i="53" s="1"/>
  <c r="Y33" i="53"/>
  <c r="BM33" i="53" s="1"/>
  <c r="Y34" i="53"/>
  <c r="Y35" i="53"/>
  <c r="BM35" i="53" s="1"/>
  <c r="Y36" i="53"/>
  <c r="Y37" i="53"/>
  <c r="Y38" i="53"/>
  <c r="Y39" i="53"/>
  <c r="BM39" i="53" s="1"/>
  <c r="Y40" i="53"/>
  <c r="BM40" i="53" s="1"/>
  <c r="Y41" i="53"/>
  <c r="Y42" i="53"/>
  <c r="Y43" i="53"/>
  <c r="Y44" i="53"/>
  <c r="BM44" i="53" s="1"/>
  <c r="Y45" i="53"/>
  <c r="BM45" i="53" s="1"/>
  <c r="Y46" i="53"/>
  <c r="Y47" i="53"/>
  <c r="Y48" i="53"/>
  <c r="BM48" i="53" s="1"/>
  <c r="Y49" i="53"/>
  <c r="BM49" i="53" s="1"/>
  <c r="Y50" i="53"/>
  <c r="Y51" i="53"/>
  <c r="BM51" i="53" s="1"/>
  <c r="Y52" i="53"/>
  <c r="BM52" i="53" s="1"/>
  <c r="Y53" i="53"/>
  <c r="BM53" i="53" s="1"/>
  <c r="Y54" i="53"/>
  <c r="Y55" i="53"/>
  <c r="BM55" i="53" s="1"/>
  <c r="Y56" i="53"/>
  <c r="Y57" i="53"/>
  <c r="Y58" i="53"/>
  <c r="Y59" i="53"/>
  <c r="BM59" i="53" s="1"/>
  <c r="Y60" i="53"/>
  <c r="BM60" i="53" s="1"/>
  <c r="Y61" i="53"/>
  <c r="BM61" i="53" s="1"/>
  <c r="Y62" i="53"/>
  <c r="Y63" i="53"/>
  <c r="Y64" i="53"/>
  <c r="Y65" i="53"/>
  <c r="BM65" i="53" s="1"/>
  <c r="Y66" i="53"/>
  <c r="Y67" i="53"/>
  <c r="BM67" i="53" s="1"/>
  <c r="Y68" i="53"/>
  <c r="BM68" i="53" s="1"/>
  <c r="Y69" i="53"/>
  <c r="BM69" i="53" s="1"/>
  <c r="Y70" i="53"/>
  <c r="Y71" i="53"/>
  <c r="BM71" i="53" s="1"/>
  <c r="Y72" i="53"/>
  <c r="BM72" i="53" s="1"/>
  <c r="Y73" i="53"/>
  <c r="BM73" i="53" s="1"/>
  <c r="Y74" i="53"/>
  <c r="Y75" i="53"/>
  <c r="BM75" i="53" s="1"/>
  <c r="Y76" i="53"/>
  <c r="BM76" i="53" s="1"/>
  <c r="Y77" i="53"/>
  <c r="BM77" i="53" s="1"/>
  <c r="Y78" i="53"/>
  <c r="Y79" i="53"/>
  <c r="Y80" i="53"/>
  <c r="Y81" i="53"/>
  <c r="BM81" i="53" s="1"/>
  <c r="Y82" i="53"/>
  <c r="Y83" i="53"/>
  <c r="BM83" i="53" s="1"/>
  <c r="Y84" i="53"/>
  <c r="Y85" i="53"/>
  <c r="BM85" i="53" s="1"/>
  <c r="Y86" i="53"/>
  <c r="Y87" i="53"/>
  <c r="BM87" i="53" s="1"/>
  <c r="Y88" i="53"/>
  <c r="BM88" i="53" s="1"/>
  <c r="Y89" i="53"/>
  <c r="Y90" i="53"/>
  <c r="Y91" i="53"/>
  <c r="BM91" i="53" s="1"/>
  <c r="Y92" i="53"/>
  <c r="BM92" i="53" s="1"/>
  <c r="Y93" i="53"/>
  <c r="BM93" i="53" s="1"/>
  <c r="Y94" i="53"/>
  <c r="Y95" i="53"/>
  <c r="BM95" i="53" s="1"/>
  <c r="Y96" i="53"/>
  <c r="BM96" i="53" s="1"/>
  <c r="Y97" i="53"/>
  <c r="BM97" i="53" s="1"/>
  <c r="Y98" i="53"/>
  <c r="Y99" i="53"/>
  <c r="BM99" i="53" s="1"/>
  <c r="Y100" i="53"/>
  <c r="BM100" i="53" s="1"/>
  <c r="Y101" i="53"/>
  <c r="BM101" i="53" s="1"/>
  <c r="Y102" i="53"/>
  <c r="Y103" i="53"/>
  <c r="BM103" i="53" s="1"/>
  <c r="Y104" i="53"/>
  <c r="BM104" i="53" s="1"/>
  <c r="Y105" i="53"/>
  <c r="BM105" i="53" s="1"/>
  <c r="Y106" i="53"/>
  <c r="Y107" i="53"/>
  <c r="BM107" i="53" s="1"/>
  <c r="Y108" i="53"/>
  <c r="BM108" i="53" s="1"/>
  <c r="Y109" i="53"/>
  <c r="BM109" i="53" s="1"/>
  <c r="Y110" i="53"/>
  <c r="Y111" i="53"/>
  <c r="Y112" i="53"/>
  <c r="BM112" i="53" s="1"/>
  <c r="Y113" i="53"/>
  <c r="BM113" i="53" s="1"/>
  <c r="Y114" i="53"/>
  <c r="Y115" i="53"/>
  <c r="BM115" i="53" s="1"/>
  <c r="Y116" i="53"/>
  <c r="Y117" i="53"/>
  <c r="Y118" i="53"/>
  <c r="Y119" i="53"/>
  <c r="Y120" i="53"/>
  <c r="BM120" i="53" s="1"/>
  <c r="Y121" i="53"/>
  <c r="BM121" i="53" s="1"/>
  <c r="Y122" i="53"/>
  <c r="Y123" i="53"/>
  <c r="Y124" i="53"/>
  <c r="BM124" i="53" s="1"/>
  <c r="Y125" i="53"/>
  <c r="BM125" i="53" s="1"/>
  <c r="Y126" i="53"/>
  <c r="Y127" i="53"/>
  <c r="BM127" i="53" s="1"/>
  <c r="Y128" i="53"/>
  <c r="BM128" i="53" s="1"/>
  <c r="Y129" i="53"/>
  <c r="BM129" i="53" s="1"/>
  <c r="Y130" i="53"/>
  <c r="Y131" i="53"/>
  <c r="BM131" i="53" s="1"/>
  <c r="Y132" i="53"/>
  <c r="BM132" i="53" s="1"/>
  <c r="Y133" i="53"/>
  <c r="BM133" i="53" s="1"/>
  <c r="Y134" i="53"/>
  <c r="Y135" i="53"/>
  <c r="BM135" i="53" s="1"/>
  <c r="Y136" i="53"/>
  <c r="BM136" i="53" s="1"/>
  <c r="Y137" i="53"/>
  <c r="BM137" i="53" s="1"/>
  <c r="Y138" i="53"/>
  <c r="Y139" i="53"/>
  <c r="BM139" i="53" s="1"/>
  <c r="Y140" i="53"/>
  <c r="BM140" i="53" s="1"/>
  <c r="Y141" i="53"/>
  <c r="BM141" i="53" s="1"/>
  <c r="Y142" i="53"/>
  <c r="Y143" i="53"/>
  <c r="BM143" i="53" s="1"/>
  <c r="Y144" i="53"/>
  <c r="BM144" i="53" s="1"/>
  <c r="Y145" i="53"/>
  <c r="BM145" i="53" s="1"/>
  <c r="Y146" i="53"/>
  <c r="Y147" i="53"/>
  <c r="BM147" i="53" s="1"/>
  <c r="Y148" i="53"/>
  <c r="BM148" i="53" s="1"/>
  <c r="Y149" i="53"/>
  <c r="Y150" i="53"/>
  <c r="Y151" i="53"/>
  <c r="BM151" i="53" s="1"/>
  <c r="Y152" i="53"/>
  <c r="BM152" i="53" s="1"/>
  <c r="Y153" i="53"/>
  <c r="BM153" i="53" s="1"/>
  <c r="Y154" i="53"/>
  <c r="Y155" i="53"/>
  <c r="BM155" i="53" s="1"/>
  <c r="Y156" i="53"/>
  <c r="BM156" i="53"/>
  <c r="Y157" i="53"/>
  <c r="BM157" i="53" s="1"/>
  <c r="Y158" i="53"/>
  <c r="BM158" i="53"/>
  <c r="Y159" i="53"/>
  <c r="BM159" i="53" s="1"/>
  <c r="Y160" i="53"/>
  <c r="BM160" i="53"/>
  <c r="Y161" i="53"/>
  <c r="BM161" i="53" s="1"/>
  <c r="Y162" i="53"/>
  <c r="BM162" i="53"/>
  <c r="Y163" i="53"/>
  <c r="BM163" i="53" s="1"/>
  <c r="Y164" i="53"/>
  <c r="BM164" i="53"/>
  <c r="Y165" i="53"/>
  <c r="W91" i="55" s="1"/>
  <c r="X91" i="55" s="1"/>
  <c r="BL3" i="53"/>
  <c r="BL4" i="53"/>
  <c r="BL5" i="53"/>
  <c r="BL7" i="53"/>
  <c r="BL8" i="53"/>
  <c r="BL9" i="53"/>
  <c r="BL11" i="53"/>
  <c r="BL12" i="53"/>
  <c r="BL13" i="53"/>
  <c r="BL15" i="53"/>
  <c r="BL16" i="53"/>
  <c r="BL17" i="53"/>
  <c r="BL19" i="53"/>
  <c r="BL20" i="53"/>
  <c r="BL21" i="53"/>
  <c r="BL23" i="53"/>
  <c r="BL24" i="53"/>
  <c r="BL25" i="53"/>
  <c r="BL27" i="53"/>
  <c r="BL28" i="53"/>
  <c r="BL29" i="53"/>
  <c r="BL31" i="53"/>
  <c r="BL32" i="53"/>
  <c r="BL33" i="53"/>
  <c r="BL35" i="53"/>
  <c r="BL36" i="53"/>
  <c r="BL37" i="53"/>
  <c r="BL39" i="53"/>
  <c r="BL40" i="53"/>
  <c r="BL41" i="53"/>
  <c r="BL43" i="53"/>
  <c r="BL44" i="53"/>
  <c r="BL45" i="53"/>
  <c r="BL47" i="53"/>
  <c r="BL48" i="53"/>
  <c r="BL49" i="53"/>
  <c r="BL51" i="53"/>
  <c r="BL52" i="53"/>
  <c r="BL53" i="53"/>
  <c r="BL55" i="53"/>
  <c r="BL56" i="53"/>
  <c r="BL57" i="53"/>
  <c r="BL59" i="53"/>
  <c r="BL60" i="53"/>
  <c r="BL61" i="53"/>
  <c r="BL63" i="53"/>
  <c r="BL64" i="53"/>
  <c r="BL65" i="53"/>
  <c r="BL67" i="53"/>
  <c r="BL68" i="53"/>
  <c r="BL69" i="53"/>
  <c r="BL71" i="53"/>
  <c r="BL72" i="53"/>
  <c r="BL73" i="53"/>
  <c r="BL75" i="53"/>
  <c r="BL76" i="53"/>
  <c r="BL77" i="53"/>
  <c r="BL79" i="53"/>
  <c r="BL80" i="53"/>
  <c r="BL81" i="53"/>
  <c r="BL83" i="53"/>
  <c r="BL84" i="53"/>
  <c r="BL85" i="53"/>
  <c r="BL87" i="53"/>
  <c r="BL88" i="53"/>
  <c r="BL89" i="53"/>
  <c r="BL91" i="53"/>
  <c r="BL92" i="53"/>
  <c r="BL93" i="53"/>
  <c r="BL95" i="53"/>
  <c r="BL96" i="53"/>
  <c r="BL97" i="53"/>
  <c r="BL99" i="53"/>
  <c r="BL100" i="53"/>
  <c r="BL101" i="53"/>
  <c r="BL103" i="53"/>
  <c r="BL104" i="53"/>
  <c r="BL105" i="53"/>
  <c r="BL107" i="53"/>
  <c r="BL108" i="53"/>
  <c r="BL109" i="53"/>
  <c r="BL111" i="53"/>
  <c r="BL112" i="53"/>
  <c r="BL113" i="53"/>
  <c r="BL115" i="53"/>
  <c r="BL116" i="53"/>
  <c r="BL117" i="53"/>
  <c r="BL119" i="53"/>
  <c r="BL120" i="53"/>
  <c r="BL121" i="53"/>
  <c r="BL123" i="53"/>
  <c r="BL124" i="53"/>
  <c r="BL125" i="53"/>
  <c r="BL127" i="53"/>
  <c r="BL128" i="53"/>
  <c r="BL129" i="53"/>
  <c r="BL131" i="53"/>
  <c r="BL132" i="53"/>
  <c r="BL133" i="53"/>
  <c r="BL135" i="53"/>
  <c r="BL136" i="53"/>
  <c r="BL137" i="53"/>
  <c r="BL139" i="53"/>
  <c r="BL140" i="53"/>
  <c r="BL141" i="53"/>
  <c r="BL143" i="53"/>
  <c r="BL144" i="53"/>
  <c r="BL145" i="53"/>
  <c r="BL147" i="53"/>
  <c r="BL148" i="53"/>
  <c r="BL149" i="53"/>
  <c r="BL151" i="53"/>
  <c r="BL152" i="53"/>
  <c r="BL153" i="53"/>
  <c r="BL155" i="53"/>
  <c r="BL156" i="53"/>
  <c r="BL157" i="53"/>
  <c r="BL158" i="53"/>
  <c r="BL159" i="53"/>
  <c r="BL160" i="53"/>
  <c r="BL161" i="53"/>
  <c r="BL162" i="53"/>
  <c r="BL163" i="53"/>
  <c r="BL164" i="53"/>
  <c r="BL165" i="53"/>
  <c r="BK3" i="53"/>
  <c r="BK4" i="53"/>
  <c r="BK5" i="53"/>
  <c r="BK7" i="53"/>
  <c r="BK8" i="53"/>
  <c r="BK9" i="53"/>
  <c r="BK11" i="53"/>
  <c r="BK12" i="53"/>
  <c r="BK13" i="53"/>
  <c r="BK15" i="53"/>
  <c r="BK16" i="53"/>
  <c r="BK17" i="53"/>
  <c r="BK19" i="53"/>
  <c r="BK20" i="53"/>
  <c r="BK21" i="53"/>
  <c r="BK23" i="53"/>
  <c r="BK24" i="53"/>
  <c r="BK25" i="53"/>
  <c r="BK27" i="53"/>
  <c r="BK28" i="53"/>
  <c r="BK29" i="53"/>
  <c r="BK31" i="53"/>
  <c r="BK32" i="53"/>
  <c r="BK33" i="53"/>
  <c r="BK35" i="53"/>
  <c r="BK36" i="53"/>
  <c r="BK37" i="53"/>
  <c r="BK39" i="53"/>
  <c r="BK40" i="53"/>
  <c r="BK41" i="53"/>
  <c r="BK43" i="53"/>
  <c r="BK44" i="53"/>
  <c r="BK45" i="53"/>
  <c r="BK47" i="53"/>
  <c r="BK48" i="53"/>
  <c r="BK49" i="53"/>
  <c r="BK51" i="53"/>
  <c r="BK52" i="53"/>
  <c r="BK53" i="53"/>
  <c r="BK55" i="53"/>
  <c r="BK56" i="53"/>
  <c r="BK57" i="53"/>
  <c r="BK59" i="53"/>
  <c r="BK60" i="53"/>
  <c r="BK61" i="53"/>
  <c r="BK63" i="53"/>
  <c r="BK64" i="53"/>
  <c r="BK65" i="53"/>
  <c r="BK67" i="53"/>
  <c r="BK68" i="53"/>
  <c r="BK69" i="53"/>
  <c r="BK71" i="53"/>
  <c r="BK72" i="53"/>
  <c r="BK73" i="53"/>
  <c r="BK75" i="53"/>
  <c r="BK76" i="53"/>
  <c r="BK77" i="53"/>
  <c r="BK79" i="53"/>
  <c r="BK80" i="53"/>
  <c r="BK81" i="53"/>
  <c r="BK83" i="53"/>
  <c r="BK84" i="53"/>
  <c r="BK85" i="53"/>
  <c r="BK87" i="53"/>
  <c r="BK88" i="53"/>
  <c r="BK89" i="53"/>
  <c r="BK91" i="53"/>
  <c r="BK92" i="53"/>
  <c r="BK93" i="53"/>
  <c r="BK95" i="53"/>
  <c r="BK96" i="53"/>
  <c r="BK97" i="53"/>
  <c r="BK99" i="53"/>
  <c r="BK100" i="53"/>
  <c r="BK101" i="53"/>
  <c r="BK103" i="53"/>
  <c r="BK104" i="53"/>
  <c r="BK105" i="53"/>
  <c r="BK107" i="53"/>
  <c r="BK108" i="53"/>
  <c r="BK109" i="53"/>
  <c r="BK111" i="53"/>
  <c r="BK112" i="53"/>
  <c r="BK113" i="53"/>
  <c r="BK115" i="53"/>
  <c r="BK116" i="53"/>
  <c r="BK117" i="53"/>
  <c r="BK119" i="53"/>
  <c r="BK120" i="53"/>
  <c r="BK121" i="53"/>
  <c r="BK123" i="53"/>
  <c r="BK124" i="53"/>
  <c r="BK125" i="53"/>
  <c r="BK127" i="53"/>
  <c r="BK128" i="53"/>
  <c r="BK129" i="53"/>
  <c r="BK131" i="53"/>
  <c r="BK132" i="53"/>
  <c r="BK133" i="53"/>
  <c r="BK135" i="53"/>
  <c r="BK136" i="53"/>
  <c r="BK137" i="53"/>
  <c r="BK139" i="53"/>
  <c r="BK140" i="53"/>
  <c r="BK141" i="53"/>
  <c r="BK143" i="53"/>
  <c r="BK144" i="53"/>
  <c r="BK145" i="53"/>
  <c r="BK147" i="53"/>
  <c r="BK148" i="53"/>
  <c r="BK149" i="53"/>
  <c r="BK151" i="53"/>
  <c r="BK152" i="53"/>
  <c r="BK153" i="53"/>
  <c r="BK155" i="53"/>
  <c r="BK156" i="53"/>
  <c r="BK157" i="53"/>
  <c r="BK158" i="53"/>
  <c r="BK159" i="53"/>
  <c r="BK160" i="53"/>
  <c r="BK161" i="53"/>
  <c r="BK162" i="53"/>
  <c r="BK163" i="53"/>
  <c r="BK164" i="53"/>
  <c r="BK165" i="53"/>
  <c r="BJ3" i="53"/>
  <c r="BJ4" i="53"/>
  <c r="BJ5" i="53"/>
  <c r="BJ7" i="53"/>
  <c r="BJ8" i="53"/>
  <c r="BJ9" i="53"/>
  <c r="BJ11" i="53"/>
  <c r="BJ12" i="53"/>
  <c r="BJ13" i="53"/>
  <c r="BJ15" i="53"/>
  <c r="BJ16" i="53"/>
  <c r="BJ17" i="53"/>
  <c r="BJ19" i="53"/>
  <c r="BJ20" i="53"/>
  <c r="BJ21" i="53"/>
  <c r="BJ23" i="53"/>
  <c r="BJ24" i="53"/>
  <c r="BJ25" i="53"/>
  <c r="BJ27" i="53"/>
  <c r="BJ28" i="53"/>
  <c r="BJ29" i="53"/>
  <c r="BJ31" i="53"/>
  <c r="BJ32" i="53"/>
  <c r="BJ33" i="53"/>
  <c r="BJ35" i="53"/>
  <c r="BJ36" i="53"/>
  <c r="BJ37" i="53"/>
  <c r="BJ39" i="53"/>
  <c r="BJ40" i="53"/>
  <c r="BJ41" i="53"/>
  <c r="BJ43" i="53"/>
  <c r="BJ44" i="53"/>
  <c r="BJ45" i="53"/>
  <c r="BJ47" i="53"/>
  <c r="BJ48" i="53"/>
  <c r="BJ49" i="53"/>
  <c r="BJ51" i="53"/>
  <c r="BJ52" i="53"/>
  <c r="BJ53" i="53"/>
  <c r="BJ55" i="53"/>
  <c r="BJ56" i="53"/>
  <c r="BJ57" i="53"/>
  <c r="BJ59" i="53"/>
  <c r="BJ60" i="53"/>
  <c r="BJ61" i="53"/>
  <c r="BJ63" i="53"/>
  <c r="BJ64" i="53"/>
  <c r="BJ65" i="53"/>
  <c r="BJ67" i="53"/>
  <c r="BJ68" i="53"/>
  <c r="BJ69" i="53"/>
  <c r="BJ71" i="53"/>
  <c r="BJ72" i="53"/>
  <c r="BJ73" i="53"/>
  <c r="BJ75" i="53"/>
  <c r="BJ76" i="53"/>
  <c r="BJ77" i="53"/>
  <c r="BJ79" i="53"/>
  <c r="BJ80" i="53"/>
  <c r="BJ81" i="53"/>
  <c r="BJ83" i="53"/>
  <c r="BJ84" i="53"/>
  <c r="BJ85" i="53"/>
  <c r="BJ87" i="53"/>
  <c r="BJ88" i="53"/>
  <c r="BJ89" i="53"/>
  <c r="BJ91" i="53"/>
  <c r="BJ92" i="53"/>
  <c r="BJ93" i="53"/>
  <c r="BJ95" i="53"/>
  <c r="BJ96" i="53"/>
  <c r="BJ97" i="53"/>
  <c r="BJ99" i="53"/>
  <c r="BJ100" i="53"/>
  <c r="BJ101" i="53"/>
  <c r="BJ103" i="53"/>
  <c r="BJ104" i="53"/>
  <c r="BJ105" i="53"/>
  <c r="BJ107" i="53"/>
  <c r="BJ108" i="53"/>
  <c r="BJ109" i="53"/>
  <c r="BJ111" i="53"/>
  <c r="BJ112" i="53"/>
  <c r="BJ113" i="53"/>
  <c r="BJ115" i="53"/>
  <c r="BJ116" i="53"/>
  <c r="BJ117" i="53"/>
  <c r="BJ119" i="53"/>
  <c r="BJ120" i="53"/>
  <c r="BJ121" i="53"/>
  <c r="BJ123" i="53"/>
  <c r="BJ124" i="53"/>
  <c r="BJ125" i="53"/>
  <c r="BJ127" i="53"/>
  <c r="BJ128" i="53"/>
  <c r="BJ129" i="53"/>
  <c r="BJ131" i="53"/>
  <c r="BJ132" i="53"/>
  <c r="BJ133" i="53"/>
  <c r="BJ135" i="53"/>
  <c r="BJ136" i="53"/>
  <c r="BJ137" i="53"/>
  <c r="BJ139" i="53"/>
  <c r="BJ140" i="53"/>
  <c r="BJ141" i="53"/>
  <c r="BJ143" i="53"/>
  <c r="BJ144" i="53"/>
  <c r="BJ145" i="53"/>
  <c r="BJ147" i="53"/>
  <c r="BJ148" i="53"/>
  <c r="BJ149" i="53"/>
  <c r="BJ151" i="53"/>
  <c r="BJ152" i="53"/>
  <c r="BJ153" i="53"/>
  <c r="BJ155" i="53"/>
  <c r="BJ156" i="53"/>
  <c r="BJ157" i="53"/>
  <c r="BJ158" i="53"/>
  <c r="BJ159" i="53"/>
  <c r="BJ160" i="53"/>
  <c r="BJ161" i="53"/>
  <c r="BJ162" i="53"/>
  <c r="BJ163" i="53"/>
  <c r="BJ164" i="53"/>
  <c r="BJ165" i="53"/>
  <c r="BI3" i="53"/>
  <c r="BI4" i="53"/>
  <c r="BI5" i="53"/>
  <c r="BI7" i="53"/>
  <c r="BI8" i="53"/>
  <c r="BI9" i="53"/>
  <c r="BI11" i="53"/>
  <c r="BI12" i="53"/>
  <c r="BI13" i="53"/>
  <c r="BI15" i="53"/>
  <c r="BI16" i="53"/>
  <c r="BI17" i="53"/>
  <c r="BI19" i="53"/>
  <c r="BI20" i="53"/>
  <c r="BI21" i="53"/>
  <c r="BI23" i="53"/>
  <c r="BI24" i="53"/>
  <c r="BI25" i="53"/>
  <c r="BI27" i="53"/>
  <c r="BI28" i="53"/>
  <c r="BI29" i="53"/>
  <c r="BI31" i="53"/>
  <c r="BI32" i="53"/>
  <c r="BI33" i="53"/>
  <c r="BI35" i="53"/>
  <c r="BI36" i="53"/>
  <c r="BI37" i="53"/>
  <c r="BI39" i="53"/>
  <c r="BI40" i="53"/>
  <c r="BI41" i="53"/>
  <c r="BI43" i="53"/>
  <c r="BI44" i="53"/>
  <c r="BI45" i="53"/>
  <c r="BI47" i="53"/>
  <c r="BI48" i="53"/>
  <c r="BI49" i="53"/>
  <c r="BI51" i="53"/>
  <c r="BI52" i="53"/>
  <c r="BI53" i="53"/>
  <c r="BI55" i="53"/>
  <c r="BI56" i="53"/>
  <c r="BI57" i="53"/>
  <c r="BI59" i="53"/>
  <c r="BI60" i="53"/>
  <c r="BI61" i="53"/>
  <c r="BI63" i="53"/>
  <c r="BI64" i="53"/>
  <c r="BI65" i="53"/>
  <c r="BI67" i="53"/>
  <c r="BI68" i="53"/>
  <c r="BI69" i="53"/>
  <c r="BI71" i="53"/>
  <c r="BI72" i="53"/>
  <c r="BI73" i="53"/>
  <c r="BI75" i="53"/>
  <c r="BI76" i="53"/>
  <c r="BI77" i="53"/>
  <c r="BI79" i="53"/>
  <c r="BI80" i="53"/>
  <c r="BI81" i="53"/>
  <c r="BI83" i="53"/>
  <c r="BI84" i="53"/>
  <c r="BI85" i="53"/>
  <c r="BI87" i="53"/>
  <c r="BI88" i="53"/>
  <c r="BI89" i="53"/>
  <c r="BI91" i="53"/>
  <c r="BI92" i="53"/>
  <c r="BI93" i="53"/>
  <c r="BI95" i="53"/>
  <c r="BI96" i="53"/>
  <c r="BI97" i="53"/>
  <c r="BI99" i="53"/>
  <c r="BI100" i="53"/>
  <c r="BI101" i="53"/>
  <c r="BI103" i="53"/>
  <c r="BI104" i="53"/>
  <c r="BI105" i="53"/>
  <c r="BI107" i="53"/>
  <c r="BI108" i="53"/>
  <c r="BI109" i="53"/>
  <c r="BI111" i="53"/>
  <c r="BI112" i="53"/>
  <c r="BI113" i="53"/>
  <c r="BI115" i="53"/>
  <c r="BI116" i="53"/>
  <c r="BI117" i="53"/>
  <c r="BI119" i="53"/>
  <c r="BI120" i="53"/>
  <c r="BI121" i="53"/>
  <c r="BI123" i="53"/>
  <c r="BI124" i="53"/>
  <c r="BI125" i="53"/>
  <c r="BI127" i="53"/>
  <c r="BI128" i="53"/>
  <c r="BI129" i="53"/>
  <c r="BI131" i="53"/>
  <c r="BI132" i="53"/>
  <c r="BI133" i="53"/>
  <c r="BI135" i="53"/>
  <c r="BI136" i="53"/>
  <c r="BI137" i="53"/>
  <c r="BI139" i="53"/>
  <c r="BI140" i="53"/>
  <c r="BI141" i="53"/>
  <c r="BI143" i="53"/>
  <c r="BI144" i="53"/>
  <c r="BI145" i="53"/>
  <c r="BI147" i="53"/>
  <c r="BI148" i="53"/>
  <c r="BI149" i="53"/>
  <c r="BI151" i="53"/>
  <c r="BI152" i="53"/>
  <c r="BI153" i="53"/>
  <c r="BI155" i="53"/>
  <c r="BI156" i="53"/>
  <c r="BI157" i="53"/>
  <c r="BI158" i="53"/>
  <c r="BI159" i="53"/>
  <c r="BI160" i="53"/>
  <c r="BI161" i="53"/>
  <c r="BI162" i="53"/>
  <c r="BI163" i="53"/>
  <c r="BI164" i="53"/>
  <c r="BI165" i="53"/>
  <c r="BH3" i="53"/>
  <c r="BH4" i="53"/>
  <c r="BH5" i="53"/>
  <c r="BH7" i="53"/>
  <c r="BH8" i="53"/>
  <c r="BH9" i="53"/>
  <c r="BH11" i="53"/>
  <c r="BH12" i="53"/>
  <c r="BH13" i="53"/>
  <c r="BH15" i="53"/>
  <c r="BH16" i="53"/>
  <c r="BH17" i="53"/>
  <c r="BH19" i="53"/>
  <c r="BH20" i="53"/>
  <c r="BH21" i="53"/>
  <c r="BH23" i="53"/>
  <c r="BH24" i="53"/>
  <c r="BH25" i="53"/>
  <c r="BH27" i="53"/>
  <c r="BH28" i="53"/>
  <c r="BH29" i="53"/>
  <c r="BH31" i="53"/>
  <c r="BH32" i="53"/>
  <c r="BH33" i="53"/>
  <c r="BH34" i="53"/>
  <c r="BH35" i="53"/>
  <c r="BH36" i="53"/>
  <c r="BH37" i="53"/>
  <c r="BH38" i="53"/>
  <c r="BH39" i="53"/>
  <c r="BH40" i="53"/>
  <c r="BH41" i="53"/>
  <c r="BH42" i="53"/>
  <c r="BH43" i="53"/>
  <c r="BH44" i="53"/>
  <c r="BH45" i="53"/>
  <c r="BH46" i="53"/>
  <c r="BH47" i="53"/>
  <c r="BH48" i="53"/>
  <c r="BH49" i="53"/>
  <c r="BH50" i="53"/>
  <c r="BH51" i="53"/>
  <c r="BH52" i="53"/>
  <c r="BH53" i="53"/>
  <c r="BH54" i="53"/>
  <c r="BH55" i="53"/>
  <c r="BH56" i="53"/>
  <c r="BH57" i="53"/>
  <c r="BH58" i="53"/>
  <c r="BH59" i="53"/>
  <c r="BH60" i="53"/>
  <c r="BH61" i="53"/>
  <c r="BH62" i="53"/>
  <c r="BH63" i="53"/>
  <c r="BH64" i="53"/>
  <c r="BH65" i="53"/>
  <c r="BH66" i="53"/>
  <c r="BH67" i="53"/>
  <c r="BH68" i="53"/>
  <c r="BH69" i="53"/>
  <c r="BH70" i="53"/>
  <c r="BH71" i="53"/>
  <c r="BH72" i="53"/>
  <c r="BH73" i="53"/>
  <c r="BH74" i="53"/>
  <c r="BH75" i="53"/>
  <c r="BH76" i="53"/>
  <c r="BH77" i="53"/>
  <c r="BH78" i="53"/>
  <c r="BH79" i="53"/>
  <c r="BH80" i="53"/>
  <c r="BH81" i="53"/>
  <c r="BH82" i="53"/>
  <c r="BH83" i="53"/>
  <c r="BH84" i="53"/>
  <c r="BH85" i="53"/>
  <c r="BH86" i="53"/>
  <c r="BH87" i="53"/>
  <c r="BH88" i="53"/>
  <c r="BH89" i="53"/>
  <c r="BH90" i="53"/>
  <c r="BH91" i="53"/>
  <c r="BH92" i="53"/>
  <c r="BH93" i="53"/>
  <c r="BH94" i="53"/>
  <c r="BH95" i="53"/>
  <c r="BH96" i="53"/>
  <c r="BH97" i="53"/>
  <c r="BH98" i="53"/>
  <c r="BH99" i="53"/>
  <c r="BH100" i="53"/>
  <c r="BH101" i="53"/>
  <c r="BH102" i="53"/>
  <c r="BH103" i="53"/>
  <c r="BH104" i="53"/>
  <c r="BH105" i="53"/>
  <c r="BH106" i="53"/>
  <c r="BH107" i="53"/>
  <c r="BH108" i="53"/>
  <c r="BH109" i="53"/>
  <c r="BH110" i="53"/>
  <c r="BH111" i="53"/>
  <c r="BH112" i="53"/>
  <c r="BH113" i="53"/>
  <c r="BH114" i="53"/>
  <c r="BH115" i="53"/>
  <c r="BH116" i="53"/>
  <c r="BH117" i="53"/>
  <c r="BH118" i="53"/>
  <c r="BH119" i="53"/>
  <c r="BH120" i="53"/>
  <c r="BH121" i="53"/>
  <c r="BH122" i="53"/>
  <c r="BH123" i="53"/>
  <c r="BH124" i="53"/>
  <c r="BH125" i="53"/>
  <c r="BH126" i="53"/>
  <c r="BH127" i="53"/>
  <c r="BH128" i="53"/>
  <c r="BH129" i="53"/>
  <c r="BH130" i="53"/>
  <c r="BH131" i="53"/>
  <c r="BH132" i="53"/>
  <c r="BH133" i="53"/>
  <c r="BH134" i="53"/>
  <c r="BH135" i="53"/>
  <c r="BH136" i="53"/>
  <c r="BH137" i="53"/>
  <c r="BH138" i="53"/>
  <c r="BH139" i="53"/>
  <c r="BH140" i="53"/>
  <c r="BH141" i="53"/>
  <c r="BH142" i="53"/>
  <c r="BH143" i="53"/>
  <c r="BH144" i="53"/>
  <c r="BH145" i="53"/>
  <c r="BH146" i="53"/>
  <c r="BH147" i="53"/>
  <c r="BH148" i="53"/>
  <c r="BH149" i="53"/>
  <c r="BH150" i="53"/>
  <c r="BH151" i="53"/>
  <c r="BH152" i="53"/>
  <c r="BH153" i="53"/>
  <c r="BH154" i="53"/>
  <c r="BH155" i="53"/>
  <c r="BH156" i="53"/>
  <c r="BH157" i="53"/>
  <c r="BH158" i="53"/>
  <c r="BH159" i="53"/>
  <c r="BH160" i="53"/>
  <c r="BH161" i="53"/>
  <c r="BH162" i="53"/>
  <c r="BH163" i="53"/>
  <c r="BH164" i="53"/>
  <c r="BH165" i="53"/>
  <c r="BF3" i="53"/>
  <c r="BF4" i="53"/>
  <c r="BF5" i="53"/>
  <c r="BF6" i="53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39" i="53"/>
  <c r="BF40" i="53"/>
  <c r="BF41" i="53"/>
  <c r="BF42" i="53"/>
  <c r="BF43" i="53"/>
  <c r="BF44" i="53"/>
  <c r="BF45" i="53"/>
  <c r="BF46" i="53"/>
  <c r="BF47" i="53"/>
  <c r="BF48" i="53"/>
  <c r="BF49" i="53"/>
  <c r="BF50" i="53"/>
  <c r="BF51" i="53"/>
  <c r="BF52" i="53"/>
  <c r="BF53" i="53"/>
  <c r="BF54" i="53"/>
  <c r="BF55" i="53"/>
  <c r="BF56" i="53"/>
  <c r="BF57" i="53"/>
  <c r="BF58" i="53"/>
  <c r="BF167" i="53" s="1"/>
  <c r="D105" i="53" s="1"/>
  <c r="BF59" i="53"/>
  <c r="BF60" i="53"/>
  <c r="BF61" i="53"/>
  <c r="BF62" i="53"/>
  <c r="BF63" i="53"/>
  <c r="BF64" i="53"/>
  <c r="BF65" i="53"/>
  <c r="BF66" i="53"/>
  <c r="BF67" i="53"/>
  <c r="BF68" i="53"/>
  <c r="BF69" i="53"/>
  <c r="BF70" i="53"/>
  <c r="BF71" i="53"/>
  <c r="BF72" i="53"/>
  <c r="BF73" i="53"/>
  <c r="BF74" i="53"/>
  <c r="BF75" i="53"/>
  <c r="BF76" i="53"/>
  <c r="BF77" i="53"/>
  <c r="BF78" i="53"/>
  <c r="BF79" i="53"/>
  <c r="BF80" i="53"/>
  <c r="BF81" i="53"/>
  <c r="BF82" i="53"/>
  <c r="BF83" i="53"/>
  <c r="BF84" i="53"/>
  <c r="BF85" i="53"/>
  <c r="BF86" i="53"/>
  <c r="BF87" i="53"/>
  <c r="BF88" i="53"/>
  <c r="BF89" i="53"/>
  <c r="BF90" i="53"/>
  <c r="BF91" i="53"/>
  <c r="BF92" i="53"/>
  <c r="BF93" i="53"/>
  <c r="BF94" i="53"/>
  <c r="BF95" i="53"/>
  <c r="BF96" i="53"/>
  <c r="BF97" i="53"/>
  <c r="BF98" i="53"/>
  <c r="BF99" i="53"/>
  <c r="BF100" i="53"/>
  <c r="BF101" i="53"/>
  <c r="BF102" i="53"/>
  <c r="BF103" i="53"/>
  <c r="BF104" i="53"/>
  <c r="BF105" i="53"/>
  <c r="BF106" i="53"/>
  <c r="BF107" i="53"/>
  <c r="BF108" i="53"/>
  <c r="BF109" i="53"/>
  <c r="BF110" i="53"/>
  <c r="BF111" i="53"/>
  <c r="BF112" i="53"/>
  <c r="BF113" i="53"/>
  <c r="BF114" i="53"/>
  <c r="BF115" i="53"/>
  <c r="BF116" i="53"/>
  <c r="BF117" i="53"/>
  <c r="BF118" i="53"/>
  <c r="BF119" i="53"/>
  <c r="BF120" i="53"/>
  <c r="BF121" i="53"/>
  <c r="BF122" i="53"/>
  <c r="BF123" i="53"/>
  <c r="BF124" i="53"/>
  <c r="BF125" i="53"/>
  <c r="BF126" i="53"/>
  <c r="BF127" i="53"/>
  <c r="BF128" i="53"/>
  <c r="BF129" i="53"/>
  <c r="BF130" i="53"/>
  <c r="BF131" i="53"/>
  <c r="BF132" i="53"/>
  <c r="BF133" i="53"/>
  <c r="BF134" i="53"/>
  <c r="BF135" i="53"/>
  <c r="BF136" i="53"/>
  <c r="BF137" i="53"/>
  <c r="BF138" i="53"/>
  <c r="BF139" i="53"/>
  <c r="BF140" i="53"/>
  <c r="BF141" i="53"/>
  <c r="BF142" i="53"/>
  <c r="BF143" i="53"/>
  <c r="BF144" i="53"/>
  <c r="BF145" i="53"/>
  <c r="BF146" i="53"/>
  <c r="BF147" i="53"/>
  <c r="BF148" i="53"/>
  <c r="BF149" i="53"/>
  <c r="BF150" i="53"/>
  <c r="BF151" i="53"/>
  <c r="BF152" i="53"/>
  <c r="BF153" i="53"/>
  <c r="BF154" i="53"/>
  <c r="BF155" i="53"/>
  <c r="BF156" i="53"/>
  <c r="BF157" i="53"/>
  <c r="BF158" i="53"/>
  <c r="BF159" i="53"/>
  <c r="BF160" i="53"/>
  <c r="BF161" i="53"/>
  <c r="BF162" i="53"/>
  <c r="BF163" i="53"/>
  <c r="BF164" i="53"/>
  <c r="BF165" i="53"/>
  <c r="BE3" i="53"/>
  <c r="BE4" i="53"/>
  <c r="BE5" i="53"/>
  <c r="BE6" i="53"/>
  <c r="BE7" i="53"/>
  <c r="BE8" i="53"/>
  <c r="BE9" i="53"/>
  <c r="BE10" i="53"/>
  <c r="BE11" i="53"/>
  <c r="BE12" i="53"/>
  <c r="BE13" i="53"/>
  <c r="BE14" i="53"/>
  <c r="BE15" i="53"/>
  <c r="BE16" i="53"/>
  <c r="BE17" i="53"/>
  <c r="BE18" i="53"/>
  <c r="BE19" i="53"/>
  <c r="BE20" i="53"/>
  <c r="BE21" i="53"/>
  <c r="BE22" i="53"/>
  <c r="BE23" i="53"/>
  <c r="BE24" i="53"/>
  <c r="BE25" i="53"/>
  <c r="BE26" i="53"/>
  <c r="BE27" i="53"/>
  <c r="BE28" i="53"/>
  <c r="BE29" i="53"/>
  <c r="BE30" i="53"/>
  <c r="BE31" i="53"/>
  <c r="BE32" i="53"/>
  <c r="BE33" i="53"/>
  <c r="BE34" i="53"/>
  <c r="BE35" i="53"/>
  <c r="BE36" i="53"/>
  <c r="BE37" i="53"/>
  <c r="BE38" i="53"/>
  <c r="BE39" i="53"/>
  <c r="BE40" i="53"/>
  <c r="BE41" i="53"/>
  <c r="BE42" i="53"/>
  <c r="BE43" i="53"/>
  <c r="BE44" i="53"/>
  <c r="BE45" i="53"/>
  <c r="BE46" i="53"/>
  <c r="BE47" i="53"/>
  <c r="BE48" i="53"/>
  <c r="BE49" i="53"/>
  <c r="BE50" i="53"/>
  <c r="BE51" i="53"/>
  <c r="BE52" i="53"/>
  <c r="BE53" i="53"/>
  <c r="BE54" i="53"/>
  <c r="BE55" i="53"/>
  <c r="BE56" i="53"/>
  <c r="BE57" i="53"/>
  <c r="BE58" i="53"/>
  <c r="BE59" i="53"/>
  <c r="BE60" i="53"/>
  <c r="BE61" i="53"/>
  <c r="BE62" i="53"/>
  <c r="BE63" i="53"/>
  <c r="BE64" i="53"/>
  <c r="BE65" i="53"/>
  <c r="BE66" i="53"/>
  <c r="BE67" i="53"/>
  <c r="BE68" i="53"/>
  <c r="BE69" i="53"/>
  <c r="BE70" i="53"/>
  <c r="BE71" i="53"/>
  <c r="BE72" i="53"/>
  <c r="BE73" i="53"/>
  <c r="BE74" i="53"/>
  <c r="BE75" i="53"/>
  <c r="BE76" i="53"/>
  <c r="BE77" i="53"/>
  <c r="BE78" i="53"/>
  <c r="BE79" i="53"/>
  <c r="BE80" i="53"/>
  <c r="BE81" i="53"/>
  <c r="BE82" i="53"/>
  <c r="BE83" i="53"/>
  <c r="BE84" i="53"/>
  <c r="BE85" i="53"/>
  <c r="BE86" i="53"/>
  <c r="BE87" i="53"/>
  <c r="BE88" i="53"/>
  <c r="BE89" i="53"/>
  <c r="BE90" i="53"/>
  <c r="BE91" i="53"/>
  <c r="BE92" i="53"/>
  <c r="BE93" i="53"/>
  <c r="BE94" i="53"/>
  <c r="BE95" i="53"/>
  <c r="BE96" i="53"/>
  <c r="BE97" i="53"/>
  <c r="BE98" i="53"/>
  <c r="BE99" i="53"/>
  <c r="BE100" i="53"/>
  <c r="BE101" i="53"/>
  <c r="BE102" i="53"/>
  <c r="BE103" i="53"/>
  <c r="BE104" i="53"/>
  <c r="BE105" i="53"/>
  <c r="BE106" i="53"/>
  <c r="BE107" i="53"/>
  <c r="BE108" i="53"/>
  <c r="BE109" i="53"/>
  <c r="BE110" i="53"/>
  <c r="BE111" i="53"/>
  <c r="BE112" i="53"/>
  <c r="BE113" i="53"/>
  <c r="BE114" i="53"/>
  <c r="BE115" i="53"/>
  <c r="BE116" i="53"/>
  <c r="BE117" i="53"/>
  <c r="BE118" i="53"/>
  <c r="BE119" i="53"/>
  <c r="BE120" i="53"/>
  <c r="BE121" i="53"/>
  <c r="BE122" i="53"/>
  <c r="BE123" i="53"/>
  <c r="BE124" i="53"/>
  <c r="BE125" i="53"/>
  <c r="BE126" i="53"/>
  <c r="BE127" i="53"/>
  <c r="BE128" i="53"/>
  <c r="BE129" i="53"/>
  <c r="BE130" i="53"/>
  <c r="BE131" i="53"/>
  <c r="BE132" i="53"/>
  <c r="BE133" i="53"/>
  <c r="BE134" i="53"/>
  <c r="BE135" i="53"/>
  <c r="BE136" i="53"/>
  <c r="BE137" i="53"/>
  <c r="BE138" i="53"/>
  <c r="BE139" i="53"/>
  <c r="BE140" i="53"/>
  <c r="BE141" i="53"/>
  <c r="BE142" i="53"/>
  <c r="BE143" i="53"/>
  <c r="BE144" i="53"/>
  <c r="BE145" i="53"/>
  <c r="BE146" i="53"/>
  <c r="BE147" i="53"/>
  <c r="BE148" i="53"/>
  <c r="BE149" i="53"/>
  <c r="BE150" i="53"/>
  <c r="BE151" i="53"/>
  <c r="BE152" i="53"/>
  <c r="BE153" i="53"/>
  <c r="BE154" i="53"/>
  <c r="BE155" i="53"/>
  <c r="BE156" i="53"/>
  <c r="BE157" i="53"/>
  <c r="BE158" i="53"/>
  <c r="BE159" i="53"/>
  <c r="BE160" i="53"/>
  <c r="BE161" i="53"/>
  <c r="BE162" i="53"/>
  <c r="BE163" i="53"/>
  <c r="BE164" i="53"/>
  <c r="BE165" i="53"/>
  <c r="BE167" i="53"/>
  <c r="C105" i="53" s="1"/>
  <c r="E105" i="53" s="1"/>
  <c r="BD3" i="53"/>
  <c r="BD4" i="53"/>
  <c r="BD5" i="53"/>
  <c r="BD6" i="53"/>
  <c r="BD7" i="53"/>
  <c r="BD8" i="53"/>
  <c r="BD9" i="53"/>
  <c r="BD10" i="53"/>
  <c r="BD11" i="53"/>
  <c r="BD12" i="53"/>
  <c r="BD13" i="53"/>
  <c r="BD14" i="53"/>
  <c r="BD15" i="53"/>
  <c r="BD16" i="53"/>
  <c r="BD17" i="53"/>
  <c r="BD18" i="53"/>
  <c r="BD19" i="53"/>
  <c r="BD20" i="53"/>
  <c r="BD21" i="53"/>
  <c r="BD22" i="53"/>
  <c r="BD23" i="53"/>
  <c r="BD24" i="53"/>
  <c r="BD25" i="53"/>
  <c r="BD26" i="53"/>
  <c r="BD27" i="53"/>
  <c r="BD28" i="53"/>
  <c r="BD29" i="53"/>
  <c r="BD30" i="53"/>
  <c r="BD31" i="53"/>
  <c r="BD32" i="53"/>
  <c r="BD33" i="53"/>
  <c r="BD34" i="53"/>
  <c r="BD35" i="53"/>
  <c r="BD36" i="53"/>
  <c r="BD37" i="53"/>
  <c r="BD38" i="53"/>
  <c r="BD39" i="53"/>
  <c r="BD40" i="53"/>
  <c r="BD41" i="53"/>
  <c r="BD42" i="53"/>
  <c r="BD43" i="53"/>
  <c r="BD44" i="53"/>
  <c r="BD45" i="53"/>
  <c r="BD46" i="53"/>
  <c r="BD47" i="53"/>
  <c r="BD48" i="53"/>
  <c r="BD49" i="53"/>
  <c r="BD50" i="53"/>
  <c r="BD51" i="53"/>
  <c r="BD52" i="53"/>
  <c r="BD53" i="53"/>
  <c r="BD54" i="53"/>
  <c r="BD55" i="53"/>
  <c r="BD56" i="53"/>
  <c r="BD57" i="53"/>
  <c r="BD58" i="53"/>
  <c r="BD59" i="53"/>
  <c r="BD60" i="53"/>
  <c r="BD61" i="53"/>
  <c r="BD62" i="53"/>
  <c r="BD63" i="53"/>
  <c r="BD64" i="53"/>
  <c r="BD65" i="53"/>
  <c r="BD66" i="53"/>
  <c r="BD67" i="53"/>
  <c r="BD68" i="53"/>
  <c r="BD69" i="53"/>
  <c r="BD70" i="53"/>
  <c r="BD71" i="53"/>
  <c r="BD72" i="53"/>
  <c r="BD73" i="53"/>
  <c r="BD74" i="53"/>
  <c r="BD75" i="53"/>
  <c r="BD76" i="53"/>
  <c r="BD77" i="53"/>
  <c r="BD78" i="53"/>
  <c r="BD79" i="53"/>
  <c r="BD80" i="53"/>
  <c r="BD81" i="53"/>
  <c r="BD82" i="53"/>
  <c r="BD83" i="53"/>
  <c r="BD84" i="53"/>
  <c r="BD85" i="53"/>
  <c r="BD86" i="53"/>
  <c r="BD87" i="53"/>
  <c r="BD88" i="53"/>
  <c r="BD89" i="53"/>
  <c r="BD90" i="53"/>
  <c r="BD91" i="53"/>
  <c r="BD92" i="53"/>
  <c r="BD93" i="53"/>
  <c r="BD94" i="53"/>
  <c r="BD95" i="53"/>
  <c r="BD96" i="53"/>
  <c r="BD97" i="53"/>
  <c r="BD98" i="53"/>
  <c r="BD99" i="53"/>
  <c r="BD100" i="53"/>
  <c r="BD101" i="53"/>
  <c r="BD102" i="53"/>
  <c r="BD103" i="53"/>
  <c r="BD104" i="53"/>
  <c r="BD105" i="53"/>
  <c r="BD106" i="53"/>
  <c r="BD107" i="53"/>
  <c r="BD108" i="53"/>
  <c r="BD109" i="53"/>
  <c r="BD110" i="53"/>
  <c r="BD111" i="53"/>
  <c r="BD112" i="53"/>
  <c r="BD113" i="53"/>
  <c r="BD114" i="53"/>
  <c r="BD115" i="53"/>
  <c r="BD116" i="53"/>
  <c r="BD117" i="53"/>
  <c r="BD118" i="53"/>
  <c r="BD119" i="53"/>
  <c r="BD120" i="53"/>
  <c r="BD121" i="53"/>
  <c r="BD122" i="53"/>
  <c r="BD123" i="53"/>
  <c r="BD124" i="53"/>
  <c r="BD125" i="53"/>
  <c r="BD126" i="53"/>
  <c r="BD127" i="53"/>
  <c r="BD128" i="53"/>
  <c r="BD129" i="53"/>
  <c r="BD130" i="53"/>
  <c r="BD131" i="53"/>
  <c r="BD132" i="53"/>
  <c r="BD133" i="53"/>
  <c r="BD134" i="53"/>
  <c r="BD135" i="53"/>
  <c r="BD136" i="53"/>
  <c r="BD137" i="53"/>
  <c r="BD138" i="53"/>
  <c r="BD139" i="53"/>
  <c r="BD140" i="53"/>
  <c r="BD141" i="53"/>
  <c r="BD142" i="53"/>
  <c r="BD143" i="53"/>
  <c r="BD144" i="53"/>
  <c r="BD145" i="53"/>
  <c r="BD146" i="53"/>
  <c r="BD147" i="53"/>
  <c r="BD148" i="53"/>
  <c r="BD149" i="53"/>
  <c r="BD150" i="53"/>
  <c r="BD151" i="53"/>
  <c r="BD152" i="53"/>
  <c r="BD153" i="53"/>
  <c r="BD154" i="53"/>
  <c r="BD155" i="53"/>
  <c r="BD156" i="53"/>
  <c r="BD157" i="53"/>
  <c r="BD158" i="53"/>
  <c r="BD159" i="53"/>
  <c r="BD160" i="53"/>
  <c r="BD161" i="53"/>
  <c r="BD162" i="53"/>
  <c r="BD163" i="53"/>
  <c r="BD164" i="53"/>
  <c r="BD165" i="53"/>
  <c r="BD167" i="53"/>
  <c r="D104" i="53" s="1"/>
  <c r="BC3" i="53"/>
  <c r="BC4" i="53"/>
  <c r="BC5" i="53"/>
  <c r="BC6" i="53"/>
  <c r="BC7" i="53"/>
  <c r="BC8" i="53"/>
  <c r="BC9" i="53"/>
  <c r="BC10" i="53"/>
  <c r="BC11" i="53"/>
  <c r="BC12" i="53"/>
  <c r="BC13" i="53"/>
  <c r="BC14" i="53"/>
  <c r="BC15" i="53"/>
  <c r="BC16" i="53"/>
  <c r="BC17" i="53"/>
  <c r="BC18" i="53"/>
  <c r="BC19" i="53"/>
  <c r="BC20" i="53"/>
  <c r="BC21" i="53"/>
  <c r="BC22" i="53"/>
  <c r="BC23" i="53"/>
  <c r="BC24" i="53"/>
  <c r="BC25" i="53"/>
  <c r="BC26" i="53"/>
  <c r="BC27" i="53"/>
  <c r="BC28" i="53"/>
  <c r="BC29" i="53"/>
  <c r="BC30" i="53"/>
  <c r="BC31" i="53"/>
  <c r="BC32" i="53"/>
  <c r="BC33" i="53"/>
  <c r="BC34" i="53"/>
  <c r="BC35" i="53"/>
  <c r="BC36" i="53"/>
  <c r="BC37" i="53"/>
  <c r="BC38" i="53"/>
  <c r="BC39" i="53"/>
  <c r="BC40" i="53"/>
  <c r="BC41" i="53"/>
  <c r="BC42" i="53"/>
  <c r="BC43" i="53"/>
  <c r="BC44" i="53"/>
  <c r="BC45" i="53"/>
  <c r="BC46" i="53"/>
  <c r="BC47" i="53"/>
  <c r="BC48" i="53"/>
  <c r="BC49" i="53"/>
  <c r="BC50" i="53"/>
  <c r="BC51" i="53"/>
  <c r="BC52" i="53"/>
  <c r="BC53" i="53"/>
  <c r="BC54" i="53"/>
  <c r="BC55" i="53"/>
  <c r="BC56" i="53"/>
  <c r="BC57" i="53"/>
  <c r="BC58" i="53"/>
  <c r="BC59" i="53"/>
  <c r="BC60" i="53"/>
  <c r="BC61" i="53"/>
  <c r="BC62" i="53"/>
  <c r="BC63" i="53"/>
  <c r="BC64" i="53"/>
  <c r="BC65" i="53"/>
  <c r="BC66" i="53"/>
  <c r="BC67" i="53"/>
  <c r="BC68" i="53"/>
  <c r="BC69" i="53"/>
  <c r="BC70" i="53"/>
  <c r="BC71" i="53"/>
  <c r="BC72" i="53"/>
  <c r="BC73" i="53"/>
  <c r="BC74" i="53"/>
  <c r="BC75" i="53"/>
  <c r="BC76" i="53"/>
  <c r="BC77" i="53"/>
  <c r="BC78" i="53"/>
  <c r="BC79" i="53"/>
  <c r="BC80" i="53"/>
  <c r="BC81" i="53"/>
  <c r="BC82" i="53"/>
  <c r="BC83" i="53"/>
  <c r="BC84" i="53"/>
  <c r="BC85" i="53"/>
  <c r="BC86" i="53"/>
  <c r="BC87" i="53"/>
  <c r="BC88" i="53"/>
  <c r="BC89" i="53"/>
  <c r="BC90" i="53"/>
  <c r="BC91" i="53"/>
  <c r="BC92" i="53"/>
  <c r="BC93" i="53"/>
  <c r="BC94" i="53"/>
  <c r="BC95" i="53"/>
  <c r="BC96" i="53"/>
  <c r="BC97" i="53"/>
  <c r="BC98" i="53"/>
  <c r="BC99" i="53"/>
  <c r="BC100" i="53"/>
  <c r="BC101" i="53"/>
  <c r="BC102" i="53"/>
  <c r="BC103" i="53"/>
  <c r="BC104" i="53"/>
  <c r="BC105" i="53"/>
  <c r="BC106" i="53"/>
  <c r="BC107" i="53"/>
  <c r="BC108" i="53"/>
  <c r="BC109" i="53"/>
  <c r="BC110" i="53"/>
  <c r="BC111" i="53"/>
  <c r="BC112" i="53"/>
  <c r="BC113" i="53"/>
  <c r="BC114" i="53"/>
  <c r="BC115" i="53"/>
  <c r="BC116" i="53"/>
  <c r="BC117" i="53"/>
  <c r="BC118" i="53"/>
  <c r="BC119" i="53"/>
  <c r="BC120" i="53"/>
  <c r="BC121" i="53"/>
  <c r="BC122" i="53"/>
  <c r="BC123" i="53"/>
  <c r="BC124" i="53"/>
  <c r="BC125" i="53"/>
  <c r="BC126" i="53"/>
  <c r="BC127" i="53"/>
  <c r="BC128" i="53"/>
  <c r="BC129" i="53"/>
  <c r="BC130" i="53"/>
  <c r="BC131" i="53"/>
  <c r="BC132" i="53"/>
  <c r="BC133" i="53"/>
  <c r="BC134" i="53"/>
  <c r="BC135" i="53"/>
  <c r="BC136" i="53"/>
  <c r="BC137" i="53"/>
  <c r="BC138" i="53"/>
  <c r="BC139" i="53"/>
  <c r="BC140" i="53"/>
  <c r="BC141" i="53"/>
  <c r="BC142" i="53"/>
  <c r="BC143" i="53"/>
  <c r="BC144" i="53"/>
  <c r="BC145" i="53"/>
  <c r="BC146" i="53"/>
  <c r="BC147" i="53"/>
  <c r="BC148" i="53"/>
  <c r="BC149" i="53"/>
  <c r="BC150" i="53"/>
  <c r="BC151" i="53"/>
  <c r="BC152" i="53"/>
  <c r="BC153" i="53"/>
  <c r="BC154" i="53"/>
  <c r="BC155" i="53"/>
  <c r="BC156" i="53"/>
  <c r="BC157" i="53"/>
  <c r="BC158" i="53"/>
  <c r="BC159" i="53"/>
  <c r="BC160" i="53"/>
  <c r="BC161" i="53"/>
  <c r="BC162" i="53"/>
  <c r="BC163" i="53"/>
  <c r="BC164" i="53"/>
  <c r="BC165" i="53"/>
  <c r="BC167" i="53"/>
  <c r="BB3" i="53"/>
  <c r="BB4" i="53"/>
  <c r="BB5" i="53"/>
  <c r="BB6" i="53"/>
  <c r="BB7" i="53"/>
  <c r="BB8" i="53"/>
  <c r="BB9" i="53"/>
  <c r="BB10" i="53"/>
  <c r="BB11" i="53"/>
  <c r="BB12" i="53"/>
  <c r="BB13" i="53"/>
  <c r="BB14" i="53"/>
  <c r="BB15" i="53"/>
  <c r="BB16" i="53"/>
  <c r="BB17" i="53"/>
  <c r="BB18" i="53"/>
  <c r="BB19" i="53"/>
  <c r="BB20" i="53"/>
  <c r="BB21" i="53"/>
  <c r="BB22" i="53"/>
  <c r="BB23" i="53"/>
  <c r="BB24" i="53"/>
  <c r="BB25" i="53"/>
  <c r="BB26" i="53"/>
  <c r="BB27" i="53"/>
  <c r="BB28" i="53"/>
  <c r="BB29" i="53"/>
  <c r="BB30" i="53"/>
  <c r="BB31" i="53"/>
  <c r="BB32" i="53"/>
  <c r="BB33" i="53"/>
  <c r="BB34" i="53"/>
  <c r="BB35" i="53"/>
  <c r="BB36" i="53"/>
  <c r="BB37" i="53"/>
  <c r="BB38" i="53"/>
  <c r="BB39" i="53"/>
  <c r="BB40" i="53"/>
  <c r="BB41" i="53"/>
  <c r="BB42" i="53"/>
  <c r="BB43" i="53"/>
  <c r="BB44" i="53"/>
  <c r="BB45" i="53"/>
  <c r="BB46" i="53"/>
  <c r="BB47" i="53"/>
  <c r="BB48" i="53"/>
  <c r="BB49" i="53"/>
  <c r="BB50" i="53"/>
  <c r="BB51" i="53"/>
  <c r="BB52" i="53"/>
  <c r="BB53" i="53"/>
  <c r="BB54" i="53"/>
  <c r="BB55" i="53"/>
  <c r="BB56" i="53"/>
  <c r="BB57" i="53"/>
  <c r="BB58" i="53"/>
  <c r="BB59" i="53"/>
  <c r="BB60" i="53"/>
  <c r="BB61" i="53"/>
  <c r="BB62" i="53"/>
  <c r="BB63" i="53"/>
  <c r="BB64" i="53"/>
  <c r="BB65" i="53"/>
  <c r="BB66" i="53"/>
  <c r="BB67" i="53"/>
  <c r="BB68" i="53"/>
  <c r="BB69" i="53"/>
  <c r="BB70" i="53"/>
  <c r="BB71" i="53"/>
  <c r="BB72" i="53"/>
  <c r="BB73" i="53"/>
  <c r="BB74" i="53"/>
  <c r="BB75" i="53"/>
  <c r="BB76" i="53"/>
  <c r="BB77" i="53"/>
  <c r="BB78" i="53"/>
  <c r="BB79" i="53"/>
  <c r="BB80" i="53"/>
  <c r="BB81" i="53"/>
  <c r="BB82" i="53"/>
  <c r="BB83" i="53"/>
  <c r="BB84" i="53"/>
  <c r="BB85" i="53"/>
  <c r="BB86" i="53"/>
  <c r="BB87" i="53"/>
  <c r="BB88" i="53"/>
  <c r="BB89" i="53"/>
  <c r="BB90" i="53"/>
  <c r="BB91" i="53"/>
  <c r="BB92" i="53"/>
  <c r="BB93" i="53"/>
  <c r="BB94" i="53"/>
  <c r="BB95" i="53"/>
  <c r="BB96" i="53"/>
  <c r="BB97" i="53"/>
  <c r="BB98" i="53"/>
  <c r="BB99" i="53"/>
  <c r="BB100" i="53"/>
  <c r="BB101" i="53"/>
  <c r="BB102" i="53"/>
  <c r="BB103" i="53"/>
  <c r="BB104" i="53"/>
  <c r="BB105" i="53"/>
  <c r="BB106" i="53"/>
  <c r="BB107" i="53"/>
  <c r="BB108" i="53"/>
  <c r="BB109" i="53"/>
  <c r="BB110" i="53"/>
  <c r="BB111" i="53"/>
  <c r="BB112" i="53"/>
  <c r="BB113" i="53"/>
  <c r="BB114" i="53"/>
  <c r="BB115" i="53"/>
  <c r="BB116" i="53"/>
  <c r="BB117" i="53"/>
  <c r="BB118" i="53"/>
  <c r="BB119" i="53"/>
  <c r="BB120" i="53"/>
  <c r="BB121" i="53"/>
  <c r="BB122" i="53"/>
  <c r="BB123" i="53"/>
  <c r="BB124" i="53"/>
  <c r="BB125" i="53"/>
  <c r="BB126" i="53"/>
  <c r="BB127" i="53"/>
  <c r="BB128" i="53"/>
  <c r="BB129" i="53"/>
  <c r="BB130" i="53"/>
  <c r="BB131" i="53"/>
  <c r="BB132" i="53"/>
  <c r="BB133" i="53"/>
  <c r="BB134" i="53"/>
  <c r="BB135" i="53"/>
  <c r="BB136" i="53"/>
  <c r="BB137" i="53"/>
  <c r="BB138" i="53"/>
  <c r="BB139" i="53"/>
  <c r="BB140" i="53"/>
  <c r="BB141" i="53"/>
  <c r="BB142" i="53"/>
  <c r="BB143" i="53"/>
  <c r="BB144" i="53"/>
  <c r="BB145" i="53"/>
  <c r="BB146" i="53"/>
  <c r="BB147" i="53"/>
  <c r="BB148" i="53"/>
  <c r="BB149" i="53"/>
  <c r="BB150" i="53"/>
  <c r="BB151" i="53"/>
  <c r="BB152" i="53"/>
  <c r="BB153" i="53"/>
  <c r="BB154" i="53"/>
  <c r="BB155" i="53"/>
  <c r="BB156" i="53"/>
  <c r="BB157" i="53"/>
  <c r="BB158" i="53"/>
  <c r="BB159" i="53"/>
  <c r="BB160" i="53"/>
  <c r="BB161" i="53"/>
  <c r="BB162" i="53"/>
  <c r="BB163" i="53"/>
  <c r="BB164" i="53"/>
  <c r="BB165" i="53"/>
  <c r="BB167" i="53"/>
  <c r="D103" i="53" s="1"/>
  <c r="BA3" i="53"/>
  <c r="BA4" i="53"/>
  <c r="BA5" i="53"/>
  <c r="BA6" i="53"/>
  <c r="BA7" i="53"/>
  <c r="BA8" i="53"/>
  <c r="BA9" i="53"/>
  <c r="BA10" i="53"/>
  <c r="BA11" i="53"/>
  <c r="BA12" i="53"/>
  <c r="BA13" i="53"/>
  <c r="BA14" i="53"/>
  <c r="BA15" i="53"/>
  <c r="BA16" i="53"/>
  <c r="BA17" i="53"/>
  <c r="BA18" i="53"/>
  <c r="BA19" i="53"/>
  <c r="BA20" i="53"/>
  <c r="BA21" i="53"/>
  <c r="BA22" i="53"/>
  <c r="BA23" i="53"/>
  <c r="BA24" i="53"/>
  <c r="BA25" i="53"/>
  <c r="BA26" i="53"/>
  <c r="BA27" i="53"/>
  <c r="BA28" i="53"/>
  <c r="BA29" i="53"/>
  <c r="BA30" i="53"/>
  <c r="BA31" i="53"/>
  <c r="BA32" i="53"/>
  <c r="BA33" i="53"/>
  <c r="BA34" i="53"/>
  <c r="BA35" i="53"/>
  <c r="BA36" i="53"/>
  <c r="BA37" i="53"/>
  <c r="BA38" i="53"/>
  <c r="BA39" i="53"/>
  <c r="BA40" i="53"/>
  <c r="BA41" i="53"/>
  <c r="BA42" i="53"/>
  <c r="BA43" i="53"/>
  <c r="BA44" i="53"/>
  <c r="BA45" i="53"/>
  <c r="BA46" i="53"/>
  <c r="BA47" i="53"/>
  <c r="BA48" i="53"/>
  <c r="BA49" i="53"/>
  <c r="BA50" i="53"/>
  <c r="BA51" i="53"/>
  <c r="BA52" i="53"/>
  <c r="BA53" i="53"/>
  <c r="BA54" i="53"/>
  <c r="BA55" i="53"/>
  <c r="BA56" i="53"/>
  <c r="BA57" i="53"/>
  <c r="BA58" i="53"/>
  <c r="BA59" i="53"/>
  <c r="BA60" i="53"/>
  <c r="BA61" i="53"/>
  <c r="BA62" i="53"/>
  <c r="BA63" i="53"/>
  <c r="BA64" i="53"/>
  <c r="BA65" i="53"/>
  <c r="BA66" i="53"/>
  <c r="BA67" i="53"/>
  <c r="BA68" i="53"/>
  <c r="BA69" i="53"/>
  <c r="BA70" i="53"/>
  <c r="BA71" i="53"/>
  <c r="BA72" i="53"/>
  <c r="BA73" i="53"/>
  <c r="BA74" i="53"/>
  <c r="BA75" i="53"/>
  <c r="BA76" i="53"/>
  <c r="BA77" i="53"/>
  <c r="BA78" i="53"/>
  <c r="BA79" i="53"/>
  <c r="BA80" i="53"/>
  <c r="BA81" i="53"/>
  <c r="BA82" i="53"/>
  <c r="BA83" i="53"/>
  <c r="BA84" i="53"/>
  <c r="BA85" i="53"/>
  <c r="BA86" i="53"/>
  <c r="BA87" i="53"/>
  <c r="BA88" i="53"/>
  <c r="BA89" i="53"/>
  <c r="BA90" i="53"/>
  <c r="BA91" i="53"/>
  <c r="BA92" i="53"/>
  <c r="BA93" i="53"/>
  <c r="BA94" i="53"/>
  <c r="BA95" i="53"/>
  <c r="BA96" i="53"/>
  <c r="BA97" i="53"/>
  <c r="BA98" i="53"/>
  <c r="BA99" i="53"/>
  <c r="BA100" i="53"/>
  <c r="BA101" i="53"/>
  <c r="BA102" i="53"/>
  <c r="BA103" i="53"/>
  <c r="BA104" i="53"/>
  <c r="BA105" i="53"/>
  <c r="BA106" i="53"/>
  <c r="BA107" i="53"/>
  <c r="BA108" i="53"/>
  <c r="BA109" i="53"/>
  <c r="BA110" i="53"/>
  <c r="BA111" i="53"/>
  <c r="BA112" i="53"/>
  <c r="BA113" i="53"/>
  <c r="BA114" i="53"/>
  <c r="BA115" i="53"/>
  <c r="BA116" i="53"/>
  <c r="BA117" i="53"/>
  <c r="BA118" i="53"/>
  <c r="BA119" i="53"/>
  <c r="BA120" i="53"/>
  <c r="BA121" i="53"/>
  <c r="BA122" i="53"/>
  <c r="BA123" i="53"/>
  <c r="BA124" i="53"/>
  <c r="BA125" i="53"/>
  <c r="BA126" i="53"/>
  <c r="BA127" i="53"/>
  <c r="BA128" i="53"/>
  <c r="BA129" i="53"/>
  <c r="BA130" i="53"/>
  <c r="BA131" i="53"/>
  <c r="BA132" i="53"/>
  <c r="BA133" i="53"/>
  <c r="BA134" i="53"/>
  <c r="BA135" i="53"/>
  <c r="BA136" i="53"/>
  <c r="BA137" i="53"/>
  <c r="BA138" i="53"/>
  <c r="BA139" i="53"/>
  <c r="BA140" i="53"/>
  <c r="BA141" i="53"/>
  <c r="BA142" i="53"/>
  <c r="BA143" i="53"/>
  <c r="BA144" i="53"/>
  <c r="BA145" i="53"/>
  <c r="BA146" i="53"/>
  <c r="BA147" i="53"/>
  <c r="BA148" i="53"/>
  <c r="BA149" i="53"/>
  <c r="BA150" i="53"/>
  <c r="BA151" i="53"/>
  <c r="BA152" i="53"/>
  <c r="BA153" i="53"/>
  <c r="BA154" i="53"/>
  <c r="BA155" i="53"/>
  <c r="BA156" i="53"/>
  <c r="BA157" i="53"/>
  <c r="BA158" i="53"/>
  <c r="BA159" i="53"/>
  <c r="BA160" i="53"/>
  <c r="BA161" i="53"/>
  <c r="BA162" i="53"/>
  <c r="BA163" i="53"/>
  <c r="BA164" i="53"/>
  <c r="BA165" i="53"/>
  <c r="BA167" i="53"/>
  <c r="C103" i="53" s="1"/>
  <c r="E103" i="53" s="1"/>
  <c r="AZ3" i="53"/>
  <c r="AZ4" i="53"/>
  <c r="AZ5" i="53"/>
  <c r="AZ6" i="53"/>
  <c r="AZ7" i="53"/>
  <c r="AZ8" i="53"/>
  <c r="AZ9" i="53"/>
  <c r="AZ10" i="53"/>
  <c r="AZ11" i="53"/>
  <c r="AZ12" i="53"/>
  <c r="AZ13" i="53"/>
  <c r="AZ14" i="53"/>
  <c r="AZ15" i="53"/>
  <c r="AZ16" i="53"/>
  <c r="AZ17" i="53"/>
  <c r="AZ18" i="53"/>
  <c r="AZ19" i="53"/>
  <c r="AZ20" i="53"/>
  <c r="AZ21" i="53"/>
  <c r="AZ22" i="53"/>
  <c r="AZ23" i="53"/>
  <c r="AZ24" i="53"/>
  <c r="AZ25" i="53"/>
  <c r="AZ26" i="53"/>
  <c r="AZ27" i="53"/>
  <c r="AZ28" i="53"/>
  <c r="AZ29" i="53"/>
  <c r="AZ30" i="53"/>
  <c r="AZ31" i="53"/>
  <c r="AZ32" i="53"/>
  <c r="AZ33" i="53"/>
  <c r="AZ34" i="53"/>
  <c r="AZ35" i="53"/>
  <c r="AZ36" i="53"/>
  <c r="AZ37" i="53"/>
  <c r="AZ38" i="53"/>
  <c r="AZ39" i="53"/>
  <c r="AZ40" i="53"/>
  <c r="AZ41" i="53"/>
  <c r="AZ42" i="53"/>
  <c r="AZ43" i="53"/>
  <c r="AZ44" i="53"/>
  <c r="AZ45" i="53"/>
  <c r="AZ46" i="53"/>
  <c r="AZ47" i="53"/>
  <c r="AZ48" i="53"/>
  <c r="AZ49" i="53"/>
  <c r="AZ50" i="53"/>
  <c r="AZ51" i="53"/>
  <c r="AZ52" i="53"/>
  <c r="AZ53" i="53"/>
  <c r="AZ54" i="53"/>
  <c r="AZ55" i="53"/>
  <c r="AZ56" i="53"/>
  <c r="AZ57" i="53"/>
  <c r="AZ58" i="53"/>
  <c r="AZ59" i="53"/>
  <c r="AZ60" i="53"/>
  <c r="AZ61" i="53"/>
  <c r="AZ62" i="53"/>
  <c r="AZ63" i="53"/>
  <c r="AZ64" i="53"/>
  <c r="AZ65" i="53"/>
  <c r="AZ66" i="53"/>
  <c r="AZ67" i="53"/>
  <c r="AZ68" i="53"/>
  <c r="AZ69" i="53"/>
  <c r="AZ70" i="53"/>
  <c r="AZ71" i="53"/>
  <c r="AZ72" i="53"/>
  <c r="AZ73" i="53"/>
  <c r="AZ74" i="53"/>
  <c r="AZ75" i="53"/>
  <c r="AZ76" i="53"/>
  <c r="AZ77" i="53"/>
  <c r="AZ78" i="53"/>
  <c r="AZ79" i="53"/>
  <c r="AZ80" i="53"/>
  <c r="AZ81" i="53"/>
  <c r="AZ82" i="53"/>
  <c r="AZ83" i="53"/>
  <c r="AZ84" i="53"/>
  <c r="AZ85" i="53"/>
  <c r="AZ86" i="53"/>
  <c r="AZ87" i="53"/>
  <c r="AZ88" i="53"/>
  <c r="AZ89" i="53"/>
  <c r="AZ90" i="53"/>
  <c r="AZ91" i="53"/>
  <c r="AZ92" i="53"/>
  <c r="AZ93" i="53"/>
  <c r="AZ94" i="53"/>
  <c r="AZ95" i="53"/>
  <c r="AZ96" i="53"/>
  <c r="AZ97" i="53"/>
  <c r="AZ98" i="53"/>
  <c r="AZ99" i="53"/>
  <c r="AZ100" i="53"/>
  <c r="AZ101" i="53"/>
  <c r="AZ102" i="53"/>
  <c r="AZ103" i="53"/>
  <c r="AZ104" i="53"/>
  <c r="AZ105" i="53"/>
  <c r="AZ106" i="53"/>
  <c r="AZ107" i="53"/>
  <c r="AZ108" i="53"/>
  <c r="AZ109" i="53"/>
  <c r="AZ110" i="53"/>
  <c r="AZ111" i="53"/>
  <c r="AZ112" i="53"/>
  <c r="AZ113" i="53"/>
  <c r="AZ114" i="53"/>
  <c r="AZ115" i="53"/>
  <c r="AZ116" i="53"/>
  <c r="AZ117" i="53"/>
  <c r="AZ118" i="53"/>
  <c r="AZ119" i="53"/>
  <c r="AZ120" i="53"/>
  <c r="AZ121" i="53"/>
  <c r="AZ122" i="53"/>
  <c r="AZ123" i="53"/>
  <c r="AZ124" i="53"/>
  <c r="AZ125" i="53"/>
  <c r="AZ126" i="53"/>
  <c r="AZ127" i="53"/>
  <c r="AZ128" i="53"/>
  <c r="AZ129" i="53"/>
  <c r="AZ130" i="53"/>
  <c r="AZ131" i="53"/>
  <c r="AZ132" i="53"/>
  <c r="AZ133" i="53"/>
  <c r="AZ134" i="53"/>
  <c r="AZ135" i="53"/>
  <c r="AZ136" i="53"/>
  <c r="AZ137" i="53"/>
  <c r="AZ138" i="53"/>
  <c r="AZ139" i="53"/>
  <c r="AZ140" i="53"/>
  <c r="AZ141" i="53"/>
  <c r="AZ142" i="53"/>
  <c r="AZ143" i="53"/>
  <c r="AZ144" i="53"/>
  <c r="AZ145" i="53"/>
  <c r="AZ146" i="53"/>
  <c r="AZ147" i="53"/>
  <c r="AZ148" i="53"/>
  <c r="AZ149" i="53"/>
  <c r="AZ150" i="53"/>
  <c r="AZ151" i="53"/>
  <c r="AZ152" i="53"/>
  <c r="AZ153" i="53"/>
  <c r="AZ154" i="53"/>
  <c r="AZ155" i="53"/>
  <c r="AZ156" i="53"/>
  <c r="AZ157" i="53"/>
  <c r="AZ158" i="53"/>
  <c r="AZ159" i="53"/>
  <c r="AZ160" i="53"/>
  <c r="AZ161" i="53"/>
  <c r="AZ162" i="53"/>
  <c r="AZ163" i="53"/>
  <c r="AZ164" i="53"/>
  <c r="AZ165" i="53"/>
  <c r="AZ167" i="53"/>
  <c r="D102" i="53" s="1"/>
  <c r="AY3" i="53"/>
  <c r="AY4" i="53"/>
  <c r="AY5" i="53"/>
  <c r="AY6" i="53"/>
  <c r="AY7" i="53"/>
  <c r="AY8" i="53"/>
  <c r="AY9" i="53"/>
  <c r="AY10" i="53"/>
  <c r="AY11" i="53"/>
  <c r="AY12" i="53"/>
  <c r="AY13" i="53"/>
  <c r="AY14" i="53"/>
  <c r="AY15" i="53"/>
  <c r="AY16" i="53"/>
  <c r="AY17" i="53"/>
  <c r="AY18" i="53"/>
  <c r="AY19" i="53"/>
  <c r="AY20" i="53"/>
  <c r="AY21" i="53"/>
  <c r="AY22" i="53"/>
  <c r="AY23" i="53"/>
  <c r="AY24" i="53"/>
  <c r="AY25" i="53"/>
  <c r="AY26" i="53"/>
  <c r="AY27" i="53"/>
  <c r="AY28" i="53"/>
  <c r="AY29" i="53"/>
  <c r="AY30" i="53"/>
  <c r="AY31" i="53"/>
  <c r="AY32" i="53"/>
  <c r="AY33" i="53"/>
  <c r="AY34" i="53"/>
  <c r="AY35" i="53"/>
  <c r="AY36" i="53"/>
  <c r="AY37" i="53"/>
  <c r="AY38" i="53"/>
  <c r="AY39" i="53"/>
  <c r="AY40" i="53"/>
  <c r="AY41" i="53"/>
  <c r="AY42" i="53"/>
  <c r="AY43" i="53"/>
  <c r="AY44" i="53"/>
  <c r="AY45" i="53"/>
  <c r="AY46" i="53"/>
  <c r="AY47" i="53"/>
  <c r="AY48" i="53"/>
  <c r="AY49" i="53"/>
  <c r="AY50" i="53"/>
  <c r="AY51" i="53"/>
  <c r="AY52" i="53"/>
  <c r="AY53" i="53"/>
  <c r="AY54" i="53"/>
  <c r="AY55" i="53"/>
  <c r="AY56" i="53"/>
  <c r="AY57" i="53"/>
  <c r="AY58" i="53"/>
  <c r="AY59" i="53"/>
  <c r="AY60" i="53"/>
  <c r="AY61" i="53"/>
  <c r="AY62" i="53"/>
  <c r="AY63" i="53"/>
  <c r="AY64" i="53"/>
  <c r="AY65" i="53"/>
  <c r="AY66" i="53"/>
  <c r="AY67" i="53"/>
  <c r="AY68" i="53"/>
  <c r="AY69" i="53"/>
  <c r="AY70" i="53"/>
  <c r="AY71" i="53"/>
  <c r="AY72" i="53"/>
  <c r="AY73" i="53"/>
  <c r="AY74" i="53"/>
  <c r="AY75" i="53"/>
  <c r="AY76" i="53"/>
  <c r="AY77" i="53"/>
  <c r="AY78" i="53"/>
  <c r="AY79" i="53"/>
  <c r="AY80" i="53"/>
  <c r="AY81" i="53"/>
  <c r="AY82" i="53"/>
  <c r="AY83" i="53"/>
  <c r="AY84" i="53"/>
  <c r="AY85" i="53"/>
  <c r="AY86" i="53"/>
  <c r="AY87" i="53"/>
  <c r="AY88" i="53"/>
  <c r="AY89" i="53"/>
  <c r="AY90" i="53"/>
  <c r="AY91" i="53"/>
  <c r="AY92" i="53"/>
  <c r="AY93" i="53"/>
  <c r="AY94" i="53"/>
  <c r="AY95" i="53"/>
  <c r="AY96" i="53"/>
  <c r="AY97" i="53"/>
  <c r="AY98" i="53"/>
  <c r="AY99" i="53"/>
  <c r="AY100" i="53"/>
  <c r="AY101" i="53"/>
  <c r="AY102" i="53"/>
  <c r="AY103" i="53"/>
  <c r="AY104" i="53"/>
  <c r="AY105" i="53"/>
  <c r="AY106" i="53"/>
  <c r="AY107" i="53"/>
  <c r="AY108" i="53"/>
  <c r="AY109" i="53"/>
  <c r="AY110" i="53"/>
  <c r="AY111" i="53"/>
  <c r="AY112" i="53"/>
  <c r="AY113" i="53"/>
  <c r="AY114" i="53"/>
  <c r="AY115" i="53"/>
  <c r="AY116" i="53"/>
  <c r="AY117" i="53"/>
  <c r="AY118" i="53"/>
  <c r="AY119" i="53"/>
  <c r="AY120" i="53"/>
  <c r="AY121" i="53"/>
  <c r="AY122" i="53"/>
  <c r="AY123" i="53"/>
  <c r="AY124" i="53"/>
  <c r="AY125" i="53"/>
  <c r="AY126" i="53"/>
  <c r="AY127" i="53"/>
  <c r="AY128" i="53"/>
  <c r="AY129" i="53"/>
  <c r="AY130" i="53"/>
  <c r="AY131" i="53"/>
  <c r="AY132" i="53"/>
  <c r="AY133" i="53"/>
  <c r="AY134" i="53"/>
  <c r="AY135" i="53"/>
  <c r="AY136" i="53"/>
  <c r="AY137" i="53"/>
  <c r="AY138" i="53"/>
  <c r="AY139" i="53"/>
  <c r="AY140" i="53"/>
  <c r="AY141" i="53"/>
  <c r="AY142" i="53"/>
  <c r="AY143" i="53"/>
  <c r="AY144" i="53"/>
  <c r="AY145" i="53"/>
  <c r="AY146" i="53"/>
  <c r="AY147" i="53"/>
  <c r="AY148" i="53"/>
  <c r="AY149" i="53"/>
  <c r="AY150" i="53"/>
  <c r="AY151" i="53"/>
  <c r="AY152" i="53"/>
  <c r="AY153" i="53"/>
  <c r="AY154" i="53"/>
  <c r="AY155" i="53"/>
  <c r="AY156" i="53"/>
  <c r="AY157" i="53"/>
  <c r="AY158" i="53"/>
  <c r="AY159" i="53"/>
  <c r="AY160" i="53"/>
  <c r="AY161" i="53"/>
  <c r="AY162" i="53"/>
  <c r="AY163" i="53"/>
  <c r="AY164" i="53"/>
  <c r="AY165" i="53"/>
  <c r="AY167" i="53"/>
  <c r="AX3" i="53"/>
  <c r="AX4" i="53"/>
  <c r="AX5" i="53"/>
  <c r="AX6" i="53"/>
  <c r="AX7" i="53"/>
  <c r="AX8" i="53"/>
  <c r="AX9" i="53"/>
  <c r="AX10" i="53"/>
  <c r="AX11" i="53"/>
  <c r="AX12" i="53"/>
  <c r="AX13" i="53"/>
  <c r="AX14" i="53"/>
  <c r="AX15" i="53"/>
  <c r="AX16" i="53"/>
  <c r="AX17" i="53"/>
  <c r="AX18" i="53"/>
  <c r="AX19" i="53"/>
  <c r="AX20" i="53"/>
  <c r="AX21" i="53"/>
  <c r="AX22" i="53"/>
  <c r="AX23" i="53"/>
  <c r="AX24" i="53"/>
  <c r="AX25" i="53"/>
  <c r="AX26" i="53"/>
  <c r="AX27" i="53"/>
  <c r="AX28" i="53"/>
  <c r="AX29" i="53"/>
  <c r="AX30" i="53"/>
  <c r="AX31" i="53"/>
  <c r="AX32" i="53"/>
  <c r="AX33" i="53"/>
  <c r="AX34" i="53"/>
  <c r="AX35" i="53"/>
  <c r="AX36" i="53"/>
  <c r="AX37" i="53"/>
  <c r="AX38" i="53"/>
  <c r="AX39" i="53"/>
  <c r="AX40" i="53"/>
  <c r="AX41" i="53"/>
  <c r="AX42" i="53"/>
  <c r="AX43" i="53"/>
  <c r="AX44" i="53"/>
  <c r="AX45" i="53"/>
  <c r="AX46" i="53"/>
  <c r="AX47" i="53"/>
  <c r="AX48" i="53"/>
  <c r="AX49" i="53"/>
  <c r="AX50" i="53"/>
  <c r="AX51" i="53"/>
  <c r="AX52" i="53"/>
  <c r="AX53" i="53"/>
  <c r="AX54" i="53"/>
  <c r="AX55" i="53"/>
  <c r="AX56" i="53"/>
  <c r="AX57" i="53"/>
  <c r="AX58" i="53"/>
  <c r="AX59" i="53"/>
  <c r="AX60" i="53"/>
  <c r="AX61" i="53"/>
  <c r="AX62" i="53"/>
  <c r="AX63" i="53"/>
  <c r="AX64" i="53"/>
  <c r="AX65" i="53"/>
  <c r="AX66" i="53"/>
  <c r="AX67" i="53"/>
  <c r="AX68" i="53"/>
  <c r="AX69" i="53"/>
  <c r="AX70" i="53"/>
  <c r="AX71" i="53"/>
  <c r="AX72" i="53"/>
  <c r="AX73" i="53"/>
  <c r="AX74" i="53"/>
  <c r="AX75" i="53"/>
  <c r="AX76" i="53"/>
  <c r="AX77" i="53"/>
  <c r="AX78" i="53"/>
  <c r="AX79" i="53"/>
  <c r="AX80" i="53"/>
  <c r="AX81" i="53"/>
  <c r="AX82" i="53"/>
  <c r="AX83" i="53"/>
  <c r="AX84" i="53"/>
  <c r="AX85" i="53"/>
  <c r="AX86" i="53"/>
  <c r="AX87" i="53"/>
  <c r="AX88" i="53"/>
  <c r="AX89" i="53"/>
  <c r="AX90" i="53"/>
  <c r="AX91" i="53"/>
  <c r="AX92" i="53"/>
  <c r="AX93" i="53"/>
  <c r="AX94" i="53"/>
  <c r="AX95" i="53"/>
  <c r="AX96" i="53"/>
  <c r="AX97" i="53"/>
  <c r="AX98" i="53"/>
  <c r="AX99" i="53"/>
  <c r="AX100" i="53"/>
  <c r="AX101" i="53"/>
  <c r="AX102" i="53"/>
  <c r="AX103" i="53"/>
  <c r="AX104" i="53"/>
  <c r="AX105" i="53"/>
  <c r="AX106" i="53"/>
  <c r="AX107" i="53"/>
  <c r="AX108" i="53"/>
  <c r="AX109" i="53"/>
  <c r="AX110" i="53"/>
  <c r="AX111" i="53"/>
  <c r="AX112" i="53"/>
  <c r="AX113" i="53"/>
  <c r="AX114" i="53"/>
  <c r="AX115" i="53"/>
  <c r="AX116" i="53"/>
  <c r="AX117" i="53"/>
  <c r="AX118" i="53"/>
  <c r="AX119" i="53"/>
  <c r="AX120" i="53"/>
  <c r="AX121" i="53"/>
  <c r="AX122" i="53"/>
  <c r="AX123" i="53"/>
  <c r="AX124" i="53"/>
  <c r="AX125" i="53"/>
  <c r="AX126" i="53"/>
  <c r="AX127" i="53"/>
  <c r="AX128" i="53"/>
  <c r="AX129" i="53"/>
  <c r="AX130" i="53"/>
  <c r="AX131" i="53"/>
  <c r="AX132" i="53"/>
  <c r="AX133" i="53"/>
  <c r="AX134" i="53"/>
  <c r="AX135" i="53"/>
  <c r="AX136" i="53"/>
  <c r="AX137" i="53"/>
  <c r="AX138" i="53"/>
  <c r="AX139" i="53"/>
  <c r="AX140" i="53"/>
  <c r="AX141" i="53"/>
  <c r="AX142" i="53"/>
  <c r="AX143" i="53"/>
  <c r="AX144" i="53"/>
  <c r="AX145" i="53"/>
  <c r="AX146" i="53"/>
  <c r="AX147" i="53"/>
  <c r="AX148" i="53"/>
  <c r="AX149" i="53"/>
  <c r="AX150" i="53"/>
  <c r="AX151" i="53"/>
  <c r="AX152" i="53"/>
  <c r="AX153" i="53"/>
  <c r="AX154" i="53"/>
  <c r="AX155" i="53"/>
  <c r="AX156" i="53"/>
  <c r="AX157" i="53"/>
  <c r="AX158" i="53"/>
  <c r="AX159" i="53"/>
  <c r="AX160" i="53"/>
  <c r="AX161" i="53"/>
  <c r="AX162" i="53"/>
  <c r="AX163" i="53"/>
  <c r="AX164" i="53"/>
  <c r="AX165" i="53"/>
  <c r="AX167" i="53"/>
  <c r="D106" i="53" s="1"/>
  <c r="AW3" i="53"/>
  <c r="AW4" i="53"/>
  <c r="AW5" i="53"/>
  <c r="AW6" i="53"/>
  <c r="AW7" i="53"/>
  <c r="AW8" i="53"/>
  <c r="AW9" i="53"/>
  <c r="AW10" i="53"/>
  <c r="AW11" i="53"/>
  <c r="AW12" i="53"/>
  <c r="AW13" i="53"/>
  <c r="AW14" i="53"/>
  <c r="AW15" i="53"/>
  <c r="AW16" i="53"/>
  <c r="AW17" i="53"/>
  <c r="AW18" i="53"/>
  <c r="AW19" i="53"/>
  <c r="AW20" i="53"/>
  <c r="AW21" i="53"/>
  <c r="AW22" i="53"/>
  <c r="AW23" i="53"/>
  <c r="AW24" i="53"/>
  <c r="AW25" i="53"/>
  <c r="AW26" i="53"/>
  <c r="AW27" i="53"/>
  <c r="AW28" i="53"/>
  <c r="AW29" i="53"/>
  <c r="AW30" i="53"/>
  <c r="AW31" i="53"/>
  <c r="AW32" i="53"/>
  <c r="AW33" i="53"/>
  <c r="AW34" i="53"/>
  <c r="AW35" i="53"/>
  <c r="AW36" i="53"/>
  <c r="AW37" i="53"/>
  <c r="AW38" i="53"/>
  <c r="AW39" i="53"/>
  <c r="AW40" i="53"/>
  <c r="AW41" i="53"/>
  <c r="AW42" i="53"/>
  <c r="AW43" i="53"/>
  <c r="AW44" i="53"/>
  <c r="AW45" i="53"/>
  <c r="AW46" i="53"/>
  <c r="AW47" i="53"/>
  <c r="AW48" i="53"/>
  <c r="AW49" i="53"/>
  <c r="AW50" i="53"/>
  <c r="AW51" i="53"/>
  <c r="AW52" i="53"/>
  <c r="AW53" i="53"/>
  <c r="AW54" i="53"/>
  <c r="AW55" i="53"/>
  <c r="AW56" i="53"/>
  <c r="AW57" i="53"/>
  <c r="AW58" i="53"/>
  <c r="AW59" i="53"/>
  <c r="AW60" i="53"/>
  <c r="AW61" i="53"/>
  <c r="AW62" i="53"/>
  <c r="AW63" i="53"/>
  <c r="AW64" i="53"/>
  <c r="AW65" i="53"/>
  <c r="AW66" i="53"/>
  <c r="AW67" i="53"/>
  <c r="AW68" i="53"/>
  <c r="AW69" i="53"/>
  <c r="AW70" i="53"/>
  <c r="AW71" i="53"/>
  <c r="AW72" i="53"/>
  <c r="AW73" i="53"/>
  <c r="AW74" i="53"/>
  <c r="AW75" i="53"/>
  <c r="AW76" i="53"/>
  <c r="AW77" i="53"/>
  <c r="AW78" i="53"/>
  <c r="AW79" i="53"/>
  <c r="AW80" i="53"/>
  <c r="AW81" i="53"/>
  <c r="AW82" i="53"/>
  <c r="AW83" i="53"/>
  <c r="AW84" i="53"/>
  <c r="AW85" i="53"/>
  <c r="AW86" i="53"/>
  <c r="AW87" i="53"/>
  <c r="AW88" i="53"/>
  <c r="AW89" i="53"/>
  <c r="AW90" i="53"/>
  <c r="AW91" i="53"/>
  <c r="AW92" i="53"/>
  <c r="AW93" i="53"/>
  <c r="AW94" i="53"/>
  <c r="AW95" i="53"/>
  <c r="AW96" i="53"/>
  <c r="AW97" i="53"/>
  <c r="AW98" i="53"/>
  <c r="AW99" i="53"/>
  <c r="AW100" i="53"/>
  <c r="AW101" i="53"/>
  <c r="AW102" i="53"/>
  <c r="AW103" i="53"/>
  <c r="AW104" i="53"/>
  <c r="AW105" i="53"/>
  <c r="AW106" i="53"/>
  <c r="AW107" i="53"/>
  <c r="AW108" i="53"/>
  <c r="AW109" i="53"/>
  <c r="AW110" i="53"/>
  <c r="AW111" i="53"/>
  <c r="AW112" i="53"/>
  <c r="AW113" i="53"/>
  <c r="AW114" i="53"/>
  <c r="AW115" i="53"/>
  <c r="AW116" i="53"/>
  <c r="AW117" i="53"/>
  <c r="AW118" i="53"/>
  <c r="AW119" i="53"/>
  <c r="AW120" i="53"/>
  <c r="AW121" i="53"/>
  <c r="AW122" i="53"/>
  <c r="AW123" i="53"/>
  <c r="AW124" i="53"/>
  <c r="AW125" i="53"/>
  <c r="AW126" i="53"/>
  <c r="AW127" i="53"/>
  <c r="AW128" i="53"/>
  <c r="AW129" i="53"/>
  <c r="AW130" i="53"/>
  <c r="AW131" i="53"/>
  <c r="AW132" i="53"/>
  <c r="AW133" i="53"/>
  <c r="AW134" i="53"/>
  <c r="AW135" i="53"/>
  <c r="AW136" i="53"/>
  <c r="AW137" i="53"/>
  <c r="AW138" i="53"/>
  <c r="AW139" i="53"/>
  <c r="AW140" i="53"/>
  <c r="AW141" i="53"/>
  <c r="AW142" i="53"/>
  <c r="AW143" i="53"/>
  <c r="AW144" i="53"/>
  <c r="AW145" i="53"/>
  <c r="AW146" i="53"/>
  <c r="AW147" i="53"/>
  <c r="AW148" i="53"/>
  <c r="AW149" i="53"/>
  <c r="AW150" i="53"/>
  <c r="AW151" i="53"/>
  <c r="AW152" i="53"/>
  <c r="AW153" i="53"/>
  <c r="AW154" i="53"/>
  <c r="AW155" i="53"/>
  <c r="AW156" i="53"/>
  <c r="AW157" i="53"/>
  <c r="AW158" i="53"/>
  <c r="AW159" i="53"/>
  <c r="AW160" i="53"/>
  <c r="AW161" i="53"/>
  <c r="AW162" i="53"/>
  <c r="AW163" i="53"/>
  <c r="AW164" i="53"/>
  <c r="AW165" i="53"/>
  <c r="AW167" i="53"/>
  <c r="AV3" i="53"/>
  <c r="AV4" i="53"/>
  <c r="AV5" i="53"/>
  <c r="AV6" i="53"/>
  <c r="AV7" i="53"/>
  <c r="AV8" i="53"/>
  <c r="AV9" i="53"/>
  <c r="AV10" i="53"/>
  <c r="AV11" i="53"/>
  <c r="AV12" i="53"/>
  <c r="AV13" i="53"/>
  <c r="AV14" i="53"/>
  <c r="AV15" i="53"/>
  <c r="AV16" i="53"/>
  <c r="AV17" i="53"/>
  <c r="AV18" i="53"/>
  <c r="AV19" i="53"/>
  <c r="AV20" i="53"/>
  <c r="AV21" i="53"/>
  <c r="AV22" i="53"/>
  <c r="AV23" i="53"/>
  <c r="AV24" i="53"/>
  <c r="AV25" i="53"/>
  <c r="AV26" i="53"/>
  <c r="AV27" i="53"/>
  <c r="AV28" i="53"/>
  <c r="AV29" i="53"/>
  <c r="AV30" i="53"/>
  <c r="AV31" i="53"/>
  <c r="AV32" i="53"/>
  <c r="AV33" i="53"/>
  <c r="AV34" i="53"/>
  <c r="AV35" i="53"/>
  <c r="AV36" i="53"/>
  <c r="AV37" i="53"/>
  <c r="AV38" i="53"/>
  <c r="AV39" i="53"/>
  <c r="AV40" i="53"/>
  <c r="AV41" i="53"/>
  <c r="AV42" i="53"/>
  <c r="AV43" i="53"/>
  <c r="AV44" i="53"/>
  <c r="AV45" i="53"/>
  <c r="AV46" i="53"/>
  <c r="AV47" i="53"/>
  <c r="AV48" i="53"/>
  <c r="AV49" i="53"/>
  <c r="AV50" i="53"/>
  <c r="AV51" i="53"/>
  <c r="AV52" i="53"/>
  <c r="AV53" i="53"/>
  <c r="AV54" i="53"/>
  <c r="AV55" i="53"/>
  <c r="AV56" i="53"/>
  <c r="AV57" i="53"/>
  <c r="AV58" i="53"/>
  <c r="AV59" i="53"/>
  <c r="AV60" i="53"/>
  <c r="AV61" i="53"/>
  <c r="AV62" i="53"/>
  <c r="AV63" i="53"/>
  <c r="AV64" i="53"/>
  <c r="AV65" i="53"/>
  <c r="AV66" i="53"/>
  <c r="AV67" i="53"/>
  <c r="AV68" i="53"/>
  <c r="AV69" i="53"/>
  <c r="AV70" i="53"/>
  <c r="AV71" i="53"/>
  <c r="AV72" i="53"/>
  <c r="AV73" i="53"/>
  <c r="AV74" i="53"/>
  <c r="AV75" i="53"/>
  <c r="AV76" i="53"/>
  <c r="AV77" i="53"/>
  <c r="AV78" i="53"/>
  <c r="AV79" i="53"/>
  <c r="AV80" i="53"/>
  <c r="AV81" i="53"/>
  <c r="AV82" i="53"/>
  <c r="AV83" i="53"/>
  <c r="AV84" i="53"/>
  <c r="AV85" i="53"/>
  <c r="AV86" i="53"/>
  <c r="AV87" i="53"/>
  <c r="AV88" i="53"/>
  <c r="AV89" i="53"/>
  <c r="AV90" i="53"/>
  <c r="AV91" i="53"/>
  <c r="AV92" i="53"/>
  <c r="AV93" i="53"/>
  <c r="AV94" i="53"/>
  <c r="AV95" i="53"/>
  <c r="AV96" i="53"/>
  <c r="AV97" i="53"/>
  <c r="AV98" i="53"/>
  <c r="AV99" i="53"/>
  <c r="AV100" i="53"/>
  <c r="AV101" i="53"/>
  <c r="AV102" i="53"/>
  <c r="AV103" i="53"/>
  <c r="AV104" i="53"/>
  <c r="AV105" i="53"/>
  <c r="AV106" i="53"/>
  <c r="AV107" i="53"/>
  <c r="AV108" i="53"/>
  <c r="AV109" i="53"/>
  <c r="AV110" i="53"/>
  <c r="AV111" i="53"/>
  <c r="AV112" i="53"/>
  <c r="AV113" i="53"/>
  <c r="AV114" i="53"/>
  <c r="AV115" i="53"/>
  <c r="AV116" i="53"/>
  <c r="AV117" i="53"/>
  <c r="AV118" i="53"/>
  <c r="AV119" i="53"/>
  <c r="AV120" i="53"/>
  <c r="AV121" i="53"/>
  <c r="AV122" i="53"/>
  <c r="AV123" i="53"/>
  <c r="AV124" i="53"/>
  <c r="AV125" i="53"/>
  <c r="AV126" i="53"/>
  <c r="AV127" i="53"/>
  <c r="AV128" i="53"/>
  <c r="AV129" i="53"/>
  <c r="AV130" i="53"/>
  <c r="AV131" i="53"/>
  <c r="AV132" i="53"/>
  <c r="AV133" i="53"/>
  <c r="AV134" i="53"/>
  <c r="AV135" i="53"/>
  <c r="AV136" i="53"/>
  <c r="AV137" i="53"/>
  <c r="AV138" i="53"/>
  <c r="AV139" i="53"/>
  <c r="AV140" i="53"/>
  <c r="AV141" i="53"/>
  <c r="AV142" i="53"/>
  <c r="AV143" i="53"/>
  <c r="AV144" i="53"/>
  <c r="AV145" i="53"/>
  <c r="AV146" i="53"/>
  <c r="AV147" i="53"/>
  <c r="AV148" i="53"/>
  <c r="AV149" i="53"/>
  <c r="AV150" i="53"/>
  <c r="AV151" i="53"/>
  <c r="AV152" i="53"/>
  <c r="AV153" i="53"/>
  <c r="AV154" i="53"/>
  <c r="AV155" i="53"/>
  <c r="AV156" i="53"/>
  <c r="AV157" i="53"/>
  <c r="AV158" i="53"/>
  <c r="AV159" i="53"/>
  <c r="AV160" i="53"/>
  <c r="AV161" i="53"/>
  <c r="AV162" i="53"/>
  <c r="AV163" i="53"/>
  <c r="AV164" i="53"/>
  <c r="AV165" i="53"/>
  <c r="AV167" i="53"/>
  <c r="AU3" i="53"/>
  <c r="AU4" i="53"/>
  <c r="AU5" i="53"/>
  <c r="AU6" i="53"/>
  <c r="AU7" i="53"/>
  <c r="AU8" i="53"/>
  <c r="AU9" i="53"/>
  <c r="AU10" i="53"/>
  <c r="AU11" i="53"/>
  <c r="AU12" i="53"/>
  <c r="AU13" i="53"/>
  <c r="AU14" i="53"/>
  <c r="AU15" i="53"/>
  <c r="AU16" i="53"/>
  <c r="AU17" i="53"/>
  <c r="AU18" i="53"/>
  <c r="AU19" i="53"/>
  <c r="AU20" i="53"/>
  <c r="AU21" i="53"/>
  <c r="AU22" i="53"/>
  <c r="AU23" i="53"/>
  <c r="AU24" i="53"/>
  <c r="AU25" i="53"/>
  <c r="AU26" i="53"/>
  <c r="AU27" i="53"/>
  <c r="AU28" i="53"/>
  <c r="AU29" i="53"/>
  <c r="AU30" i="53"/>
  <c r="AU31" i="53"/>
  <c r="AU32" i="53"/>
  <c r="AU33" i="53"/>
  <c r="AU34" i="53"/>
  <c r="AU35" i="53"/>
  <c r="AU36" i="53"/>
  <c r="AU37" i="53"/>
  <c r="AU38" i="53"/>
  <c r="AU39" i="53"/>
  <c r="AU40" i="53"/>
  <c r="AU41" i="53"/>
  <c r="AU42" i="53"/>
  <c r="AU43" i="53"/>
  <c r="AU44" i="53"/>
  <c r="AU45" i="53"/>
  <c r="AU46" i="53"/>
  <c r="AU47" i="53"/>
  <c r="AU48" i="53"/>
  <c r="AU49" i="53"/>
  <c r="AU50" i="53"/>
  <c r="AU51" i="53"/>
  <c r="AU52" i="53"/>
  <c r="AU53" i="53"/>
  <c r="AU54" i="53"/>
  <c r="AU55" i="53"/>
  <c r="AU56" i="53"/>
  <c r="AU57" i="53"/>
  <c r="AU58" i="53"/>
  <c r="AU59" i="53"/>
  <c r="AU60" i="53"/>
  <c r="AU61" i="53"/>
  <c r="AU62" i="53"/>
  <c r="AU63" i="53"/>
  <c r="AU64" i="53"/>
  <c r="AU65" i="53"/>
  <c r="AU66" i="53"/>
  <c r="AU67" i="53"/>
  <c r="AU68" i="53"/>
  <c r="AU69" i="53"/>
  <c r="AU70" i="53"/>
  <c r="AU71" i="53"/>
  <c r="AU72" i="53"/>
  <c r="AU73" i="53"/>
  <c r="AU74" i="53"/>
  <c r="AU75" i="53"/>
  <c r="AU76" i="53"/>
  <c r="AU77" i="53"/>
  <c r="AU78" i="53"/>
  <c r="AU79" i="53"/>
  <c r="AU80" i="53"/>
  <c r="AU81" i="53"/>
  <c r="AU82" i="53"/>
  <c r="AU83" i="53"/>
  <c r="AU84" i="53"/>
  <c r="AU85" i="53"/>
  <c r="AU86" i="53"/>
  <c r="AU87" i="53"/>
  <c r="AU88" i="53"/>
  <c r="AU89" i="53"/>
  <c r="AU90" i="53"/>
  <c r="AU91" i="53"/>
  <c r="AU92" i="53"/>
  <c r="AU93" i="53"/>
  <c r="AU94" i="53"/>
  <c r="AU95" i="53"/>
  <c r="AU96" i="53"/>
  <c r="AU97" i="53"/>
  <c r="AU98" i="53"/>
  <c r="AU99" i="53"/>
  <c r="AU100" i="53"/>
  <c r="AU101" i="53"/>
  <c r="AU102" i="53"/>
  <c r="AU103" i="53"/>
  <c r="AU104" i="53"/>
  <c r="AU105" i="53"/>
  <c r="AU106" i="53"/>
  <c r="AU107" i="53"/>
  <c r="AU108" i="53"/>
  <c r="AU109" i="53"/>
  <c r="AU110" i="53"/>
  <c r="AU111" i="53"/>
  <c r="AU112" i="53"/>
  <c r="AU113" i="53"/>
  <c r="AU114" i="53"/>
  <c r="AU115" i="53"/>
  <c r="AU116" i="53"/>
  <c r="AU117" i="53"/>
  <c r="AU118" i="53"/>
  <c r="AU119" i="53"/>
  <c r="AU120" i="53"/>
  <c r="AU121" i="53"/>
  <c r="AU122" i="53"/>
  <c r="AU123" i="53"/>
  <c r="AU124" i="53"/>
  <c r="AU125" i="53"/>
  <c r="AU126" i="53"/>
  <c r="AU127" i="53"/>
  <c r="AU128" i="53"/>
  <c r="AU129" i="53"/>
  <c r="AU130" i="53"/>
  <c r="AU131" i="53"/>
  <c r="AU132" i="53"/>
  <c r="AU133" i="53"/>
  <c r="AU134" i="53"/>
  <c r="AU135" i="53"/>
  <c r="AU136" i="53"/>
  <c r="AU137" i="53"/>
  <c r="AU138" i="53"/>
  <c r="AU139" i="53"/>
  <c r="AU140" i="53"/>
  <c r="AU141" i="53"/>
  <c r="AU142" i="53"/>
  <c r="AU143" i="53"/>
  <c r="AU144" i="53"/>
  <c r="AU145" i="53"/>
  <c r="AU146" i="53"/>
  <c r="AU147" i="53"/>
  <c r="AU148" i="53"/>
  <c r="AU149" i="53"/>
  <c r="AU150" i="53"/>
  <c r="AU151" i="53"/>
  <c r="AU152" i="53"/>
  <c r="AU153" i="53"/>
  <c r="AU154" i="53"/>
  <c r="AU155" i="53"/>
  <c r="AU156" i="53"/>
  <c r="AU157" i="53"/>
  <c r="AU158" i="53"/>
  <c r="AU159" i="53"/>
  <c r="AU160" i="53"/>
  <c r="AU161" i="53"/>
  <c r="AU162" i="53"/>
  <c r="AU163" i="53"/>
  <c r="AU164" i="53"/>
  <c r="AU165" i="53"/>
  <c r="AU167" i="53"/>
  <c r="C109" i="53" s="1"/>
  <c r="AT3" i="53"/>
  <c r="AT4" i="53"/>
  <c r="AT5" i="53"/>
  <c r="AT6" i="53"/>
  <c r="AT7" i="53"/>
  <c r="AT8" i="53"/>
  <c r="AT9" i="53"/>
  <c r="AT10" i="53"/>
  <c r="AT11" i="53"/>
  <c r="AT12" i="53"/>
  <c r="AT13" i="53"/>
  <c r="AT14" i="53"/>
  <c r="AT15" i="53"/>
  <c r="AT16" i="53"/>
  <c r="AT17" i="53"/>
  <c r="AT18" i="53"/>
  <c r="AT19" i="53"/>
  <c r="AT20" i="53"/>
  <c r="AT21" i="53"/>
  <c r="AT22" i="53"/>
  <c r="AT23" i="53"/>
  <c r="AT24" i="53"/>
  <c r="AT25" i="53"/>
  <c r="AT26" i="53"/>
  <c r="AT27" i="53"/>
  <c r="AT28" i="53"/>
  <c r="AT29" i="53"/>
  <c r="AT30" i="53"/>
  <c r="AT31" i="53"/>
  <c r="AT32" i="53"/>
  <c r="AT33" i="53"/>
  <c r="AT34" i="53"/>
  <c r="AT35" i="53"/>
  <c r="AT36" i="53"/>
  <c r="AT37" i="53"/>
  <c r="AT38" i="53"/>
  <c r="AT39" i="53"/>
  <c r="AT40" i="53"/>
  <c r="AT41" i="53"/>
  <c r="AT42" i="53"/>
  <c r="AT43" i="53"/>
  <c r="AT44" i="53"/>
  <c r="AT45" i="53"/>
  <c r="AT46" i="53"/>
  <c r="AT47" i="53"/>
  <c r="AT48" i="53"/>
  <c r="AT49" i="53"/>
  <c r="AT50" i="53"/>
  <c r="AT51" i="53"/>
  <c r="AT52" i="53"/>
  <c r="AT53" i="53"/>
  <c r="AT54" i="53"/>
  <c r="AT55" i="53"/>
  <c r="AT56" i="53"/>
  <c r="AT57" i="53"/>
  <c r="AT58" i="53"/>
  <c r="AT59" i="53"/>
  <c r="AT60" i="53"/>
  <c r="AT61" i="53"/>
  <c r="AT62" i="53"/>
  <c r="AT63" i="53"/>
  <c r="AT64" i="53"/>
  <c r="AT65" i="53"/>
  <c r="AT66" i="53"/>
  <c r="AT67" i="53"/>
  <c r="AT68" i="53"/>
  <c r="AT69" i="53"/>
  <c r="AT70" i="53"/>
  <c r="AT71" i="53"/>
  <c r="AT72" i="53"/>
  <c r="AT73" i="53"/>
  <c r="AT74" i="53"/>
  <c r="AT75" i="53"/>
  <c r="AT76" i="53"/>
  <c r="AT77" i="53"/>
  <c r="AT78" i="53"/>
  <c r="AT79" i="53"/>
  <c r="AT80" i="53"/>
  <c r="AT81" i="53"/>
  <c r="AT82" i="53"/>
  <c r="AT83" i="53"/>
  <c r="AT84" i="53"/>
  <c r="AT85" i="53"/>
  <c r="AT86" i="53"/>
  <c r="AT87" i="53"/>
  <c r="AT88" i="53"/>
  <c r="AT89" i="53"/>
  <c r="AT90" i="53"/>
  <c r="AT91" i="53"/>
  <c r="AT92" i="53"/>
  <c r="AT93" i="53"/>
  <c r="AT94" i="53"/>
  <c r="AT95" i="53"/>
  <c r="AT96" i="53"/>
  <c r="AT97" i="53"/>
  <c r="AT98" i="53"/>
  <c r="AT99" i="53"/>
  <c r="AT100" i="53"/>
  <c r="AT101" i="53"/>
  <c r="AT102" i="53"/>
  <c r="AT103" i="53"/>
  <c r="AT104" i="53"/>
  <c r="AT105" i="53"/>
  <c r="AT106" i="53"/>
  <c r="AT107" i="53"/>
  <c r="AT108" i="53"/>
  <c r="AT109" i="53"/>
  <c r="AT110" i="53"/>
  <c r="AT111" i="53"/>
  <c r="AT112" i="53"/>
  <c r="AT113" i="53"/>
  <c r="AT114" i="53"/>
  <c r="AT115" i="53"/>
  <c r="AT116" i="53"/>
  <c r="AT117" i="53"/>
  <c r="AT118" i="53"/>
  <c r="AT119" i="53"/>
  <c r="AT120" i="53"/>
  <c r="AT121" i="53"/>
  <c r="AT122" i="53"/>
  <c r="AT123" i="53"/>
  <c r="AT124" i="53"/>
  <c r="AT125" i="53"/>
  <c r="AT126" i="53"/>
  <c r="AT127" i="53"/>
  <c r="AT128" i="53"/>
  <c r="AT129" i="53"/>
  <c r="AT130" i="53"/>
  <c r="AT131" i="53"/>
  <c r="AT132" i="53"/>
  <c r="AT133" i="53"/>
  <c r="AT134" i="53"/>
  <c r="AT135" i="53"/>
  <c r="AT136" i="53"/>
  <c r="AT137" i="53"/>
  <c r="AT138" i="53"/>
  <c r="AT139" i="53"/>
  <c r="AT140" i="53"/>
  <c r="AT141" i="53"/>
  <c r="AT142" i="53"/>
  <c r="AT143" i="53"/>
  <c r="AT144" i="53"/>
  <c r="AT145" i="53"/>
  <c r="AT146" i="53"/>
  <c r="AT147" i="53"/>
  <c r="AT148" i="53"/>
  <c r="AT149" i="53"/>
  <c r="AT150" i="53"/>
  <c r="AT151" i="53"/>
  <c r="AT152" i="53"/>
  <c r="AT153" i="53"/>
  <c r="AT154" i="53"/>
  <c r="AT155" i="53"/>
  <c r="AT156" i="53"/>
  <c r="AT157" i="53"/>
  <c r="AT158" i="53"/>
  <c r="AT159" i="53"/>
  <c r="AT160" i="53"/>
  <c r="AT161" i="53"/>
  <c r="AT162" i="53"/>
  <c r="AT163" i="53"/>
  <c r="AT164" i="53"/>
  <c r="AT165" i="53"/>
  <c r="AT167" i="53"/>
  <c r="D113" i="53" s="1"/>
  <c r="AS3" i="53"/>
  <c r="AS4" i="53"/>
  <c r="AS5" i="53"/>
  <c r="AS6" i="53"/>
  <c r="AS7" i="53"/>
  <c r="AS8" i="53"/>
  <c r="AS9" i="53"/>
  <c r="AS10" i="53"/>
  <c r="AS11" i="53"/>
  <c r="AS12" i="53"/>
  <c r="AS13" i="53"/>
  <c r="AS14" i="53"/>
  <c r="AS15" i="53"/>
  <c r="AS16" i="53"/>
  <c r="AS17" i="53"/>
  <c r="AS18" i="53"/>
  <c r="AS19" i="53"/>
  <c r="AS20" i="53"/>
  <c r="AS21" i="53"/>
  <c r="AS22" i="53"/>
  <c r="AS23" i="53"/>
  <c r="AS24" i="53"/>
  <c r="AS25" i="53"/>
  <c r="AS26" i="53"/>
  <c r="AS27" i="53"/>
  <c r="AS28" i="53"/>
  <c r="AS29" i="53"/>
  <c r="AS30" i="53"/>
  <c r="AS31" i="53"/>
  <c r="AS32" i="53"/>
  <c r="AS33" i="53"/>
  <c r="AS34" i="53"/>
  <c r="AS35" i="53"/>
  <c r="AS36" i="53"/>
  <c r="AS37" i="53"/>
  <c r="AS38" i="53"/>
  <c r="AS39" i="53"/>
  <c r="AS40" i="53"/>
  <c r="AS41" i="53"/>
  <c r="AS42" i="53"/>
  <c r="AS43" i="53"/>
  <c r="AS44" i="53"/>
  <c r="AS45" i="53"/>
  <c r="AS46" i="53"/>
  <c r="AS47" i="53"/>
  <c r="AS48" i="53"/>
  <c r="AS49" i="53"/>
  <c r="AS50" i="53"/>
  <c r="AS51" i="53"/>
  <c r="AS52" i="53"/>
  <c r="AS53" i="53"/>
  <c r="AS54" i="53"/>
  <c r="AS55" i="53"/>
  <c r="AS56" i="53"/>
  <c r="AS57" i="53"/>
  <c r="AS58" i="53"/>
  <c r="AS59" i="53"/>
  <c r="AS60" i="53"/>
  <c r="AS61" i="53"/>
  <c r="AS62" i="53"/>
  <c r="AS63" i="53"/>
  <c r="AS64" i="53"/>
  <c r="AS65" i="53"/>
  <c r="AS66" i="53"/>
  <c r="AS67" i="53"/>
  <c r="AS68" i="53"/>
  <c r="AS69" i="53"/>
  <c r="AS70" i="53"/>
  <c r="AS71" i="53"/>
  <c r="AS72" i="53"/>
  <c r="AS73" i="53"/>
  <c r="AS74" i="53"/>
  <c r="AS75" i="53"/>
  <c r="AS76" i="53"/>
  <c r="AS77" i="53"/>
  <c r="AS78" i="53"/>
  <c r="AS79" i="53"/>
  <c r="AS80" i="53"/>
  <c r="AS81" i="53"/>
  <c r="AS82" i="53"/>
  <c r="AS83" i="53"/>
  <c r="AS84" i="53"/>
  <c r="AS85" i="53"/>
  <c r="AS86" i="53"/>
  <c r="AS87" i="53"/>
  <c r="AS88" i="53"/>
  <c r="AS89" i="53"/>
  <c r="AS90" i="53"/>
  <c r="AS91" i="53"/>
  <c r="AS92" i="53"/>
  <c r="AS93" i="53"/>
  <c r="AS94" i="53"/>
  <c r="AS95" i="53"/>
  <c r="AS96" i="53"/>
  <c r="AS97" i="53"/>
  <c r="AS98" i="53"/>
  <c r="AS99" i="53"/>
  <c r="AS100" i="53"/>
  <c r="AS101" i="53"/>
  <c r="AS102" i="53"/>
  <c r="AS103" i="53"/>
  <c r="AS104" i="53"/>
  <c r="AS105" i="53"/>
  <c r="AS106" i="53"/>
  <c r="AS107" i="53"/>
  <c r="AS108" i="53"/>
  <c r="AS109" i="53"/>
  <c r="AS110" i="53"/>
  <c r="AS111" i="53"/>
  <c r="AS112" i="53"/>
  <c r="AS113" i="53"/>
  <c r="AS114" i="53"/>
  <c r="AS115" i="53"/>
  <c r="AS116" i="53"/>
  <c r="AS117" i="53"/>
  <c r="AS118" i="53"/>
  <c r="AS119" i="53"/>
  <c r="AS120" i="53"/>
  <c r="AS121" i="53"/>
  <c r="AS122" i="53"/>
  <c r="AS123" i="53"/>
  <c r="AS124" i="53"/>
  <c r="AS125" i="53"/>
  <c r="AS126" i="53"/>
  <c r="AS127" i="53"/>
  <c r="AS128" i="53"/>
  <c r="AS129" i="53"/>
  <c r="AS130" i="53"/>
  <c r="AS131" i="53"/>
  <c r="AS132" i="53"/>
  <c r="AS133" i="53"/>
  <c r="AS134" i="53"/>
  <c r="AS135" i="53"/>
  <c r="AS136" i="53"/>
  <c r="AS137" i="53"/>
  <c r="AS138" i="53"/>
  <c r="AS139" i="53"/>
  <c r="AS140" i="53"/>
  <c r="AS141" i="53"/>
  <c r="AS142" i="53"/>
  <c r="AS143" i="53"/>
  <c r="AS144" i="53"/>
  <c r="AS145" i="53"/>
  <c r="AS146" i="53"/>
  <c r="AS147" i="53"/>
  <c r="AS148" i="53"/>
  <c r="AS149" i="53"/>
  <c r="AS150" i="53"/>
  <c r="AS151" i="53"/>
  <c r="AS152" i="53"/>
  <c r="AS153" i="53"/>
  <c r="AS154" i="53"/>
  <c r="AS155" i="53"/>
  <c r="AS156" i="53"/>
  <c r="AS157" i="53"/>
  <c r="AS158" i="53"/>
  <c r="AS159" i="53"/>
  <c r="AS160" i="53"/>
  <c r="AS161" i="53"/>
  <c r="AS162" i="53"/>
  <c r="AS163" i="53"/>
  <c r="AS164" i="53"/>
  <c r="AS165" i="53"/>
  <c r="AS167" i="53"/>
  <c r="AR3" i="53"/>
  <c r="AR4" i="53"/>
  <c r="AR5" i="53"/>
  <c r="AR6" i="53"/>
  <c r="AR7" i="53"/>
  <c r="AR8" i="53"/>
  <c r="AR9" i="53"/>
  <c r="AR10" i="53"/>
  <c r="AR11" i="53"/>
  <c r="AR12" i="53"/>
  <c r="AR13" i="53"/>
  <c r="AR14" i="53"/>
  <c r="AR15" i="53"/>
  <c r="AR16" i="53"/>
  <c r="AR17" i="53"/>
  <c r="AR18" i="53"/>
  <c r="AR19" i="53"/>
  <c r="AR20" i="53"/>
  <c r="AR21" i="53"/>
  <c r="AR22" i="53"/>
  <c r="AR23" i="53"/>
  <c r="AR24" i="53"/>
  <c r="AR25" i="53"/>
  <c r="AR26" i="53"/>
  <c r="AR27" i="53"/>
  <c r="AR28" i="53"/>
  <c r="AR29" i="53"/>
  <c r="AR30" i="53"/>
  <c r="AR31" i="53"/>
  <c r="AR32" i="53"/>
  <c r="AR33" i="53"/>
  <c r="AR34" i="53"/>
  <c r="AR35" i="53"/>
  <c r="AR36" i="53"/>
  <c r="AR37" i="53"/>
  <c r="AR38" i="53"/>
  <c r="AR39" i="53"/>
  <c r="AR40" i="53"/>
  <c r="AR41" i="53"/>
  <c r="AR42" i="53"/>
  <c r="AR43" i="53"/>
  <c r="AR44" i="53"/>
  <c r="AR45" i="53"/>
  <c r="AR46" i="53"/>
  <c r="AR47" i="53"/>
  <c r="AR48" i="53"/>
  <c r="AR49" i="53"/>
  <c r="AR50" i="53"/>
  <c r="AR51" i="53"/>
  <c r="AR52" i="53"/>
  <c r="AR53" i="53"/>
  <c r="AR54" i="53"/>
  <c r="AR55" i="53"/>
  <c r="AR56" i="53"/>
  <c r="AR57" i="53"/>
  <c r="AR58" i="53"/>
  <c r="AR59" i="53"/>
  <c r="AR60" i="53"/>
  <c r="AR61" i="53"/>
  <c r="AR62" i="53"/>
  <c r="AR63" i="53"/>
  <c r="AR64" i="53"/>
  <c r="AR65" i="53"/>
  <c r="AR66" i="53"/>
  <c r="AR67" i="53"/>
  <c r="AR68" i="53"/>
  <c r="AR69" i="53"/>
  <c r="AR70" i="53"/>
  <c r="AR71" i="53"/>
  <c r="AR72" i="53"/>
  <c r="AR73" i="53"/>
  <c r="AR74" i="53"/>
  <c r="AR75" i="53"/>
  <c r="AR76" i="53"/>
  <c r="AR77" i="53"/>
  <c r="AR78" i="53"/>
  <c r="AR79" i="53"/>
  <c r="AR80" i="53"/>
  <c r="AR81" i="53"/>
  <c r="AR82" i="53"/>
  <c r="AR83" i="53"/>
  <c r="AR84" i="53"/>
  <c r="AR85" i="53"/>
  <c r="AR86" i="53"/>
  <c r="AR87" i="53"/>
  <c r="AR88" i="53"/>
  <c r="AR89" i="53"/>
  <c r="AR90" i="53"/>
  <c r="AR91" i="53"/>
  <c r="AR92" i="53"/>
  <c r="AR93" i="53"/>
  <c r="AR94" i="53"/>
  <c r="AR95" i="53"/>
  <c r="AR96" i="53"/>
  <c r="AR97" i="53"/>
  <c r="AR98" i="53"/>
  <c r="AR99" i="53"/>
  <c r="AR100" i="53"/>
  <c r="AR101" i="53"/>
  <c r="AR102" i="53"/>
  <c r="AR103" i="53"/>
  <c r="AR104" i="53"/>
  <c r="AR105" i="53"/>
  <c r="AR106" i="53"/>
  <c r="AR107" i="53"/>
  <c r="AR108" i="53"/>
  <c r="AR109" i="53"/>
  <c r="AR110" i="53"/>
  <c r="AR111" i="53"/>
  <c r="AR112" i="53"/>
  <c r="AR113" i="53"/>
  <c r="AR114" i="53"/>
  <c r="AR115" i="53"/>
  <c r="AR116" i="53"/>
  <c r="AR117" i="53"/>
  <c r="AR118" i="53"/>
  <c r="AR119" i="53"/>
  <c r="AR120" i="53"/>
  <c r="AR121" i="53"/>
  <c r="AR122" i="53"/>
  <c r="AR123" i="53"/>
  <c r="AR124" i="53"/>
  <c r="AR125" i="53"/>
  <c r="AR126" i="53"/>
  <c r="AR127" i="53"/>
  <c r="AR128" i="53"/>
  <c r="AR129" i="53"/>
  <c r="AR130" i="53"/>
  <c r="AR131" i="53"/>
  <c r="AR132" i="53"/>
  <c r="AR133" i="53"/>
  <c r="AR134" i="53"/>
  <c r="AR135" i="53"/>
  <c r="AR136" i="53"/>
  <c r="AR137" i="53"/>
  <c r="AR138" i="53"/>
  <c r="AR139" i="53"/>
  <c r="AR140" i="53"/>
  <c r="AR141" i="53"/>
  <c r="AR142" i="53"/>
  <c r="AR143" i="53"/>
  <c r="AR144" i="53"/>
  <c r="AR145" i="53"/>
  <c r="AR146" i="53"/>
  <c r="AR147" i="53"/>
  <c r="AR148" i="53"/>
  <c r="AR149" i="53"/>
  <c r="AR150" i="53"/>
  <c r="AR151" i="53"/>
  <c r="AR152" i="53"/>
  <c r="AR153" i="53"/>
  <c r="AR154" i="53"/>
  <c r="AR155" i="53"/>
  <c r="AR156" i="53"/>
  <c r="AR157" i="53"/>
  <c r="AR158" i="53"/>
  <c r="AR159" i="53"/>
  <c r="AR160" i="53"/>
  <c r="AR161" i="53"/>
  <c r="AR162" i="53"/>
  <c r="AR163" i="53"/>
  <c r="AR164" i="53"/>
  <c r="AR165" i="53"/>
  <c r="AR167" i="53"/>
  <c r="AQ3" i="53"/>
  <c r="AQ4" i="53"/>
  <c r="AQ5" i="53"/>
  <c r="AQ6" i="53"/>
  <c r="AQ7" i="53"/>
  <c r="AQ8" i="53"/>
  <c r="AQ9" i="53"/>
  <c r="AQ10" i="53"/>
  <c r="AQ11" i="53"/>
  <c r="AQ12" i="53"/>
  <c r="AQ13" i="53"/>
  <c r="AQ14" i="53"/>
  <c r="AQ15" i="53"/>
  <c r="AQ16" i="53"/>
  <c r="AQ17" i="53"/>
  <c r="AQ18" i="53"/>
  <c r="AQ19" i="53"/>
  <c r="AQ20" i="53"/>
  <c r="AQ21" i="53"/>
  <c r="AQ22" i="53"/>
  <c r="AQ23" i="53"/>
  <c r="AQ24" i="53"/>
  <c r="AQ25" i="53"/>
  <c r="AQ26" i="53"/>
  <c r="AQ27" i="53"/>
  <c r="AQ28" i="53"/>
  <c r="AQ29" i="53"/>
  <c r="AQ30" i="53"/>
  <c r="AQ31" i="53"/>
  <c r="AQ32" i="53"/>
  <c r="AQ33" i="53"/>
  <c r="AQ34" i="53"/>
  <c r="AQ35" i="53"/>
  <c r="AQ36" i="53"/>
  <c r="AQ37" i="53"/>
  <c r="AQ38" i="53"/>
  <c r="AQ39" i="53"/>
  <c r="AQ40" i="53"/>
  <c r="AQ41" i="53"/>
  <c r="AQ42" i="53"/>
  <c r="AQ43" i="53"/>
  <c r="AQ44" i="53"/>
  <c r="AQ45" i="53"/>
  <c r="AQ46" i="53"/>
  <c r="AQ47" i="53"/>
  <c r="AQ48" i="53"/>
  <c r="AQ49" i="53"/>
  <c r="AQ50" i="53"/>
  <c r="AQ51" i="53"/>
  <c r="AQ52" i="53"/>
  <c r="AQ53" i="53"/>
  <c r="AQ54" i="53"/>
  <c r="AQ55" i="53"/>
  <c r="AQ56" i="53"/>
  <c r="AQ57" i="53"/>
  <c r="AQ58" i="53"/>
  <c r="AQ59" i="53"/>
  <c r="AQ60" i="53"/>
  <c r="AQ61" i="53"/>
  <c r="AQ62" i="53"/>
  <c r="AQ63" i="53"/>
  <c r="AQ64" i="53"/>
  <c r="AQ65" i="53"/>
  <c r="AQ66" i="53"/>
  <c r="AQ67" i="53"/>
  <c r="AQ68" i="53"/>
  <c r="AQ69" i="53"/>
  <c r="AQ70" i="53"/>
  <c r="AQ71" i="53"/>
  <c r="AQ72" i="53"/>
  <c r="AQ73" i="53"/>
  <c r="AQ74" i="53"/>
  <c r="AQ75" i="53"/>
  <c r="AQ76" i="53"/>
  <c r="AQ77" i="53"/>
  <c r="AQ78" i="53"/>
  <c r="AQ79" i="53"/>
  <c r="AQ80" i="53"/>
  <c r="AQ81" i="53"/>
  <c r="AQ82" i="53"/>
  <c r="AQ83" i="53"/>
  <c r="AQ84" i="53"/>
  <c r="AQ85" i="53"/>
  <c r="AQ86" i="53"/>
  <c r="AQ87" i="53"/>
  <c r="AQ88" i="53"/>
  <c r="AQ89" i="53"/>
  <c r="AQ90" i="53"/>
  <c r="AQ91" i="53"/>
  <c r="AQ92" i="53"/>
  <c r="AQ93" i="53"/>
  <c r="AQ94" i="53"/>
  <c r="AQ95" i="53"/>
  <c r="AQ96" i="53"/>
  <c r="AQ97" i="53"/>
  <c r="AQ98" i="53"/>
  <c r="AQ99" i="53"/>
  <c r="AQ100" i="53"/>
  <c r="AQ101" i="53"/>
  <c r="AQ102" i="53"/>
  <c r="AQ103" i="53"/>
  <c r="AQ104" i="53"/>
  <c r="AQ105" i="53"/>
  <c r="AQ106" i="53"/>
  <c r="AQ107" i="53"/>
  <c r="AQ108" i="53"/>
  <c r="AQ109" i="53"/>
  <c r="AQ110" i="53"/>
  <c r="AQ111" i="53"/>
  <c r="AQ112" i="53"/>
  <c r="AQ113" i="53"/>
  <c r="AQ114" i="53"/>
  <c r="AQ115" i="53"/>
  <c r="AQ116" i="53"/>
  <c r="AQ117" i="53"/>
  <c r="AQ118" i="53"/>
  <c r="AQ119" i="53"/>
  <c r="AQ120" i="53"/>
  <c r="AQ121" i="53"/>
  <c r="AQ122" i="53"/>
  <c r="AQ123" i="53"/>
  <c r="AQ124" i="53"/>
  <c r="AQ125" i="53"/>
  <c r="AQ126" i="53"/>
  <c r="AQ127" i="53"/>
  <c r="AQ128" i="53"/>
  <c r="AQ129" i="53"/>
  <c r="AQ130" i="53"/>
  <c r="AQ131" i="53"/>
  <c r="AQ132" i="53"/>
  <c r="AQ133" i="53"/>
  <c r="AQ134" i="53"/>
  <c r="AQ135" i="53"/>
  <c r="AQ136" i="53"/>
  <c r="AQ137" i="53"/>
  <c r="AQ138" i="53"/>
  <c r="AQ139" i="53"/>
  <c r="AQ140" i="53"/>
  <c r="AQ141" i="53"/>
  <c r="AQ142" i="53"/>
  <c r="AQ143" i="53"/>
  <c r="AQ144" i="53"/>
  <c r="AQ145" i="53"/>
  <c r="AQ146" i="53"/>
  <c r="AQ147" i="53"/>
  <c r="AQ148" i="53"/>
  <c r="AQ149" i="53"/>
  <c r="AQ150" i="53"/>
  <c r="AQ151" i="53"/>
  <c r="AQ152" i="53"/>
  <c r="AQ153" i="53"/>
  <c r="AQ154" i="53"/>
  <c r="AQ155" i="53"/>
  <c r="AQ156" i="53"/>
  <c r="AQ157" i="53"/>
  <c r="AQ158" i="53"/>
  <c r="AQ159" i="53"/>
  <c r="AQ160" i="53"/>
  <c r="AQ161" i="53"/>
  <c r="AQ162" i="53"/>
  <c r="AQ163" i="53"/>
  <c r="AQ164" i="53"/>
  <c r="AQ165" i="53"/>
  <c r="AQ167" i="53"/>
  <c r="C97" i="53" s="1"/>
  <c r="E97" i="53" s="1"/>
  <c r="W118" i="55" s="1"/>
  <c r="AP3" i="53"/>
  <c r="AP4" i="53"/>
  <c r="AP5" i="53"/>
  <c r="AP6" i="53"/>
  <c r="AP7" i="53"/>
  <c r="AP8" i="53"/>
  <c r="AP9" i="53"/>
  <c r="AP10" i="53"/>
  <c r="AP11" i="53"/>
  <c r="AP12" i="53"/>
  <c r="AP13" i="53"/>
  <c r="AP14" i="53"/>
  <c r="AP15" i="53"/>
  <c r="AP16" i="53"/>
  <c r="AP17" i="53"/>
  <c r="AP18" i="53"/>
  <c r="AP19" i="53"/>
  <c r="AP20" i="53"/>
  <c r="AP21" i="53"/>
  <c r="AP22" i="53"/>
  <c r="AP23" i="53"/>
  <c r="AP24" i="53"/>
  <c r="AP25" i="53"/>
  <c r="AP26" i="53"/>
  <c r="AP27" i="53"/>
  <c r="AP28" i="53"/>
  <c r="AP29" i="53"/>
  <c r="AP30" i="53"/>
  <c r="AP31" i="53"/>
  <c r="AP32" i="53"/>
  <c r="AP33" i="53"/>
  <c r="AP34" i="53"/>
  <c r="AP35" i="53"/>
  <c r="AP36" i="53"/>
  <c r="AP37" i="53"/>
  <c r="AP38" i="53"/>
  <c r="AP39" i="53"/>
  <c r="AP40" i="53"/>
  <c r="AP41" i="53"/>
  <c r="AP42" i="53"/>
  <c r="AP43" i="53"/>
  <c r="AP44" i="53"/>
  <c r="AP45" i="53"/>
  <c r="AP46" i="53"/>
  <c r="AP47" i="53"/>
  <c r="AP48" i="53"/>
  <c r="AP49" i="53"/>
  <c r="AP50" i="53"/>
  <c r="AP51" i="53"/>
  <c r="AP52" i="53"/>
  <c r="AP53" i="53"/>
  <c r="AP54" i="53"/>
  <c r="AP55" i="53"/>
  <c r="AP56" i="53"/>
  <c r="AP57" i="53"/>
  <c r="AP58" i="53"/>
  <c r="AP59" i="53"/>
  <c r="AP60" i="53"/>
  <c r="AP61" i="53"/>
  <c r="AP62" i="53"/>
  <c r="AP63" i="53"/>
  <c r="AP64" i="53"/>
  <c r="AP65" i="53"/>
  <c r="AP66" i="53"/>
  <c r="AP67" i="53"/>
  <c r="AP68" i="53"/>
  <c r="AP69" i="53"/>
  <c r="AP70" i="53"/>
  <c r="AP71" i="53"/>
  <c r="AP72" i="53"/>
  <c r="AP73" i="53"/>
  <c r="AP74" i="53"/>
  <c r="AP75" i="53"/>
  <c r="AP76" i="53"/>
  <c r="AP77" i="53"/>
  <c r="AP78" i="53"/>
  <c r="AP79" i="53"/>
  <c r="AP80" i="53"/>
  <c r="AP81" i="53"/>
  <c r="AP82" i="53"/>
  <c r="AP83" i="53"/>
  <c r="AP84" i="53"/>
  <c r="AP85" i="53"/>
  <c r="AP86" i="53"/>
  <c r="AP87" i="53"/>
  <c r="AP88" i="53"/>
  <c r="AP89" i="53"/>
  <c r="AP90" i="53"/>
  <c r="AP91" i="53"/>
  <c r="AP92" i="53"/>
  <c r="AP93" i="53"/>
  <c r="AP94" i="53"/>
  <c r="AP95" i="53"/>
  <c r="AP96" i="53"/>
  <c r="AP97" i="53"/>
  <c r="AP98" i="53"/>
  <c r="AP99" i="53"/>
  <c r="AP100" i="53"/>
  <c r="AP101" i="53"/>
  <c r="AP102" i="53"/>
  <c r="AP103" i="53"/>
  <c r="AP104" i="53"/>
  <c r="AP105" i="53"/>
  <c r="AP106" i="53"/>
  <c r="AP107" i="53"/>
  <c r="AP108" i="53"/>
  <c r="AP109" i="53"/>
  <c r="AP110" i="53"/>
  <c r="AP111" i="53"/>
  <c r="AP112" i="53"/>
  <c r="AP113" i="53"/>
  <c r="AP114" i="53"/>
  <c r="AP115" i="53"/>
  <c r="AP116" i="53"/>
  <c r="AP117" i="53"/>
  <c r="AP118" i="53"/>
  <c r="AP119" i="53"/>
  <c r="AP120" i="53"/>
  <c r="AP121" i="53"/>
  <c r="AP122" i="53"/>
  <c r="AP123" i="53"/>
  <c r="AP124" i="53"/>
  <c r="AP125" i="53"/>
  <c r="AP126" i="53"/>
  <c r="AP127" i="53"/>
  <c r="AP128" i="53"/>
  <c r="AP129" i="53"/>
  <c r="AP130" i="53"/>
  <c r="AP131" i="53"/>
  <c r="AP132" i="53"/>
  <c r="AP133" i="53"/>
  <c r="AP134" i="53"/>
  <c r="AP135" i="53"/>
  <c r="AP136" i="53"/>
  <c r="AP137" i="53"/>
  <c r="AP138" i="53"/>
  <c r="AP139" i="53"/>
  <c r="AP140" i="53"/>
  <c r="AP141" i="53"/>
  <c r="AP142" i="53"/>
  <c r="AP143" i="53"/>
  <c r="AP144" i="53"/>
  <c r="AP145" i="53"/>
  <c r="AP146" i="53"/>
  <c r="AP147" i="53"/>
  <c r="AP148" i="53"/>
  <c r="AP149" i="53"/>
  <c r="AP150" i="53"/>
  <c r="AP151" i="53"/>
  <c r="AP152" i="53"/>
  <c r="AP153" i="53"/>
  <c r="AP154" i="53"/>
  <c r="AP155" i="53"/>
  <c r="AP156" i="53"/>
  <c r="AP157" i="53"/>
  <c r="AP158" i="53"/>
  <c r="AP159" i="53"/>
  <c r="AP160" i="53"/>
  <c r="AP161" i="53"/>
  <c r="AP162" i="53"/>
  <c r="AP163" i="53"/>
  <c r="AP164" i="53"/>
  <c r="AP165" i="53"/>
  <c r="AP167" i="53"/>
  <c r="D96" i="53" s="1"/>
  <c r="D98" i="53" s="1"/>
  <c r="D99" i="53" s="1"/>
  <c r="AO3" i="53"/>
  <c r="AO4" i="53"/>
  <c r="AO5" i="53"/>
  <c r="AO6" i="53"/>
  <c r="AO7" i="53"/>
  <c r="AO8" i="53"/>
  <c r="AO9" i="53"/>
  <c r="AO10" i="53"/>
  <c r="AO11" i="53"/>
  <c r="AO12" i="53"/>
  <c r="AO13" i="53"/>
  <c r="AO14" i="53"/>
  <c r="AO15" i="53"/>
  <c r="AO16" i="53"/>
  <c r="AO17" i="53"/>
  <c r="AO18" i="53"/>
  <c r="AO19" i="53"/>
  <c r="AO20" i="53"/>
  <c r="AO21" i="53"/>
  <c r="AO22" i="53"/>
  <c r="AO23" i="53"/>
  <c r="AO24" i="53"/>
  <c r="AO25" i="53"/>
  <c r="AO26" i="53"/>
  <c r="AO27" i="53"/>
  <c r="AO28" i="53"/>
  <c r="AO29" i="53"/>
  <c r="AO30" i="53"/>
  <c r="AO31" i="53"/>
  <c r="AO32" i="53"/>
  <c r="AO33" i="53"/>
  <c r="AO34" i="53"/>
  <c r="AO35" i="53"/>
  <c r="AO36" i="53"/>
  <c r="AO37" i="53"/>
  <c r="AO38" i="53"/>
  <c r="AO39" i="53"/>
  <c r="AO40" i="53"/>
  <c r="AO41" i="53"/>
  <c r="AO42" i="53"/>
  <c r="AO43" i="53"/>
  <c r="AO44" i="53"/>
  <c r="AO45" i="53"/>
  <c r="AO46" i="53"/>
  <c r="AO47" i="53"/>
  <c r="AO48" i="53"/>
  <c r="AO49" i="53"/>
  <c r="AO50" i="53"/>
  <c r="AO51" i="53"/>
  <c r="AO52" i="53"/>
  <c r="AO53" i="53"/>
  <c r="AO54" i="53"/>
  <c r="AO55" i="53"/>
  <c r="AO56" i="53"/>
  <c r="AO57" i="53"/>
  <c r="AO58" i="53"/>
  <c r="AO59" i="53"/>
  <c r="AO60" i="53"/>
  <c r="AO61" i="53"/>
  <c r="AO62" i="53"/>
  <c r="AO63" i="53"/>
  <c r="AO64" i="53"/>
  <c r="AO65" i="53"/>
  <c r="AO66" i="53"/>
  <c r="AO67" i="53"/>
  <c r="AO68" i="53"/>
  <c r="AO69" i="53"/>
  <c r="AO70" i="53"/>
  <c r="AO71" i="53"/>
  <c r="AO72" i="53"/>
  <c r="AO73" i="53"/>
  <c r="AO74" i="53"/>
  <c r="AO75" i="53"/>
  <c r="AO76" i="53"/>
  <c r="AO77" i="53"/>
  <c r="AO78" i="53"/>
  <c r="AO79" i="53"/>
  <c r="AO80" i="53"/>
  <c r="AO81" i="53"/>
  <c r="AO82" i="53"/>
  <c r="AO83" i="53"/>
  <c r="AO84" i="53"/>
  <c r="AO85" i="53"/>
  <c r="AO86" i="53"/>
  <c r="AO87" i="53"/>
  <c r="AO88" i="53"/>
  <c r="AO89" i="53"/>
  <c r="AO90" i="53"/>
  <c r="AO91" i="53"/>
  <c r="AO92" i="53"/>
  <c r="AO93" i="53"/>
  <c r="AO94" i="53"/>
  <c r="AO95" i="53"/>
  <c r="AO96" i="53"/>
  <c r="AO97" i="53"/>
  <c r="AO98" i="53"/>
  <c r="AO99" i="53"/>
  <c r="AO100" i="53"/>
  <c r="AO101" i="53"/>
  <c r="AO102" i="53"/>
  <c r="AO103" i="53"/>
  <c r="AO104" i="53"/>
  <c r="AO105" i="53"/>
  <c r="AO106" i="53"/>
  <c r="AO107" i="53"/>
  <c r="AO108" i="53"/>
  <c r="AO109" i="53"/>
  <c r="AO110" i="53"/>
  <c r="AO111" i="53"/>
  <c r="AO112" i="53"/>
  <c r="AO113" i="53"/>
  <c r="AO114" i="53"/>
  <c r="AO115" i="53"/>
  <c r="AO116" i="53"/>
  <c r="AO117" i="53"/>
  <c r="AO118" i="53"/>
  <c r="AO119" i="53"/>
  <c r="AO120" i="53"/>
  <c r="AO121" i="53"/>
  <c r="AO122" i="53"/>
  <c r="AO123" i="53"/>
  <c r="AO124" i="53"/>
  <c r="AO125" i="53"/>
  <c r="AO126" i="53"/>
  <c r="AO127" i="53"/>
  <c r="AO128" i="53"/>
  <c r="AO129" i="53"/>
  <c r="AO130" i="53"/>
  <c r="AO131" i="53"/>
  <c r="AO132" i="53"/>
  <c r="AO133" i="53"/>
  <c r="AO134" i="53"/>
  <c r="AO135" i="53"/>
  <c r="AO136" i="53"/>
  <c r="AO137" i="53"/>
  <c r="AO138" i="53"/>
  <c r="AO139" i="53"/>
  <c r="AO140" i="53"/>
  <c r="AO141" i="53"/>
  <c r="AO142" i="53"/>
  <c r="AO143" i="53"/>
  <c r="AO144" i="53"/>
  <c r="AO145" i="53"/>
  <c r="AO146" i="53"/>
  <c r="AO147" i="53"/>
  <c r="AO148" i="53"/>
  <c r="AO149" i="53"/>
  <c r="AO150" i="53"/>
  <c r="AO151" i="53"/>
  <c r="AO152" i="53"/>
  <c r="AO153" i="53"/>
  <c r="AO154" i="53"/>
  <c r="AO155" i="53"/>
  <c r="AO156" i="53"/>
  <c r="AO157" i="53"/>
  <c r="AO158" i="53"/>
  <c r="AO159" i="53"/>
  <c r="AO160" i="53"/>
  <c r="AO161" i="53"/>
  <c r="AO162" i="53"/>
  <c r="AO163" i="53"/>
  <c r="AO164" i="53"/>
  <c r="AO165" i="53"/>
  <c r="AO167" i="53"/>
  <c r="DN3" i="53"/>
  <c r="DT3" i="53" s="1"/>
  <c r="AM3" i="53" s="1"/>
  <c r="DO3" i="53"/>
  <c r="DO4" i="53"/>
  <c r="DO5" i="53"/>
  <c r="DO6" i="53"/>
  <c r="AM7" i="53"/>
  <c r="AM8" i="53"/>
  <c r="DO7" i="53"/>
  <c r="DO8" i="53"/>
  <c r="DO9" i="53"/>
  <c r="AM10" i="53"/>
  <c r="AM11" i="53"/>
  <c r="DO10" i="53"/>
  <c r="DO11" i="53"/>
  <c r="DO12" i="53"/>
  <c r="DT12" i="53"/>
  <c r="AM12" i="53"/>
  <c r="DT13" i="53"/>
  <c r="AM13" i="53"/>
  <c r="DT14" i="53"/>
  <c r="AM14" i="53"/>
  <c r="DO13" i="53"/>
  <c r="DO14" i="53"/>
  <c r="DO15" i="53"/>
  <c r="DT15" i="53"/>
  <c r="AM15" i="53"/>
  <c r="DO16" i="53"/>
  <c r="DT16" i="53"/>
  <c r="AM16" i="53"/>
  <c r="DT17" i="53"/>
  <c r="AM17" i="53"/>
  <c r="DT18" i="53"/>
  <c r="AM18" i="53"/>
  <c r="DT19" i="53"/>
  <c r="AM19" i="53"/>
  <c r="DT20" i="53"/>
  <c r="AM20" i="53"/>
  <c r="DO17" i="53"/>
  <c r="DO18" i="53"/>
  <c r="DO19" i="53"/>
  <c r="DO20" i="53"/>
  <c r="DO21" i="53"/>
  <c r="DT21" i="53"/>
  <c r="AM21" i="53"/>
  <c r="DO22" i="53"/>
  <c r="DO23" i="53"/>
  <c r="AM24" i="53"/>
  <c r="DO24" i="53"/>
  <c r="DO25" i="53"/>
  <c r="DT25" i="53"/>
  <c r="AM25" i="53"/>
  <c r="DT26" i="53"/>
  <c r="AM26" i="53"/>
  <c r="DT27" i="53"/>
  <c r="AM27" i="53"/>
  <c r="DT28" i="53"/>
  <c r="AM28" i="53"/>
  <c r="DT29" i="53"/>
  <c r="AM29" i="53"/>
  <c r="DT30" i="53"/>
  <c r="AM30" i="53"/>
  <c r="DT31" i="53"/>
  <c r="AM31" i="53"/>
  <c r="DT32" i="53"/>
  <c r="AM32" i="53"/>
  <c r="DT33" i="53"/>
  <c r="AM33" i="53"/>
  <c r="AM34" i="53"/>
  <c r="AM35" i="53"/>
  <c r="AM36" i="53"/>
  <c r="AM37" i="53"/>
  <c r="AM38" i="53"/>
  <c r="DO26" i="53"/>
  <c r="DO27" i="53"/>
  <c r="DO28" i="53"/>
  <c r="DO29" i="53"/>
  <c r="DO30" i="53"/>
  <c r="DO31" i="53"/>
  <c r="DO32" i="53"/>
  <c r="DO33" i="53"/>
  <c r="DO34" i="53"/>
  <c r="DO35" i="53"/>
  <c r="DO36" i="53"/>
  <c r="DO37" i="53"/>
  <c r="DO38" i="53"/>
  <c r="DO39" i="53"/>
  <c r="DT39" i="53"/>
  <c r="AM39" i="53"/>
  <c r="DO40" i="53"/>
  <c r="DT40" i="53"/>
  <c r="AM40" i="53"/>
  <c r="DO41" i="53"/>
  <c r="DT41" i="53"/>
  <c r="AM41" i="53"/>
  <c r="AM42" i="53"/>
  <c r="DO42" i="53"/>
  <c r="DO43" i="53"/>
  <c r="DT43" i="53"/>
  <c r="AM43" i="53"/>
  <c r="AM44" i="53"/>
  <c r="AM45" i="53"/>
  <c r="AM46" i="53"/>
  <c r="AM47" i="53"/>
  <c r="AM48" i="53"/>
  <c r="AM49" i="53"/>
  <c r="AM50" i="53"/>
  <c r="AM51" i="53"/>
  <c r="AM52" i="53"/>
  <c r="AM53" i="53"/>
  <c r="AM54" i="53"/>
  <c r="AM55" i="53"/>
  <c r="DO44" i="53"/>
  <c r="DO45" i="53"/>
  <c r="DO46" i="53"/>
  <c r="DO47" i="53"/>
  <c r="DO48" i="53"/>
  <c r="DO49" i="53"/>
  <c r="DO50" i="53"/>
  <c r="DO51" i="53"/>
  <c r="DO52" i="53"/>
  <c r="DO53" i="53"/>
  <c r="DO54" i="53"/>
  <c r="DO55" i="53"/>
  <c r="DO56" i="53"/>
  <c r="DO57" i="53"/>
  <c r="DO58" i="53"/>
  <c r="AM59" i="53"/>
  <c r="DO59" i="53"/>
  <c r="DO60" i="53"/>
  <c r="AM61" i="53"/>
  <c r="AM62" i="53"/>
  <c r="DO61" i="53"/>
  <c r="DO62" i="53"/>
  <c r="DO63" i="53"/>
  <c r="DO64" i="53"/>
  <c r="DO65" i="53"/>
  <c r="DO66" i="53"/>
  <c r="DO67" i="53"/>
  <c r="DO68" i="53"/>
  <c r="DO69" i="53"/>
  <c r="DO70" i="53"/>
  <c r="AM71" i="53"/>
  <c r="DO71" i="53"/>
  <c r="DO72" i="53"/>
  <c r="DO73" i="53"/>
  <c r="DO74" i="53"/>
  <c r="DO75" i="53"/>
  <c r="DO76" i="53"/>
  <c r="DO77" i="53"/>
  <c r="DO78" i="53"/>
  <c r="DO79" i="53"/>
  <c r="DO80" i="53"/>
  <c r="DO81" i="53"/>
  <c r="AM82" i="53"/>
  <c r="DO82" i="53"/>
  <c r="DO83" i="53"/>
  <c r="AM84" i="53"/>
  <c r="AM85" i="53"/>
  <c r="AM86" i="53"/>
  <c r="AM87" i="53"/>
  <c r="AM88" i="53"/>
  <c r="AM89" i="53"/>
  <c r="DO84" i="53"/>
  <c r="DO85" i="53"/>
  <c r="DO86" i="53"/>
  <c r="DO87" i="53"/>
  <c r="DO88" i="53"/>
  <c r="DO89" i="53"/>
  <c r="DO90" i="53"/>
  <c r="DO91" i="53"/>
  <c r="DO92" i="53"/>
  <c r="DO93" i="53"/>
  <c r="DO94" i="53"/>
  <c r="DO95" i="53"/>
  <c r="DO96" i="53"/>
  <c r="DO97" i="53"/>
  <c r="DO98" i="53"/>
  <c r="DO99" i="53"/>
  <c r="DO100" i="53"/>
  <c r="AM101" i="53"/>
  <c r="AM102" i="53"/>
  <c r="AM103" i="53"/>
  <c r="AM104" i="53"/>
  <c r="AM105" i="53"/>
  <c r="AM106" i="53"/>
  <c r="AM107" i="53"/>
  <c r="AM108" i="53"/>
  <c r="AM109" i="53"/>
  <c r="AM110" i="53"/>
  <c r="DO101" i="53"/>
  <c r="DO102" i="53"/>
  <c r="DO103" i="53"/>
  <c r="DO104" i="53"/>
  <c r="DO105" i="53"/>
  <c r="DO106" i="53"/>
  <c r="DO107" i="53"/>
  <c r="DO108" i="53"/>
  <c r="DO109" i="53"/>
  <c r="DO110" i="53"/>
  <c r="DO111" i="53"/>
  <c r="AM112" i="53"/>
  <c r="AM113" i="53"/>
  <c r="AM114" i="53"/>
  <c r="AM115" i="53"/>
  <c r="AM116" i="53"/>
  <c r="DO112" i="53"/>
  <c r="DO113" i="53"/>
  <c r="DO114" i="53"/>
  <c r="DO115" i="53"/>
  <c r="DO116" i="53"/>
  <c r="DO117" i="53"/>
  <c r="DO118" i="53"/>
  <c r="DO119" i="53"/>
  <c r="AM120" i="53"/>
  <c r="AM121" i="53"/>
  <c r="AM122" i="53"/>
  <c r="DO120" i="53"/>
  <c r="DO121" i="53"/>
  <c r="DO122" i="53"/>
  <c r="DO123" i="53"/>
  <c r="DO124" i="53"/>
  <c r="DO125" i="53"/>
  <c r="DO126" i="53"/>
  <c r="DO127" i="53"/>
  <c r="DO128" i="53"/>
  <c r="AM129" i="53"/>
  <c r="AM130" i="53"/>
  <c r="AM131" i="53"/>
  <c r="AM132" i="53"/>
  <c r="AM133" i="53"/>
  <c r="AM134" i="53"/>
  <c r="AM135" i="53"/>
  <c r="AM136" i="53"/>
  <c r="AM137" i="53"/>
  <c r="AM138" i="53"/>
  <c r="AM139" i="53"/>
  <c r="AM140" i="53"/>
  <c r="AM141" i="53"/>
  <c r="DO129" i="53"/>
  <c r="DO130" i="53"/>
  <c r="DO131" i="53"/>
  <c r="DO132" i="53"/>
  <c r="DO133" i="53"/>
  <c r="DO134" i="53"/>
  <c r="DO135" i="53"/>
  <c r="DO136" i="53"/>
  <c r="DO137" i="53"/>
  <c r="DO138" i="53"/>
  <c r="DO139" i="53"/>
  <c r="DO140" i="53"/>
  <c r="DO141" i="53"/>
  <c r="DO142" i="53"/>
  <c r="AM143" i="53"/>
  <c r="AM144" i="53"/>
  <c r="AM145" i="53"/>
  <c r="AM146" i="53"/>
  <c r="AM147" i="53"/>
  <c r="AM148" i="53"/>
  <c r="DO143" i="53"/>
  <c r="DO144" i="53"/>
  <c r="DO145" i="53"/>
  <c r="DO146" i="53"/>
  <c r="DO147" i="53"/>
  <c r="DO148" i="53"/>
  <c r="DO149" i="53"/>
  <c r="AM150" i="53"/>
  <c r="AM151" i="53"/>
  <c r="AM152" i="53"/>
  <c r="AM153" i="53"/>
  <c r="AM154" i="53"/>
  <c r="AM155" i="53"/>
  <c r="AM156" i="53"/>
  <c r="AM157" i="53"/>
  <c r="AM158" i="53"/>
  <c r="AM159" i="53"/>
  <c r="AM160" i="53"/>
  <c r="AM161" i="53"/>
  <c r="AM162" i="53"/>
  <c r="AM163" i="53"/>
  <c r="AM164" i="53"/>
  <c r="AM165" i="53"/>
  <c r="DS3" i="53"/>
  <c r="AL3" i="53"/>
  <c r="AL7" i="53"/>
  <c r="AL8" i="53"/>
  <c r="AL10" i="53"/>
  <c r="AL11" i="53"/>
  <c r="DS12" i="53"/>
  <c r="AL12" i="53"/>
  <c r="DS13" i="53"/>
  <c r="AL13" i="53"/>
  <c r="DS14" i="53"/>
  <c r="AL14" i="53"/>
  <c r="DS15" i="53"/>
  <c r="AL15" i="53"/>
  <c r="DS16" i="53"/>
  <c r="AL16" i="53"/>
  <c r="DS17" i="53"/>
  <c r="AL17" i="53"/>
  <c r="DS18" i="53"/>
  <c r="AL18" i="53"/>
  <c r="DS19" i="53"/>
  <c r="AL19" i="53"/>
  <c r="DS20" i="53"/>
  <c r="AL20" i="53"/>
  <c r="DS21" i="53"/>
  <c r="AL21" i="53"/>
  <c r="AL24" i="53"/>
  <c r="DS25" i="53"/>
  <c r="AL25" i="53"/>
  <c r="DS26" i="53"/>
  <c r="AL26" i="53"/>
  <c r="DS27" i="53"/>
  <c r="AL27" i="53"/>
  <c r="DS28" i="53"/>
  <c r="AL28" i="53"/>
  <c r="DS29" i="53"/>
  <c r="AL29" i="53"/>
  <c r="DS30" i="53"/>
  <c r="AL30" i="53"/>
  <c r="DS31" i="53"/>
  <c r="AL31" i="53"/>
  <c r="DS32" i="53"/>
  <c r="AL32" i="53"/>
  <c r="DS33" i="53"/>
  <c r="AL33" i="53"/>
  <c r="AL34" i="53"/>
  <c r="AL35" i="53"/>
  <c r="AL36" i="53"/>
  <c r="AL37" i="53"/>
  <c r="AL38" i="53"/>
  <c r="DS39" i="53"/>
  <c r="AL39" i="53"/>
  <c r="DS40" i="53"/>
  <c r="AL40" i="53"/>
  <c r="DS41" i="53"/>
  <c r="AL41" i="53"/>
  <c r="AL42" i="53"/>
  <c r="DS43" i="53"/>
  <c r="AL43" i="53"/>
  <c r="AL44" i="53"/>
  <c r="AL45" i="53"/>
  <c r="AL46" i="53"/>
  <c r="AL47" i="53"/>
  <c r="AL48" i="53"/>
  <c r="AL49" i="53"/>
  <c r="AL50" i="53"/>
  <c r="AL51" i="53"/>
  <c r="AL52" i="53"/>
  <c r="AL53" i="53"/>
  <c r="AL54" i="53"/>
  <c r="AL55" i="53"/>
  <c r="AL59" i="53"/>
  <c r="AL61" i="53"/>
  <c r="AL62" i="53"/>
  <c r="AL71" i="53"/>
  <c r="AL82" i="53"/>
  <c r="AL84" i="53"/>
  <c r="AL85" i="53"/>
  <c r="AL86" i="53"/>
  <c r="AL87" i="53"/>
  <c r="AL88" i="53"/>
  <c r="AL89" i="53"/>
  <c r="AL101" i="53"/>
  <c r="AL102" i="53"/>
  <c r="AL103" i="53"/>
  <c r="AL104" i="53"/>
  <c r="AL105" i="53"/>
  <c r="AL106" i="53"/>
  <c r="AL107" i="53"/>
  <c r="AL108" i="53"/>
  <c r="AL109" i="53"/>
  <c r="AL110" i="53"/>
  <c r="AL112" i="53"/>
  <c r="AL113" i="53"/>
  <c r="AL114" i="53"/>
  <c r="AL115" i="53"/>
  <c r="AL116" i="53"/>
  <c r="AL120" i="53"/>
  <c r="AL121" i="53"/>
  <c r="AL122" i="53"/>
  <c r="AL129" i="53"/>
  <c r="AL130" i="53"/>
  <c r="AL131" i="53"/>
  <c r="AL132" i="53"/>
  <c r="AL133" i="53"/>
  <c r="AL134" i="53"/>
  <c r="AL135" i="53"/>
  <c r="AL136" i="53"/>
  <c r="AL137" i="53"/>
  <c r="AL138" i="53"/>
  <c r="AL139" i="53"/>
  <c r="AL140" i="53"/>
  <c r="AL141" i="53"/>
  <c r="AL143" i="53"/>
  <c r="AL144" i="53"/>
  <c r="AL145" i="53"/>
  <c r="AL146" i="53"/>
  <c r="AL147" i="53"/>
  <c r="AL148" i="53"/>
  <c r="AL150" i="53"/>
  <c r="AL151" i="53"/>
  <c r="AL152" i="53"/>
  <c r="AL153" i="53"/>
  <c r="AL154" i="53"/>
  <c r="AL155" i="53"/>
  <c r="AL156" i="53"/>
  <c r="AL157" i="53"/>
  <c r="AL158" i="53"/>
  <c r="AL159" i="53"/>
  <c r="AL160" i="53"/>
  <c r="AL161" i="53"/>
  <c r="AL162" i="53"/>
  <c r="AL163" i="53"/>
  <c r="AL164" i="53"/>
  <c r="AL165" i="53"/>
  <c r="DL3" i="53"/>
  <c r="DM3" i="53"/>
  <c r="DR3" i="53"/>
  <c r="AK3" i="53" s="1"/>
  <c r="DL4" i="53"/>
  <c r="DM4" i="53"/>
  <c r="DR4" i="53"/>
  <c r="AK4" i="53" s="1"/>
  <c r="DL5" i="53"/>
  <c r="DM5" i="53"/>
  <c r="DR5" i="53"/>
  <c r="AK5" i="53" s="1"/>
  <c r="DL6" i="53"/>
  <c r="DM6" i="53"/>
  <c r="DR6" i="53"/>
  <c r="AK6" i="53" s="1"/>
  <c r="AK7" i="53"/>
  <c r="AK8" i="53"/>
  <c r="DL7" i="53"/>
  <c r="DL8" i="53" s="1"/>
  <c r="DL9" i="53" s="1"/>
  <c r="DM7" i="53"/>
  <c r="DM8" i="53"/>
  <c r="DM9" i="53"/>
  <c r="AK10" i="53"/>
  <c r="AK11" i="53"/>
  <c r="DM10" i="53"/>
  <c r="DM11" i="53"/>
  <c r="DM12" i="53"/>
  <c r="DR12" i="53"/>
  <c r="AK12" i="53"/>
  <c r="DR13" i="53"/>
  <c r="AK13" i="53"/>
  <c r="DR14" i="53"/>
  <c r="AK14" i="53"/>
  <c r="DM13" i="53"/>
  <c r="DM14" i="53"/>
  <c r="DM15" i="53"/>
  <c r="DR15" i="53"/>
  <c r="AK15" i="53"/>
  <c r="DM16" i="53"/>
  <c r="DR16" i="53"/>
  <c r="AK16" i="53"/>
  <c r="DR17" i="53"/>
  <c r="AK17" i="53"/>
  <c r="DR18" i="53"/>
  <c r="AK18" i="53"/>
  <c r="DR19" i="53"/>
  <c r="AK19" i="53"/>
  <c r="DR20" i="53"/>
  <c r="AK20" i="53"/>
  <c r="DM17" i="53"/>
  <c r="DM18" i="53"/>
  <c r="DM19" i="53"/>
  <c r="DM20" i="53"/>
  <c r="DM21" i="53"/>
  <c r="DR21" i="53"/>
  <c r="AK21" i="53"/>
  <c r="DM22" i="53"/>
  <c r="DM23" i="53"/>
  <c r="AK24" i="53"/>
  <c r="DR25" i="53"/>
  <c r="AK25" i="53"/>
  <c r="DR26" i="53"/>
  <c r="AK26" i="53"/>
  <c r="DR27" i="53"/>
  <c r="AK27" i="53"/>
  <c r="DR28" i="53"/>
  <c r="AK28" i="53"/>
  <c r="DR29" i="53"/>
  <c r="AK29" i="53"/>
  <c r="DR30" i="53"/>
  <c r="AK30" i="53"/>
  <c r="DR31" i="53"/>
  <c r="AK31" i="53"/>
  <c r="DR32" i="53"/>
  <c r="AK32" i="53"/>
  <c r="DR33" i="53"/>
  <c r="AK33" i="53"/>
  <c r="AK34" i="53"/>
  <c r="AK35" i="53"/>
  <c r="AK36" i="53"/>
  <c r="AK37" i="53"/>
  <c r="AK38" i="53"/>
  <c r="DM24" i="53"/>
  <c r="DM25" i="53"/>
  <c r="DM26" i="53"/>
  <c r="DM27" i="53"/>
  <c r="DM28" i="53"/>
  <c r="DM29" i="53"/>
  <c r="DM30" i="53"/>
  <c r="DM31" i="53"/>
  <c r="DM32" i="53"/>
  <c r="DM33" i="53"/>
  <c r="DM34" i="53"/>
  <c r="DM35" i="53"/>
  <c r="DM36" i="53"/>
  <c r="DM37" i="53"/>
  <c r="DM38" i="53"/>
  <c r="DM39" i="53"/>
  <c r="DR39" i="53"/>
  <c r="AK39" i="53"/>
  <c r="DM40" i="53"/>
  <c r="DR40" i="53"/>
  <c r="AK40" i="53"/>
  <c r="DM41" i="53"/>
  <c r="DR41" i="53"/>
  <c r="AK41" i="53"/>
  <c r="AK42" i="53"/>
  <c r="DM42" i="53"/>
  <c r="DM43" i="53"/>
  <c r="DR43" i="53"/>
  <c r="AK43" i="53"/>
  <c r="AK44" i="53"/>
  <c r="AK45" i="53"/>
  <c r="AK46" i="53"/>
  <c r="AK47" i="53"/>
  <c r="AK48" i="53"/>
  <c r="AK49" i="53"/>
  <c r="AK50" i="53"/>
  <c r="AK51" i="53"/>
  <c r="AK52" i="53"/>
  <c r="AK53" i="53"/>
  <c r="AK54" i="53"/>
  <c r="AK55" i="53"/>
  <c r="DM44" i="53"/>
  <c r="DM45" i="53"/>
  <c r="DM46" i="53"/>
  <c r="DM47" i="53"/>
  <c r="DM48" i="53"/>
  <c r="DM49" i="53"/>
  <c r="DM50" i="53"/>
  <c r="DM51" i="53"/>
  <c r="DM52" i="53"/>
  <c r="DM53" i="53"/>
  <c r="DM54" i="53"/>
  <c r="DM55" i="53"/>
  <c r="DM56" i="53"/>
  <c r="DM57" i="53"/>
  <c r="DM58" i="53"/>
  <c r="AK59" i="53"/>
  <c r="DM59" i="53"/>
  <c r="DM60" i="53"/>
  <c r="AK61" i="53"/>
  <c r="AK62" i="53"/>
  <c r="DM61" i="53"/>
  <c r="DM62" i="53"/>
  <c r="DM63" i="53"/>
  <c r="DM64" i="53"/>
  <c r="DM65" i="53"/>
  <c r="DM66" i="53"/>
  <c r="DM67" i="53"/>
  <c r="DM68" i="53"/>
  <c r="DM69" i="53"/>
  <c r="DM70" i="53"/>
  <c r="AK71" i="53"/>
  <c r="DM71" i="53"/>
  <c r="DM72" i="53"/>
  <c r="DM73" i="53"/>
  <c r="DM74" i="53"/>
  <c r="DM75" i="53"/>
  <c r="DM76" i="53"/>
  <c r="DM77" i="53"/>
  <c r="DM78" i="53"/>
  <c r="DM79" i="53"/>
  <c r="DM80" i="53"/>
  <c r="DM81" i="53"/>
  <c r="AK82" i="53"/>
  <c r="DM82" i="53"/>
  <c r="DM83" i="53"/>
  <c r="AK84" i="53"/>
  <c r="AK85" i="53"/>
  <c r="AK86" i="53"/>
  <c r="AK87" i="53"/>
  <c r="AK88" i="53"/>
  <c r="AK89" i="53"/>
  <c r="DM84" i="53"/>
  <c r="DM85" i="53"/>
  <c r="DM86" i="53"/>
  <c r="DM87" i="53"/>
  <c r="DM88" i="53"/>
  <c r="DM89" i="53"/>
  <c r="DM90" i="53"/>
  <c r="DM91" i="53"/>
  <c r="DM92" i="53"/>
  <c r="DM93" i="53"/>
  <c r="DM94" i="53"/>
  <c r="DM95" i="53"/>
  <c r="DM96" i="53"/>
  <c r="DM97" i="53"/>
  <c r="DM98" i="53"/>
  <c r="DM99" i="53"/>
  <c r="DM100" i="53"/>
  <c r="AK101" i="53"/>
  <c r="AK102" i="53"/>
  <c r="AK103" i="53"/>
  <c r="AK104" i="53"/>
  <c r="AK105" i="53"/>
  <c r="AK106" i="53"/>
  <c r="AK107" i="53"/>
  <c r="AK108" i="53"/>
  <c r="AK109" i="53"/>
  <c r="AK110" i="53"/>
  <c r="DM101" i="53"/>
  <c r="DM102" i="53"/>
  <c r="DM103" i="53"/>
  <c r="DM104" i="53"/>
  <c r="DM105" i="53"/>
  <c r="DM106" i="53"/>
  <c r="DM107" i="53"/>
  <c r="DM108" i="53"/>
  <c r="DM109" i="53"/>
  <c r="DM110" i="53"/>
  <c r="DM111" i="53"/>
  <c r="AK112" i="53"/>
  <c r="AK113" i="53"/>
  <c r="AK114" i="53"/>
  <c r="AK115" i="53"/>
  <c r="AK116" i="53"/>
  <c r="DM112" i="53"/>
  <c r="DM113" i="53"/>
  <c r="DM114" i="53"/>
  <c r="DM115" i="53"/>
  <c r="DM116" i="53"/>
  <c r="DM117" i="53"/>
  <c r="DM118" i="53"/>
  <c r="DM119" i="53"/>
  <c r="AK120" i="53"/>
  <c r="AK121" i="53"/>
  <c r="AK122" i="53"/>
  <c r="DM120" i="53"/>
  <c r="DM121" i="53"/>
  <c r="DM122" i="53"/>
  <c r="DM123" i="53"/>
  <c r="DM124" i="53"/>
  <c r="DM125" i="53"/>
  <c r="DM126" i="53"/>
  <c r="DM127" i="53"/>
  <c r="DM128" i="53"/>
  <c r="AK129" i="53"/>
  <c r="AK130" i="53"/>
  <c r="AK131" i="53"/>
  <c r="AK132" i="53"/>
  <c r="AK133" i="53"/>
  <c r="AK134" i="53"/>
  <c r="AK135" i="53"/>
  <c r="AK136" i="53"/>
  <c r="AK137" i="53"/>
  <c r="AK138" i="53"/>
  <c r="AK139" i="53"/>
  <c r="AK140" i="53"/>
  <c r="AK141" i="53"/>
  <c r="DM129" i="53"/>
  <c r="DM130" i="53"/>
  <c r="DM131" i="53"/>
  <c r="DM132" i="53"/>
  <c r="DM133" i="53"/>
  <c r="DM134" i="53"/>
  <c r="DM135" i="53"/>
  <c r="DM136" i="53"/>
  <c r="DM137" i="53"/>
  <c r="DM138" i="53"/>
  <c r="DM139" i="53"/>
  <c r="DM140" i="53"/>
  <c r="DM141" i="53"/>
  <c r="DM142" i="53"/>
  <c r="AK143" i="53"/>
  <c r="AK144" i="53"/>
  <c r="AK145" i="53"/>
  <c r="AK146" i="53"/>
  <c r="AK147" i="53"/>
  <c r="AK148" i="53"/>
  <c r="DM143" i="53"/>
  <c r="DM144" i="53"/>
  <c r="DM145" i="53"/>
  <c r="DM146" i="53"/>
  <c r="DM147" i="53"/>
  <c r="DM148" i="53"/>
  <c r="DM149" i="53"/>
  <c r="AK150" i="53"/>
  <c r="AK151" i="53"/>
  <c r="AK152" i="53"/>
  <c r="AK153" i="53"/>
  <c r="AK154" i="53"/>
  <c r="AK155" i="53"/>
  <c r="AK156" i="53"/>
  <c r="AK157" i="53"/>
  <c r="AK158" i="53"/>
  <c r="AK159" i="53"/>
  <c r="AK160" i="53"/>
  <c r="AK161" i="53"/>
  <c r="AK162" i="53"/>
  <c r="AK163" i="53"/>
  <c r="AK164" i="53"/>
  <c r="AK165" i="53"/>
  <c r="DQ3" i="53"/>
  <c r="AJ3" i="53" s="1"/>
  <c r="DQ4" i="53"/>
  <c r="AJ4" i="53" s="1"/>
  <c r="DQ5" i="53"/>
  <c r="AJ5" i="53" s="1"/>
  <c r="DQ6" i="53"/>
  <c r="AJ6" i="53" s="1"/>
  <c r="AJ7" i="53"/>
  <c r="AJ8" i="53"/>
  <c r="AJ10" i="53"/>
  <c r="AJ11" i="53"/>
  <c r="DQ12" i="53"/>
  <c r="AJ12" i="53"/>
  <c r="DQ13" i="53"/>
  <c r="AJ13" i="53"/>
  <c r="DQ14" i="53"/>
  <c r="AJ14" i="53"/>
  <c r="DQ15" i="53"/>
  <c r="AJ15" i="53"/>
  <c r="DQ16" i="53"/>
  <c r="AJ16" i="53"/>
  <c r="DQ17" i="53"/>
  <c r="AJ17" i="53"/>
  <c r="DQ18" i="53"/>
  <c r="AJ18" i="53"/>
  <c r="DQ19" i="53"/>
  <c r="AJ19" i="53"/>
  <c r="DQ20" i="53"/>
  <c r="AJ20" i="53"/>
  <c r="DQ21" i="53"/>
  <c r="AJ21" i="53"/>
  <c r="AJ24" i="53"/>
  <c r="DQ25" i="53"/>
  <c r="AJ25" i="53"/>
  <c r="DQ26" i="53"/>
  <c r="AJ26" i="53"/>
  <c r="DQ27" i="53"/>
  <c r="AJ27" i="53"/>
  <c r="DQ28" i="53"/>
  <c r="AJ28" i="53"/>
  <c r="DQ29" i="53"/>
  <c r="AJ29" i="53"/>
  <c r="DQ30" i="53"/>
  <c r="AJ30" i="53"/>
  <c r="DQ31" i="53"/>
  <c r="AJ31" i="53"/>
  <c r="DQ32" i="53"/>
  <c r="AJ32" i="53"/>
  <c r="DQ33" i="53"/>
  <c r="AJ33" i="53"/>
  <c r="AJ34" i="53"/>
  <c r="AJ35" i="53"/>
  <c r="AJ36" i="53"/>
  <c r="AJ37" i="53"/>
  <c r="AJ38" i="53"/>
  <c r="DQ39" i="53"/>
  <c r="AJ39" i="53"/>
  <c r="DQ40" i="53"/>
  <c r="AJ40" i="53"/>
  <c r="DQ41" i="53"/>
  <c r="AJ41" i="53"/>
  <c r="AJ42" i="53"/>
  <c r="DQ43" i="53"/>
  <c r="AJ43" i="53"/>
  <c r="AJ44" i="53"/>
  <c r="AJ45" i="53"/>
  <c r="AJ46" i="53"/>
  <c r="AJ47" i="53"/>
  <c r="AJ48" i="53"/>
  <c r="AJ49" i="53"/>
  <c r="AJ50" i="53"/>
  <c r="AJ51" i="53"/>
  <c r="AJ52" i="53"/>
  <c r="AJ53" i="53"/>
  <c r="AJ54" i="53"/>
  <c r="AJ55" i="53"/>
  <c r="AJ59" i="53"/>
  <c r="AJ61" i="53"/>
  <c r="AJ62" i="53"/>
  <c r="AJ71" i="53"/>
  <c r="AJ82" i="53"/>
  <c r="AJ84" i="53"/>
  <c r="AJ85" i="53"/>
  <c r="AJ86" i="53"/>
  <c r="AJ87" i="53"/>
  <c r="AJ88" i="53"/>
  <c r="AJ89" i="53"/>
  <c r="AJ101" i="53"/>
  <c r="AJ102" i="53"/>
  <c r="AJ103" i="53"/>
  <c r="AJ104" i="53"/>
  <c r="AJ105" i="53"/>
  <c r="AJ106" i="53"/>
  <c r="AJ107" i="53"/>
  <c r="AJ108" i="53"/>
  <c r="AJ109" i="53"/>
  <c r="AJ110" i="53"/>
  <c r="AJ112" i="53"/>
  <c r="AJ113" i="53"/>
  <c r="AJ114" i="53"/>
  <c r="AJ115" i="53"/>
  <c r="AJ116" i="53"/>
  <c r="AJ120" i="53"/>
  <c r="AJ121" i="53"/>
  <c r="AJ122" i="53"/>
  <c r="AJ129" i="53"/>
  <c r="AJ130" i="53"/>
  <c r="AJ131" i="53"/>
  <c r="AJ132" i="53"/>
  <c r="AJ133" i="53"/>
  <c r="AJ134" i="53"/>
  <c r="AJ135" i="53"/>
  <c r="AJ136" i="53"/>
  <c r="AJ137" i="53"/>
  <c r="AJ138" i="53"/>
  <c r="AJ139" i="53"/>
  <c r="AJ140" i="53"/>
  <c r="AJ141" i="53"/>
  <c r="AJ143" i="53"/>
  <c r="AJ144" i="53"/>
  <c r="AJ145" i="53"/>
  <c r="AJ146" i="53"/>
  <c r="AJ147" i="53"/>
  <c r="AJ148" i="53"/>
  <c r="AJ150" i="53"/>
  <c r="AJ151" i="53"/>
  <c r="AJ152" i="53"/>
  <c r="AJ153" i="53"/>
  <c r="AJ154" i="53"/>
  <c r="AJ155" i="53"/>
  <c r="AJ156" i="53"/>
  <c r="AJ157" i="53"/>
  <c r="AJ158" i="53"/>
  <c r="AJ159" i="53"/>
  <c r="AJ160" i="53"/>
  <c r="AJ161" i="53"/>
  <c r="AJ162" i="53"/>
  <c r="AJ163" i="53"/>
  <c r="AJ164" i="53"/>
  <c r="AJ165" i="53"/>
  <c r="AI3" i="53"/>
  <c r="AI4" i="53"/>
  <c r="AI167" i="53" s="1"/>
  <c r="E56" i="53" s="1"/>
  <c r="E57" i="53" s="1"/>
  <c r="AI5" i="53"/>
  <c r="AI6" i="53"/>
  <c r="AI7" i="53"/>
  <c r="AI8" i="53"/>
  <c r="AI9" i="53"/>
  <c r="AI10" i="53"/>
  <c r="AI11" i="53"/>
  <c r="AI12" i="53"/>
  <c r="AI13" i="53"/>
  <c r="AI14" i="53"/>
  <c r="AI15" i="53"/>
  <c r="AI16" i="53"/>
  <c r="AI17" i="53"/>
  <c r="AI18" i="53"/>
  <c r="AI19" i="53"/>
  <c r="AI20" i="53"/>
  <c r="AI21" i="53"/>
  <c r="AI22" i="53"/>
  <c r="AI23" i="53"/>
  <c r="AI24" i="53"/>
  <c r="AI25" i="53"/>
  <c r="AI26" i="53"/>
  <c r="AI27" i="53"/>
  <c r="AI28" i="53"/>
  <c r="AI29" i="53"/>
  <c r="AI30" i="53"/>
  <c r="AI31" i="53"/>
  <c r="AI32" i="53"/>
  <c r="AI33" i="53"/>
  <c r="AI34" i="53"/>
  <c r="AI35" i="53"/>
  <c r="AI36" i="53"/>
  <c r="AI37" i="53"/>
  <c r="AI38" i="53"/>
  <c r="AI39" i="53"/>
  <c r="AI40" i="53"/>
  <c r="AI41" i="53"/>
  <c r="AI42" i="53"/>
  <c r="AI43" i="53"/>
  <c r="AI44" i="53"/>
  <c r="AI45" i="53"/>
  <c r="AI46" i="53"/>
  <c r="AI47" i="53"/>
  <c r="AI48" i="53"/>
  <c r="AI49" i="53"/>
  <c r="AI50" i="53"/>
  <c r="AI51" i="53"/>
  <c r="AI52" i="53"/>
  <c r="AI53" i="53"/>
  <c r="AI54" i="53"/>
  <c r="AI55" i="53"/>
  <c r="AI56" i="53"/>
  <c r="AI57" i="53"/>
  <c r="AI58" i="53"/>
  <c r="AI59" i="53"/>
  <c r="AI60" i="53"/>
  <c r="AI61" i="53"/>
  <c r="AI62" i="53"/>
  <c r="AI63" i="53"/>
  <c r="AI64" i="53"/>
  <c r="AI65" i="53"/>
  <c r="AI66" i="53"/>
  <c r="AI67" i="53"/>
  <c r="AI68" i="53"/>
  <c r="AI69" i="53"/>
  <c r="AI70" i="53"/>
  <c r="AI71" i="53"/>
  <c r="AI72" i="53"/>
  <c r="AI73" i="53"/>
  <c r="AI74" i="53"/>
  <c r="AI75" i="53"/>
  <c r="AI76" i="53"/>
  <c r="AI77" i="53"/>
  <c r="AI78" i="53"/>
  <c r="AI79" i="53"/>
  <c r="AI80" i="53"/>
  <c r="AI81" i="53"/>
  <c r="AI82" i="53"/>
  <c r="AI83" i="53"/>
  <c r="AI84" i="53"/>
  <c r="AI85" i="53"/>
  <c r="AI86" i="53"/>
  <c r="AI87" i="53"/>
  <c r="AI88" i="53"/>
  <c r="AI89" i="53"/>
  <c r="AI90" i="53"/>
  <c r="AI91" i="53"/>
  <c r="AI92" i="53"/>
  <c r="AI93" i="53"/>
  <c r="AI94" i="53"/>
  <c r="AI95" i="53"/>
  <c r="AI96" i="53"/>
  <c r="AI97" i="53"/>
  <c r="AI98" i="53"/>
  <c r="AI99" i="53"/>
  <c r="AI100" i="53"/>
  <c r="AI101" i="53"/>
  <c r="AI102" i="53"/>
  <c r="AI103" i="53"/>
  <c r="AI104" i="53"/>
  <c r="AI105" i="53"/>
  <c r="AI106" i="53"/>
  <c r="AI107" i="53"/>
  <c r="AI108" i="53"/>
  <c r="AI109" i="53"/>
  <c r="AI110" i="53"/>
  <c r="AI111" i="53"/>
  <c r="AI112" i="53"/>
  <c r="AI113" i="53"/>
  <c r="AI114" i="53"/>
  <c r="AI115" i="53"/>
  <c r="AI116" i="53"/>
  <c r="AI117" i="53"/>
  <c r="AI118" i="53"/>
  <c r="AI119" i="53"/>
  <c r="AI120" i="53"/>
  <c r="AI121" i="53"/>
  <c r="AI122" i="53"/>
  <c r="AI123" i="53"/>
  <c r="AI124" i="53"/>
  <c r="AI125" i="53"/>
  <c r="AI126" i="53"/>
  <c r="AI127" i="53"/>
  <c r="AI128" i="53"/>
  <c r="AI129" i="53"/>
  <c r="AI130" i="53"/>
  <c r="AI131" i="53"/>
  <c r="AI132" i="53"/>
  <c r="AI133" i="53"/>
  <c r="AI134" i="53"/>
  <c r="AI135" i="53"/>
  <c r="AI136" i="53"/>
  <c r="AI137" i="53"/>
  <c r="AI138" i="53"/>
  <c r="AI139" i="53"/>
  <c r="AI140" i="53"/>
  <c r="AI141" i="53"/>
  <c r="AI142" i="53"/>
  <c r="AI143" i="53"/>
  <c r="AI144" i="53"/>
  <c r="AI145" i="53"/>
  <c r="AI146" i="53"/>
  <c r="AI147" i="53"/>
  <c r="AI148" i="53"/>
  <c r="AI149" i="53"/>
  <c r="AI150" i="53"/>
  <c r="AI151" i="53"/>
  <c r="AI152" i="53"/>
  <c r="AI153" i="53"/>
  <c r="AI154" i="53"/>
  <c r="AI155" i="53"/>
  <c r="AI156" i="53"/>
  <c r="AI157" i="53"/>
  <c r="AI158" i="53"/>
  <c r="AI159" i="53"/>
  <c r="AI160" i="53"/>
  <c r="AI161" i="53"/>
  <c r="AI162" i="53"/>
  <c r="AI163" i="53"/>
  <c r="AI164" i="53"/>
  <c r="AI165" i="53"/>
  <c r="AH3" i="53"/>
  <c r="AH4" i="53"/>
  <c r="AH167" i="53" s="1"/>
  <c r="D56" i="53" s="1"/>
  <c r="AH5" i="53"/>
  <c r="AH6" i="53"/>
  <c r="AH7" i="53"/>
  <c r="AH8" i="53"/>
  <c r="AH9" i="53"/>
  <c r="AH10" i="53"/>
  <c r="AH11" i="53"/>
  <c r="AH12" i="53"/>
  <c r="AH13" i="53"/>
  <c r="AH14" i="53"/>
  <c r="AH15" i="53"/>
  <c r="AH16" i="53"/>
  <c r="AH17" i="53"/>
  <c r="AH18" i="53"/>
  <c r="AH19" i="53"/>
  <c r="AH20" i="53"/>
  <c r="AH21" i="53"/>
  <c r="AH22" i="53"/>
  <c r="AH23" i="53"/>
  <c r="AH24" i="53"/>
  <c r="AH25" i="53"/>
  <c r="AH26" i="53"/>
  <c r="AH27" i="53"/>
  <c r="AH28" i="53"/>
  <c r="AH29" i="53"/>
  <c r="AH30" i="53"/>
  <c r="AH31" i="53"/>
  <c r="AH32" i="53"/>
  <c r="AH33" i="53"/>
  <c r="AH34" i="53"/>
  <c r="AH35" i="53"/>
  <c r="AH36" i="53"/>
  <c r="AH37" i="53"/>
  <c r="AH38" i="53"/>
  <c r="AH39" i="53"/>
  <c r="AH40" i="53"/>
  <c r="AH41" i="53"/>
  <c r="AH42" i="53"/>
  <c r="AH43" i="53"/>
  <c r="AH44" i="53"/>
  <c r="AH45" i="53"/>
  <c r="AH46" i="53"/>
  <c r="AH47" i="53"/>
  <c r="AH48" i="53"/>
  <c r="AH49" i="53"/>
  <c r="AH50" i="53"/>
  <c r="AH51" i="53"/>
  <c r="AH52" i="53"/>
  <c r="AH53" i="53"/>
  <c r="AH54" i="53"/>
  <c r="AH55" i="53"/>
  <c r="AH56" i="53"/>
  <c r="AH57" i="53"/>
  <c r="AH58" i="53"/>
  <c r="AH59" i="53"/>
  <c r="AH60" i="53"/>
  <c r="AH61" i="53"/>
  <c r="AH62" i="53"/>
  <c r="AH63" i="53"/>
  <c r="AH64" i="53"/>
  <c r="AH65" i="53"/>
  <c r="AH66" i="53"/>
  <c r="AH67" i="53"/>
  <c r="AH68" i="53"/>
  <c r="AH69" i="53"/>
  <c r="AH70" i="53"/>
  <c r="AH71" i="53"/>
  <c r="AH72" i="53"/>
  <c r="AH73" i="53"/>
  <c r="AH74" i="53"/>
  <c r="AH75" i="53"/>
  <c r="AH76" i="53"/>
  <c r="AH77" i="53"/>
  <c r="AH78" i="53"/>
  <c r="AH79" i="53"/>
  <c r="AH80" i="53"/>
  <c r="AH81" i="53"/>
  <c r="AH82" i="53"/>
  <c r="AH83" i="53"/>
  <c r="AH84" i="53"/>
  <c r="AH85" i="53"/>
  <c r="AH86" i="53"/>
  <c r="AH87" i="53"/>
  <c r="AH88" i="53"/>
  <c r="AH89" i="53"/>
  <c r="AH90" i="53"/>
  <c r="AH91" i="53"/>
  <c r="AH92" i="53"/>
  <c r="AH93" i="53"/>
  <c r="AH94" i="53"/>
  <c r="AH95" i="53"/>
  <c r="AH96" i="53"/>
  <c r="AH97" i="53"/>
  <c r="AH98" i="53"/>
  <c r="AH99" i="53"/>
  <c r="AH100" i="53"/>
  <c r="AH101" i="53"/>
  <c r="AH102" i="53"/>
  <c r="AH103" i="53"/>
  <c r="AH104" i="53"/>
  <c r="AH105" i="53"/>
  <c r="AH106" i="53"/>
  <c r="AH107" i="53"/>
  <c r="AH108" i="53"/>
  <c r="AH109" i="53"/>
  <c r="AH110" i="53"/>
  <c r="AH111" i="53"/>
  <c r="AH112" i="53"/>
  <c r="AH113" i="53"/>
  <c r="AH114" i="53"/>
  <c r="AH115" i="53"/>
  <c r="AH116" i="53"/>
  <c r="AH117" i="53"/>
  <c r="AH118" i="53"/>
  <c r="AH119" i="53"/>
  <c r="AH120" i="53"/>
  <c r="AH121" i="53"/>
  <c r="AH122" i="53"/>
  <c r="AH123" i="53"/>
  <c r="AH124" i="53"/>
  <c r="AH125" i="53"/>
  <c r="AH126" i="53"/>
  <c r="AH127" i="53"/>
  <c r="AH128" i="53"/>
  <c r="AH129" i="53"/>
  <c r="AH130" i="53"/>
  <c r="AH131" i="53"/>
  <c r="AH132" i="53"/>
  <c r="AH133" i="53"/>
  <c r="AH134" i="53"/>
  <c r="AH135" i="53"/>
  <c r="AH136" i="53"/>
  <c r="AH137" i="53"/>
  <c r="AH138" i="53"/>
  <c r="AH139" i="53"/>
  <c r="AH140" i="53"/>
  <c r="AH141" i="53"/>
  <c r="AH142" i="53"/>
  <c r="AH143" i="53"/>
  <c r="AH144" i="53"/>
  <c r="AH145" i="53"/>
  <c r="AH146" i="53"/>
  <c r="AH147" i="53"/>
  <c r="AH148" i="53"/>
  <c r="AH149" i="53"/>
  <c r="AH150" i="53"/>
  <c r="AH151" i="53"/>
  <c r="AH152" i="53"/>
  <c r="AH153" i="53"/>
  <c r="AH154" i="53"/>
  <c r="AH155" i="53"/>
  <c r="AH156" i="53"/>
  <c r="AH157" i="53"/>
  <c r="AH158" i="53"/>
  <c r="AH159" i="53"/>
  <c r="AH160" i="53"/>
  <c r="AH161" i="53"/>
  <c r="AH162" i="53"/>
  <c r="AH163" i="53"/>
  <c r="AH164" i="53"/>
  <c r="AH165" i="53"/>
  <c r="AF3" i="53"/>
  <c r="AF4" i="53"/>
  <c r="AF167" i="53" s="1"/>
  <c r="D120" i="53" s="1"/>
  <c r="AF5" i="53"/>
  <c r="AF6" i="53"/>
  <c r="AF7" i="53"/>
  <c r="AF8" i="53"/>
  <c r="AF9" i="53"/>
  <c r="AF10" i="53"/>
  <c r="AF11" i="53"/>
  <c r="AF12" i="53"/>
  <c r="AF13" i="53"/>
  <c r="AF14" i="53"/>
  <c r="AF15" i="53"/>
  <c r="AF16" i="53"/>
  <c r="AF17" i="53"/>
  <c r="AF18" i="53"/>
  <c r="AF19" i="53"/>
  <c r="AF20" i="53"/>
  <c r="AF21" i="53"/>
  <c r="AF22" i="53"/>
  <c r="AF23" i="53"/>
  <c r="AF24" i="53"/>
  <c r="AF25" i="53"/>
  <c r="AF26" i="53"/>
  <c r="AF27" i="53"/>
  <c r="AF28" i="53"/>
  <c r="AF29" i="53"/>
  <c r="AF30" i="53"/>
  <c r="AF31" i="53"/>
  <c r="AF32" i="53"/>
  <c r="AF33" i="53"/>
  <c r="AF34" i="53"/>
  <c r="AF35" i="53"/>
  <c r="AF36" i="53"/>
  <c r="AF37" i="53"/>
  <c r="AF38" i="53"/>
  <c r="AF39" i="53"/>
  <c r="AF40" i="53"/>
  <c r="AF41" i="53"/>
  <c r="AF42" i="53"/>
  <c r="AF43" i="53"/>
  <c r="AF44" i="53"/>
  <c r="AF45" i="53"/>
  <c r="AF46" i="53"/>
  <c r="AF47" i="53"/>
  <c r="AF48" i="53"/>
  <c r="AF49" i="53"/>
  <c r="AF50" i="53"/>
  <c r="AF51" i="53"/>
  <c r="AF52" i="53"/>
  <c r="AF53" i="53"/>
  <c r="AF54" i="53"/>
  <c r="AF55" i="53"/>
  <c r="AF56" i="53"/>
  <c r="AF57" i="53"/>
  <c r="AF58" i="53"/>
  <c r="AF59" i="53"/>
  <c r="AF60" i="53"/>
  <c r="AF61" i="53"/>
  <c r="AF62" i="53"/>
  <c r="AF63" i="53"/>
  <c r="AF64" i="53"/>
  <c r="AF65" i="53"/>
  <c r="AF66" i="53"/>
  <c r="AF67" i="53"/>
  <c r="AF68" i="53"/>
  <c r="AF69" i="53"/>
  <c r="AF70" i="53"/>
  <c r="AF71" i="53"/>
  <c r="AF72" i="53"/>
  <c r="AF73" i="53"/>
  <c r="AF74" i="53"/>
  <c r="AF75" i="53"/>
  <c r="AF76" i="53"/>
  <c r="AF77" i="53"/>
  <c r="AF78" i="53"/>
  <c r="AF79" i="53"/>
  <c r="AF80" i="53"/>
  <c r="AF81" i="53"/>
  <c r="AF82" i="53"/>
  <c r="AF83" i="53"/>
  <c r="AF84" i="53"/>
  <c r="AF85" i="53"/>
  <c r="AF86" i="53"/>
  <c r="AF87" i="53"/>
  <c r="AF88" i="53"/>
  <c r="AF89" i="53"/>
  <c r="AF90" i="53"/>
  <c r="AF91" i="53"/>
  <c r="AF92" i="53"/>
  <c r="AF93" i="53"/>
  <c r="AF94" i="53"/>
  <c r="AF95" i="53"/>
  <c r="AF96" i="53"/>
  <c r="AF97" i="53"/>
  <c r="AF98" i="53"/>
  <c r="AF99" i="53"/>
  <c r="AF100" i="53"/>
  <c r="AF101" i="53"/>
  <c r="AF102" i="53"/>
  <c r="AF103" i="53"/>
  <c r="AF104" i="53"/>
  <c r="AF105" i="53"/>
  <c r="AF106" i="53"/>
  <c r="AF107" i="53"/>
  <c r="AF108" i="53"/>
  <c r="AF109" i="53"/>
  <c r="AF110" i="53"/>
  <c r="AF111" i="53"/>
  <c r="AF112" i="53"/>
  <c r="AF113" i="53"/>
  <c r="AF114" i="53"/>
  <c r="AF115" i="53"/>
  <c r="AF116" i="53"/>
  <c r="AF117" i="53"/>
  <c r="AF118" i="53"/>
  <c r="AF119" i="53"/>
  <c r="AF120" i="53"/>
  <c r="AF121" i="53"/>
  <c r="AF122" i="53"/>
  <c r="AF123" i="53"/>
  <c r="AF124" i="53"/>
  <c r="AF125" i="53"/>
  <c r="AF126" i="53"/>
  <c r="AF127" i="53"/>
  <c r="AF128" i="53"/>
  <c r="AF129" i="53"/>
  <c r="AF130" i="53"/>
  <c r="AF131" i="53"/>
  <c r="AF132" i="53"/>
  <c r="AF133" i="53"/>
  <c r="AF134" i="53"/>
  <c r="AF135" i="53"/>
  <c r="AF136" i="53"/>
  <c r="AF137" i="53"/>
  <c r="AF138" i="53"/>
  <c r="AF139" i="53"/>
  <c r="AF140" i="53"/>
  <c r="AF141" i="53"/>
  <c r="AF142" i="53"/>
  <c r="AF143" i="53"/>
  <c r="AF144" i="53"/>
  <c r="AF145" i="53"/>
  <c r="AF146" i="53"/>
  <c r="AF147" i="53"/>
  <c r="AF148" i="53"/>
  <c r="AF149" i="53"/>
  <c r="AF150" i="53"/>
  <c r="AF151" i="53"/>
  <c r="AF152" i="53"/>
  <c r="AF153" i="53"/>
  <c r="AF154" i="53"/>
  <c r="AF155" i="53"/>
  <c r="AF156" i="53"/>
  <c r="AF157" i="53"/>
  <c r="AF158" i="53"/>
  <c r="AF159" i="53"/>
  <c r="AF160" i="53"/>
  <c r="AF161" i="53"/>
  <c r="AF162" i="53"/>
  <c r="AF163" i="53"/>
  <c r="AF164" i="53"/>
  <c r="AF165" i="53"/>
  <c r="AE3" i="53"/>
  <c r="AE4" i="53"/>
  <c r="AE167" i="53" s="1"/>
  <c r="C120" i="53" s="1"/>
  <c r="E120" i="53" s="1"/>
  <c r="AE5" i="53"/>
  <c r="AE6" i="53"/>
  <c r="AE7" i="53"/>
  <c r="AE8" i="53"/>
  <c r="AE9" i="53"/>
  <c r="AE10" i="53"/>
  <c r="AE11" i="53"/>
  <c r="AE12" i="53"/>
  <c r="AE13" i="53"/>
  <c r="AE14" i="53"/>
  <c r="AE15" i="53"/>
  <c r="AE16" i="53"/>
  <c r="AE17" i="53"/>
  <c r="AE18" i="53"/>
  <c r="AE19" i="53"/>
  <c r="AE20" i="53"/>
  <c r="AE21" i="53"/>
  <c r="AE22" i="53"/>
  <c r="AE23" i="53"/>
  <c r="AE24" i="53"/>
  <c r="AE25" i="53"/>
  <c r="AE26" i="53"/>
  <c r="AE27" i="53"/>
  <c r="AE28" i="53"/>
  <c r="AE29" i="53"/>
  <c r="AE30" i="53"/>
  <c r="AE31" i="53"/>
  <c r="AE32" i="53"/>
  <c r="AE33" i="53"/>
  <c r="AE34" i="53"/>
  <c r="AE35" i="53"/>
  <c r="AE36" i="53"/>
  <c r="AE37" i="53"/>
  <c r="AE38" i="53"/>
  <c r="AE39" i="53"/>
  <c r="AE40" i="53"/>
  <c r="AE41" i="53"/>
  <c r="AE42" i="53"/>
  <c r="AE43" i="53"/>
  <c r="AE44" i="53"/>
  <c r="AE45" i="53"/>
  <c r="AE46" i="53"/>
  <c r="AE47" i="53"/>
  <c r="AE48" i="53"/>
  <c r="AE49" i="53"/>
  <c r="AE50" i="53"/>
  <c r="AE51" i="53"/>
  <c r="AE52" i="53"/>
  <c r="AE53" i="53"/>
  <c r="AE54" i="53"/>
  <c r="AE55" i="53"/>
  <c r="AE56" i="53"/>
  <c r="AE57" i="53"/>
  <c r="AE58" i="53"/>
  <c r="AE59" i="53"/>
  <c r="AE60" i="53"/>
  <c r="AE61" i="53"/>
  <c r="AE62" i="53"/>
  <c r="AE63" i="53"/>
  <c r="AE64" i="53"/>
  <c r="AE65" i="53"/>
  <c r="AE66" i="53"/>
  <c r="AE67" i="53"/>
  <c r="AE68" i="53"/>
  <c r="AE69" i="53"/>
  <c r="AE70" i="53"/>
  <c r="AE71" i="53"/>
  <c r="AE72" i="53"/>
  <c r="AE73" i="53"/>
  <c r="AE74" i="53"/>
  <c r="AE75" i="53"/>
  <c r="AE76" i="53"/>
  <c r="AE77" i="53"/>
  <c r="AE78" i="53"/>
  <c r="AE79" i="53"/>
  <c r="AE80" i="53"/>
  <c r="AE81" i="53"/>
  <c r="AE82" i="53"/>
  <c r="AE83" i="53"/>
  <c r="AE84" i="53"/>
  <c r="AE85" i="53"/>
  <c r="AE86" i="53"/>
  <c r="AE87" i="53"/>
  <c r="AE88" i="53"/>
  <c r="AE89" i="53"/>
  <c r="AE90" i="53"/>
  <c r="AE91" i="53"/>
  <c r="AE92" i="53"/>
  <c r="AE93" i="53"/>
  <c r="AE94" i="53"/>
  <c r="AE95" i="53"/>
  <c r="AE96" i="53"/>
  <c r="AE97" i="53"/>
  <c r="AE98" i="53"/>
  <c r="AE99" i="53"/>
  <c r="AE100" i="53"/>
  <c r="AE101" i="53"/>
  <c r="AE102" i="53"/>
  <c r="AE103" i="53"/>
  <c r="AE104" i="53"/>
  <c r="AE105" i="53"/>
  <c r="AE106" i="53"/>
  <c r="AE107" i="53"/>
  <c r="AE108" i="53"/>
  <c r="AE109" i="53"/>
  <c r="AE110" i="53"/>
  <c r="AE111" i="53"/>
  <c r="AE112" i="53"/>
  <c r="AE113" i="53"/>
  <c r="AE114" i="53"/>
  <c r="AE115" i="53"/>
  <c r="AE116" i="53"/>
  <c r="AE117" i="53"/>
  <c r="AE118" i="53"/>
  <c r="AE119" i="53"/>
  <c r="AE120" i="53"/>
  <c r="AE121" i="53"/>
  <c r="AE122" i="53"/>
  <c r="AE123" i="53"/>
  <c r="AE124" i="53"/>
  <c r="AE125" i="53"/>
  <c r="AE126" i="53"/>
  <c r="AE127" i="53"/>
  <c r="AE128" i="53"/>
  <c r="AE129" i="53"/>
  <c r="AE130" i="53"/>
  <c r="AE131" i="53"/>
  <c r="AE132" i="53"/>
  <c r="AE133" i="53"/>
  <c r="AE134" i="53"/>
  <c r="AE135" i="53"/>
  <c r="AE136" i="53"/>
  <c r="AE137" i="53"/>
  <c r="AE138" i="53"/>
  <c r="AE139" i="53"/>
  <c r="AE140" i="53"/>
  <c r="AE141" i="53"/>
  <c r="AE142" i="53"/>
  <c r="AE143" i="53"/>
  <c r="AE144" i="53"/>
  <c r="AE145" i="53"/>
  <c r="AE146" i="53"/>
  <c r="AE147" i="53"/>
  <c r="AE148" i="53"/>
  <c r="AE149" i="53"/>
  <c r="AE150" i="53"/>
  <c r="AE151" i="53"/>
  <c r="AE152" i="53"/>
  <c r="AE153" i="53"/>
  <c r="AE154" i="53"/>
  <c r="AE155" i="53"/>
  <c r="AE156" i="53"/>
  <c r="AE157" i="53"/>
  <c r="AE158" i="53"/>
  <c r="AE159" i="53"/>
  <c r="AE160" i="53"/>
  <c r="AE161" i="53"/>
  <c r="AE162" i="53"/>
  <c r="AE163" i="53"/>
  <c r="AE164" i="53"/>
  <c r="AE165" i="53"/>
  <c r="AD3" i="53"/>
  <c r="AD4" i="53"/>
  <c r="AD167" i="53" s="1"/>
  <c r="D119" i="53" s="1"/>
  <c r="AD5" i="53"/>
  <c r="AD6" i="53"/>
  <c r="AD7" i="53"/>
  <c r="AD8" i="53"/>
  <c r="AD9" i="53"/>
  <c r="AD10" i="53"/>
  <c r="AD11" i="53"/>
  <c r="AD12" i="53"/>
  <c r="AD13" i="53"/>
  <c r="AD14" i="53"/>
  <c r="AD15" i="53"/>
  <c r="AD16" i="53"/>
  <c r="AD17" i="53"/>
  <c r="AD18" i="53"/>
  <c r="AD19" i="53"/>
  <c r="AD20" i="53"/>
  <c r="AD21" i="53"/>
  <c r="AD22" i="53"/>
  <c r="AD23" i="53"/>
  <c r="AD24" i="53"/>
  <c r="AD25" i="53"/>
  <c r="AD26" i="53"/>
  <c r="AD27" i="53"/>
  <c r="AD28" i="53"/>
  <c r="AD29" i="53"/>
  <c r="AD30" i="53"/>
  <c r="AD31" i="53"/>
  <c r="AD32" i="53"/>
  <c r="AD33" i="53"/>
  <c r="AD34" i="53"/>
  <c r="AD35" i="53"/>
  <c r="AD36" i="53"/>
  <c r="AD37" i="53"/>
  <c r="AD38" i="53"/>
  <c r="AD39" i="53"/>
  <c r="AD40" i="53"/>
  <c r="AD41" i="53"/>
  <c r="AD42" i="53"/>
  <c r="AD43" i="53"/>
  <c r="AD44" i="53"/>
  <c r="AD45" i="53"/>
  <c r="AD46" i="53"/>
  <c r="AD47" i="53"/>
  <c r="AD48" i="53"/>
  <c r="AD49" i="53"/>
  <c r="AD50" i="53"/>
  <c r="AD51" i="53"/>
  <c r="AD52" i="53"/>
  <c r="AD53" i="53"/>
  <c r="AD54" i="53"/>
  <c r="AD55" i="53"/>
  <c r="AD56" i="53"/>
  <c r="AD57" i="53"/>
  <c r="AD58" i="53"/>
  <c r="AD59" i="53"/>
  <c r="AD60" i="53"/>
  <c r="AD61" i="53"/>
  <c r="AD62" i="53"/>
  <c r="AD63" i="53"/>
  <c r="AD64" i="53"/>
  <c r="AD65" i="53"/>
  <c r="AD66" i="53"/>
  <c r="AD67" i="53"/>
  <c r="AD68" i="53"/>
  <c r="AD69" i="53"/>
  <c r="AD70" i="53"/>
  <c r="AD71" i="53"/>
  <c r="AD72" i="53"/>
  <c r="AD73" i="53"/>
  <c r="AD74" i="53"/>
  <c r="AD75" i="53"/>
  <c r="AD76" i="53"/>
  <c r="AD77" i="53"/>
  <c r="AD78" i="53"/>
  <c r="AD79" i="53"/>
  <c r="AD80" i="53"/>
  <c r="AD81" i="53"/>
  <c r="AD82" i="53"/>
  <c r="AD83" i="53"/>
  <c r="AD84" i="53"/>
  <c r="AD85" i="53"/>
  <c r="AD86" i="53"/>
  <c r="AD87" i="53"/>
  <c r="AD88" i="53"/>
  <c r="AD89" i="53"/>
  <c r="AD90" i="53"/>
  <c r="AD91" i="53"/>
  <c r="AD92" i="53"/>
  <c r="AD93" i="53"/>
  <c r="AD94" i="53"/>
  <c r="AD95" i="53"/>
  <c r="AD96" i="53"/>
  <c r="AD97" i="53"/>
  <c r="AD98" i="53"/>
  <c r="AD99" i="53"/>
  <c r="AD100" i="53"/>
  <c r="AD101" i="53"/>
  <c r="AD102" i="53"/>
  <c r="AD103" i="53"/>
  <c r="AD104" i="53"/>
  <c r="AD105" i="53"/>
  <c r="AD106" i="53"/>
  <c r="AD107" i="53"/>
  <c r="AD108" i="53"/>
  <c r="AD109" i="53"/>
  <c r="AD110" i="53"/>
  <c r="AD111" i="53"/>
  <c r="AD112" i="53"/>
  <c r="AD113" i="53"/>
  <c r="AD114" i="53"/>
  <c r="AD115" i="53"/>
  <c r="AD116" i="53"/>
  <c r="AD117" i="53"/>
  <c r="AD118" i="53"/>
  <c r="AD119" i="53"/>
  <c r="AD120" i="53"/>
  <c r="AD121" i="53"/>
  <c r="AD122" i="53"/>
  <c r="AD123" i="53"/>
  <c r="AD124" i="53"/>
  <c r="AD125" i="53"/>
  <c r="AD126" i="53"/>
  <c r="AD127" i="53"/>
  <c r="AD128" i="53"/>
  <c r="AD129" i="53"/>
  <c r="AD130" i="53"/>
  <c r="AD131" i="53"/>
  <c r="AD132" i="53"/>
  <c r="AD133" i="53"/>
  <c r="AD134" i="53"/>
  <c r="AD135" i="53"/>
  <c r="AD136" i="53"/>
  <c r="AD137" i="53"/>
  <c r="AD138" i="53"/>
  <c r="AD139" i="53"/>
  <c r="AD140" i="53"/>
  <c r="AD141" i="53"/>
  <c r="AD142" i="53"/>
  <c r="AD143" i="53"/>
  <c r="AD144" i="53"/>
  <c r="AD145" i="53"/>
  <c r="AD146" i="53"/>
  <c r="AD147" i="53"/>
  <c r="AD148" i="53"/>
  <c r="AD149" i="53"/>
  <c r="AD150" i="53"/>
  <c r="AD151" i="53"/>
  <c r="AD152" i="53"/>
  <c r="AD153" i="53"/>
  <c r="AD154" i="53"/>
  <c r="AD155" i="53"/>
  <c r="AD156" i="53"/>
  <c r="AD157" i="53"/>
  <c r="AD158" i="53"/>
  <c r="AD159" i="53"/>
  <c r="AD160" i="53"/>
  <c r="AD161" i="53"/>
  <c r="AD162" i="53"/>
  <c r="AD163" i="53"/>
  <c r="AD164" i="53"/>
  <c r="AD165" i="53"/>
  <c r="AC3" i="53"/>
  <c r="AC4" i="53"/>
  <c r="AC167" i="53" s="1"/>
  <c r="C119" i="53" s="1"/>
  <c r="E119" i="53" s="1"/>
  <c r="AC5" i="53"/>
  <c r="AC6" i="53"/>
  <c r="AC7" i="53"/>
  <c r="AC8" i="53"/>
  <c r="AC9" i="53"/>
  <c r="AC10" i="53"/>
  <c r="AC11" i="53"/>
  <c r="AC12" i="53"/>
  <c r="AC13" i="53"/>
  <c r="AC14" i="53"/>
  <c r="AC15" i="53"/>
  <c r="AC16" i="53"/>
  <c r="AC17" i="53"/>
  <c r="AC18" i="53"/>
  <c r="AC19" i="53"/>
  <c r="AC20" i="53"/>
  <c r="AC21" i="53"/>
  <c r="AC22" i="53"/>
  <c r="AC23" i="53"/>
  <c r="AC24" i="53"/>
  <c r="AC25" i="53"/>
  <c r="AC26" i="53"/>
  <c r="AC27" i="53"/>
  <c r="AC28" i="53"/>
  <c r="AC29" i="53"/>
  <c r="AC30" i="53"/>
  <c r="AC31" i="53"/>
  <c r="AC32" i="53"/>
  <c r="AC33" i="53"/>
  <c r="AC34" i="53"/>
  <c r="AC35" i="53"/>
  <c r="AC36" i="53"/>
  <c r="AC37" i="53"/>
  <c r="AC38" i="53"/>
  <c r="AC39" i="53"/>
  <c r="AC40" i="53"/>
  <c r="AC41" i="53"/>
  <c r="AC42" i="53"/>
  <c r="AC43" i="53"/>
  <c r="AC44" i="53"/>
  <c r="AC45" i="53"/>
  <c r="AC46" i="53"/>
  <c r="AC47" i="53"/>
  <c r="AC48" i="53"/>
  <c r="AC49" i="53"/>
  <c r="AC50" i="53"/>
  <c r="AC51" i="53"/>
  <c r="AC52" i="53"/>
  <c r="AC53" i="53"/>
  <c r="AC54" i="53"/>
  <c r="AC55" i="53"/>
  <c r="AC56" i="53"/>
  <c r="AC57" i="53"/>
  <c r="AC58" i="53"/>
  <c r="AC59" i="53"/>
  <c r="AC60" i="53"/>
  <c r="AC61" i="53"/>
  <c r="AC62" i="53"/>
  <c r="AC63" i="53"/>
  <c r="AC64" i="53"/>
  <c r="AC65" i="53"/>
  <c r="AC66" i="53"/>
  <c r="AC67" i="53"/>
  <c r="AC68" i="53"/>
  <c r="AC69" i="53"/>
  <c r="AC70" i="53"/>
  <c r="AC71" i="53"/>
  <c r="AC72" i="53"/>
  <c r="AC73" i="53"/>
  <c r="AC74" i="53"/>
  <c r="AC75" i="53"/>
  <c r="AC76" i="53"/>
  <c r="AC77" i="53"/>
  <c r="AC78" i="53"/>
  <c r="AC79" i="53"/>
  <c r="AC80" i="53"/>
  <c r="AC81" i="53"/>
  <c r="AC82" i="53"/>
  <c r="AC83" i="53"/>
  <c r="AC84" i="53"/>
  <c r="AC85" i="53"/>
  <c r="AC86" i="53"/>
  <c r="AC87" i="53"/>
  <c r="AC88" i="53"/>
  <c r="AC89" i="53"/>
  <c r="AC90" i="53"/>
  <c r="AC91" i="53"/>
  <c r="AC92" i="53"/>
  <c r="AC93" i="53"/>
  <c r="AC94" i="53"/>
  <c r="AC95" i="53"/>
  <c r="AC96" i="53"/>
  <c r="AC97" i="53"/>
  <c r="AC98" i="53"/>
  <c r="AC99" i="53"/>
  <c r="AC100" i="53"/>
  <c r="AC101" i="53"/>
  <c r="AC102" i="53"/>
  <c r="AC103" i="53"/>
  <c r="AC104" i="53"/>
  <c r="AC105" i="53"/>
  <c r="AC106" i="53"/>
  <c r="AC107" i="53"/>
  <c r="AC108" i="53"/>
  <c r="AC109" i="53"/>
  <c r="AC110" i="53"/>
  <c r="AC111" i="53"/>
  <c r="AC112" i="53"/>
  <c r="AC113" i="53"/>
  <c r="AC114" i="53"/>
  <c r="AC115" i="53"/>
  <c r="AC116" i="53"/>
  <c r="AC117" i="53"/>
  <c r="AC118" i="53"/>
  <c r="AC119" i="53"/>
  <c r="AC120" i="53"/>
  <c r="AC121" i="53"/>
  <c r="AC122" i="53"/>
  <c r="AC123" i="53"/>
  <c r="AC124" i="53"/>
  <c r="AC125" i="53"/>
  <c r="AC126" i="53"/>
  <c r="AC127" i="53"/>
  <c r="AC128" i="53"/>
  <c r="AC129" i="53"/>
  <c r="AC130" i="53"/>
  <c r="AC131" i="53"/>
  <c r="AC132" i="53"/>
  <c r="AC133" i="53"/>
  <c r="AC134" i="53"/>
  <c r="AC135" i="53"/>
  <c r="AC136" i="53"/>
  <c r="AC137" i="53"/>
  <c r="AC138" i="53"/>
  <c r="AC139" i="53"/>
  <c r="AC140" i="53"/>
  <c r="AC141" i="53"/>
  <c r="AC142" i="53"/>
  <c r="AC143" i="53"/>
  <c r="AC144" i="53"/>
  <c r="AC145" i="53"/>
  <c r="AC146" i="53"/>
  <c r="AC147" i="53"/>
  <c r="AC148" i="53"/>
  <c r="AC149" i="53"/>
  <c r="AC150" i="53"/>
  <c r="AC151" i="53"/>
  <c r="AC152" i="53"/>
  <c r="AC153" i="53"/>
  <c r="AC154" i="53"/>
  <c r="AC155" i="53"/>
  <c r="AC156" i="53"/>
  <c r="AC157" i="53"/>
  <c r="AC158" i="53"/>
  <c r="AC159" i="53"/>
  <c r="AC160" i="53"/>
  <c r="AC161" i="53"/>
  <c r="AC162" i="53"/>
  <c r="AC163" i="53"/>
  <c r="AC164" i="53"/>
  <c r="AC165" i="53"/>
  <c r="AB3" i="53"/>
  <c r="AB4" i="53"/>
  <c r="AB167" i="53" s="1"/>
  <c r="D118" i="53" s="1"/>
  <c r="AB5" i="53"/>
  <c r="AB6" i="53"/>
  <c r="AB7" i="53"/>
  <c r="AB8" i="53"/>
  <c r="AB9" i="53"/>
  <c r="AB10" i="53"/>
  <c r="AB11" i="53"/>
  <c r="AB12" i="53"/>
  <c r="AB13" i="53"/>
  <c r="AB14" i="53"/>
  <c r="AB15" i="53"/>
  <c r="AB16" i="53"/>
  <c r="AB17" i="53"/>
  <c r="AB18" i="53"/>
  <c r="AB19" i="53"/>
  <c r="AB20" i="53"/>
  <c r="AB21" i="53"/>
  <c r="AB22" i="53"/>
  <c r="AB23" i="53"/>
  <c r="AB24" i="53"/>
  <c r="AB25" i="53"/>
  <c r="AB26" i="53"/>
  <c r="AB27" i="53"/>
  <c r="AB28" i="53"/>
  <c r="AB29" i="53"/>
  <c r="AB30" i="53"/>
  <c r="AB31" i="53"/>
  <c r="AB32" i="53"/>
  <c r="AB33" i="53"/>
  <c r="AB34" i="53"/>
  <c r="AB35" i="53"/>
  <c r="AB36" i="53"/>
  <c r="AB37" i="53"/>
  <c r="AB38" i="53"/>
  <c r="AB39" i="53"/>
  <c r="AB40" i="53"/>
  <c r="AB41" i="53"/>
  <c r="AB42" i="53"/>
  <c r="AB43" i="53"/>
  <c r="AB44" i="53"/>
  <c r="AB45" i="53"/>
  <c r="AB46" i="53"/>
  <c r="AB47" i="53"/>
  <c r="AB48" i="53"/>
  <c r="AB49" i="53"/>
  <c r="AB50" i="53"/>
  <c r="AB51" i="53"/>
  <c r="AB52" i="53"/>
  <c r="AB53" i="53"/>
  <c r="AB54" i="53"/>
  <c r="AB55" i="53"/>
  <c r="AB56" i="53"/>
  <c r="AB57" i="53"/>
  <c r="AB58" i="53"/>
  <c r="AB59" i="53"/>
  <c r="AB60" i="53"/>
  <c r="AB61" i="53"/>
  <c r="AB62" i="53"/>
  <c r="AB63" i="53"/>
  <c r="AB64" i="53"/>
  <c r="AB65" i="53"/>
  <c r="AB66" i="53"/>
  <c r="AB67" i="53"/>
  <c r="AB68" i="53"/>
  <c r="AB69" i="53"/>
  <c r="AB70" i="53"/>
  <c r="AB71" i="53"/>
  <c r="AB72" i="53"/>
  <c r="AB73" i="53"/>
  <c r="AB74" i="53"/>
  <c r="AB75" i="53"/>
  <c r="AB76" i="53"/>
  <c r="AB77" i="53"/>
  <c r="AB78" i="53"/>
  <c r="AB79" i="53"/>
  <c r="AB80" i="53"/>
  <c r="AB81" i="53"/>
  <c r="AB82" i="53"/>
  <c r="AB83" i="53"/>
  <c r="AB84" i="53"/>
  <c r="AB85" i="53"/>
  <c r="AB86" i="53"/>
  <c r="AB87" i="53"/>
  <c r="AB88" i="53"/>
  <c r="AB89" i="53"/>
  <c r="AB90" i="53"/>
  <c r="AB91" i="53"/>
  <c r="AB92" i="53"/>
  <c r="AB93" i="53"/>
  <c r="AB94" i="53"/>
  <c r="AB95" i="53"/>
  <c r="AB96" i="53"/>
  <c r="AB97" i="53"/>
  <c r="AB98" i="53"/>
  <c r="AB99" i="53"/>
  <c r="AB100" i="53"/>
  <c r="AB101" i="53"/>
  <c r="AB102" i="53"/>
  <c r="AB103" i="53"/>
  <c r="AB104" i="53"/>
  <c r="AB105" i="53"/>
  <c r="AB106" i="53"/>
  <c r="AB107" i="53"/>
  <c r="AB108" i="53"/>
  <c r="AB109" i="53"/>
  <c r="AB110" i="53"/>
  <c r="AB111" i="53"/>
  <c r="AB112" i="53"/>
  <c r="AB113" i="53"/>
  <c r="AB114" i="53"/>
  <c r="AB115" i="53"/>
  <c r="AB116" i="53"/>
  <c r="AB117" i="53"/>
  <c r="AB118" i="53"/>
  <c r="AB119" i="53"/>
  <c r="AB120" i="53"/>
  <c r="AB121" i="53"/>
  <c r="AB122" i="53"/>
  <c r="AB123" i="53"/>
  <c r="AB124" i="53"/>
  <c r="AB125" i="53"/>
  <c r="AB126" i="53"/>
  <c r="AB127" i="53"/>
  <c r="AB128" i="53"/>
  <c r="AB129" i="53"/>
  <c r="AB130" i="53"/>
  <c r="AB131" i="53"/>
  <c r="AB132" i="53"/>
  <c r="AB133" i="53"/>
  <c r="AB134" i="53"/>
  <c r="AB135" i="53"/>
  <c r="AB136" i="53"/>
  <c r="AB137" i="53"/>
  <c r="AB138" i="53"/>
  <c r="AB139" i="53"/>
  <c r="AB140" i="53"/>
  <c r="AB141" i="53"/>
  <c r="AB142" i="53"/>
  <c r="AB143" i="53"/>
  <c r="AB144" i="53"/>
  <c r="AB145" i="53"/>
  <c r="AB146" i="53"/>
  <c r="AB147" i="53"/>
  <c r="AB148" i="53"/>
  <c r="AB149" i="53"/>
  <c r="AB150" i="53"/>
  <c r="AB151" i="53"/>
  <c r="AB152" i="53"/>
  <c r="AB153" i="53"/>
  <c r="AB154" i="53"/>
  <c r="AB155" i="53"/>
  <c r="AB156" i="53"/>
  <c r="AB157" i="53"/>
  <c r="AB158" i="53"/>
  <c r="AB159" i="53"/>
  <c r="AB160" i="53"/>
  <c r="AB161" i="53"/>
  <c r="AB162" i="53"/>
  <c r="AB163" i="53"/>
  <c r="AB164" i="53"/>
  <c r="AB165" i="53"/>
  <c r="AA3" i="53"/>
  <c r="AA4" i="53"/>
  <c r="AA167" i="53" s="1"/>
  <c r="C118" i="53" s="1"/>
  <c r="E118" i="53" s="1"/>
  <c r="AA5" i="53"/>
  <c r="AA6" i="53"/>
  <c r="AA7" i="53"/>
  <c r="AA8" i="53"/>
  <c r="AA9" i="53"/>
  <c r="AA10" i="53"/>
  <c r="AA11" i="53"/>
  <c r="AA12" i="53"/>
  <c r="AA13" i="53"/>
  <c r="AA14" i="53"/>
  <c r="AA15" i="53"/>
  <c r="AA16" i="53"/>
  <c r="AA17" i="53"/>
  <c r="AA18" i="53"/>
  <c r="AA19" i="53"/>
  <c r="AA20" i="53"/>
  <c r="AA21" i="53"/>
  <c r="AA22" i="53"/>
  <c r="AA23" i="53"/>
  <c r="AA24" i="53"/>
  <c r="AA25" i="53"/>
  <c r="AA26" i="53"/>
  <c r="AA27" i="53"/>
  <c r="AA28" i="53"/>
  <c r="AA29" i="53"/>
  <c r="AA30" i="53"/>
  <c r="AA31" i="53"/>
  <c r="AA32" i="53"/>
  <c r="AA33" i="53"/>
  <c r="AA34" i="53"/>
  <c r="AA35" i="53"/>
  <c r="AA36" i="53"/>
  <c r="AA37" i="53"/>
  <c r="AA38" i="53"/>
  <c r="AA39" i="53"/>
  <c r="AA40" i="53"/>
  <c r="AA41" i="53"/>
  <c r="AA42" i="53"/>
  <c r="AA43" i="53"/>
  <c r="AA44" i="53"/>
  <c r="AA45" i="53"/>
  <c r="AA46" i="53"/>
  <c r="AA47" i="53"/>
  <c r="AA48" i="53"/>
  <c r="AA49" i="53"/>
  <c r="AA50" i="53"/>
  <c r="AA51" i="53"/>
  <c r="AA52" i="53"/>
  <c r="AA53" i="53"/>
  <c r="AA54" i="53"/>
  <c r="AA55" i="53"/>
  <c r="AA56" i="53"/>
  <c r="AA57" i="53"/>
  <c r="AA58" i="53"/>
  <c r="AA59" i="53"/>
  <c r="AA60" i="53"/>
  <c r="AA61" i="53"/>
  <c r="AA62" i="53"/>
  <c r="AA63" i="53"/>
  <c r="AA64" i="53"/>
  <c r="AA65" i="53"/>
  <c r="AA66" i="53"/>
  <c r="AA67" i="53"/>
  <c r="AA68" i="53"/>
  <c r="AA69" i="53"/>
  <c r="AA70" i="53"/>
  <c r="AA71" i="53"/>
  <c r="AA72" i="53"/>
  <c r="AA73" i="53"/>
  <c r="AA74" i="53"/>
  <c r="AA75" i="53"/>
  <c r="AA76" i="53"/>
  <c r="AA77" i="53"/>
  <c r="AA78" i="53"/>
  <c r="AA79" i="53"/>
  <c r="AA80" i="53"/>
  <c r="AA81" i="53"/>
  <c r="AA82" i="53"/>
  <c r="AA83" i="53"/>
  <c r="AA84" i="53"/>
  <c r="AA85" i="53"/>
  <c r="AA86" i="53"/>
  <c r="AA87" i="53"/>
  <c r="AA88" i="53"/>
  <c r="AA89" i="53"/>
  <c r="AA90" i="53"/>
  <c r="AA91" i="53"/>
  <c r="AA92" i="53"/>
  <c r="AA93" i="53"/>
  <c r="AA94" i="53"/>
  <c r="AA95" i="53"/>
  <c r="AA96" i="53"/>
  <c r="AA97" i="53"/>
  <c r="AA98" i="53"/>
  <c r="AA99" i="53"/>
  <c r="AA100" i="53"/>
  <c r="AA101" i="53"/>
  <c r="AA102" i="53"/>
  <c r="AA103" i="53"/>
  <c r="AA104" i="53"/>
  <c r="AA105" i="53"/>
  <c r="AA106" i="53"/>
  <c r="AA107" i="53"/>
  <c r="AA108" i="53"/>
  <c r="AA109" i="53"/>
  <c r="AA110" i="53"/>
  <c r="AA111" i="53"/>
  <c r="AA112" i="53"/>
  <c r="AA113" i="53"/>
  <c r="AA114" i="53"/>
  <c r="AA115" i="53"/>
  <c r="AA116" i="53"/>
  <c r="AA117" i="53"/>
  <c r="AA118" i="53"/>
  <c r="AA119" i="53"/>
  <c r="AA120" i="53"/>
  <c r="AA121" i="53"/>
  <c r="AA122" i="53"/>
  <c r="AA123" i="53"/>
  <c r="AA124" i="53"/>
  <c r="AA125" i="53"/>
  <c r="AA126" i="53"/>
  <c r="AA127" i="53"/>
  <c r="AA128" i="53"/>
  <c r="AA129" i="53"/>
  <c r="AA130" i="53"/>
  <c r="AA131" i="53"/>
  <c r="AA132" i="53"/>
  <c r="AA133" i="53"/>
  <c r="AA134" i="53"/>
  <c r="AA135" i="53"/>
  <c r="AA136" i="53"/>
  <c r="AA137" i="53"/>
  <c r="AA138" i="53"/>
  <c r="AA139" i="53"/>
  <c r="AA140" i="53"/>
  <c r="AA141" i="53"/>
  <c r="AA142" i="53"/>
  <c r="AA143" i="53"/>
  <c r="AA144" i="53"/>
  <c r="AA145" i="53"/>
  <c r="AA146" i="53"/>
  <c r="AA147" i="53"/>
  <c r="AA148" i="53"/>
  <c r="AA149" i="53"/>
  <c r="AA150" i="53"/>
  <c r="AA151" i="53"/>
  <c r="AA152" i="53"/>
  <c r="AA153" i="53"/>
  <c r="AA154" i="53"/>
  <c r="AA155" i="53"/>
  <c r="AA156" i="53"/>
  <c r="AA157" i="53"/>
  <c r="AA158" i="53"/>
  <c r="AA159" i="53"/>
  <c r="AA160" i="53"/>
  <c r="AA161" i="53"/>
  <c r="AA162" i="53"/>
  <c r="AA163" i="53"/>
  <c r="AA164" i="53"/>
  <c r="AA165" i="53"/>
  <c r="Y167" i="53"/>
  <c r="X167" i="53"/>
  <c r="W167" i="53"/>
  <c r="O3" i="53"/>
  <c r="S3" i="53"/>
  <c r="O4" i="53"/>
  <c r="S4" i="53"/>
  <c r="O5" i="53"/>
  <c r="S5" i="53"/>
  <c r="O6" i="53"/>
  <c r="S6" i="53"/>
  <c r="O7" i="53"/>
  <c r="S7" i="53"/>
  <c r="O8" i="53"/>
  <c r="S8" i="53"/>
  <c r="O9" i="53"/>
  <c r="S9" i="53"/>
  <c r="O10" i="53"/>
  <c r="S10" i="53"/>
  <c r="O11" i="53"/>
  <c r="S11" i="53"/>
  <c r="O12" i="53"/>
  <c r="S12" i="53"/>
  <c r="O13" i="53"/>
  <c r="S13" i="53"/>
  <c r="O14" i="53"/>
  <c r="S14" i="53"/>
  <c r="O15" i="53"/>
  <c r="S15" i="53"/>
  <c r="O16" i="53"/>
  <c r="S16" i="53"/>
  <c r="O17" i="53"/>
  <c r="S17" i="53"/>
  <c r="O18" i="53"/>
  <c r="S18" i="53"/>
  <c r="O19" i="53"/>
  <c r="S19" i="53"/>
  <c r="O20" i="53"/>
  <c r="S20" i="53"/>
  <c r="O21" i="53"/>
  <c r="S21" i="53"/>
  <c r="O22" i="53"/>
  <c r="S22" i="53"/>
  <c r="O23" i="53"/>
  <c r="S23" i="53"/>
  <c r="O24" i="53"/>
  <c r="S24" i="53"/>
  <c r="O25" i="53"/>
  <c r="S25" i="53"/>
  <c r="O26" i="53"/>
  <c r="S26" i="53"/>
  <c r="O27" i="53"/>
  <c r="S27" i="53"/>
  <c r="O28" i="53"/>
  <c r="S28" i="53"/>
  <c r="O29" i="53"/>
  <c r="S29" i="53"/>
  <c r="O30" i="53"/>
  <c r="S30" i="53"/>
  <c r="O31" i="53"/>
  <c r="S31" i="53"/>
  <c r="O32" i="53"/>
  <c r="S32" i="53"/>
  <c r="O33" i="53"/>
  <c r="S33" i="53"/>
  <c r="O34" i="53"/>
  <c r="S34" i="53"/>
  <c r="O35" i="53"/>
  <c r="S35" i="53"/>
  <c r="O36" i="53"/>
  <c r="S36" i="53"/>
  <c r="O37" i="53"/>
  <c r="S37" i="53"/>
  <c r="O38" i="53"/>
  <c r="S38" i="53"/>
  <c r="O39" i="53"/>
  <c r="S39" i="53"/>
  <c r="O40" i="53"/>
  <c r="S40" i="53"/>
  <c r="O41" i="53"/>
  <c r="S41" i="53"/>
  <c r="O42" i="53"/>
  <c r="S42" i="53"/>
  <c r="O43" i="53"/>
  <c r="S43" i="53"/>
  <c r="O44" i="53"/>
  <c r="S44" i="53"/>
  <c r="O45" i="53"/>
  <c r="S45" i="53"/>
  <c r="O46" i="53"/>
  <c r="S46" i="53"/>
  <c r="O47" i="53"/>
  <c r="S47" i="53"/>
  <c r="O48" i="53"/>
  <c r="S48" i="53"/>
  <c r="O49" i="53"/>
  <c r="S49" i="53"/>
  <c r="O50" i="53"/>
  <c r="S50" i="53"/>
  <c r="O51" i="53"/>
  <c r="S51" i="53"/>
  <c r="O52" i="53"/>
  <c r="S52" i="53"/>
  <c r="O53" i="53"/>
  <c r="S53" i="53"/>
  <c r="O54" i="53"/>
  <c r="S54" i="53"/>
  <c r="O55" i="53"/>
  <c r="S55" i="53"/>
  <c r="O56" i="53"/>
  <c r="S56" i="53"/>
  <c r="O57" i="53"/>
  <c r="S57" i="53"/>
  <c r="O58" i="53"/>
  <c r="S58" i="53"/>
  <c r="O59" i="53"/>
  <c r="S59" i="53"/>
  <c r="O60" i="53"/>
  <c r="S60" i="53"/>
  <c r="O61" i="53"/>
  <c r="S61" i="53"/>
  <c r="O62" i="53"/>
  <c r="S62" i="53"/>
  <c r="O63" i="53"/>
  <c r="S63" i="53"/>
  <c r="O64" i="53"/>
  <c r="S64" i="53"/>
  <c r="O65" i="53"/>
  <c r="S65" i="53"/>
  <c r="O66" i="53"/>
  <c r="S66" i="53"/>
  <c r="O67" i="53"/>
  <c r="S67" i="53"/>
  <c r="O68" i="53"/>
  <c r="S68" i="53"/>
  <c r="O69" i="53"/>
  <c r="S69" i="53"/>
  <c r="O70" i="53"/>
  <c r="S70" i="53"/>
  <c r="O71" i="53"/>
  <c r="S71" i="53"/>
  <c r="O72" i="53"/>
  <c r="S72" i="53"/>
  <c r="O73" i="53"/>
  <c r="S73" i="53"/>
  <c r="O74" i="53"/>
  <c r="S74" i="53"/>
  <c r="O75" i="53"/>
  <c r="S75" i="53"/>
  <c r="O76" i="53"/>
  <c r="S76" i="53"/>
  <c r="O77" i="53"/>
  <c r="S77" i="53"/>
  <c r="O78" i="53"/>
  <c r="S78" i="53"/>
  <c r="O79" i="53"/>
  <c r="S79" i="53"/>
  <c r="O80" i="53"/>
  <c r="S80" i="53"/>
  <c r="O81" i="53"/>
  <c r="S81" i="53"/>
  <c r="O82" i="53"/>
  <c r="S82" i="53"/>
  <c r="O83" i="53"/>
  <c r="S83" i="53"/>
  <c r="O84" i="53"/>
  <c r="S84" i="53"/>
  <c r="O85" i="53"/>
  <c r="S85" i="53"/>
  <c r="O86" i="53"/>
  <c r="S86" i="53"/>
  <c r="O87" i="53"/>
  <c r="S87" i="53"/>
  <c r="O88" i="53"/>
  <c r="S88" i="53"/>
  <c r="O89" i="53"/>
  <c r="S89" i="53"/>
  <c r="O90" i="53"/>
  <c r="S90" i="53"/>
  <c r="O91" i="53"/>
  <c r="S91" i="53"/>
  <c r="O92" i="53"/>
  <c r="S92" i="53"/>
  <c r="O93" i="53"/>
  <c r="S93" i="53"/>
  <c r="O94" i="53"/>
  <c r="S94" i="53"/>
  <c r="O95" i="53"/>
  <c r="S95" i="53"/>
  <c r="O96" i="53"/>
  <c r="S96" i="53"/>
  <c r="O97" i="53"/>
  <c r="S97" i="53"/>
  <c r="O98" i="53"/>
  <c r="S98" i="53"/>
  <c r="O99" i="53"/>
  <c r="S99" i="53"/>
  <c r="O100" i="53"/>
  <c r="S100" i="53"/>
  <c r="O101" i="53"/>
  <c r="S101" i="53"/>
  <c r="O102" i="53"/>
  <c r="S102" i="53"/>
  <c r="O103" i="53"/>
  <c r="S103" i="53"/>
  <c r="O104" i="53"/>
  <c r="S104" i="53"/>
  <c r="O105" i="53"/>
  <c r="S105" i="53"/>
  <c r="O106" i="53"/>
  <c r="S106" i="53"/>
  <c r="O107" i="53"/>
  <c r="S107" i="53"/>
  <c r="O108" i="53"/>
  <c r="S108" i="53"/>
  <c r="O109" i="53"/>
  <c r="S109" i="53"/>
  <c r="O110" i="53"/>
  <c r="S110" i="53"/>
  <c r="O111" i="53"/>
  <c r="S111" i="53"/>
  <c r="O112" i="53"/>
  <c r="S112" i="53"/>
  <c r="O113" i="53"/>
  <c r="S113" i="53"/>
  <c r="O114" i="53"/>
  <c r="S114" i="53"/>
  <c r="O115" i="53"/>
  <c r="S115" i="53"/>
  <c r="O116" i="53"/>
  <c r="S116" i="53"/>
  <c r="O117" i="53"/>
  <c r="S117" i="53"/>
  <c r="O118" i="53"/>
  <c r="S118" i="53"/>
  <c r="O119" i="53"/>
  <c r="S119" i="53"/>
  <c r="O120" i="53"/>
  <c r="S120" i="53"/>
  <c r="O121" i="53"/>
  <c r="S121" i="53"/>
  <c r="O122" i="53"/>
  <c r="S122" i="53"/>
  <c r="O123" i="53"/>
  <c r="S123" i="53"/>
  <c r="O124" i="53"/>
  <c r="S124" i="53"/>
  <c r="O125" i="53"/>
  <c r="S125" i="53"/>
  <c r="O126" i="53"/>
  <c r="S126" i="53"/>
  <c r="O127" i="53"/>
  <c r="S127" i="53"/>
  <c r="O128" i="53"/>
  <c r="S128" i="53"/>
  <c r="O129" i="53"/>
  <c r="S129" i="53"/>
  <c r="O130" i="53"/>
  <c r="S130" i="53"/>
  <c r="O131" i="53"/>
  <c r="S131" i="53"/>
  <c r="O132" i="53"/>
  <c r="S132" i="53"/>
  <c r="O133" i="53"/>
  <c r="S133" i="53"/>
  <c r="O134" i="53"/>
  <c r="S134" i="53"/>
  <c r="O135" i="53"/>
  <c r="S135" i="53"/>
  <c r="O136" i="53"/>
  <c r="S136" i="53"/>
  <c r="O137" i="53"/>
  <c r="S137" i="53"/>
  <c r="O138" i="53"/>
  <c r="S138" i="53"/>
  <c r="O139" i="53"/>
  <c r="S139" i="53"/>
  <c r="O140" i="53"/>
  <c r="S140" i="53"/>
  <c r="O141" i="53"/>
  <c r="S141" i="53"/>
  <c r="O142" i="53"/>
  <c r="S142" i="53"/>
  <c r="O143" i="53"/>
  <c r="S143" i="53"/>
  <c r="O144" i="53"/>
  <c r="S144" i="53"/>
  <c r="O145" i="53"/>
  <c r="S145" i="53"/>
  <c r="O146" i="53"/>
  <c r="S146" i="53"/>
  <c r="O147" i="53"/>
  <c r="S147" i="53"/>
  <c r="O148" i="53"/>
  <c r="S148" i="53"/>
  <c r="O149" i="53"/>
  <c r="S149" i="53"/>
  <c r="O150" i="53"/>
  <c r="S150" i="53"/>
  <c r="O151" i="53"/>
  <c r="S151" i="53"/>
  <c r="O152" i="53"/>
  <c r="S152" i="53"/>
  <c r="O153" i="53"/>
  <c r="S153" i="53"/>
  <c r="O154" i="53"/>
  <c r="S154" i="53"/>
  <c r="O155" i="53"/>
  <c r="S155" i="53"/>
  <c r="O156" i="53"/>
  <c r="S156" i="53"/>
  <c r="O157" i="53"/>
  <c r="S157" i="53"/>
  <c r="O158" i="53"/>
  <c r="S158" i="53"/>
  <c r="O159" i="53"/>
  <c r="S159" i="53"/>
  <c r="O160" i="53"/>
  <c r="S160" i="53"/>
  <c r="O161" i="53"/>
  <c r="S161" i="53"/>
  <c r="O162" i="53"/>
  <c r="S162" i="53"/>
  <c r="O163" i="53"/>
  <c r="S163" i="53"/>
  <c r="O164" i="53"/>
  <c r="S164" i="53"/>
  <c r="O165" i="53"/>
  <c r="S165" i="53"/>
  <c r="S167" i="53"/>
  <c r="N3" i="53"/>
  <c r="R3" i="53"/>
  <c r="N4" i="53"/>
  <c r="R4" i="53"/>
  <c r="N5" i="53"/>
  <c r="R5" i="53"/>
  <c r="N6" i="53"/>
  <c r="R6" i="53"/>
  <c r="N7" i="53"/>
  <c r="R7" i="53"/>
  <c r="N8" i="53"/>
  <c r="R8" i="53"/>
  <c r="N9" i="53"/>
  <c r="R9" i="53"/>
  <c r="N10" i="53"/>
  <c r="R10" i="53"/>
  <c r="N11" i="53"/>
  <c r="R11" i="53"/>
  <c r="N12" i="53"/>
  <c r="R12" i="53"/>
  <c r="N13" i="53"/>
  <c r="R13" i="53"/>
  <c r="N14" i="53"/>
  <c r="R14" i="53"/>
  <c r="N15" i="53"/>
  <c r="R15" i="53"/>
  <c r="N16" i="53"/>
  <c r="R16" i="53"/>
  <c r="N17" i="53"/>
  <c r="R17" i="53"/>
  <c r="N18" i="53"/>
  <c r="R18" i="53"/>
  <c r="N19" i="53"/>
  <c r="R19" i="53"/>
  <c r="N20" i="53"/>
  <c r="R20" i="53"/>
  <c r="N21" i="53"/>
  <c r="R21" i="53"/>
  <c r="N22" i="53"/>
  <c r="R22" i="53"/>
  <c r="N23" i="53"/>
  <c r="R23" i="53"/>
  <c r="N24" i="53"/>
  <c r="R24" i="53"/>
  <c r="N25" i="53"/>
  <c r="R25" i="53"/>
  <c r="N26" i="53"/>
  <c r="R26" i="53"/>
  <c r="N27" i="53"/>
  <c r="R27" i="53"/>
  <c r="N28" i="53"/>
  <c r="R28" i="53"/>
  <c r="N29" i="53"/>
  <c r="R29" i="53"/>
  <c r="N30" i="53"/>
  <c r="R30" i="53"/>
  <c r="N31" i="53"/>
  <c r="R31" i="53"/>
  <c r="N32" i="53"/>
  <c r="R32" i="53"/>
  <c r="N33" i="53"/>
  <c r="R33" i="53"/>
  <c r="N34" i="53"/>
  <c r="R34" i="53"/>
  <c r="N35" i="53"/>
  <c r="R35" i="53"/>
  <c r="N36" i="53"/>
  <c r="R36" i="53"/>
  <c r="N37" i="53"/>
  <c r="R37" i="53"/>
  <c r="N38" i="53"/>
  <c r="R38" i="53"/>
  <c r="N39" i="53"/>
  <c r="R39" i="53"/>
  <c r="N40" i="53"/>
  <c r="R40" i="53"/>
  <c r="N41" i="53"/>
  <c r="R41" i="53"/>
  <c r="N42" i="53"/>
  <c r="R42" i="53"/>
  <c r="N43" i="53"/>
  <c r="R43" i="53"/>
  <c r="N44" i="53"/>
  <c r="R44" i="53"/>
  <c r="N45" i="53"/>
  <c r="R45" i="53"/>
  <c r="N46" i="53"/>
  <c r="R46" i="53"/>
  <c r="N47" i="53"/>
  <c r="R47" i="53"/>
  <c r="N48" i="53"/>
  <c r="R48" i="53"/>
  <c r="N49" i="53"/>
  <c r="R49" i="53"/>
  <c r="N50" i="53"/>
  <c r="R50" i="53"/>
  <c r="N51" i="53"/>
  <c r="R51" i="53"/>
  <c r="N52" i="53"/>
  <c r="R52" i="53"/>
  <c r="N53" i="53"/>
  <c r="R53" i="53"/>
  <c r="N54" i="53"/>
  <c r="R54" i="53"/>
  <c r="N55" i="53"/>
  <c r="R55" i="53"/>
  <c r="N56" i="53"/>
  <c r="R56" i="53"/>
  <c r="N57" i="53"/>
  <c r="R57" i="53"/>
  <c r="N58" i="53"/>
  <c r="R58" i="53"/>
  <c r="N59" i="53"/>
  <c r="R59" i="53"/>
  <c r="N60" i="53"/>
  <c r="R60" i="53"/>
  <c r="N61" i="53"/>
  <c r="R61" i="53"/>
  <c r="N62" i="53"/>
  <c r="R62" i="53"/>
  <c r="N63" i="53"/>
  <c r="R63" i="53"/>
  <c r="N64" i="53"/>
  <c r="R64" i="53"/>
  <c r="N65" i="53"/>
  <c r="R65" i="53"/>
  <c r="N66" i="53"/>
  <c r="R66" i="53"/>
  <c r="N67" i="53"/>
  <c r="R67" i="53"/>
  <c r="N68" i="53"/>
  <c r="R68" i="53"/>
  <c r="N69" i="53"/>
  <c r="R69" i="53"/>
  <c r="N70" i="53"/>
  <c r="R70" i="53"/>
  <c r="N71" i="53"/>
  <c r="R71" i="53"/>
  <c r="N72" i="53"/>
  <c r="R72" i="53"/>
  <c r="N73" i="53"/>
  <c r="R73" i="53"/>
  <c r="N74" i="53"/>
  <c r="R74" i="53"/>
  <c r="N75" i="53"/>
  <c r="R75" i="53"/>
  <c r="N76" i="53"/>
  <c r="R76" i="53"/>
  <c r="N77" i="53"/>
  <c r="R77" i="53"/>
  <c r="N78" i="53"/>
  <c r="R78" i="53"/>
  <c r="N79" i="53"/>
  <c r="R79" i="53"/>
  <c r="N80" i="53"/>
  <c r="R80" i="53"/>
  <c r="N81" i="53"/>
  <c r="R81" i="53"/>
  <c r="N82" i="53"/>
  <c r="R82" i="53"/>
  <c r="N83" i="53"/>
  <c r="R83" i="53"/>
  <c r="N84" i="53"/>
  <c r="R84" i="53"/>
  <c r="N85" i="53"/>
  <c r="R85" i="53"/>
  <c r="N86" i="53"/>
  <c r="R86" i="53"/>
  <c r="N87" i="53"/>
  <c r="R87" i="53"/>
  <c r="N88" i="53"/>
  <c r="R88" i="53"/>
  <c r="N89" i="53"/>
  <c r="R89" i="53"/>
  <c r="N90" i="53"/>
  <c r="R90" i="53"/>
  <c r="N91" i="53"/>
  <c r="R91" i="53"/>
  <c r="N92" i="53"/>
  <c r="R92" i="53"/>
  <c r="N93" i="53"/>
  <c r="R93" i="53"/>
  <c r="N94" i="53"/>
  <c r="R94" i="53"/>
  <c r="N95" i="53"/>
  <c r="R95" i="53"/>
  <c r="N96" i="53"/>
  <c r="R96" i="53"/>
  <c r="N97" i="53"/>
  <c r="R97" i="53"/>
  <c r="N98" i="53"/>
  <c r="R98" i="53"/>
  <c r="N99" i="53"/>
  <c r="R99" i="53"/>
  <c r="N100" i="53"/>
  <c r="R100" i="53"/>
  <c r="N101" i="53"/>
  <c r="R101" i="53"/>
  <c r="N102" i="53"/>
  <c r="R102" i="53"/>
  <c r="N103" i="53"/>
  <c r="R103" i="53"/>
  <c r="N104" i="53"/>
  <c r="R104" i="53"/>
  <c r="N105" i="53"/>
  <c r="R105" i="53"/>
  <c r="N106" i="53"/>
  <c r="R106" i="53"/>
  <c r="N107" i="53"/>
  <c r="R107" i="53"/>
  <c r="N108" i="53"/>
  <c r="R108" i="53"/>
  <c r="N109" i="53"/>
  <c r="R109" i="53"/>
  <c r="N110" i="53"/>
  <c r="R110" i="53"/>
  <c r="N111" i="53"/>
  <c r="R111" i="53"/>
  <c r="N112" i="53"/>
  <c r="R112" i="53"/>
  <c r="N113" i="53"/>
  <c r="R113" i="53"/>
  <c r="N114" i="53"/>
  <c r="R114" i="53"/>
  <c r="N115" i="53"/>
  <c r="R115" i="53"/>
  <c r="N116" i="53"/>
  <c r="R116" i="53"/>
  <c r="N117" i="53"/>
  <c r="R117" i="53"/>
  <c r="N118" i="53"/>
  <c r="R118" i="53"/>
  <c r="N119" i="53"/>
  <c r="R119" i="53"/>
  <c r="N120" i="53"/>
  <c r="R120" i="53"/>
  <c r="N121" i="53"/>
  <c r="R121" i="53"/>
  <c r="N122" i="53"/>
  <c r="R122" i="53"/>
  <c r="N123" i="53"/>
  <c r="R123" i="53"/>
  <c r="N124" i="53"/>
  <c r="R124" i="53"/>
  <c r="N125" i="53"/>
  <c r="R125" i="53"/>
  <c r="N126" i="53"/>
  <c r="R126" i="53"/>
  <c r="N127" i="53"/>
  <c r="R127" i="53"/>
  <c r="N128" i="53"/>
  <c r="R128" i="53"/>
  <c r="N129" i="53"/>
  <c r="R129" i="53"/>
  <c r="N130" i="53"/>
  <c r="R130" i="53"/>
  <c r="N131" i="53"/>
  <c r="R131" i="53"/>
  <c r="N132" i="53"/>
  <c r="R132" i="53"/>
  <c r="N133" i="53"/>
  <c r="R133" i="53"/>
  <c r="N134" i="53"/>
  <c r="R134" i="53"/>
  <c r="N135" i="53"/>
  <c r="R135" i="53"/>
  <c r="N136" i="53"/>
  <c r="R136" i="53"/>
  <c r="N137" i="53"/>
  <c r="R137" i="53"/>
  <c r="N138" i="53"/>
  <c r="R138" i="53"/>
  <c r="N139" i="53"/>
  <c r="R139" i="53"/>
  <c r="N140" i="53"/>
  <c r="R140" i="53"/>
  <c r="N141" i="53"/>
  <c r="R141" i="53"/>
  <c r="N142" i="53"/>
  <c r="R142" i="53"/>
  <c r="N143" i="53"/>
  <c r="R143" i="53"/>
  <c r="N144" i="53"/>
  <c r="R144" i="53"/>
  <c r="N145" i="53"/>
  <c r="R145" i="53"/>
  <c r="N146" i="53"/>
  <c r="R146" i="53"/>
  <c r="N147" i="53"/>
  <c r="R147" i="53"/>
  <c r="N148" i="53"/>
  <c r="R148" i="53"/>
  <c r="N149" i="53"/>
  <c r="R149" i="53"/>
  <c r="N150" i="53"/>
  <c r="R150" i="53"/>
  <c r="N151" i="53"/>
  <c r="R151" i="53"/>
  <c r="N152" i="53"/>
  <c r="R152" i="53"/>
  <c r="N153" i="53"/>
  <c r="R153" i="53"/>
  <c r="N154" i="53"/>
  <c r="R154" i="53"/>
  <c r="N155" i="53"/>
  <c r="R155" i="53"/>
  <c r="N156" i="53"/>
  <c r="R156" i="53"/>
  <c r="N157" i="53"/>
  <c r="R157" i="53"/>
  <c r="N158" i="53"/>
  <c r="R158" i="53"/>
  <c r="N159" i="53"/>
  <c r="R159" i="53"/>
  <c r="N160" i="53"/>
  <c r="R160" i="53"/>
  <c r="N161" i="53"/>
  <c r="R161" i="53"/>
  <c r="N162" i="53"/>
  <c r="R162" i="53"/>
  <c r="N163" i="53"/>
  <c r="R163" i="53"/>
  <c r="N164" i="53"/>
  <c r="R164" i="53"/>
  <c r="N165" i="53"/>
  <c r="R165" i="53"/>
  <c r="R167" i="53"/>
  <c r="Q167" i="53"/>
  <c r="P167" i="53"/>
  <c r="O167" i="53"/>
  <c r="N167" i="53"/>
  <c r="CX3" i="53"/>
  <c r="CY3" i="53"/>
  <c r="CZ3" i="53"/>
  <c r="DA3" i="53"/>
  <c r="DB3" i="53"/>
  <c r="DC3" i="53"/>
  <c r="DD3" i="53"/>
  <c r="DE3" i="53"/>
  <c r="DF3" i="53"/>
  <c r="DG3" i="53"/>
  <c r="DH3" i="53"/>
  <c r="DI3" i="53"/>
  <c r="DJ3" i="53"/>
  <c r="L3" i="53"/>
  <c r="CX4" i="53"/>
  <c r="CY4" i="53"/>
  <c r="CZ4" i="53"/>
  <c r="DA4" i="53"/>
  <c r="DB4" i="53"/>
  <c r="DC4" i="53"/>
  <c r="DD4" i="53"/>
  <c r="DE4" i="53"/>
  <c r="DF4" i="53"/>
  <c r="DG4" i="53"/>
  <c r="DH4" i="53"/>
  <c r="DI4" i="53"/>
  <c r="DJ4" i="53"/>
  <c r="L4" i="53"/>
  <c r="CX5" i="53"/>
  <c r="CY5" i="53"/>
  <c r="CZ5" i="53"/>
  <c r="DA5" i="53"/>
  <c r="DB5" i="53"/>
  <c r="DC5" i="53"/>
  <c r="DD5" i="53"/>
  <c r="DE5" i="53"/>
  <c r="DF5" i="53"/>
  <c r="DG5" i="53"/>
  <c r="DH5" i="53"/>
  <c r="DI5" i="53"/>
  <c r="DJ5" i="53"/>
  <c r="L5" i="53"/>
  <c r="CX6" i="53"/>
  <c r="CY6" i="53"/>
  <c r="CZ6" i="53"/>
  <c r="DA6" i="53"/>
  <c r="DB6" i="53"/>
  <c r="DC6" i="53"/>
  <c r="DD6" i="53"/>
  <c r="DE6" i="53"/>
  <c r="DF6" i="53"/>
  <c r="DG6" i="53"/>
  <c r="DH6" i="53"/>
  <c r="DI6" i="53"/>
  <c r="DJ6" i="53"/>
  <c r="L6" i="53"/>
  <c r="CX7" i="53"/>
  <c r="CY7" i="53"/>
  <c r="CZ7" i="53"/>
  <c r="DA7" i="53"/>
  <c r="DB7" i="53"/>
  <c r="DC7" i="53"/>
  <c r="DD7" i="53"/>
  <c r="DE7" i="53"/>
  <c r="DF7" i="53"/>
  <c r="DG7" i="53"/>
  <c r="DH7" i="53"/>
  <c r="DI7" i="53"/>
  <c r="DJ7" i="53"/>
  <c r="L7" i="53"/>
  <c r="CX8" i="53"/>
  <c r="CY8" i="53"/>
  <c r="CZ8" i="53"/>
  <c r="DA8" i="53"/>
  <c r="DB8" i="53"/>
  <c r="DC8" i="53"/>
  <c r="DD8" i="53"/>
  <c r="DE8" i="53"/>
  <c r="DF8" i="53"/>
  <c r="DG8" i="53"/>
  <c r="DH8" i="53"/>
  <c r="DI8" i="53"/>
  <c r="DJ8" i="53"/>
  <c r="L8" i="53"/>
  <c r="CX9" i="53"/>
  <c r="CY9" i="53"/>
  <c r="CZ9" i="53"/>
  <c r="DA9" i="53"/>
  <c r="DB9" i="53"/>
  <c r="DC9" i="53"/>
  <c r="DD9" i="53"/>
  <c r="DE9" i="53"/>
  <c r="DF9" i="53"/>
  <c r="DG9" i="53"/>
  <c r="DH9" i="53"/>
  <c r="DI9" i="53"/>
  <c r="DJ9" i="53"/>
  <c r="L9" i="53"/>
  <c r="CX10" i="53"/>
  <c r="CY10" i="53"/>
  <c r="CZ10" i="53"/>
  <c r="DA10" i="53"/>
  <c r="DB10" i="53"/>
  <c r="DC10" i="53"/>
  <c r="DD10" i="53"/>
  <c r="DE10" i="53"/>
  <c r="DF10" i="53"/>
  <c r="DG10" i="53"/>
  <c r="DH10" i="53"/>
  <c r="DI10" i="53"/>
  <c r="DJ10" i="53"/>
  <c r="L10" i="53"/>
  <c r="CX11" i="53"/>
  <c r="CY11" i="53"/>
  <c r="CZ11" i="53"/>
  <c r="DA11" i="53"/>
  <c r="DB11" i="53"/>
  <c r="DC11" i="53"/>
  <c r="DD11" i="53"/>
  <c r="DE11" i="53"/>
  <c r="DF11" i="53"/>
  <c r="DG11" i="53"/>
  <c r="DH11" i="53"/>
  <c r="DI11" i="53"/>
  <c r="DJ11" i="53"/>
  <c r="L11" i="53"/>
  <c r="CX12" i="53"/>
  <c r="CY12" i="53"/>
  <c r="CZ12" i="53"/>
  <c r="DA12" i="53"/>
  <c r="DB12" i="53"/>
  <c r="DC12" i="53"/>
  <c r="DD12" i="53"/>
  <c r="DE12" i="53"/>
  <c r="DF12" i="53"/>
  <c r="DG12" i="53"/>
  <c r="DH12" i="53"/>
  <c r="DI12" i="53"/>
  <c r="DJ12" i="53"/>
  <c r="L12" i="53"/>
  <c r="CX13" i="53"/>
  <c r="CY13" i="53"/>
  <c r="CZ13" i="53"/>
  <c r="DA13" i="53"/>
  <c r="DB13" i="53"/>
  <c r="DC13" i="53"/>
  <c r="DD13" i="53"/>
  <c r="DE13" i="53"/>
  <c r="DF13" i="53"/>
  <c r="DG13" i="53"/>
  <c r="DH13" i="53"/>
  <c r="DI13" i="53"/>
  <c r="DJ13" i="53"/>
  <c r="L13" i="53"/>
  <c r="CX14" i="53"/>
  <c r="CY14" i="53"/>
  <c r="CZ14" i="53"/>
  <c r="DA14" i="53"/>
  <c r="DB14" i="53"/>
  <c r="DC14" i="53"/>
  <c r="DD14" i="53"/>
  <c r="DE14" i="53"/>
  <c r="DF14" i="53"/>
  <c r="DG14" i="53"/>
  <c r="DH14" i="53"/>
  <c r="DI14" i="53"/>
  <c r="DJ14" i="53"/>
  <c r="L14" i="53"/>
  <c r="CX15" i="53"/>
  <c r="CY15" i="53"/>
  <c r="CZ15" i="53"/>
  <c r="DA15" i="53"/>
  <c r="DB15" i="53"/>
  <c r="DC15" i="53"/>
  <c r="DD15" i="53"/>
  <c r="DE15" i="53"/>
  <c r="DF15" i="53"/>
  <c r="DG15" i="53"/>
  <c r="DH15" i="53"/>
  <c r="DI15" i="53"/>
  <c r="DJ15" i="53"/>
  <c r="L15" i="53"/>
  <c r="CX16" i="53"/>
  <c r="CY16" i="53"/>
  <c r="CZ16" i="53"/>
  <c r="DA16" i="53"/>
  <c r="DB16" i="53"/>
  <c r="DC16" i="53"/>
  <c r="DD16" i="53"/>
  <c r="DE16" i="53"/>
  <c r="DF16" i="53"/>
  <c r="DG16" i="53"/>
  <c r="DH16" i="53"/>
  <c r="DI16" i="53"/>
  <c r="DJ16" i="53"/>
  <c r="L16" i="53"/>
  <c r="CX17" i="53"/>
  <c r="CY17" i="53"/>
  <c r="CZ17" i="53"/>
  <c r="DA17" i="53"/>
  <c r="DB17" i="53"/>
  <c r="DC17" i="53"/>
  <c r="DD17" i="53"/>
  <c r="DE17" i="53"/>
  <c r="DF17" i="53"/>
  <c r="DG17" i="53"/>
  <c r="DH17" i="53"/>
  <c r="DI17" i="53"/>
  <c r="DJ17" i="53"/>
  <c r="L17" i="53"/>
  <c r="CX18" i="53"/>
  <c r="CY18" i="53"/>
  <c r="CZ18" i="53"/>
  <c r="DA18" i="53"/>
  <c r="DB18" i="53"/>
  <c r="DC18" i="53"/>
  <c r="DD18" i="53"/>
  <c r="DE18" i="53"/>
  <c r="DF18" i="53"/>
  <c r="DG18" i="53"/>
  <c r="DH18" i="53"/>
  <c r="DI18" i="53"/>
  <c r="DJ18" i="53"/>
  <c r="L18" i="53"/>
  <c r="CX19" i="53"/>
  <c r="CY19" i="53"/>
  <c r="CZ19" i="53"/>
  <c r="DA19" i="53"/>
  <c r="DB19" i="53"/>
  <c r="DC19" i="53"/>
  <c r="DD19" i="53"/>
  <c r="DE19" i="53"/>
  <c r="DF19" i="53"/>
  <c r="DG19" i="53"/>
  <c r="DH19" i="53"/>
  <c r="DI19" i="53"/>
  <c r="DJ19" i="53"/>
  <c r="L19" i="53"/>
  <c r="CX20" i="53"/>
  <c r="CY20" i="53"/>
  <c r="CZ20" i="53"/>
  <c r="DA20" i="53"/>
  <c r="DB20" i="53"/>
  <c r="DC20" i="53"/>
  <c r="DD20" i="53"/>
  <c r="DE20" i="53"/>
  <c r="DF20" i="53"/>
  <c r="DG20" i="53"/>
  <c r="DH20" i="53"/>
  <c r="DI20" i="53"/>
  <c r="DJ20" i="53"/>
  <c r="L20" i="53"/>
  <c r="CX21" i="53"/>
  <c r="CY21" i="53"/>
  <c r="CZ21" i="53"/>
  <c r="DA21" i="53"/>
  <c r="DB21" i="53"/>
  <c r="DC21" i="53"/>
  <c r="DD21" i="53"/>
  <c r="DE21" i="53"/>
  <c r="DF21" i="53"/>
  <c r="DG21" i="53"/>
  <c r="DH21" i="53"/>
  <c r="DI21" i="53"/>
  <c r="DJ21" i="53"/>
  <c r="L21" i="53"/>
  <c r="CX22" i="53"/>
  <c r="CY22" i="53"/>
  <c r="CZ22" i="53"/>
  <c r="DA22" i="53"/>
  <c r="DB22" i="53"/>
  <c r="DC22" i="53"/>
  <c r="DD22" i="53"/>
  <c r="DE22" i="53"/>
  <c r="DF22" i="53"/>
  <c r="DG22" i="53"/>
  <c r="DH22" i="53"/>
  <c r="DI22" i="53"/>
  <c r="DJ22" i="53"/>
  <c r="L22" i="53"/>
  <c r="CX23" i="53"/>
  <c r="CY23" i="53"/>
  <c r="CZ23" i="53"/>
  <c r="DA23" i="53"/>
  <c r="DB23" i="53"/>
  <c r="DC23" i="53"/>
  <c r="DD23" i="53"/>
  <c r="DE23" i="53"/>
  <c r="DF23" i="53"/>
  <c r="DG23" i="53"/>
  <c r="DH23" i="53"/>
  <c r="DI23" i="53"/>
  <c r="DJ23" i="53"/>
  <c r="L23" i="53"/>
  <c r="CX24" i="53"/>
  <c r="CY24" i="53"/>
  <c r="CZ24" i="53"/>
  <c r="DA24" i="53"/>
  <c r="DB24" i="53"/>
  <c r="DC24" i="53"/>
  <c r="DD24" i="53"/>
  <c r="DE24" i="53"/>
  <c r="DF24" i="53"/>
  <c r="DG24" i="53"/>
  <c r="DH24" i="53"/>
  <c r="DI24" i="53"/>
  <c r="DJ24" i="53"/>
  <c r="L24" i="53"/>
  <c r="CX25" i="53"/>
  <c r="CY25" i="53"/>
  <c r="CZ25" i="53"/>
  <c r="DA25" i="53"/>
  <c r="DB25" i="53"/>
  <c r="DC25" i="53"/>
  <c r="DD25" i="53"/>
  <c r="DE25" i="53"/>
  <c r="DF25" i="53"/>
  <c r="DG25" i="53"/>
  <c r="DH25" i="53"/>
  <c r="DI25" i="53"/>
  <c r="DJ25" i="53"/>
  <c r="L25" i="53"/>
  <c r="CX26" i="53"/>
  <c r="CY26" i="53"/>
  <c r="CZ26" i="53"/>
  <c r="DA26" i="53"/>
  <c r="DB26" i="53"/>
  <c r="DC26" i="53"/>
  <c r="DD26" i="53"/>
  <c r="DE26" i="53"/>
  <c r="DF26" i="53"/>
  <c r="DG26" i="53"/>
  <c r="DH26" i="53"/>
  <c r="DI26" i="53"/>
  <c r="DJ26" i="53"/>
  <c r="L26" i="53"/>
  <c r="CX27" i="53"/>
  <c r="CY27" i="53"/>
  <c r="CZ27" i="53"/>
  <c r="DA27" i="53"/>
  <c r="DB27" i="53"/>
  <c r="DC27" i="53"/>
  <c r="DD27" i="53"/>
  <c r="DE27" i="53"/>
  <c r="DF27" i="53"/>
  <c r="DG27" i="53"/>
  <c r="DH27" i="53"/>
  <c r="DI27" i="53"/>
  <c r="DJ27" i="53"/>
  <c r="L27" i="53"/>
  <c r="CX28" i="53"/>
  <c r="CY28" i="53"/>
  <c r="CZ28" i="53"/>
  <c r="DA28" i="53"/>
  <c r="DB28" i="53"/>
  <c r="DC28" i="53"/>
  <c r="DD28" i="53"/>
  <c r="DE28" i="53"/>
  <c r="DF28" i="53"/>
  <c r="DG28" i="53"/>
  <c r="DH28" i="53"/>
  <c r="DI28" i="53"/>
  <c r="DJ28" i="53"/>
  <c r="L28" i="53"/>
  <c r="CX29" i="53"/>
  <c r="CY29" i="53"/>
  <c r="CZ29" i="53"/>
  <c r="DA29" i="53"/>
  <c r="DB29" i="53"/>
  <c r="DC29" i="53"/>
  <c r="DD29" i="53"/>
  <c r="DE29" i="53"/>
  <c r="DF29" i="53"/>
  <c r="DG29" i="53"/>
  <c r="DH29" i="53"/>
  <c r="DI29" i="53"/>
  <c r="DJ29" i="53"/>
  <c r="L29" i="53"/>
  <c r="CX30" i="53"/>
  <c r="CY30" i="53"/>
  <c r="CZ30" i="53"/>
  <c r="DA30" i="53"/>
  <c r="DB30" i="53"/>
  <c r="DC30" i="53"/>
  <c r="DD30" i="53"/>
  <c r="DE30" i="53"/>
  <c r="DF30" i="53"/>
  <c r="DG30" i="53"/>
  <c r="DH30" i="53"/>
  <c r="DI30" i="53"/>
  <c r="DJ30" i="53"/>
  <c r="L30" i="53"/>
  <c r="CX31" i="53"/>
  <c r="CY31" i="53"/>
  <c r="CZ31" i="53"/>
  <c r="DA31" i="53"/>
  <c r="DB31" i="53"/>
  <c r="DC31" i="53"/>
  <c r="DD31" i="53"/>
  <c r="DE31" i="53"/>
  <c r="DF31" i="53"/>
  <c r="DG31" i="53"/>
  <c r="DH31" i="53"/>
  <c r="DI31" i="53"/>
  <c r="DJ31" i="53"/>
  <c r="L31" i="53"/>
  <c r="CX32" i="53"/>
  <c r="CY32" i="53"/>
  <c r="CZ32" i="53"/>
  <c r="DA32" i="53"/>
  <c r="DB32" i="53"/>
  <c r="DC32" i="53"/>
  <c r="DD32" i="53"/>
  <c r="DE32" i="53"/>
  <c r="DF32" i="53"/>
  <c r="DG32" i="53"/>
  <c r="DH32" i="53"/>
  <c r="DI32" i="53"/>
  <c r="DJ32" i="53"/>
  <c r="L32" i="53"/>
  <c r="CX33" i="53"/>
  <c r="CY33" i="53"/>
  <c r="CZ33" i="53"/>
  <c r="DA33" i="53"/>
  <c r="DB33" i="53"/>
  <c r="DC33" i="53"/>
  <c r="DD33" i="53"/>
  <c r="DE33" i="53"/>
  <c r="DF33" i="53"/>
  <c r="DG33" i="53"/>
  <c r="DH33" i="53"/>
  <c r="DI33" i="53"/>
  <c r="DJ33" i="53"/>
  <c r="L33" i="53"/>
  <c r="CX34" i="53"/>
  <c r="CY34" i="53"/>
  <c r="CZ34" i="53"/>
  <c r="DA34" i="53"/>
  <c r="DB34" i="53"/>
  <c r="DC34" i="53"/>
  <c r="DD34" i="53"/>
  <c r="DE34" i="53"/>
  <c r="DF34" i="53"/>
  <c r="DG34" i="53"/>
  <c r="DH34" i="53"/>
  <c r="DI34" i="53"/>
  <c r="DJ34" i="53"/>
  <c r="L34" i="53"/>
  <c r="CX35" i="53"/>
  <c r="CY35" i="53"/>
  <c r="CZ35" i="53"/>
  <c r="DA35" i="53"/>
  <c r="DB35" i="53"/>
  <c r="DC35" i="53"/>
  <c r="DD35" i="53"/>
  <c r="DE35" i="53"/>
  <c r="DF35" i="53"/>
  <c r="DG35" i="53"/>
  <c r="DH35" i="53"/>
  <c r="DI35" i="53"/>
  <c r="DJ35" i="53"/>
  <c r="L35" i="53"/>
  <c r="CX36" i="53"/>
  <c r="CY36" i="53"/>
  <c r="CZ36" i="53"/>
  <c r="DA36" i="53"/>
  <c r="DB36" i="53"/>
  <c r="DC36" i="53"/>
  <c r="DD36" i="53"/>
  <c r="DE36" i="53"/>
  <c r="DF36" i="53"/>
  <c r="DG36" i="53"/>
  <c r="DH36" i="53"/>
  <c r="DI36" i="53"/>
  <c r="DJ36" i="53"/>
  <c r="L36" i="53"/>
  <c r="CX37" i="53"/>
  <c r="CY37" i="53"/>
  <c r="CZ37" i="53"/>
  <c r="DA37" i="53"/>
  <c r="DB37" i="53"/>
  <c r="DC37" i="53"/>
  <c r="DD37" i="53"/>
  <c r="DE37" i="53"/>
  <c r="DF37" i="53"/>
  <c r="DG37" i="53"/>
  <c r="DH37" i="53"/>
  <c r="DI37" i="53"/>
  <c r="DJ37" i="53"/>
  <c r="L37" i="53"/>
  <c r="CX38" i="53"/>
  <c r="CY38" i="53"/>
  <c r="CZ38" i="53"/>
  <c r="DA38" i="53"/>
  <c r="DB38" i="53"/>
  <c r="DC38" i="53"/>
  <c r="DD38" i="53"/>
  <c r="DE38" i="53"/>
  <c r="DF38" i="53"/>
  <c r="DG38" i="53"/>
  <c r="DH38" i="53"/>
  <c r="DI38" i="53"/>
  <c r="DJ38" i="53"/>
  <c r="L38" i="53"/>
  <c r="CX39" i="53"/>
  <c r="CY39" i="53"/>
  <c r="CZ39" i="53"/>
  <c r="DA39" i="53"/>
  <c r="DB39" i="53"/>
  <c r="DC39" i="53"/>
  <c r="DD39" i="53"/>
  <c r="DE39" i="53"/>
  <c r="DF39" i="53"/>
  <c r="DG39" i="53"/>
  <c r="DH39" i="53"/>
  <c r="DI39" i="53"/>
  <c r="DJ39" i="53"/>
  <c r="L39" i="53"/>
  <c r="CX40" i="53"/>
  <c r="CY40" i="53"/>
  <c r="CZ40" i="53"/>
  <c r="DA40" i="53"/>
  <c r="DB40" i="53"/>
  <c r="DC40" i="53"/>
  <c r="DD40" i="53"/>
  <c r="DE40" i="53"/>
  <c r="DF40" i="53"/>
  <c r="DG40" i="53"/>
  <c r="DH40" i="53"/>
  <c r="DI40" i="53"/>
  <c r="DJ40" i="53"/>
  <c r="L40" i="53"/>
  <c r="CX41" i="53"/>
  <c r="CY41" i="53"/>
  <c r="CZ41" i="53"/>
  <c r="DA41" i="53"/>
  <c r="DB41" i="53"/>
  <c r="DC41" i="53"/>
  <c r="DD41" i="53"/>
  <c r="DE41" i="53"/>
  <c r="DF41" i="53"/>
  <c r="DG41" i="53"/>
  <c r="DH41" i="53"/>
  <c r="DI41" i="53"/>
  <c r="DJ41" i="53"/>
  <c r="L41" i="53"/>
  <c r="CX42" i="53"/>
  <c r="CY42" i="53"/>
  <c r="CZ42" i="53"/>
  <c r="DA42" i="53"/>
  <c r="DB42" i="53"/>
  <c r="DC42" i="53"/>
  <c r="DD42" i="53"/>
  <c r="DE42" i="53"/>
  <c r="DF42" i="53"/>
  <c r="DG42" i="53"/>
  <c r="DH42" i="53"/>
  <c r="DI42" i="53"/>
  <c r="DJ42" i="53"/>
  <c r="L42" i="53"/>
  <c r="CX43" i="53"/>
  <c r="CY43" i="53"/>
  <c r="CZ43" i="53"/>
  <c r="DA43" i="53"/>
  <c r="DB43" i="53"/>
  <c r="DC43" i="53"/>
  <c r="DD43" i="53"/>
  <c r="DE43" i="53"/>
  <c r="DF43" i="53"/>
  <c r="DG43" i="53"/>
  <c r="DH43" i="53"/>
  <c r="DI43" i="53"/>
  <c r="DJ43" i="53"/>
  <c r="L43" i="53"/>
  <c r="CX44" i="53"/>
  <c r="CY44" i="53"/>
  <c r="CZ44" i="53"/>
  <c r="DA44" i="53"/>
  <c r="DB44" i="53"/>
  <c r="DC44" i="53"/>
  <c r="DD44" i="53"/>
  <c r="DE44" i="53"/>
  <c r="DF44" i="53"/>
  <c r="DG44" i="53"/>
  <c r="DH44" i="53"/>
  <c r="DI44" i="53"/>
  <c r="DJ44" i="53"/>
  <c r="L44" i="53"/>
  <c r="CX45" i="53"/>
  <c r="CY45" i="53"/>
  <c r="CZ45" i="53"/>
  <c r="DA45" i="53"/>
  <c r="DB45" i="53"/>
  <c r="DC45" i="53"/>
  <c r="DD45" i="53"/>
  <c r="DE45" i="53"/>
  <c r="DF45" i="53"/>
  <c r="DG45" i="53"/>
  <c r="DH45" i="53"/>
  <c r="DI45" i="53"/>
  <c r="DJ45" i="53"/>
  <c r="L45" i="53"/>
  <c r="CX46" i="53"/>
  <c r="CY46" i="53"/>
  <c r="CZ46" i="53"/>
  <c r="DA46" i="53"/>
  <c r="DB46" i="53"/>
  <c r="DC46" i="53"/>
  <c r="DD46" i="53"/>
  <c r="DE46" i="53"/>
  <c r="DF46" i="53"/>
  <c r="DG46" i="53"/>
  <c r="DH46" i="53"/>
  <c r="DI46" i="53"/>
  <c r="DJ46" i="53"/>
  <c r="L46" i="53"/>
  <c r="CX47" i="53"/>
  <c r="CY47" i="53"/>
  <c r="CZ47" i="53"/>
  <c r="DA47" i="53"/>
  <c r="DB47" i="53"/>
  <c r="DC47" i="53"/>
  <c r="DD47" i="53"/>
  <c r="DE47" i="53"/>
  <c r="DF47" i="53"/>
  <c r="DG47" i="53"/>
  <c r="DH47" i="53"/>
  <c r="DI47" i="53"/>
  <c r="DJ47" i="53"/>
  <c r="L47" i="53"/>
  <c r="CX48" i="53"/>
  <c r="CY48" i="53"/>
  <c r="CZ48" i="53"/>
  <c r="DA48" i="53"/>
  <c r="DB48" i="53"/>
  <c r="DC48" i="53"/>
  <c r="DD48" i="53"/>
  <c r="DE48" i="53"/>
  <c r="DF48" i="53"/>
  <c r="DG48" i="53"/>
  <c r="DH48" i="53"/>
  <c r="DI48" i="53"/>
  <c r="DJ48" i="53"/>
  <c r="L48" i="53"/>
  <c r="CX49" i="53"/>
  <c r="CY49" i="53"/>
  <c r="CZ49" i="53"/>
  <c r="DA49" i="53"/>
  <c r="DB49" i="53"/>
  <c r="DC49" i="53"/>
  <c r="DD49" i="53"/>
  <c r="DE49" i="53"/>
  <c r="DF49" i="53"/>
  <c r="DG49" i="53"/>
  <c r="DH49" i="53"/>
  <c r="DI49" i="53"/>
  <c r="DJ49" i="53"/>
  <c r="L49" i="53"/>
  <c r="CX50" i="53"/>
  <c r="CY50" i="53"/>
  <c r="CZ50" i="53"/>
  <c r="DA50" i="53"/>
  <c r="DB50" i="53"/>
  <c r="DC50" i="53"/>
  <c r="DD50" i="53"/>
  <c r="DE50" i="53"/>
  <c r="DF50" i="53"/>
  <c r="DG50" i="53"/>
  <c r="DH50" i="53"/>
  <c r="DI50" i="53"/>
  <c r="DJ50" i="53"/>
  <c r="L50" i="53"/>
  <c r="CX51" i="53"/>
  <c r="CY51" i="53"/>
  <c r="CZ51" i="53"/>
  <c r="DA51" i="53"/>
  <c r="DB51" i="53"/>
  <c r="DC51" i="53"/>
  <c r="DD51" i="53"/>
  <c r="DE51" i="53"/>
  <c r="DF51" i="53"/>
  <c r="DG51" i="53"/>
  <c r="DH51" i="53"/>
  <c r="DI51" i="53"/>
  <c r="DJ51" i="53"/>
  <c r="L51" i="53"/>
  <c r="CX52" i="53"/>
  <c r="CY52" i="53"/>
  <c r="CZ52" i="53"/>
  <c r="DA52" i="53"/>
  <c r="DB52" i="53"/>
  <c r="DC52" i="53"/>
  <c r="DD52" i="53"/>
  <c r="DE52" i="53"/>
  <c r="DF52" i="53"/>
  <c r="DG52" i="53"/>
  <c r="DH52" i="53"/>
  <c r="DI52" i="53"/>
  <c r="DJ52" i="53"/>
  <c r="L52" i="53"/>
  <c r="CX53" i="53"/>
  <c r="CY53" i="53"/>
  <c r="CZ53" i="53"/>
  <c r="DA53" i="53"/>
  <c r="DB53" i="53"/>
  <c r="DC53" i="53"/>
  <c r="DD53" i="53"/>
  <c r="DE53" i="53"/>
  <c r="DF53" i="53"/>
  <c r="DG53" i="53"/>
  <c r="DH53" i="53"/>
  <c r="DI53" i="53"/>
  <c r="DJ53" i="53"/>
  <c r="L53" i="53"/>
  <c r="CX54" i="53"/>
  <c r="CY54" i="53"/>
  <c r="CZ54" i="53"/>
  <c r="DA54" i="53"/>
  <c r="DB54" i="53"/>
  <c r="DC54" i="53"/>
  <c r="DD54" i="53"/>
  <c r="DE54" i="53"/>
  <c r="DF54" i="53"/>
  <c r="DG54" i="53"/>
  <c r="DH54" i="53"/>
  <c r="DI54" i="53"/>
  <c r="DJ54" i="53"/>
  <c r="L54" i="53"/>
  <c r="CX55" i="53"/>
  <c r="CY55" i="53"/>
  <c r="CZ55" i="53"/>
  <c r="DA55" i="53"/>
  <c r="DB55" i="53"/>
  <c r="DC55" i="53"/>
  <c r="DD55" i="53"/>
  <c r="DE55" i="53"/>
  <c r="DF55" i="53"/>
  <c r="DG55" i="53"/>
  <c r="DH55" i="53"/>
  <c r="DI55" i="53"/>
  <c r="DJ55" i="53"/>
  <c r="L55" i="53"/>
  <c r="CX56" i="53"/>
  <c r="CY56" i="53"/>
  <c r="CZ56" i="53"/>
  <c r="DA56" i="53"/>
  <c r="DB56" i="53"/>
  <c r="DC56" i="53"/>
  <c r="DD56" i="53"/>
  <c r="DE56" i="53"/>
  <c r="DF56" i="53"/>
  <c r="DG56" i="53"/>
  <c r="DH56" i="53"/>
  <c r="DI56" i="53"/>
  <c r="DJ56" i="53"/>
  <c r="L56" i="53"/>
  <c r="CX57" i="53"/>
  <c r="CY57" i="53"/>
  <c r="CZ57" i="53"/>
  <c r="DA57" i="53"/>
  <c r="DB57" i="53"/>
  <c r="DC57" i="53"/>
  <c r="DD57" i="53"/>
  <c r="DE57" i="53"/>
  <c r="DF57" i="53"/>
  <c r="DG57" i="53"/>
  <c r="DH57" i="53"/>
  <c r="DI57" i="53"/>
  <c r="DJ57" i="53"/>
  <c r="L57" i="53"/>
  <c r="CX58" i="53"/>
  <c r="CY58" i="53"/>
  <c r="CZ58" i="53"/>
  <c r="DA58" i="53"/>
  <c r="DB58" i="53"/>
  <c r="DC58" i="53"/>
  <c r="DD58" i="53"/>
  <c r="DE58" i="53"/>
  <c r="DF58" i="53"/>
  <c r="DG58" i="53"/>
  <c r="DH58" i="53"/>
  <c r="DI58" i="53"/>
  <c r="DJ58" i="53"/>
  <c r="L58" i="53"/>
  <c r="CX59" i="53"/>
  <c r="CY59" i="53"/>
  <c r="CZ59" i="53"/>
  <c r="DA59" i="53"/>
  <c r="DB59" i="53"/>
  <c r="DC59" i="53"/>
  <c r="DD59" i="53"/>
  <c r="DE59" i="53"/>
  <c r="DF59" i="53"/>
  <c r="DG59" i="53"/>
  <c r="DH59" i="53"/>
  <c r="DI59" i="53"/>
  <c r="DJ59" i="53"/>
  <c r="L59" i="53"/>
  <c r="CX60" i="53"/>
  <c r="CY60" i="53"/>
  <c r="CZ60" i="53"/>
  <c r="DA60" i="53"/>
  <c r="DB60" i="53"/>
  <c r="DC60" i="53"/>
  <c r="DD60" i="53"/>
  <c r="DE60" i="53"/>
  <c r="DF60" i="53"/>
  <c r="DG60" i="53"/>
  <c r="DH60" i="53"/>
  <c r="DI60" i="53"/>
  <c r="DJ60" i="53"/>
  <c r="L60" i="53"/>
  <c r="CX61" i="53"/>
  <c r="CY61" i="53"/>
  <c r="CZ61" i="53"/>
  <c r="DA61" i="53"/>
  <c r="DB61" i="53"/>
  <c r="DC61" i="53"/>
  <c r="DD61" i="53"/>
  <c r="DE61" i="53"/>
  <c r="DF61" i="53"/>
  <c r="DG61" i="53"/>
  <c r="DH61" i="53"/>
  <c r="DI61" i="53"/>
  <c r="DJ61" i="53"/>
  <c r="L61" i="53"/>
  <c r="CX62" i="53"/>
  <c r="CY62" i="53"/>
  <c r="CZ62" i="53"/>
  <c r="DA62" i="53"/>
  <c r="DB62" i="53"/>
  <c r="DC62" i="53"/>
  <c r="DD62" i="53"/>
  <c r="DE62" i="53"/>
  <c r="DF62" i="53"/>
  <c r="DG62" i="53"/>
  <c r="DH62" i="53"/>
  <c r="DI62" i="53"/>
  <c r="DJ62" i="53"/>
  <c r="L62" i="53"/>
  <c r="CX63" i="53"/>
  <c r="CY63" i="53"/>
  <c r="CZ63" i="53"/>
  <c r="DA63" i="53"/>
  <c r="DB63" i="53"/>
  <c r="DC63" i="53"/>
  <c r="DD63" i="53"/>
  <c r="DE63" i="53"/>
  <c r="DF63" i="53"/>
  <c r="DG63" i="53"/>
  <c r="DH63" i="53"/>
  <c r="DI63" i="53"/>
  <c r="DJ63" i="53"/>
  <c r="L63" i="53"/>
  <c r="CX64" i="53"/>
  <c r="CY64" i="53"/>
  <c r="CZ64" i="53"/>
  <c r="DA64" i="53"/>
  <c r="DB64" i="53"/>
  <c r="DC64" i="53"/>
  <c r="DD64" i="53"/>
  <c r="DE64" i="53"/>
  <c r="DF64" i="53"/>
  <c r="DG64" i="53"/>
  <c r="DH64" i="53"/>
  <c r="DI64" i="53"/>
  <c r="DJ64" i="53"/>
  <c r="L64" i="53"/>
  <c r="CX65" i="53"/>
  <c r="CY65" i="53"/>
  <c r="CZ65" i="53"/>
  <c r="DA65" i="53"/>
  <c r="DB65" i="53"/>
  <c r="DC65" i="53"/>
  <c r="DD65" i="53"/>
  <c r="DE65" i="53"/>
  <c r="DF65" i="53"/>
  <c r="DG65" i="53"/>
  <c r="DH65" i="53"/>
  <c r="DI65" i="53"/>
  <c r="DJ65" i="53"/>
  <c r="L65" i="53"/>
  <c r="CX66" i="53"/>
  <c r="CY66" i="53"/>
  <c r="CZ66" i="53"/>
  <c r="DA66" i="53"/>
  <c r="DB66" i="53"/>
  <c r="DC66" i="53"/>
  <c r="DD66" i="53"/>
  <c r="DE66" i="53"/>
  <c r="DF66" i="53"/>
  <c r="DG66" i="53"/>
  <c r="DH66" i="53"/>
  <c r="DI66" i="53"/>
  <c r="DJ66" i="53"/>
  <c r="L66" i="53"/>
  <c r="CX67" i="53"/>
  <c r="CY67" i="53"/>
  <c r="CZ67" i="53"/>
  <c r="DA67" i="53"/>
  <c r="DB67" i="53"/>
  <c r="DC67" i="53"/>
  <c r="DD67" i="53"/>
  <c r="DE67" i="53"/>
  <c r="DF67" i="53"/>
  <c r="DG67" i="53"/>
  <c r="DH67" i="53"/>
  <c r="DI67" i="53"/>
  <c r="DJ67" i="53"/>
  <c r="L67" i="53"/>
  <c r="CX68" i="53"/>
  <c r="CY68" i="53"/>
  <c r="CZ68" i="53"/>
  <c r="DA68" i="53"/>
  <c r="DB68" i="53"/>
  <c r="DC68" i="53"/>
  <c r="DD68" i="53"/>
  <c r="DE68" i="53"/>
  <c r="DF68" i="53"/>
  <c r="DG68" i="53"/>
  <c r="DH68" i="53"/>
  <c r="DI68" i="53"/>
  <c r="DJ68" i="53"/>
  <c r="L68" i="53"/>
  <c r="CX69" i="53"/>
  <c r="CY69" i="53"/>
  <c r="CZ69" i="53"/>
  <c r="DA69" i="53"/>
  <c r="DB69" i="53"/>
  <c r="DC69" i="53"/>
  <c r="DD69" i="53"/>
  <c r="DE69" i="53"/>
  <c r="DF69" i="53"/>
  <c r="DG69" i="53"/>
  <c r="DH69" i="53"/>
  <c r="DI69" i="53"/>
  <c r="DJ69" i="53"/>
  <c r="L69" i="53"/>
  <c r="CX70" i="53"/>
  <c r="CY70" i="53"/>
  <c r="CZ70" i="53"/>
  <c r="DA70" i="53"/>
  <c r="DB70" i="53"/>
  <c r="DC70" i="53"/>
  <c r="DD70" i="53"/>
  <c r="DE70" i="53"/>
  <c r="DF70" i="53"/>
  <c r="DG70" i="53"/>
  <c r="DH70" i="53"/>
  <c r="DI70" i="53"/>
  <c r="DJ70" i="53"/>
  <c r="L70" i="53"/>
  <c r="CX71" i="53"/>
  <c r="CY71" i="53"/>
  <c r="CZ71" i="53"/>
  <c r="DA71" i="53"/>
  <c r="DB71" i="53"/>
  <c r="DC71" i="53"/>
  <c r="DD71" i="53"/>
  <c r="DE71" i="53"/>
  <c r="DF71" i="53"/>
  <c r="DG71" i="53"/>
  <c r="DH71" i="53"/>
  <c r="DI71" i="53"/>
  <c r="DJ71" i="53"/>
  <c r="L71" i="53"/>
  <c r="CX72" i="53"/>
  <c r="CY72" i="53"/>
  <c r="CZ72" i="53"/>
  <c r="DA72" i="53"/>
  <c r="DB72" i="53"/>
  <c r="DC72" i="53"/>
  <c r="DD72" i="53"/>
  <c r="DE72" i="53"/>
  <c r="DF72" i="53"/>
  <c r="DG72" i="53"/>
  <c r="DH72" i="53"/>
  <c r="DI72" i="53"/>
  <c r="DJ72" i="53"/>
  <c r="L72" i="53"/>
  <c r="CX73" i="53"/>
  <c r="CY73" i="53"/>
  <c r="CZ73" i="53"/>
  <c r="DA73" i="53"/>
  <c r="DB73" i="53"/>
  <c r="DC73" i="53"/>
  <c r="DD73" i="53"/>
  <c r="DE73" i="53"/>
  <c r="DF73" i="53"/>
  <c r="DG73" i="53"/>
  <c r="DH73" i="53"/>
  <c r="DI73" i="53"/>
  <c r="DJ73" i="53"/>
  <c r="L73" i="53"/>
  <c r="CX74" i="53"/>
  <c r="CY74" i="53"/>
  <c r="CZ74" i="53"/>
  <c r="DA74" i="53"/>
  <c r="DB74" i="53"/>
  <c r="DC74" i="53"/>
  <c r="DD74" i="53"/>
  <c r="DE74" i="53"/>
  <c r="DF74" i="53"/>
  <c r="DG74" i="53"/>
  <c r="DH74" i="53"/>
  <c r="DI74" i="53"/>
  <c r="DJ74" i="53"/>
  <c r="L74" i="53"/>
  <c r="CX75" i="53"/>
  <c r="CY75" i="53"/>
  <c r="CZ75" i="53"/>
  <c r="DA75" i="53"/>
  <c r="DB75" i="53"/>
  <c r="DC75" i="53"/>
  <c r="DD75" i="53"/>
  <c r="DE75" i="53"/>
  <c r="DF75" i="53"/>
  <c r="DG75" i="53"/>
  <c r="DH75" i="53"/>
  <c r="DI75" i="53"/>
  <c r="DJ75" i="53"/>
  <c r="L75" i="53"/>
  <c r="CX76" i="53"/>
  <c r="CY76" i="53"/>
  <c r="CZ76" i="53"/>
  <c r="DA76" i="53"/>
  <c r="DB76" i="53"/>
  <c r="DC76" i="53"/>
  <c r="DD76" i="53"/>
  <c r="DE76" i="53"/>
  <c r="DF76" i="53"/>
  <c r="DG76" i="53"/>
  <c r="DH76" i="53"/>
  <c r="DI76" i="53"/>
  <c r="DJ76" i="53"/>
  <c r="L76" i="53"/>
  <c r="CX77" i="53"/>
  <c r="CY77" i="53"/>
  <c r="CZ77" i="53"/>
  <c r="DA77" i="53"/>
  <c r="DB77" i="53"/>
  <c r="DC77" i="53"/>
  <c r="DD77" i="53"/>
  <c r="DE77" i="53"/>
  <c r="DF77" i="53"/>
  <c r="DG77" i="53"/>
  <c r="DH77" i="53"/>
  <c r="DI77" i="53"/>
  <c r="DJ77" i="53"/>
  <c r="L77" i="53"/>
  <c r="CX78" i="53"/>
  <c r="CY78" i="53"/>
  <c r="CZ78" i="53"/>
  <c r="DA78" i="53"/>
  <c r="DB78" i="53"/>
  <c r="DC78" i="53"/>
  <c r="DD78" i="53"/>
  <c r="DE78" i="53"/>
  <c r="DF78" i="53"/>
  <c r="DG78" i="53"/>
  <c r="DH78" i="53"/>
  <c r="DI78" i="53"/>
  <c r="DJ78" i="53"/>
  <c r="L78" i="53"/>
  <c r="CX79" i="53"/>
  <c r="CY79" i="53"/>
  <c r="CZ79" i="53"/>
  <c r="DA79" i="53"/>
  <c r="DB79" i="53"/>
  <c r="DC79" i="53"/>
  <c r="DD79" i="53"/>
  <c r="DE79" i="53"/>
  <c r="DF79" i="53"/>
  <c r="DG79" i="53"/>
  <c r="DH79" i="53"/>
  <c r="DI79" i="53"/>
  <c r="DJ79" i="53"/>
  <c r="L79" i="53"/>
  <c r="CX80" i="53"/>
  <c r="CY80" i="53"/>
  <c r="CZ80" i="53"/>
  <c r="DA80" i="53"/>
  <c r="DB80" i="53"/>
  <c r="DC80" i="53"/>
  <c r="DD80" i="53"/>
  <c r="DE80" i="53"/>
  <c r="DF80" i="53"/>
  <c r="DG80" i="53"/>
  <c r="DH80" i="53"/>
  <c r="DI80" i="53"/>
  <c r="DJ80" i="53"/>
  <c r="L80" i="53"/>
  <c r="CX81" i="53"/>
  <c r="CY81" i="53"/>
  <c r="CZ81" i="53"/>
  <c r="DA81" i="53"/>
  <c r="DB81" i="53"/>
  <c r="DC81" i="53"/>
  <c r="DD81" i="53"/>
  <c r="DE81" i="53"/>
  <c r="DF81" i="53"/>
  <c r="DG81" i="53"/>
  <c r="DH81" i="53"/>
  <c r="DI81" i="53"/>
  <c r="DJ81" i="53"/>
  <c r="L81" i="53"/>
  <c r="CX82" i="53"/>
  <c r="CY82" i="53"/>
  <c r="CZ82" i="53"/>
  <c r="DA82" i="53"/>
  <c r="DB82" i="53"/>
  <c r="DC82" i="53"/>
  <c r="DD82" i="53"/>
  <c r="DE82" i="53"/>
  <c r="DF82" i="53"/>
  <c r="DG82" i="53"/>
  <c r="DH82" i="53"/>
  <c r="DI82" i="53"/>
  <c r="DJ82" i="53"/>
  <c r="L82" i="53"/>
  <c r="CX83" i="53"/>
  <c r="CY83" i="53"/>
  <c r="CZ83" i="53"/>
  <c r="DA83" i="53"/>
  <c r="DB83" i="53"/>
  <c r="DC83" i="53"/>
  <c r="DD83" i="53"/>
  <c r="DE83" i="53"/>
  <c r="DF83" i="53"/>
  <c r="DG83" i="53"/>
  <c r="DH83" i="53"/>
  <c r="DI83" i="53"/>
  <c r="DJ83" i="53"/>
  <c r="L83" i="53"/>
  <c r="CX84" i="53"/>
  <c r="CY84" i="53"/>
  <c r="CZ84" i="53"/>
  <c r="DA84" i="53"/>
  <c r="DB84" i="53"/>
  <c r="DC84" i="53"/>
  <c r="DD84" i="53"/>
  <c r="DE84" i="53"/>
  <c r="DF84" i="53"/>
  <c r="DG84" i="53"/>
  <c r="DH84" i="53"/>
  <c r="DI84" i="53"/>
  <c r="DJ84" i="53"/>
  <c r="L84" i="53"/>
  <c r="CX85" i="53"/>
  <c r="CY85" i="53"/>
  <c r="CZ85" i="53"/>
  <c r="DA85" i="53"/>
  <c r="DB85" i="53"/>
  <c r="DC85" i="53"/>
  <c r="DD85" i="53"/>
  <c r="DE85" i="53"/>
  <c r="DF85" i="53"/>
  <c r="DG85" i="53"/>
  <c r="DH85" i="53"/>
  <c r="DI85" i="53"/>
  <c r="DJ85" i="53"/>
  <c r="L85" i="53"/>
  <c r="CX86" i="53"/>
  <c r="CY86" i="53"/>
  <c r="CZ86" i="53"/>
  <c r="DA86" i="53"/>
  <c r="DB86" i="53"/>
  <c r="DC86" i="53"/>
  <c r="DD86" i="53"/>
  <c r="DE86" i="53"/>
  <c r="DF86" i="53"/>
  <c r="DG86" i="53"/>
  <c r="DH86" i="53"/>
  <c r="DI86" i="53"/>
  <c r="DJ86" i="53"/>
  <c r="L86" i="53"/>
  <c r="CX87" i="53"/>
  <c r="CY87" i="53"/>
  <c r="CZ87" i="53"/>
  <c r="DA87" i="53"/>
  <c r="DB87" i="53"/>
  <c r="DC87" i="53"/>
  <c r="DD87" i="53"/>
  <c r="DE87" i="53"/>
  <c r="DF87" i="53"/>
  <c r="DG87" i="53"/>
  <c r="DH87" i="53"/>
  <c r="DI87" i="53"/>
  <c r="DJ87" i="53"/>
  <c r="L87" i="53"/>
  <c r="CX88" i="53"/>
  <c r="CY88" i="53"/>
  <c r="CZ88" i="53"/>
  <c r="DA88" i="53"/>
  <c r="DB88" i="53"/>
  <c r="DC88" i="53"/>
  <c r="DD88" i="53"/>
  <c r="DE88" i="53"/>
  <c r="DF88" i="53"/>
  <c r="DG88" i="53"/>
  <c r="DH88" i="53"/>
  <c r="DI88" i="53"/>
  <c r="DJ88" i="53"/>
  <c r="L88" i="53"/>
  <c r="CX89" i="53"/>
  <c r="CY89" i="53"/>
  <c r="CZ89" i="53"/>
  <c r="DA89" i="53"/>
  <c r="DB89" i="53"/>
  <c r="DC89" i="53"/>
  <c r="DD89" i="53"/>
  <c r="DE89" i="53"/>
  <c r="DF89" i="53"/>
  <c r="DG89" i="53"/>
  <c r="DH89" i="53"/>
  <c r="DI89" i="53"/>
  <c r="DJ89" i="53"/>
  <c r="L89" i="53"/>
  <c r="CX90" i="53"/>
  <c r="CY90" i="53"/>
  <c r="CZ90" i="53"/>
  <c r="DA90" i="53"/>
  <c r="DB90" i="53"/>
  <c r="DC90" i="53"/>
  <c r="DD90" i="53"/>
  <c r="DE90" i="53"/>
  <c r="DF90" i="53"/>
  <c r="DG90" i="53"/>
  <c r="DH90" i="53"/>
  <c r="DI90" i="53"/>
  <c r="DJ90" i="53"/>
  <c r="L90" i="53"/>
  <c r="CX91" i="53"/>
  <c r="CY91" i="53"/>
  <c r="CZ91" i="53"/>
  <c r="DA91" i="53"/>
  <c r="DB91" i="53"/>
  <c r="DC91" i="53"/>
  <c r="DD91" i="53"/>
  <c r="DE91" i="53"/>
  <c r="DF91" i="53"/>
  <c r="DG91" i="53"/>
  <c r="DH91" i="53"/>
  <c r="DI91" i="53"/>
  <c r="DJ91" i="53"/>
  <c r="L91" i="53"/>
  <c r="CX92" i="53"/>
  <c r="CY92" i="53"/>
  <c r="CZ92" i="53"/>
  <c r="DA92" i="53"/>
  <c r="DB92" i="53"/>
  <c r="DC92" i="53"/>
  <c r="DD92" i="53"/>
  <c r="DE92" i="53"/>
  <c r="DF92" i="53"/>
  <c r="DG92" i="53"/>
  <c r="DH92" i="53"/>
  <c r="DI92" i="53"/>
  <c r="DJ92" i="53"/>
  <c r="L92" i="53"/>
  <c r="CX93" i="53"/>
  <c r="CY93" i="53"/>
  <c r="CZ93" i="53"/>
  <c r="DA93" i="53"/>
  <c r="DB93" i="53"/>
  <c r="DC93" i="53"/>
  <c r="DD93" i="53"/>
  <c r="DE93" i="53"/>
  <c r="DF93" i="53"/>
  <c r="DG93" i="53"/>
  <c r="DH93" i="53"/>
  <c r="DI93" i="53"/>
  <c r="DJ93" i="53"/>
  <c r="L93" i="53"/>
  <c r="CX94" i="53"/>
  <c r="CY94" i="53"/>
  <c r="CZ94" i="53"/>
  <c r="DA94" i="53"/>
  <c r="DB94" i="53"/>
  <c r="DC94" i="53"/>
  <c r="DD94" i="53"/>
  <c r="DE94" i="53"/>
  <c r="DF94" i="53"/>
  <c r="DG94" i="53"/>
  <c r="DH94" i="53"/>
  <c r="DI94" i="53"/>
  <c r="DJ94" i="53"/>
  <c r="L94" i="53"/>
  <c r="CX95" i="53"/>
  <c r="CY95" i="53"/>
  <c r="CZ95" i="53"/>
  <c r="DA95" i="53"/>
  <c r="DB95" i="53"/>
  <c r="DC95" i="53"/>
  <c r="DD95" i="53"/>
  <c r="DE95" i="53"/>
  <c r="DF95" i="53"/>
  <c r="DG95" i="53"/>
  <c r="DH95" i="53"/>
  <c r="DI95" i="53"/>
  <c r="DJ95" i="53"/>
  <c r="L95" i="53"/>
  <c r="CX96" i="53"/>
  <c r="CY96" i="53"/>
  <c r="CZ96" i="53"/>
  <c r="DA96" i="53"/>
  <c r="DB96" i="53"/>
  <c r="DC96" i="53"/>
  <c r="DD96" i="53"/>
  <c r="DE96" i="53"/>
  <c r="DF96" i="53"/>
  <c r="DG96" i="53"/>
  <c r="DH96" i="53"/>
  <c r="DI96" i="53"/>
  <c r="DJ96" i="53"/>
  <c r="L96" i="53"/>
  <c r="CX97" i="53"/>
  <c r="CY97" i="53"/>
  <c r="CZ97" i="53"/>
  <c r="DA97" i="53"/>
  <c r="DB97" i="53"/>
  <c r="DC97" i="53"/>
  <c r="DD97" i="53"/>
  <c r="DE97" i="53"/>
  <c r="DF97" i="53"/>
  <c r="DG97" i="53"/>
  <c r="DH97" i="53"/>
  <c r="DI97" i="53"/>
  <c r="DJ97" i="53"/>
  <c r="L97" i="53"/>
  <c r="CX98" i="53"/>
  <c r="CY98" i="53"/>
  <c r="CZ98" i="53"/>
  <c r="DA98" i="53"/>
  <c r="DB98" i="53"/>
  <c r="DC98" i="53"/>
  <c r="DD98" i="53"/>
  <c r="DE98" i="53"/>
  <c r="DF98" i="53"/>
  <c r="DG98" i="53"/>
  <c r="DH98" i="53"/>
  <c r="DI98" i="53"/>
  <c r="DJ98" i="53"/>
  <c r="L98" i="53"/>
  <c r="CX99" i="53"/>
  <c r="CY99" i="53"/>
  <c r="CZ99" i="53"/>
  <c r="DA99" i="53"/>
  <c r="DB99" i="53"/>
  <c r="DC99" i="53"/>
  <c r="DD99" i="53"/>
  <c r="DE99" i="53"/>
  <c r="DF99" i="53"/>
  <c r="DG99" i="53"/>
  <c r="DH99" i="53"/>
  <c r="DI99" i="53"/>
  <c r="DJ99" i="53"/>
  <c r="L99" i="53"/>
  <c r="CX100" i="53"/>
  <c r="CY100" i="53"/>
  <c r="CZ100" i="53"/>
  <c r="DA100" i="53"/>
  <c r="DB100" i="53"/>
  <c r="DC100" i="53"/>
  <c r="DD100" i="53"/>
  <c r="DE100" i="53"/>
  <c r="DF100" i="53"/>
  <c r="DG100" i="53"/>
  <c r="DH100" i="53"/>
  <c r="DI100" i="53"/>
  <c r="DJ100" i="53"/>
  <c r="L100" i="53"/>
  <c r="CX101" i="53"/>
  <c r="CY101" i="53"/>
  <c r="CZ101" i="53"/>
  <c r="DA101" i="53"/>
  <c r="DB101" i="53"/>
  <c r="DC101" i="53"/>
  <c r="DD101" i="53"/>
  <c r="DE101" i="53"/>
  <c r="DF101" i="53"/>
  <c r="DG101" i="53"/>
  <c r="DH101" i="53"/>
  <c r="DI101" i="53"/>
  <c r="DJ101" i="53"/>
  <c r="L101" i="53"/>
  <c r="CX102" i="53"/>
  <c r="CY102" i="53"/>
  <c r="CZ102" i="53"/>
  <c r="DA102" i="53"/>
  <c r="DB102" i="53"/>
  <c r="DC102" i="53"/>
  <c r="DD102" i="53"/>
  <c r="DE102" i="53"/>
  <c r="DF102" i="53"/>
  <c r="DG102" i="53"/>
  <c r="DH102" i="53"/>
  <c r="DI102" i="53"/>
  <c r="DJ102" i="53"/>
  <c r="L102" i="53"/>
  <c r="CX103" i="53"/>
  <c r="CY103" i="53"/>
  <c r="CZ103" i="53"/>
  <c r="DA103" i="53"/>
  <c r="DB103" i="53"/>
  <c r="DC103" i="53"/>
  <c r="DD103" i="53"/>
  <c r="DE103" i="53"/>
  <c r="DF103" i="53"/>
  <c r="DG103" i="53"/>
  <c r="DH103" i="53"/>
  <c r="DI103" i="53"/>
  <c r="DJ103" i="53"/>
  <c r="L103" i="53"/>
  <c r="CX104" i="53"/>
  <c r="CY104" i="53"/>
  <c r="CZ104" i="53"/>
  <c r="DA104" i="53"/>
  <c r="DB104" i="53"/>
  <c r="DC104" i="53"/>
  <c r="DD104" i="53"/>
  <c r="DE104" i="53"/>
  <c r="DF104" i="53"/>
  <c r="DG104" i="53"/>
  <c r="DH104" i="53"/>
  <c r="DI104" i="53"/>
  <c r="DJ104" i="53"/>
  <c r="L104" i="53"/>
  <c r="CX105" i="53"/>
  <c r="CY105" i="53"/>
  <c r="CZ105" i="53"/>
  <c r="DA105" i="53"/>
  <c r="DB105" i="53"/>
  <c r="DC105" i="53"/>
  <c r="DD105" i="53"/>
  <c r="DE105" i="53"/>
  <c r="DF105" i="53"/>
  <c r="DG105" i="53"/>
  <c r="DH105" i="53"/>
  <c r="DI105" i="53"/>
  <c r="DJ105" i="53"/>
  <c r="L105" i="53"/>
  <c r="CX106" i="53"/>
  <c r="CY106" i="53"/>
  <c r="CZ106" i="53"/>
  <c r="DA106" i="53"/>
  <c r="DB106" i="53"/>
  <c r="DC106" i="53"/>
  <c r="DD106" i="53"/>
  <c r="DE106" i="53"/>
  <c r="DF106" i="53"/>
  <c r="DG106" i="53"/>
  <c r="DH106" i="53"/>
  <c r="DI106" i="53"/>
  <c r="DJ106" i="53"/>
  <c r="L106" i="53"/>
  <c r="CX107" i="53"/>
  <c r="CY107" i="53"/>
  <c r="CZ107" i="53"/>
  <c r="DA107" i="53"/>
  <c r="DB107" i="53"/>
  <c r="DC107" i="53"/>
  <c r="DD107" i="53"/>
  <c r="DE107" i="53"/>
  <c r="DF107" i="53"/>
  <c r="DG107" i="53"/>
  <c r="DH107" i="53"/>
  <c r="DI107" i="53"/>
  <c r="DJ107" i="53"/>
  <c r="L107" i="53"/>
  <c r="CX108" i="53"/>
  <c r="CY108" i="53"/>
  <c r="CZ108" i="53"/>
  <c r="DA108" i="53"/>
  <c r="DB108" i="53"/>
  <c r="DC108" i="53"/>
  <c r="DD108" i="53"/>
  <c r="DE108" i="53"/>
  <c r="DF108" i="53"/>
  <c r="DG108" i="53"/>
  <c r="DH108" i="53"/>
  <c r="DI108" i="53"/>
  <c r="DJ108" i="53"/>
  <c r="L108" i="53"/>
  <c r="CX109" i="53"/>
  <c r="CY109" i="53"/>
  <c r="CZ109" i="53"/>
  <c r="DA109" i="53"/>
  <c r="DB109" i="53"/>
  <c r="DC109" i="53"/>
  <c r="DD109" i="53"/>
  <c r="DE109" i="53"/>
  <c r="DF109" i="53"/>
  <c r="DG109" i="53"/>
  <c r="DH109" i="53"/>
  <c r="DI109" i="53"/>
  <c r="DJ109" i="53"/>
  <c r="L109" i="53"/>
  <c r="CX110" i="53"/>
  <c r="CY110" i="53"/>
  <c r="CZ110" i="53"/>
  <c r="DA110" i="53"/>
  <c r="DB110" i="53"/>
  <c r="DC110" i="53"/>
  <c r="DD110" i="53"/>
  <c r="DE110" i="53"/>
  <c r="DF110" i="53"/>
  <c r="DG110" i="53"/>
  <c r="DH110" i="53"/>
  <c r="DI110" i="53"/>
  <c r="DJ110" i="53"/>
  <c r="L110" i="53"/>
  <c r="CX111" i="53"/>
  <c r="CY111" i="53"/>
  <c r="CZ111" i="53"/>
  <c r="DA111" i="53"/>
  <c r="DB111" i="53"/>
  <c r="DC111" i="53"/>
  <c r="DD111" i="53"/>
  <c r="DE111" i="53"/>
  <c r="DF111" i="53"/>
  <c r="DG111" i="53"/>
  <c r="DH111" i="53"/>
  <c r="DI111" i="53"/>
  <c r="DJ111" i="53"/>
  <c r="L111" i="53"/>
  <c r="CX112" i="53"/>
  <c r="CY112" i="53"/>
  <c r="CZ112" i="53"/>
  <c r="DA112" i="53"/>
  <c r="DB112" i="53"/>
  <c r="DC112" i="53"/>
  <c r="DD112" i="53"/>
  <c r="DE112" i="53"/>
  <c r="DF112" i="53"/>
  <c r="DG112" i="53"/>
  <c r="DH112" i="53"/>
  <c r="DI112" i="53"/>
  <c r="DJ112" i="53"/>
  <c r="L112" i="53"/>
  <c r="CX113" i="53"/>
  <c r="CY113" i="53"/>
  <c r="CZ113" i="53"/>
  <c r="DA113" i="53"/>
  <c r="DB113" i="53"/>
  <c r="DC113" i="53"/>
  <c r="DD113" i="53"/>
  <c r="DE113" i="53"/>
  <c r="DF113" i="53"/>
  <c r="DG113" i="53"/>
  <c r="DH113" i="53"/>
  <c r="DI113" i="53"/>
  <c r="DJ113" i="53"/>
  <c r="L113" i="53"/>
  <c r="CX114" i="53"/>
  <c r="CY114" i="53"/>
  <c r="CZ114" i="53"/>
  <c r="DA114" i="53"/>
  <c r="DB114" i="53"/>
  <c r="DC114" i="53"/>
  <c r="DD114" i="53"/>
  <c r="DE114" i="53"/>
  <c r="DF114" i="53"/>
  <c r="DG114" i="53"/>
  <c r="DH114" i="53"/>
  <c r="DI114" i="53"/>
  <c r="DJ114" i="53"/>
  <c r="L114" i="53"/>
  <c r="CX115" i="53"/>
  <c r="CY115" i="53"/>
  <c r="CZ115" i="53"/>
  <c r="DA115" i="53"/>
  <c r="DB115" i="53"/>
  <c r="DC115" i="53"/>
  <c r="DD115" i="53"/>
  <c r="DE115" i="53"/>
  <c r="DF115" i="53"/>
  <c r="DG115" i="53"/>
  <c r="DH115" i="53"/>
  <c r="DI115" i="53"/>
  <c r="DJ115" i="53"/>
  <c r="L115" i="53"/>
  <c r="CX116" i="53"/>
  <c r="CY116" i="53"/>
  <c r="CZ116" i="53"/>
  <c r="DA116" i="53"/>
  <c r="DB116" i="53"/>
  <c r="DC116" i="53"/>
  <c r="DD116" i="53"/>
  <c r="DE116" i="53"/>
  <c r="DF116" i="53"/>
  <c r="DG116" i="53"/>
  <c r="DH116" i="53"/>
  <c r="DI116" i="53"/>
  <c r="DJ116" i="53"/>
  <c r="L116" i="53"/>
  <c r="CX117" i="53"/>
  <c r="CY117" i="53"/>
  <c r="CZ117" i="53"/>
  <c r="DA117" i="53"/>
  <c r="DB117" i="53"/>
  <c r="DC117" i="53"/>
  <c r="DD117" i="53"/>
  <c r="DE117" i="53"/>
  <c r="DF117" i="53"/>
  <c r="DG117" i="53"/>
  <c r="DH117" i="53"/>
  <c r="DI117" i="53"/>
  <c r="DJ117" i="53"/>
  <c r="L117" i="53"/>
  <c r="CX118" i="53"/>
  <c r="CY118" i="53"/>
  <c r="CZ118" i="53"/>
  <c r="DA118" i="53"/>
  <c r="DB118" i="53"/>
  <c r="DC118" i="53"/>
  <c r="DD118" i="53"/>
  <c r="DE118" i="53"/>
  <c r="DF118" i="53"/>
  <c r="DG118" i="53"/>
  <c r="DH118" i="53"/>
  <c r="DI118" i="53"/>
  <c r="DJ118" i="53"/>
  <c r="L118" i="53"/>
  <c r="CX119" i="53"/>
  <c r="CY119" i="53"/>
  <c r="CZ119" i="53"/>
  <c r="DA119" i="53"/>
  <c r="DB119" i="53"/>
  <c r="DC119" i="53"/>
  <c r="DD119" i="53"/>
  <c r="DE119" i="53"/>
  <c r="DF119" i="53"/>
  <c r="DG119" i="53"/>
  <c r="DH119" i="53"/>
  <c r="DI119" i="53"/>
  <c r="DJ119" i="53"/>
  <c r="L119" i="53"/>
  <c r="CX120" i="53"/>
  <c r="CY120" i="53"/>
  <c r="CZ120" i="53"/>
  <c r="DA120" i="53"/>
  <c r="DB120" i="53"/>
  <c r="DC120" i="53"/>
  <c r="DD120" i="53"/>
  <c r="DE120" i="53"/>
  <c r="DF120" i="53"/>
  <c r="DG120" i="53"/>
  <c r="DH120" i="53"/>
  <c r="DI120" i="53"/>
  <c r="DJ120" i="53"/>
  <c r="L120" i="53"/>
  <c r="CX121" i="53"/>
  <c r="CY121" i="53"/>
  <c r="CZ121" i="53"/>
  <c r="DA121" i="53"/>
  <c r="DB121" i="53"/>
  <c r="DC121" i="53"/>
  <c r="DD121" i="53"/>
  <c r="DE121" i="53"/>
  <c r="DF121" i="53"/>
  <c r="DG121" i="53"/>
  <c r="DH121" i="53"/>
  <c r="DI121" i="53"/>
  <c r="DJ121" i="53"/>
  <c r="L121" i="53"/>
  <c r="CX122" i="53"/>
  <c r="CY122" i="53"/>
  <c r="CZ122" i="53"/>
  <c r="DA122" i="53"/>
  <c r="DB122" i="53"/>
  <c r="DC122" i="53"/>
  <c r="DD122" i="53"/>
  <c r="DE122" i="53"/>
  <c r="DF122" i="53"/>
  <c r="DG122" i="53"/>
  <c r="DH122" i="53"/>
  <c r="DI122" i="53"/>
  <c r="DJ122" i="53"/>
  <c r="L122" i="53"/>
  <c r="CX123" i="53"/>
  <c r="CY123" i="53"/>
  <c r="CZ123" i="53"/>
  <c r="DA123" i="53"/>
  <c r="DB123" i="53"/>
  <c r="DC123" i="53"/>
  <c r="DD123" i="53"/>
  <c r="DE123" i="53"/>
  <c r="DF123" i="53"/>
  <c r="DG123" i="53"/>
  <c r="DH123" i="53"/>
  <c r="DI123" i="53"/>
  <c r="DJ123" i="53"/>
  <c r="L123" i="53"/>
  <c r="CX124" i="53"/>
  <c r="CY124" i="53"/>
  <c r="CZ124" i="53"/>
  <c r="DA124" i="53"/>
  <c r="DB124" i="53"/>
  <c r="DC124" i="53"/>
  <c r="DD124" i="53"/>
  <c r="DE124" i="53"/>
  <c r="DF124" i="53"/>
  <c r="DG124" i="53"/>
  <c r="DH124" i="53"/>
  <c r="DI124" i="53"/>
  <c r="DJ124" i="53"/>
  <c r="L124" i="53"/>
  <c r="CX125" i="53"/>
  <c r="CY125" i="53"/>
  <c r="CZ125" i="53"/>
  <c r="DA125" i="53"/>
  <c r="DB125" i="53"/>
  <c r="DC125" i="53"/>
  <c r="DD125" i="53"/>
  <c r="DE125" i="53"/>
  <c r="DF125" i="53"/>
  <c r="DG125" i="53"/>
  <c r="DH125" i="53"/>
  <c r="DI125" i="53"/>
  <c r="DJ125" i="53"/>
  <c r="L125" i="53"/>
  <c r="CX126" i="53"/>
  <c r="CY126" i="53"/>
  <c r="CZ126" i="53"/>
  <c r="DA126" i="53"/>
  <c r="DB126" i="53"/>
  <c r="DC126" i="53"/>
  <c r="DD126" i="53"/>
  <c r="DE126" i="53"/>
  <c r="DF126" i="53"/>
  <c r="DG126" i="53"/>
  <c r="DH126" i="53"/>
  <c r="DI126" i="53"/>
  <c r="DJ126" i="53"/>
  <c r="L126" i="53"/>
  <c r="CX127" i="53"/>
  <c r="CY127" i="53"/>
  <c r="CZ127" i="53"/>
  <c r="DA127" i="53"/>
  <c r="DB127" i="53"/>
  <c r="DC127" i="53"/>
  <c r="DD127" i="53"/>
  <c r="DE127" i="53"/>
  <c r="DF127" i="53"/>
  <c r="DG127" i="53"/>
  <c r="DH127" i="53"/>
  <c r="DI127" i="53"/>
  <c r="DJ127" i="53"/>
  <c r="L127" i="53"/>
  <c r="CX128" i="53"/>
  <c r="CY128" i="53"/>
  <c r="CZ128" i="53"/>
  <c r="DA128" i="53"/>
  <c r="DB128" i="53"/>
  <c r="DC128" i="53"/>
  <c r="DD128" i="53"/>
  <c r="DE128" i="53"/>
  <c r="DF128" i="53"/>
  <c r="DG128" i="53"/>
  <c r="DH128" i="53"/>
  <c r="DI128" i="53"/>
  <c r="DJ128" i="53"/>
  <c r="L128" i="53"/>
  <c r="CX129" i="53"/>
  <c r="CY129" i="53"/>
  <c r="CZ129" i="53"/>
  <c r="DA129" i="53"/>
  <c r="DB129" i="53"/>
  <c r="DC129" i="53"/>
  <c r="DD129" i="53"/>
  <c r="DE129" i="53"/>
  <c r="DF129" i="53"/>
  <c r="DG129" i="53"/>
  <c r="DH129" i="53"/>
  <c r="DI129" i="53"/>
  <c r="DJ129" i="53"/>
  <c r="L129" i="53"/>
  <c r="CX130" i="53"/>
  <c r="CY130" i="53"/>
  <c r="CZ130" i="53"/>
  <c r="DA130" i="53"/>
  <c r="DB130" i="53"/>
  <c r="DC130" i="53"/>
  <c r="DD130" i="53"/>
  <c r="DE130" i="53"/>
  <c r="DF130" i="53"/>
  <c r="DG130" i="53"/>
  <c r="DH130" i="53"/>
  <c r="DI130" i="53"/>
  <c r="DJ130" i="53"/>
  <c r="L130" i="53"/>
  <c r="CX131" i="53"/>
  <c r="CY131" i="53"/>
  <c r="CZ131" i="53"/>
  <c r="DA131" i="53"/>
  <c r="DB131" i="53"/>
  <c r="DC131" i="53"/>
  <c r="DD131" i="53"/>
  <c r="DE131" i="53"/>
  <c r="DF131" i="53"/>
  <c r="DG131" i="53"/>
  <c r="DH131" i="53"/>
  <c r="DI131" i="53"/>
  <c r="DJ131" i="53"/>
  <c r="L131" i="53"/>
  <c r="CX132" i="53"/>
  <c r="CY132" i="53"/>
  <c r="CZ132" i="53"/>
  <c r="DA132" i="53"/>
  <c r="DB132" i="53"/>
  <c r="DC132" i="53"/>
  <c r="DD132" i="53"/>
  <c r="DE132" i="53"/>
  <c r="DF132" i="53"/>
  <c r="DG132" i="53"/>
  <c r="DH132" i="53"/>
  <c r="DI132" i="53"/>
  <c r="DJ132" i="53"/>
  <c r="L132" i="53"/>
  <c r="CX133" i="53"/>
  <c r="CY133" i="53"/>
  <c r="CZ133" i="53"/>
  <c r="DA133" i="53"/>
  <c r="DB133" i="53"/>
  <c r="DC133" i="53"/>
  <c r="DD133" i="53"/>
  <c r="DE133" i="53"/>
  <c r="DF133" i="53"/>
  <c r="DG133" i="53"/>
  <c r="DH133" i="53"/>
  <c r="DI133" i="53"/>
  <c r="DJ133" i="53"/>
  <c r="L133" i="53"/>
  <c r="CX134" i="53"/>
  <c r="CY134" i="53"/>
  <c r="CZ134" i="53"/>
  <c r="DA134" i="53"/>
  <c r="DB134" i="53"/>
  <c r="DC134" i="53"/>
  <c r="DD134" i="53"/>
  <c r="DE134" i="53"/>
  <c r="DF134" i="53"/>
  <c r="DG134" i="53"/>
  <c r="DH134" i="53"/>
  <c r="DI134" i="53"/>
  <c r="DJ134" i="53"/>
  <c r="L134" i="53"/>
  <c r="CX135" i="53"/>
  <c r="CY135" i="53"/>
  <c r="CZ135" i="53"/>
  <c r="DA135" i="53"/>
  <c r="DB135" i="53"/>
  <c r="DC135" i="53"/>
  <c r="DD135" i="53"/>
  <c r="DE135" i="53"/>
  <c r="DF135" i="53"/>
  <c r="DG135" i="53"/>
  <c r="DH135" i="53"/>
  <c r="DI135" i="53"/>
  <c r="DJ135" i="53"/>
  <c r="L135" i="53"/>
  <c r="CX136" i="53"/>
  <c r="CY136" i="53"/>
  <c r="CZ136" i="53"/>
  <c r="DA136" i="53"/>
  <c r="DB136" i="53"/>
  <c r="DC136" i="53"/>
  <c r="DD136" i="53"/>
  <c r="DE136" i="53"/>
  <c r="DF136" i="53"/>
  <c r="DG136" i="53"/>
  <c r="DH136" i="53"/>
  <c r="DI136" i="53"/>
  <c r="DJ136" i="53"/>
  <c r="L136" i="53"/>
  <c r="CX137" i="53"/>
  <c r="CY137" i="53"/>
  <c r="CZ137" i="53"/>
  <c r="DA137" i="53"/>
  <c r="DB137" i="53"/>
  <c r="DC137" i="53"/>
  <c r="DD137" i="53"/>
  <c r="DE137" i="53"/>
  <c r="DF137" i="53"/>
  <c r="DG137" i="53"/>
  <c r="DH137" i="53"/>
  <c r="DI137" i="53"/>
  <c r="DJ137" i="53"/>
  <c r="L137" i="53"/>
  <c r="CX138" i="53"/>
  <c r="CY138" i="53"/>
  <c r="CZ138" i="53"/>
  <c r="DA138" i="53"/>
  <c r="DB138" i="53"/>
  <c r="DC138" i="53"/>
  <c r="DD138" i="53"/>
  <c r="DE138" i="53"/>
  <c r="DF138" i="53"/>
  <c r="DG138" i="53"/>
  <c r="DH138" i="53"/>
  <c r="DI138" i="53"/>
  <c r="DJ138" i="53"/>
  <c r="L138" i="53"/>
  <c r="CX139" i="53"/>
  <c r="CY139" i="53"/>
  <c r="CZ139" i="53"/>
  <c r="DA139" i="53"/>
  <c r="DB139" i="53"/>
  <c r="DC139" i="53"/>
  <c r="DD139" i="53"/>
  <c r="DE139" i="53"/>
  <c r="DF139" i="53"/>
  <c r="DG139" i="53"/>
  <c r="DH139" i="53"/>
  <c r="DI139" i="53"/>
  <c r="DJ139" i="53"/>
  <c r="L139" i="53"/>
  <c r="CX140" i="53"/>
  <c r="CY140" i="53"/>
  <c r="CZ140" i="53"/>
  <c r="DA140" i="53"/>
  <c r="DB140" i="53"/>
  <c r="DC140" i="53"/>
  <c r="DD140" i="53"/>
  <c r="DE140" i="53"/>
  <c r="DF140" i="53"/>
  <c r="DG140" i="53"/>
  <c r="DH140" i="53"/>
  <c r="DI140" i="53"/>
  <c r="DJ140" i="53"/>
  <c r="L140" i="53"/>
  <c r="CX141" i="53"/>
  <c r="CY141" i="53"/>
  <c r="CZ141" i="53"/>
  <c r="DA141" i="53"/>
  <c r="DB141" i="53"/>
  <c r="DC141" i="53"/>
  <c r="DD141" i="53"/>
  <c r="DE141" i="53"/>
  <c r="DF141" i="53"/>
  <c r="DG141" i="53"/>
  <c r="DH141" i="53"/>
  <c r="DI141" i="53"/>
  <c r="DJ141" i="53"/>
  <c r="L141" i="53"/>
  <c r="CX142" i="53"/>
  <c r="CY142" i="53"/>
  <c r="CZ142" i="53"/>
  <c r="DA142" i="53"/>
  <c r="DB142" i="53"/>
  <c r="DC142" i="53"/>
  <c r="DD142" i="53"/>
  <c r="DE142" i="53"/>
  <c r="DF142" i="53"/>
  <c r="DG142" i="53"/>
  <c r="DH142" i="53"/>
  <c r="DI142" i="53"/>
  <c r="DJ142" i="53"/>
  <c r="L142" i="53"/>
  <c r="CX143" i="53"/>
  <c r="CY143" i="53"/>
  <c r="CZ143" i="53"/>
  <c r="DA143" i="53"/>
  <c r="DB143" i="53"/>
  <c r="DC143" i="53"/>
  <c r="DD143" i="53"/>
  <c r="DE143" i="53"/>
  <c r="DF143" i="53"/>
  <c r="DG143" i="53"/>
  <c r="DH143" i="53"/>
  <c r="DI143" i="53"/>
  <c r="DJ143" i="53"/>
  <c r="L143" i="53"/>
  <c r="CX144" i="53"/>
  <c r="CY144" i="53"/>
  <c r="CZ144" i="53"/>
  <c r="DA144" i="53"/>
  <c r="DB144" i="53"/>
  <c r="DC144" i="53"/>
  <c r="DD144" i="53"/>
  <c r="DE144" i="53"/>
  <c r="DF144" i="53"/>
  <c r="DG144" i="53"/>
  <c r="DH144" i="53"/>
  <c r="DI144" i="53"/>
  <c r="DJ144" i="53"/>
  <c r="L144" i="53"/>
  <c r="CX145" i="53"/>
  <c r="CY145" i="53"/>
  <c r="CZ145" i="53"/>
  <c r="DA145" i="53"/>
  <c r="DB145" i="53"/>
  <c r="DC145" i="53"/>
  <c r="DD145" i="53"/>
  <c r="DE145" i="53"/>
  <c r="DF145" i="53"/>
  <c r="DG145" i="53"/>
  <c r="DH145" i="53"/>
  <c r="DI145" i="53"/>
  <c r="DJ145" i="53"/>
  <c r="L145" i="53"/>
  <c r="CX146" i="53"/>
  <c r="CY146" i="53"/>
  <c r="CZ146" i="53"/>
  <c r="DA146" i="53"/>
  <c r="DB146" i="53"/>
  <c r="DC146" i="53"/>
  <c r="DD146" i="53"/>
  <c r="DE146" i="53"/>
  <c r="DF146" i="53"/>
  <c r="DG146" i="53"/>
  <c r="DH146" i="53"/>
  <c r="DI146" i="53"/>
  <c r="DJ146" i="53"/>
  <c r="L146" i="53"/>
  <c r="CX147" i="53"/>
  <c r="CY147" i="53"/>
  <c r="CZ147" i="53"/>
  <c r="DA147" i="53"/>
  <c r="DB147" i="53"/>
  <c r="DC147" i="53"/>
  <c r="DD147" i="53"/>
  <c r="DE147" i="53"/>
  <c r="DF147" i="53"/>
  <c r="DG147" i="53"/>
  <c r="DH147" i="53"/>
  <c r="DI147" i="53"/>
  <c r="DJ147" i="53"/>
  <c r="L147" i="53"/>
  <c r="CX148" i="53"/>
  <c r="CY148" i="53"/>
  <c r="CZ148" i="53"/>
  <c r="DA148" i="53"/>
  <c r="DB148" i="53"/>
  <c r="DC148" i="53"/>
  <c r="DD148" i="53"/>
  <c r="DE148" i="53"/>
  <c r="DF148" i="53"/>
  <c r="DG148" i="53"/>
  <c r="DH148" i="53"/>
  <c r="DI148" i="53"/>
  <c r="DJ148" i="53"/>
  <c r="L148" i="53"/>
  <c r="CX149" i="53"/>
  <c r="CY149" i="53"/>
  <c r="CZ149" i="53"/>
  <c r="DA149" i="53"/>
  <c r="DB149" i="53"/>
  <c r="DC149" i="53"/>
  <c r="DD149" i="53"/>
  <c r="DE149" i="53"/>
  <c r="DF149" i="53"/>
  <c r="DG149" i="53"/>
  <c r="DH149" i="53"/>
  <c r="DI149" i="53"/>
  <c r="DJ149" i="53"/>
  <c r="L149" i="53"/>
  <c r="CX150" i="53"/>
  <c r="CY150" i="53"/>
  <c r="CZ150" i="53"/>
  <c r="DA150" i="53"/>
  <c r="DB150" i="53"/>
  <c r="DC150" i="53"/>
  <c r="DD150" i="53"/>
  <c r="DE150" i="53"/>
  <c r="DF150" i="53"/>
  <c r="DG150" i="53"/>
  <c r="DH150" i="53"/>
  <c r="DI150" i="53"/>
  <c r="DJ150" i="53"/>
  <c r="L150" i="53"/>
  <c r="CX151" i="53"/>
  <c r="CY151" i="53"/>
  <c r="CZ151" i="53"/>
  <c r="DA151" i="53"/>
  <c r="DB151" i="53"/>
  <c r="DC151" i="53"/>
  <c r="DD151" i="53"/>
  <c r="DE151" i="53"/>
  <c r="DF151" i="53"/>
  <c r="DG151" i="53"/>
  <c r="DH151" i="53"/>
  <c r="DI151" i="53"/>
  <c r="DJ151" i="53"/>
  <c r="L151" i="53"/>
  <c r="CX152" i="53"/>
  <c r="CY152" i="53"/>
  <c r="CZ152" i="53"/>
  <c r="DA152" i="53"/>
  <c r="DB152" i="53"/>
  <c r="DC152" i="53"/>
  <c r="DD152" i="53"/>
  <c r="DE152" i="53"/>
  <c r="DF152" i="53"/>
  <c r="DG152" i="53"/>
  <c r="DH152" i="53"/>
  <c r="DI152" i="53"/>
  <c r="DJ152" i="53"/>
  <c r="L152" i="53"/>
  <c r="CX153" i="53"/>
  <c r="CY153" i="53"/>
  <c r="CZ153" i="53"/>
  <c r="DA153" i="53"/>
  <c r="DB153" i="53"/>
  <c r="DC153" i="53"/>
  <c r="DD153" i="53"/>
  <c r="DE153" i="53"/>
  <c r="DF153" i="53"/>
  <c r="DG153" i="53"/>
  <c r="DH153" i="53"/>
  <c r="DI153" i="53"/>
  <c r="DJ153" i="53"/>
  <c r="L153" i="53"/>
  <c r="CX154" i="53"/>
  <c r="CY154" i="53"/>
  <c r="CZ154" i="53"/>
  <c r="DA154" i="53"/>
  <c r="DB154" i="53"/>
  <c r="DC154" i="53"/>
  <c r="DD154" i="53"/>
  <c r="DE154" i="53"/>
  <c r="DF154" i="53"/>
  <c r="DG154" i="53"/>
  <c r="DH154" i="53"/>
  <c r="DI154" i="53"/>
  <c r="DJ154" i="53"/>
  <c r="L154" i="53"/>
  <c r="CX155" i="53"/>
  <c r="CY155" i="53"/>
  <c r="CZ155" i="53"/>
  <c r="DA155" i="53"/>
  <c r="DB155" i="53"/>
  <c r="DC155" i="53"/>
  <c r="DD155" i="53"/>
  <c r="DE155" i="53"/>
  <c r="DF155" i="53"/>
  <c r="DG155" i="53"/>
  <c r="DH155" i="53"/>
  <c r="DI155" i="53"/>
  <c r="DJ155" i="53"/>
  <c r="L155" i="53"/>
  <c r="CX156" i="53"/>
  <c r="CY156" i="53"/>
  <c r="CZ156" i="53"/>
  <c r="DA156" i="53"/>
  <c r="DB156" i="53"/>
  <c r="DC156" i="53"/>
  <c r="DD156" i="53"/>
  <c r="DE156" i="53"/>
  <c r="DF156" i="53"/>
  <c r="DG156" i="53"/>
  <c r="DH156" i="53"/>
  <c r="DI156" i="53"/>
  <c r="DJ156" i="53"/>
  <c r="L156" i="53"/>
  <c r="CX157" i="53"/>
  <c r="CY157" i="53"/>
  <c r="CZ157" i="53"/>
  <c r="DA157" i="53"/>
  <c r="DB157" i="53"/>
  <c r="DC157" i="53"/>
  <c r="DD157" i="53"/>
  <c r="DE157" i="53"/>
  <c r="DF157" i="53"/>
  <c r="DG157" i="53"/>
  <c r="DH157" i="53"/>
  <c r="DI157" i="53"/>
  <c r="DJ157" i="53"/>
  <c r="L157" i="53"/>
  <c r="CX158" i="53"/>
  <c r="CY158" i="53"/>
  <c r="CZ158" i="53"/>
  <c r="DA158" i="53"/>
  <c r="DB158" i="53"/>
  <c r="DC158" i="53"/>
  <c r="DD158" i="53"/>
  <c r="DE158" i="53"/>
  <c r="DF158" i="53"/>
  <c r="DG158" i="53"/>
  <c r="DH158" i="53"/>
  <c r="DI158" i="53"/>
  <c r="DJ158" i="53"/>
  <c r="L158" i="53"/>
  <c r="CX159" i="53"/>
  <c r="CY159" i="53"/>
  <c r="CZ159" i="53"/>
  <c r="DA159" i="53"/>
  <c r="DB159" i="53"/>
  <c r="DC159" i="53"/>
  <c r="DD159" i="53"/>
  <c r="DE159" i="53"/>
  <c r="DF159" i="53"/>
  <c r="DG159" i="53"/>
  <c r="DH159" i="53"/>
  <c r="DI159" i="53"/>
  <c r="DJ159" i="53"/>
  <c r="L159" i="53"/>
  <c r="CX160" i="53"/>
  <c r="CY160" i="53"/>
  <c r="CZ160" i="53"/>
  <c r="DA160" i="53"/>
  <c r="DB160" i="53"/>
  <c r="DC160" i="53"/>
  <c r="DD160" i="53"/>
  <c r="DE160" i="53"/>
  <c r="DF160" i="53"/>
  <c r="DG160" i="53"/>
  <c r="DH160" i="53"/>
  <c r="DI160" i="53"/>
  <c r="DJ160" i="53"/>
  <c r="L160" i="53"/>
  <c r="CX161" i="53"/>
  <c r="CY161" i="53"/>
  <c r="CZ161" i="53"/>
  <c r="DA161" i="53"/>
  <c r="DB161" i="53"/>
  <c r="DC161" i="53"/>
  <c r="DD161" i="53"/>
  <c r="DE161" i="53"/>
  <c r="DF161" i="53"/>
  <c r="DG161" i="53"/>
  <c r="DH161" i="53"/>
  <c r="DI161" i="53"/>
  <c r="DJ161" i="53"/>
  <c r="L161" i="53"/>
  <c r="CX162" i="53"/>
  <c r="CY162" i="53"/>
  <c r="CZ162" i="53"/>
  <c r="DA162" i="53"/>
  <c r="DB162" i="53"/>
  <c r="DC162" i="53"/>
  <c r="DD162" i="53"/>
  <c r="DE162" i="53"/>
  <c r="DF162" i="53"/>
  <c r="DG162" i="53"/>
  <c r="DH162" i="53"/>
  <c r="DI162" i="53"/>
  <c r="DJ162" i="53"/>
  <c r="L162" i="53"/>
  <c r="CX163" i="53"/>
  <c r="CY163" i="53"/>
  <c r="CZ163" i="53"/>
  <c r="DA163" i="53"/>
  <c r="DB163" i="53"/>
  <c r="DC163" i="53"/>
  <c r="DD163" i="53"/>
  <c r="DE163" i="53"/>
  <c r="DF163" i="53"/>
  <c r="DG163" i="53"/>
  <c r="DH163" i="53"/>
  <c r="DI163" i="53"/>
  <c r="DJ163" i="53"/>
  <c r="L163" i="53"/>
  <c r="CX164" i="53"/>
  <c r="CY164" i="53"/>
  <c r="CZ164" i="53"/>
  <c r="DA164" i="53"/>
  <c r="DB164" i="53"/>
  <c r="DC164" i="53"/>
  <c r="DD164" i="53"/>
  <c r="DE164" i="53"/>
  <c r="DF164" i="53"/>
  <c r="DG164" i="53"/>
  <c r="DH164" i="53"/>
  <c r="DI164" i="53"/>
  <c r="DJ164" i="53"/>
  <c r="L164" i="53"/>
  <c r="CX165" i="53"/>
  <c r="CY165" i="53"/>
  <c r="CZ165" i="53"/>
  <c r="DA165" i="53"/>
  <c r="DB165" i="53"/>
  <c r="DC165" i="53"/>
  <c r="DD165" i="53"/>
  <c r="DE165" i="53"/>
  <c r="DF165" i="53"/>
  <c r="DG165" i="53"/>
  <c r="DH165" i="53"/>
  <c r="DI165" i="53"/>
  <c r="DJ165" i="53"/>
  <c r="L165" i="53"/>
  <c r="L167" i="53"/>
  <c r="DJ166" i="53"/>
  <c r="DI166" i="53"/>
  <c r="DH166" i="53"/>
  <c r="DG166" i="53"/>
  <c r="DF166" i="53"/>
  <c r="DE166" i="53"/>
  <c r="DD166" i="53"/>
  <c r="DC166" i="53"/>
  <c r="DB166" i="53"/>
  <c r="DA166" i="53"/>
  <c r="CZ166" i="53"/>
  <c r="CY166" i="53"/>
  <c r="CX166" i="53"/>
  <c r="DO150" i="53"/>
  <c r="DO151" i="53"/>
  <c r="DO152" i="53"/>
  <c r="DO153" i="53"/>
  <c r="DO154" i="53"/>
  <c r="DO155" i="53"/>
  <c r="DO156" i="53"/>
  <c r="DO157" i="53"/>
  <c r="DO158" i="53"/>
  <c r="DO159" i="53"/>
  <c r="DO160" i="53"/>
  <c r="DO161" i="53"/>
  <c r="DO162" i="53"/>
  <c r="DO163" i="53"/>
  <c r="DO164" i="53"/>
  <c r="DO165" i="53"/>
  <c r="DM150" i="53"/>
  <c r="DM151" i="53"/>
  <c r="DM152" i="53"/>
  <c r="DM153" i="53"/>
  <c r="DM154" i="53"/>
  <c r="DM155" i="53"/>
  <c r="DM156" i="53"/>
  <c r="DM157" i="53"/>
  <c r="DM158" i="53"/>
  <c r="DM159" i="53"/>
  <c r="DM160" i="53"/>
  <c r="DM161" i="53"/>
  <c r="DM162" i="53"/>
  <c r="DM163" i="53"/>
  <c r="DM164" i="53"/>
  <c r="DM165" i="53"/>
  <c r="U165" i="53"/>
  <c r="T165" i="53"/>
  <c r="M165" i="53"/>
  <c r="U164" i="53"/>
  <c r="T164" i="53"/>
  <c r="M164" i="53"/>
  <c r="U163" i="53"/>
  <c r="T163" i="53"/>
  <c r="M163" i="53"/>
  <c r="U162" i="53"/>
  <c r="T162" i="53"/>
  <c r="M162" i="53"/>
  <c r="U161" i="53"/>
  <c r="T161" i="53"/>
  <c r="M161" i="53"/>
  <c r="U160" i="53"/>
  <c r="T160" i="53"/>
  <c r="M160" i="53"/>
  <c r="U159" i="53"/>
  <c r="T159" i="53"/>
  <c r="M159" i="53"/>
  <c r="U158" i="53"/>
  <c r="T158" i="53"/>
  <c r="M158" i="53"/>
  <c r="U157" i="53"/>
  <c r="T157" i="53"/>
  <c r="M157" i="53"/>
  <c r="U156" i="53"/>
  <c r="T156" i="53"/>
  <c r="M156" i="53"/>
  <c r="U155" i="53"/>
  <c r="T155" i="53"/>
  <c r="M155" i="53"/>
  <c r="U154" i="53"/>
  <c r="T154" i="53"/>
  <c r="M154" i="53"/>
  <c r="U153" i="53"/>
  <c r="T153" i="53"/>
  <c r="M153" i="53"/>
  <c r="U152" i="53"/>
  <c r="T152" i="53"/>
  <c r="M152" i="53"/>
  <c r="U151" i="53"/>
  <c r="T151" i="53"/>
  <c r="M151" i="53"/>
  <c r="U150" i="53"/>
  <c r="T150" i="53"/>
  <c r="M150" i="53"/>
  <c r="U149" i="53"/>
  <c r="T149" i="53"/>
  <c r="M149" i="53"/>
  <c r="U148" i="53"/>
  <c r="T148" i="53"/>
  <c r="M148" i="53"/>
  <c r="U147" i="53"/>
  <c r="T147" i="53"/>
  <c r="M147" i="53"/>
  <c r="U146" i="53"/>
  <c r="T146" i="53"/>
  <c r="M146" i="53"/>
  <c r="U145" i="53"/>
  <c r="T145" i="53"/>
  <c r="M145" i="53"/>
  <c r="U144" i="53"/>
  <c r="T144" i="53"/>
  <c r="M144" i="53"/>
  <c r="U143" i="53"/>
  <c r="T143" i="53"/>
  <c r="M143" i="53"/>
  <c r="U142" i="53"/>
  <c r="T142" i="53"/>
  <c r="M142" i="53"/>
  <c r="U141" i="53"/>
  <c r="T141" i="53"/>
  <c r="M141" i="53"/>
  <c r="U140" i="53"/>
  <c r="T140" i="53"/>
  <c r="M140" i="53"/>
  <c r="U139" i="53"/>
  <c r="T139" i="53"/>
  <c r="M139" i="53"/>
  <c r="U138" i="53"/>
  <c r="T138" i="53"/>
  <c r="M138" i="53"/>
  <c r="U137" i="53"/>
  <c r="T137" i="53"/>
  <c r="M137" i="53"/>
  <c r="U136" i="53"/>
  <c r="T136" i="53"/>
  <c r="M136" i="53"/>
  <c r="U135" i="53"/>
  <c r="T135" i="53"/>
  <c r="M135" i="53"/>
  <c r="U134" i="53"/>
  <c r="T134" i="53"/>
  <c r="M134" i="53"/>
  <c r="U133" i="53"/>
  <c r="T133" i="53"/>
  <c r="M133" i="53"/>
  <c r="U132" i="53"/>
  <c r="T132" i="53"/>
  <c r="M132" i="53"/>
  <c r="U131" i="53"/>
  <c r="T131" i="53"/>
  <c r="M131" i="53"/>
  <c r="U130" i="53"/>
  <c r="T130" i="53"/>
  <c r="M130" i="53"/>
  <c r="U129" i="53"/>
  <c r="T129" i="53"/>
  <c r="M129" i="53"/>
  <c r="U128" i="53"/>
  <c r="T128" i="53"/>
  <c r="M128" i="53"/>
  <c r="U127" i="53"/>
  <c r="T127" i="53"/>
  <c r="M127" i="53"/>
  <c r="U126" i="53"/>
  <c r="T126" i="53"/>
  <c r="M126" i="53"/>
  <c r="U125" i="53"/>
  <c r="T125" i="53"/>
  <c r="M125" i="53"/>
  <c r="U124" i="53"/>
  <c r="T124" i="53"/>
  <c r="M124" i="53"/>
  <c r="U123" i="53"/>
  <c r="T123" i="53"/>
  <c r="M123" i="53"/>
  <c r="U122" i="53"/>
  <c r="T122" i="53"/>
  <c r="M122" i="53"/>
  <c r="U121" i="53"/>
  <c r="T121" i="53"/>
  <c r="M121" i="53"/>
  <c r="U120" i="53"/>
  <c r="T120" i="53"/>
  <c r="M120" i="53"/>
  <c r="U119" i="53"/>
  <c r="T119" i="53"/>
  <c r="M119" i="53"/>
  <c r="U118" i="53"/>
  <c r="T118" i="53"/>
  <c r="M118" i="53"/>
  <c r="U117" i="53"/>
  <c r="T117" i="53"/>
  <c r="M117" i="53"/>
  <c r="U116" i="53"/>
  <c r="T116" i="53"/>
  <c r="M116" i="53"/>
  <c r="U115" i="53"/>
  <c r="T115" i="53"/>
  <c r="M115" i="53"/>
  <c r="C113" i="53"/>
  <c r="E113" i="53" s="1"/>
  <c r="U114" i="53"/>
  <c r="T114" i="53"/>
  <c r="M114" i="53"/>
  <c r="U113" i="53"/>
  <c r="T113" i="53"/>
  <c r="M113" i="53"/>
  <c r="U112" i="53"/>
  <c r="T112" i="53"/>
  <c r="M112" i="53"/>
  <c r="U111" i="53"/>
  <c r="T111" i="53"/>
  <c r="M111" i="53"/>
  <c r="D109" i="53"/>
  <c r="E7" i="53"/>
  <c r="F47" i="53" s="1"/>
  <c r="E47" i="53"/>
  <c r="D47" i="53"/>
  <c r="U110" i="53"/>
  <c r="T110" i="53"/>
  <c r="M110" i="53"/>
  <c r="E43" i="53"/>
  <c r="D43" i="53"/>
  <c r="U109" i="53"/>
  <c r="T109" i="53"/>
  <c r="M109" i="53"/>
  <c r="U108" i="53"/>
  <c r="T108" i="53"/>
  <c r="M108" i="53"/>
  <c r="U107" i="53"/>
  <c r="T107" i="53"/>
  <c r="M107" i="53"/>
  <c r="U106" i="53"/>
  <c r="T106" i="53"/>
  <c r="M106" i="53"/>
  <c r="C106" i="53"/>
  <c r="E106" i="53" s="1"/>
  <c r="U105" i="53"/>
  <c r="T105" i="53"/>
  <c r="M105" i="53"/>
  <c r="U104" i="53"/>
  <c r="T104" i="53"/>
  <c r="M104" i="53"/>
  <c r="C104" i="53"/>
  <c r="E104" i="53" s="1"/>
  <c r="U103" i="53"/>
  <c r="T103" i="53"/>
  <c r="M103" i="53"/>
  <c r="U102" i="53"/>
  <c r="T102" i="53"/>
  <c r="M102" i="53"/>
  <c r="C102" i="53"/>
  <c r="E102" i="53" s="1"/>
  <c r="U101" i="53"/>
  <c r="T101" i="53"/>
  <c r="M101" i="53"/>
  <c r="U100" i="53"/>
  <c r="T100" i="53"/>
  <c r="M100" i="53"/>
  <c r="U99" i="53"/>
  <c r="T99" i="53"/>
  <c r="M99" i="53"/>
  <c r="C96" i="53"/>
  <c r="C98" i="53" s="1"/>
  <c r="E98" i="53" s="1"/>
  <c r="W119" i="55" s="1"/>
  <c r="D97" i="53"/>
  <c r="U98" i="53"/>
  <c r="T98" i="53"/>
  <c r="M98" i="53"/>
  <c r="U97" i="53"/>
  <c r="T97" i="53"/>
  <c r="M97" i="53"/>
  <c r="U96" i="53"/>
  <c r="T96" i="53"/>
  <c r="M96" i="53"/>
  <c r="U95" i="53"/>
  <c r="T95" i="53"/>
  <c r="M95" i="53"/>
  <c r="U94" i="53"/>
  <c r="T94" i="53"/>
  <c r="M94" i="53"/>
  <c r="U93" i="53"/>
  <c r="T93" i="53"/>
  <c r="M93" i="53"/>
  <c r="U92" i="53"/>
  <c r="T92" i="53"/>
  <c r="M92" i="53"/>
  <c r="U91" i="53"/>
  <c r="T91" i="53"/>
  <c r="M91" i="53"/>
  <c r="F89" i="53"/>
  <c r="F90" i="53" s="1"/>
  <c r="E89" i="53"/>
  <c r="E90" i="53" s="1"/>
  <c r="E91" i="53" s="1"/>
  <c r="D89" i="53"/>
  <c r="D90" i="53"/>
  <c r="D91" i="53"/>
  <c r="U90" i="53"/>
  <c r="T90" i="53"/>
  <c r="M90" i="53"/>
  <c r="U89" i="53"/>
  <c r="T89" i="53"/>
  <c r="M89" i="53"/>
  <c r="U88" i="53"/>
  <c r="T88" i="53"/>
  <c r="M88" i="53"/>
  <c r="U87" i="53"/>
  <c r="T87" i="53"/>
  <c r="M87" i="53"/>
  <c r="U86" i="53"/>
  <c r="T86" i="53"/>
  <c r="M86" i="53"/>
  <c r="F84" i="53"/>
  <c r="F85" i="53" s="1"/>
  <c r="E84" i="53"/>
  <c r="E85" i="53" s="1"/>
  <c r="E86" i="53" s="1"/>
  <c r="D84" i="53"/>
  <c r="D85" i="53"/>
  <c r="D86" i="53"/>
  <c r="U85" i="53"/>
  <c r="T85" i="53"/>
  <c r="M85" i="53"/>
  <c r="U84" i="53"/>
  <c r="T84" i="53"/>
  <c r="M84" i="53"/>
  <c r="U83" i="53"/>
  <c r="T83" i="53"/>
  <c r="M83" i="53"/>
  <c r="U82" i="53"/>
  <c r="T82" i="53"/>
  <c r="M82" i="53"/>
  <c r="U81" i="53"/>
  <c r="T81" i="53"/>
  <c r="M81" i="53"/>
  <c r="F79" i="53"/>
  <c r="F81" i="53"/>
  <c r="E79" i="53"/>
  <c r="E80" i="53"/>
  <c r="E81" i="53"/>
  <c r="D79" i="53"/>
  <c r="D80" i="53"/>
  <c r="D81" i="53"/>
  <c r="U80" i="53"/>
  <c r="T80" i="53"/>
  <c r="M80" i="53"/>
  <c r="F80" i="53"/>
  <c r="U79" i="53"/>
  <c r="T79" i="53"/>
  <c r="M79" i="53"/>
  <c r="U78" i="53"/>
  <c r="T78" i="53"/>
  <c r="M78" i="53"/>
  <c r="U77" i="53"/>
  <c r="T77" i="53"/>
  <c r="M77" i="53"/>
  <c r="F75" i="53"/>
  <c r="F77" i="53"/>
  <c r="E75" i="53"/>
  <c r="E76" i="53"/>
  <c r="E77" i="53"/>
  <c r="D75" i="53"/>
  <c r="D76" i="53"/>
  <c r="D77" i="53"/>
  <c r="U76" i="53"/>
  <c r="T76" i="53"/>
  <c r="M76" i="53"/>
  <c r="F76" i="53"/>
  <c r="U75" i="53"/>
  <c r="T75" i="53"/>
  <c r="M75" i="53"/>
  <c r="U74" i="53"/>
  <c r="T74" i="53"/>
  <c r="M74" i="53"/>
  <c r="U73" i="53"/>
  <c r="T73" i="53"/>
  <c r="M73" i="53"/>
  <c r="F71" i="53"/>
  <c r="F73" i="53"/>
  <c r="E72" i="53"/>
  <c r="E73" i="53"/>
  <c r="D72" i="53"/>
  <c r="D73" i="53"/>
  <c r="U72" i="53"/>
  <c r="T72" i="53"/>
  <c r="M72" i="53"/>
  <c r="F72" i="53"/>
  <c r="U71" i="53"/>
  <c r="T71" i="53"/>
  <c r="M71" i="53"/>
  <c r="U70" i="53"/>
  <c r="T70" i="53"/>
  <c r="M70" i="53"/>
  <c r="U69" i="53"/>
  <c r="T69" i="53"/>
  <c r="M69" i="53"/>
  <c r="U68" i="53"/>
  <c r="T68" i="53"/>
  <c r="M68" i="53"/>
  <c r="F66" i="53"/>
  <c r="F67" i="53" s="1"/>
  <c r="E66" i="53"/>
  <c r="E67" i="53" s="1"/>
  <c r="E68" i="53" s="1"/>
  <c r="D66" i="53"/>
  <c r="D67" i="53"/>
  <c r="D68" i="53"/>
  <c r="U67" i="53"/>
  <c r="T67" i="53"/>
  <c r="M67" i="53"/>
  <c r="U66" i="53"/>
  <c r="T66" i="53"/>
  <c r="M66" i="53"/>
  <c r="U65" i="53"/>
  <c r="T65" i="53"/>
  <c r="M65" i="53"/>
  <c r="U64" i="53"/>
  <c r="T64" i="53"/>
  <c r="M64" i="53"/>
  <c r="U63" i="53"/>
  <c r="T63" i="53"/>
  <c r="M63" i="53"/>
  <c r="U62" i="53"/>
  <c r="T62" i="53"/>
  <c r="M62" i="53"/>
  <c r="U61" i="53"/>
  <c r="T61" i="53"/>
  <c r="M61" i="53"/>
  <c r="U60" i="53"/>
  <c r="T60" i="53"/>
  <c r="M60" i="53"/>
  <c r="U59" i="53"/>
  <c r="T59" i="53"/>
  <c r="M59" i="53"/>
  <c r="U58" i="53"/>
  <c r="T58" i="53"/>
  <c r="M58" i="53"/>
  <c r="U57" i="53"/>
  <c r="T57" i="53"/>
  <c r="M57" i="53"/>
  <c r="U56" i="53"/>
  <c r="T56" i="53"/>
  <c r="M56" i="53"/>
  <c r="U55" i="53"/>
  <c r="T55" i="53"/>
  <c r="M55" i="53"/>
  <c r="U54" i="53"/>
  <c r="T54" i="53"/>
  <c r="M54" i="53"/>
  <c r="U53" i="53"/>
  <c r="T53" i="53"/>
  <c r="M53" i="53"/>
  <c r="E51" i="53"/>
  <c r="E52" i="53" s="1"/>
  <c r="E53" i="53" s="1"/>
  <c r="D51" i="53"/>
  <c r="D52" i="53"/>
  <c r="D53" i="53"/>
  <c r="U52" i="53"/>
  <c r="T52" i="53"/>
  <c r="M52" i="53"/>
  <c r="U51" i="53"/>
  <c r="T51" i="53"/>
  <c r="M51" i="53"/>
  <c r="U50" i="53"/>
  <c r="T50" i="53"/>
  <c r="M50" i="53"/>
  <c r="U49" i="53"/>
  <c r="T49" i="53"/>
  <c r="M49" i="53"/>
  <c r="U48" i="53"/>
  <c r="T48" i="53"/>
  <c r="M48" i="53"/>
  <c r="D48" i="53"/>
  <c r="U47" i="53"/>
  <c r="T47" i="53"/>
  <c r="M47" i="53"/>
  <c r="U46" i="53"/>
  <c r="T46" i="53"/>
  <c r="M46" i="53"/>
  <c r="U45" i="53"/>
  <c r="T45" i="53"/>
  <c r="M45" i="53"/>
  <c r="U44" i="53"/>
  <c r="T44" i="53"/>
  <c r="M44" i="53"/>
  <c r="D44" i="53"/>
  <c r="U43" i="53"/>
  <c r="T43" i="53"/>
  <c r="M43" i="53"/>
  <c r="U42" i="53"/>
  <c r="T42" i="53"/>
  <c r="M42" i="53"/>
  <c r="U41" i="53"/>
  <c r="T41" i="53"/>
  <c r="M41" i="53"/>
  <c r="U40" i="53"/>
  <c r="T40" i="53"/>
  <c r="M40" i="53"/>
  <c r="E35" i="53"/>
  <c r="E36" i="53" s="1"/>
  <c r="E37" i="53" s="1"/>
  <c r="E38" i="53" s="1"/>
  <c r="D35" i="53"/>
  <c r="D36" i="53"/>
  <c r="D37" i="53"/>
  <c r="D38" i="53"/>
  <c r="D40" i="53"/>
  <c r="U39" i="53"/>
  <c r="T39" i="53"/>
  <c r="M39" i="53"/>
  <c r="D39" i="53"/>
  <c r="U38" i="53"/>
  <c r="T38" i="53"/>
  <c r="M38" i="53"/>
  <c r="U37" i="53"/>
  <c r="T37" i="53"/>
  <c r="M37" i="53"/>
  <c r="U36" i="53"/>
  <c r="T36" i="53"/>
  <c r="M36" i="53"/>
  <c r="U35" i="53"/>
  <c r="T35" i="53"/>
  <c r="M35" i="53"/>
  <c r="U34" i="53"/>
  <c r="T34" i="53"/>
  <c r="M34" i="53"/>
  <c r="U33" i="53"/>
  <c r="T33" i="53"/>
  <c r="M33" i="53"/>
  <c r="U32" i="53"/>
  <c r="T32" i="53"/>
  <c r="M32" i="53"/>
  <c r="U31" i="53"/>
  <c r="T31" i="53"/>
  <c r="M31" i="53"/>
  <c r="E28" i="53"/>
  <c r="E29" i="53"/>
  <c r="D28" i="53"/>
  <c r="D29" i="53"/>
  <c r="D31" i="53"/>
  <c r="U30" i="53"/>
  <c r="T30" i="53"/>
  <c r="M30" i="53"/>
  <c r="D30" i="53"/>
  <c r="U29" i="53"/>
  <c r="T29" i="53"/>
  <c r="M29" i="53"/>
  <c r="U28" i="53"/>
  <c r="T28" i="53"/>
  <c r="M28" i="53"/>
  <c r="U27" i="53"/>
  <c r="T27" i="53"/>
  <c r="M27" i="53"/>
  <c r="U26" i="53"/>
  <c r="T26" i="53"/>
  <c r="M26" i="53"/>
  <c r="U25" i="53"/>
  <c r="T25" i="53"/>
  <c r="M25" i="53"/>
  <c r="E22" i="53"/>
  <c r="E23" i="53"/>
  <c r="E25" i="53" s="1"/>
  <c r="D22" i="53"/>
  <c r="D23" i="53"/>
  <c r="D25" i="53"/>
  <c r="U24" i="53"/>
  <c r="T24" i="53"/>
  <c r="M24" i="53"/>
  <c r="D24" i="53"/>
  <c r="U23" i="53"/>
  <c r="T23" i="53"/>
  <c r="M23" i="53"/>
  <c r="U22" i="53"/>
  <c r="T22" i="53"/>
  <c r="M22" i="53"/>
  <c r="U21" i="53"/>
  <c r="T21" i="53"/>
  <c r="M21" i="53"/>
  <c r="U20" i="53"/>
  <c r="T20" i="53"/>
  <c r="M20" i="53"/>
  <c r="U19" i="53"/>
  <c r="T19" i="53"/>
  <c r="M19" i="53"/>
  <c r="U18" i="53"/>
  <c r="T18" i="53"/>
  <c r="M18" i="53"/>
  <c r="U17" i="53"/>
  <c r="T17" i="53"/>
  <c r="M17" i="53"/>
  <c r="U16" i="53"/>
  <c r="T16" i="53"/>
  <c r="M16" i="53"/>
  <c r="U15" i="53"/>
  <c r="T15" i="53"/>
  <c r="M15" i="53"/>
  <c r="U14" i="53"/>
  <c r="T14" i="53"/>
  <c r="M14" i="53"/>
  <c r="U13" i="53"/>
  <c r="T13" i="53"/>
  <c r="M13" i="53"/>
  <c r="U12" i="53"/>
  <c r="T12" i="53"/>
  <c r="M12" i="53"/>
  <c r="U11" i="53"/>
  <c r="T11" i="53"/>
  <c r="M11" i="53"/>
  <c r="U10" i="53"/>
  <c r="T10" i="53"/>
  <c r="M10" i="53"/>
  <c r="U9" i="53"/>
  <c r="T9" i="53"/>
  <c r="M9" i="53"/>
  <c r="U8" i="53"/>
  <c r="T8" i="53"/>
  <c r="M8" i="53"/>
  <c r="U7" i="53"/>
  <c r="T7" i="53"/>
  <c r="M7" i="53"/>
  <c r="U6" i="53"/>
  <c r="T6" i="53"/>
  <c r="M6" i="53"/>
  <c r="U5" i="53"/>
  <c r="T5" i="53"/>
  <c r="M5" i="53"/>
  <c r="U4" i="53"/>
  <c r="T4" i="53"/>
  <c r="M4" i="53"/>
  <c r="U3" i="53"/>
  <c r="T3" i="53"/>
  <c r="M3" i="53"/>
  <c r="BR3" i="52"/>
  <c r="BR4" i="52"/>
  <c r="BR5" i="52"/>
  <c r="BR167" i="52" s="1"/>
  <c r="D123" i="52" s="1"/>
  <c r="BR6" i="52"/>
  <c r="BR7" i="52"/>
  <c r="BR8" i="52"/>
  <c r="BR9" i="52"/>
  <c r="BR10" i="52"/>
  <c r="BR11" i="52"/>
  <c r="BR12" i="52"/>
  <c r="BR13" i="52"/>
  <c r="BR14" i="52"/>
  <c r="BR15" i="52"/>
  <c r="BR16" i="52"/>
  <c r="BR17" i="52"/>
  <c r="BR18" i="52"/>
  <c r="BR19" i="52"/>
  <c r="BR20" i="52"/>
  <c r="BR21" i="52"/>
  <c r="BR22" i="52"/>
  <c r="BR23" i="52"/>
  <c r="BR24" i="52"/>
  <c r="BR25" i="52"/>
  <c r="BR26" i="52"/>
  <c r="BR27" i="52"/>
  <c r="BR28" i="52"/>
  <c r="BR29" i="52"/>
  <c r="BR30" i="52"/>
  <c r="BR31" i="52"/>
  <c r="BR32" i="52"/>
  <c r="BR33" i="52"/>
  <c r="BR34" i="52"/>
  <c r="BR35" i="52"/>
  <c r="BR36" i="52"/>
  <c r="BR37" i="52"/>
  <c r="BR38" i="52"/>
  <c r="BR39" i="52"/>
  <c r="BR40" i="52"/>
  <c r="BR41" i="52"/>
  <c r="BR42" i="52"/>
  <c r="BR43" i="52"/>
  <c r="BR44" i="52"/>
  <c r="BR45" i="52"/>
  <c r="BR48" i="52"/>
  <c r="BR49" i="52"/>
  <c r="BR50" i="52"/>
  <c r="BR51" i="52"/>
  <c r="BR52" i="52"/>
  <c r="BR53" i="52"/>
  <c r="BR54" i="52"/>
  <c r="BR55" i="52"/>
  <c r="BR56" i="52"/>
  <c r="BR57" i="52"/>
  <c r="BR58" i="52"/>
  <c r="BR59" i="52"/>
  <c r="BR60" i="52"/>
  <c r="BR61" i="52"/>
  <c r="BR62" i="52"/>
  <c r="BR63" i="52"/>
  <c r="BR64" i="52"/>
  <c r="BR65" i="52"/>
  <c r="BR66" i="52"/>
  <c r="BR67" i="52"/>
  <c r="BR68" i="52"/>
  <c r="BR69" i="52"/>
  <c r="BR70" i="52"/>
  <c r="BR71" i="52"/>
  <c r="BR72" i="52"/>
  <c r="BR73" i="52"/>
  <c r="BR74" i="52"/>
  <c r="BR75" i="52"/>
  <c r="BR76" i="52"/>
  <c r="BR77" i="52"/>
  <c r="BR78" i="52"/>
  <c r="BR79" i="52"/>
  <c r="BR80" i="52"/>
  <c r="BR81" i="52"/>
  <c r="BR82" i="52"/>
  <c r="BR83" i="52"/>
  <c r="BR84" i="52"/>
  <c r="BR85" i="52"/>
  <c r="BR86" i="52"/>
  <c r="BR87" i="52"/>
  <c r="BR88" i="52"/>
  <c r="BR89" i="52"/>
  <c r="BR90" i="52"/>
  <c r="BR91" i="52"/>
  <c r="BR92" i="52"/>
  <c r="BR93" i="52"/>
  <c r="BR94" i="52"/>
  <c r="BR95" i="52"/>
  <c r="BR96" i="52"/>
  <c r="BR97" i="52"/>
  <c r="BR98" i="52"/>
  <c r="BR99" i="52"/>
  <c r="BR100" i="52"/>
  <c r="BR101" i="52"/>
  <c r="BR102" i="52"/>
  <c r="BR103" i="52"/>
  <c r="BR104" i="52"/>
  <c r="BR105" i="52"/>
  <c r="BR106" i="52"/>
  <c r="BR107" i="52"/>
  <c r="BR108" i="52"/>
  <c r="BR109" i="52"/>
  <c r="BR110" i="52"/>
  <c r="BR111" i="52"/>
  <c r="BR112" i="52"/>
  <c r="BR113" i="52"/>
  <c r="BR114" i="52"/>
  <c r="BR115" i="52"/>
  <c r="BR116" i="52"/>
  <c r="BR117" i="52"/>
  <c r="BR118" i="52"/>
  <c r="BR119" i="52"/>
  <c r="BR120" i="52"/>
  <c r="BR121" i="52"/>
  <c r="BR122" i="52"/>
  <c r="BR123" i="52"/>
  <c r="BR124" i="52"/>
  <c r="BR125" i="52"/>
  <c r="BR126" i="52"/>
  <c r="BR127" i="52"/>
  <c r="BR128" i="52"/>
  <c r="BR129" i="52"/>
  <c r="BR130" i="52"/>
  <c r="BR131" i="52"/>
  <c r="BR132" i="52"/>
  <c r="BR133" i="52"/>
  <c r="BR134" i="52"/>
  <c r="BR135" i="52"/>
  <c r="BR136" i="52"/>
  <c r="BR137" i="52"/>
  <c r="BR138" i="52"/>
  <c r="BR139" i="52"/>
  <c r="BR140" i="52"/>
  <c r="BR141" i="52"/>
  <c r="BR142" i="52"/>
  <c r="BR143" i="52"/>
  <c r="BR144" i="52"/>
  <c r="BR145" i="52"/>
  <c r="BR146" i="52"/>
  <c r="BR147" i="52"/>
  <c r="BR148" i="52"/>
  <c r="BR149" i="52"/>
  <c r="BR150" i="52"/>
  <c r="BR151" i="52"/>
  <c r="BR152" i="52"/>
  <c r="BR153" i="52"/>
  <c r="BR154" i="52"/>
  <c r="BR155" i="52"/>
  <c r="BR156" i="52"/>
  <c r="BR157" i="52"/>
  <c r="BR158" i="52"/>
  <c r="BR159" i="52"/>
  <c r="BR160" i="52"/>
  <c r="BR161" i="52"/>
  <c r="BR162" i="52"/>
  <c r="BR163" i="52"/>
  <c r="BR164" i="52"/>
  <c r="BR165" i="52"/>
  <c r="BQ3" i="52"/>
  <c r="BQ4" i="52"/>
  <c r="BQ5" i="52"/>
  <c r="BQ6" i="52"/>
  <c r="BQ7" i="52"/>
  <c r="BQ167" i="52" s="1"/>
  <c r="C123" i="52" s="1"/>
  <c r="E123" i="52" s="1"/>
  <c r="BQ8" i="52"/>
  <c r="BQ9" i="52"/>
  <c r="BQ10" i="52"/>
  <c r="BQ11" i="52"/>
  <c r="BQ12" i="52"/>
  <c r="BQ13" i="52"/>
  <c r="BQ14" i="52"/>
  <c r="BQ15" i="52"/>
  <c r="BQ16" i="52"/>
  <c r="BQ17" i="52"/>
  <c r="BQ18" i="52"/>
  <c r="BQ19" i="52"/>
  <c r="BQ20" i="52"/>
  <c r="BQ21" i="52"/>
  <c r="BQ22" i="52"/>
  <c r="BQ23" i="52"/>
  <c r="BQ24" i="52"/>
  <c r="BQ25" i="52"/>
  <c r="BQ26" i="52"/>
  <c r="BQ27" i="52"/>
  <c r="BQ28" i="52"/>
  <c r="BQ29" i="52"/>
  <c r="BQ30" i="52"/>
  <c r="BQ31" i="52"/>
  <c r="BQ32" i="52"/>
  <c r="BQ33" i="52"/>
  <c r="BQ34" i="52"/>
  <c r="BQ35" i="52"/>
  <c r="BQ36" i="52"/>
  <c r="BQ37" i="52"/>
  <c r="BQ38" i="52"/>
  <c r="BQ39" i="52"/>
  <c r="BQ40" i="52"/>
  <c r="BQ41" i="52"/>
  <c r="BQ42" i="52"/>
  <c r="BQ43" i="52"/>
  <c r="BQ44" i="52"/>
  <c r="BQ45" i="52"/>
  <c r="BQ48" i="52"/>
  <c r="BQ49" i="52"/>
  <c r="BQ50" i="52"/>
  <c r="BQ51" i="52"/>
  <c r="BQ52" i="52"/>
  <c r="BQ53" i="52"/>
  <c r="BQ54" i="52"/>
  <c r="BQ55" i="52"/>
  <c r="BQ56" i="52"/>
  <c r="BQ57" i="52"/>
  <c r="BQ58" i="52"/>
  <c r="BQ59" i="52"/>
  <c r="BQ60" i="52"/>
  <c r="BQ61" i="52"/>
  <c r="BQ62" i="52"/>
  <c r="BQ63" i="52"/>
  <c r="BQ64" i="52"/>
  <c r="BQ65" i="52"/>
  <c r="BQ66" i="52"/>
  <c r="BQ67" i="52"/>
  <c r="BQ68" i="52"/>
  <c r="BQ69" i="52"/>
  <c r="BQ70" i="52"/>
  <c r="BQ71" i="52"/>
  <c r="BQ72" i="52"/>
  <c r="BQ73" i="52"/>
  <c r="BQ74" i="52"/>
  <c r="BQ75" i="52"/>
  <c r="BQ76" i="52"/>
  <c r="BQ77" i="52"/>
  <c r="BQ78" i="52"/>
  <c r="BQ79" i="52"/>
  <c r="BQ80" i="52"/>
  <c r="BQ81" i="52"/>
  <c r="BQ82" i="52"/>
  <c r="BQ83" i="52"/>
  <c r="BQ84" i="52"/>
  <c r="BQ85" i="52"/>
  <c r="BQ86" i="52"/>
  <c r="BQ87" i="52"/>
  <c r="BQ88" i="52"/>
  <c r="BQ89" i="52"/>
  <c r="BQ90" i="52"/>
  <c r="BQ91" i="52"/>
  <c r="BQ92" i="52"/>
  <c r="BQ93" i="52"/>
  <c r="BQ94" i="52"/>
  <c r="BQ95" i="52"/>
  <c r="BQ96" i="52"/>
  <c r="BQ97" i="52"/>
  <c r="BQ98" i="52"/>
  <c r="BQ99" i="52"/>
  <c r="BQ100" i="52"/>
  <c r="BQ101" i="52"/>
  <c r="BQ102" i="52"/>
  <c r="BQ103" i="52"/>
  <c r="BQ104" i="52"/>
  <c r="BQ105" i="52"/>
  <c r="BQ106" i="52"/>
  <c r="BQ107" i="52"/>
  <c r="BQ108" i="52"/>
  <c r="BQ109" i="52"/>
  <c r="BQ110" i="52"/>
  <c r="BQ111" i="52"/>
  <c r="BQ112" i="52"/>
  <c r="BQ113" i="52"/>
  <c r="BQ114" i="52"/>
  <c r="BQ115" i="52"/>
  <c r="BQ116" i="52"/>
  <c r="BQ117" i="52"/>
  <c r="BQ118" i="52"/>
  <c r="BQ119" i="52"/>
  <c r="BQ120" i="52"/>
  <c r="BQ121" i="52"/>
  <c r="BQ122" i="52"/>
  <c r="BQ123" i="52"/>
  <c r="BQ124" i="52"/>
  <c r="BQ125" i="52"/>
  <c r="BQ126" i="52"/>
  <c r="BQ127" i="52"/>
  <c r="BQ128" i="52"/>
  <c r="BQ129" i="52"/>
  <c r="BQ130" i="52"/>
  <c r="BQ131" i="52"/>
  <c r="BQ132" i="52"/>
  <c r="BQ133" i="52"/>
  <c r="BQ134" i="52"/>
  <c r="BQ135" i="52"/>
  <c r="BQ136" i="52"/>
  <c r="BQ137" i="52"/>
  <c r="BQ138" i="52"/>
  <c r="BQ139" i="52"/>
  <c r="BQ140" i="52"/>
  <c r="BQ141" i="52"/>
  <c r="BQ142" i="52"/>
  <c r="BQ143" i="52"/>
  <c r="BQ144" i="52"/>
  <c r="BQ145" i="52"/>
  <c r="BQ146" i="52"/>
  <c r="BQ147" i="52"/>
  <c r="BQ148" i="52"/>
  <c r="BQ149" i="52"/>
  <c r="BQ150" i="52"/>
  <c r="BQ151" i="52"/>
  <c r="BQ152" i="52"/>
  <c r="BQ153" i="52"/>
  <c r="BQ154" i="52"/>
  <c r="BQ155" i="52"/>
  <c r="BQ156" i="52"/>
  <c r="BQ157" i="52"/>
  <c r="BQ158" i="52"/>
  <c r="BQ159" i="52"/>
  <c r="BQ160" i="52"/>
  <c r="BQ161" i="52"/>
  <c r="BQ162" i="52"/>
  <c r="BQ163" i="52"/>
  <c r="BQ164" i="52"/>
  <c r="BQ165" i="52"/>
  <c r="BP3" i="52"/>
  <c r="BP4" i="52"/>
  <c r="BP5" i="52"/>
  <c r="BP167" i="52" s="1"/>
  <c r="D122" i="52" s="1"/>
  <c r="BP6" i="52"/>
  <c r="BP7" i="52"/>
  <c r="BP8" i="52"/>
  <c r="BP9" i="52"/>
  <c r="BP10" i="52"/>
  <c r="BP11" i="52"/>
  <c r="BP12" i="52"/>
  <c r="BP13" i="52"/>
  <c r="BP14" i="52"/>
  <c r="BP15" i="52"/>
  <c r="BP16" i="52"/>
  <c r="BP17" i="52"/>
  <c r="BP18" i="52"/>
  <c r="BP19" i="52"/>
  <c r="BP20" i="52"/>
  <c r="BP21" i="52"/>
  <c r="BP22" i="52"/>
  <c r="BP23" i="52"/>
  <c r="BP24" i="52"/>
  <c r="BP25" i="52"/>
  <c r="BP26" i="52"/>
  <c r="BP27" i="52"/>
  <c r="BP28" i="52"/>
  <c r="BP29" i="52"/>
  <c r="BP30" i="52"/>
  <c r="BP31" i="52"/>
  <c r="BP32" i="52"/>
  <c r="BP33" i="52"/>
  <c r="BP34" i="52"/>
  <c r="BP35" i="52"/>
  <c r="BP36" i="52"/>
  <c r="BP37" i="52"/>
  <c r="BP38" i="52"/>
  <c r="BP39" i="52"/>
  <c r="BP40" i="52"/>
  <c r="BP41" i="52"/>
  <c r="BP42" i="52"/>
  <c r="BP43" i="52"/>
  <c r="BP44" i="52"/>
  <c r="BP45" i="52"/>
  <c r="BP48" i="52"/>
  <c r="BP49" i="52"/>
  <c r="BP50" i="52"/>
  <c r="BP51" i="52"/>
  <c r="BP52" i="52"/>
  <c r="BP53" i="52"/>
  <c r="BP54" i="52"/>
  <c r="BP55" i="52"/>
  <c r="BP56" i="52"/>
  <c r="BP57" i="52"/>
  <c r="BP58" i="52"/>
  <c r="BP59" i="52"/>
  <c r="BP60" i="52"/>
  <c r="BP61" i="52"/>
  <c r="BP62" i="52"/>
  <c r="BP63" i="52"/>
  <c r="BP64" i="52"/>
  <c r="BP65" i="52"/>
  <c r="BP66" i="52"/>
  <c r="BP67" i="52"/>
  <c r="BP68" i="52"/>
  <c r="BP69" i="52"/>
  <c r="BP70" i="52"/>
  <c r="BP71" i="52"/>
  <c r="BP72" i="52"/>
  <c r="BP73" i="52"/>
  <c r="BP74" i="52"/>
  <c r="BP75" i="52"/>
  <c r="BP76" i="52"/>
  <c r="BP77" i="52"/>
  <c r="BP78" i="52"/>
  <c r="BP79" i="52"/>
  <c r="BP80" i="52"/>
  <c r="BP81" i="52"/>
  <c r="BP82" i="52"/>
  <c r="BP83" i="52"/>
  <c r="BP84" i="52"/>
  <c r="BP85" i="52"/>
  <c r="BP86" i="52"/>
  <c r="BP87" i="52"/>
  <c r="BP88" i="52"/>
  <c r="BP89" i="52"/>
  <c r="BP90" i="52"/>
  <c r="BP91" i="52"/>
  <c r="BP92" i="52"/>
  <c r="BP93" i="52"/>
  <c r="BP94" i="52"/>
  <c r="BP95" i="52"/>
  <c r="BP96" i="52"/>
  <c r="BP97" i="52"/>
  <c r="BP98" i="52"/>
  <c r="BP99" i="52"/>
  <c r="BP100" i="52"/>
  <c r="BP101" i="52"/>
  <c r="BP102" i="52"/>
  <c r="BP103" i="52"/>
  <c r="BP104" i="52"/>
  <c r="BP105" i="52"/>
  <c r="BP106" i="52"/>
  <c r="BP107" i="52"/>
  <c r="BP108" i="52"/>
  <c r="BP109" i="52"/>
  <c r="BP110" i="52"/>
  <c r="BP111" i="52"/>
  <c r="BP112" i="52"/>
  <c r="BP113" i="52"/>
  <c r="BP114" i="52"/>
  <c r="BP115" i="52"/>
  <c r="BP116" i="52"/>
  <c r="BP117" i="52"/>
  <c r="BP118" i="52"/>
  <c r="BP119" i="52"/>
  <c r="BP120" i="52"/>
  <c r="BP121" i="52"/>
  <c r="BP122" i="52"/>
  <c r="BP123" i="52"/>
  <c r="BP124" i="52"/>
  <c r="BP125" i="52"/>
  <c r="BP126" i="52"/>
  <c r="BP127" i="52"/>
  <c r="BP128" i="52"/>
  <c r="BP129" i="52"/>
  <c r="BP130" i="52"/>
  <c r="BP131" i="52"/>
  <c r="BP132" i="52"/>
  <c r="BP133" i="52"/>
  <c r="BP134" i="52"/>
  <c r="BP135" i="52"/>
  <c r="BP136" i="52"/>
  <c r="BP137" i="52"/>
  <c r="BP138" i="52"/>
  <c r="BP139" i="52"/>
  <c r="BP140" i="52"/>
  <c r="BP141" i="52"/>
  <c r="BP142" i="52"/>
  <c r="BP143" i="52"/>
  <c r="BP144" i="52"/>
  <c r="BP145" i="52"/>
  <c r="BP146" i="52"/>
  <c r="BP147" i="52"/>
  <c r="BP148" i="52"/>
  <c r="BP149" i="52"/>
  <c r="BP150" i="52"/>
  <c r="BP151" i="52"/>
  <c r="BP152" i="52"/>
  <c r="BP153" i="52"/>
  <c r="BP154" i="52"/>
  <c r="BP155" i="52"/>
  <c r="BP156" i="52"/>
  <c r="BP157" i="52"/>
  <c r="BP158" i="52"/>
  <c r="BP159" i="52"/>
  <c r="BP160" i="52"/>
  <c r="BP161" i="52"/>
  <c r="BP162" i="52"/>
  <c r="BP163" i="52"/>
  <c r="BP164" i="52"/>
  <c r="BP165" i="52"/>
  <c r="BO3" i="52"/>
  <c r="BO4" i="52"/>
  <c r="BO5" i="52"/>
  <c r="BO6" i="52"/>
  <c r="BO7" i="52"/>
  <c r="BO167" i="52" s="1"/>
  <c r="C122" i="52" s="1"/>
  <c r="BO8" i="52"/>
  <c r="BO9" i="52"/>
  <c r="BO10" i="52"/>
  <c r="BO11" i="52"/>
  <c r="BO12" i="52"/>
  <c r="BO13" i="52"/>
  <c r="BO14" i="52"/>
  <c r="BO15" i="52"/>
  <c r="BO16" i="52"/>
  <c r="BO17" i="52"/>
  <c r="BO18" i="52"/>
  <c r="BO19" i="52"/>
  <c r="BO20" i="52"/>
  <c r="BO21" i="52"/>
  <c r="BO22" i="52"/>
  <c r="BO23" i="52"/>
  <c r="BO24" i="52"/>
  <c r="BO25" i="52"/>
  <c r="BO26" i="52"/>
  <c r="BO27" i="52"/>
  <c r="BO28" i="52"/>
  <c r="BO29" i="52"/>
  <c r="BO30" i="52"/>
  <c r="BO31" i="52"/>
  <c r="BO32" i="52"/>
  <c r="BO33" i="52"/>
  <c r="BO34" i="52"/>
  <c r="BO35" i="52"/>
  <c r="BO36" i="52"/>
  <c r="BO37" i="52"/>
  <c r="BO38" i="52"/>
  <c r="BO39" i="52"/>
  <c r="BO40" i="52"/>
  <c r="BO41" i="52"/>
  <c r="BO42" i="52"/>
  <c r="BO43" i="52"/>
  <c r="BO44" i="52"/>
  <c r="BO45" i="52"/>
  <c r="BO48" i="52"/>
  <c r="BO49" i="52"/>
  <c r="BO50" i="52"/>
  <c r="BO51" i="52"/>
  <c r="BO52" i="52"/>
  <c r="BO53" i="52"/>
  <c r="BO54" i="52"/>
  <c r="BO55" i="52"/>
  <c r="BO56" i="52"/>
  <c r="BO57" i="52"/>
  <c r="BO58" i="52"/>
  <c r="BO59" i="52"/>
  <c r="BO60" i="52"/>
  <c r="BO61" i="52"/>
  <c r="BO62" i="52"/>
  <c r="BO63" i="52"/>
  <c r="BO64" i="52"/>
  <c r="BO65" i="52"/>
  <c r="BO66" i="52"/>
  <c r="BO67" i="52"/>
  <c r="BO68" i="52"/>
  <c r="BO69" i="52"/>
  <c r="BO70" i="52"/>
  <c r="BO71" i="52"/>
  <c r="BO72" i="52"/>
  <c r="BO73" i="52"/>
  <c r="BO74" i="52"/>
  <c r="BO75" i="52"/>
  <c r="BO76" i="52"/>
  <c r="BO77" i="52"/>
  <c r="BO78" i="52"/>
  <c r="BO79" i="52"/>
  <c r="BO80" i="52"/>
  <c r="BO81" i="52"/>
  <c r="BO82" i="52"/>
  <c r="BO83" i="52"/>
  <c r="BO84" i="52"/>
  <c r="BO85" i="52"/>
  <c r="BO86" i="52"/>
  <c r="BO87" i="52"/>
  <c r="BO88" i="52"/>
  <c r="BO89" i="52"/>
  <c r="BO90" i="52"/>
  <c r="BO91" i="52"/>
  <c r="BO92" i="52"/>
  <c r="BO93" i="52"/>
  <c r="BO94" i="52"/>
  <c r="BO95" i="52"/>
  <c r="BO96" i="52"/>
  <c r="BO97" i="52"/>
  <c r="BO98" i="52"/>
  <c r="BO99" i="52"/>
  <c r="BO100" i="52"/>
  <c r="BO101" i="52"/>
  <c r="BO102" i="52"/>
  <c r="BO103" i="52"/>
  <c r="BO104" i="52"/>
  <c r="BO105" i="52"/>
  <c r="BO106" i="52"/>
  <c r="BO107" i="52"/>
  <c r="BO108" i="52"/>
  <c r="BO109" i="52"/>
  <c r="BO110" i="52"/>
  <c r="BO111" i="52"/>
  <c r="BO112" i="52"/>
  <c r="BO113" i="52"/>
  <c r="BO114" i="52"/>
  <c r="BO115" i="52"/>
  <c r="BO116" i="52"/>
  <c r="BO117" i="52"/>
  <c r="BO118" i="52"/>
  <c r="BO119" i="52"/>
  <c r="BO120" i="52"/>
  <c r="BO121" i="52"/>
  <c r="BO122" i="52"/>
  <c r="BO123" i="52"/>
  <c r="BO124" i="52"/>
  <c r="BO125" i="52"/>
  <c r="BO126" i="52"/>
  <c r="BO127" i="52"/>
  <c r="BO128" i="52"/>
  <c r="BO129" i="52"/>
  <c r="BO130" i="52"/>
  <c r="BO131" i="52"/>
  <c r="BO132" i="52"/>
  <c r="BO133" i="52"/>
  <c r="BO134" i="52"/>
  <c r="BO135" i="52"/>
  <c r="BO136" i="52"/>
  <c r="BO137" i="52"/>
  <c r="BO138" i="52"/>
  <c r="BO139" i="52"/>
  <c r="BO140" i="52"/>
  <c r="BO141" i="52"/>
  <c r="BO142" i="52"/>
  <c r="BO143" i="52"/>
  <c r="BO144" i="52"/>
  <c r="BO145" i="52"/>
  <c r="BO146" i="52"/>
  <c r="BO147" i="52"/>
  <c r="BO148" i="52"/>
  <c r="BO149" i="52"/>
  <c r="BO150" i="52"/>
  <c r="BO151" i="52"/>
  <c r="BO152" i="52"/>
  <c r="BO153" i="52"/>
  <c r="BO154" i="52"/>
  <c r="BO155" i="52"/>
  <c r="BO156" i="52"/>
  <c r="BO157" i="52"/>
  <c r="BO158" i="52"/>
  <c r="BO159" i="52"/>
  <c r="BO160" i="52"/>
  <c r="BO161" i="52"/>
  <c r="BO162" i="52"/>
  <c r="BO163" i="52"/>
  <c r="BO164" i="52"/>
  <c r="BO165" i="52"/>
  <c r="Y3" i="52"/>
  <c r="BM3" i="52" s="1"/>
  <c r="Y4" i="52"/>
  <c r="BM4" i="52"/>
  <c r="Y5" i="52"/>
  <c r="BM5" i="52"/>
  <c r="Y6" i="52"/>
  <c r="BM6" i="52"/>
  <c r="Y7" i="52"/>
  <c r="BM7" i="52"/>
  <c r="Y8" i="52"/>
  <c r="BM8" i="52"/>
  <c r="Y9" i="52"/>
  <c r="BM9" i="52"/>
  <c r="Y10" i="52"/>
  <c r="BM10" i="52"/>
  <c r="Y11" i="52"/>
  <c r="BM11" i="52"/>
  <c r="Y12" i="52"/>
  <c r="BM12" i="52"/>
  <c r="Y13" i="52"/>
  <c r="BM13" i="52"/>
  <c r="Y14" i="52"/>
  <c r="BM14" i="52"/>
  <c r="Y15" i="52"/>
  <c r="BM15" i="52"/>
  <c r="Y16" i="52"/>
  <c r="BM16" i="52"/>
  <c r="Y17" i="52"/>
  <c r="BM17" i="52"/>
  <c r="Y18" i="52"/>
  <c r="BM18" i="52"/>
  <c r="Y19" i="52"/>
  <c r="BM19" i="52"/>
  <c r="Y20" i="52"/>
  <c r="BM20" i="52"/>
  <c r="Y21" i="52"/>
  <c r="BM21" i="52"/>
  <c r="Y22" i="52"/>
  <c r="BM22" i="52"/>
  <c r="Y23" i="52"/>
  <c r="BM23" i="52"/>
  <c r="Y24" i="52"/>
  <c r="BM24" i="52"/>
  <c r="Y25" i="52"/>
  <c r="BM25" i="52"/>
  <c r="Y26" i="52"/>
  <c r="BM26" i="52"/>
  <c r="Y27" i="52"/>
  <c r="BM27" i="52"/>
  <c r="Y28" i="52"/>
  <c r="BM28" i="52"/>
  <c r="Y29" i="52"/>
  <c r="BM29" i="52"/>
  <c r="Y30" i="52"/>
  <c r="BM30" i="52"/>
  <c r="Y31" i="52"/>
  <c r="BM31" i="52"/>
  <c r="Y32" i="52"/>
  <c r="BM32" i="52"/>
  <c r="Y33" i="52"/>
  <c r="BM33" i="52"/>
  <c r="Y34" i="52"/>
  <c r="BM34" i="52"/>
  <c r="Y35" i="52"/>
  <c r="BM35" i="52"/>
  <c r="Y36" i="52"/>
  <c r="BM36" i="52"/>
  <c r="Y37" i="52"/>
  <c r="BM37" i="52"/>
  <c r="Y38" i="52"/>
  <c r="BM38" i="52"/>
  <c r="Y39" i="52"/>
  <c r="BM39" i="52"/>
  <c r="Y40" i="52"/>
  <c r="BM40" i="52"/>
  <c r="Y41" i="52"/>
  <c r="BM41" i="52"/>
  <c r="Y42" i="52"/>
  <c r="BM42" i="52"/>
  <c r="Y43" i="52"/>
  <c r="BM43" i="52"/>
  <c r="Y44" i="52"/>
  <c r="BM44" i="52"/>
  <c r="Y45" i="52"/>
  <c r="BM45" i="52"/>
  <c r="Y46" i="52"/>
  <c r="BM46" i="52"/>
  <c r="Y47" i="52"/>
  <c r="BM47" i="52"/>
  <c r="Y48" i="52"/>
  <c r="BM48" i="52"/>
  <c r="Y49" i="52"/>
  <c r="BM49" i="52"/>
  <c r="Y50" i="52"/>
  <c r="BM50" i="52"/>
  <c r="Y51" i="52"/>
  <c r="BM51" i="52"/>
  <c r="Y52" i="52"/>
  <c r="BM52" i="52"/>
  <c r="Y53" i="52"/>
  <c r="BM53" i="52"/>
  <c r="Y54" i="52"/>
  <c r="BM54" i="52"/>
  <c r="Y55" i="52"/>
  <c r="BM55" i="52"/>
  <c r="Y56" i="52"/>
  <c r="BM56" i="52"/>
  <c r="Y57" i="52"/>
  <c r="BM57" i="52"/>
  <c r="Y58" i="52"/>
  <c r="BM58" i="52"/>
  <c r="Y59" i="52"/>
  <c r="BM59" i="52"/>
  <c r="Y60" i="52"/>
  <c r="BM60" i="52"/>
  <c r="Y61" i="52"/>
  <c r="BM61" i="52"/>
  <c r="Y62" i="52"/>
  <c r="BM62" i="52"/>
  <c r="Y63" i="52"/>
  <c r="BM63" i="52"/>
  <c r="Y64" i="52"/>
  <c r="BM64" i="52"/>
  <c r="Y65" i="52"/>
  <c r="BM65" i="52"/>
  <c r="Y66" i="52"/>
  <c r="BM66" i="52"/>
  <c r="Y67" i="52"/>
  <c r="BM67" i="52"/>
  <c r="Y68" i="52"/>
  <c r="BM68" i="52"/>
  <c r="Y69" i="52"/>
  <c r="BM69" i="52"/>
  <c r="Y70" i="52"/>
  <c r="BM70" i="52"/>
  <c r="Y71" i="52"/>
  <c r="BM71" i="52"/>
  <c r="Y72" i="52"/>
  <c r="BM72" i="52"/>
  <c r="Y73" i="52"/>
  <c r="BM73" i="52"/>
  <c r="Y74" i="52"/>
  <c r="BM74" i="52"/>
  <c r="Y75" i="52"/>
  <c r="BM75" i="52"/>
  <c r="Y76" i="52"/>
  <c r="BM76" i="52"/>
  <c r="Y77" i="52"/>
  <c r="BM77" i="52"/>
  <c r="Y78" i="52"/>
  <c r="BM78" i="52"/>
  <c r="Y79" i="52"/>
  <c r="BM79" i="52"/>
  <c r="Y80" i="52"/>
  <c r="BM80" i="52"/>
  <c r="Y81" i="52"/>
  <c r="BM81" i="52"/>
  <c r="Y82" i="52"/>
  <c r="BM82" i="52"/>
  <c r="Y83" i="52"/>
  <c r="BM83" i="52"/>
  <c r="Y84" i="52"/>
  <c r="BM84" i="52"/>
  <c r="Y85" i="52"/>
  <c r="BM85" i="52"/>
  <c r="Y86" i="52"/>
  <c r="BM86" i="52"/>
  <c r="Y87" i="52"/>
  <c r="BM87" i="52"/>
  <c r="Y88" i="52"/>
  <c r="BM88" i="52"/>
  <c r="Y89" i="52"/>
  <c r="BM89" i="52"/>
  <c r="Y90" i="52"/>
  <c r="BM90" i="52"/>
  <c r="Y91" i="52"/>
  <c r="BM91" i="52"/>
  <c r="Y92" i="52"/>
  <c r="BM92" i="52"/>
  <c r="Y93" i="52"/>
  <c r="BM93" i="52"/>
  <c r="Y94" i="52"/>
  <c r="BM94" i="52"/>
  <c r="Y95" i="52"/>
  <c r="BM95" i="52"/>
  <c r="Y96" i="52"/>
  <c r="BM96" i="52"/>
  <c r="Y97" i="52"/>
  <c r="BM97" i="52"/>
  <c r="Y98" i="52"/>
  <c r="BM98" i="52"/>
  <c r="Y99" i="52"/>
  <c r="BM99" i="52"/>
  <c r="Y100" i="52"/>
  <c r="BM100" i="52"/>
  <c r="Y101" i="52"/>
  <c r="BM101" i="52"/>
  <c r="Y102" i="52"/>
  <c r="BM102" i="52"/>
  <c r="Y103" i="52"/>
  <c r="BM103" i="52"/>
  <c r="Y104" i="52"/>
  <c r="BM104" i="52"/>
  <c r="Y105" i="52"/>
  <c r="BM105" i="52"/>
  <c r="Y106" i="52"/>
  <c r="BM106" i="52"/>
  <c r="Y107" i="52"/>
  <c r="BM107" i="52"/>
  <c r="Y108" i="52"/>
  <c r="BM108" i="52"/>
  <c r="Y109" i="52"/>
  <c r="BM109" i="52"/>
  <c r="Y110" i="52"/>
  <c r="BM110" i="52"/>
  <c r="Y111" i="52"/>
  <c r="BM111" i="52"/>
  <c r="Y112" i="52"/>
  <c r="BM112" i="52"/>
  <c r="Y113" i="52"/>
  <c r="BM113" i="52"/>
  <c r="Y114" i="52"/>
  <c r="BM114" i="52"/>
  <c r="Y115" i="52"/>
  <c r="BM115" i="52"/>
  <c r="Y116" i="52"/>
  <c r="BM116" i="52"/>
  <c r="Y117" i="52"/>
  <c r="BM117" i="52"/>
  <c r="Y118" i="52"/>
  <c r="BM118" i="52"/>
  <c r="Y119" i="52"/>
  <c r="BM119" i="52"/>
  <c r="Y120" i="52"/>
  <c r="BM120" i="52"/>
  <c r="Y121" i="52"/>
  <c r="BM121" i="52"/>
  <c r="Y122" i="52"/>
  <c r="BM122" i="52"/>
  <c r="Y123" i="52"/>
  <c r="BM123" i="52"/>
  <c r="Y124" i="52"/>
  <c r="BM124" i="52"/>
  <c r="Y125" i="52"/>
  <c r="BM125" i="52"/>
  <c r="Y126" i="52"/>
  <c r="BM126" i="52"/>
  <c r="Y127" i="52"/>
  <c r="BM127" i="52"/>
  <c r="Y128" i="52"/>
  <c r="BM128" i="52"/>
  <c r="Y129" i="52"/>
  <c r="BM129" i="52"/>
  <c r="Y130" i="52"/>
  <c r="BM130" i="52"/>
  <c r="Y131" i="52"/>
  <c r="BM131" i="52"/>
  <c r="Y132" i="52"/>
  <c r="BM132" i="52"/>
  <c r="Y133" i="52"/>
  <c r="BM133" i="52"/>
  <c r="Y134" i="52"/>
  <c r="BM134" i="52"/>
  <c r="Y135" i="52"/>
  <c r="BM135" i="52"/>
  <c r="Y136" i="52"/>
  <c r="BM136" i="52"/>
  <c r="Y137" i="52"/>
  <c r="BM137" i="52"/>
  <c r="Y138" i="52"/>
  <c r="BM138" i="52"/>
  <c r="Y139" i="52"/>
  <c r="BM139" i="52"/>
  <c r="Y140" i="52"/>
  <c r="BM140" i="52"/>
  <c r="Y141" i="52"/>
  <c r="BM141" i="52"/>
  <c r="Y142" i="52"/>
  <c r="BM142" i="52"/>
  <c r="Y143" i="52"/>
  <c r="BM143" i="52"/>
  <c r="Y144" i="52"/>
  <c r="BM144" i="52"/>
  <c r="Y145" i="52"/>
  <c r="BM145" i="52"/>
  <c r="Y146" i="52"/>
  <c r="BM146" i="52"/>
  <c r="Y147" i="52"/>
  <c r="BM147" i="52"/>
  <c r="Y148" i="52"/>
  <c r="BM148" i="52"/>
  <c r="Y149" i="52"/>
  <c r="BM149" i="52"/>
  <c r="Y150" i="52"/>
  <c r="BM150" i="52"/>
  <c r="Y151" i="52"/>
  <c r="BM151" i="52"/>
  <c r="Y152" i="52"/>
  <c r="BM152" i="52"/>
  <c r="Y153" i="52"/>
  <c r="BM153" i="52"/>
  <c r="Y154" i="52"/>
  <c r="BM154" i="52"/>
  <c r="Y155" i="52"/>
  <c r="BM155" i="52"/>
  <c r="Y156" i="52"/>
  <c r="BM156" i="52"/>
  <c r="Y157" i="52"/>
  <c r="BM157" i="52"/>
  <c r="Y158" i="52"/>
  <c r="BM158" i="52"/>
  <c r="Y159" i="52"/>
  <c r="BM159" i="52"/>
  <c r="Y160" i="52"/>
  <c r="BM160" i="52"/>
  <c r="Y161" i="52"/>
  <c r="BM161" i="52"/>
  <c r="Y162" i="52"/>
  <c r="BM162" i="52"/>
  <c r="Y163" i="52"/>
  <c r="BM163" i="52"/>
  <c r="Y164" i="52"/>
  <c r="BM164" i="52"/>
  <c r="Y165" i="52"/>
  <c r="BM165" i="52"/>
  <c r="BL3" i="52"/>
  <c r="BL4" i="52"/>
  <c r="BL167" i="52" s="1"/>
  <c r="BL5" i="52"/>
  <c r="BL6" i="52"/>
  <c r="BL7" i="52"/>
  <c r="BL8" i="52"/>
  <c r="BL9" i="52"/>
  <c r="BL10" i="52"/>
  <c r="BL11" i="52"/>
  <c r="BL12" i="52"/>
  <c r="BL13" i="52"/>
  <c r="BL14" i="52"/>
  <c r="BL15" i="52"/>
  <c r="BL16" i="52"/>
  <c r="BL17" i="52"/>
  <c r="BL18" i="52"/>
  <c r="BL19" i="52"/>
  <c r="BL20" i="52"/>
  <c r="BL21" i="52"/>
  <c r="BL22" i="52"/>
  <c r="BL23" i="52"/>
  <c r="BL24" i="52"/>
  <c r="BL25" i="52"/>
  <c r="BL26" i="52"/>
  <c r="BL27" i="52"/>
  <c r="BL28" i="52"/>
  <c r="BL29" i="52"/>
  <c r="BL30" i="52"/>
  <c r="BL31" i="52"/>
  <c r="BL32" i="52"/>
  <c r="BL33" i="52"/>
  <c r="BL34" i="52"/>
  <c r="BL35" i="52"/>
  <c r="BL36" i="52"/>
  <c r="BL37" i="52"/>
  <c r="BL38" i="52"/>
  <c r="BL39" i="52"/>
  <c r="BL40" i="52"/>
  <c r="BL41" i="52"/>
  <c r="BL42" i="52"/>
  <c r="BL43" i="52"/>
  <c r="BL44" i="52"/>
  <c r="BL45" i="52"/>
  <c r="BL46" i="52"/>
  <c r="BL47" i="52"/>
  <c r="BL48" i="52"/>
  <c r="BL49" i="52"/>
  <c r="BL50" i="52"/>
  <c r="BL51" i="52"/>
  <c r="BL52" i="52"/>
  <c r="BL53" i="52"/>
  <c r="BL54" i="52"/>
  <c r="BL55" i="52"/>
  <c r="BL56" i="52"/>
  <c r="BL57" i="52"/>
  <c r="BL58" i="52"/>
  <c r="BL59" i="52"/>
  <c r="BL60" i="52"/>
  <c r="BL61" i="52"/>
  <c r="BL62" i="52"/>
  <c r="BL63" i="52"/>
  <c r="BL64" i="52"/>
  <c r="BL65" i="52"/>
  <c r="BL66" i="52"/>
  <c r="BL67" i="52"/>
  <c r="BL68" i="52"/>
  <c r="BL69" i="52"/>
  <c r="BL70" i="52"/>
  <c r="BL71" i="52"/>
  <c r="BL72" i="52"/>
  <c r="BL73" i="52"/>
  <c r="BL74" i="52"/>
  <c r="BL75" i="52"/>
  <c r="BL76" i="52"/>
  <c r="BL77" i="52"/>
  <c r="BL78" i="52"/>
  <c r="BL79" i="52"/>
  <c r="BL80" i="52"/>
  <c r="BL81" i="52"/>
  <c r="BL82" i="52"/>
  <c r="BL83" i="52"/>
  <c r="BL84" i="52"/>
  <c r="BL85" i="52"/>
  <c r="BL86" i="52"/>
  <c r="BL87" i="52"/>
  <c r="BL88" i="52"/>
  <c r="BL89" i="52"/>
  <c r="BL90" i="52"/>
  <c r="BL91" i="52"/>
  <c r="BL92" i="52"/>
  <c r="BL93" i="52"/>
  <c r="BL94" i="52"/>
  <c r="BL95" i="52"/>
  <c r="BL96" i="52"/>
  <c r="BL97" i="52"/>
  <c r="BL98" i="52"/>
  <c r="BL99" i="52"/>
  <c r="BL100" i="52"/>
  <c r="BL101" i="52"/>
  <c r="BL102" i="52"/>
  <c r="BL103" i="52"/>
  <c r="BL104" i="52"/>
  <c r="BL105" i="52"/>
  <c r="BL106" i="52"/>
  <c r="BL107" i="52"/>
  <c r="BL108" i="52"/>
  <c r="BL109" i="52"/>
  <c r="BL110" i="52"/>
  <c r="BL111" i="52"/>
  <c r="BL112" i="52"/>
  <c r="BL113" i="52"/>
  <c r="BL114" i="52"/>
  <c r="BL115" i="52"/>
  <c r="BL116" i="52"/>
  <c r="BL117" i="52"/>
  <c r="BL118" i="52"/>
  <c r="BL119" i="52"/>
  <c r="BL120" i="52"/>
  <c r="BL121" i="52"/>
  <c r="BL122" i="52"/>
  <c r="BL123" i="52"/>
  <c r="BL124" i="52"/>
  <c r="BL125" i="52"/>
  <c r="BL126" i="52"/>
  <c r="BL127" i="52"/>
  <c r="BL128" i="52"/>
  <c r="BL129" i="52"/>
  <c r="BL130" i="52"/>
  <c r="BL131" i="52"/>
  <c r="BL132" i="52"/>
  <c r="BL133" i="52"/>
  <c r="BL134" i="52"/>
  <c r="BL135" i="52"/>
  <c r="BL136" i="52"/>
  <c r="BL137" i="52"/>
  <c r="BL138" i="52"/>
  <c r="BL139" i="52"/>
  <c r="BL140" i="52"/>
  <c r="BL141" i="52"/>
  <c r="BL142" i="52"/>
  <c r="BL143" i="52"/>
  <c r="BL144" i="52"/>
  <c r="BL145" i="52"/>
  <c r="BL146" i="52"/>
  <c r="BL147" i="52"/>
  <c r="BL148" i="52"/>
  <c r="BL149" i="52"/>
  <c r="BL150" i="52"/>
  <c r="BL151" i="52"/>
  <c r="BL152" i="52"/>
  <c r="BL153" i="52"/>
  <c r="BL154" i="52"/>
  <c r="BL155" i="52"/>
  <c r="BL156" i="52"/>
  <c r="BL157" i="52"/>
  <c r="BL158" i="52"/>
  <c r="BL159" i="52"/>
  <c r="BL160" i="52"/>
  <c r="BL161" i="52"/>
  <c r="BL162" i="52"/>
  <c r="BL163" i="52"/>
  <c r="BL164" i="52"/>
  <c r="BL165" i="52"/>
  <c r="BK3" i="52"/>
  <c r="BK4" i="52"/>
  <c r="BK167" i="52" s="1"/>
  <c r="BK5" i="52"/>
  <c r="BK6" i="52"/>
  <c r="BK7" i="52"/>
  <c r="BK8" i="52"/>
  <c r="BK9" i="52"/>
  <c r="BK10" i="52"/>
  <c r="BK11" i="52"/>
  <c r="BK12" i="52"/>
  <c r="BK13" i="52"/>
  <c r="BK14" i="52"/>
  <c r="BK15" i="52"/>
  <c r="BK16" i="52"/>
  <c r="BK17" i="52"/>
  <c r="BK18" i="52"/>
  <c r="BK19" i="52"/>
  <c r="BK20" i="52"/>
  <c r="BK21" i="52"/>
  <c r="BK22" i="52"/>
  <c r="BK23" i="52"/>
  <c r="BK24" i="52"/>
  <c r="BK25" i="52"/>
  <c r="BK26" i="52"/>
  <c r="BK27" i="52"/>
  <c r="BK28" i="52"/>
  <c r="BK29" i="52"/>
  <c r="BK30" i="52"/>
  <c r="BK31" i="52"/>
  <c r="BK32" i="52"/>
  <c r="BK33" i="52"/>
  <c r="BK34" i="52"/>
  <c r="BK35" i="52"/>
  <c r="BK36" i="52"/>
  <c r="BK37" i="52"/>
  <c r="BK38" i="52"/>
  <c r="BK39" i="52"/>
  <c r="BK40" i="52"/>
  <c r="BK41" i="52"/>
  <c r="BK42" i="52"/>
  <c r="BK43" i="52"/>
  <c r="BK44" i="52"/>
  <c r="BK45" i="52"/>
  <c r="BK46" i="52"/>
  <c r="BK47" i="52"/>
  <c r="BK48" i="52"/>
  <c r="BK49" i="52"/>
  <c r="BK50" i="52"/>
  <c r="BK51" i="52"/>
  <c r="BK52" i="52"/>
  <c r="BK53" i="52"/>
  <c r="BK54" i="52"/>
  <c r="BK55" i="52"/>
  <c r="BK56" i="52"/>
  <c r="BK57" i="52"/>
  <c r="BK58" i="52"/>
  <c r="BK59" i="52"/>
  <c r="BK60" i="52"/>
  <c r="BK61" i="52"/>
  <c r="BK62" i="52"/>
  <c r="BK63" i="52"/>
  <c r="BK64" i="52"/>
  <c r="BK65" i="52"/>
  <c r="BK66" i="52"/>
  <c r="BK67" i="52"/>
  <c r="BK68" i="52"/>
  <c r="BK69" i="52"/>
  <c r="BK70" i="52"/>
  <c r="BK71" i="52"/>
  <c r="BK72" i="52"/>
  <c r="BK73" i="52"/>
  <c r="BK74" i="52"/>
  <c r="BK75" i="52"/>
  <c r="BK76" i="52"/>
  <c r="BK77" i="52"/>
  <c r="BK78" i="52"/>
  <c r="BK79" i="52"/>
  <c r="BK80" i="52"/>
  <c r="BK81" i="52"/>
  <c r="BK82" i="52"/>
  <c r="BK83" i="52"/>
  <c r="BK84" i="52"/>
  <c r="BK85" i="52"/>
  <c r="BK86" i="52"/>
  <c r="BK87" i="52"/>
  <c r="BK88" i="52"/>
  <c r="BK89" i="52"/>
  <c r="BK90" i="52"/>
  <c r="BK91" i="52"/>
  <c r="BK92" i="52"/>
  <c r="BK93" i="52"/>
  <c r="BK94" i="52"/>
  <c r="BK95" i="52"/>
  <c r="BK96" i="52"/>
  <c r="BK97" i="52"/>
  <c r="BK98" i="52"/>
  <c r="BK99" i="52"/>
  <c r="BK100" i="52"/>
  <c r="BK101" i="52"/>
  <c r="BK102" i="52"/>
  <c r="BK103" i="52"/>
  <c r="BK104" i="52"/>
  <c r="BK105" i="52"/>
  <c r="BK106" i="52"/>
  <c r="BK107" i="52"/>
  <c r="BK108" i="52"/>
  <c r="BK109" i="52"/>
  <c r="BK110" i="52"/>
  <c r="BK111" i="52"/>
  <c r="BK112" i="52"/>
  <c r="BK113" i="52"/>
  <c r="BK114" i="52"/>
  <c r="BK115" i="52"/>
  <c r="BK116" i="52"/>
  <c r="BK117" i="52"/>
  <c r="BK118" i="52"/>
  <c r="BK119" i="52"/>
  <c r="BK120" i="52"/>
  <c r="BK121" i="52"/>
  <c r="BK122" i="52"/>
  <c r="BK123" i="52"/>
  <c r="BK124" i="52"/>
  <c r="BK125" i="52"/>
  <c r="BK126" i="52"/>
  <c r="BK127" i="52"/>
  <c r="BK128" i="52"/>
  <c r="BK129" i="52"/>
  <c r="BK130" i="52"/>
  <c r="BK131" i="52"/>
  <c r="BK132" i="52"/>
  <c r="BK133" i="52"/>
  <c r="BK134" i="52"/>
  <c r="BK135" i="52"/>
  <c r="BK136" i="52"/>
  <c r="BK137" i="52"/>
  <c r="BK138" i="52"/>
  <c r="BK139" i="52"/>
  <c r="BK140" i="52"/>
  <c r="BK141" i="52"/>
  <c r="BK142" i="52"/>
  <c r="BK143" i="52"/>
  <c r="BK144" i="52"/>
  <c r="BK145" i="52"/>
  <c r="BK146" i="52"/>
  <c r="BK147" i="52"/>
  <c r="BK148" i="52"/>
  <c r="BK149" i="52"/>
  <c r="BK150" i="52"/>
  <c r="BK151" i="52"/>
  <c r="BK152" i="52"/>
  <c r="BK153" i="52"/>
  <c r="BK154" i="52"/>
  <c r="BK155" i="52"/>
  <c r="BK156" i="52"/>
  <c r="BK157" i="52"/>
  <c r="BK158" i="52"/>
  <c r="BK159" i="52"/>
  <c r="BK160" i="52"/>
  <c r="BK161" i="52"/>
  <c r="BK162" i="52"/>
  <c r="BK163" i="52"/>
  <c r="BK164" i="52"/>
  <c r="BK165" i="52"/>
  <c r="BJ3" i="52"/>
  <c r="BJ4" i="52"/>
  <c r="BJ167" i="52" s="1"/>
  <c r="BJ5" i="52"/>
  <c r="BJ6" i="52"/>
  <c r="BJ7" i="52"/>
  <c r="BJ8" i="52"/>
  <c r="BJ9" i="52"/>
  <c r="BJ10" i="52"/>
  <c r="BJ11" i="52"/>
  <c r="BJ12" i="52"/>
  <c r="BJ13" i="52"/>
  <c r="BJ14" i="52"/>
  <c r="BJ15" i="52"/>
  <c r="BJ16" i="52"/>
  <c r="BJ17" i="52"/>
  <c r="BJ18" i="52"/>
  <c r="BJ19" i="52"/>
  <c r="BJ20" i="52"/>
  <c r="BJ21" i="52"/>
  <c r="BJ22" i="52"/>
  <c r="BJ23" i="52"/>
  <c r="BJ24" i="52"/>
  <c r="BJ25" i="52"/>
  <c r="BJ26" i="52"/>
  <c r="BJ27" i="52"/>
  <c r="BJ28" i="52"/>
  <c r="BJ29" i="52"/>
  <c r="BJ30" i="52"/>
  <c r="BJ31" i="52"/>
  <c r="BJ32" i="52"/>
  <c r="BJ33" i="52"/>
  <c r="BJ34" i="52"/>
  <c r="BJ35" i="52"/>
  <c r="BJ36" i="52"/>
  <c r="BJ37" i="52"/>
  <c r="BJ38" i="52"/>
  <c r="BJ39" i="52"/>
  <c r="BJ40" i="52"/>
  <c r="BJ41" i="52"/>
  <c r="BJ42" i="52"/>
  <c r="BJ43" i="52"/>
  <c r="BJ44" i="52"/>
  <c r="BJ45" i="52"/>
  <c r="BJ46" i="52"/>
  <c r="BJ47" i="52"/>
  <c r="BJ48" i="52"/>
  <c r="BJ49" i="52"/>
  <c r="BJ50" i="52"/>
  <c r="BJ51" i="52"/>
  <c r="BJ52" i="52"/>
  <c r="BJ53" i="52"/>
  <c r="BJ54" i="52"/>
  <c r="BJ55" i="52"/>
  <c r="BJ56" i="52"/>
  <c r="BJ57" i="52"/>
  <c r="BJ58" i="52"/>
  <c r="BJ59" i="52"/>
  <c r="BJ60" i="52"/>
  <c r="BJ61" i="52"/>
  <c r="BJ62" i="52"/>
  <c r="BJ63" i="52"/>
  <c r="BJ64" i="52"/>
  <c r="BJ65" i="52"/>
  <c r="BJ66" i="52"/>
  <c r="BJ67" i="52"/>
  <c r="BJ68" i="52"/>
  <c r="BJ69" i="52"/>
  <c r="BJ70" i="52"/>
  <c r="BJ71" i="52"/>
  <c r="BJ72" i="52"/>
  <c r="BJ73" i="52"/>
  <c r="BJ74" i="52"/>
  <c r="BJ75" i="52"/>
  <c r="BJ76" i="52"/>
  <c r="BJ77" i="52"/>
  <c r="BJ78" i="52"/>
  <c r="BJ79" i="52"/>
  <c r="BJ80" i="52"/>
  <c r="BJ81" i="52"/>
  <c r="BJ82" i="52"/>
  <c r="BJ83" i="52"/>
  <c r="BJ84" i="52"/>
  <c r="BJ85" i="52"/>
  <c r="BJ86" i="52"/>
  <c r="BJ87" i="52"/>
  <c r="BJ88" i="52"/>
  <c r="BJ89" i="52"/>
  <c r="BJ90" i="52"/>
  <c r="BJ91" i="52"/>
  <c r="BJ92" i="52"/>
  <c r="BJ93" i="52"/>
  <c r="BJ94" i="52"/>
  <c r="BJ95" i="52"/>
  <c r="BJ96" i="52"/>
  <c r="BJ97" i="52"/>
  <c r="BJ98" i="52"/>
  <c r="BJ99" i="52"/>
  <c r="BJ100" i="52"/>
  <c r="BJ101" i="52"/>
  <c r="BJ102" i="52"/>
  <c r="BJ103" i="52"/>
  <c r="BJ104" i="52"/>
  <c r="BJ105" i="52"/>
  <c r="BJ106" i="52"/>
  <c r="BJ107" i="52"/>
  <c r="BJ108" i="52"/>
  <c r="BJ109" i="52"/>
  <c r="BJ110" i="52"/>
  <c r="BJ111" i="52"/>
  <c r="BJ112" i="52"/>
  <c r="BJ113" i="52"/>
  <c r="BJ114" i="52"/>
  <c r="BJ115" i="52"/>
  <c r="BJ116" i="52"/>
  <c r="BJ117" i="52"/>
  <c r="BJ118" i="52"/>
  <c r="BJ119" i="52"/>
  <c r="BJ120" i="52"/>
  <c r="BJ121" i="52"/>
  <c r="BJ122" i="52"/>
  <c r="BJ123" i="52"/>
  <c r="BJ124" i="52"/>
  <c r="BJ125" i="52"/>
  <c r="BJ126" i="52"/>
  <c r="BJ127" i="52"/>
  <c r="BJ128" i="52"/>
  <c r="BJ129" i="52"/>
  <c r="BJ130" i="52"/>
  <c r="BJ131" i="52"/>
  <c r="BJ132" i="52"/>
  <c r="BJ133" i="52"/>
  <c r="BJ134" i="52"/>
  <c r="BJ135" i="52"/>
  <c r="BJ136" i="52"/>
  <c r="BJ137" i="52"/>
  <c r="BJ138" i="52"/>
  <c r="BJ139" i="52"/>
  <c r="BJ140" i="52"/>
  <c r="BJ141" i="52"/>
  <c r="BJ142" i="52"/>
  <c r="BJ143" i="52"/>
  <c r="BJ144" i="52"/>
  <c r="BJ145" i="52"/>
  <c r="BJ146" i="52"/>
  <c r="BJ147" i="52"/>
  <c r="BJ148" i="52"/>
  <c r="BJ149" i="52"/>
  <c r="BJ150" i="52"/>
  <c r="BJ151" i="52"/>
  <c r="BJ152" i="52"/>
  <c r="BJ153" i="52"/>
  <c r="BJ154" i="52"/>
  <c r="BJ155" i="52"/>
  <c r="BJ156" i="52"/>
  <c r="BJ157" i="52"/>
  <c r="BJ158" i="52"/>
  <c r="BJ159" i="52"/>
  <c r="BJ160" i="52"/>
  <c r="BJ161" i="52"/>
  <c r="BJ162" i="52"/>
  <c r="BJ163" i="52"/>
  <c r="BJ164" i="52"/>
  <c r="BJ165" i="52"/>
  <c r="BI3" i="52"/>
  <c r="BI4" i="52"/>
  <c r="BI167" i="52" s="1"/>
  <c r="BI5" i="52"/>
  <c r="BI6" i="52"/>
  <c r="BI7" i="52"/>
  <c r="BI8" i="52"/>
  <c r="BI9" i="52"/>
  <c r="BI10" i="52"/>
  <c r="BI11" i="52"/>
  <c r="BI12" i="52"/>
  <c r="BI13" i="52"/>
  <c r="BI14" i="52"/>
  <c r="BI15" i="52"/>
  <c r="BI16" i="52"/>
  <c r="BI17" i="52"/>
  <c r="BI18" i="52"/>
  <c r="BI19" i="52"/>
  <c r="BI20" i="52"/>
  <c r="BI21" i="52"/>
  <c r="BI22" i="52"/>
  <c r="BI23" i="52"/>
  <c r="BI24" i="52"/>
  <c r="BI25" i="52"/>
  <c r="BI26" i="52"/>
  <c r="BI27" i="52"/>
  <c r="BI28" i="52"/>
  <c r="BI29" i="52"/>
  <c r="BI30" i="52"/>
  <c r="BI31" i="52"/>
  <c r="BI32" i="52"/>
  <c r="BI33" i="52"/>
  <c r="BI34" i="52"/>
  <c r="BI35" i="52"/>
  <c r="BI36" i="52"/>
  <c r="BI37" i="52"/>
  <c r="BI38" i="52"/>
  <c r="BI39" i="52"/>
  <c r="BI40" i="52"/>
  <c r="BI41" i="52"/>
  <c r="BI42" i="52"/>
  <c r="BI43" i="52"/>
  <c r="BI44" i="52"/>
  <c r="BI45" i="52"/>
  <c r="BI46" i="52"/>
  <c r="BI47" i="52"/>
  <c r="BI48" i="52"/>
  <c r="BI49" i="52"/>
  <c r="BI50" i="52"/>
  <c r="BI51" i="52"/>
  <c r="BI52" i="52"/>
  <c r="BI53" i="52"/>
  <c r="BI54" i="52"/>
  <c r="BI55" i="52"/>
  <c r="BI56" i="52"/>
  <c r="BI57" i="52"/>
  <c r="BI58" i="52"/>
  <c r="BI59" i="52"/>
  <c r="BI60" i="52"/>
  <c r="BI61" i="52"/>
  <c r="BI62" i="52"/>
  <c r="BI63" i="52"/>
  <c r="BI64" i="52"/>
  <c r="BI65" i="52"/>
  <c r="BI66" i="52"/>
  <c r="BI67" i="52"/>
  <c r="BI68" i="52"/>
  <c r="BI69" i="52"/>
  <c r="BI70" i="52"/>
  <c r="BI71" i="52"/>
  <c r="BI72" i="52"/>
  <c r="BI73" i="52"/>
  <c r="BI74" i="52"/>
  <c r="BI75" i="52"/>
  <c r="BI76" i="52"/>
  <c r="BI77" i="52"/>
  <c r="BI78" i="52"/>
  <c r="BI79" i="52"/>
  <c r="BI80" i="52"/>
  <c r="BI81" i="52"/>
  <c r="BI82" i="52"/>
  <c r="BI83" i="52"/>
  <c r="BI84" i="52"/>
  <c r="BI85" i="52"/>
  <c r="BI86" i="52"/>
  <c r="BI87" i="52"/>
  <c r="BI88" i="52"/>
  <c r="BI89" i="52"/>
  <c r="BI90" i="52"/>
  <c r="BI91" i="52"/>
  <c r="BI92" i="52"/>
  <c r="BI93" i="52"/>
  <c r="BI94" i="52"/>
  <c r="BI95" i="52"/>
  <c r="BI96" i="52"/>
  <c r="BI97" i="52"/>
  <c r="BI98" i="52"/>
  <c r="BI99" i="52"/>
  <c r="BI100" i="52"/>
  <c r="BI101" i="52"/>
  <c r="BI102" i="52"/>
  <c r="BI103" i="52"/>
  <c r="BI104" i="52"/>
  <c r="BI105" i="52"/>
  <c r="BI106" i="52"/>
  <c r="BI107" i="52"/>
  <c r="BI108" i="52"/>
  <c r="BI109" i="52"/>
  <c r="BI110" i="52"/>
  <c r="BI111" i="52"/>
  <c r="BI112" i="52"/>
  <c r="BI113" i="52"/>
  <c r="BI114" i="52"/>
  <c r="BI115" i="52"/>
  <c r="BI116" i="52"/>
  <c r="BI117" i="52"/>
  <c r="BI118" i="52"/>
  <c r="BI119" i="52"/>
  <c r="BI120" i="52"/>
  <c r="BI121" i="52"/>
  <c r="BI122" i="52"/>
  <c r="BI123" i="52"/>
  <c r="BI124" i="52"/>
  <c r="BI125" i="52"/>
  <c r="BI126" i="52"/>
  <c r="BI127" i="52"/>
  <c r="BI128" i="52"/>
  <c r="BI129" i="52"/>
  <c r="BI130" i="52"/>
  <c r="BI131" i="52"/>
  <c r="BI132" i="52"/>
  <c r="BI133" i="52"/>
  <c r="BI134" i="52"/>
  <c r="BI135" i="52"/>
  <c r="BI136" i="52"/>
  <c r="BI137" i="52"/>
  <c r="BI138" i="52"/>
  <c r="BI139" i="52"/>
  <c r="BI140" i="52"/>
  <c r="BI141" i="52"/>
  <c r="BI142" i="52"/>
  <c r="BI143" i="52"/>
  <c r="BI144" i="52"/>
  <c r="BI145" i="52"/>
  <c r="BI146" i="52"/>
  <c r="BI147" i="52"/>
  <c r="BI148" i="52"/>
  <c r="BI149" i="52"/>
  <c r="BI150" i="52"/>
  <c r="BI151" i="52"/>
  <c r="BI152" i="52"/>
  <c r="BI153" i="52"/>
  <c r="BI154" i="52"/>
  <c r="BI155" i="52"/>
  <c r="BI156" i="52"/>
  <c r="BI157" i="52"/>
  <c r="BI158" i="52"/>
  <c r="BI159" i="52"/>
  <c r="BI160" i="52"/>
  <c r="BI161" i="52"/>
  <c r="BI162" i="52"/>
  <c r="BI163" i="52"/>
  <c r="BI164" i="52"/>
  <c r="BI165" i="52"/>
  <c r="BH3" i="52"/>
  <c r="BH4" i="52"/>
  <c r="BH167" i="52" s="1"/>
  <c r="BH5" i="52"/>
  <c r="BH6" i="52"/>
  <c r="BH7" i="52"/>
  <c r="BH8" i="52"/>
  <c r="BH9" i="52"/>
  <c r="BH10" i="52"/>
  <c r="BH11" i="52"/>
  <c r="BH12" i="52"/>
  <c r="BH13" i="52"/>
  <c r="BH14" i="52"/>
  <c r="BH15" i="52"/>
  <c r="BH16" i="52"/>
  <c r="BH17" i="52"/>
  <c r="BH18" i="52"/>
  <c r="BH19" i="52"/>
  <c r="BH20" i="52"/>
  <c r="BH21" i="52"/>
  <c r="BH22" i="52"/>
  <c r="BH23" i="52"/>
  <c r="BH24" i="52"/>
  <c r="BH25" i="52"/>
  <c r="BH26" i="52"/>
  <c r="BH27" i="52"/>
  <c r="BH28" i="52"/>
  <c r="BH29" i="52"/>
  <c r="BH30" i="52"/>
  <c r="BH31" i="52"/>
  <c r="BH32" i="52"/>
  <c r="BH33" i="52"/>
  <c r="BH34" i="52"/>
  <c r="BH35" i="52"/>
  <c r="BH36" i="52"/>
  <c r="BH37" i="52"/>
  <c r="BH38" i="52"/>
  <c r="BH39" i="52"/>
  <c r="BH40" i="52"/>
  <c r="BH41" i="52"/>
  <c r="BH42" i="52"/>
  <c r="BH43" i="52"/>
  <c r="BH44" i="52"/>
  <c r="BH45" i="52"/>
  <c r="BH46" i="52"/>
  <c r="BH47" i="52"/>
  <c r="BH48" i="52"/>
  <c r="BH49" i="52"/>
  <c r="BH50" i="52"/>
  <c r="BH51" i="52"/>
  <c r="BH52" i="52"/>
  <c r="BH53" i="52"/>
  <c r="BH54" i="52"/>
  <c r="BH55" i="52"/>
  <c r="BH56" i="52"/>
  <c r="BH57" i="52"/>
  <c r="BH58" i="52"/>
  <c r="BH59" i="52"/>
  <c r="BH60" i="52"/>
  <c r="BH61" i="52"/>
  <c r="BH62" i="52"/>
  <c r="BH63" i="52"/>
  <c r="BH64" i="52"/>
  <c r="BH65" i="52"/>
  <c r="BH66" i="52"/>
  <c r="BH67" i="52"/>
  <c r="BH68" i="52"/>
  <c r="BH69" i="52"/>
  <c r="BH70" i="52"/>
  <c r="BH71" i="52"/>
  <c r="BH72" i="52"/>
  <c r="BH73" i="52"/>
  <c r="BH74" i="52"/>
  <c r="BH75" i="52"/>
  <c r="BH76" i="52"/>
  <c r="BH77" i="52"/>
  <c r="BH78" i="52"/>
  <c r="BH79" i="52"/>
  <c r="BH80" i="52"/>
  <c r="BH81" i="52"/>
  <c r="BH82" i="52"/>
  <c r="BH83" i="52"/>
  <c r="BH84" i="52"/>
  <c r="BH85" i="52"/>
  <c r="BH86" i="52"/>
  <c r="BH87" i="52"/>
  <c r="BH88" i="52"/>
  <c r="BH89" i="52"/>
  <c r="BH90" i="52"/>
  <c r="BH91" i="52"/>
  <c r="BH92" i="52"/>
  <c r="BH93" i="52"/>
  <c r="BH94" i="52"/>
  <c r="BH95" i="52"/>
  <c r="BH96" i="52"/>
  <c r="BH97" i="52"/>
  <c r="BH98" i="52"/>
  <c r="BH99" i="52"/>
  <c r="BH100" i="52"/>
  <c r="BH101" i="52"/>
  <c r="BH102" i="52"/>
  <c r="BH103" i="52"/>
  <c r="BH104" i="52"/>
  <c r="BH105" i="52"/>
  <c r="BH106" i="52"/>
  <c r="BH107" i="52"/>
  <c r="BH108" i="52"/>
  <c r="BH109" i="52"/>
  <c r="BH110" i="52"/>
  <c r="BH111" i="52"/>
  <c r="BH112" i="52"/>
  <c r="BH113" i="52"/>
  <c r="BH114" i="52"/>
  <c r="BH115" i="52"/>
  <c r="BH116" i="52"/>
  <c r="BH117" i="52"/>
  <c r="BH118" i="52"/>
  <c r="BH119" i="52"/>
  <c r="BH120" i="52"/>
  <c r="BH121" i="52"/>
  <c r="BH122" i="52"/>
  <c r="BH123" i="52"/>
  <c r="BH124" i="52"/>
  <c r="BH125" i="52"/>
  <c r="BH126" i="52"/>
  <c r="BH127" i="52"/>
  <c r="BH128" i="52"/>
  <c r="BH129" i="52"/>
  <c r="BH130" i="52"/>
  <c r="BH131" i="52"/>
  <c r="BH132" i="52"/>
  <c r="BH133" i="52"/>
  <c r="BH134" i="52"/>
  <c r="BH135" i="52"/>
  <c r="BH136" i="52"/>
  <c r="BH137" i="52"/>
  <c r="BH138" i="52"/>
  <c r="BH139" i="52"/>
  <c r="BH140" i="52"/>
  <c r="BH141" i="52"/>
  <c r="BH142" i="52"/>
  <c r="BH143" i="52"/>
  <c r="BH144" i="52"/>
  <c r="BH145" i="52"/>
  <c r="BH146" i="52"/>
  <c r="BH147" i="52"/>
  <c r="BH148" i="52"/>
  <c r="BH149" i="52"/>
  <c r="BH150" i="52"/>
  <c r="BH151" i="52"/>
  <c r="BH152" i="52"/>
  <c r="BH153" i="52"/>
  <c r="BH154" i="52"/>
  <c r="BH155" i="52"/>
  <c r="BH156" i="52"/>
  <c r="BH157" i="52"/>
  <c r="BH158" i="52"/>
  <c r="BH159" i="52"/>
  <c r="BH160" i="52"/>
  <c r="BH161" i="52"/>
  <c r="BH162" i="52"/>
  <c r="BH163" i="52"/>
  <c r="BH164" i="52"/>
  <c r="BH165" i="52"/>
  <c r="BF3" i="52"/>
  <c r="BF4" i="52"/>
  <c r="BF167" i="52" s="1"/>
  <c r="D105" i="52" s="1"/>
  <c r="BF5" i="52"/>
  <c r="BF6" i="52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39" i="52"/>
  <c r="BF40" i="52"/>
  <c r="BF41" i="52"/>
  <c r="BF42" i="52"/>
  <c r="BF43" i="52"/>
  <c r="BF44" i="52"/>
  <c r="BF45" i="52"/>
  <c r="BF46" i="52"/>
  <c r="BF47" i="52"/>
  <c r="BF48" i="52"/>
  <c r="BF49" i="52"/>
  <c r="BF50" i="52"/>
  <c r="BF51" i="52"/>
  <c r="BF52" i="52"/>
  <c r="BF53" i="52"/>
  <c r="BF54" i="52"/>
  <c r="BF55" i="52"/>
  <c r="BF56" i="52"/>
  <c r="BF57" i="52"/>
  <c r="BF58" i="52"/>
  <c r="BF59" i="52"/>
  <c r="BF60" i="52"/>
  <c r="BF61" i="52"/>
  <c r="BF62" i="52"/>
  <c r="BF63" i="52"/>
  <c r="BF64" i="52"/>
  <c r="BF65" i="52"/>
  <c r="BF66" i="52"/>
  <c r="BF67" i="52"/>
  <c r="BF68" i="52"/>
  <c r="BF69" i="52"/>
  <c r="BF70" i="52"/>
  <c r="BF71" i="52"/>
  <c r="BF72" i="52"/>
  <c r="BF73" i="52"/>
  <c r="BF74" i="52"/>
  <c r="BF75" i="52"/>
  <c r="BF76" i="52"/>
  <c r="BF77" i="52"/>
  <c r="BF78" i="52"/>
  <c r="BF79" i="52"/>
  <c r="BF80" i="52"/>
  <c r="BF81" i="52"/>
  <c r="BF82" i="52"/>
  <c r="BF83" i="52"/>
  <c r="BF84" i="52"/>
  <c r="BF85" i="52"/>
  <c r="BF86" i="52"/>
  <c r="BF87" i="52"/>
  <c r="BF88" i="52"/>
  <c r="BF89" i="52"/>
  <c r="BF90" i="52"/>
  <c r="BF91" i="52"/>
  <c r="BF92" i="52"/>
  <c r="BF93" i="52"/>
  <c r="BF94" i="52"/>
  <c r="BF95" i="52"/>
  <c r="BF96" i="52"/>
  <c r="BF97" i="52"/>
  <c r="BF98" i="52"/>
  <c r="BF99" i="52"/>
  <c r="BF100" i="52"/>
  <c r="BF101" i="52"/>
  <c r="BF102" i="52"/>
  <c r="BF103" i="52"/>
  <c r="BF104" i="52"/>
  <c r="BF105" i="52"/>
  <c r="BF106" i="52"/>
  <c r="BF107" i="52"/>
  <c r="BF108" i="52"/>
  <c r="BF109" i="52"/>
  <c r="BF110" i="52"/>
  <c r="BF111" i="52"/>
  <c r="BF112" i="52"/>
  <c r="BF113" i="52"/>
  <c r="BF114" i="52"/>
  <c r="BF115" i="52"/>
  <c r="BF116" i="52"/>
  <c r="BF117" i="52"/>
  <c r="BF118" i="52"/>
  <c r="BF119" i="52"/>
  <c r="BF120" i="52"/>
  <c r="BF121" i="52"/>
  <c r="BF122" i="52"/>
  <c r="BF123" i="52"/>
  <c r="BF124" i="52"/>
  <c r="BF125" i="52"/>
  <c r="BF126" i="52"/>
  <c r="BF127" i="52"/>
  <c r="BF128" i="52"/>
  <c r="BF129" i="52"/>
  <c r="BF130" i="52"/>
  <c r="BF131" i="52"/>
  <c r="BF132" i="52"/>
  <c r="BF133" i="52"/>
  <c r="BF134" i="52"/>
  <c r="BF135" i="52"/>
  <c r="BF136" i="52"/>
  <c r="BF137" i="52"/>
  <c r="BF138" i="52"/>
  <c r="BF139" i="52"/>
  <c r="BF140" i="52"/>
  <c r="BF141" i="52"/>
  <c r="BF142" i="52"/>
  <c r="BF143" i="52"/>
  <c r="BF144" i="52"/>
  <c r="BF145" i="52"/>
  <c r="BF146" i="52"/>
  <c r="BF147" i="52"/>
  <c r="BF148" i="52"/>
  <c r="BF149" i="52"/>
  <c r="BF150" i="52"/>
  <c r="BF151" i="52"/>
  <c r="BF152" i="52"/>
  <c r="BF153" i="52"/>
  <c r="BF154" i="52"/>
  <c r="BF155" i="52"/>
  <c r="BF156" i="52"/>
  <c r="BF157" i="52"/>
  <c r="BF158" i="52"/>
  <c r="BF159" i="52"/>
  <c r="BF160" i="52"/>
  <c r="BF161" i="52"/>
  <c r="BF162" i="52"/>
  <c r="BF163" i="52"/>
  <c r="BF164" i="52"/>
  <c r="BF165" i="52"/>
  <c r="BE3" i="52"/>
  <c r="BE4" i="52"/>
  <c r="BE167" i="52" s="1"/>
  <c r="C105" i="52" s="1"/>
  <c r="BE5" i="52"/>
  <c r="BE6" i="52"/>
  <c r="BE7" i="52"/>
  <c r="BE8" i="52"/>
  <c r="BE9" i="52"/>
  <c r="BE10" i="52"/>
  <c r="BE11" i="52"/>
  <c r="BE12" i="52"/>
  <c r="BE13" i="52"/>
  <c r="BE14" i="52"/>
  <c r="BE15" i="52"/>
  <c r="BE16" i="52"/>
  <c r="BE17" i="52"/>
  <c r="BE18" i="52"/>
  <c r="BE19" i="52"/>
  <c r="BE20" i="52"/>
  <c r="BE21" i="52"/>
  <c r="BE22" i="52"/>
  <c r="BE23" i="52"/>
  <c r="BE24" i="52"/>
  <c r="BE25" i="52"/>
  <c r="BE26" i="52"/>
  <c r="BE27" i="52"/>
  <c r="BE28" i="52"/>
  <c r="BE29" i="52"/>
  <c r="BE30" i="52"/>
  <c r="BE31" i="52"/>
  <c r="BE32" i="52"/>
  <c r="BE33" i="52"/>
  <c r="BE34" i="52"/>
  <c r="BE35" i="52"/>
  <c r="BE36" i="52"/>
  <c r="BE37" i="52"/>
  <c r="BE38" i="52"/>
  <c r="BE39" i="52"/>
  <c r="BE40" i="52"/>
  <c r="BE41" i="52"/>
  <c r="BE42" i="52"/>
  <c r="BE43" i="52"/>
  <c r="BE44" i="52"/>
  <c r="BE45" i="52"/>
  <c r="BE46" i="52"/>
  <c r="BE47" i="52"/>
  <c r="BE48" i="52"/>
  <c r="BE49" i="52"/>
  <c r="BE50" i="52"/>
  <c r="BE51" i="52"/>
  <c r="BE52" i="52"/>
  <c r="BE53" i="52"/>
  <c r="BE54" i="52"/>
  <c r="BE55" i="52"/>
  <c r="BE56" i="52"/>
  <c r="BE57" i="52"/>
  <c r="BE58" i="52"/>
  <c r="BE59" i="52"/>
  <c r="BE60" i="52"/>
  <c r="BE61" i="52"/>
  <c r="BE62" i="52"/>
  <c r="BE63" i="52"/>
  <c r="BE64" i="52"/>
  <c r="BE65" i="52"/>
  <c r="BE66" i="52"/>
  <c r="BE67" i="52"/>
  <c r="BE68" i="52"/>
  <c r="BE69" i="52"/>
  <c r="BE70" i="52"/>
  <c r="BE71" i="52"/>
  <c r="BE72" i="52"/>
  <c r="BE73" i="52"/>
  <c r="BE74" i="52"/>
  <c r="BE75" i="52"/>
  <c r="BE76" i="52"/>
  <c r="BE77" i="52"/>
  <c r="BE78" i="52"/>
  <c r="BE79" i="52"/>
  <c r="BE80" i="52"/>
  <c r="BE81" i="52"/>
  <c r="BE82" i="52"/>
  <c r="BE83" i="52"/>
  <c r="BE84" i="52"/>
  <c r="BE85" i="52"/>
  <c r="BE86" i="52"/>
  <c r="BE87" i="52"/>
  <c r="BE88" i="52"/>
  <c r="BE89" i="52"/>
  <c r="BE90" i="52"/>
  <c r="BE91" i="52"/>
  <c r="BE92" i="52"/>
  <c r="BE93" i="52"/>
  <c r="BE94" i="52"/>
  <c r="BE95" i="52"/>
  <c r="BE96" i="52"/>
  <c r="BE97" i="52"/>
  <c r="BE98" i="52"/>
  <c r="BE99" i="52"/>
  <c r="BE100" i="52"/>
  <c r="BE101" i="52"/>
  <c r="BE102" i="52"/>
  <c r="BE103" i="52"/>
  <c r="BE104" i="52"/>
  <c r="BE105" i="52"/>
  <c r="BE106" i="52"/>
  <c r="BE107" i="52"/>
  <c r="BE108" i="52"/>
  <c r="BE109" i="52"/>
  <c r="BE110" i="52"/>
  <c r="BE111" i="52"/>
  <c r="BE112" i="52"/>
  <c r="BE113" i="52"/>
  <c r="BE114" i="52"/>
  <c r="BE115" i="52"/>
  <c r="BE116" i="52"/>
  <c r="BE117" i="52"/>
  <c r="BE118" i="52"/>
  <c r="BE119" i="52"/>
  <c r="BE120" i="52"/>
  <c r="BE121" i="52"/>
  <c r="BE122" i="52"/>
  <c r="BE123" i="52"/>
  <c r="BE124" i="52"/>
  <c r="BE125" i="52"/>
  <c r="BE126" i="52"/>
  <c r="BE127" i="52"/>
  <c r="BE128" i="52"/>
  <c r="BE129" i="52"/>
  <c r="BE130" i="52"/>
  <c r="BE131" i="52"/>
  <c r="BE132" i="52"/>
  <c r="BE133" i="52"/>
  <c r="BE134" i="52"/>
  <c r="BE135" i="52"/>
  <c r="BE136" i="52"/>
  <c r="BE137" i="52"/>
  <c r="BE138" i="52"/>
  <c r="BE139" i="52"/>
  <c r="BE140" i="52"/>
  <c r="BE141" i="52"/>
  <c r="BE142" i="52"/>
  <c r="BE143" i="52"/>
  <c r="BE144" i="52"/>
  <c r="BE145" i="52"/>
  <c r="BE146" i="52"/>
  <c r="BE147" i="52"/>
  <c r="BE148" i="52"/>
  <c r="BE149" i="52"/>
  <c r="BE150" i="52"/>
  <c r="BE151" i="52"/>
  <c r="BE152" i="52"/>
  <c r="BE153" i="52"/>
  <c r="BE154" i="52"/>
  <c r="BE155" i="52"/>
  <c r="BE156" i="52"/>
  <c r="BE157" i="52"/>
  <c r="BE158" i="52"/>
  <c r="BE159" i="52"/>
  <c r="BE160" i="52"/>
  <c r="BE161" i="52"/>
  <c r="BE162" i="52"/>
  <c r="BE163" i="52"/>
  <c r="BE164" i="52"/>
  <c r="BE165" i="52"/>
  <c r="BD3" i="52"/>
  <c r="BD4" i="52"/>
  <c r="BD167" i="52" s="1"/>
  <c r="D104" i="52" s="1"/>
  <c r="BD5" i="52"/>
  <c r="BD6" i="52"/>
  <c r="BD7" i="52"/>
  <c r="BD8" i="52"/>
  <c r="BD9" i="52"/>
  <c r="BD10" i="52"/>
  <c r="BD11" i="52"/>
  <c r="BD12" i="52"/>
  <c r="BD13" i="52"/>
  <c r="BD14" i="52"/>
  <c r="BD15" i="52"/>
  <c r="BD16" i="52"/>
  <c r="BD17" i="52"/>
  <c r="BD18" i="52"/>
  <c r="BD19" i="52"/>
  <c r="BD20" i="52"/>
  <c r="BD21" i="52"/>
  <c r="BD22" i="52"/>
  <c r="BD23" i="52"/>
  <c r="BD24" i="52"/>
  <c r="BD25" i="52"/>
  <c r="BD26" i="52"/>
  <c r="BD27" i="52"/>
  <c r="BD28" i="52"/>
  <c r="BD29" i="52"/>
  <c r="BD30" i="52"/>
  <c r="BD31" i="52"/>
  <c r="BD32" i="52"/>
  <c r="BD33" i="52"/>
  <c r="BD34" i="52"/>
  <c r="BD35" i="52"/>
  <c r="BD36" i="52"/>
  <c r="BD37" i="52"/>
  <c r="BD38" i="52"/>
  <c r="BD39" i="52"/>
  <c r="BD40" i="52"/>
  <c r="BD41" i="52"/>
  <c r="BD42" i="52"/>
  <c r="BD43" i="52"/>
  <c r="BD44" i="52"/>
  <c r="BD45" i="52"/>
  <c r="BD46" i="52"/>
  <c r="BD47" i="52"/>
  <c r="BD48" i="52"/>
  <c r="BD49" i="52"/>
  <c r="BD50" i="52"/>
  <c r="BD51" i="52"/>
  <c r="BD52" i="52"/>
  <c r="BD53" i="52"/>
  <c r="BD54" i="52"/>
  <c r="BD55" i="52"/>
  <c r="BD56" i="52"/>
  <c r="BD57" i="52"/>
  <c r="BD58" i="52"/>
  <c r="BD59" i="52"/>
  <c r="BD60" i="52"/>
  <c r="BD61" i="52"/>
  <c r="BD62" i="52"/>
  <c r="BD63" i="52"/>
  <c r="BD64" i="52"/>
  <c r="BD65" i="52"/>
  <c r="BD66" i="52"/>
  <c r="BD67" i="52"/>
  <c r="BD68" i="52"/>
  <c r="BD69" i="52"/>
  <c r="BD70" i="52"/>
  <c r="BD71" i="52"/>
  <c r="BD72" i="52"/>
  <c r="BD73" i="52"/>
  <c r="BD74" i="52"/>
  <c r="BD75" i="52"/>
  <c r="BD76" i="52"/>
  <c r="BD77" i="52"/>
  <c r="BD78" i="52"/>
  <c r="BD79" i="52"/>
  <c r="BD80" i="52"/>
  <c r="BD81" i="52"/>
  <c r="BD82" i="52"/>
  <c r="BD83" i="52"/>
  <c r="BD84" i="52"/>
  <c r="BD85" i="52"/>
  <c r="BD86" i="52"/>
  <c r="BD87" i="52"/>
  <c r="BD88" i="52"/>
  <c r="BD89" i="52"/>
  <c r="BD90" i="52"/>
  <c r="BD91" i="52"/>
  <c r="BD92" i="52"/>
  <c r="BD93" i="52"/>
  <c r="BD94" i="52"/>
  <c r="BD95" i="52"/>
  <c r="BD96" i="52"/>
  <c r="BD97" i="52"/>
  <c r="BD98" i="52"/>
  <c r="BD99" i="52"/>
  <c r="BD100" i="52"/>
  <c r="BD101" i="52"/>
  <c r="BD102" i="52"/>
  <c r="BD103" i="52"/>
  <c r="BD104" i="52"/>
  <c r="BD105" i="52"/>
  <c r="BD106" i="52"/>
  <c r="BD107" i="52"/>
  <c r="BD108" i="52"/>
  <c r="BD109" i="52"/>
  <c r="BD110" i="52"/>
  <c r="BD111" i="52"/>
  <c r="BD112" i="52"/>
  <c r="BD113" i="52"/>
  <c r="BD114" i="52"/>
  <c r="BD115" i="52"/>
  <c r="BD116" i="52"/>
  <c r="BD117" i="52"/>
  <c r="BD118" i="52"/>
  <c r="BD119" i="52"/>
  <c r="BD120" i="52"/>
  <c r="BD121" i="52"/>
  <c r="BD122" i="52"/>
  <c r="BD123" i="52"/>
  <c r="BD124" i="52"/>
  <c r="BD125" i="52"/>
  <c r="BD126" i="52"/>
  <c r="BD127" i="52"/>
  <c r="BD128" i="52"/>
  <c r="BD129" i="52"/>
  <c r="BD130" i="52"/>
  <c r="BD131" i="52"/>
  <c r="BD132" i="52"/>
  <c r="BD133" i="52"/>
  <c r="BD134" i="52"/>
  <c r="BD135" i="52"/>
  <c r="BD136" i="52"/>
  <c r="BD137" i="52"/>
  <c r="BD138" i="52"/>
  <c r="BD139" i="52"/>
  <c r="BD140" i="52"/>
  <c r="BD141" i="52"/>
  <c r="BD142" i="52"/>
  <c r="BD143" i="52"/>
  <c r="BD144" i="52"/>
  <c r="BD145" i="52"/>
  <c r="BD146" i="52"/>
  <c r="BD147" i="52"/>
  <c r="BD148" i="52"/>
  <c r="BD149" i="52"/>
  <c r="BD150" i="52"/>
  <c r="BD151" i="52"/>
  <c r="BD152" i="52"/>
  <c r="BD153" i="52"/>
  <c r="BD154" i="52"/>
  <c r="BD155" i="52"/>
  <c r="BD156" i="52"/>
  <c r="BD157" i="52"/>
  <c r="BD158" i="52"/>
  <c r="BD159" i="52"/>
  <c r="BD160" i="52"/>
  <c r="BD161" i="52"/>
  <c r="BD162" i="52"/>
  <c r="BD163" i="52"/>
  <c r="BD164" i="52"/>
  <c r="BD165" i="52"/>
  <c r="BC3" i="52"/>
  <c r="BC4" i="52"/>
  <c r="BC167" i="52" s="1"/>
  <c r="C104" i="52" s="1"/>
  <c r="BC5" i="52"/>
  <c r="BC6" i="52"/>
  <c r="BC7" i="52"/>
  <c r="BC8" i="52"/>
  <c r="BC9" i="52"/>
  <c r="BC10" i="52"/>
  <c r="BC11" i="52"/>
  <c r="BC12" i="52"/>
  <c r="BC13" i="52"/>
  <c r="BC14" i="52"/>
  <c r="BC15" i="52"/>
  <c r="BC16" i="52"/>
  <c r="BC17" i="52"/>
  <c r="BC18" i="52"/>
  <c r="BC19" i="52"/>
  <c r="BC20" i="52"/>
  <c r="BC21" i="52"/>
  <c r="BC22" i="52"/>
  <c r="BC23" i="52"/>
  <c r="BC24" i="52"/>
  <c r="BC25" i="52"/>
  <c r="BC26" i="52"/>
  <c r="BC27" i="52"/>
  <c r="BC28" i="52"/>
  <c r="BC29" i="52"/>
  <c r="BC30" i="52"/>
  <c r="BC31" i="52"/>
  <c r="BC32" i="52"/>
  <c r="BC33" i="52"/>
  <c r="BC34" i="52"/>
  <c r="BC35" i="52"/>
  <c r="BC36" i="52"/>
  <c r="BC37" i="52"/>
  <c r="BC38" i="52"/>
  <c r="BC39" i="52"/>
  <c r="BC40" i="52"/>
  <c r="BC41" i="52"/>
  <c r="BC42" i="52"/>
  <c r="BC43" i="52"/>
  <c r="BC44" i="52"/>
  <c r="BC45" i="52"/>
  <c r="BC46" i="52"/>
  <c r="BC47" i="52"/>
  <c r="BC48" i="52"/>
  <c r="BC49" i="52"/>
  <c r="BC50" i="52"/>
  <c r="BC51" i="52"/>
  <c r="BC52" i="52"/>
  <c r="BC53" i="52"/>
  <c r="BC54" i="52"/>
  <c r="BC55" i="52"/>
  <c r="BC56" i="52"/>
  <c r="BC57" i="52"/>
  <c r="BC58" i="52"/>
  <c r="BC59" i="52"/>
  <c r="BC60" i="52"/>
  <c r="BC61" i="52"/>
  <c r="BC62" i="52"/>
  <c r="BC63" i="52"/>
  <c r="BC64" i="52"/>
  <c r="BC65" i="52"/>
  <c r="BC66" i="52"/>
  <c r="BC67" i="52"/>
  <c r="BC68" i="52"/>
  <c r="BC69" i="52"/>
  <c r="BC70" i="52"/>
  <c r="BC71" i="52"/>
  <c r="BC72" i="52"/>
  <c r="BC73" i="52"/>
  <c r="BC74" i="52"/>
  <c r="BC75" i="52"/>
  <c r="BC76" i="52"/>
  <c r="BC77" i="52"/>
  <c r="BC78" i="52"/>
  <c r="BC79" i="52"/>
  <c r="BC80" i="52"/>
  <c r="BC81" i="52"/>
  <c r="BC82" i="52"/>
  <c r="BC83" i="52"/>
  <c r="BC84" i="52"/>
  <c r="BC85" i="52"/>
  <c r="BC86" i="52"/>
  <c r="BC87" i="52"/>
  <c r="BC88" i="52"/>
  <c r="BC89" i="52"/>
  <c r="BC90" i="52"/>
  <c r="BC91" i="52"/>
  <c r="BC92" i="52"/>
  <c r="BC93" i="52"/>
  <c r="BC94" i="52"/>
  <c r="BC95" i="52"/>
  <c r="BC96" i="52"/>
  <c r="BC97" i="52"/>
  <c r="BC98" i="52"/>
  <c r="BC99" i="52"/>
  <c r="BC100" i="52"/>
  <c r="BC101" i="52"/>
  <c r="BC102" i="52"/>
  <c r="BC103" i="52"/>
  <c r="BC104" i="52"/>
  <c r="BC105" i="52"/>
  <c r="BC106" i="52"/>
  <c r="BC107" i="52"/>
  <c r="BC108" i="52"/>
  <c r="BC109" i="52"/>
  <c r="BC110" i="52"/>
  <c r="BC111" i="52"/>
  <c r="BC112" i="52"/>
  <c r="BC113" i="52"/>
  <c r="BC114" i="52"/>
  <c r="BC115" i="52"/>
  <c r="BC116" i="52"/>
  <c r="BC117" i="52"/>
  <c r="BC118" i="52"/>
  <c r="BC119" i="52"/>
  <c r="BC120" i="52"/>
  <c r="BC121" i="52"/>
  <c r="BC122" i="52"/>
  <c r="BC123" i="52"/>
  <c r="BC124" i="52"/>
  <c r="BC125" i="52"/>
  <c r="BC126" i="52"/>
  <c r="BC127" i="52"/>
  <c r="BC128" i="52"/>
  <c r="BC129" i="52"/>
  <c r="BC130" i="52"/>
  <c r="BC131" i="52"/>
  <c r="BC132" i="52"/>
  <c r="BC133" i="52"/>
  <c r="BC134" i="52"/>
  <c r="BC135" i="52"/>
  <c r="BC136" i="52"/>
  <c r="BC137" i="52"/>
  <c r="BC138" i="52"/>
  <c r="BC139" i="52"/>
  <c r="BC140" i="52"/>
  <c r="BC141" i="52"/>
  <c r="BC142" i="52"/>
  <c r="BC143" i="52"/>
  <c r="BC144" i="52"/>
  <c r="BC145" i="52"/>
  <c r="BC146" i="52"/>
  <c r="BC147" i="52"/>
  <c r="BC148" i="52"/>
  <c r="BC149" i="52"/>
  <c r="BC150" i="52"/>
  <c r="BC151" i="52"/>
  <c r="BC152" i="52"/>
  <c r="BC153" i="52"/>
  <c r="BC154" i="52"/>
  <c r="BC155" i="52"/>
  <c r="BC156" i="52"/>
  <c r="BC157" i="52"/>
  <c r="BC158" i="52"/>
  <c r="BC159" i="52"/>
  <c r="BC160" i="52"/>
  <c r="BC161" i="52"/>
  <c r="BC162" i="52"/>
  <c r="BC163" i="52"/>
  <c r="BC164" i="52"/>
  <c r="BC165" i="52"/>
  <c r="BB3" i="52"/>
  <c r="BB4" i="52"/>
  <c r="BB167" i="52" s="1"/>
  <c r="D103" i="52" s="1"/>
  <c r="BB5" i="52"/>
  <c r="BB6" i="52"/>
  <c r="BB7" i="52"/>
  <c r="BB8" i="52"/>
  <c r="BB9" i="52"/>
  <c r="BB10" i="52"/>
  <c r="BB11" i="52"/>
  <c r="BB12" i="52"/>
  <c r="BB13" i="52"/>
  <c r="BB14" i="52"/>
  <c r="BB15" i="52"/>
  <c r="BB16" i="52"/>
  <c r="BB17" i="52"/>
  <c r="BB18" i="52"/>
  <c r="BB19" i="52"/>
  <c r="BB20" i="52"/>
  <c r="BB21" i="52"/>
  <c r="BB22" i="52"/>
  <c r="BB23" i="52"/>
  <c r="BB24" i="52"/>
  <c r="BB25" i="52"/>
  <c r="BB26" i="52"/>
  <c r="BB27" i="52"/>
  <c r="BB28" i="52"/>
  <c r="BB29" i="52"/>
  <c r="BB30" i="52"/>
  <c r="BB31" i="52"/>
  <c r="BB32" i="52"/>
  <c r="BB33" i="52"/>
  <c r="BB34" i="52"/>
  <c r="BB35" i="52"/>
  <c r="BB36" i="52"/>
  <c r="BB37" i="52"/>
  <c r="BB38" i="52"/>
  <c r="BB39" i="52"/>
  <c r="BB40" i="52"/>
  <c r="BB41" i="52"/>
  <c r="BB42" i="52"/>
  <c r="BB43" i="52"/>
  <c r="BB44" i="52"/>
  <c r="BB45" i="52"/>
  <c r="BB46" i="52"/>
  <c r="BB47" i="52"/>
  <c r="BB48" i="52"/>
  <c r="BB49" i="52"/>
  <c r="BB50" i="52"/>
  <c r="BB51" i="52"/>
  <c r="BB52" i="52"/>
  <c r="BB53" i="52"/>
  <c r="BB54" i="52"/>
  <c r="BB55" i="52"/>
  <c r="BB56" i="52"/>
  <c r="BB57" i="52"/>
  <c r="BB58" i="52"/>
  <c r="BB59" i="52"/>
  <c r="BB60" i="52"/>
  <c r="BB61" i="52"/>
  <c r="BB62" i="52"/>
  <c r="BB63" i="52"/>
  <c r="BB64" i="52"/>
  <c r="BB65" i="52"/>
  <c r="BB66" i="52"/>
  <c r="BB67" i="52"/>
  <c r="BB68" i="52"/>
  <c r="BB69" i="52"/>
  <c r="BB70" i="52"/>
  <c r="BB71" i="52"/>
  <c r="BB72" i="52"/>
  <c r="BB73" i="52"/>
  <c r="BB74" i="52"/>
  <c r="BB75" i="52"/>
  <c r="BB76" i="52"/>
  <c r="BB77" i="52"/>
  <c r="BB78" i="52"/>
  <c r="BB79" i="52"/>
  <c r="BB80" i="52"/>
  <c r="BB81" i="52"/>
  <c r="BB82" i="52"/>
  <c r="BB83" i="52"/>
  <c r="BB84" i="52"/>
  <c r="BB85" i="52"/>
  <c r="BB86" i="52"/>
  <c r="BB87" i="52"/>
  <c r="BB88" i="52"/>
  <c r="BB89" i="52"/>
  <c r="BB90" i="52"/>
  <c r="BB91" i="52"/>
  <c r="BB92" i="52"/>
  <c r="BB93" i="52"/>
  <c r="BB94" i="52"/>
  <c r="BB95" i="52"/>
  <c r="BB96" i="52"/>
  <c r="BB97" i="52"/>
  <c r="BB98" i="52"/>
  <c r="BB99" i="52"/>
  <c r="BB100" i="52"/>
  <c r="BB101" i="52"/>
  <c r="BB102" i="52"/>
  <c r="BB103" i="52"/>
  <c r="BB104" i="52"/>
  <c r="BB105" i="52"/>
  <c r="BB106" i="52"/>
  <c r="BB107" i="52"/>
  <c r="BB108" i="52"/>
  <c r="BB109" i="52"/>
  <c r="BB110" i="52"/>
  <c r="BB111" i="52"/>
  <c r="BB112" i="52"/>
  <c r="BB113" i="52"/>
  <c r="BB114" i="52"/>
  <c r="BB115" i="52"/>
  <c r="BB116" i="52"/>
  <c r="BB117" i="52"/>
  <c r="BB118" i="52"/>
  <c r="BB119" i="52"/>
  <c r="BB120" i="52"/>
  <c r="BB121" i="52"/>
  <c r="BB122" i="52"/>
  <c r="BB123" i="52"/>
  <c r="BB124" i="52"/>
  <c r="BB125" i="52"/>
  <c r="BB126" i="52"/>
  <c r="BB127" i="52"/>
  <c r="BB128" i="52"/>
  <c r="BB129" i="52"/>
  <c r="BB130" i="52"/>
  <c r="BB131" i="52"/>
  <c r="BB132" i="52"/>
  <c r="BB133" i="52"/>
  <c r="BB134" i="52"/>
  <c r="BB135" i="52"/>
  <c r="BB136" i="52"/>
  <c r="BB137" i="52"/>
  <c r="BB138" i="52"/>
  <c r="BB139" i="52"/>
  <c r="BB140" i="52"/>
  <c r="BB141" i="52"/>
  <c r="BB142" i="52"/>
  <c r="BB143" i="52"/>
  <c r="BB144" i="52"/>
  <c r="BB145" i="52"/>
  <c r="BB146" i="52"/>
  <c r="BB147" i="52"/>
  <c r="BB148" i="52"/>
  <c r="BB149" i="52"/>
  <c r="BB150" i="52"/>
  <c r="BB151" i="52"/>
  <c r="BB152" i="52"/>
  <c r="BB153" i="52"/>
  <c r="BB154" i="52"/>
  <c r="BB155" i="52"/>
  <c r="BB156" i="52"/>
  <c r="BB157" i="52"/>
  <c r="BB158" i="52"/>
  <c r="BB159" i="52"/>
  <c r="BB160" i="52"/>
  <c r="BB161" i="52"/>
  <c r="BB162" i="52"/>
  <c r="BB163" i="52"/>
  <c r="BB164" i="52"/>
  <c r="BB165" i="52"/>
  <c r="BA3" i="52"/>
  <c r="BA4" i="52"/>
  <c r="BA167" i="52" s="1"/>
  <c r="C103" i="52" s="1"/>
  <c r="E103" i="52" s="1"/>
  <c r="BA5" i="52"/>
  <c r="BA6" i="52"/>
  <c r="BA7" i="52"/>
  <c r="BA8" i="52"/>
  <c r="BA9" i="52"/>
  <c r="BA10" i="52"/>
  <c r="BA11" i="52"/>
  <c r="BA12" i="52"/>
  <c r="BA13" i="52"/>
  <c r="BA14" i="52"/>
  <c r="BA15" i="52"/>
  <c r="BA16" i="52"/>
  <c r="BA17" i="52"/>
  <c r="BA18" i="52"/>
  <c r="BA19" i="52"/>
  <c r="BA20" i="52"/>
  <c r="BA21" i="52"/>
  <c r="BA22" i="52"/>
  <c r="BA23" i="52"/>
  <c r="BA24" i="52"/>
  <c r="BA25" i="52"/>
  <c r="BA26" i="52"/>
  <c r="BA27" i="52"/>
  <c r="BA28" i="52"/>
  <c r="BA29" i="52"/>
  <c r="BA30" i="52"/>
  <c r="BA31" i="52"/>
  <c r="BA32" i="52"/>
  <c r="BA33" i="52"/>
  <c r="BA34" i="52"/>
  <c r="BA35" i="52"/>
  <c r="BA36" i="52"/>
  <c r="BA37" i="52"/>
  <c r="BA38" i="52"/>
  <c r="BA39" i="52"/>
  <c r="BA40" i="52"/>
  <c r="BA41" i="52"/>
  <c r="BA42" i="52"/>
  <c r="BA43" i="52"/>
  <c r="BA44" i="52"/>
  <c r="BA45" i="52"/>
  <c r="BA46" i="52"/>
  <c r="BA47" i="52"/>
  <c r="BA48" i="52"/>
  <c r="BA49" i="52"/>
  <c r="BA50" i="52"/>
  <c r="BA51" i="52"/>
  <c r="BA52" i="52"/>
  <c r="BA53" i="52"/>
  <c r="BA54" i="52"/>
  <c r="BA55" i="52"/>
  <c r="BA56" i="52"/>
  <c r="BA57" i="52"/>
  <c r="BA58" i="52"/>
  <c r="BA59" i="52"/>
  <c r="BA60" i="52"/>
  <c r="BA61" i="52"/>
  <c r="BA62" i="52"/>
  <c r="BA63" i="52"/>
  <c r="BA64" i="52"/>
  <c r="BA65" i="52"/>
  <c r="BA66" i="52"/>
  <c r="BA67" i="52"/>
  <c r="BA68" i="52"/>
  <c r="BA69" i="52"/>
  <c r="BA70" i="52"/>
  <c r="BA71" i="52"/>
  <c r="BA72" i="52"/>
  <c r="BA73" i="52"/>
  <c r="BA74" i="52"/>
  <c r="BA75" i="52"/>
  <c r="BA76" i="52"/>
  <c r="BA77" i="52"/>
  <c r="BA78" i="52"/>
  <c r="BA79" i="52"/>
  <c r="BA80" i="52"/>
  <c r="BA81" i="52"/>
  <c r="BA82" i="52"/>
  <c r="BA83" i="52"/>
  <c r="BA84" i="52"/>
  <c r="BA85" i="52"/>
  <c r="BA86" i="52"/>
  <c r="BA87" i="52"/>
  <c r="BA88" i="52"/>
  <c r="BA89" i="52"/>
  <c r="BA90" i="52"/>
  <c r="BA91" i="52"/>
  <c r="BA92" i="52"/>
  <c r="BA93" i="52"/>
  <c r="BA94" i="52"/>
  <c r="BA95" i="52"/>
  <c r="BA96" i="52"/>
  <c r="BA97" i="52"/>
  <c r="BA98" i="52"/>
  <c r="BA99" i="52"/>
  <c r="BA100" i="52"/>
  <c r="BA101" i="52"/>
  <c r="BA102" i="52"/>
  <c r="BA103" i="52"/>
  <c r="BA104" i="52"/>
  <c r="BA105" i="52"/>
  <c r="BA106" i="52"/>
  <c r="BA107" i="52"/>
  <c r="BA108" i="52"/>
  <c r="BA109" i="52"/>
  <c r="BA110" i="52"/>
  <c r="BA111" i="52"/>
  <c r="BA112" i="52"/>
  <c r="BA113" i="52"/>
  <c r="BA114" i="52"/>
  <c r="BA115" i="52"/>
  <c r="BA116" i="52"/>
  <c r="BA117" i="52"/>
  <c r="BA118" i="52"/>
  <c r="BA119" i="52"/>
  <c r="BA120" i="52"/>
  <c r="BA121" i="52"/>
  <c r="BA122" i="52"/>
  <c r="BA123" i="52"/>
  <c r="BA124" i="52"/>
  <c r="BA125" i="52"/>
  <c r="BA126" i="52"/>
  <c r="BA127" i="52"/>
  <c r="BA128" i="52"/>
  <c r="BA129" i="52"/>
  <c r="BA130" i="52"/>
  <c r="BA131" i="52"/>
  <c r="BA132" i="52"/>
  <c r="BA133" i="52"/>
  <c r="BA134" i="52"/>
  <c r="BA135" i="52"/>
  <c r="BA136" i="52"/>
  <c r="BA137" i="52"/>
  <c r="BA138" i="52"/>
  <c r="BA139" i="52"/>
  <c r="BA140" i="52"/>
  <c r="BA141" i="52"/>
  <c r="BA142" i="52"/>
  <c r="BA143" i="52"/>
  <c r="BA144" i="52"/>
  <c r="BA145" i="52"/>
  <c r="BA146" i="52"/>
  <c r="BA147" i="52"/>
  <c r="BA148" i="52"/>
  <c r="BA149" i="52"/>
  <c r="BA150" i="52"/>
  <c r="BA151" i="52"/>
  <c r="BA152" i="52"/>
  <c r="BA153" i="52"/>
  <c r="BA154" i="52"/>
  <c r="BA155" i="52"/>
  <c r="BA156" i="52"/>
  <c r="BA157" i="52"/>
  <c r="BA158" i="52"/>
  <c r="BA159" i="52"/>
  <c r="BA160" i="52"/>
  <c r="BA161" i="52"/>
  <c r="BA162" i="52"/>
  <c r="BA163" i="52"/>
  <c r="BA164" i="52"/>
  <c r="BA165" i="52"/>
  <c r="AZ3" i="52"/>
  <c r="AZ4" i="52"/>
  <c r="AZ167" i="52" s="1"/>
  <c r="D102" i="52" s="1"/>
  <c r="AZ5" i="52"/>
  <c r="AZ6" i="52"/>
  <c r="AZ7" i="52"/>
  <c r="AZ8" i="52"/>
  <c r="AZ9" i="52"/>
  <c r="AZ10" i="52"/>
  <c r="AZ11" i="52"/>
  <c r="AZ12" i="52"/>
  <c r="AZ13" i="52"/>
  <c r="AZ14" i="52"/>
  <c r="AZ15" i="52"/>
  <c r="AZ16" i="52"/>
  <c r="AZ17" i="52"/>
  <c r="AZ18" i="52"/>
  <c r="AZ19" i="52"/>
  <c r="AZ20" i="52"/>
  <c r="AZ21" i="52"/>
  <c r="AZ22" i="52"/>
  <c r="AZ23" i="52"/>
  <c r="AZ24" i="52"/>
  <c r="AZ25" i="52"/>
  <c r="AZ26" i="52"/>
  <c r="AZ27" i="52"/>
  <c r="AZ28" i="52"/>
  <c r="AZ29" i="52"/>
  <c r="AZ30" i="52"/>
  <c r="AZ31" i="52"/>
  <c r="AZ32" i="52"/>
  <c r="AZ33" i="52"/>
  <c r="AZ34" i="52"/>
  <c r="AZ35" i="52"/>
  <c r="AZ36" i="52"/>
  <c r="AZ37" i="52"/>
  <c r="AZ38" i="52"/>
  <c r="AZ39" i="52"/>
  <c r="AZ40" i="52"/>
  <c r="AZ41" i="52"/>
  <c r="AZ42" i="52"/>
  <c r="AZ43" i="52"/>
  <c r="AZ44" i="52"/>
  <c r="AZ45" i="52"/>
  <c r="AZ46" i="52"/>
  <c r="AZ47" i="52"/>
  <c r="AZ48" i="52"/>
  <c r="AZ49" i="52"/>
  <c r="AZ50" i="52"/>
  <c r="AZ51" i="52"/>
  <c r="AZ52" i="52"/>
  <c r="AZ53" i="52"/>
  <c r="AZ54" i="52"/>
  <c r="AZ55" i="52"/>
  <c r="AZ56" i="52"/>
  <c r="AZ57" i="52"/>
  <c r="AZ58" i="52"/>
  <c r="AZ59" i="52"/>
  <c r="AZ60" i="52"/>
  <c r="AZ61" i="52"/>
  <c r="AZ62" i="52"/>
  <c r="AZ63" i="52"/>
  <c r="AZ64" i="52"/>
  <c r="AZ65" i="52"/>
  <c r="AZ66" i="52"/>
  <c r="AZ67" i="52"/>
  <c r="AZ68" i="52"/>
  <c r="AZ69" i="52"/>
  <c r="AZ70" i="52"/>
  <c r="AZ71" i="52"/>
  <c r="AZ72" i="52"/>
  <c r="AZ73" i="52"/>
  <c r="AZ74" i="52"/>
  <c r="AZ75" i="52"/>
  <c r="AZ76" i="52"/>
  <c r="AZ77" i="52"/>
  <c r="AZ78" i="52"/>
  <c r="AZ79" i="52"/>
  <c r="AZ80" i="52"/>
  <c r="AZ81" i="52"/>
  <c r="AZ82" i="52"/>
  <c r="AZ83" i="52"/>
  <c r="AZ84" i="52"/>
  <c r="AZ85" i="52"/>
  <c r="AZ86" i="52"/>
  <c r="AZ87" i="52"/>
  <c r="AZ88" i="52"/>
  <c r="AZ89" i="52"/>
  <c r="AZ90" i="52"/>
  <c r="AZ91" i="52"/>
  <c r="AZ92" i="52"/>
  <c r="AZ93" i="52"/>
  <c r="AZ94" i="52"/>
  <c r="AZ95" i="52"/>
  <c r="AZ96" i="52"/>
  <c r="AZ97" i="52"/>
  <c r="AZ98" i="52"/>
  <c r="AZ99" i="52"/>
  <c r="AZ100" i="52"/>
  <c r="AZ101" i="52"/>
  <c r="AZ102" i="52"/>
  <c r="AZ103" i="52"/>
  <c r="AZ104" i="52"/>
  <c r="AZ105" i="52"/>
  <c r="AZ106" i="52"/>
  <c r="AZ107" i="52"/>
  <c r="AZ108" i="52"/>
  <c r="AZ109" i="52"/>
  <c r="AZ110" i="52"/>
  <c r="AZ111" i="52"/>
  <c r="AZ112" i="52"/>
  <c r="AZ113" i="52"/>
  <c r="AZ114" i="52"/>
  <c r="AZ115" i="52"/>
  <c r="AZ116" i="52"/>
  <c r="AZ117" i="52"/>
  <c r="AZ118" i="52"/>
  <c r="AZ119" i="52"/>
  <c r="AZ120" i="52"/>
  <c r="AZ121" i="52"/>
  <c r="AZ122" i="52"/>
  <c r="AZ123" i="52"/>
  <c r="AZ124" i="52"/>
  <c r="AZ125" i="52"/>
  <c r="AZ126" i="52"/>
  <c r="AZ127" i="52"/>
  <c r="AZ128" i="52"/>
  <c r="AZ129" i="52"/>
  <c r="AZ130" i="52"/>
  <c r="AZ131" i="52"/>
  <c r="AZ132" i="52"/>
  <c r="AZ133" i="52"/>
  <c r="AZ134" i="52"/>
  <c r="AZ135" i="52"/>
  <c r="AZ136" i="52"/>
  <c r="AZ137" i="52"/>
  <c r="AZ138" i="52"/>
  <c r="AZ139" i="52"/>
  <c r="AZ140" i="52"/>
  <c r="AZ141" i="52"/>
  <c r="AZ142" i="52"/>
  <c r="AZ143" i="52"/>
  <c r="AZ144" i="52"/>
  <c r="AZ145" i="52"/>
  <c r="AZ146" i="52"/>
  <c r="AZ147" i="52"/>
  <c r="AZ148" i="52"/>
  <c r="AZ149" i="52"/>
  <c r="AZ150" i="52"/>
  <c r="AZ151" i="52"/>
  <c r="AZ152" i="52"/>
  <c r="AZ153" i="52"/>
  <c r="AZ154" i="52"/>
  <c r="AZ155" i="52"/>
  <c r="AZ156" i="52"/>
  <c r="AZ157" i="52"/>
  <c r="AZ158" i="52"/>
  <c r="AZ159" i="52"/>
  <c r="AZ160" i="52"/>
  <c r="AZ161" i="52"/>
  <c r="AZ162" i="52"/>
  <c r="AZ163" i="52"/>
  <c r="AZ164" i="52"/>
  <c r="AZ165" i="52"/>
  <c r="AY3" i="52"/>
  <c r="AY4" i="52"/>
  <c r="AY167" i="52" s="1"/>
  <c r="C102" i="52" s="1"/>
  <c r="AY5" i="52"/>
  <c r="AY6" i="52"/>
  <c r="AY7" i="52"/>
  <c r="AY8" i="52"/>
  <c r="AY9" i="52"/>
  <c r="AY10" i="52"/>
  <c r="AY11" i="52"/>
  <c r="AY12" i="52"/>
  <c r="AY13" i="52"/>
  <c r="AY14" i="52"/>
  <c r="AY15" i="52"/>
  <c r="AY16" i="52"/>
  <c r="AY17" i="52"/>
  <c r="AY18" i="52"/>
  <c r="AY19" i="52"/>
  <c r="AY20" i="52"/>
  <c r="AY21" i="52"/>
  <c r="AY22" i="52"/>
  <c r="AY23" i="52"/>
  <c r="AY24" i="52"/>
  <c r="AY25" i="52"/>
  <c r="AY26" i="52"/>
  <c r="AY27" i="52"/>
  <c r="AY28" i="52"/>
  <c r="AY29" i="52"/>
  <c r="AY30" i="52"/>
  <c r="AY31" i="52"/>
  <c r="AY32" i="52"/>
  <c r="AY33" i="52"/>
  <c r="AY34" i="52"/>
  <c r="AY35" i="52"/>
  <c r="AY36" i="52"/>
  <c r="AY37" i="52"/>
  <c r="AY38" i="52"/>
  <c r="AY39" i="52"/>
  <c r="AY40" i="52"/>
  <c r="AY41" i="52"/>
  <c r="AY42" i="52"/>
  <c r="AY43" i="52"/>
  <c r="AY44" i="52"/>
  <c r="AY45" i="52"/>
  <c r="AY46" i="52"/>
  <c r="AY47" i="52"/>
  <c r="AY48" i="52"/>
  <c r="AY49" i="52"/>
  <c r="AY50" i="52"/>
  <c r="AY51" i="52"/>
  <c r="AY52" i="52"/>
  <c r="AY53" i="52"/>
  <c r="AY54" i="52"/>
  <c r="AY55" i="52"/>
  <c r="AY56" i="52"/>
  <c r="AY57" i="52"/>
  <c r="AY58" i="52"/>
  <c r="AY59" i="52"/>
  <c r="AY60" i="52"/>
  <c r="AY61" i="52"/>
  <c r="AY62" i="52"/>
  <c r="AY63" i="52"/>
  <c r="AY64" i="52"/>
  <c r="AY65" i="52"/>
  <c r="AY66" i="52"/>
  <c r="AY67" i="52"/>
  <c r="AY68" i="52"/>
  <c r="AY69" i="52"/>
  <c r="AY70" i="52"/>
  <c r="AY71" i="52"/>
  <c r="AY72" i="52"/>
  <c r="AY73" i="52"/>
  <c r="AY74" i="52"/>
  <c r="AY75" i="52"/>
  <c r="AY76" i="52"/>
  <c r="AY77" i="52"/>
  <c r="AY78" i="52"/>
  <c r="AY79" i="52"/>
  <c r="AY80" i="52"/>
  <c r="AY81" i="52"/>
  <c r="AY82" i="52"/>
  <c r="AY83" i="52"/>
  <c r="AY84" i="52"/>
  <c r="AY85" i="52"/>
  <c r="AY86" i="52"/>
  <c r="AY87" i="52"/>
  <c r="AY88" i="52"/>
  <c r="AY89" i="52"/>
  <c r="AY90" i="52"/>
  <c r="AY91" i="52"/>
  <c r="AY92" i="52"/>
  <c r="AY93" i="52"/>
  <c r="AY94" i="52"/>
  <c r="AY95" i="52"/>
  <c r="AY96" i="52"/>
  <c r="AY97" i="52"/>
  <c r="AY98" i="52"/>
  <c r="AY99" i="52"/>
  <c r="AY100" i="52"/>
  <c r="AY101" i="52"/>
  <c r="AY102" i="52"/>
  <c r="AY103" i="52"/>
  <c r="AY104" i="52"/>
  <c r="AY105" i="52"/>
  <c r="AY106" i="52"/>
  <c r="AY107" i="52"/>
  <c r="AY108" i="52"/>
  <c r="AY109" i="52"/>
  <c r="AY110" i="52"/>
  <c r="AY111" i="52"/>
  <c r="AY112" i="52"/>
  <c r="AY113" i="52"/>
  <c r="AY114" i="52"/>
  <c r="AY115" i="52"/>
  <c r="AY116" i="52"/>
  <c r="AY117" i="52"/>
  <c r="AY118" i="52"/>
  <c r="AY119" i="52"/>
  <c r="AY120" i="52"/>
  <c r="AY121" i="52"/>
  <c r="AY122" i="52"/>
  <c r="AY123" i="52"/>
  <c r="AY124" i="52"/>
  <c r="AY125" i="52"/>
  <c r="AY126" i="52"/>
  <c r="AY127" i="52"/>
  <c r="AY128" i="52"/>
  <c r="AY129" i="52"/>
  <c r="AY130" i="52"/>
  <c r="AY131" i="52"/>
  <c r="AY132" i="52"/>
  <c r="AY133" i="52"/>
  <c r="AY134" i="52"/>
  <c r="AY135" i="52"/>
  <c r="AY136" i="52"/>
  <c r="AY137" i="52"/>
  <c r="AY138" i="52"/>
  <c r="AY139" i="52"/>
  <c r="AY140" i="52"/>
  <c r="AY141" i="52"/>
  <c r="AY142" i="52"/>
  <c r="AY143" i="52"/>
  <c r="AY144" i="52"/>
  <c r="AY145" i="52"/>
  <c r="AY146" i="52"/>
  <c r="AY147" i="52"/>
  <c r="AY148" i="52"/>
  <c r="AY149" i="52"/>
  <c r="AY150" i="52"/>
  <c r="AY151" i="52"/>
  <c r="AY152" i="52"/>
  <c r="AY153" i="52"/>
  <c r="AY154" i="52"/>
  <c r="AY155" i="52"/>
  <c r="AY156" i="52"/>
  <c r="AY157" i="52"/>
  <c r="AY158" i="52"/>
  <c r="AY159" i="52"/>
  <c r="AY160" i="52"/>
  <c r="AY161" i="52"/>
  <c r="AY162" i="52"/>
  <c r="AY163" i="52"/>
  <c r="AY164" i="52"/>
  <c r="AY165" i="52"/>
  <c r="AX3" i="52"/>
  <c r="AX4" i="52"/>
  <c r="AX167" i="52" s="1"/>
  <c r="D106" i="52" s="1"/>
  <c r="AX5" i="52"/>
  <c r="AX6" i="52"/>
  <c r="AX7" i="52"/>
  <c r="AX8" i="52"/>
  <c r="AX9" i="52"/>
  <c r="AX10" i="52"/>
  <c r="AX11" i="52"/>
  <c r="AX12" i="52"/>
  <c r="AX13" i="52"/>
  <c r="AX14" i="52"/>
  <c r="AX15" i="52"/>
  <c r="AX16" i="52"/>
  <c r="AX17" i="52"/>
  <c r="AX18" i="52"/>
  <c r="AX19" i="52"/>
  <c r="AX20" i="52"/>
  <c r="AX21" i="52"/>
  <c r="AX22" i="52"/>
  <c r="AX23" i="52"/>
  <c r="AX24" i="52"/>
  <c r="AX25" i="52"/>
  <c r="AX26" i="52"/>
  <c r="AX27" i="52"/>
  <c r="AX28" i="52"/>
  <c r="AX29" i="52"/>
  <c r="AX30" i="52"/>
  <c r="AX31" i="52"/>
  <c r="AX32" i="52"/>
  <c r="AX33" i="52"/>
  <c r="AX34" i="52"/>
  <c r="AX35" i="52"/>
  <c r="AX36" i="52"/>
  <c r="AX37" i="52"/>
  <c r="AX38" i="52"/>
  <c r="AX39" i="52"/>
  <c r="AX40" i="52"/>
  <c r="AX41" i="52"/>
  <c r="AX42" i="52"/>
  <c r="AX43" i="52"/>
  <c r="AX44" i="52"/>
  <c r="AX45" i="52"/>
  <c r="AX46" i="52"/>
  <c r="AX47" i="52"/>
  <c r="AX48" i="52"/>
  <c r="AX49" i="52"/>
  <c r="AX50" i="52"/>
  <c r="AX51" i="52"/>
  <c r="AX52" i="52"/>
  <c r="AX53" i="52"/>
  <c r="AX54" i="52"/>
  <c r="AX55" i="52"/>
  <c r="AX56" i="52"/>
  <c r="AX57" i="52"/>
  <c r="AX58" i="52"/>
  <c r="AX59" i="52"/>
  <c r="AX60" i="52"/>
  <c r="AX61" i="52"/>
  <c r="AX62" i="52"/>
  <c r="AX63" i="52"/>
  <c r="AX64" i="52"/>
  <c r="AX65" i="52"/>
  <c r="AX66" i="52"/>
  <c r="AX67" i="52"/>
  <c r="AX68" i="52"/>
  <c r="AX69" i="52"/>
  <c r="AX70" i="52"/>
  <c r="AX71" i="52"/>
  <c r="AX72" i="52"/>
  <c r="AX73" i="52"/>
  <c r="AX74" i="52"/>
  <c r="AX75" i="52"/>
  <c r="AX76" i="52"/>
  <c r="AX77" i="52"/>
  <c r="AX78" i="52"/>
  <c r="AX79" i="52"/>
  <c r="AX80" i="52"/>
  <c r="AX81" i="52"/>
  <c r="AX82" i="52"/>
  <c r="AX83" i="52"/>
  <c r="AX84" i="52"/>
  <c r="AX85" i="52"/>
  <c r="AX86" i="52"/>
  <c r="AX87" i="52"/>
  <c r="AX88" i="52"/>
  <c r="AX89" i="52"/>
  <c r="AX90" i="52"/>
  <c r="AX91" i="52"/>
  <c r="AX92" i="52"/>
  <c r="AX93" i="52"/>
  <c r="AX94" i="52"/>
  <c r="AX95" i="52"/>
  <c r="AX96" i="52"/>
  <c r="AX97" i="52"/>
  <c r="AX98" i="52"/>
  <c r="AX99" i="52"/>
  <c r="AX100" i="52"/>
  <c r="AX101" i="52"/>
  <c r="AX102" i="52"/>
  <c r="AX103" i="52"/>
  <c r="AX104" i="52"/>
  <c r="AX105" i="52"/>
  <c r="AX106" i="52"/>
  <c r="AX107" i="52"/>
  <c r="AX108" i="52"/>
  <c r="AX109" i="52"/>
  <c r="AX110" i="52"/>
  <c r="AX111" i="52"/>
  <c r="AX112" i="52"/>
  <c r="AX113" i="52"/>
  <c r="AX114" i="52"/>
  <c r="AX115" i="52"/>
  <c r="AX116" i="52"/>
  <c r="AX117" i="52"/>
  <c r="AX118" i="52"/>
  <c r="AX119" i="52"/>
  <c r="AX120" i="52"/>
  <c r="AX121" i="52"/>
  <c r="AX122" i="52"/>
  <c r="AX123" i="52"/>
  <c r="AX124" i="52"/>
  <c r="AX125" i="52"/>
  <c r="AX126" i="52"/>
  <c r="AX127" i="52"/>
  <c r="AX128" i="52"/>
  <c r="AX129" i="52"/>
  <c r="AX130" i="52"/>
  <c r="AX131" i="52"/>
  <c r="AX132" i="52"/>
  <c r="AX133" i="52"/>
  <c r="AX134" i="52"/>
  <c r="AX135" i="52"/>
  <c r="AX136" i="52"/>
  <c r="AX137" i="52"/>
  <c r="AX138" i="52"/>
  <c r="AX139" i="52"/>
  <c r="AX140" i="52"/>
  <c r="AX141" i="52"/>
  <c r="AX142" i="52"/>
  <c r="AX143" i="52"/>
  <c r="AX144" i="52"/>
  <c r="AX145" i="52"/>
  <c r="AX146" i="52"/>
  <c r="AX147" i="52"/>
  <c r="AX148" i="52"/>
  <c r="AX149" i="52"/>
  <c r="AX150" i="52"/>
  <c r="AX151" i="52"/>
  <c r="AX152" i="52"/>
  <c r="AX153" i="52"/>
  <c r="AX154" i="52"/>
  <c r="AX155" i="52"/>
  <c r="AX156" i="52"/>
  <c r="AX157" i="52"/>
  <c r="AX158" i="52"/>
  <c r="AX159" i="52"/>
  <c r="AX160" i="52"/>
  <c r="AX161" i="52"/>
  <c r="AX162" i="52"/>
  <c r="AX163" i="52"/>
  <c r="AX164" i="52"/>
  <c r="AX165" i="52"/>
  <c r="AW3" i="52"/>
  <c r="AW4" i="52"/>
  <c r="AW167" i="52" s="1"/>
  <c r="C106" i="52" s="1"/>
  <c r="AW5" i="52"/>
  <c r="AW6" i="52"/>
  <c r="AW7" i="52"/>
  <c r="AW8" i="52"/>
  <c r="AW9" i="52"/>
  <c r="AW10" i="52"/>
  <c r="AW11" i="52"/>
  <c r="AW12" i="52"/>
  <c r="AW13" i="52"/>
  <c r="AW14" i="52"/>
  <c r="AW15" i="52"/>
  <c r="AW16" i="52"/>
  <c r="AW17" i="52"/>
  <c r="AW18" i="52"/>
  <c r="AW19" i="52"/>
  <c r="AW20" i="52"/>
  <c r="AW21" i="52"/>
  <c r="AW22" i="52"/>
  <c r="AW23" i="52"/>
  <c r="AW24" i="52"/>
  <c r="AW25" i="52"/>
  <c r="AW26" i="52"/>
  <c r="AW27" i="52"/>
  <c r="AW28" i="52"/>
  <c r="AW29" i="52"/>
  <c r="AW30" i="52"/>
  <c r="AW31" i="52"/>
  <c r="AW32" i="52"/>
  <c r="AW33" i="52"/>
  <c r="AW34" i="52"/>
  <c r="AW35" i="52"/>
  <c r="AW36" i="52"/>
  <c r="AW37" i="52"/>
  <c r="AW38" i="52"/>
  <c r="AW39" i="52"/>
  <c r="AW40" i="52"/>
  <c r="AW41" i="52"/>
  <c r="AW42" i="52"/>
  <c r="AW43" i="52"/>
  <c r="AW44" i="52"/>
  <c r="AW45" i="52"/>
  <c r="AW46" i="52"/>
  <c r="AW47" i="52"/>
  <c r="AW48" i="52"/>
  <c r="AW49" i="52"/>
  <c r="AW50" i="52"/>
  <c r="AW51" i="52"/>
  <c r="AW52" i="52"/>
  <c r="AW53" i="52"/>
  <c r="AW54" i="52"/>
  <c r="AW55" i="52"/>
  <c r="AW56" i="52"/>
  <c r="AW57" i="52"/>
  <c r="AW58" i="52"/>
  <c r="AW59" i="52"/>
  <c r="AW60" i="52"/>
  <c r="AW61" i="52"/>
  <c r="AW62" i="52"/>
  <c r="AW63" i="52"/>
  <c r="AW64" i="52"/>
  <c r="AW65" i="52"/>
  <c r="AW66" i="52"/>
  <c r="AW67" i="52"/>
  <c r="AW68" i="52"/>
  <c r="AW69" i="52"/>
  <c r="AW70" i="52"/>
  <c r="AW71" i="52"/>
  <c r="AW72" i="52"/>
  <c r="AW73" i="52"/>
  <c r="AW74" i="52"/>
  <c r="AW75" i="52"/>
  <c r="AW76" i="52"/>
  <c r="AW77" i="52"/>
  <c r="AW78" i="52"/>
  <c r="AW79" i="52"/>
  <c r="AW80" i="52"/>
  <c r="AW81" i="52"/>
  <c r="AW82" i="52"/>
  <c r="AW83" i="52"/>
  <c r="AW84" i="52"/>
  <c r="AW85" i="52"/>
  <c r="AW86" i="52"/>
  <c r="AW87" i="52"/>
  <c r="AW88" i="52"/>
  <c r="AW89" i="52"/>
  <c r="AW90" i="52"/>
  <c r="AW91" i="52"/>
  <c r="AW92" i="52"/>
  <c r="AW93" i="52"/>
  <c r="AW94" i="52"/>
  <c r="AW95" i="52"/>
  <c r="AW96" i="52"/>
  <c r="AW97" i="52"/>
  <c r="AW98" i="52"/>
  <c r="AW99" i="52"/>
  <c r="AW100" i="52"/>
  <c r="AW101" i="52"/>
  <c r="AW102" i="52"/>
  <c r="AW103" i="52"/>
  <c r="AW104" i="52"/>
  <c r="AW105" i="52"/>
  <c r="AW106" i="52"/>
  <c r="AW107" i="52"/>
  <c r="AW108" i="52"/>
  <c r="AW109" i="52"/>
  <c r="AW110" i="52"/>
  <c r="AW111" i="52"/>
  <c r="AW112" i="52"/>
  <c r="AW113" i="52"/>
  <c r="AW114" i="52"/>
  <c r="AW115" i="52"/>
  <c r="AW116" i="52"/>
  <c r="AW117" i="52"/>
  <c r="AW118" i="52"/>
  <c r="AW119" i="52"/>
  <c r="AW120" i="52"/>
  <c r="AW121" i="52"/>
  <c r="AW122" i="52"/>
  <c r="AW123" i="52"/>
  <c r="AW124" i="52"/>
  <c r="AW125" i="52"/>
  <c r="AW126" i="52"/>
  <c r="AW127" i="52"/>
  <c r="AW128" i="52"/>
  <c r="AW129" i="52"/>
  <c r="AW130" i="52"/>
  <c r="AW131" i="52"/>
  <c r="AW132" i="52"/>
  <c r="AW133" i="52"/>
  <c r="AW134" i="52"/>
  <c r="AW135" i="52"/>
  <c r="AW136" i="52"/>
  <c r="AW137" i="52"/>
  <c r="AW138" i="52"/>
  <c r="AW139" i="52"/>
  <c r="AW140" i="52"/>
  <c r="AW141" i="52"/>
  <c r="AW142" i="52"/>
  <c r="AW143" i="52"/>
  <c r="AW144" i="52"/>
  <c r="AW145" i="52"/>
  <c r="AW146" i="52"/>
  <c r="AW147" i="52"/>
  <c r="AW148" i="52"/>
  <c r="AW149" i="52"/>
  <c r="AW150" i="52"/>
  <c r="AW151" i="52"/>
  <c r="AW152" i="52"/>
  <c r="AW153" i="52"/>
  <c r="AW154" i="52"/>
  <c r="AW155" i="52"/>
  <c r="AW156" i="52"/>
  <c r="AW157" i="52"/>
  <c r="AW158" i="52"/>
  <c r="AW159" i="52"/>
  <c r="AW160" i="52"/>
  <c r="AW161" i="52"/>
  <c r="AW162" i="52"/>
  <c r="AW163" i="52"/>
  <c r="AW164" i="52"/>
  <c r="AW165" i="52"/>
  <c r="AV3" i="52"/>
  <c r="AV4" i="52"/>
  <c r="AV167" i="52" s="1"/>
  <c r="D109" i="52" s="1"/>
  <c r="D111" i="52" s="1"/>
  <c r="AV5" i="52"/>
  <c r="AV6" i="52"/>
  <c r="AV7" i="52"/>
  <c r="AV8" i="52"/>
  <c r="AV9" i="52"/>
  <c r="AV10" i="52"/>
  <c r="AV11" i="52"/>
  <c r="AV12" i="52"/>
  <c r="AV13" i="52"/>
  <c r="AV14" i="52"/>
  <c r="AV15" i="52"/>
  <c r="AV16" i="52"/>
  <c r="AV17" i="52"/>
  <c r="AV18" i="52"/>
  <c r="AV19" i="52"/>
  <c r="AV20" i="52"/>
  <c r="AV21" i="52"/>
  <c r="AV22" i="52"/>
  <c r="AV23" i="52"/>
  <c r="AV24" i="52"/>
  <c r="AV25" i="52"/>
  <c r="AV26" i="52"/>
  <c r="AV27" i="52"/>
  <c r="AV28" i="52"/>
  <c r="AV29" i="52"/>
  <c r="AV30" i="52"/>
  <c r="AV31" i="52"/>
  <c r="AV32" i="52"/>
  <c r="AV33" i="52"/>
  <c r="AV34" i="52"/>
  <c r="AV35" i="52"/>
  <c r="AV36" i="52"/>
  <c r="AV37" i="52"/>
  <c r="AV38" i="52"/>
  <c r="AV39" i="52"/>
  <c r="AV40" i="52"/>
  <c r="AV41" i="52"/>
  <c r="AV42" i="52"/>
  <c r="AV43" i="52"/>
  <c r="AV44" i="52"/>
  <c r="AV45" i="52"/>
  <c r="AV46" i="52"/>
  <c r="AV47" i="52"/>
  <c r="AV48" i="52"/>
  <c r="AV49" i="52"/>
  <c r="AV50" i="52"/>
  <c r="AV51" i="52"/>
  <c r="AV52" i="52"/>
  <c r="AV53" i="52"/>
  <c r="AV54" i="52"/>
  <c r="AV55" i="52"/>
  <c r="AV56" i="52"/>
  <c r="AV57" i="52"/>
  <c r="AV58" i="52"/>
  <c r="AV59" i="52"/>
  <c r="AV60" i="52"/>
  <c r="AV61" i="52"/>
  <c r="AV62" i="52"/>
  <c r="AV63" i="52"/>
  <c r="AV64" i="52"/>
  <c r="AV65" i="52"/>
  <c r="AV66" i="52"/>
  <c r="AV67" i="52"/>
  <c r="AV68" i="52"/>
  <c r="AV69" i="52"/>
  <c r="AV70" i="52"/>
  <c r="AV71" i="52"/>
  <c r="AV72" i="52"/>
  <c r="AV73" i="52"/>
  <c r="AV74" i="52"/>
  <c r="AV75" i="52"/>
  <c r="AV76" i="52"/>
  <c r="AV77" i="52"/>
  <c r="AV78" i="52"/>
  <c r="AV79" i="52"/>
  <c r="AV80" i="52"/>
  <c r="AV81" i="52"/>
  <c r="AV82" i="52"/>
  <c r="AV83" i="52"/>
  <c r="AV84" i="52"/>
  <c r="AV85" i="52"/>
  <c r="AV86" i="52"/>
  <c r="AV87" i="52"/>
  <c r="AV88" i="52"/>
  <c r="AV89" i="52"/>
  <c r="AV90" i="52"/>
  <c r="AV91" i="52"/>
  <c r="AV92" i="52"/>
  <c r="AV93" i="52"/>
  <c r="AV94" i="52"/>
  <c r="AV95" i="52"/>
  <c r="AV96" i="52"/>
  <c r="AV97" i="52"/>
  <c r="AV98" i="52"/>
  <c r="AV99" i="52"/>
  <c r="AV100" i="52"/>
  <c r="AV101" i="52"/>
  <c r="AV102" i="52"/>
  <c r="AV103" i="52"/>
  <c r="AV104" i="52"/>
  <c r="AV105" i="52"/>
  <c r="AV106" i="52"/>
  <c r="AV107" i="52"/>
  <c r="AV108" i="52"/>
  <c r="AV109" i="52"/>
  <c r="AV110" i="52"/>
  <c r="AV111" i="52"/>
  <c r="AV112" i="52"/>
  <c r="AV113" i="52"/>
  <c r="AV114" i="52"/>
  <c r="AV115" i="52"/>
  <c r="AV116" i="52"/>
  <c r="AV117" i="52"/>
  <c r="AV118" i="52"/>
  <c r="AV119" i="52"/>
  <c r="AV120" i="52"/>
  <c r="AV121" i="52"/>
  <c r="AV122" i="52"/>
  <c r="AV123" i="52"/>
  <c r="AV124" i="52"/>
  <c r="AV125" i="52"/>
  <c r="AV126" i="52"/>
  <c r="AV127" i="52"/>
  <c r="AV128" i="52"/>
  <c r="AV129" i="52"/>
  <c r="AV130" i="52"/>
  <c r="AV131" i="52"/>
  <c r="AV132" i="52"/>
  <c r="AV133" i="52"/>
  <c r="AV134" i="52"/>
  <c r="AV135" i="52"/>
  <c r="AV136" i="52"/>
  <c r="AV137" i="52"/>
  <c r="AV138" i="52"/>
  <c r="AV139" i="52"/>
  <c r="AV140" i="52"/>
  <c r="AV141" i="52"/>
  <c r="AV142" i="52"/>
  <c r="AV143" i="52"/>
  <c r="AV144" i="52"/>
  <c r="AV145" i="52"/>
  <c r="AV146" i="52"/>
  <c r="AV147" i="52"/>
  <c r="AV148" i="52"/>
  <c r="AV149" i="52"/>
  <c r="AV150" i="52"/>
  <c r="AV151" i="52"/>
  <c r="AV152" i="52"/>
  <c r="AV153" i="52"/>
  <c r="AV154" i="52"/>
  <c r="AV155" i="52"/>
  <c r="AV156" i="52"/>
  <c r="AV157" i="52"/>
  <c r="AV158" i="52"/>
  <c r="AV159" i="52"/>
  <c r="AV160" i="52"/>
  <c r="AV161" i="52"/>
  <c r="AV162" i="52"/>
  <c r="AV163" i="52"/>
  <c r="AV164" i="52"/>
  <c r="AV165" i="52"/>
  <c r="AU3" i="52"/>
  <c r="AU4" i="52"/>
  <c r="AU167" i="52" s="1"/>
  <c r="C109" i="52" s="1"/>
  <c r="AU5" i="52"/>
  <c r="AU6" i="52"/>
  <c r="AU7" i="52"/>
  <c r="AU8" i="52"/>
  <c r="AU9" i="52"/>
  <c r="AU10" i="52"/>
  <c r="AU11" i="52"/>
  <c r="AU12" i="52"/>
  <c r="AU13" i="52"/>
  <c r="AU14" i="52"/>
  <c r="AU15" i="52"/>
  <c r="AU16" i="52"/>
  <c r="AU17" i="52"/>
  <c r="AU18" i="52"/>
  <c r="AU19" i="52"/>
  <c r="AU20" i="52"/>
  <c r="AU21" i="52"/>
  <c r="AU22" i="52"/>
  <c r="AU23" i="52"/>
  <c r="AU24" i="52"/>
  <c r="AU25" i="52"/>
  <c r="AU26" i="52"/>
  <c r="AU27" i="52"/>
  <c r="AU28" i="52"/>
  <c r="AU29" i="52"/>
  <c r="AU30" i="52"/>
  <c r="AU31" i="52"/>
  <c r="AU32" i="52"/>
  <c r="AU33" i="52"/>
  <c r="AU34" i="52"/>
  <c r="AU35" i="52"/>
  <c r="AU36" i="52"/>
  <c r="AU37" i="52"/>
  <c r="AU38" i="52"/>
  <c r="AU39" i="52"/>
  <c r="AU40" i="52"/>
  <c r="AU41" i="52"/>
  <c r="AU42" i="52"/>
  <c r="AU43" i="52"/>
  <c r="AU44" i="52"/>
  <c r="AU45" i="52"/>
  <c r="AU46" i="52"/>
  <c r="AU47" i="52"/>
  <c r="AU48" i="52"/>
  <c r="AU49" i="52"/>
  <c r="AU50" i="52"/>
  <c r="AU51" i="52"/>
  <c r="AU52" i="52"/>
  <c r="AU53" i="52"/>
  <c r="AU54" i="52"/>
  <c r="AU55" i="52"/>
  <c r="AU56" i="52"/>
  <c r="AU57" i="52"/>
  <c r="AU58" i="52"/>
  <c r="AU59" i="52"/>
  <c r="AU60" i="52"/>
  <c r="AU61" i="52"/>
  <c r="AU62" i="52"/>
  <c r="AU63" i="52"/>
  <c r="AU64" i="52"/>
  <c r="AU65" i="52"/>
  <c r="AU66" i="52"/>
  <c r="AU67" i="52"/>
  <c r="AU68" i="52"/>
  <c r="AU69" i="52"/>
  <c r="AU70" i="52"/>
  <c r="AU71" i="52"/>
  <c r="AU72" i="52"/>
  <c r="AU73" i="52"/>
  <c r="AU74" i="52"/>
  <c r="AU75" i="52"/>
  <c r="AU76" i="52"/>
  <c r="AU77" i="52"/>
  <c r="AU78" i="52"/>
  <c r="AU79" i="52"/>
  <c r="AU80" i="52"/>
  <c r="AU81" i="52"/>
  <c r="AU82" i="52"/>
  <c r="AU83" i="52"/>
  <c r="AU84" i="52"/>
  <c r="AU85" i="52"/>
  <c r="AU86" i="52"/>
  <c r="AU87" i="52"/>
  <c r="AU88" i="52"/>
  <c r="AU89" i="52"/>
  <c r="AU90" i="52"/>
  <c r="AU91" i="52"/>
  <c r="AU92" i="52"/>
  <c r="AU93" i="52"/>
  <c r="AU94" i="52"/>
  <c r="AU95" i="52"/>
  <c r="AU96" i="52"/>
  <c r="AU97" i="52"/>
  <c r="AU98" i="52"/>
  <c r="AU99" i="52"/>
  <c r="AU100" i="52"/>
  <c r="AU101" i="52"/>
  <c r="AU102" i="52"/>
  <c r="AU103" i="52"/>
  <c r="AU104" i="52"/>
  <c r="AU105" i="52"/>
  <c r="AU106" i="52"/>
  <c r="AU107" i="52"/>
  <c r="AU108" i="52"/>
  <c r="AU109" i="52"/>
  <c r="AU110" i="52"/>
  <c r="AU111" i="52"/>
  <c r="AU112" i="52"/>
  <c r="AU113" i="52"/>
  <c r="AU114" i="52"/>
  <c r="AU115" i="52"/>
  <c r="AU116" i="52"/>
  <c r="AU117" i="52"/>
  <c r="AU118" i="52"/>
  <c r="AU119" i="52"/>
  <c r="AU120" i="52"/>
  <c r="AU121" i="52"/>
  <c r="AU122" i="52"/>
  <c r="AU123" i="52"/>
  <c r="AU124" i="52"/>
  <c r="AU125" i="52"/>
  <c r="AU126" i="52"/>
  <c r="AU127" i="52"/>
  <c r="AU128" i="52"/>
  <c r="AU129" i="52"/>
  <c r="AU130" i="52"/>
  <c r="AU131" i="52"/>
  <c r="AU132" i="52"/>
  <c r="AU133" i="52"/>
  <c r="AU134" i="52"/>
  <c r="AU135" i="52"/>
  <c r="AU136" i="52"/>
  <c r="AU137" i="52"/>
  <c r="AU138" i="52"/>
  <c r="AU139" i="52"/>
  <c r="AU140" i="52"/>
  <c r="AU141" i="52"/>
  <c r="AU142" i="52"/>
  <c r="AU143" i="52"/>
  <c r="AU144" i="52"/>
  <c r="AU145" i="52"/>
  <c r="AU146" i="52"/>
  <c r="AU147" i="52"/>
  <c r="AU148" i="52"/>
  <c r="AU149" i="52"/>
  <c r="AU150" i="52"/>
  <c r="AU151" i="52"/>
  <c r="AU152" i="52"/>
  <c r="AU153" i="52"/>
  <c r="AU154" i="52"/>
  <c r="AU155" i="52"/>
  <c r="AU156" i="52"/>
  <c r="AU157" i="52"/>
  <c r="AU158" i="52"/>
  <c r="AU159" i="52"/>
  <c r="AU160" i="52"/>
  <c r="AU161" i="52"/>
  <c r="AU162" i="52"/>
  <c r="AU163" i="52"/>
  <c r="AU164" i="52"/>
  <c r="AU165" i="52"/>
  <c r="AT3" i="52"/>
  <c r="AT4" i="52"/>
  <c r="AT167" i="52" s="1"/>
  <c r="D113" i="52" s="1"/>
  <c r="AT5" i="52"/>
  <c r="AT6" i="52"/>
  <c r="AT7" i="52"/>
  <c r="AT8" i="52"/>
  <c r="AT9" i="52"/>
  <c r="AT10" i="52"/>
  <c r="AT11" i="52"/>
  <c r="AT12" i="52"/>
  <c r="AT13" i="52"/>
  <c r="AT14" i="52"/>
  <c r="AT15" i="52"/>
  <c r="AT16" i="52"/>
  <c r="AT17" i="52"/>
  <c r="AT18" i="52"/>
  <c r="AT19" i="52"/>
  <c r="AT20" i="52"/>
  <c r="AT21" i="52"/>
  <c r="AT22" i="52"/>
  <c r="AT23" i="52"/>
  <c r="AT24" i="52"/>
  <c r="AT25" i="52"/>
  <c r="AT26" i="52"/>
  <c r="AT27" i="52"/>
  <c r="AT28" i="52"/>
  <c r="AT29" i="52"/>
  <c r="AT30" i="52"/>
  <c r="AT31" i="52"/>
  <c r="AT32" i="52"/>
  <c r="AT33" i="52"/>
  <c r="AT34" i="52"/>
  <c r="AT35" i="52"/>
  <c r="AT36" i="52"/>
  <c r="AT37" i="52"/>
  <c r="AT38" i="52"/>
  <c r="AT39" i="52"/>
  <c r="AT40" i="52"/>
  <c r="AT41" i="52"/>
  <c r="AT42" i="52"/>
  <c r="AT43" i="52"/>
  <c r="AT44" i="52"/>
  <c r="AT45" i="52"/>
  <c r="AT46" i="52"/>
  <c r="AT47" i="52"/>
  <c r="AT48" i="52"/>
  <c r="AT49" i="52"/>
  <c r="AT50" i="52"/>
  <c r="AT51" i="52"/>
  <c r="AT52" i="52"/>
  <c r="AT53" i="52"/>
  <c r="AT54" i="52"/>
  <c r="AT55" i="52"/>
  <c r="AT56" i="52"/>
  <c r="AT57" i="52"/>
  <c r="AT58" i="52"/>
  <c r="AT59" i="52"/>
  <c r="AT60" i="52"/>
  <c r="AT61" i="52"/>
  <c r="AT62" i="52"/>
  <c r="AT63" i="52"/>
  <c r="AT64" i="52"/>
  <c r="AT65" i="52"/>
  <c r="AT66" i="52"/>
  <c r="AT67" i="52"/>
  <c r="AT68" i="52"/>
  <c r="AT69" i="52"/>
  <c r="AT70" i="52"/>
  <c r="AT71" i="52"/>
  <c r="AT72" i="52"/>
  <c r="AT73" i="52"/>
  <c r="AT74" i="52"/>
  <c r="AT75" i="52"/>
  <c r="AT76" i="52"/>
  <c r="AT77" i="52"/>
  <c r="AT78" i="52"/>
  <c r="AT79" i="52"/>
  <c r="AT80" i="52"/>
  <c r="AT81" i="52"/>
  <c r="AT82" i="52"/>
  <c r="AT83" i="52"/>
  <c r="AT84" i="52"/>
  <c r="AT85" i="52"/>
  <c r="AT86" i="52"/>
  <c r="AT87" i="52"/>
  <c r="AT88" i="52"/>
  <c r="AT89" i="52"/>
  <c r="AT90" i="52"/>
  <c r="AT91" i="52"/>
  <c r="AT92" i="52"/>
  <c r="AT93" i="52"/>
  <c r="AT94" i="52"/>
  <c r="AT95" i="52"/>
  <c r="AT96" i="52"/>
  <c r="AT97" i="52"/>
  <c r="AT98" i="52"/>
  <c r="AT99" i="52"/>
  <c r="AT100" i="52"/>
  <c r="AT101" i="52"/>
  <c r="AT102" i="52"/>
  <c r="AT103" i="52"/>
  <c r="AT104" i="52"/>
  <c r="AT105" i="52"/>
  <c r="AT106" i="52"/>
  <c r="AT107" i="52"/>
  <c r="AT108" i="52"/>
  <c r="AT109" i="52"/>
  <c r="AT110" i="52"/>
  <c r="AT111" i="52"/>
  <c r="AT112" i="52"/>
  <c r="AT113" i="52"/>
  <c r="AT114" i="52"/>
  <c r="AT115" i="52"/>
  <c r="AT116" i="52"/>
  <c r="AT117" i="52"/>
  <c r="AT118" i="52"/>
  <c r="AT119" i="52"/>
  <c r="AT120" i="52"/>
  <c r="AT121" i="52"/>
  <c r="AT122" i="52"/>
  <c r="AT123" i="52"/>
  <c r="AT124" i="52"/>
  <c r="AT125" i="52"/>
  <c r="AT126" i="52"/>
  <c r="AT127" i="52"/>
  <c r="AT128" i="52"/>
  <c r="AT129" i="52"/>
  <c r="AT130" i="52"/>
  <c r="AT131" i="52"/>
  <c r="AT132" i="52"/>
  <c r="AT133" i="52"/>
  <c r="AT134" i="52"/>
  <c r="AT135" i="52"/>
  <c r="AT136" i="52"/>
  <c r="AT137" i="52"/>
  <c r="AT138" i="52"/>
  <c r="AT139" i="52"/>
  <c r="AT140" i="52"/>
  <c r="AT141" i="52"/>
  <c r="AT142" i="52"/>
  <c r="AT143" i="52"/>
  <c r="AT144" i="52"/>
  <c r="AT145" i="52"/>
  <c r="AT146" i="52"/>
  <c r="AT147" i="52"/>
  <c r="AT148" i="52"/>
  <c r="AT149" i="52"/>
  <c r="AT150" i="52"/>
  <c r="AT151" i="52"/>
  <c r="AT152" i="52"/>
  <c r="AT153" i="52"/>
  <c r="AT154" i="52"/>
  <c r="AT155" i="52"/>
  <c r="AT156" i="52"/>
  <c r="AT157" i="52"/>
  <c r="AT158" i="52"/>
  <c r="AT159" i="52"/>
  <c r="AT160" i="52"/>
  <c r="AT161" i="52"/>
  <c r="AT162" i="52"/>
  <c r="AT163" i="52"/>
  <c r="AT164" i="52"/>
  <c r="AT165" i="52"/>
  <c r="AS3" i="52"/>
  <c r="AS4" i="52"/>
  <c r="AS167" i="52" s="1"/>
  <c r="C113" i="52" s="1"/>
  <c r="AS5" i="52"/>
  <c r="AS6" i="52"/>
  <c r="AS7" i="52"/>
  <c r="AS8" i="52"/>
  <c r="AS9" i="52"/>
  <c r="AS10" i="52"/>
  <c r="AS11" i="52"/>
  <c r="AS12" i="52"/>
  <c r="AS13" i="52"/>
  <c r="AS14" i="52"/>
  <c r="AS15" i="52"/>
  <c r="AS16" i="52"/>
  <c r="AS17" i="52"/>
  <c r="AS18" i="52"/>
  <c r="AS19" i="52"/>
  <c r="AS20" i="52"/>
  <c r="AS21" i="52"/>
  <c r="AS22" i="52"/>
  <c r="AS23" i="52"/>
  <c r="AS24" i="52"/>
  <c r="AS25" i="52"/>
  <c r="AS26" i="52"/>
  <c r="AS27" i="52"/>
  <c r="AS28" i="52"/>
  <c r="AS29" i="52"/>
  <c r="AS30" i="52"/>
  <c r="AS31" i="52"/>
  <c r="AS32" i="52"/>
  <c r="AS33" i="52"/>
  <c r="AS34" i="52"/>
  <c r="AS35" i="52"/>
  <c r="AS36" i="52"/>
  <c r="AS37" i="52"/>
  <c r="AS38" i="52"/>
  <c r="AS39" i="52"/>
  <c r="AS40" i="52"/>
  <c r="AS41" i="52"/>
  <c r="AS42" i="52"/>
  <c r="AS43" i="52"/>
  <c r="AS44" i="52"/>
  <c r="AS45" i="52"/>
  <c r="AS46" i="52"/>
  <c r="AS47" i="52"/>
  <c r="AS48" i="52"/>
  <c r="AS49" i="52"/>
  <c r="AS50" i="52"/>
  <c r="AS51" i="52"/>
  <c r="AS52" i="52"/>
  <c r="AS53" i="52"/>
  <c r="AS54" i="52"/>
  <c r="AS55" i="52"/>
  <c r="AS56" i="52"/>
  <c r="AS57" i="52"/>
  <c r="AS58" i="52"/>
  <c r="AS59" i="52"/>
  <c r="AS60" i="52"/>
  <c r="AS61" i="52"/>
  <c r="AS62" i="52"/>
  <c r="AS63" i="52"/>
  <c r="AS64" i="52"/>
  <c r="AS65" i="52"/>
  <c r="AS66" i="52"/>
  <c r="AS67" i="52"/>
  <c r="AS68" i="52"/>
  <c r="AS69" i="52"/>
  <c r="AS70" i="52"/>
  <c r="AS71" i="52"/>
  <c r="AS72" i="52"/>
  <c r="AS73" i="52"/>
  <c r="AS74" i="52"/>
  <c r="AS75" i="52"/>
  <c r="AS76" i="52"/>
  <c r="AS77" i="52"/>
  <c r="AS78" i="52"/>
  <c r="AS79" i="52"/>
  <c r="AS80" i="52"/>
  <c r="AS81" i="52"/>
  <c r="AS82" i="52"/>
  <c r="AS83" i="52"/>
  <c r="AS84" i="52"/>
  <c r="AS85" i="52"/>
  <c r="AS86" i="52"/>
  <c r="AS87" i="52"/>
  <c r="AS88" i="52"/>
  <c r="AS89" i="52"/>
  <c r="AS90" i="52"/>
  <c r="AS91" i="52"/>
  <c r="AS92" i="52"/>
  <c r="AS93" i="52"/>
  <c r="AS94" i="52"/>
  <c r="AS95" i="52"/>
  <c r="AS96" i="52"/>
  <c r="AS97" i="52"/>
  <c r="AS98" i="52"/>
  <c r="AS99" i="52"/>
  <c r="AS100" i="52"/>
  <c r="AS101" i="52"/>
  <c r="AS102" i="52"/>
  <c r="AS103" i="52"/>
  <c r="AS104" i="52"/>
  <c r="AS105" i="52"/>
  <c r="AS106" i="52"/>
  <c r="AS107" i="52"/>
  <c r="AS108" i="52"/>
  <c r="AS109" i="52"/>
  <c r="AS110" i="52"/>
  <c r="AS111" i="52"/>
  <c r="AS112" i="52"/>
  <c r="AS113" i="52"/>
  <c r="AS114" i="52"/>
  <c r="AS115" i="52"/>
  <c r="AS116" i="52"/>
  <c r="AS117" i="52"/>
  <c r="AS118" i="52"/>
  <c r="AS119" i="52"/>
  <c r="AS120" i="52"/>
  <c r="AS121" i="52"/>
  <c r="AS122" i="52"/>
  <c r="AS123" i="52"/>
  <c r="AS124" i="52"/>
  <c r="AS125" i="52"/>
  <c r="AS126" i="52"/>
  <c r="AS127" i="52"/>
  <c r="AS128" i="52"/>
  <c r="AS129" i="52"/>
  <c r="AS130" i="52"/>
  <c r="AS131" i="52"/>
  <c r="AS132" i="52"/>
  <c r="AS133" i="52"/>
  <c r="AS134" i="52"/>
  <c r="AS135" i="52"/>
  <c r="AS136" i="52"/>
  <c r="AS137" i="52"/>
  <c r="AS138" i="52"/>
  <c r="AS139" i="52"/>
  <c r="AS140" i="52"/>
  <c r="AS141" i="52"/>
  <c r="AS142" i="52"/>
  <c r="AS143" i="52"/>
  <c r="AS144" i="52"/>
  <c r="AS145" i="52"/>
  <c r="AS146" i="52"/>
  <c r="AS147" i="52"/>
  <c r="AS148" i="52"/>
  <c r="AS149" i="52"/>
  <c r="AS150" i="52"/>
  <c r="AS151" i="52"/>
  <c r="AS152" i="52"/>
  <c r="AS153" i="52"/>
  <c r="AS154" i="52"/>
  <c r="AS155" i="52"/>
  <c r="AS156" i="52"/>
  <c r="AS157" i="52"/>
  <c r="AS158" i="52"/>
  <c r="AS159" i="52"/>
  <c r="AS160" i="52"/>
  <c r="AS161" i="52"/>
  <c r="AS162" i="52"/>
  <c r="AS163" i="52"/>
  <c r="AS164" i="52"/>
  <c r="AS165" i="52"/>
  <c r="AR3" i="52"/>
  <c r="AR4" i="52"/>
  <c r="AR167" i="52" s="1"/>
  <c r="D97" i="52" s="1"/>
  <c r="AR5" i="52"/>
  <c r="AR6" i="52"/>
  <c r="AR7" i="52"/>
  <c r="AR8" i="52"/>
  <c r="AR9" i="52"/>
  <c r="AR10" i="52"/>
  <c r="AR11" i="52"/>
  <c r="AR12" i="52"/>
  <c r="AR13" i="52"/>
  <c r="AR14" i="52"/>
  <c r="AR15" i="52"/>
  <c r="AR16" i="52"/>
  <c r="AR17" i="52"/>
  <c r="AR18" i="52"/>
  <c r="AR19" i="52"/>
  <c r="AR20" i="52"/>
  <c r="AR21" i="52"/>
  <c r="AR22" i="52"/>
  <c r="AR23" i="52"/>
  <c r="AR24" i="52"/>
  <c r="AR25" i="52"/>
  <c r="AR26" i="52"/>
  <c r="AR27" i="52"/>
  <c r="AR28" i="52"/>
  <c r="AR29" i="52"/>
  <c r="AR30" i="52"/>
  <c r="AR31" i="52"/>
  <c r="AR32" i="52"/>
  <c r="AR33" i="52"/>
  <c r="AR34" i="52"/>
  <c r="AR35" i="52"/>
  <c r="AR36" i="52"/>
  <c r="AR37" i="52"/>
  <c r="AR38" i="52"/>
  <c r="AR39" i="52"/>
  <c r="AR40" i="52"/>
  <c r="AR41" i="52"/>
  <c r="AR42" i="52"/>
  <c r="AR43" i="52"/>
  <c r="AR44" i="52"/>
  <c r="AR45" i="52"/>
  <c r="AR46" i="52"/>
  <c r="AR47" i="52"/>
  <c r="AR48" i="52"/>
  <c r="AR49" i="52"/>
  <c r="AR50" i="52"/>
  <c r="AR51" i="52"/>
  <c r="AR52" i="52"/>
  <c r="AR53" i="52"/>
  <c r="AR54" i="52"/>
  <c r="AR55" i="52"/>
  <c r="AR56" i="52"/>
  <c r="AR57" i="52"/>
  <c r="AR58" i="52"/>
  <c r="AR59" i="52"/>
  <c r="AR60" i="52"/>
  <c r="AR61" i="52"/>
  <c r="AR62" i="52"/>
  <c r="AR63" i="52"/>
  <c r="AR64" i="52"/>
  <c r="AR65" i="52"/>
  <c r="AR66" i="52"/>
  <c r="AR67" i="52"/>
  <c r="AR68" i="52"/>
  <c r="AR69" i="52"/>
  <c r="AR70" i="52"/>
  <c r="AR71" i="52"/>
  <c r="AR72" i="52"/>
  <c r="AR73" i="52"/>
  <c r="AR74" i="52"/>
  <c r="AR75" i="52"/>
  <c r="AR76" i="52"/>
  <c r="AR77" i="52"/>
  <c r="AR78" i="52"/>
  <c r="AR79" i="52"/>
  <c r="AR80" i="52"/>
  <c r="AR81" i="52"/>
  <c r="AR82" i="52"/>
  <c r="AR83" i="52"/>
  <c r="AR84" i="52"/>
  <c r="AR85" i="52"/>
  <c r="AR86" i="52"/>
  <c r="AR87" i="52"/>
  <c r="AR88" i="52"/>
  <c r="AR89" i="52"/>
  <c r="AR90" i="52"/>
  <c r="AR91" i="52"/>
  <c r="AR92" i="52"/>
  <c r="AR93" i="52"/>
  <c r="AR94" i="52"/>
  <c r="AR95" i="52"/>
  <c r="AR96" i="52"/>
  <c r="AR97" i="52"/>
  <c r="AR98" i="52"/>
  <c r="AR99" i="52"/>
  <c r="AR100" i="52"/>
  <c r="AR101" i="52"/>
  <c r="AR102" i="52"/>
  <c r="AR103" i="52"/>
  <c r="AR104" i="52"/>
  <c r="AR105" i="52"/>
  <c r="AR106" i="52"/>
  <c r="AR107" i="52"/>
  <c r="AR108" i="52"/>
  <c r="AR109" i="52"/>
  <c r="AR110" i="52"/>
  <c r="AR111" i="52"/>
  <c r="AR112" i="52"/>
  <c r="AR113" i="52"/>
  <c r="AR114" i="52"/>
  <c r="AR115" i="52"/>
  <c r="AR116" i="52"/>
  <c r="AR117" i="52"/>
  <c r="AR118" i="52"/>
  <c r="AR119" i="52"/>
  <c r="AR120" i="52"/>
  <c r="AR121" i="52"/>
  <c r="AR122" i="52"/>
  <c r="AR123" i="52"/>
  <c r="AR124" i="52"/>
  <c r="AR125" i="52"/>
  <c r="AR126" i="52"/>
  <c r="AR127" i="52"/>
  <c r="AR128" i="52"/>
  <c r="AR129" i="52"/>
  <c r="AR130" i="52"/>
  <c r="AR131" i="52"/>
  <c r="AR132" i="52"/>
  <c r="AR133" i="52"/>
  <c r="AR134" i="52"/>
  <c r="AR135" i="52"/>
  <c r="AR136" i="52"/>
  <c r="AR137" i="52"/>
  <c r="AR138" i="52"/>
  <c r="AR139" i="52"/>
  <c r="AR140" i="52"/>
  <c r="AR141" i="52"/>
  <c r="AR142" i="52"/>
  <c r="AR143" i="52"/>
  <c r="AR144" i="52"/>
  <c r="AR145" i="52"/>
  <c r="AR146" i="52"/>
  <c r="AR147" i="52"/>
  <c r="AR148" i="52"/>
  <c r="AR149" i="52"/>
  <c r="AR150" i="52"/>
  <c r="AR151" i="52"/>
  <c r="AR152" i="52"/>
  <c r="AR153" i="52"/>
  <c r="AR154" i="52"/>
  <c r="AR155" i="52"/>
  <c r="AR156" i="52"/>
  <c r="AR157" i="52"/>
  <c r="AR158" i="52"/>
  <c r="AR159" i="52"/>
  <c r="AR160" i="52"/>
  <c r="AR161" i="52"/>
  <c r="AR162" i="52"/>
  <c r="AR163" i="52"/>
  <c r="AR164" i="52"/>
  <c r="AR165" i="52"/>
  <c r="AQ3" i="52"/>
  <c r="AQ4" i="52"/>
  <c r="AQ167" i="52" s="1"/>
  <c r="C97" i="52" s="1"/>
  <c r="E97" i="52" s="1"/>
  <c r="AQ5" i="52"/>
  <c r="AQ6" i="52"/>
  <c r="AQ7" i="52"/>
  <c r="AQ8" i="52"/>
  <c r="AQ9" i="52"/>
  <c r="AQ10" i="52"/>
  <c r="AQ11" i="52"/>
  <c r="AQ12" i="52"/>
  <c r="AQ13" i="52"/>
  <c r="AQ14" i="52"/>
  <c r="AQ15" i="52"/>
  <c r="AQ16" i="52"/>
  <c r="AQ17" i="52"/>
  <c r="AQ18" i="52"/>
  <c r="AQ19" i="52"/>
  <c r="AQ20" i="52"/>
  <c r="AQ21" i="52"/>
  <c r="AQ22" i="52"/>
  <c r="AQ23" i="52"/>
  <c r="AQ24" i="52"/>
  <c r="AQ25" i="52"/>
  <c r="AQ26" i="52"/>
  <c r="AQ27" i="52"/>
  <c r="AQ28" i="52"/>
  <c r="AQ29" i="52"/>
  <c r="AQ30" i="52"/>
  <c r="AQ31" i="52"/>
  <c r="AQ32" i="52"/>
  <c r="AQ33" i="52"/>
  <c r="AQ34" i="52"/>
  <c r="AQ35" i="52"/>
  <c r="AQ36" i="52"/>
  <c r="AQ37" i="52"/>
  <c r="AQ38" i="52"/>
  <c r="AQ39" i="52"/>
  <c r="AQ40" i="52"/>
  <c r="AQ41" i="52"/>
  <c r="AQ42" i="52"/>
  <c r="AQ43" i="52"/>
  <c r="AQ44" i="52"/>
  <c r="AQ45" i="52"/>
  <c r="AQ46" i="52"/>
  <c r="AQ47" i="52"/>
  <c r="AQ48" i="52"/>
  <c r="AQ49" i="52"/>
  <c r="AQ50" i="52"/>
  <c r="AQ51" i="52"/>
  <c r="AQ52" i="52"/>
  <c r="AQ53" i="52"/>
  <c r="AQ54" i="52"/>
  <c r="AQ55" i="52"/>
  <c r="AQ56" i="52"/>
  <c r="AQ57" i="52"/>
  <c r="AQ58" i="52"/>
  <c r="AQ59" i="52"/>
  <c r="AQ60" i="52"/>
  <c r="AQ61" i="52"/>
  <c r="AQ62" i="52"/>
  <c r="AQ63" i="52"/>
  <c r="AQ64" i="52"/>
  <c r="AQ65" i="52"/>
  <c r="AQ66" i="52"/>
  <c r="AQ67" i="52"/>
  <c r="AQ68" i="52"/>
  <c r="AQ69" i="52"/>
  <c r="AQ70" i="52"/>
  <c r="AQ71" i="52"/>
  <c r="AQ72" i="52"/>
  <c r="AQ73" i="52"/>
  <c r="AQ74" i="52"/>
  <c r="AQ75" i="52"/>
  <c r="AQ76" i="52"/>
  <c r="AQ77" i="52"/>
  <c r="AQ78" i="52"/>
  <c r="AQ79" i="52"/>
  <c r="AQ80" i="52"/>
  <c r="AQ81" i="52"/>
  <c r="AQ82" i="52"/>
  <c r="AQ83" i="52"/>
  <c r="AQ84" i="52"/>
  <c r="AQ85" i="52"/>
  <c r="AQ86" i="52"/>
  <c r="AQ87" i="52"/>
  <c r="AQ88" i="52"/>
  <c r="AQ89" i="52"/>
  <c r="AQ90" i="52"/>
  <c r="AQ91" i="52"/>
  <c r="AQ92" i="52"/>
  <c r="AQ93" i="52"/>
  <c r="AQ94" i="52"/>
  <c r="AQ95" i="52"/>
  <c r="AQ96" i="52"/>
  <c r="AQ97" i="52"/>
  <c r="AQ98" i="52"/>
  <c r="AQ99" i="52"/>
  <c r="AQ100" i="52"/>
  <c r="AQ101" i="52"/>
  <c r="AQ102" i="52"/>
  <c r="AQ103" i="52"/>
  <c r="AQ104" i="52"/>
  <c r="AQ105" i="52"/>
  <c r="AQ106" i="52"/>
  <c r="AQ107" i="52"/>
  <c r="AQ108" i="52"/>
  <c r="AQ109" i="52"/>
  <c r="AQ110" i="52"/>
  <c r="AQ111" i="52"/>
  <c r="AQ112" i="52"/>
  <c r="AQ113" i="52"/>
  <c r="AQ114" i="52"/>
  <c r="AQ115" i="52"/>
  <c r="AQ116" i="52"/>
  <c r="AQ117" i="52"/>
  <c r="AQ118" i="52"/>
  <c r="AQ119" i="52"/>
  <c r="AQ120" i="52"/>
  <c r="AQ121" i="52"/>
  <c r="AQ122" i="52"/>
  <c r="AQ123" i="52"/>
  <c r="AQ124" i="52"/>
  <c r="AQ125" i="52"/>
  <c r="AQ126" i="52"/>
  <c r="AQ127" i="52"/>
  <c r="AQ128" i="52"/>
  <c r="AQ129" i="52"/>
  <c r="AQ130" i="52"/>
  <c r="AQ131" i="52"/>
  <c r="AQ132" i="52"/>
  <c r="AQ133" i="52"/>
  <c r="AQ134" i="52"/>
  <c r="AQ135" i="52"/>
  <c r="AQ136" i="52"/>
  <c r="AQ137" i="52"/>
  <c r="AQ138" i="52"/>
  <c r="AQ139" i="52"/>
  <c r="AQ140" i="52"/>
  <c r="AQ141" i="52"/>
  <c r="AQ142" i="52"/>
  <c r="AQ143" i="52"/>
  <c r="AQ144" i="52"/>
  <c r="AQ145" i="52"/>
  <c r="AQ146" i="52"/>
  <c r="AQ147" i="52"/>
  <c r="AQ148" i="52"/>
  <c r="AQ149" i="52"/>
  <c r="AQ150" i="52"/>
  <c r="AQ151" i="52"/>
  <c r="AQ152" i="52"/>
  <c r="AQ153" i="52"/>
  <c r="AQ154" i="52"/>
  <c r="AQ155" i="52"/>
  <c r="AQ156" i="52"/>
  <c r="AQ157" i="52"/>
  <c r="AQ158" i="52"/>
  <c r="AQ159" i="52"/>
  <c r="AQ160" i="52"/>
  <c r="AQ161" i="52"/>
  <c r="AQ162" i="52"/>
  <c r="AQ163" i="52"/>
  <c r="AQ164" i="52"/>
  <c r="AQ165" i="52"/>
  <c r="AP3" i="52"/>
  <c r="AP4" i="52"/>
  <c r="AP167" i="52" s="1"/>
  <c r="D96" i="52" s="1"/>
  <c r="AP5" i="52"/>
  <c r="AP6" i="52"/>
  <c r="AP7" i="52"/>
  <c r="AP8" i="52"/>
  <c r="AP9" i="52"/>
  <c r="AP10" i="52"/>
  <c r="AP11" i="52"/>
  <c r="AP12" i="52"/>
  <c r="AP13" i="52"/>
  <c r="AP14" i="52"/>
  <c r="AP15" i="52"/>
  <c r="AP16" i="52"/>
  <c r="AP17" i="52"/>
  <c r="AP18" i="52"/>
  <c r="AP19" i="52"/>
  <c r="AP20" i="52"/>
  <c r="AP21" i="52"/>
  <c r="AP22" i="52"/>
  <c r="AP23" i="52"/>
  <c r="AP24" i="52"/>
  <c r="AP25" i="52"/>
  <c r="AP26" i="52"/>
  <c r="AP27" i="52"/>
  <c r="AP28" i="52"/>
  <c r="AP29" i="52"/>
  <c r="AP30" i="52"/>
  <c r="AP31" i="52"/>
  <c r="AP32" i="52"/>
  <c r="AP33" i="52"/>
  <c r="AP34" i="52"/>
  <c r="AP35" i="52"/>
  <c r="AP36" i="52"/>
  <c r="AP37" i="52"/>
  <c r="AP38" i="52"/>
  <c r="AP39" i="52"/>
  <c r="AP40" i="52"/>
  <c r="AP41" i="52"/>
  <c r="AP42" i="52"/>
  <c r="AP43" i="52"/>
  <c r="AP44" i="52"/>
  <c r="AP45" i="52"/>
  <c r="AP46" i="52"/>
  <c r="AP47" i="52"/>
  <c r="AP48" i="52"/>
  <c r="AP49" i="52"/>
  <c r="AP50" i="52"/>
  <c r="AP51" i="52"/>
  <c r="AP52" i="52"/>
  <c r="AP53" i="52"/>
  <c r="AP54" i="52"/>
  <c r="AP55" i="52"/>
  <c r="AP56" i="52"/>
  <c r="AP57" i="52"/>
  <c r="AP58" i="52"/>
  <c r="AP59" i="52"/>
  <c r="AP60" i="52"/>
  <c r="AP61" i="52"/>
  <c r="AP62" i="52"/>
  <c r="AP63" i="52"/>
  <c r="AP64" i="52"/>
  <c r="AP65" i="52"/>
  <c r="AP66" i="52"/>
  <c r="AP67" i="52"/>
  <c r="AP68" i="52"/>
  <c r="AP69" i="52"/>
  <c r="AP70" i="52"/>
  <c r="AP71" i="52"/>
  <c r="AP72" i="52"/>
  <c r="AP73" i="52"/>
  <c r="AP74" i="52"/>
  <c r="AP75" i="52"/>
  <c r="AP76" i="52"/>
  <c r="AP77" i="52"/>
  <c r="AP78" i="52"/>
  <c r="AP79" i="52"/>
  <c r="AP80" i="52"/>
  <c r="AP81" i="52"/>
  <c r="AP82" i="52"/>
  <c r="AP83" i="52"/>
  <c r="AP84" i="52"/>
  <c r="AP85" i="52"/>
  <c r="AP86" i="52"/>
  <c r="AP87" i="52"/>
  <c r="AP88" i="52"/>
  <c r="AP89" i="52"/>
  <c r="AP90" i="52"/>
  <c r="AP91" i="52"/>
  <c r="AP92" i="52"/>
  <c r="AP93" i="52"/>
  <c r="AP94" i="52"/>
  <c r="AP95" i="52"/>
  <c r="AP96" i="52"/>
  <c r="AP97" i="52"/>
  <c r="AP98" i="52"/>
  <c r="AP99" i="52"/>
  <c r="AP100" i="52"/>
  <c r="AP101" i="52"/>
  <c r="AP102" i="52"/>
  <c r="AP103" i="52"/>
  <c r="AP104" i="52"/>
  <c r="AP105" i="52"/>
  <c r="AP106" i="52"/>
  <c r="AP107" i="52"/>
  <c r="AP108" i="52"/>
  <c r="AP109" i="52"/>
  <c r="AP110" i="52"/>
  <c r="AP111" i="52"/>
  <c r="AP112" i="52"/>
  <c r="AP113" i="52"/>
  <c r="AP114" i="52"/>
  <c r="AP115" i="52"/>
  <c r="AP116" i="52"/>
  <c r="AP117" i="52"/>
  <c r="AP118" i="52"/>
  <c r="AP119" i="52"/>
  <c r="AP120" i="52"/>
  <c r="AP121" i="52"/>
  <c r="AP122" i="52"/>
  <c r="AP123" i="52"/>
  <c r="AP124" i="52"/>
  <c r="AP125" i="52"/>
  <c r="AP126" i="52"/>
  <c r="AP127" i="52"/>
  <c r="AP128" i="52"/>
  <c r="AP129" i="52"/>
  <c r="AP130" i="52"/>
  <c r="AP131" i="52"/>
  <c r="AP132" i="52"/>
  <c r="AP133" i="52"/>
  <c r="AP134" i="52"/>
  <c r="AP135" i="52"/>
  <c r="AP136" i="52"/>
  <c r="AP137" i="52"/>
  <c r="AP138" i="52"/>
  <c r="AP139" i="52"/>
  <c r="AP140" i="52"/>
  <c r="AP141" i="52"/>
  <c r="AP142" i="52"/>
  <c r="AP143" i="52"/>
  <c r="AP144" i="52"/>
  <c r="AP145" i="52"/>
  <c r="AP146" i="52"/>
  <c r="AP147" i="52"/>
  <c r="AP148" i="52"/>
  <c r="AP149" i="52"/>
  <c r="AP150" i="52"/>
  <c r="AP151" i="52"/>
  <c r="AP152" i="52"/>
  <c r="AP153" i="52"/>
  <c r="AP154" i="52"/>
  <c r="AP155" i="52"/>
  <c r="AP156" i="52"/>
  <c r="AP157" i="52"/>
  <c r="AP158" i="52"/>
  <c r="AP159" i="52"/>
  <c r="AP160" i="52"/>
  <c r="AP161" i="52"/>
  <c r="AP162" i="52"/>
  <c r="AP163" i="52"/>
  <c r="AP164" i="52"/>
  <c r="AP165" i="52"/>
  <c r="AO3" i="52"/>
  <c r="AO4" i="52"/>
  <c r="AO167" i="52" s="1"/>
  <c r="C96" i="52" s="1"/>
  <c r="AO5" i="52"/>
  <c r="AO6" i="52"/>
  <c r="AO7" i="52"/>
  <c r="AO8" i="52"/>
  <c r="AO9" i="52"/>
  <c r="AO10" i="52"/>
  <c r="AO11" i="52"/>
  <c r="AO12" i="52"/>
  <c r="AO13" i="52"/>
  <c r="AO14" i="52"/>
  <c r="AO15" i="52"/>
  <c r="AO16" i="52"/>
  <c r="AO17" i="52"/>
  <c r="AO18" i="52"/>
  <c r="AO19" i="52"/>
  <c r="AO20" i="52"/>
  <c r="AO21" i="52"/>
  <c r="AO22" i="52"/>
  <c r="AO23" i="52"/>
  <c r="AO24" i="52"/>
  <c r="AO25" i="52"/>
  <c r="AO26" i="52"/>
  <c r="AO27" i="52"/>
  <c r="AO28" i="52"/>
  <c r="AO29" i="52"/>
  <c r="AO30" i="52"/>
  <c r="AO31" i="52"/>
  <c r="AO32" i="52"/>
  <c r="AO33" i="52"/>
  <c r="AO34" i="52"/>
  <c r="AO35" i="52"/>
  <c r="AO36" i="52"/>
  <c r="AO37" i="52"/>
  <c r="AO38" i="52"/>
  <c r="AO39" i="52"/>
  <c r="AO40" i="52"/>
  <c r="AO41" i="52"/>
  <c r="AO42" i="52"/>
  <c r="AO43" i="52"/>
  <c r="AO44" i="52"/>
  <c r="AO45" i="52"/>
  <c r="AO46" i="52"/>
  <c r="AO47" i="52"/>
  <c r="AO48" i="52"/>
  <c r="AO49" i="52"/>
  <c r="AO50" i="52"/>
  <c r="AO51" i="52"/>
  <c r="AO52" i="52"/>
  <c r="AO53" i="52"/>
  <c r="AO54" i="52"/>
  <c r="AO55" i="52"/>
  <c r="AO56" i="52"/>
  <c r="AO57" i="52"/>
  <c r="AO58" i="52"/>
  <c r="AO59" i="52"/>
  <c r="AO60" i="52"/>
  <c r="AO61" i="52"/>
  <c r="AO62" i="52"/>
  <c r="AO63" i="52"/>
  <c r="AO64" i="52"/>
  <c r="AO65" i="52"/>
  <c r="AO66" i="52"/>
  <c r="AO67" i="52"/>
  <c r="AO68" i="52"/>
  <c r="AO69" i="52"/>
  <c r="AO70" i="52"/>
  <c r="AO71" i="52"/>
  <c r="AO72" i="52"/>
  <c r="AO73" i="52"/>
  <c r="AO74" i="52"/>
  <c r="AO75" i="52"/>
  <c r="AO76" i="52"/>
  <c r="AO77" i="52"/>
  <c r="AO78" i="52"/>
  <c r="AO79" i="52"/>
  <c r="AO80" i="52"/>
  <c r="AO81" i="52"/>
  <c r="AO82" i="52"/>
  <c r="AO83" i="52"/>
  <c r="AO84" i="52"/>
  <c r="AO85" i="52"/>
  <c r="AO86" i="52"/>
  <c r="AO87" i="52"/>
  <c r="AO88" i="52"/>
  <c r="AO89" i="52"/>
  <c r="AO90" i="52"/>
  <c r="AO91" i="52"/>
  <c r="AO92" i="52"/>
  <c r="AO93" i="52"/>
  <c r="AO94" i="52"/>
  <c r="AO95" i="52"/>
  <c r="AO96" i="52"/>
  <c r="AO97" i="52"/>
  <c r="AO98" i="52"/>
  <c r="AO99" i="52"/>
  <c r="AO100" i="52"/>
  <c r="AO101" i="52"/>
  <c r="AO102" i="52"/>
  <c r="AO103" i="52"/>
  <c r="AO104" i="52"/>
  <c r="AO105" i="52"/>
  <c r="AO106" i="52"/>
  <c r="AO107" i="52"/>
  <c r="AO108" i="52"/>
  <c r="AO109" i="52"/>
  <c r="AO110" i="52"/>
  <c r="AO111" i="52"/>
  <c r="AO112" i="52"/>
  <c r="AO113" i="52"/>
  <c r="AO114" i="52"/>
  <c r="AO115" i="52"/>
  <c r="AO116" i="52"/>
  <c r="AO117" i="52"/>
  <c r="AO118" i="52"/>
  <c r="AO119" i="52"/>
  <c r="AO120" i="52"/>
  <c r="AO121" i="52"/>
  <c r="AO122" i="52"/>
  <c r="AO123" i="52"/>
  <c r="AO124" i="52"/>
  <c r="AO125" i="52"/>
  <c r="AO126" i="52"/>
  <c r="AO127" i="52"/>
  <c r="AO128" i="52"/>
  <c r="AO129" i="52"/>
  <c r="AO130" i="52"/>
  <c r="AO131" i="52"/>
  <c r="AO132" i="52"/>
  <c r="AO133" i="52"/>
  <c r="AO134" i="52"/>
  <c r="AO135" i="52"/>
  <c r="AO136" i="52"/>
  <c r="AO137" i="52"/>
  <c r="AO138" i="52"/>
  <c r="AO139" i="52"/>
  <c r="AO140" i="52"/>
  <c r="AO141" i="52"/>
  <c r="AO142" i="52"/>
  <c r="AO143" i="52"/>
  <c r="AO144" i="52"/>
  <c r="AO145" i="52"/>
  <c r="AO146" i="52"/>
  <c r="AO147" i="52"/>
  <c r="AO148" i="52"/>
  <c r="AO149" i="52"/>
  <c r="AO150" i="52"/>
  <c r="AO151" i="52"/>
  <c r="AO152" i="52"/>
  <c r="AO153" i="52"/>
  <c r="AO154" i="52"/>
  <c r="AO155" i="52"/>
  <c r="AO156" i="52"/>
  <c r="AO157" i="52"/>
  <c r="AO158" i="52"/>
  <c r="AO159" i="52"/>
  <c r="AO160" i="52"/>
  <c r="AO161" i="52"/>
  <c r="AO162" i="52"/>
  <c r="AO163" i="52"/>
  <c r="AO164" i="52"/>
  <c r="AO165" i="52"/>
  <c r="DN3" i="52"/>
  <c r="DO3" i="52"/>
  <c r="DT3" i="52"/>
  <c r="AM3" i="52"/>
  <c r="DN4" i="52"/>
  <c r="DO4" i="52"/>
  <c r="DT4" i="52"/>
  <c r="AM4" i="52"/>
  <c r="DN5" i="52"/>
  <c r="DO5" i="52"/>
  <c r="DT5" i="52"/>
  <c r="AM5" i="52"/>
  <c r="DN6" i="52"/>
  <c r="DO6" i="52"/>
  <c r="DT6" i="52"/>
  <c r="AM6" i="52"/>
  <c r="AM7" i="52"/>
  <c r="AM8" i="52"/>
  <c r="DN7" i="52"/>
  <c r="DN8" i="52"/>
  <c r="DN9" i="52"/>
  <c r="DO7" i="52"/>
  <c r="DO8" i="52"/>
  <c r="DO9" i="52"/>
  <c r="DT9" i="52"/>
  <c r="AM9" i="52"/>
  <c r="AM10" i="52"/>
  <c r="AM11" i="52"/>
  <c r="DO10" i="52"/>
  <c r="DO11" i="52"/>
  <c r="DO12" i="52"/>
  <c r="DT12" i="52"/>
  <c r="AM12" i="52"/>
  <c r="DT13" i="52"/>
  <c r="AM13" i="52"/>
  <c r="DT14" i="52"/>
  <c r="AM14" i="52"/>
  <c r="DO13" i="52"/>
  <c r="DO14" i="52"/>
  <c r="DO15" i="52"/>
  <c r="DT15" i="52"/>
  <c r="AM15" i="52"/>
  <c r="DO16" i="52"/>
  <c r="DT16" i="52"/>
  <c r="AM16" i="52"/>
  <c r="DT17" i="52"/>
  <c r="AM17" i="52"/>
  <c r="DT18" i="52"/>
  <c r="AM18" i="52"/>
  <c r="DT19" i="52"/>
  <c r="AM19" i="52"/>
  <c r="DT20" i="52"/>
  <c r="AM20" i="52"/>
  <c r="DO17" i="52"/>
  <c r="DO18" i="52"/>
  <c r="DO19" i="52"/>
  <c r="DO20" i="52"/>
  <c r="DO21" i="52"/>
  <c r="DT21" i="52"/>
  <c r="AM21" i="52"/>
  <c r="DN10" i="52"/>
  <c r="DN11" i="52"/>
  <c r="DN12" i="52"/>
  <c r="DN13" i="52"/>
  <c r="DN14" i="52"/>
  <c r="DN15" i="52"/>
  <c r="DN16" i="52"/>
  <c r="DN17" i="52"/>
  <c r="DN18" i="52"/>
  <c r="DN19" i="52"/>
  <c r="DN20" i="52"/>
  <c r="DN21" i="52"/>
  <c r="DN22" i="52"/>
  <c r="DO22" i="52"/>
  <c r="DT22" i="52"/>
  <c r="AM22" i="52"/>
  <c r="DN23" i="52"/>
  <c r="DO23" i="52"/>
  <c r="DT23" i="52"/>
  <c r="AM23" i="52"/>
  <c r="AM24" i="52"/>
  <c r="DO24" i="52"/>
  <c r="DO25" i="52"/>
  <c r="DT25" i="52"/>
  <c r="AM25" i="52"/>
  <c r="DT26" i="52"/>
  <c r="AM26" i="52"/>
  <c r="DT27" i="52"/>
  <c r="AM27" i="52"/>
  <c r="DT28" i="52"/>
  <c r="AM28" i="52"/>
  <c r="DT29" i="52"/>
  <c r="AM29" i="52"/>
  <c r="DT30" i="52"/>
  <c r="AM30" i="52"/>
  <c r="DT31" i="52"/>
  <c r="AM31" i="52"/>
  <c r="DT32" i="52"/>
  <c r="AM32" i="52"/>
  <c r="DT33" i="52"/>
  <c r="AM33" i="52"/>
  <c r="AM34" i="52"/>
  <c r="AM35" i="52"/>
  <c r="AM36" i="52"/>
  <c r="AM37" i="52"/>
  <c r="AM38" i="52"/>
  <c r="DO26" i="52"/>
  <c r="DO27" i="52"/>
  <c r="DO28" i="52"/>
  <c r="DO29" i="52"/>
  <c r="DO30" i="52"/>
  <c r="DO31" i="52"/>
  <c r="DO32" i="52"/>
  <c r="DO33" i="52"/>
  <c r="DO34" i="52"/>
  <c r="DO35" i="52"/>
  <c r="DO36" i="52"/>
  <c r="DO37" i="52"/>
  <c r="DO38" i="52"/>
  <c r="DO39" i="52"/>
  <c r="DT39" i="52"/>
  <c r="AM39" i="52"/>
  <c r="DO40" i="52"/>
  <c r="DT40" i="52"/>
  <c r="AM40" i="52"/>
  <c r="DO41" i="52"/>
  <c r="DT41" i="52"/>
  <c r="AM41" i="52"/>
  <c r="AM42" i="52"/>
  <c r="DO42" i="52"/>
  <c r="DO43" i="52"/>
  <c r="DT43" i="52"/>
  <c r="AM43" i="52"/>
  <c r="AM44" i="52"/>
  <c r="AM45" i="52"/>
  <c r="AM46" i="52"/>
  <c r="AM47" i="52"/>
  <c r="AM48" i="52"/>
  <c r="AM49" i="52"/>
  <c r="AM50" i="52"/>
  <c r="AM51" i="52"/>
  <c r="AM52" i="52"/>
  <c r="AM53" i="52"/>
  <c r="AM54" i="52"/>
  <c r="AM55" i="52"/>
  <c r="DN24" i="52"/>
  <c r="DN25" i="52"/>
  <c r="DN26" i="52"/>
  <c r="DN27" i="52"/>
  <c r="DN28" i="52"/>
  <c r="DN29" i="52"/>
  <c r="DN30" i="52"/>
  <c r="DN31" i="52"/>
  <c r="DN32" i="52"/>
  <c r="DN33" i="52"/>
  <c r="DN34" i="52"/>
  <c r="DN35" i="52"/>
  <c r="DN36" i="52"/>
  <c r="DN37" i="52"/>
  <c r="DN38" i="52"/>
  <c r="DN39" i="52"/>
  <c r="DN40" i="52"/>
  <c r="DN41" i="52"/>
  <c r="DN42" i="52"/>
  <c r="DN43" i="52"/>
  <c r="DN44" i="52"/>
  <c r="DN45" i="52"/>
  <c r="DN46" i="52"/>
  <c r="DN47" i="52"/>
  <c r="DN48" i="52"/>
  <c r="DN49" i="52"/>
  <c r="DN50" i="52"/>
  <c r="DN51" i="52"/>
  <c r="DN52" i="52"/>
  <c r="DN53" i="52"/>
  <c r="DN54" i="52"/>
  <c r="DN55" i="52"/>
  <c r="DN56" i="52"/>
  <c r="DO44" i="52"/>
  <c r="DO45" i="52"/>
  <c r="DO46" i="52"/>
  <c r="DO47" i="52"/>
  <c r="DO48" i="52"/>
  <c r="DO49" i="52"/>
  <c r="DO50" i="52"/>
  <c r="DO51" i="52"/>
  <c r="DO52" i="52"/>
  <c r="DO53" i="52"/>
  <c r="DO54" i="52"/>
  <c r="DO55" i="52"/>
  <c r="DO56" i="52"/>
  <c r="DT56" i="52"/>
  <c r="AM56" i="52"/>
  <c r="DN57" i="52"/>
  <c r="DO57" i="52"/>
  <c r="DT57" i="52"/>
  <c r="AM57" i="52"/>
  <c r="DN58" i="52"/>
  <c r="DO58" i="52"/>
  <c r="DT58" i="52"/>
  <c r="AM58" i="52"/>
  <c r="AM59" i="52"/>
  <c r="DN59" i="52"/>
  <c r="DN60" i="52"/>
  <c r="DO59" i="52"/>
  <c r="DO60" i="52"/>
  <c r="DT60" i="52"/>
  <c r="AM60" i="52"/>
  <c r="AM61" i="52"/>
  <c r="AM62" i="52"/>
  <c r="DN61" i="52"/>
  <c r="DN62" i="52"/>
  <c r="DN63" i="52"/>
  <c r="DO61" i="52"/>
  <c r="DO62" i="52"/>
  <c r="DO63" i="52"/>
  <c r="DT63" i="52"/>
  <c r="AM63" i="52"/>
  <c r="DN64" i="52"/>
  <c r="DO64" i="52"/>
  <c r="DT64" i="52"/>
  <c r="AM64" i="52"/>
  <c r="DN65" i="52"/>
  <c r="DO65" i="52"/>
  <c r="DT65" i="52"/>
  <c r="AM65" i="52"/>
  <c r="DN66" i="52"/>
  <c r="DO66" i="52"/>
  <c r="DT66" i="52"/>
  <c r="AM66" i="52"/>
  <c r="DN67" i="52"/>
  <c r="DO67" i="52"/>
  <c r="DT67" i="52"/>
  <c r="AM67" i="52"/>
  <c r="DN68" i="52"/>
  <c r="DO68" i="52"/>
  <c r="DT68" i="52"/>
  <c r="AM68" i="52"/>
  <c r="DN69" i="52"/>
  <c r="DO69" i="52"/>
  <c r="DT69" i="52"/>
  <c r="AM69" i="52"/>
  <c r="DN70" i="52"/>
  <c r="DO70" i="52"/>
  <c r="DT70" i="52"/>
  <c r="AM70" i="52"/>
  <c r="AM71" i="52"/>
  <c r="DN71" i="52"/>
  <c r="DN72" i="52"/>
  <c r="DO71" i="52"/>
  <c r="DO72" i="52"/>
  <c r="DT72" i="52"/>
  <c r="AM72" i="52"/>
  <c r="DN73" i="52"/>
  <c r="DO73" i="52"/>
  <c r="DT73" i="52"/>
  <c r="AM73" i="52"/>
  <c r="DN74" i="52"/>
  <c r="DO74" i="52"/>
  <c r="DT74" i="52"/>
  <c r="AM74" i="52"/>
  <c r="DN75" i="52"/>
  <c r="DO75" i="52"/>
  <c r="DT75" i="52"/>
  <c r="AM75" i="52"/>
  <c r="DN76" i="52"/>
  <c r="DO76" i="52"/>
  <c r="DT76" i="52"/>
  <c r="AM76" i="52"/>
  <c r="DN77" i="52"/>
  <c r="DO77" i="52"/>
  <c r="DT77" i="52"/>
  <c r="AM77" i="52"/>
  <c r="DN78" i="52"/>
  <c r="DO78" i="52"/>
  <c r="DT78" i="52"/>
  <c r="AM78" i="52"/>
  <c r="DN79" i="52"/>
  <c r="DO79" i="52"/>
  <c r="DT79" i="52"/>
  <c r="AM79" i="52"/>
  <c r="DN80" i="52"/>
  <c r="DO80" i="52"/>
  <c r="DT80" i="52"/>
  <c r="AM80" i="52"/>
  <c r="DN81" i="52"/>
  <c r="DO81" i="52"/>
  <c r="DT81" i="52"/>
  <c r="AM81" i="52"/>
  <c r="AM82" i="52"/>
  <c r="DN82" i="52"/>
  <c r="DN83" i="52"/>
  <c r="DO82" i="52"/>
  <c r="DO83" i="52"/>
  <c r="DT83" i="52"/>
  <c r="AM83" i="52"/>
  <c r="AM84" i="52"/>
  <c r="AM85" i="52"/>
  <c r="AM86" i="52"/>
  <c r="AM87" i="52"/>
  <c r="AM88" i="52"/>
  <c r="AM89" i="52"/>
  <c r="DN84" i="52"/>
  <c r="DN85" i="52"/>
  <c r="DN86" i="52"/>
  <c r="DN87" i="52"/>
  <c r="DN88" i="52"/>
  <c r="DN89" i="52"/>
  <c r="DN90" i="52"/>
  <c r="DO84" i="52"/>
  <c r="DO85" i="52"/>
  <c r="DO86" i="52"/>
  <c r="DO87" i="52"/>
  <c r="DO88" i="52"/>
  <c r="DO89" i="52"/>
  <c r="DO90" i="52"/>
  <c r="DT90" i="52"/>
  <c r="AM90" i="52"/>
  <c r="DN91" i="52"/>
  <c r="DO91" i="52"/>
  <c r="DT91" i="52"/>
  <c r="AM91" i="52"/>
  <c r="DN92" i="52"/>
  <c r="DO92" i="52"/>
  <c r="DT92" i="52"/>
  <c r="AM92" i="52"/>
  <c r="DN93" i="52"/>
  <c r="DO93" i="52"/>
  <c r="DT93" i="52"/>
  <c r="AM93" i="52"/>
  <c r="DN94" i="52"/>
  <c r="DO94" i="52"/>
  <c r="DT94" i="52"/>
  <c r="AM94" i="52"/>
  <c r="DN95" i="52"/>
  <c r="DO95" i="52"/>
  <c r="DT95" i="52"/>
  <c r="AM95" i="52"/>
  <c r="DN96" i="52"/>
  <c r="DO96" i="52"/>
  <c r="DT96" i="52"/>
  <c r="AM96" i="52"/>
  <c r="DN97" i="52"/>
  <c r="DO97" i="52"/>
  <c r="DT97" i="52"/>
  <c r="AM97" i="52"/>
  <c r="DN98" i="52"/>
  <c r="DO98" i="52"/>
  <c r="DT98" i="52"/>
  <c r="AM98" i="52"/>
  <c r="DN99" i="52"/>
  <c r="DO99" i="52"/>
  <c r="DT99" i="52"/>
  <c r="AM99" i="52"/>
  <c r="DN100" i="52"/>
  <c r="DO100" i="52"/>
  <c r="DT100" i="52"/>
  <c r="AM100" i="52"/>
  <c r="AM101" i="52"/>
  <c r="AM102" i="52"/>
  <c r="AM103" i="52"/>
  <c r="AM104" i="52"/>
  <c r="AM105" i="52"/>
  <c r="AM106" i="52"/>
  <c r="AM107" i="52"/>
  <c r="AM108" i="52"/>
  <c r="AM109" i="52"/>
  <c r="AM110" i="52"/>
  <c r="DN101" i="52"/>
  <c r="DN102" i="52"/>
  <c r="DN103" i="52"/>
  <c r="DN104" i="52"/>
  <c r="DN105" i="52"/>
  <c r="DN106" i="52"/>
  <c r="DN107" i="52"/>
  <c r="DN108" i="52"/>
  <c r="DN109" i="52"/>
  <c r="DN110" i="52"/>
  <c r="DN111" i="52"/>
  <c r="DO101" i="52"/>
  <c r="DO102" i="52"/>
  <c r="DO103" i="52"/>
  <c r="DO104" i="52"/>
  <c r="DO105" i="52"/>
  <c r="DO106" i="52"/>
  <c r="DO107" i="52"/>
  <c r="DO108" i="52"/>
  <c r="DO109" i="52"/>
  <c r="DO110" i="52"/>
  <c r="DO111" i="52"/>
  <c r="DT111" i="52"/>
  <c r="AM111" i="52"/>
  <c r="AM112" i="52"/>
  <c r="AM113" i="52"/>
  <c r="AM114" i="52"/>
  <c r="AM115" i="52"/>
  <c r="AM116" i="52"/>
  <c r="DN112" i="52"/>
  <c r="DN113" i="52"/>
  <c r="DN114" i="52"/>
  <c r="DN115" i="52"/>
  <c r="DN116" i="52"/>
  <c r="DN117" i="52"/>
  <c r="DO112" i="52"/>
  <c r="DO113" i="52"/>
  <c r="DO114" i="52"/>
  <c r="DO115" i="52"/>
  <c r="DO116" i="52"/>
  <c r="DO117" i="52"/>
  <c r="DT117" i="52"/>
  <c r="AM117" i="52"/>
  <c r="DN118" i="52"/>
  <c r="DO118" i="52"/>
  <c r="DT118" i="52"/>
  <c r="AM118" i="52"/>
  <c r="DN119" i="52"/>
  <c r="DO119" i="52"/>
  <c r="DT119" i="52"/>
  <c r="AM119" i="52"/>
  <c r="AM120" i="52"/>
  <c r="AM121" i="52"/>
  <c r="AM122" i="52"/>
  <c r="DN120" i="52"/>
  <c r="DN121" i="52"/>
  <c r="DN122" i="52"/>
  <c r="DN123" i="52"/>
  <c r="DO120" i="52"/>
  <c r="DO121" i="52"/>
  <c r="DO122" i="52"/>
  <c r="DO123" i="52"/>
  <c r="DT123" i="52"/>
  <c r="AM123" i="52"/>
  <c r="DN124" i="52"/>
  <c r="DO124" i="52"/>
  <c r="DT124" i="52"/>
  <c r="AM124" i="52"/>
  <c r="DN125" i="52"/>
  <c r="DO125" i="52"/>
  <c r="DT125" i="52"/>
  <c r="AM125" i="52"/>
  <c r="DN126" i="52"/>
  <c r="DO126" i="52"/>
  <c r="DT126" i="52"/>
  <c r="AM126" i="52"/>
  <c r="DN127" i="52"/>
  <c r="DO127" i="52"/>
  <c r="DT127" i="52"/>
  <c r="AM127" i="52"/>
  <c r="DN128" i="52"/>
  <c r="DO128" i="52"/>
  <c r="DT128" i="52"/>
  <c r="AM128" i="52"/>
  <c r="AM129" i="52"/>
  <c r="AM130" i="52"/>
  <c r="AM131" i="52"/>
  <c r="AM132" i="52"/>
  <c r="AM133" i="52"/>
  <c r="AM134" i="52"/>
  <c r="AM135" i="52"/>
  <c r="AM136" i="52"/>
  <c r="AM137" i="52"/>
  <c r="AM138" i="52"/>
  <c r="AM139" i="52"/>
  <c r="AM140" i="52"/>
  <c r="AM141" i="52"/>
  <c r="DN129" i="52"/>
  <c r="DN130" i="52"/>
  <c r="DN131" i="52"/>
  <c r="DN132" i="52"/>
  <c r="DN133" i="52"/>
  <c r="DN134" i="52"/>
  <c r="DN135" i="52"/>
  <c r="DN136" i="52"/>
  <c r="DN137" i="52"/>
  <c r="DN138" i="52"/>
  <c r="DN139" i="52"/>
  <c r="DN140" i="52"/>
  <c r="DN141" i="52"/>
  <c r="DN142" i="52"/>
  <c r="DO129" i="52"/>
  <c r="DO130" i="52"/>
  <c r="DO131" i="52"/>
  <c r="DO132" i="52"/>
  <c r="DO133" i="52"/>
  <c r="DO134" i="52"/>
  <c r="DO135" i="52"/>
  <c r="DO136" i="52"/>
  <c r="DO137" i="52"/>
  <c r="DO138" i="52"/>
  <c r="DO139" i="52"/>
  <c r="DO140" i="52"/>
  <c r="DO141" i="52"/>
  <c r="DO142" i="52"/>
  <c r="DT142" i="52"/>
  <c r="AM142" i="52"/>
  <c r="AM143" i="52"/>
  <c r="AM144" i="52"/>
  <c r="AM145" i="52"/>
  <c r="AM146" i="52"/>
  <c r="AM147" i="52"/>
  <c r="AM148" i="52"/>
  <c r="DN143" i="52"/>
  <c r="DN144" i="52"/>
  <c r="DN145" i="52"/>
  <c r="DN146" i="52"/>
  <c r="DN147" i="52"/>
  <c r="DN148" i="52"/>
  <c r="DN149" i="52"/>
  <c r="DO143" i="52"/>
  <c r="DO144" i="52"/>
  <c r="DO145" i="52"/>
  <c r="DO146" i="52"/>
  <c r="DO147" i="52"/>
  <c r="DO148" i="52"/>
  <c r="DO149" i="52"/>
  <c r="DT149" i="52"/>
  <c r="AM149" i="52"/>
  <c r="AM150" i="52"/>
  <c r="AM151" i="52"/>
  <c r="AM152" i="52"/>
  <c r="AM153" i="52"/>
  <c r="AM154" i="52"/>
  <c r="AM155" i="52"/>
  <c r="AM156" i="52"/>
  <c r="AM157" i="52"/>
  <c r="AM158" i="52"/>
  <c r="AM159" i="52"/>
  <c r="AM160" i="52"/>
  <c r="AM161" i="52"/>
  <c r="AM162" i="52"/>
  <c r="AM163" i="52"/>
  <c r="AM164" i="52"/>
  <c r="AM165" i="52"/>
  <c r="AM167" i="52"/>
  <c r="E62" i="52" s="1"/>
  <c r="DS3" i="52"/>
  <c r="AL3" i="52"/>
  <c r="DS4" i="52"/>
  <c r="AL4" i="52"/>
  <c r="DS5" i="52"/>
  <c r="AL5" i="52"/>
  <c r="DS6" i="52"/>
  <c r="AL6" i="52"/>
  <c r="AL7" i="52"/>
  <c r="AL8" i="52"/>
  <c r="DS9" i="52"/>
  <c r="AL9" i="52"/>
  <c r="AL10" i="52"/>
  <c r="AL11" i="52"/>
  <c r="DS12" i="52"/>
  <c r="AL12" i="52"/>
  <c r="DS13" i="52"/>
  <c r="AL13" i="52"/>
  <c r="DS14" i="52"/>
  <c r="AL14" i="52"/>
  <c r="DS15" i="52"/>
  <c r="AL15" i="52"/>
  <c r="DS16" i="52"/>
  <c r="AL16" i="52"/>
  <c r="DS17" i="52"/>
  <c r="AL17" i="52"/>
  <c r="DS18" i="52"/>
  <c r="AL18" i="52"/>
  <c r="DS19" i="52"/>
  <c r="AL19" i="52"/>
  <c r="DS20" i="52"/>
  <c r="AL20" i="52"/>
  <c r="DS21" i="52"/>
  <c r="AL21" i="52"/>
  <c r="DS22" i="52"/>
  <c r="AL22" i="52"/>
  <c r="DS23" i="52"/>
  <c r="AL23" i="52"/>
  <c r="AL24" i="52"/>
  <c r="DS25" i="52"/>
  <c r="AL25" i="52"/>
  <c r="DS26" i="52"/>
  <c r="AL26" i="52"/>
  <c r="DS27" i="52"/>
  <c r="AL27" i="52"/>
  <c r="DS28" i="52"/>
  <c r="AL28" i="52"/>
  <c r="DS29" i="52"/>
  <c r="AL29" i="52"/>
  <c r="DS30" i="52"/>
  <c r="AL30" i="52"/>
  <c r="DS31" i="52"/>
  <c r="AL31" i="52"/>
  <c r="DS32" i="52"/>
  <c r="AL32" i="52"/>
  <c r="DS33" i="52"/>
  <c r="AL33" i="52"/>
  <c r="AL34" i="52"/>
  <c r="AL35" i="52"/>
  <c r="AL36" i="52"/>
  <c r="AL37" i="52"/>
  <c r="AL38" i="52"/>
  <c r="DS39" i="52"/>
  <c r="AL39" i="52"/>
  <c r="DS40" i="52"/>
  <c r="AL40" i="52"/>
  <c r="DS41" i="52"/>
  <c r="AL41" i="52"/>
  <c r="AL42" i="52"/>
  <c r="DS43" i="52"/>
  <c r="AL43" i="52"/>
  <c r="AL44" i="52"/>
  <c r="AL45" i="52"/>
  <c r="AL46" i="52"/>
  <c r="AL47" i="52"/>
  <c r="AL48" i="52"/>
  <c r="AL49" i="52"/>
  <c r="AL50" i="52"/>
  <c r="AL51" i="52"/>
  <c r="AL52" i="52"/>
  <c r="AL53" i="52"/>
  <c r="AL54" i="52"/>
  <c r="AL55" i="52"/>
  <c r="DS56" i="52"/>
  <c r="AL56" i="52"/>
  <c r="DS57" i="52"/>
  <c r="AL57" i="52"/>
  <c r="DS58" i="52"/>
  <c r="AL58" i="52"/>
  <c r="AL59" i="52"/>
  <c r="DS60" i="52"/>
  <c r="AL60" i="52"/>
  <c r="AL61" i="52"/>
  <c r="AL62" i="52"/>
  <c r="DS63" i="52"/>
  <c r="AL63" i="52"/>
  <c r="DS64" i="52"/>
  <c r="AL64" i="52"/>
  <c r="DS65" i="52"/>
  <c r="AL65" i="52"/>
  <c r="DS66" i="52"/>
  <c r="AL66" i="52"/>
  <c r="DS67" i="52"/>
  <c r="AL67" i="52"/>
  <c r="DS68" i="52"/>
  <c r="AL68" i="52"/>
  <c r="DS69" i="52"/>
  <c r="AL69" i="52"/>
  <c r="DS70" i="52"/>
  <c r="AL70" i="52"/>
  <c r="AL71" i="52"/>
  <c r="DS72" i="52"/>
  <c r="AL72" i="52"/>
  <c r="DS73" i="52"/>
  <c r="AL73" i="52"/>
  <c r="DS74" i="52"/>
  <c r="AL74" i="52"/>
  <c r="DS75" i="52"/>
  <c r="AL75" i="52"/>
  <c r="DS76" i="52"/>
  <c r="AL76" i="52"/>
  <c r="DS77" i="52"/>
  <c r="AL77" i="52"/>
  <c r="DS78" i="52"/>
  <c r="AL78" i="52"/>
  <c r="DS79" i="52"/>
  <c r="AL79" i="52"/>
  <c r="DS80" i="52"/>
  <c r="AL80" i="52"/>
  <c r="DS81" i="52"/>
  <c r="AL81" i="52"/>
  <c r="AL82" i="52"/>
  <c r="DS83" i="52"/>
  <c r="AL83" i="52"/>
  <c r="AL84" i="52"/>
  <c r="AL85" i="52"/>
  <c r="AL86" i="52"/>
  <c r="AL87" i="52"/>
  <c r="AL88" i="52"/>
  <c r="AL89" i="52"/>
  <c r="DS90" i="52"/>
  <c r="AL90" i="52"/>
  <c r="DS91" i="52"/>
  <c r="AL91" i="52"/>
  <c r="DS92" i="52"/>
  <c r="AL92" i="52"/>
  <c r="DS93" i="52"/>
  <c r="AL93" i="52"/>
  <c r="DS94" i="52"/>
  <c r="AL94" i="52"/>
  <c r="DS95" i="52"/>
  <c r="AL95" i="52"/>
  <c r="DS96" i="52"/>
  <c r="AL96" i="52"/>
  <c r="DS97" i="52"/>
  <c r="AL97" i="52"/>
  <c r="DS98" i="52"/>
  <c r="AL98" i="52"/>
  <c r="DS99" i="52"/>
  <c r="AL99" i="52"/>
  <c r="DS100" i="52"/>
  <c r="AL100" i="52"/>
  <c r="AL101" i="52"/>
  <c r="AL102" i="52"/>
  <c r="AL103" i="52"/>
  <c r="AL104" i="52"/>
  <c r="AL105" i="52"/>
  <c r="AL106" i="52"/>
  <c r="AL107" i="52"/>
  <c r="AL108" i="52"/>
  <c r="AL109" i="52"/>
  <c r="AL110" i="52"/>
  <c r="DS111" i="52"/>
  <c r="AL111" i="52"/>
  <c r="AL112" i="52"/>
  <c r="AL113" i="52"/>
  <c r="AL114" i="52"/>
  <c r="AL115" i="52"/>
  <c r="AL116" i="52"/>
  <c r="DS117" i="52"/>
  <c r="AL117" i="52"/>
  <c r="DS118" i="52"/>
  <c r="AL118" i="52"/>
  <c r="DS119" i="52"/>
  <c r="AL119" i="52"/>
  <c r="AL120" i="52"/>
  <c r="AL121" i="52"/>
  <c r="AL122" i="52"/>
  <c r="DS123" i="52"/>
  <c r="AL123" i="52"/>
  <c r="DS124" i="52"/>
  <c r="AL124" i="52"/>
  <c r="DS125" i="52"/>
  <c r="AL125" i="52"/>
  <c r="DS126" i="52"/>
  <c r="AL126" i="52"/>
  <c r="DS127" i="52"/>
  <c r="AL127" i="52"/>
  <c r="DS128" i="52"/>
  <c r="AL128" i="52"/>
  <c r="AL129" i="52"/>
  <c r="AL130" i="52"/>
  <c r="AL131" i="52"/>
  <c r="AL132" i="52"/>
  <c r="AL133" i="52"/>
  <c r="AL134" i="52"/>
  <c r="AL135" i="52"/>
  <c r="AL136" i="52"/>
  <c r="AL137" i="52"/>
  <c r="AL138" i="52"/>
  <c r="AL139" i="52"/>
  <c r="AL140" i="52"/>
  <c r="AL141" i="52"/>
  <c r="DS142" i="52"/>
  <c r="AL142" i="52"/>
  <c r="AL143" i="52"/>
  <c r="AL144" i="52"/>
  <c r="AL145" i="52"/>
  <c r="AL146" i="52"/>
  <c r="AL147" i="52"/>
  <c r="AL148" i="52"/>
  <c r="DS149" i="52"/>
  <c r="AL149" i="52"/>
  <c r="AL150" i="52"/>
  <c r="AL151" i="52"/>
  <c r="AL152" i="52"/>
  <c r="AL153" i="52"/>
  <c r="AL154" i="52"/>
  <c r="AL155" i="52"/>
  <c r="AL156" i="52"/>
  <c r="AL157" i="52"/>
  <c r="AL158" i="52"/>
  <c r="AL159" i="52"/>
  <c r="AL160" i="52"/>
  <c r="AL161" i="52"/>
  <c r="AL162" i="52"/>
  <c r="AL163" i="52"/>
  <c r="AL164" i="52"/>
  <c r="AL165" i="52"/>
  <c r="AL167" i="52"/>
  <c r="D62" i="52" s="1"/>
  <c r="D63" i="52" s="1"/>
  <c r="DL3" i="52"/>
  <c r="DM3" i="52"/>
  <c r="DR3" i="52"/>
  <c r="AK3" i="52"/>
  <c r="DL4" i="52"/>
  <c r="DM4" i="52"/>
  <c r="DR4" i="52"/>
  <c r="AK4" i="52"/>
  <c r="AK167" i="52" s="1"/>
  <c r="E59" i="52" s="1"/>
  <c r="E60" i="52" s="1"/>
  <c r="DL5" i="52"/>
  <c r="DM5" i="52"/>
  <c r="DR5" i="52"/>
  <c r="AK5" i="52"/>
  <c r="DL6" i="52"/>
  <c r="DM6" i="52"/>
  <c r="DR6" i="52"/>
  <c r="AK6" i="52"/>
  <c r="AK7" i="52"/>
  <c r="AK8" i="52"/>
  <c r="DL7" i="52"/>
  <c r="DL8" i="52"/>
  <c r="DL9" i="52"/>
  <c r="DM7" i="52"/>
  <c r="DM8" i="52"/>
  <c r="DM9" i="52"/>
  <c r="DR9" i="52"/>
  <c r="AK9" i="52"/>
  <c r="AK10" i="52"/>
  <c r="AK11" i="52"/>
  <c r="DM10" i="52"/>
  <c r="DM11" i="52"/>
  <c r="DM12" i="52"/>
  <c r="DR12" i="52"/>
  <c r="AK12" i="52"/>
  <c r="DR13" i="52"/>
  <c r="AK13" i="52"/>
  <c r="DR14" i="52"/>
  <c r="AK14" i="52"/>
  <c r="DM13" i="52"/>
  <c r="DM14" i="52"/>
  <c r="DM15" i="52"/>
  <c r="DR15" i="52"/>
  <c r="AK15" i="52"/>
  <c r="DM16" i="52"/>
  <c r="DR16" i="52"/>
  <c r="AK16" i="52"/>
  <c r="DR17" i="52"/>
  <c r="AK17" i="52"/>
  <c r="DR18" i="52"/>
  <c r="AK18" i="52"/>
  <c r="DR19" i="52"/>
  <c r="AK19" i="52"/>
  <c r="DR20" i="52"/>
  <c r="AK20" i="52"/>
  <c r="DM17" i="52"/>
  <c r="DM18" i="52"/>
  <c r="DM19" i="52"/>
  <c r="DM20" i="52"/>
  <c r="DM21" i="52"/>
  <c r="DR21" i="52"/>
  <c r="AK21" i="52"/>
  <c r="DL10" i="52"/>
  <c r="DL11" i="52"/>
  <c r="DL12" i="52"/>
  <c r="DL13" i="52"/>
  <c r="DL14" i="52"/>
  <c r="DL15" i="52"/>
  <c r="DL16" i="52"/>
  <c r="DL17" i="52"/>
  <c r="DL18" i="52"/>
  <c r="DL19" i="52"/>
  <c r="DL20" i="52"/>
  <c r="DL21" i="52"/>
  <c r="DL22" i="52"/>
  <c r="DM22" i="52"/>
  <c r="DR22" i="52"/>
  <c r="AK22" i="52"/>
  <c r="DL23" i="52"/>
  <c r="DM23" i="52"/>
  <c r="DR23" i="52"/>
  <c r="AK23" i="52"/>
  <c r="AK24" i="52"/>
  <c r="DR25" i="52"/>
  <c r="AK25" i="52"/>
  <c r="DR26" i="52"/>
  <c r="AK26" i="52"/>
  <c r="DR27" i="52"/>
  <c r="AK27" i="52"/>
  <c r="DR28" i="52"/>
  <c r="AK28" i="52"/>
  <c r="DR29" i="52"/>
  <c r="AK29" i="52"/>
  <c r="DR30" i="52"/>
  <c r="AK30" i="52"/>
  <c r="DR31" i="52"/>
  <c r="AK31" i="52"/>
  <c r="DR32" i="52"/>
  <c r="AK32" i="52"/>
  <c r="DR33" i="52"/>
  <c r="AK33" i="52"/>
  <c r="AK34" i="52"/>
  <c r="AK35" i="52"/>
  <c r="AK36" i="52"/>
  <c r="AK37" i="52"/>
  <c r="AK38" i="52"/>
  <c r="DM24" i="52"/>
  <c r="DM25" i="52"/>
  <c r="DM26" i="52"/>
  <c r="DM27" i="52"/>
  <c r="DM28" i="52"/>
  <c r="DM29" i="52"/>
  <c r="DM30" i="52"/>
  <c r="DM31" i="52"/>
  <c r="DM32" i="52"/>
  <c r="DM33" i="52"/>
  <c r="DM34" i="52"/>
  <c r="DM35" i="52"/>
  <c r="DM36" i="52"/>
  <c r="DM37" i="52"/>
  <c r="DM38" i="52"/>
  <c r="DM39" i="52"/>
  <c r="DR39" i="52"/>
  <c r="AK39" i="52"/>
  <c r="DM40" i="52"/>
  <c r="DR40" i="52"/>
  <c r="AK40" i="52"/>
  <c r="DM41" i="52"/>
  <c r="DR41" i="52"/>
  <c r="AK41" i="52"/>
  <c r="AK42" i="52"/>
  <c r="DM42" i="52"/>
  <c r="DM43" i="52"/>
  <c r="DR43" i="52"/>
  <c r="AK43" i="52"/>
  <c r="AK44" i="52"/>
  <c r="AK45" i="52"/>
  <c r="AK46" i="52"/>
  <c r="AK47" i="52"/>
  <c r="AK48" i="52"/>
  <c r="AK49" i="52"/>
  <c r="AK50" i="52"/>
  <c r="AK51" i="52"/>
  <c r="AK52" i="52"/>
  <c r="AK53" i="52"/>
  <c r="AK54" i="52"/>
  <c r="AK55" i="52"/>
  <c r="DL24" i="52"/>
  <c r="DL25" i="52"/>
  <c r="DL26" i="52"/>
  <c r="DL27" i="52"/>
  <c r="DL28" i="52"/>
  <c r="DL29" i="52"/>
  <c r="DL30" i="52"/>
  <c r="DL31" i="52"/>
  <c r="DL32" i="52"/>
  <c r="DL33" i="52"/>
  <c r="DL34" i="52"/>
  <c r="DL35" i="52"/>
  <c r="DL36" i="52"/>
  <c r="DL37" i="52"/>
  <c r="DL38" i="52"/>
  <c r="DL39" i="52"/>
  <c r="DL40" i="52"/>
  <c r="DL41" i="52"/>
  <c r="DL42" i="52"/>
  <c r="DL43" i="52"/>
  <c r="DL44" i="52"/>
  <c r="DL45" i="52"/>
  <c r="DL46" i="52"/>
  <c r="DL47" i="52"/>
  <c r="DL48" i="52"/>
  <c r="DL49" i="52"/>
  <c r="DL50" i="52"/>
  <c r="DL51" i="52"/>
  <c r="DL52" i="52"/>
  <c r="DL53" i="52"/>
  <c r="DL54" i="52"/>
  <c r="DL55" i="52"/>
  <c r="DL56" i="52"/>
  <c r="DM44" i="52"/>
  <c r="DM45" i="52"/>
  <c r="DM46" i="52"/>
  <c r="DM47" i="52"/>
  <c r="DM48" i="52"/>
  <c r="DM49" i="52"/>
  <c r="DM50" i="52"/>
  <c r="DM51" i="52"/>
  <c r="DM52" i="52"/>
  <c r="DM53" i="52"/>
  <c r="DM54" i="52"/>
  <c r="DM55" i="52"/>
  <c r="DM56" i="52"/>
  <c r="DR56" i="52"/>
  <c r="AK56" i="52"/>
  <c r="DL57" i="52"/>
  <c r="DM57" i="52"/>
  <c r="DR57" i="52"/>
  <c r="AK57" i="52"/>
  <c r="DL58" i="52"/>
  <c r="DM58" i="52"/>
  <c r="DR58" i="52"/>
  <c r="AK58" i="52"/>
  <c r="AK59" i="52"/>
  <c r="DL59" i="52"/>
  <c r="DL60" i="52"/>
  <c r="DM59" i="52"/>
  <c r="DM60" i="52"/>
  <c r="DR60" i="52"/>
  <c r="AK60" i="52"/>
  <c r="AK61" i="52"/>
  <c r="AK62" i="52"/>
  <c r="DL61" i="52"/>
  <c r="DL62" i="52"/>
  <c r="DL63" i="52"/>
  <c r="DM61" i="52"/>
  <c r="DM62" i="52"/>
  <c r="DM63" i="52"/>
  <c r="DR63" i="52"/>
  <c r="AK63" i="52"/>
  <c r="DL64" i="52"/>
  <c r="DM64" i="52"/>
  <c r="DR64" i="52"/>
  <c r="AK64" i="52"/>
  <c r="DL65" i="52"/>
  <c r="DM65" i="52"/>
  <c r="DR65" i="52"/>
  <c r="AK65" i="52"/>
  <c r="DL66" i="52"/>
  <c r="DM66" i="52"/>
  <c r="DR66" i="52"/>
  <c r="AK66" i="52"/>
  <c r="DL67" i="52"/>
  <c r="DM67" i="52"/>
  <c r="DR67" i="52"/>
  <c r="AK67" i="52"/>
  <c r="DL68" i="52"/>
  <c r="DM68" i="52"/>
  <c r="DR68" i="52"/>
  <c r="AK68" i="52"/>
  <c r="DL69" i="52"/>
  <c r="DM69" i="52"/>
  <c r="DR69" i="52"/>
  <c r="AK69" i="52"/>
  <c r="DL70" i="52"/>
  <c r="DM70" i="52"/>
  <c r="DR70" i="52"/>
  <c r="AK70" i="52"/>
  <c r="AK71" i="52"/>
  <c r="DL71" i="52"/>
  <c r="DL72" i="52"/>
  <c r="DM71" i="52"/>
  <c r="DM72" i="52"/>
  <c r="DR72" i="52"/>
  <c r="AK72" i="52"/>
  <c r="DL73" i="52"/>
  <c r="DM73" i="52"/>
  <c r="DR73" i="52"/>
  <c r="AK73" i="52"/>
  <c r="DL74" i="52"/>
  <c r="DM74" i="52"/>
  <c r="DR74" i="52"/>
  <c r="AK74" i="52"/>
  <c r="DL75" i="52"/>
  <c r="DM75" i="52"/>
  <c r="DR75" i="52"/>
  <c r="AK75" i="52"/>
  <c r="DL76" i="52"/>
  <c r="DM76" i="52"/>
  <c r="DR76" i="52"/>
  <c r="AK76" i="52"/>
  <c r="DL77" i="52"/>
  <c r="DM77" i="52"/>
  <c r="DR77" i="52"/>
  <c r="AK77" i="52"/>
  <c r="DL78" i="52"/>
  <c r="DM78" i="52"/>
  <c r="DR78" i="52"/>
  <c r="AK78" i="52"/>
  <c r="DL79" i="52"/>
  <c r="DM79" i="52"/>
  <c r="DR79" i="52"/>
  <c r="AK79" i="52"/>
  <c r="DL80" i="52"/>
  <c r="DM80" i="52"/>
  <c r="DR80" i="52"/>
  <c r="AK80" i="52"/>
  <c r="DL81" i="52"/>
  <c r="DM81" i="52"/>
  <c r="DR81" i="52"/>
  <c r="AK81" i="52"/>
  <c r="AK82" i="52"/>
  <c r="DL82" i="52"/>
  <c r="DL83" i="52"/>
  <c r="DM82" i="52"/>
  <c r="DM83" i="52"/>
  <c r="DR83" i="52"/>
  <c r="AK83" i="52"/>
  <c r="AK84" i="52"/>
  <c r="AK85" i="52"/>
  <c r="AK86" i="52"/>
  <c r="AK87" i="52"/>
  <c r="AK88" i="52"/>
  <c r="AK89" i="52"/>
  <c r="DL84" i="52"/>
  <c r="DL85" i="52"/>
  <c r="DL86" i="52"/>
  <c r="DL87" i="52"/>
  <c r="DL88" i="52"/>
  <c r="DL89" i="52"/>
  <c r="DL90" i="52"/>
  <c r="DM84" i="52"/>
  <c r="DM85" i="52"/>
  <c r="DM86" i="52"/>
  <c r="DM87" i="52"/>
  <c r="DM88" i="52"/>
  <c r="DM89" i="52"/>
  <c r="DM90" i="52"/>
  <c r="DR90" i="52"/>
  <c r="AK90" i="52"/>
  <c r="DL91" i="52"/>
  <c r="DM91" i="52"/>
  <c r="DR91" i="52"/>
  <c r="AK91" i="52"/>
  <c r="DL92" i="52"/>
  <c r="DM92" i="52"/>
  <c r="DR92" i="52"/>
  <c r="AK92" i="52"/>
  <c r="DL93" i="52"/>
  <c r="DM93" i="52"/>
  <c r="DR93" i="52"/>
  <c r="AK93" i="52"/>
  <c r="DL94" i="52"/>
  <c r="DM94" i="52"/>
  <c r="DR94" i="52"/>
  <c r="AK94" i="52"/>
  <c r="DL95" i="52"/>
  <c r="DM95" i="52"/>
  <c r="DR95" i="52"/>
  <c r="AK95" i="52"/>
  <c r="DL96" i="52"/>
  <c r="DM96" i="52"/>
  <c r="DR96" i="52"/>
  <c r="AK96" i="52"/>
  <c r="DL97" i="52"/>
  <c r="DM97" i="52"/>
  <c r="DR97" i="52"/>
  <c r="AK97" i="52"/>
  <c r="DL98" i="52"/>
  <c r="DM98" i="52"/>
  <c r="DR98" i="52"/>
  <c r="AK98" i="52"/>
  <c r="DL99" i="52"/>
  <c r="DM99" i="52"/>
  <c r="DR99" i="52"/>
  <c r="AK99" i="52"/>
  <c r="DL100" i="52"/>
  <c r="DM100" i="52"/>
  <c r="DR100" i="52"/>
  <c r="AK100" i="52"/>
  <c r="AK101" i="52"/>
  <c r="AK102" i="52"/>
  <c r="AK103" i="52"/>
  <c r="AK104" i="52"/>
  <c r="AK105" i="52"/>
  <c r="AK106" i="52"/>
  <c r="AK107" i="52"/>
  <c r="AK108" i="52"/>
  <c r="AK109" i="52"/>
  <c r="AK110" i="52"/>
  <c r="DL101" i="52"/>
  <c r="DL102" i="52"/>
  <c r="DL103" i="52"/>
  <c r="DL104" i="52"/>
  <c r="DL105" i="52"/>
  <c r="DL106" i="52"/>
  <c r="DL107" i="52"/>
  <c r="DL108" i="52"/>
  <c r="DL109" i="52"/>
  <c r="DL110" i="52"/>
  <c r="DL111" i="52"/>
  <c r="DM101" i="52"/>
  <c r="DM102" i="52"/>
  <c r="DM103" i="52"/>
  <c r="DM104" i="52"/>
  <c r="DM105" i="52"/>
  <c r="DM106" i="52"/>
  <c r="DM107" i="52"/>
  <c r="DM108" i="52"/>
  <c r="DM109" i="52"/>
  <c r="DM110" i="52"/>
  <c r="DM111" i="52"/>
  <c r="DR111" i="52"/>
  <c r="AK111" i="52"/>
  <c r="AK112" i="52"/>
  <c r="AK113" i="52"/>
  <c r="AK114" i="52"/>
  <c r="AK115" i="52"/>
  <c r="AK116" i="52"/>
  <c r="DL112" i="52"/>
  <c r="DL113" i="52"/>
  <c r="DL114" i="52"/>
  <c r="DL115" i="52"/>
  <c r="DL116" i="52"/>
  <c r="DL117" i="52"/>
  <c r="DM112" i="52"/>
  <c r="DM113" i="52"/>
  <c r="DM114" i="52"/>
  <c r="DM115" i="52"/>
  <c r="DM116" i="52"/>
  <c r="DM117" i="52"/>
  <c r="DR117" i="52"/>
  <c r="AK117" i="52"/>
  <c r="DL118" i="52"/>
  <c r="DM118" i="52"/>
  <c r="DR118" i="52"/>
  <c r="AK118" i="52"/>
  <c r="DL119" i="52"/>
  <c r="DM119" i="52"/>
  <c r="DR119" i="52"/>
  <c r="AK119" i="52"/>
  <c r="AK120" i="52"/>
  <c r="AK121" i="52"/>
  <c r="AK122" i="52"/>
  <c r="DL120" i="52"/>
  <c r="DL121" i="52"/>
  <c r="DL122" i="52"/>
  <c r="DL123" i="52"/>
  <c r="DM120" i="52"/>
  <c r="DM121" i="52"/>
  <c r="DM122" i="52"/>
  <c r="DM123" i="52"/>
  <c r="DR123" i="52"/>
  <c r="AK123" i="52"/>
  <c r="DL124" i="52"/>
  <c r="DM124" i="52"/>
  <c r="DR124" i="52"/>
  <c r="AK124" i="52"/>
  <c r="DL125" i="52"/>
  <c r="DM125" i="52"/>
  <c r="DR125" i="52"/>
  <c r="AK125" i="52"/>
  <c r="DL126" i="52"/>
  <c r="DM126" i="52"/>
  <c r="DR126" i="52"/>
  <c r="AK126" i="52"/>
  <c r="DL127" i="52"/>
  <c r="DM127" i="52"/>
  <c r="DR127" i="52"/>
  <c r="AK127" i="52"/>
  <c r="DL128" i="52"/>
  <c r="DM128" i="52"/>
  <c r="DR128" i="52"/>
  <c r="AK128" i="52"/>
  <c r="AK129" i="52"/>
  <c r="AK130" i="52"/>
  <c r="AK131" i="52"/>
  <c r="AK132" i="52"/>
  <c r="AK133" i="52"/>
  <c r="AK134" i="52"/>
  <c r="AK135" i="52"/>
  <c r="AK136" i="52"/>
  <c r="AK137" i="52"/>
  <c r="AK138" i="52"/>
  <c r="AK139" i="52"/>
  <c r="AK140" i="52"/>
  <c r="AK141" i="52"/>
  <c r="DL129" i="52"/>
  <c r="DL130" i="52"/>
  <c r="DL131" i="52"/>
  <c r="DL132" i="52"/>
  <c r="DL133" i="52"/>
  <c r="DL134" i="52"/>
  <c r="DL135" i="52"/>
  <c r="DL136" i="52"/>
  <c r="DL137" i="52"/>
  <c r="DL138" i="52"/>
  <c r="DL139" i="52"/>
  <c r="DL140" i="52"/>
  <c r="DL141" i="52"/>
  <c r="DL142" i="52"/>
  <c r="DM129" i="52"/>
  <c r="DM130" i="52"/>
  <c r="DM131" i="52"/>
  <c r="DM132" i="52"/>
  <c r="DM133" i="52"/>
  <c r="DM134" i="52"/>
  <c r="DM135" i="52"/>
  <c r="DM136" i="52"/>
  <c r="DM137" i="52"/>
  <c r="DM138" i="52"/>
  <c r="DM139" i="52"/>
  <c r="DM140" i="52"/>
  <c r="DM141" i="52"/>
  <c r="DM142" i="52"/>
  <c r="DR142" i="52"/>
  <c r="AK142" i="52"/>
  <c r="AK143" i="52"/>
  <c r="AK144" i="52"/>
  <c r="AK145" i="52"/>
  <c r="AK146" i="52"/>
  <c r="AK147" i="52"/>
  <c r="AK148" i="52"/>
  <c r="DL143" i="52"/>
  <c r="DL144" i="52"/>
  <c r="DL145" i="52"/>
  <c r="DL146" i="52"/>
  <c r="DL147" i="52"/>
  <c r="DL148" i="52"/>
  <c r="DL149" i="52"/>
  <c r="DM143" i="52"/>
  <c r="DM144" i="52"/>
  <c r="DM145" i="52"/>
  <c r="DM146" i="52"/>
  <c r="DM147" i="52"/>
  <c r="DM148" i="52"/>
  <c r="DM149" i="52"/>
  <c r="DR149" i="52"/>
  <c r="AK149" i="52"/>
  <c r="AK150" i="52"/>
  <c r="AK151" i="52"/>
  <c r="AK152" i="52"/>
  <c r="AK153" i="52"/>
  <c r="AK154" i="52"/>
  <c r="AK155" i="52"/>
  <c r="AK156" i="52"/>
  <c r="AK157" i="52"/>
  <c r="AK158" i="52"/>
  <c r="AK159" i="52"/>
  <c r="AK160" i="52"/>
  <c r="AK161" i="52"/>
  <c r="AK162" i="52"/>
  <c r="AK163" i="52"/>
  <c r="AK164" i="52"/>
  <c r="AK165" i="52"/>
  <c r="DQ3" i="52"/>
  <c r="AJ3" i="52"/>
  <c r="DQ4" i="52"/>
  <c r="AJ4" i="52"/>
  <c r="DQ5" i="52"/>
  <c r="AJ5" i="52"/>
  <c r="AJ167" i="52" s="1"/>
  <c r="D59" i="52" s="1"/>
  <c r="DQ6" i="52"/>
  <c r="AJ6" i="52"/>
  <c r="AJ7" i="52"/>
  <c r="AJ8" i="52"/>
  <c r="DQ9" i="52"/>
  <c r="AJ9" i="52"/>
  <c r="AJ10" i="52"/>
  <c r="AJ11" i="52"/>
  <c r="DQ12" i="52"/>
  <c r="AJ12" i="52"/>
  <c r="DQ13" i="52"/>
  <c r="AJ13" i="52"/>
  <c r="DQ14" i="52"/>
  <c r="AJ14" i="52"/>
  <c r="DQ15" i="52"/>
  <c r="AJ15" i="52"/>
  <c r="DQ16" i="52"/>
  <c r="AJ16" i="52"/>
  <c r="DQ17" i="52"/>
  <c r="AJ17" i="52"/>
  <c r="DQ18" i="52"/>
  <c r="AJ18" i="52"/>
  <c r="DQ19" i="52"/>
  <c r="AJ19" i="52"/>
  <c r="DQ20" i="52"/>
  <c r="AJ20" i="52"/>
  <c r="DQ21" i="52"/>
  <c r="AJ21" i="52"/>
  <c r="DQ22" i="52"/>
  <c r="AJ22" i="52"/>
  <c r="DQ23" i="52"/>
  <c r="AJ23" i="52"/>
  <c r="AJ24" i="52"/>
  <c r="DQ25" i="52"/>
  <c r="AJ25" i="52"/>
  <c r="DQ26" i="52"/>
  <c r="AJ26" i="52"/>
  <c r="DQ27" i="52"/>
  <c r="AJ27" i="52"/>
  <c r="DQ28" i="52"/>
  <c r="AJ28" i="52"/>
  <c r="DQ29" i="52"/>
  <c r="AJ29" i="52"/>
  <c r="DQ30" i="52"/>
  <c r="AJ30" i="52"/>
  <c r="DQ31" i="52"/>
  <c r="AJ31" i="52"/>
  <c r="DQ32" i="52"/>
  <c r="AJ32" i="52"/>
  <c r="DQ33" i="52"/>
  <c r="AJ33" i="52"/>
  <c r="AJ34" i="52"/>
  <c r="AJ35" i="52"/>
  <c r="AJ36" i="52"/>
  <c r="AJ37" i="52"/>
  <c r="AJ38" i="52"/>
  <c r="DQ39" i="52"/>
  <c r="AJ39" i="52"/>
  <c r="DQ40" i="52"/>
  <c r="AJ40" i="52"/>
  <c r="DQ41" i="52"/>
  <c r="AJ41" i="52"/>
  <c r="AJ42" i="52"/>
  <c r="DQ43" i="52"/>
  <c r="AJ43" i="52"/>
  <c r="AJ44" i="52"/>
  <c r="AJ45" i="52"/>
  <c r="AJ46" i="52"/>
  <c r="AJ47" i="52"/>
  <c r="AJ48" i="52"/>
  <c r="AJ49" i="52"/>
  <c r="AJ50" i="52"/>
  <c r="AJ51" i="52"/>
  <c r="AJ52" i="52"/>
  <c r="AJ53" i="52"/>
  <c r="AJ54" i="52"/>
  <c r="AJ55" i="52"/>
  <c r="DQ56" i="52"/>
  <c r="AJ56" i="52"/>
  <c r="DQ57" i="52"/>
  <c r="AJ57" i="52"/>
  <c r="DQ58" i="52"/>
  <c r="AJ58" i="52"/>
  <c r="AJ59" i="52"/>
  <c r="DQ60" i="52"/>
  <c r="AJ60" i="52"/>
  <c r="AJ61" i="52"/>
  <c r="AJ62" i="52"/>
  <c r="DQ63" i="52"/>
  <c r="AJ63" i="52"/>
  <c r="DQ64" i="52"/>
  <c r="AJ64" i="52"/>
  <c r="DQ65" i="52"/>
  <c r="AJ65" i="52"/>
  <c r="DQ66" i="52"/>
  <c r="AJ66" i="52"/>
  <c r="DQ67" i="52"/>
  <c r="AJ67" i="52"/>
  <c r="DQ68" i="52"/>
  <c r="AJ68" i="52"/>
  <c r="DQ69" i="52"/>
  <c r="AJ69" i="52"/>
  <c r="DQ70" i="52"/>
  <c r="AJ70" i="52"/>
  <c r="AJ71" i="52"/>
  <c r="DQ72" i="52"/>
  <c r="AJ72" i="52"/>
  <c r="DQ73" i="52"/>
  <c r="AJ73" i="52"/>
  <c r="DQ74" i="52"/>
  <c r="AJ74" i="52"/>
  <c r="DQ75" i="52"/>
  <c r="AJ75" i="52"/>
  <c r="DQ76" i="52"/>
  <c r="AJ76" i="52"/>
  <c r="DQ77" i="52"/>
  <c r="AJ77" i="52"/>
  <c r="DQ78" i="52"/>
  <c r="AJ78" i="52"/>
  <c r="DQ79" i="52"/>
  <c r="AJ79" i="52"/>
  <c r="DQ80" i="52"/>
  <c r="AJ80" i="52"/>
  <c r="DQ81" i="52"/>
  <c r="AJ81" i="52"/>
  <c r="AJ82" i="52"/>
  <c r="DQ83" i="52"/>
  <c r="AJ83" i="52"/>
  <c r="AJ84" i="52"/>
  <c r="AJ85" i="52"/>
  <c r="AJ86" i="52"/>
  <c r="AJ87" i="52"/>
  <c r="AJ88" i="52"/>
  <c r="AJ89" i="52"/>
  <c r="DQ90" i="52"/>
  <c r="AJ90" i="52"/>
  <c r="DQ91" i="52"/>
  <c r="AJ91" i="52"/>
  <c r="DQ92" i="52"/>
  <c r="AJ92" i="52"/>
  <c r="DQ93" i="52"/>
  <c r="AJ93" i="52"/>
  <c r="DQ94" i="52"/>
  <c r="AJ94" i="52"/>
  <c r="DQ95" i="52"/>
  <c r="AJ95" i="52"/>
  <c r="DQ96" i="52"/>
  <c r="AJ96" i="52"/>
  <c r="DQ97" i="52"/>
  <c r="AJ97" i="52"/>
  <c r="DQ98" i="52"/>
  <c r="AJ98" i="52"/>
  <c r="DQ99" i="52"/>
  <c r="AJ99" i="52"/>
  <c r="DQ100" i="52"/>
  <c r="AJ100" i="52"/>
  <c r="AJ101" i="52"/>
  <c r="AJ102" i="52"/>
  <c r="AJ103" i="52"/>
  <c r="AJ104" i="52"/>
  <c r="AJ105" i="52"/>
  <c r="AJ106" i="52"/>
  <c r="AJ107" i="52"/>
  <c r="AJ108" i="52"/>
  <c r="AJ109" i="52"/>
  <c r="AJ110" i="52"/>
  <c r="DQ111" i="52"/>
  <c r="AJ111" i="52"/>
  <c r="AJ112" i="52"/>
  <c r="AJ113" i="52"/>
  <c r="AJ114" i="52"/>
  <c r="AJ115" i="52"/>
  <c r="AJ116" i="52"/>
  <c r="DQ117" i="52"/>
  <c r="AJ117" i="52"/>
  <c r="DQ118" i="52"/>
  <c r="AJ118" i="52"/>
  <c r="DQ119" i="52"/>
  <c r="AJ119" i="52"/>
  <c r="AJ120" i="52"/>
  <c r="AJ121" i="52"/>
  <c r="AJ122" i="52"/>
  <c r="DQ123" i="52"/>
  <c r="AJ123" i="52"/>
  <c r="DQ124" i="52"/>
  <c r="AJ124" i="52"/>
  <c r="DQ125" i="52"/>
  <c r="AJ125" i="52"/>
  <c r="DQ126" i="52"/>
  <c r="AJ126" i="52"/>
  <c r="DQ127" i="52"/>
  <c r="AJ127" i="52"/>
  <c r="DQ128" i="52"/>
  <c r="AJ128" i="52"/>
  <c r="AJ129" i="52"/>
  <c r="AJ130" i="52"/>
  <c r="AJ131" i="52"/>
  <c r="AJ132" i="52"/>
  <c r="AJ133" i="52"/>
  <c r="AJ134" i="52"/>
  <c r="AJ135" i="52"/>
  <c r="AJ136" i="52"/>
  <c r="AJ137" i="52"/>
  <c r="AJ138" i="52"/>
  <c r="AJ139" i="52"/>
  <c r="AJ140" i="52"/>
  <c r="AJ141" i="52"/>
  <c r="DQ142" i="52"/>
  <c r="AJ142" i="52"/>
  <c r="AJ143" i="52"/>
  <c r="AJ144" i="52"/>
  <c r="AJ145" i="52"/>
  <c r="AJ146" i="52"/>
  <c r="AJ147" i="52"/>
  <c r="AJ148" i="52"/>
  <c r="DQ149" i="52"/>
  <c r="AJ149" i="52"/>
  <c r="AJ150" i="52"/>
  <c r="AJ151" i="52"/>
  <c r="AJ152" i="52"/>
  <c r="AJ153" i="52"/>
  <c r="AJ154" i="52"/>
  <c r="AJ155" i="52"/>
  <c r="AJ156" i="52"/>
  <c r="AJ157" i="52"/>
  <c r="AJ158" i="52"/>
  <c r="AJ159" i="52"/>
  <c r="AJ160" i="52"/>
  <c r="AJ161" i="52"/>
  <c r="AJ162" i="52"/>
  <c r="AJ163" i="52"/>
  <c r="AJ164" i="52"/>
  <c r="AJ165" i="52"/>
  <c r="AI3" i="52"/>
  <c r="AI4" i="52"/>
  <c r="AI167" i="52" s="1"/>
  <c r="E56" i="52" s="1"/>
  <c r="E57" i="52" s="1"/>
  <c r="AI5" i="52"/>
  <c r="AI6" i="52"/>
  <c r="AI7" i="52"/>
  <c r="AI8" i="52"/>
  <c r="AI9" i="52"/>
  <c r="AI10" i="52"/>
  <c r="AI11" i="52"/>
  <c r="AI12" i="52"/>
  <c r="AI13" i="52"/>
  <c r="AI14" i="52"/>
  <c r="AI15" i="52"/>
  <c r="AI16" i="52"/>
  <c r="AI17" i="52"/>
  <c r="AI18" i="52"/>
  <c r="AI19" i="52"/>
  <c r="AI20" i="52"/>
  <c r="AI21" i="52"/>
  <c r="AI22" i="52"/>
  <c r="AI23" i="52"/>
  <c r="AI24" i="52"/>
  <c r="AI25" i="52"/>
  <c r="AI26" i="52"/>
  <c r="AI27" i="52"/>
  <c r="AI28" i="52"/>
  <c r="AI29" i="52"/>
  <c r="AI30" i="52"/>
  <c r="AI31" i="52"/>
  <c r="AI32" i="52"/>
  <c r="AI33" i="52"/>
  <c r="AI34" i="52"/>
  <c r="AI35" i="52"/>
  <c r="AI36" i="52"/>
  <c r="AI37" i="52"/>
  <c r="AI38" i="52"/>
  <c r="AI39" i="52"/>
  <c r="AI40" i="52"/>
  <c r="AI41" i="52"/>
  <c r="AI42" i="52"/>
  <c r="AI43" i="52"/>
  <c r="AI44" i="52"/>
  <c r="AI45" i="52"/>
  <c r="AI46" i="52"/>
  <c r="AI47" i="52"/>
  <c r="AI48" i="52"/>
  <c r="AI49" i="52"/>
  <c r="AI50" i="52"/>
  <c r="AI51" i="52"/>
  <c r="AI52" i="52"/>
  <c r="AI53" i="52"/>
  <c r="AI54" i="52"/>
  <c r="AI55" i="52"/>
  <c r="AI56" i="52"/>
  <c r="AI57" i="52"/>
  <c r="AI58" i="52"/>
  <c r="AI59" i="52"/>
  <c r="AI60" i="52"/>
  <c r="AI61" i="52"/>
  <c r="AI62" i="52"/>
  <c r="AI63" i="52"/>
  <c r="AI64" i="52"/>
  <c r="AI65" i="52"/>
  <c r="AI66" i="52"/>
  <c r="AI67" i="52"/>
  <c r="AI68" i="52"/>
  <c r="AI69" i="52"/>
  <c r="AI70" i="52"/>
  <c r="AI71" i="52"/>
  <c r="AI72" i="52"/>
  <c r="AI73" i="52"/>
  <c r="AI74" i="52"/>
  <c r="AI75" i="52"/>
  <c r="AI76" i="52"/>
  <c r="AI77" i="52"/>
  <c r="AI78" i="52"/>
  <c r="AI79" i="52"/>
  <c r="AI80" i="52"/>
  <c r="AI81" i="52"/>
  <c r="AI82" i="52"/>
  <c r="AI83" i="52"/>
  <c r="AI84" i="52"/>
  <c r="AI85" i="52"/>
  <c r="AI86" i="52"/>
  <c r="AI87" i="52"/>
  <c r="AI88" i="52"/>
  <c r="AI89" i="52"/>
  <c r="AI90" i="52"/>
  <c r="AI91" i="52"/>
  <c r="AI92" i="52"/>
  <c r="AI93" i="52"/>
  <c r="AI94" i="52"/>
  <c r="AI95" i="52"/>
  <c r="AI96" i="52"/>
  <c r="AI97" i="52"/>
  <c r="AI98" i="52"/>
  <c r="AI99" i="52"/>
  <c r="AI100" i="52"/>
  <c r="AI101" i="52"/>
  <c r="AI102" i="52"/>
  <c r="AI103" i="52"/>
  <c r="AI104" i="52"/>
  <c r="AI105" i="52"/>
  <c r="AI106" i="52"/>
  <c r="AI107" i="52"/>
  <c r="AI108" i="52"/>
  <c r="AI109" i="52"/>
  <c r="AI110" i="52"/>
  <c r="AI111" i="52"/>
  <c r="AI112" i="52"/>
  <c r="AI113" i="52"/>
  <c r="AI114" i="52"/>
  <c r="AI115" i="52"/>
  <c r="AI116" i="52"/>
  <c r="AI117" i="52"/>
  <c r="AI118" i="52"/>
  <c r="AI119" i="52"/>
  <c r="AI120" i="52"/>
  <c r="AI121" i="52"/>
  <c r="AI122" i="52"/>
  <c r="AI123" i="52"/>
  <c r="AI124" i="52"/>
  <c r="AI125" i="52"/>
  <c r="AI126" i="52"/>
  <c r="AI127" i="52"/>
  <c r="AI128" i="52"/>
  <c r="AI129" i="52"/>
  <c r="AI130" i="52"/>
  <c r="AI131" i="52"/>
  <c r="AI132" i="52"/>
  <c r="AI133" i="52"/>
  <c r="AI134" i="52"/>
  <c r="AI135" i="52"/>
  <c r="AI136" i="52"/>
  <c r="AI137" i="52"/>
  <c r="AI138" i="52"/>
  <c r="AI139" i="52"/>
  <c r="AI140" i="52"/>
  <c r="AI141" i="52"/>
  <c r="AI142" i="52"/>
  <c r="AI143" i="52"/>
  <c r="AI144" i="52"/>
  <c r="AI145" i="52"/>
  <c r="AI146" i="52"/>
  <c r="AI147" i="52"/>
  <c r="AI148" i="52"/>
  <c r="AI149" i="52"/>
  <c r="AI150" i="52"/>
  <c r="AI151" i="52"/>
  <c r="AI152" i="52"/>
  <c r="AI153" i="52"/>
  <c r="AI154" i="52"/>
  <c r="AI155" i="52"/>
  <c r="AI156" i="52"/>
  <c r="AI157" i="52"/>
  <c r="AI158" i="52"/>
  <c r="AI159" i="52"/>
  <c r="AI160" i="52"/>
  <c r="AI161" i="52"/>
  <c r="AI162" i="52"/>
  <c r="AI163" i="52"/>
  <c r="AI164" i="52"/>
  <c r="AI165" i="52"/>
  <c r="AH3" i="52"/>
  <c r="AH4" i="52"/>
  <c r="AH167" i="52" s="1"/>
  <c r="D56" i="52" s="1"/>
  <c r="AH5" i="52"/>
  <c r="AH6" i="52"/>
  <c r="AH7" i="52"/>
  <c r="AH8" i="52"/>
  <c r="AH9" i="52"/>
  <c r="AH10" i="52"/>
  <c r="AH11" i="52"/>
  <c r="AH12" i="52"/>
  <c r="AH13" i="52"/>
  <c r="AH14" i="52"/>
  <c r="AH15" i="52"/>
  <c r="AH16" i="52"/>
  <c r="AH17" i="52"/>
  <c r="AH18" i="52"/>
  <c r="AH19" i="52"/>
  <c r="AH20" i="52"/>
  <c r="AH21" i="52"/>
  <c r="AH22" i="52"/>
  <c r="AH23" i="52"/>
  <c r="AH24" i="52"/>
  <c r="AH25" i="52"/>
  <c r="AH26" i="52"/>
  <c r="AH27" i="52"/>
  <c r="AH28" i="52"/>
  <c r="AH29" i="52"/>
  <c r="AH30" i="52"/>
  <c r="AH31" i="52"/>
  <c r="AH32" i="52"/>
  <c r="AH33" i="52"/>
  <c r="AH34" i="52"/>
  <c r="AH35" i="52"/>
  <c r="AH36" i="52"/>
  <c r="AH37" i="52"/>
  <c r="AH38" i="52"/>
  <c r="AH39" i="52"/>
  <c r="AH40" i="52"/>
  <c r="AH41" i="52"/>
  <c r="AH42" i="52"/>
  <c r="AH43" i="52"/>
  <c r="AH44" i="52"/>
  <c r="AH45" i="52"/>
  <c r="AH46" i="52"/>
  <c r="AH47" i="52"/>
  <c r="AH48" i="52"/>
  <c r="AH49" i="52"/>
  <c r="AH50" i="52"/>
  <c r="AH51" i="52"/>
  <c r="AH52" i="52"/>
  <c r="AH53" i="52"/>
  <c r="AH54" i="52"/>
  <c r="AH55" i="52"/>
  <c r="AH56" i="52"/>
  <c r="AH57" i="52"/>
  <c r="AH58" i="52"/>
  <c r="AH59" i="52"/>
  <c r="AH60" i="52"/>
  <c r="AH61" i="52"/>
  <c r="AH62" i="52"/>
  <c r="AH63" i="52"/>
  <c r="AH64" i="52"/>
  <c r="AH65" i="52"/>
  <c r="AH66" i="52"/>
  <c r="AH67" i="52"/>
  <c r="AH68" i="52"/>
  <c r="AH69" i="52"/>
  <c r="AH70" i="52"/>
  <c r="AH71" i="52"/>
  <c r="AH72" i="52"/>
  <c r="AH73" i="52"/>
  <c r="AH74" i="52"/>
  <c r="AH75" i="52"/>
  <c r="AH76" i="52"/>
  <c r="AH77" i="52"/>
  <c r="AH78" i="52"/>
  <c r="AH79" i="52"/>
  <c r="AH80" i="52"/>
  <c r="AH81" i="52"/>
  <c r="AH82" i="52"/>
  <c r="AH83" i="52"/>
  <c r="AH84" i="52"/>
  <c r="AH85" i="52"/>
  <c r="AH86" i="52"/>
  <c r="AH87" i="52"/>
  <c r="AH88" i="52"/>
  <c r="AH89" i="52"/>
  <c r="AH90" i="52"/>
  <c r="AH91" i="52"/>
  <c r="AH92" i="52"/>
  <c r="AH93" i="52"/>
  <c r="AH94" i="52"/>
  <c r="AH95" i="52"/>
  <c r="AH96" i="52"/>
  <c r="AH97" i="52"/>
  <c r="AH98" i="52"/>
  <c r="AH99" i="52"/>
  <c r="AH100" i="52"/>
  <c r="AH101" i="52"/>
  <c r="AH102" i="52"/>
  <c r="AH103" i="52"/>
  <c r="AH104" i="52"/>
  <c r="AH105" i="52"/>
  <c r="AH106" i="52"/>
  <c r="AH107" i="52"/>
  <c r="AH108" i="52"/>
  <c r="AH109" i="52"/>
  <c r="AH110" i="52"/>
  <c r="AH111" i="52"/>
  <c r="AH112" i="52"/>
  <c r="AH113" i="52"/>
  <c r="AH114" i="52"/>
  <c r="AH115" i="52"/>
  <c r="AH116" i="52"/>
  <c r="AH117" i="52"/>
  <c r="AH118" i="52"/>
  <c r="AH119" i="52"/>
  <c r="AH120" i="52"/>
  <c r="AH121" i="52"/>
  <c r="AH122" i="52"/>
  <c r="AH123" i="52"/>
  <c r="AH124" i="52"/>
  <c r="AH125" i="52"/>
  <c r="AH126" i="52"/>
  <c r="AH127" i="52"/>
  <c r="AH128" i="52"/>
  <c r="AH129" i="52"/>
  <c r="AH130" i="52"/>
  <c r="AH131" i="52"/>
  <c r="AH132" i="52"/>
  <c r="AH133" i="52"/>
  <c r="AH134" i="52"/>
  <c r="AH135" i="52"/>
  <c r="AH136" i="52"/>
  <c r="AH137" i="52"/>
  <c r="AH138" i="52"/>
  <c r="AH139" i="52"/>
  <c r="AH140" i="52"/>
  <c r="AH141" i="52"/>
  <c r="AH142" i="52"/>
  <c r="AH143" i="52"/>
  <c r="AH144" i="52"/>
  <c r="AH145" i="52"/>
  <c r="AH146" i="52"/>
  <c r="AH147" i="52"/>
  <c r="AH148" i="52"/>
  <c r="AH149" i="52"/>
  <c r="AH150" i="52"/>
  <c r="AH151" i="52"/>
  <c r="AH152" i="52"/>
  <c r="AH153" i="52"/>
  <c r="AH154" i="52"/>
  <c r="AH155" i="52"/>
  <c r="AH156" i="52"/>
  <c r="AH157" i="52"/>
  <c r="AH158" i="52"/>
  <c r="AH159" i="52"/>
  <c r="AH160" i="52"/>
  <c r="AH161" i="52"/>
  <c r="AH162" i="52"/>
  <c r="AH163" i="52"/>
  <c r="AH164" i="52"/>
  <c r="AH165" i="52"/>
  <c r="AF3" i="52"/>
  <c r="AF4" i="52"/>
  <c r="AF167" i="52" s="1"/>
  <c r="D120" i="52" s="1"/>
  <c r="AF5" i="52"/>
  <c r="AF6" i="52"/>
  <c r="AF7" i="52"/>
  <c r="AF8" i="52"/>
  <c r="AF9" i="52"/>
  <c r="AF10" i="52"/>
  <c r="AF11" i="52"/>
  <c r="AF12" i="52"/>
  <c r="AF13" i="52"/>
  <c r="AF14" i="52"/>
  <c r="AF15" i="52"/>
  <c r="AF16" i="52"/>
  <c r="AF17" i="52"/>
  <c r="AF18" i="52"/>
  <c r="AF19" i="52"/>
  <c r="AF20" i="52"/>
  <c r="AF21" i="52"/>
  <c r="AF22" i="52"/>
  <c r="AF23" i="52"/>
  <c r="AF24" i="52"/>
  <c r="AF25" i="52"/>
  <c r="AF26" i="52"/>
  <c r="AF27" i="52"/>
  <c r="AF28" i="52"/>
  <c r="AF29" i="52"/>
  <c r="AF30" i="52"/>
  <c r="AF31" i="52"/>
  <c r="AF32" i="52"/>
  <c r="AF33" i="52"/>
  <c r="AF34" i="52"/>
  <c r="AF35" i="52"/>
  <c r="AF36" i="52"/>
  <c r="AF37" i="52"/>
  <c r="AF38" i="52"/>
  <c r="AF39" i="52"/>
  <c r="AF40" i="52"/>
  <c r="AF41" i="52"/>
  <c r="AF42" i="52"/>
  <c r="AF43" i="52"/>
  <c r="AF44" i="52"/>
  <c r="AF45" i="52"/>
  <c r="AF46" i="52"/>
  <c r="AF47" i="52"/>
  <c r="AF48" i="52"/>
  <c r="AF49" i="52"/>
  <c r="AF50" i="52"/>
  <c r="AF51" i="52"/>
  <c r="AF52" i="52"/>
  <c r="AF53" i="52"/>
  <c r="AF54" i="52"/>
  <c r="AF55" i="52"/>
  <c r="AF56" i="52"/>
  <c r="AF57" i="52"/>
  <c r="AF58" i="52"/>
  <c r="AF59" i="52"/>
  <c r="AF60" i="52"/>
  <c r="AF61" i="52"/>
  <c r="AF62" i="52"/>
  <c r="AF63" i="52"/>
  <c r="AF64" i="52"/>
  <c r="AF65" i="52"/>
  <c r="AF66" i="52"/>
  <c r="AF67" i="52"/>
  <c r="AF68" i="52"/>
  <c r="AF69" i="52"/>
  <c r="AF70" i="52"/>
  <c r="AF71" i="52"/>
  <c r="AF72" i="52"/>
  <c r="AF73" i="52"/>
  <c r="AF74" i="52"/>
  <c r="AF75" i="52"/>
  <c r="AF76" i="52"/>
  <c r="AF77" i="52"/>
  <c r="AF78" i="52"/>
  <c r="AF79" i="52"/>
  <c r="AF80" i="52"/>
  <c r="AF81" i="52"/>
  <c r="AF82" i="52"/>
  <c r="AF83" i="52"/>
  <c r="AF84" i="52"/>
  <c r="AF85" i="52"/>
  <c r="AF86" i="52"/>
  <c r="AF87" i="52"/>
  <c r="AF88" i="52"/>
  <c r="AF89" i="52"/>
  <c r="AF90" i="52"/>
  <c r="AF91" i="52"/>
  <c r="AF92" i="52"/>
  <c r="AF93" i="52"/>
  <c r="AF94" i="52"/>
  <c r="AF95" i="52"/>
  <c r="AF96" i="52"/>
  <c r="AF97" i="52"/>
  <c r="AF98" i="52"/>
  <c r="AF99" i="52"/>
  <c r="AF100" i="52"/>
  <c r="AF101" i="52"/>
  <c r="AF102" i="52"/>
  <c r="AF103" i="52"/>
  <c r="AF104" i="52"/>
  <c r="AF105" i="52"/>
  <c r="AF106" i="52"/>
  <c r="AF107" i="52"/>
  <c r="AF108" i="52"/>
  <c r="AF109" i="52"/>
  <c r="AF110" i="52"/>
  <c r="AF111" i="52"/>
  <c r="AF112" i="52"/>
  <c r="AF113" i="52"/>
  <c r="AF114" i="52"/>
  <c r="AF115" i="52"/>
  <c r="AF116" i="52"/>
  <c r="AF117" i="52"/>
  <c r="AF118" i="52"/>
  <c r="AF119" i="52"/>
  <c r="AF120" i="52"/>
  <c r="AF121" i="52"/>
  <c r="AF122" i="52"/>
  <c r="AF123" i="52"/>
  <c r="AF124" i="52"/>
  <c r="AF125" i="52"/>
  <c r="AF126" i="52"/>
  <c r="AF127" i="52"/>
  <c r="AF128" i="52"/>
  <c r="AF129" i="52"/>
  <c r="AF130" i="52"/>
  <c r="AF131" i="52"/>
  <c r="AF132" i="52"/>
  <c r="AF133" i="52"/>
  <c r="AF134" i="52"/>
  <c r="AF135" i="52"/>
  <c r="AF136" i="52"/>
  <c r="AF137" i="52"/>
  <c r="AF138" i="52"/>
  <c r="AF139" i="52"/>
  <c r="AF140" i="52"/>
  <c r="AF141" i="52"/>
  <c r="AF142" i="52"/>
  <c r="AF143" i="52"/>
  <c r="AF144" i="52"/>
  <c r="AF145" i="52"/>
  <c r="AF146" i="52"/>
  <c r="AF147" i="52"/>
  <c r="AF148" i="52"/>
  <c r="AF149" i="52"/>
  <c r="AF150" i="52"/>
  <c r="AF151" i="52"/>
  <c r="AF152" i="52"/>
  <c r="AF153" i="52"/>
  <c r="AF154" i="52"/>
  <c r="AF155" i="52"/>
  <c r="AF156" i="52"/>
  <c r="AF157" i="52"/>
  <c r="AF158" i="52"/>
  <c r="AF159" i="52"/>
  <c r="AF160" i="52"/>
  <c r="AF161" i="52"/>
  <c r="AF162" i="52"/>
  <c r="AF163" i="52"/>
  <c r="AF164" i="52"/>
  <c r="AF165" i="52"/>
  <c r="AE3" i="52"/>
  <c r="AE4" i="52"/>
  <c r="AE167" i="52" s="1"/>
  <c r="C120" i="52" s="1"/>
  <c r="E120" i="52" s="1"/>
  <c r="AE5" i="52"/>
  <c r="AE6" i="52"/>
  <c r="AE7" i="52"/>
  <c r="AE8" i="52"/>
  <c r="AE9" i="52"/>
  <c r="AE10" i="52"/>
  <c r="AE11" i="52"/>
  <c r="AE12" i="52"/>
  <c r="AE13" i="52"/>
  <c r="AE14" i="52"/>
  <c r="AE15" i="52"/>
  <c r="AE16" i="52"/>
  <c r="AE17" i="52"/>
  <c r="AE18" i="52"/>
  <c r="AE19" i="52"/>
  <c r="AE20" i="52"/>
  <c r="AE21" i="52"/>
  <c r="AE22" i="52"/>
  <c r="AE23" i="52"/>
  <c r="AE24" i="52"/>
  <c r="AE25" i="52"/>
  <c r="AE26" i="52"/>
  <c r="AE27" i="52"/>
  <c r="AE28" i="52"/>
  <c r="AE29" i="52"/>
  <c r="AE30" i="52"/>
  <c r="AE31" i="52"/>
  <c r="AE32" i="52"/>
  <c r="AE33" i="52"/>
  <c r="AE34" i="52"/>
  <c r="AE35" i="52"/>
  <c r="AE36" i="52"/>
  <c r="AE37" i="52"/>
  <c r="AE38" i="52"/>
  <c r="AE39" i="52"/>
  <c r="AE40" i="52"/>
  <c r="AE41" i="52"/>
  <c r="AE42" i="52"/>
  <c r="AE43" i="52"/>
  <c r="AE44" i="52"/>
  <c r="AE45" i="52"/>
  <c r="AE46" i="52"/>
  <c r="AE47" i="52"/>
  <c r="AE48" i="52"/>
  <c r="AE49" i="52"/>
  <c r="AE50" i="52"/>
  <c r="AE51" i="52"/>
  <c r="AE52" i="52"/>
  <c r="AE53" i="52"/>
  <c r="AE54" i="52"/>
  <c r="AE55" i="52"/>
  <c r="AE56" i="52"/>
  <c r="AE57" i="52"/>
  <c r="AE58" i="52"/>
  <c r="AE59" i="52"/>
  <c r="AE60" i="52"/>
  <c r="AE61" i="52"/>
  <c r="AE62" i="52"/>
  <c r="AE63" i="52"/>
  <c r="AE64" i="52"/>
  <c r="AE65" i="52"/>
  <c r="AE66" i="52"/>
  <c r="AE67" i="52"/>
  <c r="AE68" i="52"/>
  <c r="AE69" i="52"/>
  <c r="AE70" i="52"/>
  <c r="AE71" i="52"/>
  <c r="AE72" i="52"/>
  <c r="AE73" i="52"/>
  <c r="AE74" i="52"/>
  <c r="AE75" i="52"/>
  <c r="AE76" i="52"/>
  <c r="AE77" i="52"/>
  <c r="AE78" i="52"/>
  <c r="AE79" i="52"/>
  <c r="AE80" i="52"/>
  <c r="AE81" i="52"/>
  <c r="AE82" i="52"/>
  <c r="AE83" i="52"/>
  <c r="AE84" i="52"/>
  <c r="AE85" i="52"/>
  <c r="AE86" i="52"/>
  <c r="AE87" i="52"/>
  <c r="AE88" i="52"/>
  <c r="AE89" i="52"/>
  <c r="AE90" i="52"/>
  <c r="AE91" i="52"/>
  <c r="AE92" i="52"/>
  <c r="AE93" i="52"/>
  <c r="AE94" i="52"/>
  <c r="AE95" i="52"/>
  <c r="AE96" i="52"/>
  <c r="AE97" i="52"/>
  <c r="AE98" i="52"/>
  <c r="AE99" i="52"/>
  <c r="AE100" i="52"/>
  <c r="AE101" i="52"/>
  <c r="AE102" i="52"/>
  <c r="AE103" i="52"/>
  <c r="AE104" i="52"/>
  <c r="AE105" i="52"/>
  <c r="AE106" i="52"/>
  <c r="AE107" i="52"/>
  <c r="AE108" i="52"/>
  <c r="AE109" i="52"/>
  <c r="AE110" i="52"/>
  <c r="AE111" i="52"/>
  <c r="AE112" i="52"/>
  <c r="AE113" i="52"/>
  <c r="AE114" i="52"/>
  <c r="AE115" i="52"/>
  <c r="AE116" i="52"/>
  <c r="AE117" i="52"/>
  <c r="AE118" i="52"/>
  <c r="AE119" i="52"/>
  <c r="AE120" i="52"/>
  <c r="AE121" i="52"/>
  <c r="AE122" i="52"/>
  <c r="AE123" i="52"/>
  <c r="AE124" i="52"/>
  <c r="AE125" i="52"/>
  <c r="AE126" i="52"/>
  <c r="AE127" i="52"/>
  <c r="AE128" i="52"/>
  <c r="AE129" i="52"/>
  <c r="AE130" i="52"/>
  <c r="AE131" i="52"/>
  <c r="AE132" i="52"/>
  <c r="AE133" i="52"/>
  <c r="AE134" i="52"/>
  <c r="AE135" i="52"/>
  <c r="AE136" i="52"/>
  <c r="AE137" i="52"/>
  <c r="AE138" i="52"/>
  <c r="AE139" i="52"/>
  <c r="AE140" i="52"/>
  <c r="AE141" i="52"/>
  <c r="AE142" i="52"/>
  <c r="AE143" i="52"/>
  <c r="AE144" i="52"/>
  <c r="AE145" i="52"/>
  <c r="AE146" i="52"/>
  <c r="AE147" i="52"/>
  <c r="AE148" i="52"/>
  <c r="AE149" i="52"/>
  <c r="AE150" i="52"/>
  <c r="AE151" i="52"/>
  <c r="AE152" i="52"/>
  <c r="AE153" i="52"/>
  <c r="AE154" i="52"/>
  <c r="AE155" i="52"/>
  <c r="AE156" i="52"/>
  <c r="AE157" i="52"/>
  <c r="AE158" i="52"/>
  <c r="AE159" i="52"/>
  <c r="AE160" i="52"/>
  <c r="AE161" i="52"/>
  <c r="AE162" i="52"/>
  <c r="AE163" i="52"/>
  <c r="AE164" i="52"/>
  <c r="AE165" i="52"/>
  <c r="AD3" i="52"/>
  <c r="AD4" i="52"/>
  <c r="AD167" i="52" s="1"/>
  <c r="D119" i="52" s="1"/>
  <c r="AD5" i="52"/>
  <c r="AD6" i="52"/>
  <c r="AD7" i="52"/>
  <c r="AD8" i="52"/>
  <c r="AD9" i="52"/>
  <c r="AD10" i="52"/>
  <c r="AD11" i="52"/>
  <c r="AD12" i="52"/>
  <c r="AD13" i="52"/>
  <c r="AD14" i="52"/>
  <c r="AD15" i="52"/>
  <c r="AD16" i="52"/>
  <c r="AD17" i="52"/>
  <c r="AD18" i="52"/>
  <c r="AD19" i="52"/>
  <c r="AD20" i="52"/>
  <c r="AD21" i="52"/>
  <c r="AD22" i="52"/>
  <c r="AD23" i="52"/>
  <c r="AD24" i="52"/>
  <c r="AD25" i="52"/>
  <c r="AD26" i="52"/>
  <c r="AD27" i="52"/>
  <c r="AD28" i="52"/>
  <c r="AD29" i="52"/>
  <c r="AD30" i="52"/>
  <c r="AD31" i="52"/>
  <c r="AD32" i="52"/>
  <c r="AD33" i="52"/>
  <c r="AD34" i="52"/>
  <c r="AD35" i="52"/>
  <c r="AD36" i="52"/>
  <c r="AD37" i="52"/>
  <c r="AD38" i="52"/>
  <c r="AD39" i="52"/>
  <c r="AD40" i="52"/>
  <c r="AD41" i="52"/>
  <c r="AD42" i="52"/>
  <c r="AD43" i="52"/>
  <c r="AD44" i="52"/>
  <c r="AD45" i="52"/>
  <c r="AD46" i="52"/>
  <c r="AD47" i="52"/>
  <c r="AD48" i="52"/>
  <c r="AD49" i="52"/>
  <c r="AD50" i="52"/>
  <c r="AD51" i="52"/>
  <c r="AD52" i="52"/>
  <c r="AD53" i="52"/>
  <c r="AD54" i="52"/>
  <c r="AD55" i="52"/>
  <c r="AD56" i="52"/>
  <c r="AD57" i="52"/>
  <c r="AD58" i="52"/>
  <c r="AD59" i="52"/>
  <c r="AD60" i="52"/>
  <c r="AD61" i="52"/>
  <c r="AD62" i="52"/>
  <c r="AD63" i="52"/>
  <c r="AD64" i="52"/>
  <c r="AD65" i="52"/>
  <c r="AD66" i="52"/>
  <c r="AD67" i="52"/>
  <c r="AD68" i="52"/>
  <c r="AD69" i="52"/>
  <c r="AD70" i="52"/>
  <c r="AD71" i="52"/>
  <c r="AD72" i="52"/>
  <c r="AD73" i="52"/>
  <c r="AD74" i="52"/>
  <c r="AD75" i="52"/>
  <c r="AD76" i="52"/>
  <c r="AD77" i="52"/>
  <c r="AD78" i="52"/>
  <c r="AD79" i="52"/>
  <c r="AD80" i="52"/>
  <c r="AD81" i="52"/>
  <c r="AD82" i="52"/>
  <c r="AD83" i="52"/>
  <c r="AD84" i="52"/>
  <c r="AD85" i="52"/>
  <c r="AD86" i="52"/>
  <c r="AD87" i="52"/>
  <c r="AD88" i="52"/>
  <c r="AD89" i="52"/>
  <c r="AD90" i="52"/>
  <c r="AD91" i="52"/>
  <c r="AD92" i="52"/>
  <c r="AD93" i="52"/>
  <c r="AD94" i="52"/>
  <c r="AD95" i="52"/>
  <c r="AD96" i="52"/>
  <c r="AD97" i="52"/>
  <c r="AD98" i="52"/>
  <c r="AD99" i="52"/>
  <c r="AD100" i="52"/>
  <c r="AD101" i="52"/>
  <c r="AD102" i="52"/>
  <c r="AD103" i="52"/>
  <c r="AD104" i="52"/>
  <c r="AD105" i="52"/>
  <c r="AD106" i="52"/>
  <c r="AD107" i="52"/>
  <c r="AD108" i="52"/>
  <c r="AD109" i="52"/>
  <c r="AD110" i="52"/>
  <c r="AD111" i="52"/>
  <c r="AD112" i="52"/>
  <c r="AD113" i="52"/>
  <c r="AD114" i="52"/>
  <c r="AD115" i="52"/>
  <c r="AD116" i="52"/>
  <c r="AD117" i="52"/>
  <c r="AD118" i="52"/>
  <c r="AD119" i="52"/>
  <c r="AD120" i="52"/>
  <c r="AD121" i="52"/>
  <c r="AD122" i="52"/>
  <c r="AD123" i="52"/>
  <c r="AD124" i="52"/>
  <c r="AD125" i="52"/>
  <c r="AD126" i="52"/>
  <c r="AD127" i="52"/>
  <c r="AD128" i="52"/>
  <c r="AD129" i="52"/>
  <c r="AD130" i="52"/>
  <c r="AD131" i="52"/>
  <c r="AD132" i="52"/>
  <c r="AD133" i="52"/>
  <c r="AD134" i="52"/>
  <c r="AD135" i="52"/>
  <c r="AD136" i="52"/>
  <c r="AD137" i="52"/>
  <c r="AD138" i="52"/>
  <c r="AD139" i="52"/>
  <c r="AD140" i="52"/>
  <c r="AD141" i="52"/>
  <c r="AD142" i="52"/>
  <c r="AD143" i="52"/>
  <c r="AD144" i="52"/>
  <c r="AD145" i="52"/>
  <c r="AD146" i="52"/>
  <c r="AD147" i="52"/>
  <c r="AD148" i="52"/>
  <c r="AD149" i="52"/>
  <c r="AD150" i="52"/>
  <c r="AD151" i="52"/>
  <c r="AD152" i="52"/>
  <c r="AD153" i="52"/>
  <c r="AD154" i="52"/>
  <c r="AD155" i="52"/>
  <c r="AD156" i="52"/>
  <c r="AD157" i="52"/>
  <c r="AD158" i="52"/>
  <c r="AD159" i="52"/>
  <c r="AD160" i="52"/>
  <c r="AD161" i="52"/>
  <c r="AD162" i="52"/>
  <c r="AD163" i="52"/>
  <c r="AD164" i="52"/>
  <c r="AD165" i="52"/>
  <c r="AC3" i="52"/>
  <c r="AC4" i="52"/>
  <c r="AC167" i="52" s="1"/>
  <c r="C119" i="52" s="1"/>
  <c r="AC5" i="52"/>
  <c r="AC6" i="52"/>
  <c r="AC7" i="52"/>
  <c r="AC8" i="52"/>
  <c r="AC9" i="52"/>
  <c r="AC10" i="52"/>
  <c r="AC11" i="52"/>
  <c r="AC12" i="52"/>
  <c r="AC13" i="52"/>
  <c r="AC14" i="52"/>
  <c r="AC15" i="52"/>
  <c r="AC16" i="52"/>
  <c r="AC17" i="52"/>
  <c r="AC18" i="52"/>
  <c r="AC19" i="52"/>
  <c r="AC20" i="52"/>
  <c r="AC21" i="52"/>
  <c r="AC22" i="52"/>
  <c r="AC23" i="52"/>
  <c r="AC24" i="52"/>
  <c r="AC25" i="52"/>
  <c r="AC26" i="52"/>
  <c r="AC27" i="52"/>
  <c r="AC28" i="52"/>
  <c r="AC29" i="52"/>
  <c r="AC30" i="52"/>
  <c r="AC31" i="52"/>
  <c r="AC32" i="52"/>
  <c r="AC33" i="52"/>
  <c r="AC34" i="52"/>
  <c r="AC35" i="52"/>
  <c r="AC36" i="52"/>
  <c r="AC37" i="52"/>
  <c r="AC38" i="52"/>
  <c r="AC39" i="52"/>
  <c r="AC40" i="52"/>
  <c r="AC41" i="52"/>
  <c r="AC42" i="52"/>
  <c r="AC43" i="52"/>
  <c r="AC44" i="52"/>
  <c r="AC45" i="52"/>
  <c r="AC46" i="52"/>
  <c r="AC47" i="52"/>
  <c r="AC48" i="52"/>
  <c r="AC49" i="52"/>
  <c r="AC50" i="52"/>
  <c r="AC51" i="52"/>
  <c r="AC52" i="52"/>
  <c r="AC53" i="52"/>
  <c r="AC54" i="52"/>
  <c r="AC55" i="52"/>
  <c r="AC56" i="52"/>
  <c r="AC57" i="52"/>
  <c r="AC58" i="52"/>
  <c r="AC59" i="52"/>
  <c r="AC60" i="52"/>
  <c r="AC61" i="52"/>
  <c r="AC62" i="52"/>
  <c r="AC63" i="52"/>
  <c r="AC64" i="52"/>
  <c r="AC65" i="52"/>
  <c r="AC66" i="52"/>
  <c r="AC67" i="52"/>
  <c r="AC68" i="52"/>
  <c r="AC69" i="52"/>
  <c r="AC70" i="52"/>
  <c r="AC71" i="52"/>
  <c r="AC72" i="52"/>
  <c r="AC73" i="52"/>
  <c r="AC74" i="52"/>
  <c r="AC75" i="52"/>
  <c r="AC76" i="52"/>
  <c r="AC77" i="52"/>
  <c r="AC78" i="52"/>
  <c r="AC79" i="52"/>
  <c r="AC80" i="52"/>
  <c r="AC81" i="52"/>
  <c r="AC82" i="52"/>
  <c r="AC83" i="52"/>
  <c r="AC84" i="52"/>
  <c r="AC85" i="52"/>
  <c r="AC86" i="52"/>
  <c r="AC87" i="52"/>
  <c r="AC88" i="52"/>
  <c r="AC89" i="52"/>
  <c r="AC90" i="52"/>
  <c r="AC91" i="52"/>
  <c r="AC92" i="52"/>
  <c r="AC93" i="52"/>
  <c r="AC94" i="52"/>
  <c r="AC95" i="52"/>
  <c r="AC96" i="52"/>
  <c r="AC97" i="52"/>
  <c r="AC98" i="52"/>
  <c r="AC99" i="52"/>
  <c r="AC100" i="52"/>
  <c r="AC101" i="52"/>
  <c r="AC102" i="52"/>
  <c r="AC103" i="52"/>
  <c r="AC104" i="52"/>
  <c r="AC105" i="52"/>
  <c r="AC106" i="52"/>
  <c r="AC107" i="52"/>
  <c r="AC108" i="52"/>
  <c r="AC109" i="52"/>
  <c r="AC110" i="52"/>
  <c r="AC111" i="52"/>
  <c r="AC112" i="52"/>
  <c r="AC113" i="52"/>
  <c r="AC114" i="52"/>
  <c r="AC115" i="52"/>
  <c r="AC116" i="52"/>
  <c r="AC117" i="52"/>
  <c r="AC118" i="52"/>
  <c r="AC119" i="52"/>
  <c r="AC120" i="52"/>
  <c r="AC121" i="52"/>
  <c r="AC122" i="52"/>
  <c r="AC123" i="52"/>
  <c r="AC124" i="52"/>
  <c r="AC125" i="52"/>
  <c r="AC126" i="52"/>
  <c r="AC127" i="52"/>
  <c r="AC128" i="52"/>
  <c r="AC129" i="52"/>
  <c r="AC130" i="52"/>
  <c r="AC131" i="52"/>
  <c r="AC132" i="52"/>
  <c r="AC133" i="52"/>
  <c r="AC134" i="52"/>
  <c r="AC135" i="52"/>
  <c r="AC136" i="52"/>
  <c r="AC137" i="52"/>
  <c r="AC138" i="52"/>
  <c r="AC139" i="52"/>
  <c r="AC140" i="52"/>
  <c r="AC141" i="52"/>
  <c r="AC142" i="52"/>
  <c r="AC143" i="52"/>
  <c r="AC144" i="52"/>
  <c r="AC145" i="52"/>
  <c r="AC146" i="52"/>
  <c r="AC147" i="52"/>
  <c r="AC148" i="52"/>
  <c r="AC149" i="52"/>
  <c r="AC150" i="52"/>
  <c r="AC151" i="52"/>
  <c r="AC152" i="52"/>
  <c r="AC153" i="52"/>
  <c r="AC154" i="52"/>
  <c r="AC155" i="52"/>
  <c r="AC156" i="52"/>
  <c r="AC157" i="52"/>
  <c r="AC158" i="52"/>
  <c r="AC159" i="52"/>
  <c r="AC160" i="52"/>
  <c r="AC161" i="52"/>
  <c r="AC162" i="52"/>
  <c r="AC163" i="52"/>
  <c r="AC164" i="52"/>
  <c r="AC165" i="52"/>
  <c r="AB3" i="52"/>
  <c r="AB4" i="52"/>
  <c r="AB167" i="52" s="1"/>
  <c r="D118" i="52" s="1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AB104" i="52"/>
  <c r="AB105" i="52"/>
  <c r="AB106" i="52"/>
  <c r="AB107" i="52"/>
  <c r="AB108" i="52"/>
  <c r="AB109" i="52"/>
  <c r="AB110" i="52"/>
  <c r="AB111" i="52"/>
  <c r="AB112" i="52"/>
  <c r="AB113" i="52"/>
  <c r="AB114" i="52"/>
  <c r="AB115" i="52"/>
  <c r="AB116" i="52"/>
  <c r="AB117" i="52"/>
  <c r="AB118" i="52"/>
  <c r="AB119" i="52"/>
  <c r="AB120" i="52"/>
  <c r="AB121" i="52"/>
  <c r="AB122" i="52"/>
  <c r="AB123" i="52"/>
  <c r="AB124" i="52"/>
  <c r="AB125" i="52"/>
  <c r="AB126" i="52"/>
  <c r="AB127" i="52"/>
  <c r="AB128" i="52"/>
  <c r="AB129" i="52"/>
  <c r="AB130" i="52"/>
  <c r="AB131" i="52"/>
  <c r="AB132" i="52"/>
  <c r="AB133" i="52"/>
  <c r="AB134" i="52"/>
  <c r="AB135" i="52"/>
  <c r="AB136" i="52"/>
  <c r="AB137" i="52"/>
  <c r="AB138" i="52"/>
  <c r="AB139" i="52"/>
  <c r="AB140" i="52"/>
  <c r="AB141" i="52"/>
  <c r="AB142" i="52"/>
  <c r="AB143" i="52"/>
  <c r="AB144" i="52"/>
  <c r="AB145" i="52"/>
  <c r="AB146" i="52"/>
  <c r="AB147" i="52"/>
  <c r="AB148" i="52"/>
  <c r="AB149" i="52"/>
  <c r="AB150" i="52"/>
  <c r="AB151" i="52"/>
  <c r="AB152" i="52"/>
  <c r="AB153" i="52"/>
  <c r="AB154" i="52"/>
  <c r="AB155" i="52"/>
  <c r="AB156" i="52"/>
  <c r="AB157" i="52"/>
  <c r="AB158" i="52"/>
  <c r="AB159" i="52"/>
  <c r="AB160" i="52"/>
  <c r="AB161" i="52"/>
  <c r="AB162" i="52"/>
  <c r="AB163" i="52"/>
  <c r="AB164" i="52"/>
  <c r="AB165" i="52"/>
  <c r="AA3" i="52"/>
  <c r="AA4" i="52"/>
  <c r="AA167" i="52" s="1"/>
  <c r="C118" i="52" s="1"/>
  <c r="AA5" i="52"/>
  <c r="AA6" i="52"/>
  <c r="AA7" i="52"/>
  <c r="AA8" i="52"/>
  <c r="AA9" i="52"/>
  <c r="AA10" i="52"/>
  <c r="AA11" i="52"/>
  <c r="AA12" i="52"/>
  <c r="AA13" i="52"/>
  <c r="AA14" i="52"/>
  <c r="AA15" i="52"/>
  <c r="AA16" i="52"/>
  <c r="AA17" i="52"/>
  <c r="AA18" i="52"/>
  <c r="AA19" i="52"/>
  <c r="AA20" i="52"/>
  <c r="AA21" i="52"/>
  <c r="AA22" i="52"/>
  <c r="AA23" i="52"/>
  <c r="AA24" i="52"/>
  <c r="AA25" i="52"/>
  <c r="AA26" i="52"/>
  <c r="AA27" i="52"/>
  <c r="AA28" i="52"/>
  <c r="AA29" i="52"/>
  <c r="AA30" i="52"/>
  <c r="AA31" i="52"/>
  <c r="AA32" i="52"/>
  <c r="AA33" i="52"/>
  <c r="AA34" i="52"/>
  <c r="AA35" i="52"/>
  <c r="AA36" i="52"/>
  <c r="AA37" i="52"/>
  <c r="AA38" i="52"/>
  <c r="AA39" i="52"/>
  <c r="AA40" i="52"/>
  <c r="AA41" i="52"/>
  <c r="AA42" i="52"/>
  <c r="AA43" i="52"/>
  <c r="AA44" i="52"/>
  <c r="AA45" i="52"/>
  <c r="AA46" i="52"/>
  <c r="AA47" i="52"/>
  <c r="AA48" i="52"/>
  <c r="AA49" i="52"/>
  <c r="AA50" i="52"/>
  <c r="AA51" i="52"/>
  <c r="AA52" i="52"/>
  <c r="AA53" i="52"/>
  <c r="AA54" i="52"/>
  <c r="AA55" i="52"/>
  <c r="AA56" i="52"/>
  <c r="AA57" i="52"/>
  <c r="AA58" i="52"/>
  <c r="AA59" i="52"/>
  <c r="AA60" i="52"/>
  <c r="AA61" i="52"/>
  <c r="AA62" i="52"/>
  <c r="AA63" i="52"/>
  <c r="AA64" i="52"/>
  <c r="AA65" i="52"/>
  <c r="AA66" i="52"/>
  <c r="AA67" i="52"/>
  <c r="AA68" i="52"/>
  <c r="AA69" i="52"/>
  <c r="AA70" i="52"/>
  <c r="AA71" i="52"/>
  <c r="AA72" i="52"/>
  <c r="AA73" i="52"/>
  <c r="AA74" i="52"/>
  <c r="AA75" i="52"/>
  <c r="AA76" i="52"/>
  <c r="AA77" i="52"/>
  <c r="AA78" i="52"/>
  <c r="AA79" i="52"/>
  <c r="AA80" i="52"/>
  <c r="AA81" i="52"/>
  <c r="AA82" i="52"/>
  <c r="AA83" i="52"/>
  <c r="AA84" i="52"/>
  <c r="AA85" i="52"/>
  <c r="AA86" i="52"/>
  <c r="AA87" i="52"/>
  <c r="AA88" i="52"/>
  <c r="AA89" i="52"/>
  <c r="AA90" i="52"/>
  <c r="AA91" i="52"/>
  <c r="AA92" i="52"/>
  <c r="AA93" i="52"/>
  <c r="AA94" i="52"/>
  <c r="AA95" i="52"/>
  <c r="AA96" i="52"/>
  <c r="AA97" i="52"/>
  <c r="AA98" i="52"/>
  <c r="AA99" i="52"/>
  <c r="AA100" i="52"/>
  <c r="AA101" i="52"/>
  <c r="AA102" i="52"/>
  <c r="AA103" i="52"/>
  <c r="AA104" i="52"/>
  <c r="AA105" i="52"/>
  <c r="AA106" i="52"/>
  <c r="AA107" i="52"/>
  <c r="AA108" i="52"/>
  <c r="AA109" i="52"/>
  <c r="AA110" i="52"/>
  <c r="AA111" i="52"/>
  <c r="AA112" i="52"/>
  <c r="AA113" i="52"/>
  <c r="AA114" i="52"/>
  <c r="AA115" i="52"/>
  <c r="AA116" i="52"/>
  <c r="AA117" i="52"/>
  <c r="AA118" i="52"/>
  <c r="AA119" i="52"/>
  <c r="AA120" i="52"/>
  <c r="AA121" i="52"/>
  <c r="AA122" i="52"/>
  <c r="AA123" i="52"/>
  <c r="AA124" i="52"/>
  <c r="AA125" i="52"/>
  <c r="AA126" i="52"/>
  <c r="AA127" i="52"/>
  <c r="AA128" i="52"/>
  <c r="AA129" i="52"/>
  <c r="AA130" i="52"/>
  <c r="AA131" i="52"/>
  <c r="AA132" i="52"/>
  <c r="AA133" i="52"/>
  <c r="AA134" i="52"/>
  <c r="AA135" i="52"/>
  <c r="AA136" i="52"/>
  <c r="AA137" i="52"/>
  <c r="AA138" i="52"/>
  <c r="AA139" i="52"/>
  <c r="AA140" i="52"/>
  <c r="AA141" i="52"/>
  <c r="AA142" i="52"/>
  <c r="AA143" i="52"/>
  <c r="AA144" i="52"/>
  <c r="AA145" i="52"/>
  <c r="AA146" i="52"/>
  <c r="AA147" i="52"/>
  <c r="AA148" i="52"/>
  <c r="AA149" i="52"/>
  <c r="AA150" i="52"/>
  <c r="AA151" i="52"/>
  <c r="AA152" i="52"/>
  <c r="AA153" i="52"/>
  <c r="AA154" i="52"/>
  <c r="AA155" i="52"/>
  <c r="AA156" i="52"/>
  <c r="AA157" i="52"/>
  <c r="AA158" i="52"/>
  <c r="AA159" i="52"/>
  <c r="AA160" i="52"/>
  <c r="AA161" i="52"/>
  <c r="AA162" i="52"/>
  <c r="AA163" i="52"/>
  <c r="AA164" i="52"/>
  <c r="AA165" i="52"/>
  <c r="Y167" i="52"/>
  <c r="X167" i="52"/>
  <c r="W167" i="52"/>
  <c r="O3" i="52"/>
  <c r="S3" i="52"/>
  <c r="O4" i="52"/>
  <c r="S4" i="52"/>
  <c r="O5" i="52"/>
  <c r="S5" i="52"/>
  <c r="O6" i="52"/>
  <c r="S6" i="52"/>
  <c r="O7" i="52"/>
  <c r="S7" i="52"/>
  <c r="O8" i="52"/>
  <c r="S8" i="52"/>
  <c r="O9" i="52"/>
  <c r="S9" i="52"/>
  <c r="O10" i="52"/>
  <c r="S10" i="52"/>
  <c r="O11" i="52"/>
  <c r="S11" i="52"/>
  <c r="O12" i="52"/>
  <c r="S12" i="52"/>
  <c r="O13" i="52"/>
  <c r="S13" i="52"/>
  <c r="O14" i="52"/>
  <c r="S14" i="52"/>
  <c r="O15" i="52"/>
  <c r="S15" i="52"/>
  <c r="O16" i="52"/>
  <c r="S16" i="52"/>
  <c r="O17" i="52"/>
  <c r="S17" i="52"/>
  <c r="O18" i="52"/>
  <c r="S18" i="52"/>
  <c r="O19" i="52"/>
  <c r="S19" i="52"/>
  <c r="O20" i="52"/>
  <c r="S20" i="52"/>
  <c r="O21" i="52"/>
  <c r="S21" i="52"/>
  <c r="O22" i="52"/>
  <c r="S22" i="52"/>
  <c r="O23" i="52"/>
  <c r="S23" i="52"/>
  <c r="O24" i="52"/>
  <c r="S24" i="52"/>
  <c r="O25" i="52"/>
  <c r="S25" i="52"/>
  <c r="O26" i="52"/>
  <c r="S26" i="52"/>
  <c r="O27" i="52"/>
  <c r="S27" i="52"/>
  <c r="O28" i="52"/>
  <c r="S28" i="52"/>
  <c r="O29" i="52"/>
  <c r="S29" i="52"/>
  <c r="O30" i="52"/>
  <c r="S30" i="52"/>
  <c r="O31" i="52"/>
  <c r="S31" i="52"/>
  <c r="O32" i="52"/>
  <c r="S32" i="52"/>
  <c r="O33" i="52"/>
  <c r="S33" i="52"/>
  <c r="O34" i="52"/>
  <c r="S34" i="52"/>
  <c r="O35" i="52"/>
  <c r="S35" i="52"/>
  <c r="O36" i="52"/>
  <c r="S36" i="52"/>
  <c r="O37" i="52"/>
  <c r="S37" i="52"/>
  <c r="O38" i="52"/>
  <c r="S38" i="52"/>
  <c r="O39" i="52"/>
  <c r="S39" i="52"/>
  <c r="O40" i="52"/>
  <c r="S40" i="52"/>
  <c r="O41" i="52"/>
  <c r="S41" i="52"/>
  <c r="O42" i="52"/>
  <c r="S42" i="52"/>
  <c r="O43" i="52"/>
  <c r="S43" i="52"/>
  <c r="O44" i="52"/>
  <c r="S44" i="52"/>
  <c r="O45" i="52"/>
  <c r="S45" i="52"/>
  <c r="O46" i="52"/>
  <c r="S46" i="52"/>
  <c r="O47" i="52"/>
  <c r="S47" i="52"/>
  <c r="O48" i="52"/>
  <c r="S48" i="52"/>
  <c r="O49" i="52"/>
  <c r="S49" i="52"/>
  <c r="O50" i="52"/>
  <c r="S50" i="52"/>
  <c r="O51" i="52"/>
  <c r="S51" i="52"/>
  <c r="O52" i="52"/>
  <c r="S52" i="52"/>
  <c r="O53" i="52"/>
  <c r="S53" i="52"/>
  <c r="O54" i="52"/>
  <c r="S54" i="52"/>
  <c r="O55" i="52"/>
  <c r="S55" i="52"/>
  <c r="O56" i="52"/>
  <c r="S56" i="52"/>
  <c r="O57" i="52"/>
  <c r="S57" i="52"/>
  <c r="O58" i="52"/>
  <c r="S58" i="52"/>
  <c r="O59" i="52"/>
  <c r="S59" i="52"/>
  <c r="O60" i="52"/>
  <c r="S60" i="52"/>
  <c r="O61" i="52"/>
  <c r="S61" i="52"/>
  <c r="O62" i="52"/>
  <c r="S62" i="52"/>
  <c r="O63" i="52"/>
  <c r="S63" i="52"/>
  <c r="O64" i="52"/>
  <c r="S64" i="52"/>
  <c r="O65" i="52"/>
  <c r="S65" i="52"/>
  <c r="O66" i="52"/>
  <c r="S66" i="52"/>
  <c r="O67" i="52"/>
  <c r="S67" i="52"/>
  <c r="O68" i="52"/>
  <c r="S68" i="52"/>
  <c r="O69" i="52"/>
  <c r="S69" i="52"/>
  <c r="O70" i="52"/>
  <c r="S70" i="52"/>
  <c r="O71" i="52"/>
  <c r="S71" i="52"/>
  <c r="O72" i="52"/>
  <c r="S72" i="52"/>
  <c r="O73" i="52"/>
  <c r="S73" i="52"/>
  <c r="O74" i="52"/>
  <c r="S74" i="52"/>
  <c r="O75" i="52"/>
  <c r="S75" i="52"/>
  <c r="O76" i="52"/>
  <c r="S76" i="52"/>
  <c r="O77" i="52"/>
  <c r="S77" i="52"/>
  <c r="O78" i="52"/>
  <c r="S78" i="52"/>
  <c r="O79" i="52"/>
  <c r="S79" i="52"/>
  <c r="O80" i="52"/>
  <c r="S80" i="52"/>
  <c r="O81" i="52"/>
  <c r="S81" i="52"/>
  <c r="O82" i="52"/>
  <c r="S82" i="52"/>
  <c r="O83" i="52"/>
  <c r="S83" i="52"/>
  <c r="O84" i="52"/>
  <c r="S84" i="52"/>
  <c r="O85" i="52"/>
  <c r="S85" i="52"/>
  <c r="O86" i="52"/>
  <c r="S86" i="52"/>
  <c r="O87" i="52"/>
  <c r="S87" i="52"/>
  <c r="O88" i="52"/>
  <c r="S88" i="52"/>
  <c r="O89" i="52"/>
  <c r="S89" i="52"/>
  <c r="O90" i="52"/>
  <c r="S90" i="52"/>
  <c r="O91" i="52"/>
  <c r="S91" i="52"/>
  <c r="O92" i="52"/>
  <c r="S92" i="52"/>
  <c r="O93" i="52"/>
  <c r="S93" i="52"/>
  <c r="O94" i="52"/>
  <c r="S94" i="52"/>
  <c r="O95" i="52"/>
  <c r="S95" i="52"/>
  <c r="O96" i="52"/>
  <c r="S96" i="52"/>
  <c r="O97" i="52"/>
  <c r="S97" i="52"/>
  <c r="O98" i="52"/>
  <c r="S98" i="52"/>
  <c r="O99" i="52"/>
  <c r="S99" i="52"/>
  <c r="O100" i="52"/>
  <c r="S100" i="52"/>
  <c r="O101" i="52"/>
  <c r="S101" i="52"/>
  <c r="O102" i="52"/>
  <c r="S102" i="52"/>
  <c r="O103" i="52"/>
  <c r="S103" i="52"/>
  <c r="O104" i="52"/>
  <c r="S104" i="52"/>
  <c r="O105" i="52"/>
  <c r="S105" i="52"/>
  <c r="O106" i="52"/>
  <c r="S106" i="52"/>
  <c r="O107" i="52"/>
  <c r="S107" i="52"/>
  <c r="O108" i="52"/>
  <c r="S108" i="52"/>
  <c r="O109" i="52"/>
  <c r="S109" i="52"/>
  <c r="O110" i="52"/>
  <c r="S110" i="52"/>
  <c r="O111" i="52"/>
  <c r="S111" i="52"/>
  <c r="O112" i="52"/>
  <c r="S112" i="52"/>
  <c r="O113" i="52"/>
  <c r="S113" i="52"/>
  <c r="O114" i="52"/>
  <c r="S114" i="52"/>
  <c r="O115" i="52"/>
  <c r="S115" i="52"/>
  <c r="O116" i="52"/>
  <c r="S116" i="52"/>
  <c r="O117" i="52"/>
  <c r="S117" i="52"/>
  <c r="O118" i="52"/>
  <c r="S118" i="52"/>
  <c r="O119" i="52"/>
  <c r="S119" i="52"/>
  <c r="O120" i="52"/>
  <c r="S120" i="52"/>
  <c r="O121" i="52"/>
  <c r="S121" i="52"/>
  <c r="O122" i="52"/>
  <c r="S122" i="52"/>
  <c r="O123" i="52"/>
  <c r="S123" i="52"/>
  <c r="O124" i="52"/>
  <c r="S124" i="52"/>
  <c r="O125" i="52"/>
  <c r="S125" i="52"/>
  <c r="O126" i="52"/>
  <c r="S126" i="52"/>
  <c r="O127" i="52"/>
  <c r="S127" i="52"/>
  <c r="O128" i="52"/>
  <c r="S128" i="52"/>
  <c r="O129" i="52"/>
  <c r="S129" i="52"/>
  <c r="O130" i="52"/>
  <c r="S130" i="52"/>
  <c r="O131" i="52"/>
  <c r="S131" i="52"/>
  <c r="O132" i="52"/>
  <c r="S132" i="52"/>
  <c r="O133" i="52"/>
  <c r="S133" i="52"/>
  <c r="O134" i="52"/>
  <c r="S134" i="52"/>
  <c r="O135" i="52"/>
  <c r="S135" i="52"/>
  <c r="O136" i="52"/>
  <c r="S136" i="52"/>
  <c r="O137" i="52"/>
  <c r="S137" i="52"/>
  <c r="O138" i="52"/>
  <c r="S138" i="52"/>
  <c r="O139" i="52"/>
  <c r="S139" i="52"/>
  <c r="O140" i="52"/>
  <c r="S140" i="52"/>
  <c r="O141" i="52"/>
  <c r="S141" i="52"/>
  <c r="O142" i="52"/>
  <c r="S142" i="52"/>
  <c r="O143" i="52"/>
  <c r="S143" i="52"/>
  <c r="O144" i="52"/>
  <c r="S144" i="52"/>
  <c r="O145" i="52"/>
  <c r="S145" i="52"/>
  <c r="O146" i="52"/>
  <c r="S146" i="52"/>
  <c r="O147" i="52"/>
  <c r="S147" i="52"/>
  <c r="O148" i="52"/>
  <c r="S148" i="52"/>
  <c r="O149" i="52"/>
  <c r="S149" i="52"/>
  <c r="O150" i="52"/>
  <c r="S150" i="52"/>
  <c r="O151" i="52"/>
  <c r="S151" i="52"/>
  <c r="O152" i="52"/>
  <c r="S152" i="52"/>
  <c r="O153" i="52"/>
  <c r="S153" i="52"/>
  <c r="O154" i="52"/>
  <c r="S154" i="52"/>
  <c r="O155" i="52"/>
  <c r="S155" i="52"/>
  <c r="O156" i="52"/>
  <c r="S156" i="52"/>
  <c r="O157" i="52"/>
  <c r="S157" i="52"/>
  <c r="O158" i="52"/>
  <c r="S158" i="52"/>
  <c r="O159" i="52"/>
  <c r="S159" i="52"/>
  <c r="O160" i="52"/>
  <c r="S160" i="52"/>
  <c r="O161" i="52"/>
  <c r="S161" i="52"/>
  <c r="O162" i="52"/>
  <c r="S162" i="52"/>
  <c r="O163" i="52"/>
  <c r="S163" i="52"/>
  <c r="O164" i="52"/>
  <c r="S164" i="52"/>
  <c r="O165" i="52"/>
  <c r="S165" i="52"/>
  <c r="S167" i="52"/>
  <c r="N3" i="52"/>
  <c r="R3" i="52"/>
  <c r="N4" i="52"/>
  <c r="R4" i="52"/>
  <c r="N5" i="52"/>
  <c r="R5" i="52"/>
  <c r="N6" i="52"/>
  <c r="R6" i="52"/>
  <c r="N7" i="52"/>
  <c r="R7" i="52"/>
  <c r="N8" i="52"/>
  <c r="R8" i="52"/>
  <c r="N9" i="52"/>
  <c r="R9" i="52"/>
  <c r="N10" i="52"/>
  <c r="R10" i="52"/>
  <c r="N11" i="52"/>
  <c r="R11" i="52"/>
  <c r="N12" i="52"/>
  <c r="R12" i="52"/>
  <c r="N13" i="52"/>
  <c r="R13" i="52"/>
  <c r="N14" i="52"/>
  <c r="R14" i="52"/>
  <c r="N15" i="52"/>
  <c r="R15" i="52"/>
  <c r="N16" i="52"/>
  <c r="R16" i="52"/>
  <c r="N17" i="52"/>
  <c r="R17" i="52"/>
  <c r="N18" i="52"/>
  <c r="R18" i="52"/>
  <c r="N19" i="52"/>
  <c r="R19" i="52"/>
  <c r="N20" i="52"/>
  <c r="R20" i="52"/>
  <c r="N21" i="52"/>
  <c r="R21" i="52"/>
  <c r="N22" i="52"/>
  <c r="R22" i="52"/>
  <c r="N23" i="52"/>
  <c r="R23" i="52"/>
  <c r="N24" i="52"/>
  <c r="R24" i="52"/>
  <c r="N25" i="52"/>
  <c r="R25" i="52"/>
  <c r="N26" i="52"/>
  <c r="R26" i="52"/>
  <c r="N27" i="52"/>
  <c r="R27" i="52"/>
  <c r="N28" i="52"/>
  <c r="R28" i="52"/>
  <c r="N29" i="52"/>
  <c r="R29" i="52"/>
  <c r="N30" i="52"/>
  <c r="R30" i="52"/>
  <c r="N31" i="52"/>
  <c r="R31" i="52"/>
  <c r="N32" i="52"/>
  <c r="R32" i="52"/>
  <c r="N33" i="52"/>
  <c r="R33" i="52"/>
  <c r="N34" i="52"/>
  <c r="R34" i="52"/>
  <c r="N35" i="52"/>
  <c r="R35" i="52"/>
  <c r="N36" i="52"/>
  <c r="R36" i="52"/>
  <c r="N37" i="52"/>
  <c r="R37" i="52"/>
  <c r="N38" i="52"/>
  <c r="R38" i="52"/>
  <c r="N39" i="52"/>
  <c r="R39" i="52"/>
  <c r="N40" i="52"/>
  <c r="R40" i="52"/>
  <c r="N41" i="52"/>
  <c r="R41" i="52"/>
  <c r="N42" i="52"/>
  <c r="R42" i="52"/>
  <c r="N43" i="52"/>
  <c r="R43" i="52"/>
  <c r="N44" i="52"/>
  <c r="R44" i="52"/>
  <c r="N45" i="52"/>
  <c r="R45" i="52"/>
  <c r="N46" i="52"/>
  <c r="R46" i="52"/>
  <c r="N47" i="52"/>
  <c r="R47" i="52"/>
  <c r="N48" i="52"/>
  <c r="R48" i="52"/>
  <c r="N49" i="52"/>
  <c r="R49" i="52"/>
  <c r="N50" i="52"/>
  <c r="R50" i="52"/>
  <c r="N51" i="52"/>
  <c r="R51" i="52"/>
  <c r="N52" i="52"/>
  <c r="R52" i="52"/>
  <c r="N53" i="52"/>
  <c r="R53" i="52"/>
  <c r="N54" i="52"/>
  <c r="R54" i="52"/>
  <c r="N55" i="52"/>
  <c r="R55" i="52"/>
  <c r="N56" i="52"/>
  <c r="R56" i="52"/>
  <c r="N57" i="52"/>
  <c r="R57" i="52"/>
  <c r="N58" i="52"/>
  <c r="R58" i="52"/>
  <c r="N59" i="52"/>
  <c r="R59" i="52"/>
  <c r="N60" i="52"/>
  <c r="R60" i="52"/>
  <c r="N61" i="52"/>
  <c r="R61" i="52"/>
  <c r="N62" i="52"/>
  <c r="R62" i="52"/>
  <c r="N63" i="52"/>
  <c r="R63" i="52"/>
  <c r="N64" i="52"/>
  <c r="R64" i="52"/>
  <c r="N65" i="52"/>
  <c r="R65" i="52"/>
  <c r="N66" i="52"/>
  <c r="R66" i="52"/>
  <c r="N67" i="52"/>
  <c r="R67" i="52"/>
  <c r="N68" i="52"/>
  <c r="R68" i="52"/>
  <c r="N69" i="52"/>
  <c r="R69" i="52"/>
  <c r="N70" i="52"/>
  <c r="R70" i="52"/>
  <c r="N71" i="52"/>
  <c r="R71" i="52"/>
  <c r="N72" i="52"/>
  <c r="R72" i="52"/>
  <c r="N73" i="52"/>
  <c r="R73" i="52"/>
  <c r="N74" i="52"/>
  <c r="R74" i="52"/>
  <c r="N75" i="52"/>
  <c r="R75" i="52"/>
  <c r="N76" i="52"/>
  <c r="R76" i="52"/>
  <c r="N77" i="52"/>
  <c r="R77" i="52"/>
  <c r="N78" i="52"/>
  <c r="R78" i="52"/>
  <c r="N79" i="52"/>
  <c r="R79" i="52"/>
  <c r="N80" i="52"/>
  <c r="R80" i="52"/>
  <c r="N81" i="52"/>
  <c r="R81" i="52"/>
  <c r="N82" i="52"/>
  <c r="R82" i="52"/>
  <c r="N83" i="52"/>
  <c r="R83" i="52"/>
  <c r="N84" i="52"/>
  <c r="R84" i="52"/>
  <c r="N85" i="52"/>
  <c r="R85" i="52"/>
  <c r="N86" i="52"/>
  <c r="R86" i="52"/>
  <c r="N87" i="52"/>
  <c r="R87" i="52"/>
  <c r="N88" i="52"/>
  <c r="R88" i="52"/>
  <c r="N89" i="52"/>
  <c r="R89" i="52"/>
  <c r="N90" i="52"/>
  <c r="R90" i="52"/>
  <c r="N91" i="52"/>
  <c r="R91" i="52"/>
  <c r="N92" i="52"/>
  <c r="R92" i="52"/>
  <c r="N93" i="52"/>
  <c r="R93" i="52"/>
  <c r="N94" i="52"/>
  <c r="R94" i="52"/>
  <c r="N95" i="52"/>
  <c r="R95" i="52"/>
  <c r="N96" i="52"/>
  <c r="R96" i="52"/>
  <c r="N97" i="52"/>
  <c r="R97" i="52"/>
  <c r="N98" i="52"/>
  <c r="R98" i="52"/>
  <c r="N99" i="52"/>
  <c r="R99" i="52"/>
  <c r="N100" i="52"/>
  <c r="R100" i="52"/>
  <c r="N101" i="52"/>
  <c r="R101" i="52"/>
  <c r="N102" i="52"/>
  <c r="R102" i="52"/>
  <c r="N103" i="52"/>
  <c r="R103" i="52"/>
  <c r="N104" i="52"/>
  <c r="R104" i="52"/>
  <c r="N105" i="52"/>
  <c r="R105" i="52"/>
  <c r="N106" i="52"/>
  <c r="R106" i="52"/>
  <c r="N107" i="52"/>
  <c r="R107" i="52"/>
  <c r="N108" i="52"/>
  <c r="R108" i="52"/>
  <c r="N109" i="52"/>
  <c r="R109" i="52"/>
  <c r="N110" i="52"/>
  <c r="R110" i="52"/>
  <c r="N111" i="52"/>
  <c r="R111" i="52"/>
  <c r="N112" i="52"/>
  <c r="R112" i="52"/>
  <c r="N113" i="52"/>
  <c r="R113" i="52"/>
  <c r="N114" i="52"/>
  <c r="R114" i="52"/>
  <c r="N115" i="52"/>
  <c r="R115" i="52"/>
  <c r="N116" i="52"/>
  <c r="R116" i="52"/>
  <c r="N117" i="52"/>
  <c r="R117" i="52"/>
  <c r="N118" i="52"/>
  <c r="R118" i="52"/>
  <c r="N119" i="52"/>
  <c r="R119" i="52"/>
  <c r="N120" i="52"/>
  <c r="R120" i="52"/>
  <c r="N121" i="52"/>
  <c r="R121" i="52"/>
  <c r="N122" i="52"/>
  <c r="R122" i="52"/>
  <c r="N123" i="52"/>
  <c r="R123" i="52"/>
  <c r="N124" i="52"/>
  <c r="R124" i="52"/>
  <c r="N125" i="52"/>
  <c r="R125" i="52"/>
  <c r="N126" i="52"/>
  <c r="R126" i="52"/>
  <c r="N127" i="52"/>
  <c r="R127" i="52"/>
  <c r="N128" i="52"/>
  <c r="R128" i="52"/>
  <c r="N129" i="52"/>
  <c r="R129" i="52"/>
  <c r="N130" i="52"/>
  <c r="R130" i="52"/>
  <c r="N131" i="52"/>
  <c r="R131" i="52"/>
  <c r="N132" i="52"/>
  <c r="R132" i="52"/>
  <c r="N133" i="52"/>
  <c r="R133" i="52"/>
  <c r="N134" i="52"/>
  <c r="R134" i="52"/>
  <c r="N135" i="52"/>
  <c r="R135" i="52"/>
  <c r="N136" i="52"/>
  <c r="R136" i="52"/>
  <c r="N137" i="52"/>
  <c r="R137" i="52"/>
  <c r="N138" i="52"/>
  <c r="R138" i="52"/>
  <c r="N139" i="52"/>
  <c r="R139" i="52"/>
  <c r="N140" i="52"/>
  <c r="R140" i="52"/>
  <c r="N141" i="52"/>
  <c r="R141" i="52"/>
  <c r="N142" i="52"/>
  <c r="R142" i="52"/>
  <c r="N143" i="52"/>
  <c r="R143" i="52"/>
  <c r="N144" i="52"/>
  <c r="R144" i="52"/>
  <c r="N145" i="52"/>
  <c r="R145" i="52"/>
  <c r="N146" i="52"/>
  <c r="R146" i="52"/>
  <c r="N147" i="52"/>
  <c r="R147" i="52"/>
  <c r="N148" i="52"/>
  <c r="R148" i="52"/>
  <c r="N149" i="52"/>
  <c r="R149" i="52"/>
  <c r="N150" i="52"/>
  <c r="R150" i="52"/>
  <c r="N151" i="52"/>
  <c r="R151" i="52"/>
  <c r="N152" i="52"/>
  <c r="R152" i="52"/>
  <c r="N153" i="52"/>
  <c r="R153" i="52"/>
  <c r="N154" i="52"/>
  <c r="R154" i="52"/>
  <c r="N155" i="52"/>
  <c r="R155" i="52"/>
  <c r="N156" i="52"/>
  <c r="R156" i="52"/>
  <c r="N157" i="52"/>
  <c r="R157" i="52"/>
  <c r="N158" i="52"/>
  <c r="R158" i="52"/>
  <c r="N159" i="52"/>
  <c r="R159" i="52"/>
  <c r="N160" i="52"/>
  <c r="R160" i="52"/>
  <c r="N161" i="52"/>
  <c r="R161" i="52"/>
  <c r="N162" i="52"/>
  <c r="R162" i="52"/>
  <c r="N163" i="52"/>
  <c r="R163" i="52"/>
  <c r="N164" i="52"/>
  <c r="R164" i="52"/>
  <c r="N165" i="52"/>
  <c r="R165" i="52"/>
  <c r="R167" i="52"/>
  <c r="Q167" i="52"/>
  <c r="P167" i="52"/>
  <c r="O167" i="52"/>
  <c r="N167" i="52"/>
  <c r="CX3" i="52"/>
  <c r="CY3" i="52"/>
  <c r="CZ3" i="52"/>
  <c r="DA3" i="52"/>
  <c r="DB3" i="52"/>
  <c r="DC3" i="52"/>
  <c r="DD3" i="52"/>
  <c r="DE3" i="52"/>
  <c r="DF3" i="52"/>
  <c r="DG3" i="52"/>
  <c r="DH3" i="52"/>
  <c r="DI3" i="52"/>
  <c r="DJ3" i="52"/>
  <c r="CX4" i="52"/>
  <c r="CY4" i="52"/>
  <c r="CZ4" i="52"/>
  <c r="DA4" i="52"/>
  <c r="DB4" i="52"/>
  <c r="DC4" i="52"/>
  <c r="DD4" i="52"/>
  <c r="DE4" i="52"/>
  <c r="DF4" i="52"/>
  <c r="DG4" i="52"/>
  <c r="DI4" i="52"/>
  <c r="DJ4" i="52"/>
  <c r="CX5" i="52"/>
  <c r="CY5" i="52"/>
  <c r="CZ5" i="52"/>
  <c r="DA5" i="52"/>
  <c r="DB5" i="52"/>
  <c r="DC5" i="52"/>
  <c r="DD5" i="52"/>
  <c r="DE5" i="52"/>
  <c r="DF5" i="52"/>
  <c r="DG5" i="52"/>
  <c r="DI5" i="52"/>
  <c r="DJ5" i="52"/>
  <c r="CX6" i="52"/>
  <c r="CY6" i="52"/>
  <c r="CZ6" i="52"/>
  <c r="DA6" i="52"/>
  <c r="DB6" i="52"/>
  <c r="DC6" i="52"/>
  <c r="DD6" i="52"/>
  <c r="DE6" i="52"/>
  <c r="DF6" i="52"/>
  <c r="DG6" i="52"/>
  <c r="DI6" i="52"/>
  <c r="DJ6" i="52"/>
  <c r="CX7" i="52"/>
  <c r="CY7" i="52"/>
  <c r="CZ7" i="52"/>
  <c r="DA7" i="52"/>
  <c r="DB7" i="52"/>
  <c r="DC7" i="52"/>
  <c r="DD7" i="52"/>
  <c r="DE7" i="52"/>
  <c r="DF7" i="52"/>
  <c r="DG7" i="52"/>
  <c r="DI7" i="52"/>
  <c r="DJ7" i="52"/>
  <c r="CX8" i="52"/>
  <c r="CY8" i="52"/>
  <c r="CZ8" i="52"/>
  <c r="DA8" i="52"/>
  <c r="DB8" i="52"/>
  <c r="DC8" i="52"/>
  <c r="DD8" i="52"/>
  <c r="DE8" i="52"/>
  <c r="DF8" i="52"/>
  <c r="DG8" i="52"/>
  <c r="DI8" i="52"/>
  <c r="DJ8" i="52"/>
  <c r="CX9" i="52"/>
  <c r="CY9" i="52"/>
  <c r="CZ9" i="52"/>
  <c r="DA9" i="52"/>
  <c r="DB9" i="52"/>
  <c r="DC9" i="52"/>
  <c r="DD9" i="52"/>
  <c r="DE9" i="52"/>
  <c r="DF9" i="52"/>
  <c r="DG9" i="52"/>
  <c r="DI9" i="52"/>
  <c r="DJ9" i="52"/>
  <c r="CX10" i="52"/>
  <c r="CY10" i="52"/>
  <c r="CZ10" i="52"/>
  <c r="DA10" i="52"/>
  <c r="DB10" i="52"/>
  <c r="DC10" i="52"/>
  <c r="DD10" i="52"/>
  <c r="DE10" i="52"/>
  <c r="DF10" i="52"/>
  <c r="DG10" i="52"/>
  <c r="DI10" i="52"/>
  <c r="DJ10" i="52"/>
  <c r="CX11" i="52"/>
  <c r="CY11" i="52"/>
  <c r="CZ11" i="52"/>
  <c r="DA11" i="52"/>
  <c r="DB11" i="52"/>
  <c r="DC11" i="52"/>
  <c r="DD11" i="52"/>
  <c r="DE11" i="52"/>
  <c r="DF11" i="52"/>
  <c r="DG11" i="52"/>
  <c r="DI11" i="52"/>
  <c r="DJ11" i="52"/>
  <c r="CX12" i="52"/>
  <c r="CY12" i="52"/>
  <c r="CZ12" i="52"/>
  <c r="DA12" i="52"/>
  <c r="DB12" i="52"/>
  <c r="DC12" i="52"/>
  <c r="DD12" i="52"/>
  <c r="DE12" i="52"/>
  <c r="DF12" i="52"/>
  <c r="DG12" i="52"/>
  <c r="DI12" i="52"/>
  <c r="DJ12" i="52"/>
  <c r="CX13" i="52"/>
  <c r="CY13" i="52"/>
  <c r="CZ13" i="52"/>
  <c r="DA13" i="52"/>
  <c r="DB13" i="52"/>
  <c r="DC13" i="52"/>
  <c r="DD13" i="52"/>
  <c r="DE13" i="52"/>
  <c r="DF13" i="52"/>
  <c r="DG13" i="52"/>
  <c r="DI13" i="52"/>
  <c r="DJ13" i="52"/>
  <c r="CX14" i="52"/>
  <c r="CY14" i="52"/>
  <c r="CZ14" i="52"/>
  <c r="DA14" i="52"/>
  <c r="DB14" i="52"/>
  <c r="DC14" i="52"/>
  <c r="DD14" i="52"/>
  <c r="DE14" i="52"/>
  <c r="DF14" i="52"/>
  <c r="DG14" i="52"/>
  <c r="DI14" i="52"/>
  <c r="DJ14" i="52"/>
  <c r="CX15" i="52"/>
  <c r="CY15" i="52"/>
  <c r="CZ15" i="52"/>
  <c r="DA15" i="52"/>
  <c r="DB15" i="52"/>
  <c r="DC15" i="52"/>
  <c r="DD15" i="52"/>
  <c r="DE15" i="52"/>
  <c r="DF15" i="52"/>
  <c r="DG15" i="52"/>
  <c r="DI15" i="52"/>
  <c r="DJ15" i="52"/>
  <c r="CX16" i="52"/>
  <c r="CY16" i="52"/>
  <c r="CZ16" i="52"/>
  <c r="DA16" i="52"/>
  <c r="DB16" i="52"/>
  <c r="DC16" i="52"/>
  <c r="DD16" i="52"/>
  <c r="DE16" i="52"/>
  <c r="DF16" i="52"/>
  <c r="DG16" i="52"/>
  <c r="DI16" i="52"/>
  <c r="DJ16" i="52"/>
  <c r="CX17" i="52"/>
  <c r="CY17" i="52"/>
  <c r="CZ17" i="52"/>
  <c r="DA17" i="52"/>
  <c r="DB17" i="52"/>
  <c r="DC17" i="52"/>
  <c r="DD17" i="52"/>
  <c r="DE17" i="52"/>
  <c r="DF17" i="52"/>
  <c r="DG17" i="52"/>
  <c r="DI17" i="52"/>
  <c r="DJ17" i="52"/>
  <c r="CX18" i="52"/>
  <c r="CY18" i="52"/>
  <c r="CZ18" i="52"/>
  <c r="DA18" i="52"/>
  <c r="DB18" i="52"/>
  <c r="DC18" i="52"/>
  <c r="DD18" i="52"/>
  <c r="DE18" i="52"/>
  <c r="DF18" i="52"/>
  <c r="DG18" i="52"/>
  <c r="DI18" i="52"/>
  <c r="DJ18" i="52"/>
  <c r="CX19" i="52"/>
  <c r="CY19" i="52"/>
  <c r="CZ19" i="52"/>
  <c r="DA19" i="52"/>
  <c r="DB19" i="52"/>
  <c r="DC19" i="52"/>
  <c r="DD19" i="52"/>
  <c r="DE19" i="52"/>
  <c r="DF19" i="52"/>
  <c r="DG19" i="52"/>
  <c r="DI19" i="52"/>
  <c r="DJ19" i="52"/>
  <c r="CX20" i="52"/>
  <c r="CY20" i="52"/>
  <c r="CZ20" i="52"/>
  <c r="DA20" i="52"/>
  <c r="DB20" i="52"/>
  <c r="DC20" i="52"/>
  <c r="DD20" i="52"/>
  <c r="DE20" i="52"/>
  <c r="DF20" i="52"/>
  <c r="DG20" i="52"/>
  <c r="DI20" i="52"/>
  <c r="DJ20" i="52"/>
  <c r="CX21" i="52"/>
  <c r="CY21" i="52"/>
  <c r="CZ21" i="52"/>
  <c r="DA21" i="52"/>
  <c r="DB21" i="52"/>
  <c r="DC21" i="52"/>
  <c r="DD21" i="52"/>
  <c r="DE21" i="52"/>
  <c r="DF21" i="52"/>
  <c r="DG21" i="52"/>
  <c r="DI21" i="52"/>
  <c r="DJ21" i="52"/>
  <c r="CX22" i="52"/>
  <c r="CY22" i="52"/>
  <c r="CZ22" i="52"/>
  <c r="DA22" i="52"/>
  <c r="DB22" i="52"/>
  <c r="DC22" i="52"/>
  <c r="DD22" i="52"/>
  <c r="DE22" i="52"/>
  <c r="DF22" i="52"/>
  <c r="DG22" i="52"/>
  <c r="DI22" i="52"/>
  <c r="DJ22" i="52"/>
  <c r="CX23" i="52"/>
  <c r="CY23" i="52"/>
  <c r="CZ23" i="52"/>
  <c r="DA23" i="52"/>
  <c r="DB23" i="52"/>
  <c r="DC23" i="52"/>
  <c r="DD23" i="52"/>
  <c r="DE23" i="52"/>
  <c r="DF23" i="52"/>
  <c r="DG23" i="52"/>
  <c r="DI23" i="52"/>
  <c r="DJ23" i="52"/>
  <c r="CX24" i="52"/>
  <c r="CY24" i="52"/>
  <c r="CZ24" i="52"/>
  <c r="DA24" i="52"/>
  <c r="DB24" i="52"/>
  <c r="DC24" i="52"/>
  <c r="DD24" i="52"/>
  <c r="DE24" i="52"/>
  <c r="DF24" i="52"/>
  <c r="DG24" i="52"/>
  <c r="DI24" i="52"/>
  <c r="DJ24" i="52"/>
  <c r="CX25" i="52"/>
  <c r="CY25" i="52"/>
  <c r="CZ25" i="52"/>
  <c r="DA25" i="52"/>
  <c r="DB25" i="52"/>
  <c r="DC25" i="52"/>
  <c r="DD25" i="52"/>
  <c r="DE25" i="52"/>
  <c r="DF25" i="52"/>
  <c r="DG25" i="52"/>
  <c r="DI25" i="52"/>
  <c r="DJ25" i="52"/>
  <c r="CX26" i="52"/>
  <c r="CY26" i="52"/>
  <c r="CZ26" i="52"/>
  <c r="DA26" i="52"/>
  <c r="DB26" i="52"/>
  <c r="DC26" i="52"/>
  <c r="DD26" i="52"/>
  <c r="DE26" i="52"/>
  <c r="DF26" i="52"/>
  <c r="DG26" i="52"/>
  <c r="DI26" i="52"/>
  <c r="DJ26" i="52"/>
  <c r="CX27" i="52"/>
  <c r="CY27" i="52"/>
  <c r="CZ27" i="52"/>
  <c r="DA27" i="52"/>
  <c r="DB27" i="52"/>
  <c r="DC27" i="52"/>
  <c r="DD27" i="52"/>
  <c r="DE27" i="52"/>
  <c r="DF27" i="52"/>
  <c r="DG27" i="52"/>
  <c r="DI27" i="52"/>
  <c r="DJ27" i="52"/>
  <c r="CX28" i="52"/>
  <c r="CY28" i="52"/>
  <c r="CZ28" i="52"/>
  <c r="DA28" i="52"/>
  <c r="DB28" i="52"/>
  <c r="DC28" i="52"/>
  <c r="DD28" i="52"/>
  <c r="DE28" i="52"/>
  <c r="DF28" i="52"/>
  <c r="DG28" i="52"/>
  <c r="DI28" i="52"/>
  <c r="DJ28" i="52"/>
  <c r="CX29" i="52"/>
  <c r="CY29" i="52"/>
  <c r="CZ29" i="52"/>
  <c r="DA29" i="52"/>
  <c r="DB29" i="52"/>
  <c r="DC29" i="52"/>
  <c r="DD29" i="52"/>
  <c r="DE29" i="52"/>
  <c r="DF29" i="52"/>
  <c r="DG29" i="52"/>
  <c r="DI29" i="52"/>
  <c r="DJ29" i="52"/>
  <c r="CX30" i="52"/>
  <c r="CY30" i="52"/>
  <c r="CZ30" i="52"/>
  <c r="DA30" i="52"/>
  <c r="DB30" i="52"/>
  <c r="DC30" i="52"/>
  <c r="DD30" i="52"/>
  <c r="DE30" i="52"/>
  <c r="DF30" i="52"/>
  <c r="DG30" i="52"/>
  <c r="DI30" i="52"/>
  <c r="DJ30" i="52"/>
  <c r="CX31" i="52"/>
  <c r="CY31" i="52"/>
  <c r="CZ31" i="52"/>
  <c r="DA31" i="52"/>
  <c r="DB31" i="52"/>
  <c r="DC31" i="52"/>
  <c r="DD31" i="52"/>
  <c r="DE31" i="52"/>
  <c r="DF31" i="52"/>
  <c r="DG31" i="52"/>
  <c r="DI31" i="52"/>
  <c r="DJ31" i="52"/>
  <c r="CX32" i="52"/>
  <c r="CY32" i="52"/>
  <c r="CZ32" i="52"/>
  <c r="DA32" i="52"/>
  <c r="DB32" i="52"/>
  <c r="DC32" i="52"/>
  <c r="DD32" i="52"/>
  <c r="DE32" i="52"/>
  <c r="DF32" i="52"/>
  <c r="DG32" i="52"/>
  <c r="DI32" i="52"/>
  <c r="DJ32" i="52"/>
  <c r="CX33" i="52"/>
  <c r="CY33" i="52"/>
  <c r="CZ33" i="52"/>
  <c r="DA33" i="52"/>
  <c r="DB33" i="52"/>
  <c r="DC33" i="52"/>
  <c r="DD33" i="52"/>
  <c r="DE33" i="52"/>
  <c r="DF33" i="52"/>
  <c r="DG33" i="52"/>
  <c r="DI33" i="52"/>
  <c r="DJ33" i="52"/>
  <c r="CX34" i="52"/>
  <c r="CY34" i="52"/>
  <c r="CZ34" i="52"/>
  <c r="DA34" i="52"/>
  <c r="DB34" i="52"/>
  <c r="DC34" i="52"/>
  <c r="DD34" i="52"/>
  <c r="DE34" i="52"/>
  <c r="DF34" i="52"/>
  <c r="DG34" i="52"/>
  <c r="DI34" i="52"/>
  <c r="DJ34" i="52"/>
  <c r="CX35" i="52"/>
  <c r="CY35" i="52"/>
  <c r="CZ35" i="52"/>
  <c r="DA35" i="52"/>
  <c r="DB35" i="52"/>
  <c r="DC35" i="52"/>
  <c r="DD35" i="52"/>
  <c r="DE35" i="52"/>
  <c r="DF35" i="52"/>
  <c r="DG35" i="52"/>
  <c r="DI35" i="52"/>
  <c r="DJ35" i="52"/>
  <c r="CX36" i="52"/>
  <c r="CY36" i="52"/>
  <c r="CZ36" i="52"/>
  <c r="DA36" i="52"/>
  <c r="DB36" i="52"/>
  <c r="DC36" i="52"/>
  <c r="DD36" i="52"/>
  <c r="DE36" i="52"/>
  <c r="DF36" i="52"/>
  <c r="DG36" i="52"/>
  <c r="DI36" i="52"/>
  <c r="DJ36" i="52"/>
  <c r="CX37" i="52"/>
  <c r="CY37" i="52"/>
  <c r="CZ37" i="52"/>
  <c r="DA37" i="52"/>
  <c r="DB37" i="52"/>
  <c r="DC37" i="52"/>
  <c r="DD37" i="52"/>
  <c r="DE37" i="52"/>
  <c r="DF37" i="52"/>
  <c r="DG37" i="52"/>
  <c r="DI37" i="52"/>
  <c r="DJ37" i="52"/>
  <c r="CX38" i="52"/>
  <c r="CY38" i="52"/>
  <c r="CZ38" i="52"/>
  <c r="DA38" i="52"/>
  <c r="DB38" i="52"/>
  <c r="DC38" i="52"/>
  <c r="DD38" i="52"/>
  <c r="DE38" i="52"/>
  <c r="DF38" i="52"/>
  <c r="DG38" i="52"/>
  <c r="DI38" i="52"/>
  <c r="DJ38" i="52"/>
  <c r="CX39" i="52"/>
  <c r="CY39" i="52"/>
  <c r="CZ39" i="52"/>
  <c r="DA39" i="52"/>
  <c r="DB39" i="52"/>
  <c r="DC39" i="52"/>
  <c r="DD39" i="52"/>
  <c r="DE39" i="52"/>
  <c r="DF39" i="52"/>
  <c r="DG39" i="52"/>
  <c r="DI39" i="52"/>
  <c r="DJ39" i="52"/>
  <c r="CX40" i="52"/>
  <c r="CY40" i="52"/>
  <c r="CZ40" i="52"/>
  <c r="DA40" i="52"/>
  <c r="DB40" i="52"/>
  <c r="DC40" i="52"/>
  <c r="DD40" i="52"/>
  <c r="DE40" i="52"/>
  <c r="DF40" i="52"/>
  <c r="DG40" i="52"/>
  <c r="DI40" i="52"/>
  <c r="DJ40" i="52"/>
  <c r="CX41" i="52"/>
  <c r="CY41" i="52"/>
  <c r="CZ41" i="52"/>
  <c r="DA41" i="52"/>
  <c r="DB41" i="52"/>
  <c r="DC41" i="52"/>
  <c r="DD41" i="52"/>
  <c r="DE41" i="52"/>
  <c r="DF41" i="52"/>
  <c r="DG41" i="52"/>
  <c r="DI41" i="52"/>
  <c r="DJ41" i="52"/>
  <c r="CX42" i="52"/>
  <c r="CY42" i="52"/>
  <c r="CZ42" i="52"/>
  <c r="DA42" i="52"/>
  <c r="DB42" i="52"/>
  <c r="DC42" i="52"/>
  <c r="DD42" i="52"/>
  <c r="DE42" i="52"/>
  <c r="DF42" i="52"/>
  <c r="DG42" i="52"/>
  <c r="DI42" i="52"/>
  <c r="DJ42" i="52"/>
  <c r="CX43" i="52"/>
  <c r="CY43" i="52"/>
  <c r="CZ43" i="52"/>
  <c r="DA43" i="52"/>
  <c r="DB43" i="52"/>
  <c r="DC43" i="52"/>
  <c r="DD43" i="52"/>
  <c r="DE43" i="52"/>
  <c r="DF43" i="52"/>
  <c r="DG43" i="52"/>
  <c r="DI43" i="52"/>
  <c r="DJ43" i="52"/>
  <c r="CX44" i="52"/>
  <c r="CY44" i="52"/>
  <c r="CZ44" i="52"/>
  <c r="DA44" i="52"/>
  <c r="DB44" i="52"/>
  <c r="DC44" i="52"/>
  <c r="DD44" i="52"/>
  <c r="DE44" i="52"/>
  <c r="DF44" i="52"/>
  <c r="DG44" i="52"/>
  <c r="DI44" i="52"/>
  <c r="DJ44" i="52"/>
  <c r="CX45" i="52"/>
  <c r="CY45" i="52"/>
  <c r="CZ45" i="52"/>
  <c r="DA45" i="52"/>
  <c r="DB45" i="52"/>
  <c r="DC45" i="52"/>
  <c r="DD45" i="52"/>
  <c r="DE45" i="52"/>
  <c r="DF45" i="52"/>
  <c r="DG45" i="52"/>
  <c r="DI45" i="52"/>
  <c r="DJ45" i="52"/>
  <c r="CX46" i="52"/>
  <c r="CY46" i="52"/>
  <c r="CZ46" i="52"/>
  <c r="DA46" i="52"/>
  <c r="DB46" i="52"/>
  <c r="DC46" i="52"/>
  <c r="DD46" i="52"/>
  <c r="DE46" i="52"/>
  <c r="DF46" i="52"/>
  <c r="DG46" i="52"/>
  <c r="DI46" i="52"/>
  <c r="DJ46" i="52"/>
  <c r="CX47" i="52"/>
  <c r="CY47" i="52"/>
  <c r="CZ47" i="52"/>
  <c r="DA47" i="52"/>
  <c r="DB47" i="52"/>
  <c r="DC47" i="52"/>
  <c r="DD47" i="52"/>
  <c r="DE47" i="52"/>
  <c r="DF47" i="52"/>
  <c r="DG47" i="52"/>
  <c r="DI47" i="52"/>
  <c r="DJ47" i="52"/>
  <c r="CX48" i="52"/>
  <c r="CY48" i="52"/>
  <c r="CZ48" i="52"/>
  <c r="DA48" i="52"/>
  <c r="DB48" i="52"/>
  <c r="DC48" i="52"/>
  <c r="DD48" i="52"/>
  <c r="DE48" i="52"/>
  <c r="DF48" i="52"/>
  <c r="DG48" i="52"/>
  <c r="DI48" i="52"/>
  <c r="DJ48" i="52"/>
  <c r="CX49" i="52"/>
  <c r="CY49" i="52"/>
  <c r="CZ49" i="52"/>
  <c r="DA49" i="52"/>
  <c r="DB49" i="52"/>
  <c r="DC49" i="52"/>
  <c r="DD49" i="52"/>
  <c r="DE49" i="52"/>
  <c r="DF49" i="52"/>
  <c r="DG49" i="52"/>
  <c r="DI49" i="52"/>
  <c r="DJ49" i="52"/>
  <c r="CX50" i="52"/>
  <c r="CY50" i="52"/>
  <c r="CZ50" i="52"/>
  <c r="DA50" i="52"/>
  <c r="DB50" i="52"/>
  <c r="DC50" i="52"/>
  <c r="DD50" i="52"/>
  <c r="DE50" i="52"/>
  <c r="DF50" i="52"/>
  <c r="DG50" i="52"/>
  <c r="DI50" i="52"/>
  <c r="DJ50" i="52"/>
  <c r="CX51" i="52"/>
  <c r="CY51" i="52"/>
  <c r="CZ51" i="52"/>
  <c r="DA51" i="52"/>
  <c r="DB51" i="52"/>
  <c r="DC51" i="52"/>
  <c r="DD51" i="52"/>
  <c r="DE51" i="52"/>
  <c r="DF51" i="52"/>
  <c r="DG51" i="52"/>
  <c r="DI51" i="52"/>
  <c r="DJ51" i="52"/>
  <c r="CX52" i="52"/>
  <c r="CY52" i="52"/>
  <c r="CZ52" i="52"/>
  <c r="DA52" i="52"/>
  <c r="DB52" i="52"/>
  <c r="DC52" i="52"/>
  <c r="DD52" i="52"/>
  <c r="DE52" i="52"/>
  <c r="DF52" i="52"/>
  <c r="DG52" i="52"/>
  <c r="DI52" i="52"/>
  <c r="DJ52" i="52"/>
  <c r="CX53" i="52"/>
  <c r="CY53" i="52"/>
  <c r="CZ53" i="52"/>
  <c r="DA53" i="52"/>
  <c r="DB53" i="52"/>
  <c r="DC53" i="52"/>
  <c r="DD53" i="52"/>
  <c r="DE53" i="52"/>
  <c r="DF53" i="52"/>
  <c r="DG53" i="52"/>
  <c r="DI53" i="52"/>
  <c r="DJ53" i="52"/>
  <c r="CX54" i="52"/>
  <c r="CY54" i="52"/>
  <c r="CZ54" i="52"/>
  <c r="DA54" i="52"/>
  <c r="DB54" i="52"/>
  <c r="DC54" i="52"/>
  <c r="DD54" i="52"/>
  <c r="DE54" i="52"/>
  <c r="DF54" i="52"/>
  <c r="DG54" i="52"/>
  <c r="DI54" i="52"/>
  <c r="DJ54" i="52"/>
  <c r="CX55" i="52"/>
  <c r="CY55" i="52"/>
  <c r="CZ55" i="52"/>
  <c r="DA55" i="52"/>
  <c r="DB55" i="52"/>
  <c r="DC55" i="52"/>
  <c r="DD55" i="52"/>
  <c r="DE55" i="52"/>
  <c r="DF55" i="52"/>
  <c r="DG55" i="52"/>
  <c r="DI55" i="52"/>
  <c r="DJ55" i="52"/>
  <c r="CX56" i="52"/>
  <c r="CY56" i="52"/>
  <c r="CZ56" i="52"/>
  <c r="DA56" i="52"/>
  <c r="DB56" i="52"/>
  <c r="DC56" i="52"/>
  <c r="DD56" i="52"/>
  <c r="DE56" i="52"/>
  <c r="DF56" i="52"/>
  <c r="DG56" i="52"/>
  <c r="DI56" i="52"/>
  <c r="DJ56" i="52"/>
  <c r="CX57" i="52"/>
  <c r="CY57" i="52"/>
  <c r="CZ57" i="52"/>
  <c r="DA57" i="52"/>
  <c r="DB57" i="52"/>
  <c r="DC57" i="52"/>
  <c r="DD57" i="52"/>
  <c r="DE57" i="52"/>
  <c r="DF57" i="52"/>
  <c r="DG57" i="52"/>
  <c r="DI57" i="52"/>
  <c r="DJ57" i="52"/>
  <c r="CX58" i="52"/>
  <c r="CY58" i="52"/>
  <c r="CZ58" i="52"/>
  <c r="DA58" i="52"/>
  <c r="DB58" i="52"/>
  <c r="DC58" i="52"/>
  <c r="DD58" i="52"/>
  <c r="DE58" i="52"/>
  <c r="DF58" i="52"/>
  <c r="DG58" i="52"/>
  <c r="DI58" i="52"/>
  <c r="DJ58" i="52"/>
  <c r="CX59" i="52"/>
  <c r="CY59" i="52"/>
  <c r="CZ59" i="52"/>
  <c r="DA59" i="52"/>
  <c r="DB59" i="52"/>
  <c r="DC59" i="52"/>
  <c r="DD59" i="52"/>
  <c r="DE59" i="52"/>
  <c r="DF59" i="52"/>
  <c r="DG59" i="52"/>
  <c r="DI59" i="52"/>
  <c r="DJ59" i="52"/>
  <c r="CX60" i="52"/>
  <c r="CY60" i="52"/>
  <c r="CZ60" i="52"/>
  <c r="DA60" i="52"/>
  <c r="DB60" i="52"/>
  <c r="DC60" i="52"/>
  <c r="DD60" i="52"/>
  <c r="DE60" i="52"/>
  <c r="DF60" i="52"/>
  <c r="DG60" i="52"/>
  <c r="DI60" i="52"/>
  <c r="DJ60" i="52"/>
  <c r="CX61" i="52"/>
  <c r="CY61" i="52"/>
  <c r="CZ61" i="52"/>
  <c r="DA61" i="52"/>
  <c r="DB61" i="52"/>
  <c r="DC61" i="52"/>
  <c r="DD61" i="52"/>
  <c r="DE61" i="52"/>
  <c r="DF61" i="52"/>
  <c r="DG61" i="52"/>
  <c r="DI61" i="52"/>
  <c r="DJ61" i="52"/>
  <c r="CX62" i="52"/>
  <c r="CY62" i="52"/>
  <c r="CZ62" i="52"/>
  <c r="DA62" i="52"/>
  <c r="DB62" i="52"/>
  <c r="DC62" i="52"/>
  <c r="DD62" i="52"/>
  <c r="DE62" i="52"/>
  <c r="DF62" i="52"/>
  <c r="DG62" i="52"/>
  <c r="DI62" i="52"/>
  <c r="DJ62" i="52"/>
  <c r="CX63" i="52"/>
  <c r="CY63" i="52"/>
  <c r="CZ63" i="52"/>
  <c r="DA63" i="52"/>
  <c r="DB63" i="52"/>
  <c r="DC63" i="52"/>
  <c r="DD63" i="52"/>
  <c r="DE63" i="52"/>
  <c r="DF63" i="52"/>
  <c r="DG63" i="52"/>
  <c r="DI63" i="52"/>
  <c r="DJ63" i="52"/>
  <c r="CX64" i="52"/>
  <c r="CY64" i="52"/>
  <c r="CZ64" i="52"/>
  <c r="DA64" i="52"/>
  <c r="DB64" i="52"/>
  <c r="DC64" i="52"/>
  <c r="DD64" i="52"/>
  <c r="DE64" i="52"/>
  <c r="DF64" i="52"/>
  <c r="DG64" i="52"/>
  <c r="DI64" i="52"/>
  <c r="DJ64" i="52"/>
  <c r="CX65" i="52"/>
  <c r="CY65" i="52"/>
  <c r="CZ65" i="52"/>
  <c r="DA65" i="52"/>
  <c r="DB65" i="52"/>
  <c r="DC65" i="52"/>
  <c r="DD65" i="52"/>
  <c r="DE65" i="52"/>
  <c r="DF65" i="52"/>
  <c r="DG65" i="52"/>
  <c r="DI65" i="52"/>
  <c r="DJ65" i="52"/>
  <c r="CX66" i="52"/>
  <c r="CY66" i="52"/>
  <c r="CZ66" i="52"/>
  <c r="DA66" i="52"/>
  <c r="DB66" i="52"/>
  <c r="DC66" i="52"/>
  <c r="DD66" i="52"/>
  <c r="DE66" i="52"/>
  <c r="DF66" i="52"/>
  <c r="DG66" i="52"/>
  <c r="DI66" i="52"/>
  <c r="DJ66" i="52"/>
  <c r="CX67" i="52"/>
  <c r="CY67" i="52"/>
  <c r="CZ67" i="52"/>
  <c r="DA67" i="52"/>
  <c r="DB67" i="52"/>
  <c r="DC67" i="52"/>
  <c r="DD67" i="52"/>
  <c r="DE67" i="52"/>
  <c r="DF67" i="52"/>
  <c r="DG67" i="52"/>
  <c r="DI67" i="52"/>
  <c r="DJ67" i="52"/>
  <c r="CX68" i="52"/>
  <c r="CY68" i="52"/>
  <c r="CZ68" i="52"/>
  <c r="DA68" i="52"/>
  <c r="DB68" i="52"/>
  <c r="DC68" i="52"/>
  <c r="DD68" i="52"/>
  <c r="DE68" i="52"/>
  <c r="DF68" i="52"/>
  <c r="DG68" i="52"/>
  <c r="DI68" i="52"/>
  <c r="DJ68" i="52"/>
  <c r="CX69" i="52"/>
  <c r="CY69" i="52"/>
  <c r="CZ69" i="52"/>
  <c r="DA69" i="52"/>
  <c r="DB69" i="52"/>
  <c r="DC69" i="52"/>
  <c r="DD69" i="52"/>
  <c r="DE69" i="52"/>
  <c r="DF69" i="52"/>
  <c r="DG69" i="52"/>
  <c r="DI69" i="52"/>
  <c r="DJ69" i="52"/>
  <c r="CX70" i="52"/>
  <c r="CY70" i="52"/>
  <c r="CZ70" i="52"/>
  <c r="DA70" i="52"/>
  <c r="DB70" i="52"/>
  <c r="DC70" i="52"/>
  <c r="DD70" i="52"/>
  <c r="DE70" i="52"/>
  <c r="DF70" i="52"/>
  <c r="DG70" i="52"/>
  <c r="DI70" i="52"/>
  <c r="DJ70" i="52"/>
  <c r="CX71" i="52"/>
  <c r="CY71" i="52"/>
  <c r="CZ71" i="52"/>
  <c r="DA71" i="52"/>
  <c r="DB71" i="52"/>
  <c r="DC71" i="52"/>
  <c r="DD71" i="52"/>
  <c r="DE71" i="52"/>
  <c r="DF71" i="52"/>
  <c r="DG71" i="52"/>
  <c r="DI71" i="52"/>
  <c r="DJ71" i="52"/>
  <c r="CX72" i="52"/>
  <c r="CY72" i="52"/>
  <c r="CZ72" i="52"/>
  <c r="DA72" i="52"/>
  <c r="DB72" i="52"/>
  <c r="DC72" i="52"/>
  <c r="DD72" i="52"/>
  <c r="DE72" i="52"/>
  <c r="DF72" i="52"/>
  <c r="DG72" i="52"/>
  <c r="DI72" i="52"/>
  <c r="DJ72" i="52"/>
  <c r="CX73" i="52"/>
  <c r="CY73" i="52"/>
  <c r="CZ73" i="52"/>
  <c r="DA73" i="52"/>
  <c r="DB73" i="52"/>
  <c r="DC73" i="52"/>
  <c r="DD73" i="52"/>
  <c r="DE73" i="52"/>
  <c r="DF73" i="52"/>
  <c r="DG73" i="52"/>
  <c r="DI73" i="52"/>
  <c r="DJ73" i="52"/>
  <c r="CX74" i="52"/>
  <c r="CY74" i="52"/>
  <c r="CZ74" i="52"/>
  <c r="DA74" i="52"/>
  <c r="DB74" i="52"/>
  <c r="DC74" i="52"/>
  <c r="DD74" i="52"/>
  <c r="DE74" i="52"/>
  <c r="DF74" i="52"/>
  <c r="DG74" i="52"/>
  <c r="DI74" i="52"/>
  <c r="DJ74" i="52"/>
  <c r="CX75" i="52"/>
  <c r="CY75" i="52"/>
  <c r="CZ75" i="52"/>
  <c r="DA75" i="52"/>
  <c r="DB75" i="52"/>
  <c r="DC75" i="52"/>
  <c r="DD75" i="52"/>
  <c r="DE75" i="52"/>
  <c r="DF75" i="52"/>
  <c r="DG75" i="52"/>
  <c r="DI75" i="52"/>
  <c r="DJ75" i="52"/>
  <c r="CX76" i="52"/>
  <c r="CY76" i="52"/>
  <c r="CZ76" i="52"/>
  <c r="DA76" i="52"/>
  <c r="DB76" i="52"/>
  <c r="DC76" i="52"/>
  <c r="DD76" i="52"/>
  <c r="DE76" i="52"/>
  <c r="DF76" i="52"/>
  <c r="DG76" i="52"/>
  <c r="DI76" i="52"/>
  <c r="DJ76" i="52"/>
  <c r="CX77" i="52"/>
  <c r="CY77" i="52"/>
  <c r="CZ77" i="52"/>
  <c r="DA77" i="52"/>
  <c r="DB77" i="52"/>
  <c r="DC77" i="52"/>
  <c r="DD77" i="52"/>
  <c r="DE77" i="52"/>
  <c r="DF77" i="52"/>
  <c r="DG77" i="52"/>
  <c r="DI77" i="52"/>
  <c r="DJ77" i="52"/>
  <c r="CX78" i="52"/>
  <c r="CY78" i="52"/>
  <c r="CZ78" i="52"/>
  <c r="DA78" i="52"/>
  <c r="DB78" i="52"/>
  <c r="DC78" i="52"/>
  <c r="DD78" i="52"/>
  <c r="DE78" i="52"/>
  <c r="DF78" i="52"/>
  <c r="DG78" i="52"/>
  <c r="DI78" i="52"/>
  <c r="DJ78" i="52"/>
  <c r="CX79" i="52"/>
  <c r="CY79" i="52"/>
  <c r="CZ79" i="52"/>
  <c r="DA79" i="52"/>
  <c r="DB79" i="52"/>
  <c r="DC79" i="52"/>
  <c r="DD79" i="52"/>
  <c r="DE79" i="52"/>
  <c r="DF79" i="52"/>
  <c r="DG79" i="52"/>
  <c r="DI79" i="52"/>
  <c r="DJ79" i="52"/>
  <c r="CX80" i="52"/>
  <c r="CY80" i="52"/>
  <c r="CZ80" i="52"/>
  <c r="DA80" i="52"/>
  <c r="DB80" i="52"/>
  <c r="DC80" i="52"/>
  <c r="DD80" i="52"/>
  <c r="DE80" i="52"/>
  <c r="DF80" i="52"/>
  <c r="DG80" i="52"/>
  <c r="DI80" i="52"/>
  <c r="DJ80" i="52"/>
  <c r="CX81" i="52"/>
  <c r="CY81" i="52"/>
  <c r="CZ81" i="52"/>
  <c r="DA81" i="52"/>
  <c r="DB81" i="52"/>
  <c r="DC81" i="52"/>
  <c r="DD81" i="52"/>
  <c r="DE81" i="52"/>
  <c r="DF81" i="52"/>
  <c r="DG81" i="52"/>
  <c r="DI81" i="52"/>
  <c r="DJ81" i="52"/>
  <c r="CX82" i="52"/>
  <c r="CY82" i="52"/>
  <c r="CZ82" i="52"/>
  <c r="DA82" i="52"/>
  <c r="DB82" i="52"/>
  <c r="DC82" i="52"/>
  <c r="DD82" i="52"/>
  <c r="DE82" i="52"/>
  <c r="DF82" i="52"/>
  <c r="DG82" i="52"/>
  <c r="DI82" i="52"/>
  <c r="DJ82" i="52"/>
  <c r="CX83" i="52"/>
  <c r="CY83" i="52"/>
  <c r="CZ83" i="52"/>
  <c r="DA83" i="52"/>
  <c r="DB83" i="52"/>
  <c r="DC83" i="52"/>
  <c r="DD83" i="52"/>
  <c r="DE83" i="52"/>
  <c r="DF83" i="52"/>
  <c r="DG83" i="52"/>
  <c r="DI83" i="52"/>
  <c r="DJ83" i="52"/>
  <c r="CX84" i="52"/>
  <c r="CY84" i="52"/>
  <c r="CZ84" i="52"/>
  <c r="DA84" i="52"/>
  <c r="DB84" i="52"/>
  <c r="DC84" i="52"/>
  <c r="DD84" i="52"/>
  <c r="DE84" i="52"/>
  <c r="DF84" i="52"/>
  <c r="DG84" i="52"/>
  <c r="DI84" i="52"/>
  <c r="DJ84" i="52"/>
  <c r="CX85" i="52"/>
  <c r="CY85" i="52"/>
  <c r="CZ85" i="52"/>
  <c r="DA85" i="52"/>
  <c r="DB85" i="52"/>
  <c r="DC85" i="52"/>
  <c r="DD85" i="52"/>
  <c r="DE85" i="52"/>
  <c r="DF85" i="52"/>
  <c r="DG85" i="52"/>
  <c r="DI85" i="52"/>
  <c r="DJ85" i="52"/>
  <c r="CX86" i="52"/>
  <c r="CY86" i="52"/>
  <c r="CZ86" i="52"/>
  <c r="DA86" i="52"/>
  <c r="DB86" i="52"/>
  <c r="DC86" i="52"/>
  <c r="DD86" i="52"/>
  <c r="DE86" i="52"/>
  <c r="DF86" i="52"/>
  <c r="DG86" i="52"/>
  <c r="DI86" i="52"/>
  <c r="DJ86" i="52"/>
  <c r="CX87" i="52"/>
  <c r="CY87" i="52"/>
  <c r="CZ87" i="52"/>
  <c r="DA87" i="52"/>
  <c r="DB87" i="52"/>
  <c r="DC87" i="52"/>
  <c r="DD87" i="52"/>
  <c r="DE87" i="52"/>
  <c r="DF87" i="52"/>
  <c r="DG87" i="52"/>
  <c r="DI87" i="52"/>
  <c r="DJ87" i="52"/>
  <c r="CX88" i="52"/>
  <c r="CY88" i="52"/>
  <c r="CZ88" i="52"/>
  <c r="DA88" i="52"/>
  <c r="DB88" i="52"/>
  <c r="DC88" i="52"/>
  <c r="DD88" i="52"/>
  <c r="DE88" i="52"/>
  <c r="DF88" i="52"/>
  <c r="DG88" i="52"/>
  <c r="DI88" i="52"/>
  <c r="DJ88" i="52"/>
  <c r="CX89" i="52"/>
  <c r="CY89" i="52"/>
  <c r="CZ89" i="52"/>
  <c r="DA89" i="52"/>
  <c r="DB89" i="52"/>
  <c r="DC89" i="52"/>
  <c r="DD89" i="52"/>
  <c r="DE89" i="52"/>
  <c r="DF89" i="52"/>
  <c r="DG89" i="52"/>
  <c r="DI89" i="52"/>
  <c r="DJ89" i="52"/>
  <c r="CX90" i="52"/>
  <c r="CY90" i="52"/>
  <c r="CZ90" i="52"/>
  <c r="DA90" i="52"/>
  <c r="DB90" i="52"/>
  <c r="DC90" i="52"/>
  <c r="DD90" i="52"/>
  <c r="DE90" i="52"/>
  <c r="DF90" i="52"/>
  <c r="DG90" i="52"/>
  <c r="DI90" i="52"/>
  <c r="DJ90" i="52"/>
  <c r="CX91" i="52"/>
  <c r="CY91" i="52"/>
  <c r="CZ91" i="52"/>
  <c r="DA91" i="52"/>
  <c r="DB91" i="52"/>
  <c r="DC91" i="52"/>
  <c r="DD91" i="52"/>
  <c r="DE91" i="52"/>
  <c r="DF91" i="52"/>
  <c r="DG91" i="52"/>
  <c r="DI91" i="52"/>
  <c r="DJ91" i="52"/>
  <c r="CX92" i="52"/>
  <c r="CY92" i="52"/>
  <c r="CZ92" i="52"/>
  <c r="DA92" i="52"/>
  <c r="DB92" i="52"/>
  <c r="DC92" i="52"/>
  <c r="DD92" i="52"/>
  <c r="DE92" i="52"/>
  <c r="DF92" i="52"/>
  <c r="DG92" i="52"/>
  <c r="DI92" i="52"/>
  <c r="DJ92" i="52"/>
  <c r="CX93" i="52"/>
  <c r="CY93" i="52"/>
  <c r="CZ93" i="52"/>
  <c r="DA93" i="52"/>
  <c r="DB93" i="52"/>
  <c r="DC93" i="52"/>
  <c r="DD93" i="52"/>
  <c r="DE93" i="52"/>
  <c r="DF93" i="52"/>
  <c r="DG93" i="52"/>
  <c r="DI93" i="52"/>
  <c r="DJ93" i="52"/>
  <c r="CX94" i="52"/>
  <c r="CY94" i="52"/>
  <c r="CZ94" i="52"/>
  <c r="DA94" i="52"/>
  <c r="DB94" i="52"/>
  <c r="DC94" i="52"/>
  <c r="DD94" i="52"/>
  <c r="DE94" i="52"/>
  <c r="DF94" i="52"/>
  <c r="DG94" i="52"/>
  <c r="DI94" i="52"/>
  <c r="DJ94" i="52"/>
  <c r="CX95" i="52"/>
  <c r="CY95" i="52"/>
  <c r="CZ95" i="52"/>
  <c r="DA95" i="52"/>
  <c r="DB95" i="52"/>
  <c r="DC95" i="52"/>
  <c r="DD95" i="52"/>
  <c r="DE95" i="52"/>
  <c r="DF95" i="52"/>
  <c r="DG95" i="52"/>
  <c r="DI95" i="52"/>
  <c r="DJ95" i="52"/>
  <c r="CX96" i="52"/>
  <c r="CY96" i="52"/>
  <c r="CZ96" i="52"/>
  <c r="DA96" i="52"/>
  <c r="DB96" i="52"/>
  <c r="DC96" i="52"/>
  <c r="DD96" i="52"/>
  <c r="DE96" i="52"/>
  <c r="DF96" i="52"/>
  <c r="DG96" i="52"/>
  <c r="DI96" i="52"/>
  <c r="DJ96" i="52"/>
  <c r="CX97" i="52"/>
  <c r="CY97" i="52"/>
  <c r="CZ97" i="52"/>
  <c r="DA97" i="52"/>
  <c r="DB97" i="52"/>
  <c r="DC97" i="52"/>
  <c r="DD97" i="52"/>
  <c r="DE97" i="52"/>
  <c r="DF97" i="52"/>
  <c r="DG97" i="52"/>
  <c r="DI97" i="52"/>
  <c r="DJ97" i="52"/>
  <c r="CX98" i="52"/>
  <c r="CY98" i="52"/>
  <c r="CZ98" i="52"/>
  <c r="DA98" i="52"/>
  <c r="DB98" i="52"/>
  <c r="DC98" i="52"/>
  <c r="DD98" i="52"/>
  <c r="DE98" i="52"/>
  <c r="DF98" i="52"/>
  <c r="DG98" i="52"/>
  <c r="DI98" i="52"/>
  <c r="DJ98" i="52"/>
  <c r="CX99" i="52"/>
  <c r="CY99" i="52"/>
  <c r="CZ99" i="52"/>
  <c r="DA99" i="52"/>
  <c r="DB99" i="52"/>
  <c r="DC99" i="52"/>
  <c r="DD99" i="52"/>
  <c r="DE99" i="52"/>
  <c r="DF99" i="52"/>
  <c r="DG99" i="52"/>
  <c r="DI99" i="52"/>
  <c r="DJ99" i="52"/>
  <c r="CX100" i="52"/>
  <c r="CY100" i="52"/>
  <c r="CZ100" i="52"/>
  <c r="DA100" i="52"/>
  <c r="DB100" i="52"/>
  <c r="DC100" i="52"/>
  <c r="DD100" i="52"/>
  <c r="DE100" i="52"/>
  <c r="DF100" i="52"/>
  <c r="DG100" i="52"/>
  <c r="DI100" i="52"/>
  <c r="DJ100" i="52"/>
  <c r="CX101" i="52"/>
  <c r="CY101" i="52"/>
  <c r="CZ101" i="52"/>
  <c r="DA101" i="52"/>
  <c r="DB101" i="52"/>
  <c r="DC101" i="52"/>
  <c r="DD101" i="52"/>
  <c r="DE101" i="52"/>
  <c r="DF101" i="52"/>
  <c r="DG101" i="52"/>
  <c r="DI101" i="52"/>
  <c r="DJ101" i="52"/>
  <c r="CX102" i="52"/>
  <c r="CY102" i="52"/>
  <c r="CZ102" i="52"/>
  <c r="DA102" i="52"/>
  <c r="DB102" i="52"/>
  <c r="DC102" i="52"/>
  <c r="DD102" i="52"/>
  <c r="DE102" i="52"/>
  <c r="DF102" i="52"/>
  <c r="DG102" i="52"/>
  <c r="DI102" i="52"/>
  <c r="DJ102" i="52"/>
  <c r="CX103" i="52"/>
  <c r="CY103" i="52"/>
  <c r="CZ103" i="52"/>
  <c r="DA103" i="52"/>
  <c r="DB103" i="52"/>
  <c r="DC103" i="52"/>
  <c r="DD103" i="52"/>
  <c r="DE103" i="52"/>
  <c r="DF103" i="52"/>
  <c r="DG103" i="52"/>
  <c r="DI103" i="52"/>
  <c r="DJ103" i="52"/>
  <c r="CX104" i="52"/>
  <c r="CY104" i="52"/>
  <c r="CZ104" i="52"/>
  <c r="DA104" i="52"/>
  <c r="DB104" i="52"/>
  <c r="DC104" i="52"/>
  <c r="DD104" i="52"/>
  <c r="DE104" i="52"/>
  <c r="DF104" i="52"/>
  <c r="DG104" i="52"/>
  <c r="DI104" i="52"/>
  <c r="DJ104" i="52"/>
  <c r="CX105" i="52"/>
  <c r="CY105" i="52"/>
  <c r="CZ105" i="52"/>
  <c r="DA105" i="52"/>
  <c r="DB105" i="52"/>
  <c r="DC105" i="52"/>
  <c r="DD105" i="52"/>
  <c r="DE105" i="52"/>
  <c r="DF105" i="52"/>
  <c r="DG105" i="52"/>
  <c r="DI105" i="52"/>
  <c r="DJ105" i="52"/>
  <c r="CX106" i="52"/>
  <c r="CY106" i="52"/>
  <c r="CZ106" i="52"/>
  <c r="DA106" i="52"/>
  <c r="DB106" i="52"/>
  <c r="DC106" i="52"/>
  <c r="DD106" i="52"/>
  <c r="DE106" i="52"/>
  <c r="DF106" i="52"/>
  <c r="DG106" i="52"/>
  <c r="DI106" i="52"/>
  <c r="DJ106" i="52"/>
  <c r="CX107" i="52"/>
  <c r="CY107" i="52"/>
  <c r="CZ107" i="52"/>
  <c r="DA107" i="52"/>
  <c r="DB107" i="52"/>
  <c r="DC107" i="52"/>
  <c r="DD107" i="52"/>
  <c r="DE107" i="52"/>
  <c r="DF107" i="52"/>
  <c r="DG107" i="52"/>
  <c r="DI107" i="52"/>
  <c r="DJ107" i="52"/>
  <c r="CX108" i="52"/>
  <c r="CY108" i="52"/>
  <c r="CZ108" i="52"/>
  <c r="DA108" i="52"/>
  <c r="DB108" i="52"/>
  <c r="DC108" i="52"/>
  <c r="DD108" i="52"/>
  <c r="DE108" i="52"/>
  <c r="DF108" i="52"/>
  <c r="DG108" i="52"/>
  <c r="DI108" i="52"/>
  <c r="DJ108" i="52"/>
  <c r="CX109" i="52"/>
  <c r="CY109" i="52"/>
  <c r="CZ109" i="52"/>
  <c r="DA109" i="52"/>
  <c r="DB109" i="52"/>
  <c r="DC109" i="52"/>
  <c r="DD109" i="52"/>
  <c r="DE109" i="52"/>
  <c r="DF109" i="52"/>
  <c r="DG109" i="52"/>
  <c r="DI109" i="52"/>
  <c r="DJ109" i="52"/>
  <c r="CX110" i="52"/>
  <c r="CY110" i="52"/>
  <c r="CZ110" i="52"/>
  <c r="DA110" i="52"/>
  <c r="DB110" i="52"/>
  <c r="DC110" i="52"/>
  <c r="DD110" i="52"/>
  <c r="DE110" i="52"/>
  <c r="DF110" i="52"/>
  <c r="DG110" i="52"/>
  <c r="DI110" i="52"/>
  <c r="DJ110" i="52"/>
  <c r="CX111" i="52"/>
  <c r="CY111" i="52"/>
  <c r="CZ111" i="52"/>
  <c r="DA111" i="52"/>
  <c r="DB111" i="52"/>
  <c r="DC111" i="52"/>
  <c r="DD111" i="52"/>
  <c r="DE111" i="52"/>
  <c r="DF111" i="52"/>
  <c r="DG111" i="52"/>
  <c r="DI111" i="52"/>
  <c r="DJ111" i="52"/>
  <c r="CX112" i="52"/>
  <c r="CY112" i="52"/>
  <c r="CZ112" i="52"/>
  <c r="DA112" i="52"/>
  <c r="DB112" i="52"/>
  <c r="DC112" i="52"/>
  <c r="DD112" i="52"/>
  <c r="DE112" i="52"/>
  <c r="DF112" i="52"/>
  <c r="DG112" i="52"/>
  <c r="DI112" i="52"/>
  <c r="DJ112" i="52"/>
  <c r="CX113" i="52"/>
  <c r="CY113" i="52"/>
  <c r="CZ113" i="52"/>
  <c r="DA113" i="52"/>
  <c r="DB113" i="52"/>
  <c r="DC113" i="52"/>
  <c r="DD113" i="52"/>
  <c r="DE113" i="52"/>
  <c r="DF113" i="52"/>
  <c r="DG113" i="52"/>
  <c r="DI113" i="52"/>
  <c r="DJ113" i="52"/>
  <c r="CX114" i="52"/>
  <c r="CY114" i="52"/>
  <c r="CZ114" i="52"/>
  <c r="DA114" i="52"/>
  <c r="DB114" i="52"/>
  <c r="DC114" i="52"/>
  <c r="DD114" i="52"/>
  <c r="DE114" i="52"/>
  <c r="DF114" i="52"/>
  <c r="DG114" i="52"/>
  <c r="DI114" i="52"/>
  <c r="DJ114" i="52"/>
  <c r="CX115" i="52"/>
  <c r="CY115" i="52"/>
  <c r="CZ115" i="52"/>
  <c r="DA115" i="52"/>
  <c r="DB115" i="52"/>
  <c r="DC115" i="52"/>
  <c r="DD115" i="52"/>
  <c r="DE115" i="52"/>
  <c r="DF115" i="52"/>
  <c r="DG115" i="52"/>
  <c r="DI115" i="52"/>
  <c r="DJ115" i="52"/>
  <c r="CX116" i="52"/>
  <c r="CY116" i="52"/>
  <c r="CZ116" i="52"/>
  <c r="DA116" i="52"/>
  <c r="DB116" i="52"/>
  <c r="DC116" i="52"/>
  <c r="DD116" i="52"/>
  <c r="DE116" i="52"/>
  <c r="DF116" i="52"/>
  <c r="DG116" i="52"/>
  <c r="DI116" i="52"/>
  <c r="DJ116" i="52"/>
  <c r="CX117" i="52"/>
  <c r="CY117" i="52"/>
  <c r="CZ117" i="52"/>
  <c r="DA117" i="52"/>
  <c r="DB117" i="52"/>
  <c r="DC117" i="52"/>
  <c r="DD117" i="52"/>
  <c r="DE117" i="52"/>
  <c r="DF117" i="52"/>
  <c r="DG117" i="52"/>
  <c r="DI117" i="52"/>
  <c r="DJ117" i="52"/>
  <c r="CX118" i="52"/>
  <c r="CY118" i="52"/>
  <c r="CZ118" i="52"/>
  <c r="DA118" i="52"/>
  <c r="DB118" i="52"/>
  <c r="DC118" i="52"/>
  <c r="DD118" i="52"/>
  <c r="DE118" i="52"/>
  <c r="DF118" i="52"/>
  <c r="DG118" i="52"/>
  <c r="DI118" i="52"/>
  <c r="DJ118" i="52"/>
  <c r="CX119" i="52"/>
  <c r="CY119" i="52"/>
  <c r="CZ119" i="52"/>
  <c r="DA119" i="52"/>
  <c r="DB119" i="52"/>
  <c r="DC119" i="52"/>
  <c r="DD119" i="52"/>
  <c r="DE119" i="52"/>
  <c r="DF119" i="52"/>
  <c r="DG119" i="52"/>
  <c r="DI119" i="52"/>
  <c r="DJ119" i="52"/>
  <c r="CX120" i="52"/>
  <c r="CY120" i="52"/>
  <c r="CZ120" i="52"/>
  <c r="DA120" i="52"/>
  <c r="DB120" i="52"/>
  <c r="DC120" i="52"/>
  <c r="DD120" i="52"/>
  <c r="DE120" i="52"/>
  <c r="DF120" i="52"/>
  <c r="DG120" i="52"/>
  <c r="DI120" i="52"/>
  <c r="DJ120" i="52"/>
  <c r="CX121" i="52"/>
  <c r="CY121" i="52"/>
  <c r="CZ121" i="52"/>
  <c r="DA121" i="52"/>
  <c r="DB121" i="52"/>
  <c r="DC121" i="52"/>
  <c r="DD121" i="52"/>
  <c r="DE121" i="52"/>
  <c r="DF121" i="52"/>
  <c r="DG121" i="52"/>
  <c r="DI121" i="52"/>
  <c r="DJ121" i="52"/>
  <c r="CX122" i="52"/>
  <c r="CY122" i="52"/>
  <c r="CZ122" i="52"/>
  <c r="DA122" i="52"/>
  <c r="DB122" i="52"/>
  <c r="DC122" i="52"/>
  <c r="DD122" i="52"/>
  <c r="DE122" i="52"/>
  <c r="DF122" i="52"/>
  <c r="DG122" i="52"/>
  <c r="DI122" i="52"/>
  <c r="DJ122" i="52"/>
  <c r="CX123" i="52"/>
  <c r="CY123" i="52"/>
  <c r="CZ123" i="52"/>
  <c r="DA123" i="52"/>
  <c r="DB123" i="52"/>
  <c r="DC123" i="52"/>
  <c r="DD123" i="52"/>
  <c r="DE123" i="52"/>
  <c r="DF123" i="52"/>
  <c r="DG123" i="52"/>
  <c r="DI123" i="52"/>
  <c r="DJ123" i="52"/>
  <c r="CX124" i="52"/>
  <c r="CY124" i="52"/>
  <c r="CZ124" i="52"/>
  <c r="DA124" i="52"/>
  <c r="DB124" i="52"/>
  <c r="DC124" i="52"/>
  <c r="DD124" i="52"/>
  <c r="DE124" i="52"/>
  <c r="DF124" i="52"/>
  <c r="DG124" i="52"/>
  <c r="DI124" i="52"/>
  <c r="DJ124" i="52"/>
  <c r="CX125" i="52"/>
  <c r="CY125" i="52"/>
  <c r="CZ125" i="52"/>
  <c r="DA125" i="52"/>
  <c r="DB125" i="52"/>
  <c r="DC125" i="52"/>
  <c r="DD125" i="52"/>
  <c r="DE125" i="52"/>
  <c r="DF125" i="52"/>
  <c r="DG125" i="52"/>
  <c r="DI125" i="52"/>
  <c r="DJ125" i="52"/>
  <c r="CX126" i="52"/>
  <c r="CY126" i="52"/>
  <c r="CZ126" i="52"/>
  <c r="DA126" i="52"/>
  <c r="DB126" i="52"/>
  <c r="DC126" i="52"/>
  <c r="DD126" i="52"/>
  <c r="DE126" i="52"/>
  <c r="DF126" i="52"/>
  <c r="DG126" i="52"/>
  <c r="DI126" i="52"/>
  <c r="DJ126" i="52"/>
  <c r="CX127" i="52"/>
  <c r="CY127" i="52"/>
  <c r="CZ127" i="52"/>
  <c r="DA127" i="52"/>
  <c r="DB127" i="52"/>
  <c r="DC127" i="52"/>
  <c r="DD127" i="52"/>
  <c r="DE127" i="52"/>
  <c r="DF127" i="52"/>
  <c r="DG127" i="52"/>
  <c r="DI127" i="52"/>
  <c r="DJ127" i="52"/>
  <c r="CX128" i="52"/>
  <c r="CY128" i="52"/>
  <c r="CZ128" i="52"/>
  <c r="DA128" i="52"/>
  <c r="DB128" i="52"/>
  <c r="DC128" i="52"/>
  <c r="DD128" i="52"/>
  <c r="DE128" i="52"/>
  <c r="DF128" i="52"/>
  <c r="DG128" i="52"/>
  <c r="DI128" i="52"/>
  <c r="DJ128" i="52"/>
  <c r="CX129" i="52"/>
  <c r="CY129" i="52"/>
  <c r="CZ129" i="52"/>
  <c r="DA129" i="52"/>
  <c r="DB129" i="52"/>
  <c r="DC129" i="52"/>
  <c r="DD129" i="52"/>
  <c r="DE129" i="52"/>
  <c r="DF129" i="52"/>
  <c r="DG129" i="52"/>
  <c r="DI129" i="52"/>
  <c r="DJ129" i="52"/>
  <c r="CX130" i="52"/>
  <c r="CY130" i="52"/>
  <c r="CZ130" i="52"/>
  <c r="DA130" i="52"/>
  <c r="DB130" i="52"/>
  <c r="DC130" i="52"/>
  <c r="DD130" i="52"/>
  <c r="DE130" i="52"/>
  <c r="DF130" i="52"/>
  <c r="DG130" i="52"/>
  <c r="DI130" i="52"/>
  <c r="DJ130" i="52"/>
  <c r="CX131" i="52"/>
  <c r="CY131" i="52"/>
  <c r="CZ131" i="52"/>
  <c r="DA131" i="52"/>
  <c r="DB131" i="52"/>
  <c r="DC131" i="52"/>
  <c r="DD131" i="52"/>
  <c r="DE131" i="52"/>
  <c r="DF131" i="52"/>
  <c r="DG131" i="52"/>
  <c r="DI131" i="52"/>
  <c r="DJ131" i="52"/>
  <c r="CX132" i="52"/>
  <c r="CY132" i="52"/>
  <c r="CZ132" i="52"/>
  <c r="DA132" i="52"/>
  <c r="DB132" i="52"/>
  <c r="DC132" i="52"/>
  <c r="DD132" i="52"/>
  <c r="DE132" i="52"/>
  <c r="DF132" i="52"/>
  <c r="DG132" i="52"/>
  <c r="DI132" i="52"/>
  <c r="DJ132" i="52"/>
  <c r="CX133" i="52"/>
  <c r="CY133" i="52"/>
  <c r="CZ133" i="52"/>
  <c r="DA133" i="52"/>
  <c r="DB133" i="52"/>
  <c r="DC133" i="52"/>
  <c r="DD133" i="52"/>
  <c r="DE133" i="52"/>
  <c r="DF133" i="52"/>
  <c r="DG133" i="52"/>
  <c r="DI133" i="52"/>
  <c r="DJ133" i="52"/>
  <c r="CX134" i="52"/>
  <c r="CY134" i="52"/>
  <c r="CZ134" i="52"/>
  <c r="DA134" i="52"/>
  <c r="DB134" i="52"/>
  <c r="DC134" i="52"/>
  <c r="DD134" i="52"/>
  <c r="DE134" i="52"/>
  <c r="DF134" i="52"/>
  <c r="DG134" i="52"/>
  <c r="DI134" i="52"/>
  <c r="DJ134" i="52"/>
  <c r="CX135" i="52"/>
  <c r="CY135" i="52"/>
  <c r="CZ135" i="52"/>
  <c r="DA135" i="52"/>
  <c r="DB135" i="52"/>
  <c r="DC135" i="52"/>
  <c r="DD135" i="52"/>
  <c r="DE135" i="52"/>
  <c r="DF135" i="52"/>
  <c r="DG135" i="52"/>
  <c r="DI135" i="52"/>
  <c r="DJ135" i="52"/>
  <c r="CX136" i="52"/>
  <c r="CY136" i="52"/>
  <c r="CZ136" i="52"/>
  <c r="DA136" i="52"/>
  <c r="DB136" i="52"/>
  <c r="DC136" i="52"/>
  <c r="DD136" i="52"/>
  <c r="DE136" i="52"/>
  <c r="DF136" i="52"/>
  <c r="DG136" i="52"/>
  <c r="DI136" i="52"/>
  <c r="DJ136" i="52"/>
  <c r="CX137" i="52"/>
  <c r="CY137" i="52"/>
  <c r="CZ137" i="52"/>
  <c r="DA137" i="52"/>
  <c r="DB137" i="52"/>
  <c r="DC137" i="52"/>
  <c r="DD137" i="52"/>
  <c r="DE137" i="52"/>
  <c r="DF137" i="52"/>
  <c r="DG137" i="52"/>
  <c r="DI137" i="52"/>
  <c r="DJ137" i="52"/>
  <c r="CX138" i="52"/>
  <c r="CY138" i="52"/>
  <c r="CZ138" i="52"/>
  <c r="DA138" i="52"/>
  <c r="DB138" i="52"/>
  <c r="DC138" i="52"/>
  <c r="DD138" i="52"/>
  <c r="DE138" i="52"/>
  <c r="DF138" i="52"/>
  <c r="DG138" i="52"/>
  <c r="DI138" i="52"/>
  <c r="DJ138" i="52"/>
  <c r="CX139" i="52"/>
  <c r="CY139" i="52"/>
  <c r="CZ139" i="52"/>
  <c r="DA139" i="52"/>
  <c r="DB139" i="52"/>
  <c r="DC139" i="52"/>
  <c r="DD139" i="52"/>
  <c r="DE139" i="52"/>
  <c r="DF139" i="52"/>
  <c r="DG139" i="52"/>
  <c r="DI139" i="52"/>
  <c r="DJ139" i="52"/>
  <c r="CX140" i="52"/>
  <c r="CY140" i="52"/>
  <c r="CZ140" i="52"/>
  <c r="DA140" i="52"/>
  <c r="DB140" i="52"/>
  <c r="DC140" i="52"/>
  <c r="DD140" i="52"/>
  <c r="DE140" i="52"/>
  <c r="DF140" i="52"/>
  <c r="DG140" i="52"/>
  <c r="DI140" i="52"/>
  <c r="DJ140" i="52"/>
  <c r="CX141" i="52"/>
  <c r="CY141" i="52"/>
  <c r="CZ141" i="52"/>
  <c r="DA141" i="52"/>
  <c r="DB141" i="52"/>
  <c r="DC141" i="52"/>
  <c r="DD141" i="52"/>
  <c r="DE141" i="52"/>
  <c r="DF141" i="52"/>
  <c r="DG141" i="52"/>
  <c r="DI141" i="52"/>
  <c r="DJ141" i="52"/>
  <c r="CX142" i="52"/>
  <c r="CY142" i="52"/>
  <c r="CZ142" i="52"/>
  <c r="DA142" i="52"/>
  <c r="DB142" i="52"/>
  <c r="DC142" i="52"/>
  <c r="DD142" i="52"/>
  <c r="DE142" i="52"/>
  <c r="DF142" i="52"/>
  <c r="DG142" i="52"/>
  <c r="DI142" i="52"/>
  <c r="DJ142" i="52"/>
  <c r="CX143" i="52"/>
  <c r="CY143" i="52"/>
  <c r="CZ143" i="52"/>
  <c r="DA143" i="52"/>
  <c r="DB143" i="52"/>
  <c r="DC143" i="52"/>
  <c r="DD143" i="52"/>
  <c r="DE143" i="52"/>
  <c r="DF143" i="52"/>
  <c r="DG143" i="52"/>
  <c r="DI143" i="52"/>
  <c r="DJ143" i="52"/>
  <c r="CX144" i="52"/>
  <c r="CY144" i="52"/>
  <c r="CZ144" i="52"/>
  <c r="DA144" i="52"/>
  <c r="DB144" i="52"/>
  <c r="DC144" i="52"/>
  <c r="DD144" i="52"/>
  <c r="DE144" i="52"/>
  <c r="DF144" i="52"/>
  <c r="DG144" i="52"/>
  <c r="DI144" i="52"/>
  <c r="DJ144" i="52"/>
  <c r="CX145" i="52"/>
  <c r="CY145" i="52"/>
  <c r="CZ145" i="52"/>
  <c r="DA145" i="52"/>
  <c r="DB145" i="52"/>
  <c r="DC145" i="52"/>
  <c r="DD145" i="52"/>
  <c r="DE145" i="52"/>
  <c r="DF145" i="52"/>
  <c r="DG145" i="52"/>
  <c r="DI145" i="52"/>
  <c r="DJ145" i="52"/>
  <c r="CX146" i="52"/>
  <c r="CY146" i="52"/>
  <c r="CZ146" i="52"/>
  <c r="DA146" i="52"/>
  <c r="DB146" i="52"/>
  <c r="DC146" i="52"/>
  <c r="DD146" i="52"/>
  <c r="DE146" i="52"/>
  <c r="DF146" i="52"/>
  <c r="DG146" i="52"/>
  <c r="DI146" i="52"/>
  <c r="DJ146" i="52"/>
  <c r="CX147" i="52"/>
  <c r="CY147" i="52"/>
  <c r="CZ147" i="52"/>
  <c r="DA147" i="52"/>
  <c r="DB147" i="52"/>
  <c r="DC147" i="52"/>
  <c r="DD147" i="52"/>
  <c r="DE147" i="52"/>
  <c r="DF147" i="52"/>
  <c r="DG147" i="52"/>
  <c r="DI147" i="52"/>
  <c r="DJ147" i="52"/>
  <c r="CX148" i="52"/>
  <c r="CY148" i="52"/>
  <c r="CZ148" i="52"/>
  <c r="DA148" i="52"/>
  <c r="DB148" i="52"/>
  <c r="DC148" i="52"/>
  <c r="DD148" i="52"/>
  <c r="DE148" i="52"/>
  <c r="DF148" i="52"/>
  <c r="DG148" i="52"/>
  <c r="DI148" i="52"/>
  <c r="DJ148" i="52"/>
  <c r="CX149" i="52"/>
  <c r="CY149" i="52"/>
  <c r="CZ149" i="52"/>
  <c r="DA149" i="52"/>
  <c r="DB149" i="52"/>
  <c r="DC149" i="52"/>
  <c r="DD149" i="52"/>
  <c r="DE149" i="52"/>
  <c r="DF149" i="52"/>
  <c r="DG149" i="52"/>
  <c r="DI149" i="52"/>
  <c r="DJ149" i="52"/>
  <c r="CX150" i="52"/>
  <c r="CY150" i="52"/>
  <c r="CZ150" i="52"/>
  <c r="DA150" i="52"/>
  <c r="DB150" i="52"/>
  <c r="DC150" i="52"/>
  <c r="DD150" i="52"/>
  <c r="DE150" i="52"/>
  <c r="DF150" i="52"/>
  <c r="DG150" i="52"/>
  <c r="DI150" i="52"/>
  <c r="DJ150" i="52"/>
  <c r="CX151" i="52"/>
  <c r="CY151" i="52"/>
  <c r="CZ151" i="52"/>
  <c r="DA151" i="52"/>
  <c r="DB151" i="52"/>
  <c r="DC151" i="52"/>
  <c r="DD151" i="52"/>
  <c r="DE151" i="52"/>
  <c r="DF151" i="52"/>
  <c r="DG151" i="52"/>
  <c r="DI151" i="52"/>
  <c r="DJ151" i="52"/>
  <c r="CX152" i="52"/>
  <c r="CY152" i="52"/>
  <c r="CZ152" i="52"/>
  <c r="DA152" i="52"/>
  <c r="DB152" i="52"/>
  <c r="DC152" i="52"/>
  <c r="DD152" i="52"/>
  <c r="DE152" i="52"/>
  <c r="DF152" i="52"/>
  <c r="DG152" i="52"/>
  <c r="DI152" i="52"/>
  <c r="DJ152" i="52"/>
  <c r="CX153" i="52"/>
  <c r="CY153" i="52"/>
  <c r="CZ153" i="52"/>
  <c r="DA153" i="52"/>
  <c r="DB153" i="52"/>
  <c r="DC153" i="52"/>
  <c r="DD153" i="52"/>
  <c r="DE153" i="52"/>
  <c r="DF153" i="52"/>
  <c r="DG153" i="52"/>
  <c r="DI153" i="52"/>
  <c r="DJ153" i="52"/>
  <c r="CX154" i="52"/>
  <c r="CY154" i="52"/>
  <c r="CZ154" i="52"/>
  <c r="DA154" i="52"/>
  <c r="DB154" i="52"/>
  <c r="DC154" i="52"/>
  <c r="DD154" i="52"/>
  <c r="DE154" i="52"/>
  <c r="DF154" i="52"/>
  <c r="DG154" i="52"/>
  <c r="DI154" i="52"/>
  <c r="DJ154" i="52"/>
  <c r="CX155" i="52"/>
  <c r="CY155" i="52"/>
  <c r="CZ155" i="52"/>
  <c r="DA155" i="52"/>
  <c r="DB155" i="52"/>
  <c r="DC155" i="52"/>
  <c r="DD155" i="52"/>
  <c r="DE155" i="52"/>
  <c r="DF155" i="52"/>
  <c r="DG155" i="52"/>
  <c r="DI155" i="52"/>
  <c r="DJ155" i="52"/>
  <c r="CX156" i="52"/>
  <c r="CY156" i="52"/>
  <c r="CZ156" i="52"/>
  <c r="DA156" i="52"/>
  <c r="DB156" i="52"/>
  <c r="DC156" i="52"/>
  <c r="DD156" i="52"/>
  <c r="DE156" i="52"/>
  <c r="DF156" i="52"/>
  <c r="DG156" i="52"/>
  <c r="DI156" i="52"/>
  <c r="DJ156" i="52"/>
  <c r="CX157" i="52"/>
  <c r="CY157" i="52"/>
  <c r="CZ157" i="52"/>
  <c r="DA157" i="52"/>
  <c r="DB157" i="52"/>
  <c r="DC157" i="52"/>
  <c r="DD157" i="52"/>
  <c r="DE157" i="52"/>
  <c r="DF157" i="52"/>
  <c r="DG157" i="52"/>
  <c r="DI157" i="52"/>
  <c r="DJ157" i="52"/>
  <c r="CX158" i="52"/>
  <c r="CY158" i="52"/>
  <c r="CZ158" i="52"/>
  <c r="DA158" i="52"/>
  <c r="DB158" i="52"/>
  <c r="DC158" i="52"/>
  <c r="DD158" i="52"/>
  <c r="DE158" i="52"/>
  <c r="DF158" i="52"/>
  <c r="DG158" i="52"/>
  <c r="DI158" i="52"/>
  <c r="DJ158" i="52"/>
  <c r="CX159" i="52"/>
  <c r="CY159" i="52"/>
  <c r="CZ159" i="52"/>
  <c r="DA159" i="52"/>
  <c r="DB159" i="52"/>
  <c r="DC159" i="52"/>
  <c r="DD159" i="52"/>
  <c r="DE159" i="52"/>
  <c r="DF159" i="52"/>
  <c r="DG159" i="52"/>
  <c r="DI159" i="52"/>
  <c r="DJ159" i="52"/>
  <c r="CX160" i="52"/>
  <c r="CY160" i="52"/>
  <c r="CZ160" i="52"/>
  <c r="DA160" i="52"/>
  <c r="DB160" i="52"/>
  <c r="DC160" i="52"/>
  <c r="DD160" i="52"/>
  <c r="DE160" i="52"/>
  <c r="DF160" i="52"/>
  <c r="DG160" i="52"/>
  <c r="DI160" i="52"/>
  <c r="DJ160" i="52"/>
  <c r="CX161" i="52"/>
  <c r="CY161" i="52"/>
  <c r="CZ161" i="52"/>
  <c r="DA161" i="52"/>
  <c r="DB161" i="52"/>
  <c r="DC161" i="52"/>
  <c r="DD161" i="52"/>
  <c r="DE161" i="52"/>
  <c r="DF161" i="52"/>
  <c r="DG161" i="52"/>
  <c r="DI161" i="52"/>
  <c r="DJ161" i="52"/>
  <c r="CX162" i="52"/>
  <c r="CY162" i="52"/>
  <c r="CZ162" i="52"/>
  <c r="DA162" i="52"/>
  <c r="DB162" i="52"/>
  <c r="DC162" i="52"/>
  <c r="DD162" i="52"/>
  <c r="DE162" i="52"/>
  <c r="DF162" i="52"/>
  <c r="DG162" i="52"/>
  <c r="DI162" i="52"/>
  <c r="DJ162" i="52"/>
  <c r="CX163" i="52"/>
  <c r="CY163" i="52"/>
  <c r="CZ163" i="52"/>
  <c r="DA163" i="52"/>
  <c r="DB163" i="52"/>
  <c r="DC163" i="52"/>
  <c r="DD163" i="52"/>
  <c r="DE163" i="52"/>
  <c r="DF163" i="52"/>
  <c r="DG163" i="52"/>
  <c r="DI163" i="52"/>
  <c r="DJ163" i="52"/>
  <c r="CX164" i="52"/>
  <c r="CY164" i="52"/>
  <c r="CZ164" i="52"/>
  <c r="DA164" i="52"/>
  <c r="DB164" i="52"/>
  <c r="DC164" i="52"/>
  <c r="DD164" i="52"/>
  <c r="DE164" i="52"/>
  <c r="DF164" i="52"/>
  <c r="DG164" i="52"/>
  <c r="DI164" i="52"/>
  <c r="DJ164" i="52"/>
  <c r="CX165" i="52"/>
  <c r="CY165" i="52"/>
  <c r="CZ165" i="52"/>
  <c r="DA165" i="52"/>
  <c r="DB165" i="52"/>
  <c r="DC165" i="52"/>
  <c r="DD165" i="52"/>
  <c r="DE165" i="52"/>
  <c r="DF165" i="52"/>
  <c r="DG165" i="52"/>
  <c r="DI165" i="52"/>
  <c r="DJ165" i="52"/>
  <c r="DJ166" i="52"/>
  <c r="DI166" i="52"/>
  <c r="DG166" i="52"/>
  <c r="DF166" i="52"/>
  <c r="DE166" i="52"/>
  <c r="DD166" i="52"/>
  <c r="DC166" i="52"/>
  <c r="DB166" i="52"/>
  <c r="DA166" i="52"/>
  <c r="CZ166" i="52"/>
  <c r="CY166" i="52"/>
  <c r="CX166" i="52"/>
  <c r="DO150" i="52"/>
  <c r="DO151" i="52"/>
  <c r="DO152" i="52"/>
  <c r="DO153" i="52"/>
  <c r="DO154" i="52"/>
  <c r="DO155" i="52"/>
  <c r="DO156" i="52"/>
  <c r="DO157" i="52"/>
  <c r="DO158" i="52"/>
  <c r="DO159" i="52"/>
  <c r="DO160" i="52"/>
  <c r="DO161" i="52"/>
  <c r="DO162" i="52"/>
  <c r="DO163" i="52"/>
  <c r="DO164" i="52"/>
  <c r="DO165" i="52"/>
  <c r="DN150" i="52"/>
  <c r="DN151" i="52"/>
  <c r="DN152" i="52"/>
  <c r="DN153" i="52"/>
  <c r="DN154" i="52"/>
  <c r="DN155" i="52"/>
  <c r="DN156" i="52"/>
  <c r="DN157" i="52"/>
  <c r="DN158" i="52"/>
  <c r="DN159" i="52"/>
  <c r="DN160" i="52"/>
  <c r="DN161" i="52"/>
  <c r="DN162" i="52"/>
  <c r="DN163" i="52"/>
  <c r="DN164" i="52"/>
  <c r="DN165" i="52"/>
  <c r="DM150" i="52"/>
  <c r="DM151" i="52"/>
  <c r="DM152" i="52"/>
  <c r="DM153" i="52"/>
  <c r="DM154" i="52"/>
  <c r="DM155" i="52"/>
  <c r="DM156" i="52"/>
  <c r="DM157" i="52"/>
  <c r="DM158" i="52"/>
  <c r="DM159" i="52"/>
  <c r="DM160" i="52"/>
  <c r="DM161" i="52"/>
  <c r="DM162" i="52"/>
  <c r="DM163" i="52"/>
  <c r="DM164" i="52"/>
  <c r="DM165" i="52"/>
  <c r="DL150" i="52"/>
  <c r="DL151" i="52"/>
  <c r="DL152" i="52"/>
  <c r="DL153" i="52"/>
  <c r="DL154" i="52"/>
  <c r="DL155" i="52"/>
  <c r="DL156" i="52"/>
  <c r="DL157" i="52"/>
  <c r="DL158" i="52"/>
  <c r="DL159" i="52"/>
  <c r="DL160" i="52"/>
  <c r="DL161" i="52"/>
  <c r="DL162" i="52"/>
  <c r="DL163" i="52"/>
  <c r="DL164" i="52"/>
  <c r="DL165" i="52"/>
  <c r="T165" i="52"/>
  <c r="M165" i="52"/>
  <c r="T164" i="52"/>
  <c r="M164" i="52"/>
  <c r="T163" i="52"/>
  <c r="M163" i="52"/>
  <c r="T162" i="52"/>
  <c r="M162" i="52"/>
  <c r="T161" i="52"/>
  <c r="M161" i="52"/>
  <c r="T160" i="52"/>
  <c r="M160" i="52"/>
  <c r="T159" i="52"/>
  <c r="M159" i="52"/>
  <c r="T158" i="52"/>
  <c r="M158" i="52"/>
  <c r="T157" i="52"/>
  <c r="M157" i="52"/>
  <c r="T156" i="52"/>
  <c r="M156" i="52"/>
  <c r="T155" i="52"/>
  <c r="M155" i="52"/>
  <c r="T154" i="52"/>
  <c r="M154" i="52"/>
  <c r="T153" i="52"/>
  <c r="M153" i="52"/>
  <c r="T152" i="52"/>
  <c r="M152" i="52"/>
  <c r="T151" i="52"/>
  <c r="M151" i="52"/>
  <c r="T150" i="52"/>
  <c r="M150" i="52"/>
  <c r="T149" i="52"/>
  <c r="M149" i="52"/>
  <c r="T148" i="52"/>
  <c r="M148" i="52"/>
  <c r="T147" i="52"/>
  <c r="M147" i="52"/>
  <c r="T146" i="52"/>
  <c r="M146" i="52"/>
  <c r="T145" i="52"/>
  <c r="M145" i="52"/>
  <c r="T144" i="52"/>
  <c r="M144" i="52"/>
  <c r="T143" i="52"/>
  <c r="M143" i="52"/>
  <c r="T142" i="52"/>
  <c r="M142" i="52"/>
  <c r="T141" i="52"/>
  <c r="M141" i="52"/>
  <c r="T140" i="52"/>
  <c r="M140" i="52"/>
  <c r="T139" i="52"/>
  <c r="M139" i="52"/>
  <c r="T138" i="52"/>
  <c r="M138" i="52"/>
  <c r="T137" i="52"/>
  <c r="M137" i="52"/>
  <c r="T136" i="52"/>
  <c r="M136" i="52"/>
  <c r="T135" i="52"/>
  <c r="M135" i="52"/>
  <c r="T134" i="52"/>
  <c r="M134" i="52"/>
  <c r="T133" i="52"/>
  <c r="M133" i="52"/>
  <c r="T132" i="52"/>
  <c r="M132" i="52"/>
  <c r="T131" i="52"/>
  <c r="M131" i="52"/>
  <c r="T130" i="52"/>
  <c r="M130" i="52"/>
  <c r="T129" i="52"/>
  <c r="M129" i="52"/>
  <c r="T128" i="52"/>
  <c r="M128" i="52"/>
  <c r="T127" i="52"/>
  <c r="M127" i="52"/>
  <c r="T126" i="52"/>
  <c r="M126" i="52"/>
  <c r="T125" i="52"/>
  <c r="M125" i="52"/>
  <c r="T124" i="52"/>
  <c r="M124" i="52"/>
  <c r="T123" i="52"/>
  <c r="M123" i="52"/>
  <c r="T122" i="52"/>
  <c r="M122" i="52"/>
  <c r="T121" i="52"/>
  <c r="M121" i="52"/>
  <c r="T120" i="52"/>
  <c r="M120" i="52"/>
  <c r="T119" i="52"/>
  <c r="M119" i="52"/>
  <c r="T118" i="52"/>
  <c r="M118" i="52"/>
  <c r="T117" i="52"/>
  <c r="M117" i="52"/>
  <c r="T116" i="52"/>
  <c r="M116" i="52"/>
  <c r="T115" i="52"/>
  <c r="M115" i="52"/>
  <c r="T114" i="52"/>
  <c r="M114" i="52"/>
  <c r="T113" i="52"/>
  <c r="M113" i="52"/>
  <c r="T112" i="52"/>
  <c r="M112" i="52"/>
  <c r="T111" i="52"/>
  <c r="M111" i="52"/>
  <c r="E7" i="52"/>
  <c r="F47" i="52" s="1"/>
  <c r="E47" i="52"/>
  <c r="D47" i="52"/>
  <c r="T110" i="52"/>
  <c r="M110" i="52"/>
  <c r="E43" i="52"/>
  <c r="D43" i="52"/>
  <c r="T109" i="52"/>
  <c r="M109" i="52"/>
  <c r="T108" i="52"/>
  <c r="M108" i="52"/>
  <c r="T107" i="52"/>
  <c r="M107" i="52"/>
  <c r="T106" i="52"/>
  <c r="M106" i="52"/>
  <c r="T105" i="52"/>
  <c r="M105" i="52"/>
  <c r="T104" i="52"/>
  <c r="M104" i="52"/>
  <c r="T103" i="52"/>
  <c r="M103" i="52"/>
  <c r="T102" i="52"/>
  <c r="M102" i="52"/>
  <c r="T101" i="52"/>
  <c r="M101" i="52"/>
  <c r="T100" i="52"/>
  <c r="M100" i="52"/>
  <c r="T99" i="52"/>
  <c r="M99" i="52"/>
  <c r="T98" i="52"/>
  <c r="M98" i="52"/>
  <c r="T97" i="52"/>
  <c r="M97" i="52"/>
  <c r="T96" i="52"/>
  <c r="M96" i="52"/>
  <c r="T95" i="52"/>
  <c r="M95" i="52"/>
  <c r="T94" i="52"/>
  <c r="M94" i="52"/>
  <c r="T93" i="52"/>
  <c r="M93" i="52"/>
  <c r="T92" i="52"/>
  <c r="M92" i="52"/>
  <c r="T91" i="52"/>
  <c r="M91" i="52"/>
  <c r="F89" i="52"/>
  <c r="F90" i="52" s="1"/>
  <c r="F91" i="52" s="1"/>
  <c r="E89" i="52"/>
  <c r="E90" i="52"/>
  <c r="E91" i="52" s="1"/>
  <c r="D89" i="52"/>
  <c r="D90" i="52"/>
  <c r="D91" i="52"/>
  <c r="T90" i="52"/>
  <c r="M90" i="52"/>
  <c r="T89" i="52"/>
  <c r="M89" i="52"/>
  <c r="T88" i="52"/>
  <c r="M88" i="52"/>
  <c r="T87" i="52"/>
  <c r="M87" i="52"/>
  <c r="T86" i="52"/>
  <c r="M86" i="52"/>
  <c r="F84" i="52"/>
  <c r="F85" i="52" s="1"/>
  <c r="F86" i="52" s="1"/>
  <c r="E84" i="52"/>
  <c r="E85" i="52"/>
  <c r="E86" i="52" s="1"/>
  <c r="D84" i="52"/>
  <c r="D85" i="52"/>
  <c r="D86" i="52"/>
  <c r="T85" i="52"/>
  <c r="M85" i="52"/>
  <c r="T84" i="52"/>
  <c r="M84" i="52"/>
  <c r="T83" i="52"/>
  <c r="M83" i="52"/>
  <c r="T82" i="52"/>
  <c r="M82" i="52"/>
  <c r="T81" i="52"/>
  <c r="M81" i="52"/>
  <c r="F79" i="52"/>
  <c r="F81" i="52" s="1"/>
  <c r="E79" i="52"/>
  <c r="E80" i="52"/>
  <c r="E81" i="52"/>
  <c r="D79" i="52"/>
  <c r="D80" i="52"/>
  <c r="D81" i="52"/>
  <c r="T80" i="52"/>
  <c r="M80" i="52"/>
  <c r="F80" i="52"/>
  <c r="T79" i="52"/>
  <c r="M79" i="52"/>
  <c r="T78" i="52"/>
  <c r="M78" i="52"/>
  <c r="T77" i="52"/>
  <c r="M77" i="52"/>
  <c r="F75" i="52"/>
  <c r="F77" i="52" s="1"/>
  <c r="E75" i="52"/>
  <c r="E76" i="52"/>
  <c r="E77" i="52"/>
  <c r="D75" i="52"/>
  <c r="D76" i="52"/>
  <c r="D77" i="52"/>
  <c r="T76" i="52"/>
  <c r="M76" i="52"/>
  <c r="F76" i="52"/>
  <c r="T75" i="52"/>
  <c r="M75" i="52"/>
  <c r="T74" i="52"/>
  <c r="M74" i="52"/>
  <c r="T73" i="52"/>
  <c r="M73" i="52"/>
  <c r="F71" i="52"/>
  <c r="F73" i="52" s="1"/>
  <c r="E72" i="52"/>
  <c r="E73" i="52"/>
  <c r="D72" i="52"/>
  <c r="D73" i="52"/>
  <c r="T72" i="52"/>
  <c r="M72" i="52"/>
  <c r="F72" i="52"/>
  <c r="T71" i="52"/>
  <c r="M71" i="52"/>
  <c r="T70" i="52"/>
  <c r="M70" i="52"/>
  <c r="T69" i="52"/>
  <c r="M69" i="52"/>
  <c r="T68" i="52"/>
  <c r="M68" i="52"/>
  <c r="F66" i="52"/>
  <c r="F67" i="52" s="1"/>
  <c r="F68" i="52" s="1"/>
  <c r="E66" i="52"/>
  <c r="E67" i="52"/>
  <c r="E68" i="52" s="1"/>
  <c r="D66" i="52"/>
  <c r="D67" i="52"/>
  <c r="D68" i="52"/>
  <c r="T67" i="52"/>
  <c r="M67" i="52"/>
  <c r="T66" i="52"/>
  <c r="M66" i="52"/>
  <c r="T65" i="52"/>
  <c r="M65" i="52"/>
  <c r="T64" i="52"/>
  <c r="M64" i="52"/>
  <c r="T63" i="52"/>
  <c r="M63" i="52"/>
  <c r="T62" i="52"/>
  <c r="M62" i="52"/>
  <c r="T61" i="52"/>
  <c r="M61" i="52"/>
  <c r="T60" i="52"/>
  <c r="M60" i="52"/>
  <c r="T59" i="52"/>
  <c r="M59" i="52"/>
  <c r="T58" i="52"/>
  <c r="M58" i="52"/>
  <c r="T57" i="52"/>
  <c r="M57" i="52"/>
  <c r="T56" i="52"/>
  <c r="M56" i="52"/>
  <c r="T55" i="52"/>
  <c r="M55" i="52"/>
  <c r="T54" i="52"/>
  <c r="M54" i="52"/>
  <c r="T53" i="52"/>
  <c r="M53" i="52"/>
  <c r="E51" i="52"/>
  <c r="E52" i="52" s="1"/>
  <c r="E53" i="52" s="1"/>
  <c r="D51" i="52"/>
  <c r="D52" i="52"/>
  <c r="D53" i="52"/>
  <c r="T52" i="52"/>
  <c r="M52" i="52"/>
  <c r="T51" i="52"/>
  <c r="M51" i="52"/>
  <c r="T50" i="52"/>
  <c r="M50" i="52"/>
  <c r="T49" i="52"/>
  <c r="M49" i="52"/>
  <c r="T48" i="52"/>
  <c r="M48" i="52"/>
  <c r="E48" i="52"/>
  <c r="D48" i="52"/>
  <c r="T47" i="52"/>
  <c r="M47" i="52"/>
  <c r="T46" i="52"/>
  <c r="M46" i="52"/>
  <c r="T45" i="52"/>
  <c r="M45" i="52"/>
  <c r="T44" i="52"/>
  <c r="M44" i="52"/>
  <c r="D44" i="52"/>
  <c r="T43" i="52"/>
  <c r="M43" i="52"/>
  <c r="T42" i="52"/>
  <c r="M42" i="52"/>
  <c r="T41" i="52"/>
  <c r="M41" i="52"/>
  <c r="T40" i="52"/>
  <c r="M40" i="52"/>
  <c r="F35" i="52"/>
  <c r="F36" i="52" s="1"/>
  <c r="F37" i="52" s="1"/>
  <c r="F38" i="52" s="1"/>
  <c r="E35" i="52"/>
  <c r="E36" i="52" s="1"/>
  <c r="E37" i="52" s="1"/>
  <c r="E38" i="52" s="1"/>
  <c r="D35" i="52"/>
  <c r="D36" i="52"/>
  <c r="D37" i="52"/>
  <c r="D38" i="52"/>
  <c r="D40" i="52"/>
  <c r="T39" i="52"/>
  <c r="M39" i="52"/>
  <c r="D39" i="52"/>
  <c r="T38" i="52"/>
  <c r="M38" i="52"/>
  <c r="T37" i="52"/>
  <c r="M37" i="52"/>
  <c r="T36" i="52"/>
  <c r="M36" i="52"/>
  <c r="T35" i="52"/>
  <c r="M35" i="52"/>
  <c r="T34" i="52"/>
  <c r="M34" i="52"/>
  <c r="T33" i="52"/>
  <c r="M33" i="52"/>
  <c r="T32" i="52"/>
  <c r="M32" i="52"/>
  <c r="T31" i="52"/>
  <c r="M31" i="52"/>
  <c r="E28" i="52"/>
  <c r="E31" i="52" s="1"/>
  <c r="E29" i="52"/>
  <c r="D28" i="52"/>
  <c r="D29" i="52"/>
  <c r="D31" i="52"/>
  <c r="T30" i="52"/>
  <c r="M30" i="52"/>
  <c r="D30" i="52"/>
  <c r="T29" i="52"/>
  <c r="M29" i="52"/>
  <c r="T28" i="52"/>
  <c r="M28" i="52"/>
  <c r="T27" i="52"/>
  <c r="M27" i="52"/>
  <c r="T26" i="52"/>
  <c r="M26" i="52"/>
  <c r="T25" i="52"/>
  <c r="M25" i="52"/>
  <c r="E22" i="52"/>
  <c r="E23" i="52"/>
  <c r="E25" i="52"/>
  <c r="D22" i="52"/>
  <c r="D23" i="52"/>
  <c r="D25" i="52"/>
  <c r="T24" i="52"/>
  <c r="M24" i="52"/>
  <c r="E24" i="52"/>
  <c r="D24" i="52"/>
  <c r="T23" i="52"/>
  <c r="M23" i="52"/>
  <c r="T22" i="52"/>
  <c r="M22" i="52"/>
  <c r="T21" i="52"/>
  <c r="M21" i="52"/>
  <c r="T20" i="52"/>
  <c r="M20" i="52"/>
  <c r="T19" i="52"/>
  <c r="M19" i="52"/>
  <c r="T18" i="52"/>
  <c r="M18" i="52"/>
  <c r="T17" i="52"/>
  <c r="M17" i="52"/>
  <c r="T16" i="52"/>
  <c r="M16" i="52"/>
  <c r="T15" i="52"/>
  <c r="M15" i="52"/>
  <c r="T14" i="52"/>
  <c r="M14" i="52"/>
  <c r="T13" i="52"/>
  <c r="M13" i="52"/>
  <c r="T12" i="52"/>
  <c r="M12" i="52"/>
  <c r="T11" i="52"/>
  <c r="M11" i="52"/>
  <c r="T10" i="52"/>
  <c r="M10" i="52"/>
  <c r="T9" i="52"/>
  <c r="M9" i="52"/>
  <c r="T8" i="52"/>
  <c r="M8" i="52"/>
  <c r="T7" i="52"/>
  <c r="M7" i="52"/>
  <c r="T6" i="52"/>
  <c r="M6" i="52"/>
  <c r="T5" i="52"/>
  <c r="M5" i="52"/>
  <c r="T4" i="52"/>
  <c r="M4" i="52"/>
  <c r="T3" i="52"/>
  <c r="M3" i="52"/>
  <c r="E7" i="48"/>
  <c r="F47" i="48" s="1"/>
  <c r="O169" i="26"/>
  <c r="O170" i="26"/>
  <c r="O171" i="26"/>
  <c r="M172" i="26"/>
  <c r="O172" i="26"/>
  <c r="O173" i="26"/>
  <c r="M174" i="26"/>
  <c r="O174" i="26"/>
  <c r="O175" i="26"/>
  <c r="M176" i="26"/>
  <c r="O176" i="26"/>
  <c r="O177" i="26"/>
  <c r="O178" i="26"/>
  <c r="O179" i="26"/>
  <c r="O180" i="26"/>
  <c r="O181" i="26"/>
  <c r="O182" i="26"/>
  <c r="R182" i="26" s="1"/>
  <c r="M183" i="26"/>
  <c r="O183" i="26"/>
  <c r="O184" i="26"/>
  <c r="M185" i="26"/>
  <c r="O185" i="26"/>
  <c r="O186" i="26"/>
  <c r="M187" i="26"/>
  <c r="O187" i="26"/>
  <c r="O188" i="26"/>
  <c r="O189" i="26"/>
  <c r="O190" i="26"/>
  <c r="O191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R191" i="26"/>
  <c r="R190" i="26"/>
  <c r="R189" i="26"/>
  <c r="R188" i="26"/>
  <c r="R187" i="26"/>
  <c r="R186" i="26"/>
  <c r="R185" i="26"/>
  <c r="R184" i="26"/>
  <c r="R183" i="26"/>
  <c r="R181" i="26"/>
  <c r="R180" i="26"/>
  <c r="R179" i="26"/>
  <c r="R178" i="26"/>
  <c r="R177" i="26"/>
  <c r="R176" i="26"/>
  <c r="R175" i="26"/>
  <c r="R174" i="26"/>
  <c r="R173" i="26"/>
  <c r="R172" i="26"/>
  <c r="R171" i="26"/>
  <c r="R170" i="26"/>
  <c r="R169" i="26"/>
  <c r="BK34" i="22"/>
  <c r="Z93" i="55"/>
  <c r="Z95" i="55" s="1"/>
  <c r="BL38" i="22"/>
  <c r="BI40" i="22"/>
  <c r="Z69" i="55"/>
  <c r="BH42" i="22"/>
  <c r="Z68" i="55"/>
  <c r="BH44" i="22"/>
  <c r="Z87" i="55"/>
  <c r="Z86" i="55"/>
  <c r="BM48" i="22"/>
  <c r="BH50" i="22"/>
  <c r="BJ52" i="22"/>
  <c r="BH54" i="22"/>
  <c r="BK58" i="22"/>
  <c r="BK62" i="22"/>
  <c r="BJ64" i="22"/>
  <c r="BH66" i="22"/>
  <c r="BL68" i="22"/>
  <c r="BM70" i="22"/>
  <c r="BI72" i="22"/>
  <c r="BJ74" i="22"/>
  <c r="BJ76" i="22"/>
  <c r="BJ80" i="22"/>
  <c r="BI82" i="22"/>
  <c r="BK86" i="22"/>
  <c r="BJ88" i="22"/>
  <c r="Z92" i="55"/>
  <c r="AA92" i="55" s="1"/>
  <c r="BM90" i="22"/>
  <c r="BJ92" i="22"/>
  <c r="BH94" i="22"/>
  <c r="BM96" i="22"/>
  <c r="BI98" i="22"/>
  <c r="BK100" i="22"/>
  <c r="BJ102" i="22"/>
  <c r="BL104" i="22"/>
  <c r="BI106" i="22"/>
  <c r="BJ108" i="22"/>
  <c r="BJ110" i="22"/>
  <c r="Z78" i="55"/>
  <c r="BM112" i="22"/>
  <c r="BM114" i="22"/>
  <c r="BH118" i="22"/>
  <c r="Z81" i="55"/>
  <c r="BK120" i="22"/>
  <c r="BM122" i="22"/>
  <c r="BJ124" i="22"/>
  <c r="BI126" i="22"/>
  <c r="BM128" i="22"/>
  <c r="BK130" i="22"/>
  <c r="BL132" i="22"/>
  <c r="BK134" i="22"/>
  <c r="BM136" i="22"/>
  <c r="BJ138" i="22"/>
  <c r="BJ140" i="22"/>
  <c r="BJ142" i="22"/>
  <c r="BJ144" i="22"/>
  <c r="BI146" i="22"/>
  <c r="BI148" i="22"/>
  <c r="Z83" i="55"/>
  <c r="BH150" i="22"/>
  <c r="BM152" i="22"/>
  <c r="BI154" i="22"/>
  <c r="BL156" i="22"/>
  <c r="BL158" i="22"/>
  <c r="BK160" i="22"/>
  <c r="BL162" i="22"/>
  <c r="BH164" i="22"/>
  <c r="Z91" i="55"/>
  <c r="AA91" i="55" s="1"/>
  <c r="BM33" i="22"/>
  <c r="O142" i="26"/>
  <c r="O143" i="26"/>
  <c r="O144" i="26"/>
  <c r="M145" i="26"/>
  <c r="O145" i="26"/>
  <c r="O146" i="26"/>
  <c r="M147" i="26"/>
  <c r="O147" i="26"/>
  <c r="O148" i="26"/>
  <c r="R148" i="26" s="1"/>
  <c r="M149" i="26"/>
  <c r="O149" i="26"/>
  <c r="O150" i="26"/>
  <c r="O151" i="26"/>
  <c r="O152" i="26"/>
  <c r="O153" i="26"/>
  <c r="O154" i="26"/>
  <c r="O155" i="26"/>
  <c r="M156" i="26"/>
  <c r="O156" i="26"/>
  <c r="O157" i="26"/>
  <c r="M158" i="26"/>
  <c r="O158" i="26"/>
  <c r="O159" i="26"/>
  <c r="M160" i="26"/>
  <c r="O160" i="26"/>
  <c r="O161" i="26"/>
  <c r="O162" i="26"/>
  <c r="O163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54" i="26"/>
  <c r="Q155" i="26"/>
  <c r="Q156" i="26"/>
  <c r="Q157" i="26"/>
  <c r="Q158" i="26"/>
  <c r="Q159" i="26"/>
  <c r="Q160" i="26"/>
  <c r="Q161" i="26"/>
  <c r="Q162" i="26"/>
  <c r="Q163" i="26"/>
  <c r="Q164" i="26"/>
  <c r="R163" i="26"/>
  <c r="R162" i="26"/>
  <c r="R161" i="26"/>
  <c r="R160" i="26"/>
  <c r="R159" i="26"/>
  <c r="R158" i="26"/>
  <c r="R157" i="26"/>
  <c r="R156" i="26"/>
  <c r="R155" i="26"/>
  <c r="R154" i="26"/>
  <c r="R153" i="26"/>
  <c r="R152" i="26"/>
  <c r="R151" i="26"/>
  <c r="R150" i="26"/>
  <c r="R149" i="26"/>
  <c r="R146" i="26"/>
  <c r="R145" i="26"/>
  <c r="R144" i="26"/>
  <c r="R143" i="26"/>
  <c r="R142" i="26"/>
  <c r="E7" i="43"/>
  <c r="H2" i="55" s="1"/>
  <c r="O115" i="26"/>
  <c r="O116" i="26"/>
  <c r="O117" i="26"/>
  <c r="M118" i="26"/>
  <c r="O118" i="26"/>
  <c r="O119" i="26"/>
  <c r="M120" i="26"/>
  <c r="O120" i="26"/>
  <c r="O121" i="26"/>
  <c r="M122" i="26"/>
  <c r="O122" i="26"/>
  <c r="O123" i="26"/>
  <c r="O124" i="26"/>
  <c r="O125" i="26"/>
  <c r="O126" i="26"/>
  <c r="O127" i="26"/>
  <c r="R127" i="26" s="1"/>
  <c r="O128" i="26"/>
  <c r="M129" i="26"/>
  <c r="O129" i="26"/>
  <c r="O130" i="26"/>
  <c r="M131" i="26"/>
  <c r="O131" i="26"/>
  <c r="O132" i="26"/>
  <c r="M133" i="26"/>
  <c r="O133" i="26"/>
  <c r="O134" i="26"/>
  <c r="O135" i="26"/>
  <c r="O136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R136" i="26"/>
  <c r="R135" i="26"/>
  <c r="R134" i="26"/>
  <c r="R133" i="26"/>
  <c r="R132" i="26"/>
  <c r="R131" i="26"/>
  <c r="R130" i="26"/>
  <c r="R129" i="26"/>
  <c r="R128" i="26"/>
  <c r="R126" i="26"/>
  <c r="R125" i="26"/>
  <c r="R124" i="26"/>
  <c r="R123" i="26"/>
  <c r="R122" i="26"/>
  <c r="R121" i="26"/>
  <c r="R120" i="26"/>
  <c r="R119" i="26"/>
  <c r="R118" i="26"/>
  <c r="R117" i="26"/>
  <c r="R116" i="26"/>
  <c r="R115" i="26"/>
  <c r="O88" i="26"/>
  <c r="O89" i="26"/>
  <c r="O90" i="26"/>
  <c r="R90" i="26" s="1"/>
  <c r="M91" i="26"/>
  <c r="O91" i="26"/>
  <c r="O92" i="26"/>
  <c r="M93" i="26"/>
  <c r="O93" i="26"/>
  <c r="O94" i="26"/>
  <c r="M95" i="26"/>
  <c r="O95" i="26"/>
  <c r="O96" i="26"/>
  <c r="O97" i="26"/>
  <c r="O98" i="26"/>
  <c r="O99" i="26"/>
  <c r="O100" i="26"/>
  <c r="R100" i="26" s="1"/>
  <c r="O101" i="26"/>
  <c r="M102" i="26"/>
  <c r="O102" i="26"/>
  <c r="O103" i="26"/>
  <c r="R103" i="26" s="1"/>
  <c r="M104" i="26"/>
  <c r="O104" i="26"/>
  <c r="O105" i="26"/>
  <c r="M106" i="26"/>
  <c r="O106" i="26"/>
  <c r="O107" i="26"/>
  <c r="O108" i="26"/>
  <c r="O109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R109" i="26"/>
  <c r="R108" i="26"/>
  <c r="R107" i="26"/>
  <c r="R106" i="26"/>
  <c r="R105" i="26"/>
  <c r="R104" i="26"/>
  <c r="R101" i="26"/>
  <c r="R99" i="26"/>
  <c r="R98" i="26"/>
  <c r="R97" i="26"/>
  <c r="R96" i="26"/>
  <c r="R95" i="26"/>
  <c r="R94" i="26"/>
  <c r="R93" i="26"/>
  <c r="R92" i="26"/>
  <c r="R91" i="26"/>
  <c r="R89" i="26"/>
  <c r="R88" i="26"/>
  <c r="E7" i="41"/>
  <c r="CZ3" i="22"/>
  <c r="CZ4" i="22" s="1"/>
  <c r="AI3" i="22"/>
  <c r="AI4" i="22"/>
  <c r="AI5" i="22"/>
  <c r="AI6" i="22"/>
  <c r="AI9" i="22"/>
  <c r="AI12" i="22"/>
  <c r="AI13" i="22"/>
  <c r="AI14" i="22"/>
  <c r="AI17" i="22"/>
  <c r="AI18" i="22"/>
  <c r="AI20" i="22"/>
  <c r="AI21" i="22"/>
  <c r="AI22" i="22"/>
  <c r="AI24" i="22"/>
  <c r="AI26" i="22"/>
  <c r="AI27" i="22"/>
  <c r="AI28" i="22"/>
  <c r="AI29" i="22"/>
  <c r="AI30" i="22"/>
  <c r="AI31" i="22"/>
  <c r="AI32" i="22"/>
  <c r="AI33" i="22"/>
  <c r="AI38" i="22"/>
  <c r="AI39" i="22"/>
  <c r="AI40" i="22"/>
  <c r="AI41" i="22"/>
  <c r="AI42" i="22"/>
  <c r="AI44" i="22"/>
  <c r="AI45" i="22"/>
  <c r="AI48" i="22"/>
  <c r="AI53" i="22"/>
  <c r="AI55" i="22"/>
  <c r="AI58" i="22"/>
  <c r="AI59" i="22"/>
  <c r="AI61" i="22"/>
  <c r="AI62" i="22"/>
  <c r="AI64" i="22"/>
  <c r="AI65" i="22"/>
  <c r="AI67" i="22"/>
  <c r="AI68" i="22"/>
  <c r="AI70" i="22"/>
  <c r="AI71" i="22"/>
  <c r="AI72" i="22"/>
  <c r="AI77" i="22"/>
  <c r="AI81" i="22"/>
  <c r="AI83" i="22"/>
  <c r="AI85" i="22"/>
  <c r="AI86" i="22"/>
  <c r="AI87" i="22"/>
  <c r="AI90" i="22"/>
  <c r="AI91" i="22"/>
  <c r="AI92" i="22"/>
  <c r="AI93" i="22"/>
  <c r="AI94" i="22"/>
  <c r="AI95" i="22"/>
  <c r="AI96" i="22"/>
  <c r="AI97" i="22"/>
  <c r="AI98" i="22"/>
  <c r="AI99" i="22"/>
  <c r="AI100" i="22"/>
  <c r="AI101" i="22"/>
  <c r="AI102" i="22"/>
  <c r="AI103" i="22"/>
  <c r="AI104" i="22"/>
  <c r="AI105" i="22"/>
  <c r="AI106" i="22"/>
  <c r="AI107" i="22"/>
  <c r="AI108" i="22"/>
  <c r="AI109" i="22"/>
  <c r="AI110" i="22"/>
  <c r="AI111" i="22"/>
  <c r="AI112" i="22"/>
  <c r="AI113" i="22"/>
  <c r="AI114" i="22"/>
  <c r="AI120" i="22"/>
  <c r="AI121" i="22"/>
  <c r="AI122" i="22"/>
  <c r="AI129" i="22"/>
  <c r="AI130" i="22"/>
  <c r="AI131" i="22"/>
  <c r="AI132" i="22"/>
  <c r="AI133" i="22"/>
  <c r="AI134" i="22"/>
  <c r="AI135" i="22"/>
  <c r="AI136" i="22"/>
  <c r="AI137" i="22"/>
  <c r="AI139" i="22"/>
  <c r="AI140" i="22"/>
  <c r="AI141" i="22"/>
  <c r="AI143" i="22"/>
  <c r="AI144" i="22"/>
  <c r="AI145" i="22"/>
  <c r="AI146" i="22"/>
  <c r="AI147" i="22"/>
  <c r="AI148" i="22"/>
  <c r="AI150" i="22"/>
  <c r="AI151" i="22"/>
  <c r="AI152" i="22"/>
  <c r="AI153" i="22"/>
  <c r="AI154" i="22"/>
  <c r="AI155" i="22"/>
  <c r="AI156" i="22"/>
  <c r="AI157" i="22"/>
  <c r="AI158" i="22"/>
  <c r="AI159" i="22"/>
  <c r="AI160" i="22"/>
  <c r="AI161" i="22"/>
  <c r="AI162" i="22"/>
  <c r="AI163" i="22"/>
  <c r="AI7" i="22"/>
  <c r="AI8" i="22"/>
  <c r="AI10" i="22"/>
  <c r="AI11" i="22"/>
  <c r="AI15" i="22"/>
  <c r="AI16" i="22"/>
  <c r="AI19" i="22"/>
  <c r="AI23" i="22"/>
  <c r="AI25" i="22"/>
  <c r="AI34" i="22"/>
  <c r="AI35" i="22"/>
  <c r="AI36" i="22"/>
  <c r="AI37" i="22"/>
  <c r="AI43" i="22"/>
  <c r="AI46" i="22"/>
  <c r="AI47" i="22"/>
  <c r="AI49" i="22"/>
  <c r="AI50" i="22"/>
  <c r="AI51" i="22"/>
  <c r="AI52" i="22"/>
  <c r="AI54" i="22"/>
  <c r="AI56" i="22"/>
  <c r="AI57" i="22"/>
  <c r="AI60" i="22"/>
  <c r="AI63" i="22"/>
  <c r="AI66" i="22"/>
  <c r="AI69" i="22"/>
  <c r="AI73" i="22"/>
  <c r="AI74" i="22"/>
  <c r="AI75" i="22"/>
  <c r="AI76" i="22"/>
  <c r="AI78" i="22"/>
  <c r="AI79" i="22"/>
  <c r="AI80" i="22"/>
  <c r="AI82" i="22"/>
  <c r="AI84" i="22"/>
  <c r="AI88" i="22"/>
  <c r="AI89" i="22"/>
  <c r="AI115" i="22"/>
  <c r="AI116" i="22"/>
  <c r="AI117" i="22"/>
  <c r="AI118" i="22"/>
  <c r="AI119" i="22"/>
  <c r="AI123" i="22"/>
  <c r="AI124" i="22"/>
  <c r="AI125" i="22"/>
  <c r="AI126" i="22"/>
  <c r="AI127" i="22"/>
  <c r="AI128" i="22"/>
  <c r="AI138" i="22"/>
  <c r="AI142" i="22"/>
  <c r="AI149" i="22"/>
  <c r="AI164" i="22"/>
  <c r="AI165" i="22"/>
  <c r="AH4" i="22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3" i="22"/>
  <c r="E22" i="22"/>
  <c r="O61" i="26"/>
  <c r="O62" i="26"/>
  <c r="O63" i="26"/>
  <c r="M64" i="26"/>
  <c r="O64" i="26"/>
  <c r="O65" i="26"/>
  <c r="M66" i="26"/>
  <c r="O66" i="26"/>
  <c r="O67" i="26"/>
  <c r="M68" i="26"/>
  <c r="O68" i="26"/>
  <c r="O69" i="26"/>
  <c r="O70" i="26"/>
  <c r="O71" i="26"/>
  <c r="O72" i="26"/>
  <c r="O73" i="26"/>
  <c r="R73" i="26" s="1"/>
  <c r="O74" i="26"/>
  <c r="R74" i="26" s="1"/>
  <c r="M75" i="26"/>
  <c r="O75" i="26"/>
  <c r="O76" i="26"/>
  <c r="R76" i="26" s="1"/>
  <c r="M77" i="26"/>
  <c r="O77" i="26"/>
  <c r="O78" i="26"/>
  <c r="M79" i="26"/>
  <c r="O79" i="26"/>
  <c r="O80" i="26"/>
  <c r="O81" i="26"/>
  <c r="O82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R82" i="26"/>
  <c r="R81" i="26"/>
  <c r="R80" i="26"/>
  <c r="R79" i="26"/>
  <c r="R78" i="26"/>
  <c r="R77" i="26"/>
  <c r="R72" i="26"/>
  <c r="R71" i="26"/>
  <c r="R70" i="26"/>
  <c r="R69" i="26"/>
  <c r="R68" i="26"/>
  <c r="R67" i="26"/>
  <c r="R66" i="26"/>
  <c r="R65" i="26"/>
  <c r="R64" i="26"/>
  <c r="R63" i="26"/>
  <c r="R62" i="26"/>
  <c r="R61" i="26"/>
  <c r="E7" i="22"/>
  <c r="Z2" i="55" s="1"/>
  <c r="Q34" i="26"/>
  <c r="Q35" i="26"/>
  <c r="Q36" i="26"/>
  <c r="M37" i="26"/>
  <c r="Q37" i="26"/>
  <c r="Q38" i="26"/>
  <c r="M39" i="26"/>
  <c r="Q39" i="26"/>
  <c r="Q40" i="26"/>
  <c r="M41" i="26"/>
  <c r="Q41" i="26"/>
  <c r="Q42" i="26"/>
  <c r="Q43" i="26"/>
  <c r="Q44" i="26"/>
  <c r="Q45" i="26"/>
  <c r="Q46" i="26"/>
  <c r="Q47" i="26"/>
  <c r="M48" i="26"/>
  <c r="Q48" i="26"/>
  <c r="Q49" i="26"/>
  <c r="M50" i="26"/>
  <c r="Q50" i="26"/>
  <c r="Q51" i="26"/>
  <c r="M52" i="26"/>
  <c r="Q52" i="26"/>
  <c r="Q53" i="26"/>
  <c r="Q54" i="26"/>
  <c r="Q55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R48" i="26" s="1"/>
  <c r="O49" i="26"/>
  <c r="R49" i="26" s="1"/>
  <c r="O50" i="26"/>
  <c r="R50" i="26" s="1"/>
  <c r="O51" i="26"/>
  <c r="O52" i="26"/>
  <c r="O53" i="26"/>
  <c r="O54" i="26"/>
  <c r="O55" i="26"/>
  <c r="R36" i="26"/>
  <c r="R44" i="26"/>
  <c r="R47" i="26"/>
  <c r="R51" i="26"/>
  <c r="R52" i="26"/>
  <c r="R53" i="26"/>
  <c r="R54" i="26"/>
  <c r="R55" i="26"/>
  <c r="BR3" i="48"/>
  <c r="BR4" i="48"/>
  <c r="BR5" i="48"/>
  <c r="BR6" i="48"/>
  <c r="BR7" i="48"/>
  <c r="BR8" i="48"/>
  <c r="BR9" i="48"/>
  <c r="BR10" i="48"/>
  <c r="BR11" i="48"/>
  <c r="BR12" i="48"/>
  <c r="BR13" i="48"/>
  <c r="BR14" i="48"/>
  <c r="BR15" i="48"/>
  <c r="BR16" i="48"/>
  <c r="BR17" i="48"/>
  <c r="BR18" i="48"/>
  <c r="BR19" i="48"/>
  <c r="BR20" i="48"/>
  <c r="BR21" i="48"/>
  <c r="BR22" i="48"/>
  <c r="BR23" i="48"/>
  <c r="BR24" i="48"/>
  <c r="BR25" i="48"/>
  <c r="BR26" i="48"/>
  <c r="BR27" i="48"/>
  <c r="BR28" i="48"/>
  <c r="BR29" i="48"/>
  <c r="BR30" i="48"/>
  <c r="BR31" i="48"/>
  <c r="BR32" i="48"/>
  <c r="BR33" i="48"/>
  <c r="BR34" i="48"/>
  <c r="BR35" i="48"/>
  <c r="BR36" i="48"/>
  <c r="BR37" i="48"/>
  <c r="BR38" i="48"/>
  <c r="BR39" i="48"/>
  <c r="BR40" i="48"/>
  <c r="BR41" i="48"/>
  <c r="BR42" i="48"/>
  <c r="BR43" i="48"/>
  <c r="BR44" i="48"/>
  <c r="BR45" i="48"/>
  <c r="BR48" i="48"/>
  <c r="BR49" i="48"/>
  <c r="BR50" i="48"/>
  <c r="BR51" i="48"/>
  <c r="BR52" i="48"/>
  <c r="BR53" i="48"/>
  <c r="BR54" i="48"/>
  <c r="BR55" i="48"/>
  <c r="BR56" i="48"/>
  <c r="BR57" i="48"/>
  <c r="BR58" i="48"/>
  <c r="BR59" i="48"/>
  <c r="BR60" i="48"/>
  <c r="BR61" i="48"/>
  <c r="BR62" i="48"/>
  <c r="BR63" i="48"/>
  <c r="BR64" i="48"/>
  <c r="BR65" i="48"/>
  <c r="BR66" i="48"/>
  <c r="BR67" i="48"/>
  <c r="BR68" i="48"/>
  <c r="BR69" i="48"/>
  <c r="BR70" i="48"/>
  <c r="BR71" i="48"/>
  <c r="BR72" i="48"/>
  <c r="BR73" i="48"/>
  <c r="BR74" i="48"/>
  <c r="BR75" i="48"/>
  <c r="BR76" i="48"/>
  <c r="BR77" i="48"/>
  <c r="BR78" i="48"/>
  <c r="BR79" i="48"/>
  <c r="BR80" i="48"/>
  <c r="BR81" i="48"/>
  <c r="BR82" i="48"/>
  <c r="BR83" i="48"/>
  <c r="BR84" i="48"/>
  <c r="BR85" i="48"/>
  <c r="BR86" i="48"/>
  <c r="BR87" i="48"/>
  <c r="BR88" i="48"/>
  <c r="BR89" i="48"/>
  <c r="BR90" i="48"/>
  <c r="BR91" i="48"/>
  <c r="BR92" i="48"/>
  <c r="BR93" i="48"/>
  <c r="BR94" i="48"/>
  <c r="BR95" i="48"/>
  <c r="BR96" i="48"/>
  <c r="BR97" i="48"/>
  <c r="BR98" i="48"/>
  <c r="BR99" i="48"/>
  <c r="BR100" i="48"/>
  <c r="BR101" i="48"/>
  <c r="BR102" i="48"/>
  <c r="BR103" i="48"/>
  <c r="BR104" i="48"/>
  <c r="BR105" i="48"/>
  <c r="BR106" i="48"/>
  <c r="BR107" i="48"/>
  <c r="BR108" i="48"/>
  <c r="BR109" i="48"/>
  <c r="BR110" i="48"/>
  <c r="BR111" i="48"/>
  <c r="BR112" i="48"/>
  <c r="BR113" i="48"/>
  <c r="BR114" i="48"/>
  <c r="BR115" i="48"/>
  <c r="BR116" i="48"/>
  <c r="BR117" i="48"/>
  <c r="BR118" i="48"/>
  <c r="BR119" i="48"/>
  <c r="BR120" i="48"/>
  <c r="BR121" i="48"/>
  <c r="BR122" i="48"/>
  <c r="BR123" i="48"/>
  <c r="BR124" i="48"/>
  <c r="BR125" i="48"/>
  <c r="BR126" i="48"/>
  <c r="BR127" i="48"/>
  <c r="BR128" i="48"/>
  <c r="BR129" i="48"/>
  <c r="BR130" i="48"/>
  <c r="BR131" i="48"/>
  <c r="BR132" i="48"/>
  <c r="BR133" i="48"/>
  <c r="BR134" i="48"/>
  <c r="BR135" i="48"/>
  <c r="BR136" i="48"/>
  <c r="BR137" i="48"/>
  <c r="BR138" i="48"/>
  <c r="BR139" i="48"/>
  <c r="BR140" i="48"/>
  <c r="BR141" i="48"/>
  <c r="BR142" i="48"/>
  <c r="BR143" i="48"/>
  <c r="BR144" i="48"/>
  <c r="BR145" i="48"/>
  <c r="BR146" i="48"/>
  <c r="BR147" i="48"/>
  <c r="BR148" i="48"/>
  <c r="BR149" i="48"/>
  <c r="BR150" i="48"/>
  <c r="BR151" i="48"/>
  <c r="BR152" i="48"/>
  <c r="BR153" i="48"/>
  <c r="BR154" i="48"/>
  <c r="BR155" i="48"/>
  <c r="BR156" i="48"/>
  <c r="BR157" i="48"/>
  <c r="BR158" i="48"/>
  <c r="BR159" i="48"/>
  <c r="BR160" i="48"/>
  <c r="BR161" i="48"/>
  <c r="BR162" i="48"/>
  <c r="BR163" i="48"/>
  <c r="BR164" i="48"/>
  <c r="BR165" i="48"/>
  <c r="BR167" i="48"/>
  <c r="D123" i="48" s="1"/>
  <c r="BQ3" i="48"/>
  <c r="BQ4" i="48"/>
  <c r="BQ5" i="48"/>
  <c r="BQ6" i="48"/>
  <c r="BQ7" i="48"/>
  <c r="BQ8" i="48"/>
  <c r="BQ9" i="48"/>
  <c r="BQ10" i="48"/>
  <c r="BQ11" i="48"/>
  <c r="BQ12" i="48"/>
  <c r="BQ13" i="48"/>
  <c r="BQ14" i="48"/>
  <c r="BQ15" i="48"/>
  <c r="BQ16" i="48"/>
  <c r="BQ17" i="48"/>
  <c r="BQ18" i="48"/>
  <c r="BQ19" i="48"/>
  <c r="BQ20" i="48"/>
  <c r="BQ21" i="48"/>
  <c r="BQ22" i="48"/>
  <c r="BQ23" i="48"/>
  <c r="BQ24" i="48"/>
  <c r="BQ25" i="48"/>
  <c r="BQ26" i="48"/>
  <c r="BQ27" i="48"/>
  <c r="BQ28" i="48"/>
  <c r="BQ29" i="48"/>
  <c r="BQ30" i="48"/>
  <c r="BQ31" i="48"/>
  <c r="BQ32" i="48"/>
  <c r="BQ33" i="48"/>
  <c r="BQ34" i="48"/>
  <c r="BQ35" i="48"/>
  <c r="BQ36" i="48"/>
  <c r="BQ37" i="48"/>
  <c r="BQ38" i="48"/>
  <c r="BQ39" i="48"/>
  <c r="BQ40" i="48"/>
  <c r="BQ41" i="48"/>
  <c r="BQ42" i="48"/>
  <c r="BQ43" i="48"/>
  <c r="BQ44" i="48"/>
  <c r="BQ45" i="48"/>
  <c r="BQ48" i="48"/>
  <c r="BQ49" i="48"/>
  <c r="BQ50" i="48"/>
  <c r="BQ51" i="48"/>
  <c r="BQ52" i="48"/>
  <c r="BQ53" i="48"/>
  <c r="BQ54" i="48"/>
  <c r="BQ55" i="48"/>
  <c r="BQ56" i="48"/>
  <c r="BQ57" i="48"/>
  <c r="BQ58" i="48"/>
  <c r="BQ59" i="48"/>
  <c r="BQ60" i="48"/>
  <c r="BQ61" i="48"/>
  <c r="BQ62" i="48"/>
  <c r="BQ63" i="48"/>
  <c r="BQ64" i="48"/>
  <c r="BQ65" i="48"/>
  <c r="BQ66" i="48"/>
  <c r="BQ67" i="48"/>
  <c r="BQ68" i="48"/>
  <c r="BQ69" i="48"/>
  <c r="BQ70" i="48"/>
  <c r="BQ71" i="48"/>
  <c r="BQ72" i="48"/>
  <c r="BQ73" i="48"/>
  <c r="BQ74" i="48"/>
  <c r="BQ75" i="48"/>
  <c r="BQ76" i="48"/>
  <c r="BQ77" i="48"/>
  <c r="BQ78" i="48"/>
  <c r="BQ79" i="48"/>
  <c r="BQ80" i="48"/>
  <c r="BQ81" i="48"/>
  <c r="BQ82" i="48"/>
  <c r="BQ83" i="48"/>
  <c r="BQ84" i="48"/>
  <c r="BQ85" i="48"/>
  <c r="BQ86" i="48"/>
  <c r="BQ87" i="48"/>
  <c r="BQ88" i="48"/>
  <c r="BQ89" i="48"/>
  <c r="BQ90" i="48"/>
  <c r="BQ91" i="48"/>
  <c r="BQ92" i="48"/>
  <c r="BQ93" i="48"/>
  <c r="BQ94" i="48"/>
  <c r="BQ95" i="48"/>
  <c r="BQ96" i="48"/>
  <c r="BQ97" i="48"/>
  <c r="BQ98" i="48"/>
  <c r="BQ99" i="48"/>
  <c r="BQ100" i="48"/>
  <c r="BQ101" i="48"/>
  <c r="BQ102" i="48"/>
  <c r="BQ103" i="48"/>
  <c r="BQ104" i="48"/>
  <c r="BQ105" i="48"/>
  <c r="BQ106" i="48"/>
  <c r="BQ107" i="48"/>
  <c r="BQ108" i="48"/>
  <c r="BQ109" i="48"/>
  <c r="BQ110" i="48"/>
  <c r="BQ111" i="48"/>
  <c r="BQ112" i="48"/>
  <c r="BQ113" i="48"/>
  <c r="BQ114" i="48"/>
  <c r="BQ115" i="48"/>
  <c r="BQ116" i="48"/>
  <c r="BQ117" i="48"/>
  <c r="BQ118" i="48"/>
  <c r="BQ119" i="48"/>
  <c r="BQ120" i="48"/>
  <c r="BQ121" i="48"/>
  <c r="BQ122" i="48"/>
  <c r="BQ123" i="48"/>
  <c r="BQ124" i="48"/>
  <c r="BQ125" i="48"/>
  <c r="BQ126" i="48"/>
  <c r="BQ127" i="48"/>
  <c r="BQ128" i="48"/>
  <c r="BQ129" i="48"/>
  <c r="BQ130" i="48"/>
  <c r="BQ131" i="48"/>
  <c r="BQ132" i="48"/>
  <c r="BQ133" i="48"/>
  <c r="BQ134" i="48"/>
  <c r="BQ135" i="48"/>
  <c r="BQ136" i="48"/>
  <c r="BQ137" i="48"/>
  <c r="BQ138" i="48"/>
  <c r="BQ139" i="48"/>
  <c r="BQ140" i="48"/>
  <c r="BQ141" i="48"/>
  <c r="BQ142" i="48"/>
  <c r="BQ143" i="48"/>
  <c r="BQ144" i="48"/>
  <c r="BQ145" i="48"/>
  <c r="BQ146" i="48"/>
  <c r="BQ147" i="48"/>
  <c r="BQ148" i="48"/>
  <c r="BQ149" i="48"/>
  <c r="BQ150" i="48"/>
  <c r="BQ151" i="48"/>
  <c r="BQ152" i="48"/>
  <c r="BQ153" i="48"/>
  <c r="BQ154" i="48"/>
  <c r="BQ155" i="48"/>
  <c r="BQ156" i="48"/>
  <c r="BQ157" i="48"/>
  <c r="BQ158" i="48"/>
  <c r="BQ159" i="48"/>
  <c r="BQ160" i="48"/>
  <c r="BQ161" i="48"/>
  <c r="BQ162" i="48"/>
  <c r="BQ163" i="48"/>
  <c r="BQ164" i="48"/>
  <c r="BQ165" i="48"/>
  <c r="BP3" i="48"/>
  <c r="BP4" i="48"/>
  <c r="BP5" i="48"/>
  <c r="BP6" i="48"/>
  <c r="BP7" i="48"/>
  <c r="BP8" i="48"/>
  <c r="BP9" i="48"/>
  <c r="BP10" i="48"/>
  <c r="BP11" i="48"/>
  <c r="BP12" i="48"/>
  <c r="BP13" i="48"/>
  <c r="BP14" i="48"/>
  <c r="BP15" i="48"/>
  <c r="BP16" i="48"/>
  <c r="BP17" i="48"/>
  <c r="BP18" i="48"/>
  <c r="BP19" i="48"/>
  <c r="BP20" i="48"/>
  <c r="BP21" i="48"/>
  <c r="BP22" i="48"/>
  <c r="BP23" i="48"/>
  <c r="BP24" i="48"/>
  <c r="BP25" i="48"/>
  <c r="BP26" i="48"/>
  <c r="BP27" i="48"/>
  <c r="BP28" i="48"/>
  <c r="BP29" i="48"/>
  <c r="BP30" i="48"/>
  <c r="BP31" i="48"/>
  <c r="BP32" i="48"/>
  <c r="BP33" i="48"/>
  <c r="BP34" i="48"/>
  <c r="BP35" i="48"/>
  <c r="BP36" i="48"/>
  <c r="BP37" i="48"/>
  <c r="BP38" i="48"/>
  <c r="BP39" i="48"/>
  <c r="BP40" i="48"/>
  <c r="BP41" i="48"/>
  <c r="BP42" i="48"/>
  <c r="BP43" i="48"/>
  <c r="BP44" i="48"/>
  <c r="BP45" i="48"/>
  <c r="BP48" i="48"/>
  <c r="BP49" i="48"/>
  <c r="BP50" i="48"/>
  <c r="BP51" i="48"/>
  <c r="BP52" i="48"/>
  <c r="BP53" i="48"/>
  <c r="BP54" i="48"/>
  <c r="BP55" i="48"/>
  <c r="BP56" i="48"/>
  <c r="BP57" i="48"/>
  <c r="BP58" i="48"/>
  <c r="BP59" i="48"/>
  <c r="BP60" i="48"/>
  <c r="BP61" i="48"/>
  <c r="BP62" i="48"/>
  <c r="BP63" i="48"/>
  <c r="BP64" i="48"/>
  <c r="BP65" i="48"/>
  <c r="BP66" i="48"/>
  <c r="BP67" i="48"/>
  <c r="BP68" i="48"/>
  <c r="BP69" i="48"/>
  <c r="BP70" i="48"/>
  <c r="BP71" i="48"/>
  <c r="BP72" i="48"/>
  <c r="BP73" i="48"/>
  <c r="BP74" i="48"/>
  <c r="BP75" i="48"/>
  <c r="BP76" i="48"/>
  <c r="BP77" i="48"/>
  <c r="BP78" i="48"/>
  <c r="BP79" i="48"/>
  <c r="BP80" i="48"/>
  <c r="BP81" i="48"/>
  <c r="BP82" i="48"/>
  <c r="BP83" i="48"/>
  <c r="BP84" i="48"/>
  <c r="BP85" i="48"/>
  <c r="BP86" i="48"/>
  <c r="BP87" i="48"/>
  <c r="BP88" i="48"/>
  <c r="BP89" i="48"/>
  <c r="BP90" i="48"/>
  <c r="BP91" i="48"/>
  <c r="BP92" i="48"/>
  <c r="BP93" i="48"/>
  <c r="BP94" i="48"/>
  <c r="BP95" i="48"/>
  <c r="BP96" i="48"/>
  <c r="BP97" i="48"/>
  <c r="BP98" i="48"/>
  <c r="BP99" i="48"/>
  <c r="BP100" i="48"/>
  <c r="BP101" i="48"/>
  <c r="BP102" i="48"/>
  <c r="BP103" i="48"/>
  <c r="BP104" i="48"/>
  <c r="BP105" i="48"/>
  <c r="BP106" i="48"/>
  <c r="BP107" i="48"/>
  <c r="BP108" i="48"/>
  <c r="BP109" i="48"/>
  <c r="BP110" i="48"/>
  <c r="BP111" i="48"/>
  <c r="BP112" i="48"/>
  <c r="BP113" i="48"/>
  <c r="BP114" i="48"/>
  <c r="BP115" i="48"/>
  <c r="BP116" i="48"/>
  <c r="BP117" i="48"/>
  <c r="BP118" i="48"/>
  <c r="BP119" i="48"/>
  <c r="BP120" i="48"/>
  <c r="BP121" i="48"/>
  <c r="BP122" i="48"/>
  <c r="BP123" i="48"/>
  <c r="BP124" i="48"/>
  <c r="BP125" i="48"/>
  <c r="BP126" i="48"/>
  <c r="BP127" i="48"/>
  <c r="BP128" i="48"/>
  <c r="BP129" i="48"/>
  <c r="BP130" i="48"/>
  <c r="BP131" i="48"/>
  <c r="BP132" i="48"/>
  <c r="BP133" i="48"/>
  <c r="BP134" i="48"/>
  <c r="BP135" i="48"/>
  <c r="BP136" i="48"/>
  <c r="BP137" i="48"/>
  <c r="BP138" i="48"/>
  <c r="BP139" i="48"/>
  <c r="BP140" i="48"/>
  <c r="BP141" i="48"/>
  <c r="BP142" i="48"/>
  <c r="BP143" i="48"/>
  <c r="BP144" i="48"/>
  <c r="BP145" i="48"/>
  <c r="BP146" i="48"/>
  <c r="BP147" i="48"/>
  <c r="BP148" i="48"/>
  <c r="BP149" i="48"/>
  <c r="BP150" i="48"/>
  <c r="BP151" i="48"/>
  <c r="BP152" i="48"/>
  <c r="BP153" i="48"/>
  <c r="BP154" i="48"/>
  <c r="BP155" i="48"/>
  <c r="BP156" i="48"/>
  <c r="BP157" i="48"/>
  <c r="BP158" i="48"/>
  <c r="BP159" i="48"/>
  <c r="BP160" i="48"/>
  <c r="BP161" i="48"/>
  <c r="BP162" i="48"/>
  <c r="BP163" i="48"/>
  <c r="BP164" i="48"/>
  <c r="BP165" i="48"/>
  <c r="BP167" i="48"/>
  <c r="BO3" i="48"/>
  <c r="BO4" i="48"/>
  <c r="BO5" i="48"/>
  <c r="BO6" i="48"/>
  <c r="BO7" i="48"/>
  <c r="BO8" i="48"/>
  <c r="BO9" i="48"/>
  <c r="BO10" i="48"/>
  <c r="BO11" i="48"/>
  <c r="BO12" i="48"/>
  <c r="BO13" i="48"/>
  <c r="BO14" i="48"/>
  <c r="BO15" i="48"/>
  <c r="BO16" i="48"/>
  <c r="BO17" i="48"/>
  <c r="BO18" i="48"/>
  <c r="BO19" i="48"/>
  <c r="BO20" i="48"/>
  <c r="BO21" i="48"/>
  <c r="BO22" i="48"/>
  <c r="BO23" i="48"/>
  <c r="BO24" i="48"/>
  <c r="BO25" i="48"/>
  <c r="BO26" i="48"/>
  <c r="BO27" i="48"/>
  <c r="BO28" i="48"/>
  <c r="BO29" i="48"/>
  <c r="BO30" i="48"/>
  <c r="BO31" i="48"/>
  <c r="BO32" i="48"/>
  <c r="BO33" i="48"/>
  <c r="BO34" i="48"/>
  <c r="BO35" i="48"/>
  <c r="BO36" i="48"/>
  <c r="BO37" i="48"/>
  <c r="BO38" i="48"/>
  <c r="BO39" i="48"/>
  <c r="BO40" i="48"/>
  <c r="BO41" i="48"/>
  <c r="BO42" i="48"/>
  <c r="BO43" i="48"/>
  <c r="BO44" i="48"/>
  <c r="BO45" i="48"/>
  <c r="BO48" i="48"/>
  <c r="BO49" i="48"/>
  <c r="BO50" i="48"/>
  <c r="BO51" i="48"/>
  <c r="BO52" i="48"/>
  <c r="BO53" i="48"/>
  <c r="BO54" i="48"/>
  <c r="BO55" i="48"/>
  <c r="BO56" i="48"/>
  <c r="BO57" i="48"/>
  <c r="BO58" i="48"/>
  <c r="BO59" i="48"/>
  <c r="BO60" i="48"/>
  <c r="BO61" i="48"/>
  <c r="BO62" i="48"/>
  <c r="BO63" i="48"/>
  <c r="BO64" i="48"/>
  <c r="BO65" i="48"/>
  <c r="BO66" i="48"/>
  <c r="BO67" i="48"/>
  <c r="BO68" i="48"/>
  <c r="BO69" i="48"/>
  <c r="BO70" i="48"/>
  <c r="BO71" i="48"/>
  <c r="BO72" i="48"/>
  <c r="BO73" i="48"/>
  <c r="BO74" i="48"/>
  <c r="BO75" i="48"/>
  <c r="BO76" i="48"/>
  <c r="BO77" i="48"/>
  <c r="BO78" i="48"/>
  <c r="BO79" i="48"/>
  <c r="BO80" i="48"/>
  <c r="BO81" i="48"/>
  <c r="BO82" i="48"/>
  <c r="BO83" i="48"/>
  <c r="BO84" i="48"/>
  <c r="BO85" i="48"/>
  <c r="BO86" i="48"/>
  <c r="BO87" i="48"/>
  <c r="BO88" i="48"/>
  <c r="BO89" i="48"/>
  <c r="BO90" i="48"/>
  <c r="BO91" i="48"/>
  <c r="BO92" i="48"/>
  <c r="BO93" i="48"/>
  <c r="BO94" i="48"/>
  <c r="BO95" i="48"/>
  <c r="BO96" i="48"/>
  <c r="BO97" i="48"/>
  <c r="BO98" i="48"/>
  <c r="BO99" i="48"/>
  <c r="BO100" i="48"/>
  <c r="BO101" i="48"/>
  <c r="BO102" i="48"/>
  <c r="BO103" i="48"/>
  <c r="BO104" i="48"/>
  <c r="BO105" i="48"/>
  <c r="BO106" i="48"/>
  <c r="BO107" i="48"/>
  <c r="BO108" i="48"/>
  <c r="BO109" i="48"/>
  <c r="BO110" i="48"/>
  <c r="BO111" i="48"/>
  <c r="BO112" i="48"/>
  <c r="BO113" i="48"/>
  <c r="BO114" i="48"/>
  <c r="BO115" i="48"/>
  <c r="BO116" i="48"/>
  <c r="BO117" i="48"/>
  <c r="BO118" i="48"/>
  <c r="BO119" i="48"/>
  <c r="BO120" i="48"/>
  <c r="BO121" i="48"/>
  <c r="BO122" i="48"/>
  <c r="BO123" i="48"/>
  <c r="BO124" i="48"/>
  <c r="BO125" i="48"/>
  <c r="BO126" i="48"/>
  <c r="BO127" i="48"/>
  <c r="BO128" i="48"/>
  <c r="BO129" i="48"/>
  <c r="BO130" i="48"/>
  <c r="BO131" i="48"/>
  <c r="BO132" i="48"/>
  <c r="BO133" i="48"/>
  <c r="BO134" i="48"/>
  <c r="BO135" i="48"/>
  <c r="BO136" i="48"/>
  <c r="BO137" i="48"/>
  <c r="BO138" i="48"/>
  <c r="BO139" i="48"/>
  <c r="BO140" i="48"/>
  <c r="BO141" i="48"/>
  <c r="BO142" i="48"/>
  <c r="BO143" i="48"/>
  <c r="BO144" i="48"/>
  <c r="BO145" i="48"/>
  <c r="BO146" i="48"/>
  <c r="BO147" i="48"/>
  <c r="BO148" i="48"/>
  <c r="BO149" i="48"/>
  <c r="BO150" i="48"/>
  <c r="BO151" i="48"/>
  <c r="BO152" i="48"/>
  <c r="BO153" i="48"/>
  <c r="BO154" i="48"/>
  <c r="BO155" i="48"/>
  <c r="BO156" i="48"/>
  <c r="BO157" i="48"/>
  <c r="BO158" i="48"/>
  <c r="BO159" i="48"/>
  <c r="BO160" i="48"/>
  <c r="BO161" i="48"/>
  <c r="BO162" i="48"/>
  <c r="BO163" i="48"/>
  <c r="BO164" i="48"/>
  <c r="BO165" i="48"/>
  <c r="Y3" i="48"/>
  <c r="BM3" i="48" s="1"/>
  <c r="Y4" i="48"/>
  <c r="Y5" i="48"/>
  <c r="BM5" i="48" s="1"/>
  <c r="Y6" i="48"/>
  <c r="Y7" i="48"/>
  <c r="BM7" i="48" s="1"/>
  <c r="Y8" i="48"/>
  <c r="Y9" i="48"/>
  <c r="BM9" i="48" s="1"/>
  <c r="Y10" i="48"/>
  <c r="Y11" i="48"/>
  <c r="BM11" i="48" s="1"/>
  <c r="Y12" i="48"/>
  <c r="Y13" i="48"/>
  <c r="BM13" i="48" s="1"/>
  <c r="Y14" i="48"/>
  <c r="Y15" i="48"/>
  <c r="BM15" i="48" s="1"/>
  <c r="Y16" i="48"/>
  <c r="Y17" i="48"/>
  <c r="BM17" i="48" s="1"/>
  <c r="Y18" i="48"/>
  <c r="Y19" i="48"/>
  <c r="BM19" i="48" s="1"/>
  <c r="Y20" i="48"/>
  <c r="BM20" i="48" s="1"/>
  <c r="Y21" i="48"/>
  <c r="BM21" i="48" s="1"/>
  <c r="Y22" i="48"/>
  <c r="Y23" i="48"/>
  <c r="BM23" i="48" s="1"/>
  <c r="Y24" i="48"/>
  <c r="BM24" i="48" s="1"/>
  <c r="Y25" i="48"/>
  <c r="BM25" i="48" s="1"/>
  <c r="Y26" i="48"/>
  <c r="Y27" i="48"/>
  <c r="BM27" i="48" s="1"/>
  <c r="Y28" i="48"/>
  <c r="BM28" i="48" s="1"/>
  <c r="Y29" i="48"/>
  <c r="BM29" i="48" s="1"/>
  <c r="Y30" i="48"/>
  <c r="Y31" i="48"/>
  <c r="BM31" i="48" s="1"/>
  <c r="Y32" i="48"/>
  <c r="BM32" i="48" s="1"/>
  <c r="Y33" i="48"/>
  <c r="BM33" i="48" s="1"/>
  <c r="Y34" i="48"/>
  <c r="Y35" i="48"/>
  <c r="BM35" i="48" s="1"/>
  <c r="Y36" i="48"/>
  <c r="BM36" i="48" s="1"/>
  <c r="Y37" i="48"/>
  <c r="BM37" i="48" s="1"/>
  <c r="Y38" i="48"/>
  <c r="Y39" i="48"/>
  <c r="BM39" i="48" s="1"/>
  <c r="Y40" i="48"/>
  <c r="BM40" i="48" s="1"/>
  <c r="Y41" i="48"/>
  <c r="BM41" i="48" s="1"/>
  <c r="Y42" i="48"/>
  <c r="Y43" i="48"/>
  <c r="BM43" i="48" s="1"/>
  <c r="Y44" i="48"/>
  <c r="BM44" i="48" s="1"/>
  <c r="Y45" i="48"/>
  <c r="BM45" i="48" s="1"/>
  <c r="Y46" i="48"/>
  <c r="Y47" i="48"/>
  <c r="BM47" i="48" s="1"/>
  <c r="Y48" i="48"/>
  <c r="BM48" i="48" s="1"/>
  <c r="Y49" i="48"/>
  <c r="BM49" i="48" s="1"/>
  <c r="Y50" i="48"/>
  <c r="Y51" i="48"/>
  <c r="BM51" i="48" s="1"/>
  <c r="Y52" i="48"/>
  <c r="BM52" i="48" s="1"/>
  <c r="Y53" i="48"/>
  <c r="BM53" i="48" s="1"/>
  <c r="Y54" i="48"/>
  <c r="Y55" i="48"/>
  <c r="BM55" i="48"/>
  <c r="Y56" i="48"/>
  <c r="BM56" i="48" s="1"/>
  <c r="Y57" i="48"/>
  <c r="BM57" i="48"/>
  <c r="Y58" i="48"/>
  <c r="BM58" i="48" s="1"/>
  <c r="Y59" i="48"/>
  <c r="BM59" i="48"/>
  <c r="Y60" i="48"/>
  <c r="BM60" i="48" s="1"/>
  <c r="Y61" i="48"/>
  <c r="BM61" i="48"/>
  <c r="Y62" i="48"/>
  <c r="Y63" i="48"/>
  <c r="BM63" i="48"/>
  <c r="Y64" i="48"/>
  <c r="BM64" i="48" s="1"/>
  <c r="Y65" i="48"/>
  <c r="BM65" i="48"/>
  <c r="Y66" i="48"/>
  <c r="BM66" i="48" s="1"/>
  <c r="Y67" i="48"/>
  <c r="BM67" i="48"/>
  <c r="Y68" i="48"/>
  <c r="BM68" i="48" s="1"/>
  <c r="Y69" i="48"/>
  <c r="BM69" i="48" s="1"/>
  <c r="Y70" i="48"/>
  <c r="BM70" i="48" s="1"/>
  <c r="Y71" i="48"/>
  <c r="BM71" i="48" s="1"/>
  <c r="Y72" i="48"/>
  <c r="BM72" i="48" s="1"/>
  <c r="Y73" i="48"/>
  <c r="BM73" i="48"/>
  <c r="Y74" i="48"/>
  <c r="Y75" i="48"/>
  <c r="BM75" i="48"/>
  <c r="Y76" i="48"/>
  <c r="BM76" i="48" s="1"/>
  <c r="Y77" i="48"/>
  <c r="BM77" i="48"/>
  <c r="Y78" i="48"/>
  <c r="BM78" i="48" s="1"/>
  <c r="Y79" i="48"/>
  <c r="BM79" i="48"/>
  <c r="Y80" i="48"/>
  <c r="BM80" i="48" s="1"/>
  <c r="Y81" i="48"/>
  <c r="BM81" i="48"/>
  <c r="Y82" i="48"/>
  <c r="Y83" i="48"/>
  <c r="BM83" i="48"/>
  <c r="Y84" i="48"/>
  <c r="BM84" i="48" s="1"/>
  <c r="Y85" i="48"/>
  <c r="BM85" i="48"/>
  <c r="Y86" i="48"/>
  <c r="BM86" i="48" s="1"/>
  <c r="Y87" i="48"/>
  <c r="BM87" i="48"/>
  <c r="Y88" i="48"/>
  <c r="BM88" i="48" s="1"/>
  <c r="Y89" i="48"/>
  <c r="BM89" i="48"/>
  <c r="Y90" i="48"/>
  <c r="Y91" i="48"/>
  <c r="BM91" i="48" s="1"/>
  <c r="Y92" i="48"/>
  <c r="BM92" i="48" s="1"/>
  <c r="Y93" i="48"/>
  <c r="BM93" i="48" s="1"/>
  <c r="Y94" i="48"/>
  <c r="Y95" i="48"/>
  <c r="BM95" i="48" s="1"/>
  <c r="Y96" i="48"/>
  <c r="BM96" i="48" s="1"/>
  <c r="Y97" i="48"/>
  <c r="BM97" i="48" s="1"/>
  <c r="Y98" i="48"/>
  <c r="Y99" i="48"/>
  <c r="BM99" i="48" s="1"/>
  <c r="Y100" i="48"/>
  <c r="BM100" i="48" s="1"/>
  <c r="Y101" i="48"/>
  <c r="BM101" i="48" s="1"/>
  <c r="Y102" i="48"/>
  <c r="Y103" i="48"/>
  <c r="BM103" i="48"/>
  <c r="Y104" i="48"/>
  <c r="BM104" i="48" s="1"/>
  <c r="Y105" i="48"/>
  <c r="BM105" i="48"/>
  <c r="Y106" i="48"/>
  <c r="BM106" i="48" s="1"/>
  <c r="Y107" i="48"/>
  <c r="BM107" i="48"/>
  <c r="Y108" i="48"/>
  <c r="BM108" i="48" s="1"/>
  <c r="Y109" i="48"/>
  <c r="BM109" i="48"/>
  <c r="Y110" i="48"/>
  <c r="Y111" i="48"/>
  <c r="BM111" i="48"/>
  <c r="Y112" i="48"/>
  <c r="BM112" i="48" s="1"/>
  <c r="Y113" i="48"/>
  <c r="BM113" i="48"/>
  <c r="Y114" i="48"/>
  <c r="BM114" i="48" s="1"/>
  <c r="Y115" i="48"/>
  <c r="BM115" i="48"/>
  <c r="Y116" i="48"/>
  <c r="BM116" i="48" s="1"/>
  <c r="Y117" i="48"/>
  <c r="BM117" i="48"/>
  <c r="Y118" i="48"/>
  <c r="Y119" i="48"/>
  <c r="BM119" i="48" s="1"/>
  <c r="Y120" i="48"/>
  <c r="BM120" i="48" s="1"/>
  <c r="Y121" i="48"/>
  <c r="BM121" i="48" s="1"/>
  <c r="Y122" i="48"/>
  <c r="Y123" i="48"/>
  <c r="BM123" i="48"/>
  <c r="Y124" i="48"/>
  <c r="BM124" i="48" s="1"/>
  <c r="Y125" i="48"/>
  <c r="BM125" i="48" s="1"/>
  <c r="Y126" i="48"/>
  <c r="BM126" i="48" s="1"/>
  <c r="Y127" i="48"/>
  <c r="BM127" i="48" s="1"/>
  <c r="Y128" i="48"/>
  <c r="BM128" i="48" s="1"/>
  <c r="Y129" i="48"/>
  <c r="BM129" i="48"/>
  <c r="Y130" i="48"/>
  <c r="BM130" i="48" s="1"/>
  <c r="Y131" i="48"/>
  <c r="BM131" i="48"/>
  <c r="Y132" i="48"/>
  <c r="BM132" i="48" s="1"/>
  <c r="Y133" i="48"/>
  <c r="BM133" i="48" s="1"/>
  <c r="Y134" i="48"/>
  <c r="BM134" i="48" s="1"/>
  <c r="Y135" i="48"/>
  <c r="BM135" i="48"/>
  <c r="Y136" i="48"/>
  <c r="BM136" i="48" s="1"/>
  <c r="Y137" i="48"/>
  <c r="BM137" i="48"/>
  <c r="Y138" i="48"/>
  <c r="BM138" i="48" s="1"/>
  <c r="Y139" i="48"/>
  <c r="BM139" i="48"/>
  <c r="Y140" i="48"/>
  <c r="Y141" i="48"/>
  <c r="BM141" i="48"/>
  <c r="Y142" i="48"/>
  <c r="BM142" i="48" s="1"/>
  <c r="Y143" i="48"/>
  <c r="BM143" i="48"/>
  <c r="Y144" i="48"/>
  <c r="BM144" i="48" s="1"/>
  <c r="Y145" i="48"/>
  <c r="BM145" i="48" s="1"/>
  <c r="Y146" i="48"/>
  <c r="Y147" i="48"/>
  <c r="BM147" i="48" s="1"/>
  <c r="Y148" i="48"/>
  <c r="BM148" i="48" s="1"/>
  <c r="Y149" i="48"/>
  <c r="BM149" i="48" s="1"/>
  <c r="Y150" i="48"/>
  <c r="Y151" i="48"/>
  <c r="BM151" i="48" s="1"/>
  <c r="Y152" i="48"/>
  <c r="BM152" i="48" s="1"/>
  <c r="Y153" i="48"/>
  <c r="BM153" i="48" s="1"/>
  <c r="Y154" i="48"/>
  <c r="Y155" i="48"/>
  <c r="BM155" i="48"/>
  <c r="Y156" i="48"/>
  <c r="BM156" i="48" s="1"/>
  <c r="Y157" i="48"/>
  <c r="BM157" i="48"/>
  <c r="Y158" i="48"/>
  <c r="BM158" i="48" s="1"/>
  <c r="Y159" i="48"/>
  <c r="BM159" i="48"/>
  <c r="Y160" i="48"/>
  <c r="BM160" i="48" s="1"/>
  <c r="Y161" i="48"/>
  <c r="BM161" i="48" s="1"/>
  <c r="Y162" i="48"/>
  <c r="BM162" i="48" s="1"/>
  <c r="Y163" i="48"/>
  <c r="BM163" i="48"/>
  <c r="Y164" i="48"/>
  <c r="BM164" i="48" s="1"/>
  <c r="Y165" i="48"/>
  <c r="BM165" i="48" s="1"/>
  <c r="BL3" i="48"/>
  <c r="BL5" i="48"/>
  <c r="BL7" i="48"/>
  <c r="BL9" i="48"/>
  <c r="BL11" i="48"/>
  <c r="BL13" i="48"/>
  <c r="BL15" i="48"/>
  <c r="BL17" i="48"/>
  <c r="BL19" i="48"/>
  <c r="BL20" i="48"/>
  <c r="BL21" i="48"/>
  <c r="BL23" i="48"/>
  <c r="BL24" i="48"/>
  <c r="BL25" i="48"/>
  <c r="BL27" i="48"/>
  <c r="BL28" i="48"/>
  <c r="BL29" i="48"/>
  <c r="BL31" i="48"/>
  <c r="BL32" i="48"/>
  <c r="BL33" i="48"/>
  <c r="BL35" i="48"/>
  <c r="BL36" i="48"/>
  <c r="BL37" i="48"/>
  <c r="BL39" i="48"/>
  <c r="BL40" i="48"/>
  <c r="BL41" i="48"/>
  <c r="BL43" i="48"/>
  <c r="BL44" i="48"/>
  <c r="BL45" i="48"/>
  <c r="BL47" i="48"/>
  <c r="BL48" i="48"/>
  <c r="BL49" i="48"/>
  <c r="BL51" i="48"/>
  <c r="BL52" i="48"/>
  <c r="BL53" i="48"/>
  <c r="BL55" i="48"/>
  <c r="BL56" i="48"/>
  <c r="BL57" i="48"/>
  <c r="BL59" i="48"/>
  <c r="BL60" i="48"/>
  <c r="BL61" i="48"/>
  <c r="BL63" i="48"/>
  <c r="BL64" i="48"/>
  <c r="BL65" i="48"/>
  <c r="BL67" i="48"/>
  <c r="BL68" i="48"/>
  <c r="BL69" i="48"/>
  <c r="BL70" i="48"/>
  <c r="BL71" i="48"/>
  <c r="BL72" i="48"/>
  <c r="BL73" i="48"/>
  <c r="BL75" i="48"/>
  <c r="BL76" i="48"/>
  <c r="BL77" i="48"/>
  <c r="BL79" i="48"/>
  <c r="BL80" i="48"/>
  <c r="BL81" i="48"/>
  <c r="BL83" i="48"/>
  <c r="BL84" i="48"/>
  <c r="BL85" i="48"/>
  <c r="BL87" i="48"/>
  <c r="BL88" i="48"/>
  <c r="BL89" i="48"/>
  <c r="BL91" i="48"/>
  <c r="BL92" i="48"/>
  <c r="BL93" i="48"/>
  <c r="BL95" i="48"/>
  <c r="BL96" i="48"/>
  <c r="BL97" i="48"/>
  <c r="BL99" i="48"/>
  <c r="BL100" i="48"/>
  <c r="BL101" i="48"/>
  <c r="BL103" i="48"/>
  <c r="BL104" i="48"/>
  <c r="BL105" i="48"/>
  <c r="BL107" i="48"/>
  <c r="BL108" i="48"/>
  <c r="BL109" i="48"/>
  <c r="BL111" i="48"/>
  <c r="BL112" i="48"/>
  <c r="BL113" i="48"/>
  <c r="BL115" i="48"/>
  <c r="BL116" i="48"/>
  <c r="BL117" i="48"/>
  <c r="BL119" i="48"/>
  <c r="BL120" i="48"/>
  <c r="BL121" i="48"/>
  <c r="BL123" i="48"/>
  <c r="BL124" i="48"/>
  <c r="BL125" i="48"/>
  <c r="BL127" i="48"/>
  <c r="BL128" i="48"/>
  <c r="BL129" i="48"/>
  <c r="BL131" i="48"/>
  <c r="BL132" i="48"/>
  <c r="BL133" i="48"/>
  <c r="BL134" i="48"/>
  <c r="BL135" i="48"/>
  <c r="BL136" i="48"/>
  <c r="BL137" i="48"/>
  <c r="BL139" i="48"/>
  <c r="BL141" i="48"/>
  <c r="BL142" i="48"/>
  <c r="BL143" i="48"/>
  <c r="BL144" i="48"/>
  <c r="BL145" i="48"/>
  <c r="BL147" i="48"/>
  <c r="BL148" i="48"/>
  <c r="BL149" i="48"/>
  <c r="BL151" i="48"/>
  <c r="BL152" i="48"/>
  <c r="BL153" i="48"/>
  <c r="BL155" i="48"/>
  <c r="BL156" i="48"/>
  <c r="BL157" i="48"/>
  <c r="BL159" i="48"/>
  <c r="BL160" i="48"/>
  <c r="BL161" i="48"/>
  <c r="BL162" i="48"/>
  <c r="BL163" i="48"/>
  <c r="BL164" i="48"/>
  <c r="BL165" i="48"/>
  <c r="BK3" i="48"/>
  <c r="BK4" i="48"/>
  <c r="BK5" i="48"/>
  <c r="BK7" i="48"/>
  <c r="BK8" i="48"/>
  <c r="BK9" i="48"/>
  <c r="BK11" i="48"/>
  <c r="BK12" i="48"/>
  <c r="BK13" i="48"/>
  <c r="BK15" i="48"/>
  <c r="BK16" i="48"/>
  <c r="BK17" i="48"/>
  <c r="BK19" i="48"/>
  <c r="BK20" i="48"/>
  <c r="BK21" i="48"/>
  <c r="BK23" i="48"/>
  <c r="BK24" i="48"/>
  <c r="BK25" i="48"/>
  <c r="BK27" i="48"/>
  <c r="BK28" i="48"/>
  <c r="BK29" i="48"/>
  <c r="BK31" i="48"/>
  <c r="BK32" i="48"/>
  <c r="BK33" i="48"/>
  <c r="BK35" i="48"/>
  <c r="BK36" i="48"/>
  <c r="BK37" i="48"/>
  <c r="BK39" i="48"/>
  <c r="BK40" i="48"/>
  <c r="BK41" i="48"/>
  <c r="BK43" i="48"/>
  <c r="BK44" i="48"/>
  <c r="BK45" i="48"/>
  <c r="BK47" i="48"/>
  <c r="BK48" i="48"/>
  <c r="BK49" i="48"/>
  <c r="BK51" i="48"/>
  <c r="BK52" i="48"/>
  <c r="BK53" i="48"/>
  <c r="BK55" i="48"/>
  <c r="BK56" i="48"/>
  <c r="BK57" i="48"/>
  <c r="BK58" i="48"/>
  <c r="BK59" i="48"/>
  <c r="BK60" i="48"/>
  <c r="BK61" i="48"/>
  <c r="BK63" i="48"/>
  <c r="BK64" i="48"/>
  <c r="BK65" i="48"/>
  <c r="BK66" i="48"/>
  <c r="BK67" i="48"/>
  <c r="BK68" i="48"/>
  <c r="BK69" i="48"/>
  <c r="BK70" i="48"/>
  <c r="BK71" i="48"/>
  <c r="BK72" i="48"/>
  <c r="BK73" i="48"/>
  <c r="BK75" i="48"/>
  <c r="BK76" i="48"/>
  <c r="BK77" i="48"/>
  <c r="BK78" i="48"/>
  <c r="BK79" i="48"/>
  <c r="BK80" i="48"/>
  <c r="BK81" i="48"/>
  <c r="BK83" i="48"/>
  <c r="BK84" i="48"/>
  <c r="BK85" i="48"/>
  <c r="BK86" i="48"/>
  <c r="BK87" i="48"/>
  <c r="BK88" i="48"/>
  <c r="BK89" i="48"/>
  <c r="BK91" i="48"/>
  <c r="BK92" i="48"/>
  <c r="BK93" i="48"/>
  <c r="BK95" i="48"/>
  <c r="BK96" i="48"/>
  <c r="BK97" i="48"/>
  <c r="BK99" i="48"/>
  <c r="BK100" i="48"/>
  <c r="BK101" i="48"/>
  <c r="BK103" i="48"/>
  <c r="BK104" i="48"/>
  <c r="BK105" i="48"/>
  <c r="BK106" i="48"/>
  <c r="BK107" i="48"/>
  <c r="BK108" i="48"/>
  <c r="BK109" i="48"/>
  <c r="BK111" i="48"/>
  <c r="BK112" i="48"/>
  <c r="BK113" i="48"/>
  <c r="BK114" i="48"/>
  <c r="BK115" i="48"/>
  <c r="BK116" i="48"/>
  <c r="BK117" i="48"/>
  <c r="BK119" i="48"/>
  <c r="BK120" i="48"/>
  <c r="BK121" i="48"/>
  <c r="BK123" i="48"/>
  <c r="BK124" i="48"/>
  <c r="BK125" i="48"/>
  <c r="BK126" i="48"/>
  <c r="BK127" i="48"/>
  <c r="BK128" i="48"/>
  <c r="BK129" i="48"/>
  <c r="BK130" i="48"/>
  <c r="BK131" i="48"/>
  <c r="BK132" i="48"/>
  <c r="BK133" i="48"/>
  <c r="BK134" i="48"/>
  <c r="BK135" i="48"/>
  <c r="BK136" i="48"/>
  <c r="BK137" i="48"/>
  <c r="BK138" i="48"/>
  <c r="BK139" i="48"/>
  <c r="BK140" i="48"/>
  <c r="BK141" i="48"/>
  <c r="BK142" i="48"/>
  <c r="BK143" i="48"/>
  <c r="BK144" i="48"/>
  <c r="BK145" i="48"/>
  <c r="BK147" i="48"/>
  <c r="BK148" i="48"/>
  <c r="BK149" i="48"/>
  <c r="BK151" i="48"/>
  <c r="BK152" i="48"/>
  <c r="BK153" i="48"/>
  <c r="BK155" i="48"/>
  <c r="BK156" i="48"/>
  <c r="BK157" i="48"/>
  <c r="BK158" i="48"/>
  <c r="BK159" i="48"/>
  <c r="BK160" i="48"/>
  <c r="BK161" i="48"/>
  <c r="BK162" i="48"/>
  <c r="BK163" i="48"/>
  <c r="BK164" i="48"/>
  <c r="BK165" i="48"/>
  <c r="BJ3" i="48"/>
  <c r="BJ4" i="48"/>
  <c r="BJ5" i="48"/>
  <c r="BJ7" i="48"/>
  <c r="BJ8" i="48"/>
  <c r="BJ9" i="48"/>
  <c r="BJ11" i="48"/>
  <c r="BJ12" i="48"/>
  <c r="BJ13" i="48"/>
  <c r="BJ15" i="48"/>
  <c r="BJ16" i="48"/>
  <c r="BJ17" i="48"/>
  <c r="BJ19" i="48"/>
  <c r="BJ20" i="48"/>
  <c r="BJ21" i="48"/>
  <c r="BJ23" i="48"/>
  <c r="BJ24" i="48"/>
  <c r="BJ25" i="48"/>
  <c r="BJ27" i="48"/>
  <c r="BJ28" i="48"/>
  <c r="BJ29" i="48"/>
  <c r="BJ31" i="48"/>
  <c r="BJ32" i="48"/>
  <c r="BJ33" i="48"/>
  <c r="BJ35" i="48"/>
  <c r="BJ36" i="48"/>
  <c r="BJ37" i="48"/>
  <c r="BJ39" i="48"/>
  <c r="BJ40" i="48"/>
  <c r="BJ41" i="48"/>
  <c r="BJ43" i="48"/>
  <c r="BJ44" i="48"/>
  <c r="BJ45" i="48"/>
  <c r="BJ47" i="48"/>
  <c r="BJ48" i="48"/>
  <c r="BJ49" i="48"/>
  <c r="BJ51" i="48"/>
  <c r="BJ52" i="48"/>
  <c r="BJ53" i="48"/>
  <c r="BJ55" i="48"/>
  <c r="BJ56" i="48"/>
  <c r="BJ57" i="48"/>
  <c r="BJ58" i="48"/>
  <c r="BJ59" i="48"/>
  <c r="BJ60" i="48"/>
  <c r="BJ61" i="48"/>
  <c r="BJ63" i="48"/>
  <c r="BJ64" i="48"/>
  <c r="BJ65" i="48"/>
  <c r="BJ66" i="48"/>
  <c r="BJ67" i="48"/>
  <c r="BJ68" i="48"/>
  <c r="BJ69" i="48"/>
  <c r="BJ70" i="48"/>
  <c r="BJ71" i="48"/>
  <c r="BJ72" i="48"/>
  <c r="BJ73" i="48"/>
  <c r="BJ75" i="48"/>
  <c r="BJ76" i="48"/>
  <c r="BJ77" i="48"/>
  <c r="BJ78" i="48"/>
  <c r="BJ79" i="48"/>
  <c r="BJ80" i="48"/>
  <c r="BJ81" i="48"/>
  <c r="BJ83" i="48"/>
  <c r="BJ84" i="48"/>
  <c r="BJ85" i="48"/>
  <c r="BJ86" i="48"/>
  <c r="BJ87" i="48"/>
  <c r="BJ88" i="48"/>
  <c r="BJ89" i="48"/>
  <c r="BJ91" i="48"/>
  <c r="BJ92" i="48"/>
  <c r="BJ93" i="48"/>
  <c r="BJ95" i="48"/>
  <c r="BJ96" i="48"/>
  <c r="BJ97" i="48"/>
  <c r="BJ99" i="48"/>
  <c r="BJ100" i="48"/>
  <c r="BJ101" i="48"/>
  <c r="BJ103" i="48"/>
  <c r="BJ104" i="48"/>
  <c r="BJ105" i="48"/>
  <c r="BJ106" i="48"/>
  <c r="BJ107" i="48"/>
  <c r="BJ108" i="48"/>
  <c r="BJ109" i="48"/>
  <c r="BJ111" i="48"/>
  <c r="BJ112" i="48"/>
  <c r="BJ113" i="48"/>
  <c r="BJ114" i="48"/>
  <c r="BJ115" i="48"/>
  <c r="BJ116" i="48"/>
  <c r="BJ117" i="48"/>
  <c r="BJ119" i="48"/>
  <c r="BJ120" i="48"/>
  <c r="BJ121" i="48"/>
  <c r="BJ123" i="48"/>
  <c r="BJ124" i="48"/>
  <c r="BJ125" i="48"/>
  <c r="BJ126" i="48"/>
  <c r="BJ127" i="48"/>
  <c r="BJ128" i="48"/>
  <c r="BJ129" i="48"/>
  <c r="BJ130" i="48"/>
  <c r="BJ131" i="48"/>
  <c r="BJ132" i="48"/>
  <c r="BJ133" i="48"/>
  <c r="BJ134" i="48"/>
  <c r="BJ135" i="48"/>
  <c r="BJ136" i="48"/>
  <c r="BJ137" i="48"/>
  <c r="BJ138" i="48"/>
  <c r="BJ139" i="48"/>
  <c r="BJ141" i="48"/>
  <c r="BJ142" i="48"/>
  <c r="BJ143" i="48"/>
  <c r="BJ144" i="48"/>
  <c r="BJ145" i="48"/>
  <c r="BJ147" i="48"/>
  <c r="BJ148" i="48"/>
  <c r="BJ149" i="48"/>
  <c r="BJ151" i="48"/>
  <c r="BJ152" i="48"/>
  <c r="BJ153" i="48"/>
  <c r="BJ155" i="48"/>
  <c r="BJ156" i="48"/>
  <c r="BJ157" i="48"/>
  <c r="BJ158" i="48"/>
  <c r="BJ159" i="48"/>
  <c r="BJ160" i="48"/>
  <c r="BJ161" i="48"/>
  <c r="BJ162" i="48"/>
  <c r="BJ163" i="48"/>
  <c r="BJ164" i="48"/>
  <c r="BJ165" i="48"/>
  <c r="BI3" i="48"/>
  <c r="BI4" i="48"/>
  <c r="BI5" i="48"/>
  <c r="BI7" i="48"/>
  <c r="BI8" i="48"/>
  <c r="BI9" i="48"/>
  <c r="BI11" i="48"/>
  <c r="BI12" i="48"/>
  <c r="BI13" i="48"/>
  <c r="BI15" i="48"/>
  <c r="BI16" i="48"/>
  <c r="BI17" i="48"/>
  <c r="BI19" i="48"/>
  <c r="BI20" i="48"/>
  <c r="BI21" i="48"/>
  <c r="BI23" i="48"/>
  <c r="BI24" i="48"/>
  <c r="BI25" i="48"/>
  <c r="BI27" i="48"/>
  <c r="BI28" i="48"/>
  <c r="BI29" i="48"/>
  <c r="BI31" i="48"/>
  <c r="BI32" i="48"/>
  <c r="BI33" i="48"/>
  <c r="BI35" i="48"/>
  <c r="BI36" i="48"/>
  <c r="BI37" i="48"/>
  <c r="BI39" i="48"/>
  <c r="BI40" i="48"/>
  <c r="BI41" i="48"/>
  <c r="BI43" i="48"/>
  <c r="BI44" i="48"/>
  <c r="BI45" i="48"/>
  <c r="BI47" i="48"/>
  <c r="BI48" i="48"/>
  <c r="BI49" i="48"/>
  <c r="BI51" i="48"/>
  <c r="BI52" i="48"/>
  <c r="BI53" i="48"/>
  <c r="BI55" i="48"/>
  <c r="BI56" i="48"/>
  <c r="BI57" i="48"/>
  <c r="BI58" i="48"/>
  <c r="BI59" i="48"/>
  <c r="BI60" i="48"/>
  <c r="BI61" i="48"/>
  <c r="BI63" i="48"/>
  <c r="BI64" i="48"/>
  <c r="BI65" i="48"/>
  <c r="BI66" i="48"/>
  <c r="BI67" i="48"/>
  <c r="BI68" i="48"/>
  <c r="BI69" i="48"/>
  <c r="BI70" i="48"/>
  <c r="BI71" i="48"/>
  <c r="BI72" i="48"/>
  <c r="BI73" i="48"/>
  <c r="BI75" i="48"/>
  <c r="BI76" i="48"/>
  <c r="BI77" i="48"/>
  <c r="BI78" i="48"/>
  <c r="BI79" i="48"/>
  <c r="BI80" i="48"/>
  <c r="BI81" i="48"/>
  <c r="BI83" i="48"/>
  <c r="BI84" i="48"/>
  <c r="BI85" i="48"/>
  <c r="BI86" i="48"/>
  <c r="BI87" i="48"/>
  <c r="BI88" i="48"/>
  <c r="BI89" i="48"/>
  <c r="BI91" i="48"/>
  <c r="BI92" i="48"/>
  <c r="BI93" i="48"/>
  <c r="BI95" i="48"/>
  <c r="BI96" i="48"/>
  <c r="BI97" i="48"/>
  <c r="BI99" i="48"/>
  <c r="BI100" i="48"/>
  <c r="BI101" i="48"/>
  <c r="BI103" i="48"/>
  <c r="BI104" i="48"/>
  <c r="BI105" i="48"/>
  <c r="BI106" i="48"/>
  <c r="BI107" i="48"/>
  <c r="BI108" i="48"/>
  <c r="BI109" i="48"/>
  <c r="BI111" i="48"/>
  <c r="BI112" i="48"/>
  <c r="BI113" i="48"/>
  <c r="BI114" i="48"/>
  <c r="BI115" i="48"/>
  <c r="BI116" i="48"/>
  <c r="BI117" i="48"/>
  <c r="BI119" i="48"/>
  <c r="BI120" i="48"/>
  <c r="BI121" i="48"/>
  <c r="BI123" i="48"/>
  <c r="BI124" i="48"/>
  <c r="BI125" i="48"/>
  <c r="BI126" i="48"/>
  <c r="BI127" i="48"/>
  <c r="BI128" i="48"/>
  <c r="BI129" i="48"/>
  <c r="BI130" i="48"/>
  <c r="BI131" i="48"/>
  <c r="BI132" i="48"/>
  <c r="BI133" i="48"/>
  <c r="BI134" i="48"/>
  <c r="BI135" i="48"/>
  <c r="BI136" i="48"/>
  <c r="BI137" i="48"/>
  <c r="BI138" i="48"/>
  <c r="BI139" i="48"/>
  <c r="BI141" i="48"/>
  <c r="BI142" i="48"/>
  <c r="BI143" i="48"/>
  <c r="BI144" i="48"/>
  <c r="BI145" i="48"/>
  <c r="BI147" i="48"/>
  <c r="BI148" i="48"/>
  <c r="BI149" i="48"/>
  <c r="BI151" i="48"/>
  <c r="BI152" i="48"/>
  <c r="BI153" i="48"/>
  <c r="BI155" i="48"/>
  <c r="BI156" i="48"/>
  <c r="BI157" i="48"/>
  <c r="BI158" i="48"/>
  <c r="BI159" i="48"/>
  <c r="BI160" i="48"/>
  <c r="BI161" i="48"/>
  <c r="BI162" i="48"/>
  <c r="BI163" i="48"/>
  <c r="BI164" i="48"/>
  <c r="BI165" i="48"/>
  <c r="BH3" i="48"/>
  <c r="BH4" i="48"/>
  <c r="BH5" i="48"/>
  <c r="BH7" i="48"/>
  <c r="BH8" i="48"/>
  <c r="BH9" i="48"/>
  <c r="BH11" i="48"/>
  <c r="BH12" i="48"/>
  <c r="BH13" i="48"/>
  <c r="BH15" i="48"/>
  <c r="BH16" i="48"/>
  <c r="BH17" i="48"/>
  <c r="BH19" i="48"/>
  <c r="BH20" i="48"/>
  <c r="BH21" i="48"/>
  <c r="BH23" i="48"/>
  <c r="BH24" i="48"/>
  <c r="BH25" i="48"/>
  <c r="BH27" i="48"/>
  <c r="BH28" i="48"/>
  <c r="BH29" i="48"/>
  <c r="BH31" i="48"/>
  <c r="BH32" i="48"/>
  <c r="BH33" i="48"/>
  <c r="BH35" i="48"/>
  <c r="BH36" i="48"/>
  <c r="BH37" i="48"/>
  <c r="BH39" i="48"/>
  <c r="BH40" i="48"/>
  <c r="BH41" i="48"/>
  <c r="BH43" i="48"/>
  <c r="BH44" i="48"/>
  <c r="BH45" i="48"/>
  <c r="BH47" i="48"/>
  <c r="BH48" i="48"/>
  <c r="BH49" i="48"/>
  <c r="BH51" i="48"/>
  <c r="BH52" i="48"/>
  <c r="BH53" i="48"/>
  <c r="BH55" i="48"/>
  <c r="BH56" i="48"/>
  <c r="BH57" i="48"/>
  <c r="BH58" i="48"/>
  <c r="BH59" i="48"/>
  <c r="BH60" i="48"/>
  <c r="BH61" i="48"/>
  <c r="BH63" i="48"/>
  <c r="BH64" i="48"/>
  <c r="BH65" i="48"/>
  <c r="BH66" i="48"/>
  <c r="BH67" i="48"/>
  <c r="BH68" i="48"/>
  <c r="BH69" i="48"/>
  <c r="BH70" i="48"/>
  <c r="BH71" i="48"/>
  <c r="BH72" i="48"/>
  <c r="BH73" i="48"/>
  <c r="BH75" i="48"/>
  <c r="BH76" i="48"/>
  <c r="BH77" i="48"/>
  <c r="BH78" i="48"/>
  <c r="BH79" i="48"/>
  <c r="BH80" i="48"/>
  <c r="BH81" i="48"/>
  <c r="BH83" i="48"/>
  <c r="BH84" i="48"/>
  <c r="BH85" i="48"/>
  <c r="BH86" i="48"/>
  <c r="BH87" i="48"/>
  <c r="BH88" i="48"/>
  <c r="BH89" i="48"/>
  <c r="BH91" i="48"/>
  <c r="BH92" i="48"/>
  <c r="BH93" i="48"/>
  <c r="BH95" i="48"/>
  <c r="BH96" i="48"/>
  <c r="BH97" i="48"/>
  <c r="BH99" i="48"/>
  <c r="BH100" i="48"/>
  <c r="BH101" i="48"/>
  <c r="BH103" i="48"/>
  <c r="BH104" i="48"/>
  <c r="BH105" i="48"/>
  <c r="BH106" i="48"/>
  <c r="BH107" i="48"/>
  <c r="BH108" i="48"/>
  <c r="BH109" i="48"/>
  <c r="BH111" i="48"/>
  <c r="BH112" i="48"/>
  <c r="BH113" i="48"/>
  <c r="BH114" i="48"/>
  <c r="BH115" i="48"/>
  <c r="BH116" i="48"/>
  <c r="BH117" i="48"/>
  <c r="BH119" i="48"/>
  <c r="BH120" i="48"/>
  <c r="BH121" i="48"/>
  <c r="BH123" i="48"/>
  <c r="BH124" i="48"/>
  <c r="BH125" i="48"/>
  <c r="BH126" i="48"/>
  <c r="BH127" i="48"/>
  <c r="BH128" i="48"/>
  <c r="BH129" i="48"/>
  <c r="BH130" i="48"/>
  <c r="BH131" i="48"/>
  <c r="BH132" i="48"/>
  <c r="BH133" i="48"/>
  <c r="BH134" i="48"/>
  <c r="BH135" i="48"/>
  <c r="BH136" i="48"/>
  <c r="BH137" i="48"/>
  <c r="BH138" i="48"/>
  <c r="BH139" i="48"/>
  <c r="BH141" i="48"/>
  <c r="BH142" i="48"/>
  <c r="BH143" i="48"/>
  <c r="BH144" i="48"/>
  <c r="BH145" i="48"/>
  <c r="BH147" i="48"/>
  <c r="BH148" i="48"/>
  <c r="BH149" i="48"/>
  <c r="BH151" i="48"/>
  <c r="BH152" i="48"/>
  <c r="BH153" i="48"/>
  <c r="BH155" i="48"/>
  <c r="BH156" i="48"/>
  <c r="BH157" i="48"/>
  <c r="BH158" i="48"/>
  <c r="BH159" i="48"/>
  <c r="BH160" i="48"/>
  <c r="BH161" i="48"/>
  <c r="BH162" i="48"/>
  <c r="BH163" i="48"/>
  <c r="BH164" i="48"/>
  <c r="BH165" i="48"/>
  <c r="BF3" i="48"/>
  <c r="BF4" i="48"/>
  <c r="BF5" i="48"/>
  <c r="BF6" i="48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BF39" i="48"/>
  <c r="BF40" i="48"/>
  <c r="BF41" i="48"/>
  <c r="BF42" i="48"/>
  <c r="BF43" i="48"/>
  <c r="BF44" i="48"/>
  <c r="BF45" i="48"/>
  <c r="BF46" i="48"/>
  <c r="BF47" i="48"/>
  <c r="BF48" i="48"/>
  <c r="BF49" i="48"/>
  <c r="BF50" i="48"/>
  <c r="BF51" i="48"/>
  <c r="BF52" i="48"/>
  <c r="BF53" i="48"/>
  <c r="BF54" i="48"/>
  <c r="BF55" i="48"/>
  <c r="BF56" i="48"/>
  <c r="BF57" i="48"/>
  <c r="BF58" i="48"/>
  <c r="BF59" i="48"/>
  <c r="BF60" i="48"/>
  <c r="BF61" i="48"/>
  <c r="BF62" i="48"/>
  <c r="BF63" i="48"/>
  <c r="BF64" i="48"/>
  <c r="BF65" i="48"/>
  <c r="BF66" i="48"/>
  <c r="BF67" i="48"/>
  <c r="BF68" i="48"/>
  <c r="BF69" i="48"/>
  <c r="BF70" i="48"/>
  <c r="BF71" i="48"/>
  <c r="BF72" i="48"/>
  <c r="BF73" i="48"/>
  <c r="BF74" i="48"/>
  <c r="BF75" i="48"/>
  <c r="BF76" i="48"/>
  <c r="BF77" i="48"/>
  <c r="BF78" i="48"/>
  <c r="BF79" i="48"/>
  <c r="BF80" i="48"/>
  <c r="BF81" i="48"/>
  <c r="BF82" i="48"/>
  <c r="BF83" i="48"/>
  <c r="BF84" i="48"/>
  <c r="BF85" i="48"/>
  <c r="BF86" i="48"/>
  <c r="BF87" i="48"/>
  <c r="BF88" i="48"/>
  <c r="BF89" i="48"/>
  <c r="BF90" i="48"/>
  <c r="BF91" i="48"/>
  <c r="BF92" i="48"/>
  <c r="BF93" i="48"/>
  <c r="BF94" i="48"/>
  <c r="BF95" i="48"/>
  <c r="BF96" i="48"/>
  <c r="BF97" i="48"/>
  <c r="BF98" i="48"/>
  <c r="BF99" i="48"/>
  <c r="BF100" i="48"/>
  <c r="BF101" i="48"/>
  <c r="BF102" i="48"/>
  <c r="BF103" i="48"/>
  <c r="BF104" i="48"/>
  <c r="BF105" i="48"/>
  <c r="BF106" i="48"/>
  <c r="BF107" i="48"/>
  <c r="BF108" i="48"/>
  <c r="BF109" i="48"/>
  <c r="BF110" i="48"/>
  <c r="BF111" i="48"/>
  <c r="BF112" i="48"/>
  <c r="BF113" i="48"/>
  <c r="BF114" i="48"/>
  <c r="BF115" i="48"/>
  <c r="BF116" i="48"/>
  <c r="BF117" i="48"/>
  <c r="BF118" i="48"/>
  <c r="BF119" i="48"/>
  <c r="BF120" i="48"/>
  <c r="BF121" i="48"/>
  <c r="BF122" i="48"/>
  <c r="BF123" i="48"/>
  <c r="BF124" i="48"/>
  <c r="BF125" i="48"/>
  <c r="BF126" i="48"/>
  <c r="BF127" i="48"/>
  <c r="BF128" i="48"/>
  <c r="BF129" i="48"/>
  <c r="BF130" i="48"/>
  <c r="BF131" i="48"/>
  <c r="BF132" i="48"/>
  <c r="BF133" i="48"/>
  <c r="BF134" i="48"/>
  <c r="BF135" i="48"/>
  <c r="BF136" i="48"/>
  <c r="BF137" i="48"/>
  <c r="BF138" i="48"/>
  <c r="BF139" i="48"/>
  <c r="BF140" i="48"/>
  <c r="BF141" i="48"/>
  <c r="BF142" i="48"/>
  <c r="BF143" i="48"/>
  <c r="BF144" i="48"/>
  <c r="BF145" i="48"/>
  <c r="BF146" i="48"/>
  <c r="BF147" i="48"/>
  <c r="BF148" i="48"/>
  <c r="BF149" i="48"/>
  <c r="BF150" i="48"/>
  <c r="BF151" i="48"/>
  <c r="BF152" i="48"/>
  <c r="BF153" i="48"/>
  <c r="BF154" i="48"/>
  <c r="BF155" i="48"/>
  <c r="BF156" i="48"/>
  <c r="BF157" i="48"/>
  <c r="BF158" i="48"/>
  <c r="BF159" i="48"/>
  <c r="BF160" i="48"/>
  <c r="BF161" i="48"/>
  <c r="BF162" i="48"/>
  <c r="BF163" i="48"/>
  <c r="BF164" i="48"/>
  <c r="BF165" i="48"/>
  <c r="BE3" i="48"/>
  <c r="BE4" i="48"/>
  <c r="BE5" i="48"/>
  <c r="BE6" i="48"/>
  <c r="BE7" i="48"/>
  <c r="BE8" i="48"/>
  <c r="BE9" i="48"/>
  <c r="BE10" i="48"/>
  <c r="BE11" i="48"/>
  <c r="BE12" i="48"/>
  <c r="BE13" i="48"/>
  <c r="BE14" i="48"/>
  <c r="BE15" i="48"/>
  <c r="BE16" i="48"/>
  <c r="BE17" i="48"/>
  <c r="BE18" i="48"/>
  <c r="BE19" i="48"/>
  <c r="BE20" i="48"/>
  <c r="BE21" i="48"/>
  <c r="BE22" i="48"/>
  <c r="BE23" i="48"/>
  <c r="BE24" i="48"/>
  <c r="BE25" i="48"/>
  <c r="BE26" i="48"/>
  <c r="BE27" i="48"/>
  <c r="BE28" i="48"/>
  <c r="BE29" i="48"/>
  <c r="BE30" i="48"/>
  <c r="BE31" i="48"/>
  <c r="BE32" i="48"/>
  <c r="BE33" i="48"/>
  <c r="BE34" i="48"/>
  <c r="BE35" i="48"/>
  <c r="BE36" i="48"/>
  <c r="BE37" i="48"/>
  <c r="BE38" i="48"/>
  <c r="BE39" i="48"/>
  <c r="BE40" i="48"/>
  <c r="BE41" i="48"/>
  <c r="BE42" i="48"/>
  <c r="BE43" i="48"/>
  <c r="BE44" i="48"/>
  <c r="BE45" i="48"/>
  <c r="BE46" i="48"/>
  <c r="BE47" i="48"/>
  <c r="BE48" i="48"/>
  <c r="BE49" i="48"/>
  <c r="BE50" i="48"/>
  <c r="BE51" i="48"/>
  <c r="BE52" i="48"/>
  <c r="BE53" i="48"/>
  <c r="BE54" i="48"/>
  <c r="BE55" i="48"/>
  <c r="BE56" i="48"/>
  <c r="BE57" i="48"/>
  <c r="BE58" i="48"/>
  <c r="BE59" i="48"/>
  <c r="BE60" i="48"/>
  <c r="BE61" i="48"/>
  <c r="BE62" i="48"/>
  <c r="BE63" i="48"/>
  <c r="BE64" i="48"/>
  <c r="BE65" i="48"/>
  <c r="BE66" i="48"/>
  <c r="BE67" i="48"/>
  <c r="BE68" i="48"/>
  <c r="BE69" i="48"/>
  <c r="BE70" i="48"/>
  <c r="BE71" i="48"/>
  <c r="BE72" i="48"/>
  <c r="BE73" i="48"/>
  <c r="BE74" i="48"/>
  <c r="BE75" i="48"/>
  <c r="BE76" i="48"/>
  <c r="BE77" i="48"/>
  <c r="BE78" i="48"/>
  <c r="BE79" i="48"/>
  <c r="BE80" i="48"/>
  <c r="BE81" i="48"/>
  <c r="BE82" i="48"/>
  <c r="BE83" i="48"/>
  <c r="BE84" i="48"/>
  <c r="BE85" i="48"/>
  <c r="BE86" i="48"/>
  <c r="BE87" i="48"/>
  <c r="BE88" i="48"/>
  <c r="BE89" i="48"/>
  <c r="BE90" i="48"/>
  <c r="BE91" i="48"/>
  <c r="BE92" i="48"/>
  <c r="BE93" i="48"/>
  <c r="BE94" i="48"/>
  <c r="BE95" i="48"/>
  <c r="BE96" i="48"/>
  <c r="BE97" i="48"/>
  <c r="BE98" i="48"/>
  <c r="BE99" i="48"/>
  <c r="BE100" i="48"/>
  <c r="BE101" i="48"/>
  <c r="BE102" i="48"/>
  <c r="BE103" i="48"/>
  <c r="BE104" i="48"/>
  <c r="BE105" i="48"/>
  <c r="BE106" i="48"/>
  <c r="BE107" i="48"/>
  <c r="BE108" i="48"/>
  <c r="BE109" i="48"/>
  <c r="BE110" i="48"/>
  <c r="BE111" i="48"/>
  <c r="BE112" i="48"/>
  <c r="BE113" i="48"/>
  <c r="BE114" i="48"/>
  <c r="BE115" i="48"/>
  <c r="BE116" i="48"/>
  <c r="BE117" i="48"/>
  <c r="BE118" i="48"/>
  <c r="BE119" i="48"/>
  <c r="BE120" i="48"/>
  <c r="BE121" i="48"/>
  <c r="BE122" i="48"/>
  <c r="BE123" i="48"/>
  <c r="BE124" i="48"/>
  <c r="BE125" i="48"/>
  <c r="BE126" i="48"/>
  <c r="BE127" i="48"/>
  <c r="BE128" i="48"/>
  <c r="BE129" i="48"/>
  <c r="BE130" i="48"/>
  <c r="BE131" i="48"/>
  <c r="BE132" i="48"/>
  <c r="BE133" i="48"/>
  <c r="BE134" i="48"/>
  <c r="BE135" i="48"/>
  <c r="BE136" i="48"/>
  <c r="BE137" i="48"/>
  <c r="BE138" i="48"/>
  <c r="BE139" i="48"/>
  <c r="BE140" i="48"/>
  <c r="BE141" i="48"/>
  <c r="BE142" i="48"/>
  <c r="BE143" i="48"/>
  <c r="BE144" i="48"/>
  <c r="BE145" i="48"/>
  <c r="BE146" i="48"/>
  <c r="BE147" i="48"/>
  <c r="BE148" i="48"/>
  <c r="BE149" i="48"/>
  <c r="BE150" i="48"/>
  <c r="BE151" i="48"/>
  <c r="BE152" i="48"/>
  <c r="BE153" i="48"/>
  <c r="BE154" i="48"/>
  <c r="BE155" i="48"/>
  <c r="BE156" i="48"/>
  <c r="BE157" i="48"/>
  <c r="BE158" i="48"/>
  <c r="BE159" i="48"/>
  <c r="BE160" i="48"/>
  <c r="BE161" i="48"/>
  <c r="BE162" i="48"/>
  <c r="BE163" i="48"/>
  <c r="BE164" i="48"/>
  <c r="BE165" i="48"/>
  <c r="BD3" i="48"/>
  <c r="BD4" i="48"/>
  <c r="BD5" i="48"/>
  <c r="BD6" i="48"/>
  <c r="BD7" i="48"/>
  <c r="BD8" i="48"/>
  <c r="BD9" i="48"/>
  <c r="BD10" i="48"/>
  <c r="BD11" i="48"/>
  <c r="BD12" i="48"/>
  <c r="BD13" i="48"/>
  <c r="BD14" i="48"/>
  <c r="BD15" i="48"/>
  <c r="BD16" i="48"/>
  <c r="BD17" i="48"/>
  <c r="BD18" i="48"/>
  <c r="BD19" i="48"/>
  <c r="BD20" i="48"/>
  <c r="BD21" i="48"/>
  <c r="BD22" i="48"/>
  <c r="BD23" i="48"/>
  <c r="BD24" i="48"/>
  <c r="BD25" i="48"/>
  <c r="BD26" i="48"/>
  <c r="BD27" i="48"/>
  <c r="BD28" i="48"/>
  <c r="BD29" i="48"/>
  <c r="BD30" i="48"/>
  <c r="BD31" i="48"/>
  <c r="BD32" i="48"/>
  <c r="BD33" i="48"/>
  <c r="BD34" i="48"/>
  <c r="BD35" i="48"/>
  <c r="BD36" i="48"/>
  <c r="BD37" i="48"/>
  <c r="BD38" i="48"/>
  <c r="BD39" i="48"/>
  <c r="BD40" i="48"/>
  <c r="BD41" i="48"/>
  <c r="BD42" i="48"/>
  <c r="BD43" i="48"/>
  <c r="BD44" i="48"/>
  <c r="BD45" i="48"/>
  <c r="BD46" i="48"/>
  <c r="BD47" i="48"/>
  <c r="BD48" i="48"/>
  <c r="BD49" i="48"/>
  <c r="BD50" i="48"/>
  <c r="BD51" i="48"/>
  <c r="BD52" i="48"/>
  <c r="BD53" i="48"/>
  <c r="BD54" i="48"/>
  <c r="BD55" i="48"/>
  <c r="BD56" i="48"/>
  <c r="BD57" i="48"/>
  <c r="BD58" i="48"/>
  <c r="BD59" i="48"/>
  <c r="BD60" i="48"/>
  <c r="BD61" i="48"/>
  <c r="BD62" i="48"/>
  <c r="BD63" i="48"/>
  <c r="BD64" i="48"/>
  <c r="BD65" i="48"/>
  <c r="BD66" i="48"/>
  <c r="BD67" i="48"/>
  <c r="BD68" i="48"/>
  <c r="BD69" i="48"/>
  <c r="BD70" i="48"/>
  <c r="BD71" i="48"/>
  <c r="BD72" i="48"/>
  <c r="BD73" i="48"/>
  <c r="BD74" i="48"/>
  <c r="BD75" i="48"/>
  <c r="BD76" i="48"/>
  <c r="BD77" i="48"/>
  <c r="BD78" i="48"/>
  <c r="BD79" i="48"/>
  <c r="BD80" i="48"/>
  <c r="BD81" i="48"/>
  <c r="BD82" i="48"/>
  <c r="BD83" i="48"/>
  <c r="BD84" i="48"/>
  <c r="BD85" i="48"/>
  <c r="BD86" i="48"/>
  <c r="BD87" i="48"/>
  <c r="BD88" i="48"/>
  <c r="BD89" i="48"/>
  <c r="BD90" i="48"/>
  <c r="BD91" i="48"/>
  <c r="BD92" i="48"/>
  <c r="BD93" i="48"/>
  <c r="BD94" i="48"/>
  <c r="BD95" i="48"/>
  <c r="BD96" i="48"/>
  <c r="BD97" i="48"/>
  <c r="BD98" i="48"/>
  <c r="BD99" i="48"/>
  <c r="BD100" i="48"/>
  <c r="BD101" i="48"/>
  <c r="BD102" i="48"/>
  <c r="BD103" i="48"/>
  <c r="BD104" i="48"/>
  <c r="BD105" i="48"/>
  <c r="BD106" i="48"/>
  <c r="BD107" i="48"/>
  <c r="BD108" i="48"/>
  <c r="BD109" i="48"/>
  <c r="BD110" i="48"/>
  <c r="BD111" i="48"/>
  <c r="BD112" i="48"/>
  <c r="BD113" i="48"/>
  <c r="BD114" i="48"/>
  <c r="BD115" i="48"/>
  <c r="BD116" i="48"/>
  <c r="BD117" i="48"/>
  <c r="BD118" i="48"/>
  <c r="BD119" i="48"/>
  <c r="BD120" i="48"/>
  <c r="BD121" i="48"/>
  <c r="BD122" i="48"/>
  <c r="BD123" i="48"/>
  <c r="BD124" i="48"/>
  <c r="BD125" i="48"/>
  <c r="BD126" i="48"/>
  <c r="BD127" i="48"/>
  <c r="BD128" i="48"/>
  <c r="BD129" i="48"/>
  <c r="BD130" i="48"/>
  <c r="BD131" i="48"/>
  <c r="BD132" i="48"/>
  <c r="BD133" i="48"/>
  <c r="BD134" i="48"/>
  <c r="BD135" i="48"/>
  <c r="BD136" i="48"/>
  <c r="BD137" i="48"/>
  <c r="BD138" i="48"/>
  <c r="BD139" i="48"/>
  <c r="BD140" i="48"/>
  <c r="BD141" i="48"/>
  <c r="BD142" i="48"/>
  <c r="BD143" i="48"/>
  <c r="BD144" i="48"/>
  <c r="BD145" i="48"/>
  <c r="BD146" i="48"/>
  <c r="BD147" i="48"/>
  <c r="BD148" i="48"/>
  <c r="BD149" i="48"/>
  <c r="BD150" i="48"/>
  <c r="BD151" i="48"/>
  <c r="BD152" i="48"/>
  <c r="BD153" i="48"/>
  <c r="BD154" i="48"/>
  <c r="BD155" i="48"/>
  <c r="BD156" i="48"/>
  <c r="BD157" i="48"/>
  <c r="BD158" i="48"/>
  <c r="BD159" i="48"/>
  <c r="BD160" i="48"/>
  <c r="BD161" i="48"/>
  <c r="BD162" i="48"/>
  <c r="BD163" i="48"/>
  <c r="BD164" i="48"/>
  <c r="BD165" i="48"/>
  <c r="BC3" i="48"/>
  <c r="BC4" i="48"/>
  <c r="BC5" i="48"/>
  <c r="BC6" i="48"/>
  <c r="BC7" i="48"/>
  <c r="BC8" i="48"/>
  <c r="BC9" i="48"/>
  <c r="BC10" i="48"/>
  <c r="BC11" i="48"/>
  <c r="BC12" i="48"/>
  <c r="BC13" i="48"/>
  <c r="BC14" i="48"/>
  <c r="BC15" i="48"/>
  <c r="BC16" i="48"/>
  <c r="BC17" i="48"/>
  <c r="BC18" i="48"/>
  <c r="BC19" i="48"/>
  <c r="BC20" i="48"/>
  <c r="BC21" i="48"/>
  <c r="BC22" i="48"/>
  <c r="BC23" i="48"/>
  <c r="BC24" i="48"/>
  <c r="BC25" i="48"/>
  <c r="BC26" i="48"/>
  <c r="BC27" i="48"/>
  <c r="BC28" i="48"/>
  <c r="BC29" i="48"/>
  <c r="BC30" i="48"/>
  <c r="BC31" i="48"/>
  <c r="BC32" i="48"/>
  <c r="BC33" i="48"/>
  <c r="BC34" i="48"/>
  <c r="BC35" i="48"/>
  <c r="BC36" i="48"/>
  <c r="BC37" i="48"/>
  <c r="BC38" i="48"/>
  <c r="BC39" i="48"/>
  <c r="BC40" i="48"/>
  <c r="BC41" i="48"/>
  <c r="BC42" i="48"/>
  <c r="BC43" i="48"/>
  <c r="BC44" i="48"/>
  <c r="BC45" i="48"/>
  <c r="BC46" i="48"/>
  <c r="BC47" i="48"/>
  <c r="BC48" i="48"/>
  <c r="BC49" i="48"/>
  <c r="BC50" i="48"/>
  <c r="BC51" i="48"/>
  <c r="BC52" i="48"/>
  <c r="BC53" i="48"/>
  <c r="BC54" i="48"/>
  <c r="BC55" i="48"/>
  <c r="BC56" i="48"/>
  <c r="BC57" i="48"/>
  <c r="BC58" i="48"/>
  <c r="BC59" i="48"/>
  <c r="BC60" i="48"/>
  <c r="BC61" i="48"/>
  <c r="BC62" i="48"/>
  <c r="BC63" i="48"/>
  <c r="BC64" i="48"/>
  <c r="BC65" i="48"/>
  <c r="BC66" i="48"/>
  <c r="BC67" i="48"/>
  <c r="BC68" i="48"/>
  <c r="BC69" i="48"/>
  <c r="BC70" i="48"/>
  <c r="BC71" i="48"/>
  <c r="BC72" i="48"/>
  <c r="BC73" i="48"/>
  <c r="BC74" i="48"/>
  <c r="BC75" i="48"/>
  <c r="BC76" i="48"/>
  <c r="BC77" i="48"/>
  <c r="BC78" i="48"/>
  <c r="BC79" i="48"/>
  <c r="BC80" i="48"/>
  <c r="BC81" i="48"/>
  <c r="BC82" i="48"/>
  <c r="BC83" i="48"/>
  <c r="BC84" i="48"/>
  <c r="BC85" i="48"/>
  <c r="BC86" i="48"/>
  <c r="BC87" i="48"/>
  <c r="BC88" i="48"/>
  <c r="BC89" i="48"/>
  <c r="BC90" i="48"/>
  <c r="BC91" i="48"/>
  <c r="BC92" i="48"/>
  <c r="BC93" i="48"/>
  <c r="BC94" i="48"/>
  <c r="BC95" i="48"/>
  <c r="BC96" i="48"/>
  <c r="BC97" i="48"/>
  <c r="BC98" i="48"/>
  <c r="BC99" i="48"/>
  <c r="BC100" i="48"/>
  <c r="BC101" i="48"/>
  <c r="BC102" i="48"/>
  <c r="BC103" i="48"/>
  <c r="BC104" i="48"/>
  <c r="BC105" i="48"/>
  <c r="BC106" i="48"/>
  <c r="BC107" i="48"/>
  <c r="BC108" i="48"/>
  <c r="BC109" i="48"/>
  <c r="BC110" i="48"/>
  <c r="BC111" i="48"/>
  <c r="BC112" i="48"/>
  <c r="BC113" i="48"/>
  <c r="BC114" i="48"/>
  <c r="BC115" i="48"/>
  <c r="BC116" i="48"/>
  <c r="BC117" i="48"/>
  <c r="BC118" i="48"/>
  <c r="BC119" i="48"/>
  <c r="BC120" i="48"/>
  <c r="BC121" i="48"/>
  <c r="BC122" i="48"/>
  <c r="BC123" i="48"/>
  <c r="BC124" i="48"/>
  <c r="BC125" i="48"/>
  <c r="BC126" i="48"/>
  <c r="BC127" i="48"/>
  <c r="BC128" i="48"/>
  <c r="BC129" i="48"/>
  <c r="BC130" i="48"/>
  <c r="BC131" i="48"/>
  <c r="BC132" i="48"/>
  <c r="BC133" i="48"/>
  <c r="BC134" i="48"/>
  <c r="BC135" i="48"/>
  <c r="BC136" i="48"/>
  <c r="BC137" i="48"/>
  <c r="BC138" i="48"/>
  <c r="BC139" i="48"/>
  <c r="BC140" i="48"/>
  <c r="BC141" i="48"/>
  <c r="BC142" i="48"/>
  <c r="BC143" i="48"/>
  <c r="BC144" i="48"/>
  <c r="BC145" i="48"/>
  <c r="BC146" i="48"/>
  <c r="BC147" i="48"/>
  <c r="BC148" i="48"/>
  <c r="BC149" i="48"/>
  <c r="BC150" i="48"/>
  <c r="BC151" i="48"/>
  <c r="BC152" i="48"/>
  <c r="BC153" i="48"/>
  <c r="BC154" i="48"/>
  <c r="BC155" i="48"/>
  <c r="BC156" i="48"/>
  <c r="BC157" i="48"/>
  <c r="BC158" i="48"/>
  <c r="BC159" i="48"/>
  <c r="BC160" i="48"/>
  <c r="BC161" i="48"/>
  <c r="BC162" i="48"/>
  <c r="BC163" i="48"/>
  <c r="BC164" i="48"/>
  <c r="BC165" i="48"/>
  <c r="BB3" i="48"/>
  <c r="BB4" i="48"/>
  <c r="BB5" i="48"/>
  <c r="BB6" i="48"/>
  <c r="BB7" i="48"/>
  <c r="BB8" i="48"/>
  <c r="BB9" i="48"/>
  <c r="BB10" i="48"/>
  <c r="BB11" i="48"/>
  <c r="BB12" i="48"/>
  <c r="BB13" i="48"/>
  <c r="BB14" i="48"/>
  <c r="BB15" i="48"/>
  <c r="BB16" i="48"/>
  <c r="BB17" i="48"/>
  <c r="BB18" i="48"/>
  <c r="BB19" i="48"/>
  <c r="BB20" i="48"/>
  <c r="BB21" i="48"/>
  <c r="BB22" i="48"/>
  <c r="BB23" i="48"/>
  <c r="BB24" i="48"/>
  <c r="BB25" i="48"/>
  <c r="BB26" i="48"/>
  <c r="BB27" i="48"/>
  <c r="BB28" i="48"/>
  <c r="BB29" i="48"/>
  <c r="BB30" i="48"/>
  <c r="BB31" i="48"/>
  <c r="BB32" i="48"/>
  <c r="BB33" i="48"/>
  <c r="BB34" i="48"/>
  <c r="BB35" i="48"/>
  <c r="BB36" i="48"/>
  <c r="BB37" i="48"/>
  <c r="BB38" i="48"/>
  <c r="BB39" i="48"/>
  <c r="BB40" i="48"/>
  <c r="BB41" i="48"/>
  <c r="BB42" i="48"/>
  <c r="BB43" i="48"/>
  <c r="BB44" i="48"/>
  <c r="BB45" i="48"/>
  <c r="BB46" i="48"/>
  <c r="BB47" i="48"/>
  <c r="BB48" i="48"/>
  <c r="BB49" i="48"/>
  <c r="BB50" i="48"/>
  <c r="BB51" i="48"/>
  <c r="BB52" i="48"/>
  <c r="BB53" i="48"/>
  <c r="BB54" i="48"/>
  <c r="BB55" i="48"/>
  <c r="BB56" i="48"/>
  <c r="BB57" i="48"/>
  <c r="BB58" i="48"/>
  <c r="BB59" i="48"/>
  <c r="BB60" i="48"/>
  <c r="BB61" i="48"/>
  <c r="BB62" i="48"/>
  <c r="BB63" i="48"/>
  <c r="BB64" i="48"/>
  <c r="BB65" i="48"/>
  <c r="BB66" i="48"/>
  <c r="BB67" i="48"/>
  <c r="BB68" i="48"/>
  <c r="BB69" i="48"/>
  <c r="BB70" i="48"/>
  <c r="BB71" i="48"/>
  <c r="BB72" i="48"/>
  <c r="BB73" i="48"/>
  <c r="BB74" i="48"/>
  <c r="BB75" i="48"/>
  <c r="BB76" i="48"/>
  <c r="BB77" i="48"/>
  <c r="BB78" i="48"/>
  <c r="BB79" i="48"/>
  <c r="BB80" i="48"/>
  <c r="BB81" i="48"/>
  <c r="BB82" i="48"/>
  <c r="BB83" i="48"/>
  <c r="BB84" i="48"/>
  <c r="BB85" i="48"/>
  <c r="BB86" i="48"/>
  <c r="BB87" i="48"/>
  <c r="BB88" i="48"/>
  <c r="BB89" i="48"/>
  <c r="BB90" i="48"/>
  <c r="BB91" i="48"/>
  <c r="BB92" i="48"/>
  <c r="BB93" i="48"/>
  <c r="BB94" i="48"/>
  <c r="BB95" i="48"/>
  <c r="BB96" i="48"/>
  <c r="BB97" i="48"/>
  <c r="BB98" i="48"/>
  <c r="BB99" i="48"/>
  <c r="BB100" i="48"/>
  <c r="BB101" i="48"/>
  <c r="BB102" i="48"/>
  <c r="BB103" i="48"/>
  <c r="BB104" i="48"/>
  <c r="BB105" i="48"/>
  <c r="BB106" i="48"/>
  <c r="BB107" i="48"/>
  <c r="BB108" i="48"/>
  <c r="BB109" i="48"/>
  <c r="BB110" i="48"/>
  <c r="BB111" i="48"/>
  <c r="BB112" i="48"/>
  <c r="BB113" i="48"/>
  <c r="BB114" i="48"/>
  <c r="BB115" i="48"/>
  <c r="BB116" i="48"/>
  <c r="BB117" i="48"/>
  <c r="BB118" i="48"/>
  <c r="BB119" i="48"/>
  <c r="BB120" i="48"/>
  <c r="BB121" i="48"/>
  <c r="BB122" i="48"/>
  <c r="BB123" i="48"/>
  <c r="BB124" i="48"/>
  <c r="BB125" i="48"/>
  <c r="BB126" i="48"/>
  <c r="BB127" i="48"/>
  <c r="BB128" i="48"/>
  <c r="BB129" i="48"/>
  <c r="BB130" i="48"/>
  <c r="BB131" i="48"/>
  <c r="BB132" i="48"/>
  <c r="BB133" i="48"/>
  <c r="BB134" i="48"/>
  <c r="BB135" i="48"/>
  <c r="BB136" i="48"/>
  <c r="BB137" i="48"/>
  <c r="BB138" i="48"/>
  <c r="BB139" i="48"/>
  <c r="BB140" i="48"/>
  <c r="BB141" i="48"/>
  <c r="BB142" i="48"/>
  <c r="BB143" i="48"/>
  <c r="BB144" i="48"/>
  <c r="BB145" i="48"/>
  <c r="BB146" i="48"/>
  <c r="BB147" i="48"/>
  <c r="BB148" i="48"/>
  <c r="BB149" i="48"/>
  <c r="BB150" i="48"/>
  <c r="BB151" i="48"/>
  <c r="BB152" i="48"/>
  <c r="BB153" i="48"/>
  <c r="BB154" i="48"/>
  <c r="BB155" i="48"/>
  <c r="BB156" i="48"/>
  <c r="BB157" i="48"/>
  <c r="BB158" i="48"/>
  <c r="BB159" i="48"/>
  <c r="BB160" i="48"/>
  <c r="BB161" i="48"/>
  <c r="BB162" i="48"/>
  <c r="BB163" i="48"/>
  <c r="BB164" i="48"/>
  <c r="BB165" i="48"/>
  <c r="BA3" i="48"/>
  <c r="BA4" i="48"/>
  <c r="BA5" i="48"/>
  <c r="BA6" i="48"/>
  <c r="BA7" i="48"/>
  <c r="BA8" i="48"/>
  <c r="BA9" i="48"/>
  <c r="BA10" i="48"/>
  <c r="BA11" i="48"/>
  <c r="BA12" i="48"/>
  <c r="BA13" i="48"/>
  <c r="BA14" i="48"/>
  <c r="BA15" i="48"/>
  <c r="BA16" i="48"/>
  <c r="BA17" i="48"/>
  <c r="BA18" i="48"/>
  <c r="BA19" i="48"/>
  <c r="BA20" i="48"/>
  <c r="BA21" i="48"/>
  <c r="BA22" i="48"/>
  <c r="BA23" i="48"/>
  <c r="BA24" i="48"/>
  <c r="BA25" i="48"/>
  <c r="BA26" i="48"/>
  <c r="BA27" i="48"/>
  <c r="BA28" i="48"/>
  <c r="BA29" i="48"/>
  <c r="BA30" i="48"/>
  <c r="BA31" i="48"/>
  <c r="BA32" i="48"/>
  <c r="BA33" i="48"/>
  <c r="BA34" i="48"/>
  <c r="BA35" i="48"/>
  <c r="BA36" i="48"/>
  <c r="BA37" i="48"/>
  <c r="BA38" i="48"/>
  <c r="BA39" i="48"/>
  <c r="BA40" i="48"/>
  <c r="BA41" i="48"/>
  <c r="BA42" i="48"/>
  <c r="BA43" i="48"/>
  <c r="BA44" i="48"/>
  <c r="BA45" i="48"/>
  <c r="BA46" i="48"/>
  <c r="BA47" i="48"/>
  <c r="BA48" i="48"/>
  <c r="BA49" i="48"/>
  <c r="BA50" i="48"/>
  <c r="BA51" i="48"/>
  <c r="BA52" i="48"/>
  <c r="BA53" i="48"/>
  <c r="BA54" i="48"/>
  <c r="BA55" i="48"/>
  <c r="BA56" i="48"/>
  <c r="BA57" i="48"/>
  <c r="BA58" i="48"/>
  <c r="BA59" i="48"/>
  <c r="BA60" i="48"/>
  <c r="BA61" i="48"/>
  <c r="BA62" i="48"/>
  <c r="BA63" i="48"/>
  <c r="BA64" i="48"/>
  <c r="BA65" i="48"/>
  <c r="BA66" i="48"/>
  <c r="BA67" i="48"/>
  <c r="BA68" i="48"/>
  <c r="BA69" i="48"/>
  <c r="BA70" i="48"/>
  <c r="BA71" i="48"/>
  <c r="BA72" i="48"/>
  <c r="BA73" i="48"/>
  <c r="BA74" i="48"/>
  <c r="BA75" i="48"/>
  <c r="BA76" i="48"/>
  <c r="BA77" i="48"/>
  <c r="BA78" i="48"/>
  <c r="BA79" i="48"/>
  <c r="BA80" i="48"/>
  <c r="BA81" i="48"/>
  <c r="BA82" i="48"/>
  <c r="BA83" i="48"/>
  <c r="BA84" i="48"/>
  <c r="BA85" i="48"/>
  <c r="BA86" i="48"/>
  <c r="BA87" i="48"/>
  <c r="BA88" i="48"/>
  <c r="BA89" i="48"/>
  <c r="BA90" i="48"/>
  <c r="BA91" i="48"/>
  <c r="BA92" i="48"/>
  <c r="BA93" i="48"/>
  <c r="BA94" i="48"/>
  <c r="BA95" i="48"/>
  <c r="BA96" i="48"/>
  <c r="BA97" i="48"/>
  <c r="BA98" i="48"/>
  <c r="BA99" i="48"/>
  <c r="BA100" i="48"/>
  <c r="BA101" i="48"/>
  <c r="BA102" i="48"/>
  <c r="BA103" i="48"/>
  <c r="BA104" i="48"/>
  <c r="BA105" i="48"/>
  <c r="BA106" i="48"/>
  <c r="BA107" i="48"/>
  <c r="BA108" i="48"/>
  <c r="BA109" i="48"/>
  <c r="BA110" i="48"/>
  <c r="BA111" i="48"/>
  <c r="BA112" i="48"/>
  <c r="BA113" i="48"/>
  <c r="BA114" i="48"/>
  <c r="BA115" i="48"/>
  <c r="BA116" i="48"/>
  <c r="BA117" i="48"/>
  <c r="BA118" i="48"/>
  <c r="BA119" i="48"/>
  <c r="BA120" i="48"/>
  <c r="BA121" i="48"/>
  <c r="BA122" i="48"/>
  <c r="BA123" i="48"/>
  <c r="BA124" i="48"/>
  <c r="BA125" i="48"/>
  <c r="BA126" i="48"/>
  <c r="BA127" i="48"/>
  <c r="BA128" i="48"/>
  <c r="BA129" i="48"/>
  <c r="BA130" i="48"/>
  <c r="BA131" i="48"/>
  <c r="BA132" i="48"/>
  <c r="BA133" i="48"/>
  <c r="BA134" i="48"/>
  <c r="BA135" i="48"/>
  <c r="BA136" i="48"/>
  <c r="BA137" i="48"/>
  <c r="BA138" i="48"/>
  <c r="BA139" i="48"/>
  <c r="BA140" i="48"/>
  <c r="BA141" i="48"/>
  <c r="BA142" i="48"/>
  <c r="BA143" i="48"/>
  <c r="BA144" i="48"/>
  <c r="BA145" i="48"/>
  <c r="BA146" i="48"/>
  <c r="BA147" i="48"/>
  <c r="BA148" i="48"/>
  <c r="BA149" i="48"/>
  <c r="BA150" i="48"/>
  <c r="BA151" i="48"/>
  <c r="BA152" i="48"/>
  <c r="BA153" i="48"/>
  <c r="BA154" i="48"/>
  <c r="BA155" i="48"/>
  <c r="BA156" i="48"/>
  <c r="BA157" i="48"/>
  <c r="BA158" i="48"/>
  <c r="BA159" i="48"/>
  <c r="BA160" i="48"/>
  <c r="BA161" i="48"/>
  <c r="BA162" i="48"/>
  <c r="BA163" i="48"/>
  <c r="BA164" i="48"/>
  <c r="BA165" i="48"/>
  <c r="AZ3" i="48"/>
  <c r="AZ4" i="48"/>
  <c r="AZ5" i="48"/>
  <c r="AZ6" i="48"/>
  <c r="AZ7" i="48"/>
  <c r="AZ8" i="48"/>
  <c r="AZ9" i="48"/>
  <c r="AZ10" i="48"/>
  <c r="AZ11" i="48"/>
  <c r="AZ12" i="48"/>
  <c r="AZ13" i="48"/>
  <c r="AZ14" i="48"/>
  <c r="AZ15" i="48"/>
  <c r="AZ16" i="48"/>
  <c r="AZ17" i="48"/>
  <c r="AZ18" i="48"/>
  <c r="AZ19" i="48"/>
  <c r="AZ20" i="48"/>
  <c r="AZ21" i="48"/>
  <c r="AZ22" i="48"/>
  <c r="AZ23" i="48"/>
  <c r="AZ24" i="48"/>
  <c r="AZ25" i="48"/>
  <c r="AZ26" i="48"/>
  <c r="AZ27" i="48"/>
  <c r="AZ28" i="48"/>
  <c r="AZ29" i="48"/>
  <c r="AZ30" i="48"/>
  <c r="AZ31" i="48"/>
  <c r="AZ32" i="48"/>
  <c r="AZ33" i="48"/>
  <c r="AZ34" i="48"/>
  <c r="AZ35" i="48"/>
  <c r="AZ36" i="48"/>
  <c r="AZ37" i="48"/>
  <c r="AZ38" i="48"/>
  <c r="AZ39" i="48"/>
  <c r="AZ40" i="48"/>
  <c r="AZ41" i="48"/>
  <c r="AZ42" i="48"/>
  <c r="AZ43" i="48"/>
  <c r="AZ44" i="48"/>
  <c r="AZ45" i="48"/>
  <c r="AZ46" i="48"/>
  <c r="AZ47" i="48"/>
  <c r="AZ48" i="48"/>
  <c r="AZ49" i="48"/>
  <c r="AZ50" i="48"/>
  <c r="AZ51" i="48"/>
  <c r="AZ52" i="48"/>
  <c r="AZ53" i="48"/>
  <c r="AZ54" i="48"/>
  <c r="AZ55" i="48"/>
  <c r="AZ56" i="48"/>
  <c r="AZ57" i="48"/>
  <c r="AZ58" i="48"/>
  <c r="AZ59" i="48"/>
  <c r="AZ60" i="48"/>
  <c r="AZ61" i="48"/>
  <c r="AZ62" i="48"/>
  <c r="AZ63" i="48"/>
  <c r="AZ64" i="48"/>
  <c r="AZ65" i="48"/>
  <c r="AZ66" i="48"/>
  <c r="AZ67" i="48"/>
  <c r="AZ68" i="48"/>
  <c r="AZ69" i="48"/>
  <c r="AZ70" i="48"/>
  <c r="AZ71" i="48"/>
  <c r="AZ72" i="48"/>
  <c r="AZ73" i="48"/>
  <c r="AZ74" i="48"/>
  <c r="AZ75" i="48"/>
  <c r="AZ76" i="48"/>
  <c r="AZ77" i="48"/>
  <c r="AZ78" i="48"/>
  <c r="AZ79" i="48"/>
  <c r="AZ80" i="48"/>
  <c r="AZ81" i="48"/>
  <c r="AZ82" i="48"/>
  <c r="AZ83" i="48"/>
  <c r="AZ84" i="48"/>
  <c r="AZ85" i="48"/>
  <c r="AZ86" i="48"/>
  <c r="AZ87" i="48"/>
  <c r="AZ88" i="48"/>
  <c r="AZ89" i="48"/>
  <c r="AZ90" i="48"/>
  <c r="AZ91" i="48"/>
  <c r="AZ92" i="48"/>
  <c r="AZ93" i="48"/>
  <c r="AZ94" i="48"/>
  <c r="AZ95" i="48"/>
  <c r="AZ96" i="48"/>
  <c r="AZ97" i="48"/>
  <c r="AZ98" i="48"/>
  <c r="AZ99" i="48"/>
  <c r="AZ100" i="48"/>
  <c r="AZ101" i="48"/>
  <c r="AZ102" i="48"/>
  <c r="AZ103" i="48"/>
  <c r="AZ104" i="48"/>
  <c r="AZ105" i="48"/>
  <c r="AZ106" i="48"/>
  <c r="AZ107" i="48"/>
  <c r="AZ108" i="48"/>
  <c r="AZ109" i="48"/>
  <c r="AZ110" i="48"/>
  <c r="AZ111" i="48"/>
  <c r="AZ112" i="48"/>
  <c r="AZ113" i="48"/>
  <c r="AZ114" i="48"/>
  <c r="AZ115" i="48"/>
  <c r="AZ116" i="48"/>
  <c r="AZ117" i="48"/>
  <c r="AZ118" i="48"/>
  <c r="AZ119" i="48"/>
  <c r="AZ120" i="48"/>
  <c r="AZ121" i="48"/>
  <c r="AZ122" i="48"/>
  <c r="AZ123" i="48"/>
  <c r="AZ124" i="48"/>
  <c r="AZ125" i="48"/>
  <c r="AZ126" i="48"/>
  <c r="AZ127" i="48"/>
  <c r="AZ128" i="48"/>
  <c r="AZ129" i="48"/>
  <c r="AZ130" i="48"/>
  <c r="AZ131" i="48"/>
  <c r="AZ132" i="48"/>
  <c r="AZ133" i="48"/>
  <c r="AZ134" i="48"/>
  <c r="AZ135" i="48"/>
  <c r="AZ136" i="48"/>
  <c r="AZ137" i="48"/>
  <c r="AZ138" i="48"/>
  <c r="AZ139" i="48"/>
  <c r="AZ140" i="48"/>
  <c r="AZ141" i="48"/>
  <c r="AZ142" i="48"/>
  <c r="AZ143" i="48"/>
  <c r="AZ144" i="48"/>
  <c r="AZ145" i="48"/>
  <c r="AZ146" i="48"/>
  <c r="AZ147" i="48"/>
  <c r="AZ148" i="48"/>
  <c r="AZ149" i="48"/>
  <c r="AZ150" i="48"/>
  <c r="AZ151" i="48"/>
  <c r="AZ152" i="48"/>
  <c r="AZ153" i="48"/>
  <c r="AZ154" i="48"/>
  <c r="AZ155" i="48"/>
  <c r="AZ156" i="48"/>
  <c r="AZ157" i="48"/>
  <c r="AZ158" i="48"/>
  <c r="AZ159" i="48"/>
  <c r="AZ160" i="48"/>
  <c r="AZ161" i="48"/>
  <c r="AZ162" i="48"/>
  <c r="AZ163" i="48"/>
  <c r="AZ164" i="48"/>
  <c r="AZ165" i="48"/>
  <c r="AY3" i="48"/>
  <c r="AY4" i="48"/>
  <c r="AY5" i="48"/>
  <c r="AY6" i="48"/>
  <c r="AY7" i="48"/>
  <c r="AY8" i="48"/>
  <c r="AY9" i="48"/>
  <c r="AY10" i="48"/>
  <c r="AY11" i="48"/>
  <c r="AY12" i="48"/>
  <c r="AY13" i="48"/>
  <c r="AY14" i="48"/>
  <c r="AY15" i="48"/>
  <c r="AY16" i="48"/>
  <c r="AY17" i="48"/>
  <c r="AY18" i="48"/>
  <c r="AY19" i="48"/>
  <c r="AY20" i="48"/>
  <c r="AY21" i="48"/>
  <c r="AY22" i="48"/>
  <c r="AY23" i="48"/>
  <c r="AY24" i="48"/>
  <c r="AY25" i="48"/>
  <c r="AY26" i="48"/>
  <c r="AY27" i="48"/>
  <c r="AY28" i="48"/>
  <c r="AY29" i="48"/>
  <c r="AY30" i="48"/>
  <c r="AY31" i="48"/>
  <c r="AY32" i="48"/>
  <c r="AY33" i="48"/>
  <c r="AY34" i="48"/>
  <c r="AY35" i="48"/>
  <c r="AY36" i="48"/>
  <c r="AY37" i="48"/>
  <c r="AY38" i="48"/>
  <c r="AY39" i="48"/>
  <c r="AY40" i="48"/>
  <c r="AY41" i="48"/>
  <c r="AY42" i="48"/>
  <c r="AY43" i="48"/>
  <c r="AY44" i="48"/>
  <c r="AY45" i="48"/>
  <c r="AY46" i="48"/>
  <c r="AY47" i="48"/>
  <c r="AY48" i="48"/>
  <c r="AY49" i="48"/>
  <c r="AY50" i="48"/>
  <c r="AY51" i="48"/>
  <c r="AY52" i="48"/>
  <c r="AY53" i="48"/>
  <c r="AY54" i="48"/>
  <c r="AY55" i="48"/>
  <c r="AY56" i="48"/>
  <c r="AY57" i="48"/>
  <c r="AY58" i="48"/>
  <c r="AY59" i="48"/>
  <c r="AY60" i="48"/>
  <c r="AY61" i="48"/>
  <c r="AY62" i="48"/>
  <c r="AY63" i="48"/>
  <c r="AY64" i="48"/>
  <c r="AY65" i="48"/>
  <c r="AY66" i="48"/>
  <c r="AY67" i="48"/>
  <c r="AY68" i="48"/>
  <c r="AY69" i="48"/>
  <c r="AY70" i="48"/>
  <c r="AY71" i="48"/>
  <c r="AY72" i="48"/>
  <c r="AY73" i="48"/>
  <c r="AY74" i="48"/>
  <c r="AY75" i="48"/>
  <c r="AY76" i="48"/>
  <c r="AY77" i="48"/>
  <c r="AY78" i="48"/>
  <c r="AY79" i="48"/>
  <c r="AY80" i="48"/>
  <c r="AY81" i="48"/>
  <c r="AY82" i="48"/>
  <c r="AY83" i="48"/>
  <c r="AY84" i="48"/>
  <c r="AY85" i="48"/>
  <c r="AY86" i="48"/>
  <c r="AY87" i="48"/>
  <c r="AY88" i="48"/>
  <c r="AY89" i="48"/>
  <c r="AY90" i="48"/>
  <c r="AY91" i="48"/>
  <c r="AY92" i="48"/>
  <c r="AY93" i="48"/>
  <c r="AY94" i="48"/>
  <c r="AY95" i="48"/>
  <c r="AY96" i="48"/>
  <c r="AY97" i="48"/>
  <c r="AY98" i="48"/>
  <c r="AY99" i="48"/>
  <c r="AY100" i="48"/>
  <c r="AY101" i="48"/>
  <c r="AY102" i="48"/>
  <c r="AY103" i="48"/>
  <c r="AY104" i="48"/>
  <c r="AY105" i="48"/>
  <c r="AY106" i="48"/>
  <c r="AY107" i="48"/>
  <c r="AY108" i="48"/>
  <c r="AY109" i="48"/>
  <c r="AY110" i="48"/>
  <c r="AY111" i="48"/>
  <c r="AY112" i="48"/>
  <c r="AY113" i="48"/>
  <c r="AY114" i="48"/>
  <c r="AY115" i="48"/>
  <c r="AY116" i="48"/>
  <c r="AY117" i="48"/>
  <c r="AY118" i="48"/>
  <c r="AY119" i="48"/>
  <c r="AY120" i="48"/>
  <c r="AY121" i="48"/>
  <c r="AY122" i="48"/>
  <c r="AY123" i="48"/>
  <c r="AY124" i="48"/>
  <c r="AY125" i="48"/>
  <c r="AY126" i="48"/>
  <c r="AY127" i="48"/>
  <c r="AY128" i="48"/>
  <c r="AY129" i="48"/>
  <c r="AY130" i="48"/>
  <c r="AY131" i="48"/>
  <c r="AY132" i="48"/>
  <c r="AY133" i="48"/>
  <c r="AY134" i="48"/>
  <c r="AY135" i="48"/>
  <c r="AY136" i="48"/>
  <c r="AY137" i="48"/>
  <c r="AY138" i="48"/>
  <c r="AY139" i="48"/>
  <c r="AY140" i="48"/>
  <c r="AY141" i="48"/>
  <c r="AY142" i="48"/>
  <c r="AY143" i="48"/>
  <c r="AY144" i="48"/>
  <c r="AY145" i="48"/>
  <c r="AY146" i="48"/>
  <c r="AY147" i="48"/>
  <c r="AY148" i="48"/>
  <c r="AY149" i="48"/>
  <c r="AY150" i="48"/>
  <c r="AY151" i="48"/>
  <c r="AY152" i="48"/>
  <c r="AY153" i="48"/>
  <c r="AY154" i="48"/>
  <c r="AY155" i="48"/>
  <c r="AY156" i="48"/>
  <c r="AY157" i="48"/>
  <c r="AY158" i="48"/>
  <c r="AY159" i="48"/>
  <c r="AY160" i="48"/>
  <c r="AY161" i="48"/>
  <c r="AY162" i="48"/>
  <c r="AY163" i="48"/>
  <c r="AY164" i="48"/>
  <c r="AY165" i="48"/>
  <c r="AX3" i="48"/>
  <c r="AX4" i="48"/>
  <c r="AX5" i="48"/>
  <c r="AX6" i="48"/>
  <c r="AX7" i="48"/>
  <c r="AX8" i="48"/>
  <c r="AX9" i="48"/>
  <c r="AX10" i="48"/>
  <c r="AX11" i="48"/>
  <c r="AX12" i="48"/>
  <c r="AX13" i="48"/>
  <c r="AX14" i="48"/>
  <c r="AX15" i="48"/>
  <c r="AX16" i="48"/>
  <c r="AX17" i="48"/>
  <c r="AX18" i="48"/>
  <c r="AX19" i="48"/>
  <c r="AX20" i="48"/>
  <c r="AX21" i="48"/>
  <c r="AX22" i="48"/>
  <c r="AX23" i="48"/>
  <c r="AX24" i="48"/>
  <c r="AX25" i="48"/>
  <c r="AX26" i="48"/>
  <c r="AX27" i="48"/>
  <c r="AX28" i="48"/>
  <c r="AX29" i="48"/>
  <c r="AX30" i="48"/>
  <c r="AX31" i="48"/>
  <c r="AX32" i="48"/>
  <c r="AX33" i="48"/>
  <c r="AX34" i="48"/>
  <c r="AX35" i="48"/>
  <c r="AX36" i="48"/>
  <c r="AX37" i="48"/>
  <c r="AX38" i="48"/>
  <c r="AX39" i="48"/>
  <c r="AX40" i="48"/>
  <c r="AX41" i="48"/>
  <c r="AX42" i="48"/>
  <c r="AX43" i="48"/>
  <c r="AX44" i="48"/>
  <c r="AX45" i="48"/>
  <c r="AX46" i="48"/>
  <c r="AX47" i="48"/>
  <c r="AX48" i="48"/>
  <c r="AX49" i="48"/>
  <c r="AX50" i="48"/>
  <c r="AX51" i="48"/>
  <c r="AX52" i="48"/>
  <c r="AX53" i="48"/>
  <c r="AX54" i="48"/>
  <c r="AX55" i="48"/>
  <c r="AX56" i="48"/>
  <c r="AX57" i="48"/>
  <c r="AX58" i="48"/>
  <c r="AX59" i="48"/>
  <c r="AX60" i="48"/>
  <c r="AX61" i="48"/>
  <c r="AX62" i="48"/>
  <c r="AX63" i="48"/>
  <c r="AX64" i="48"/>
  <c r="AX65" i="48"/>
  <c r="AX66" i="48"/>
  <c r="AX67" i="48"/>
  <c r="AX68" i="48"/>
  <c r="AX69" i="48"/>
  <c r="AX70" i="48"/>
  <c r="AX71" i="48"/>
  <c r="AX72" i="48"/>
  <c r="AX73" i="48"/>
  <c r="AX74" i="48"/>
  <c r="AX75" i="48"/>
  <c r="AX76" i="48"/>
  <c r="AX77" i="48"/>
  <c r="AX78" i="48"/>
  <c r="AX79" i="48"/>
  <c r="AX80" i="48"/>
  <c r="AX81" i="48"/>
  <c r="AX82" i="48"/>
  <c r="AX83" i="48"/>
  <c r="AX84" i="48"/>
  <c r="AX85" i="48"/>
  <c r="AX86" i="48"/>
  <c r="AX87" i="48"/>
  <c r="AX88" i="48"/>
  <c r="AX89" i="48"/>
  <c r="AX90" i="48"/>
  <c r="AX91" i="48"/>
  <c r="AX92" i="48"/>
  <c r="AX93" i="48"/>
  <c r="AX94" i="48"/>
  <c r="AX95" i="48"/>
  <c r="AX96" i="48"/>
  <c r="AX97" i="48"/>
  <c r="AX98" i="48"/>
  <c r="AX99" i="48"/>
  <c r="AX100" i="48"/>
  <c r="AX101" i="48"/>
  <c r="AX102" i="48"/>
  <c r="AX103" i="48"/>
  <c r="AX104" i="48"/>
  <c r="AX105" i="48"/>
  <c r="AX106" i="48"/>
  <c r="AX107" i="48"/>
  <c r="AX108" i="48"/>
  <c r="AX109" i="48"/>
  <c r="AX110" i="48"/>
  <c r="AX111" i="48"/>
  <c r="AX112" i="48"/>
  <c r="AX113" i="48"/>
  <c r="AX114" i="48"/>
  <c r="AX115" i="48"/>
  <c r="AX116" i="48"/>
  <c r="AX117" i="48"/>
  <c r="AX118" i="48"/>
  <c r="AX119" i="48"/>
  <c r="AX120" i="48"/>
  <c r="AX121" i="48"/>
  <c r="AX122" i="48"/>
  <c r="AX123" i="48"/>
  <c r="AX124" i="48"/>
  <c r="AX125" i="48"/>
  <c r="AX126" i="48"/>
  <c r="AX127" i="48"/>
  <c r="AX128" i="48"/>
  <c r="AX129" i="48"/>
  <c r="AX130" i="48"/>
  <c r="AX131" i="48"/>
  <c r="AX132" i="48"/>
  <c r="AX133" i="48"/>
  <c r="AX134" i="48"/>
  <c r="AX135" i="48"/>
  <c r="AX136" i="48"/>
  <c r="AX137" i="48"/>
  <c r="AX138" i="48"/>
  <c r="AX139" i="48"/>
  <c r="AX140" i="48"/>
  <c r="AX141" i="48"/>
  <c r="AX142" i="48"/>
  <c r="AX143" i="48"/>
  <c r="AX144" i="48"/>
  <c r="AX145" i="48"/>
  <c r="AX146" i="48"/>
  <c r="AX147" i="48"/>
  <c r="AX148" i="48"/>
  <c r="AX149" i="48"/>
  <c r="AX150" i="48"/>
  <c r="AX151" i="48"/>
  <c r="AX152" i="48"/>
  <c r="AX153" i="48"/>
  <c r="AX154" i="48"/>
  <c r="AX155" i="48"/>
  <c r="AX156" i="48"/>
  <c r="AX157" i="48"/>
  <c r="AX158" i="48"/>
  <c r="AX159" i="48"/>
  <c r="AX160" i="48"/>
  <c r="AX161" i="48"/>
  <c r="AX162" i="48"/>
  <c r="AX163" i="48"/>
  <c r="AX164" i="48"/>
  <c r="AX165" i="48"/>
  <c r="AW3" i="48"/>
  <c r="AW4" i="48"/>
  <c r="AW5" i="48"/>
  <c r="AW6" i="48"/>
  <c r="AW7" i="48"/>
  <c r="AW8" i="48"/>
  <c r="AW9" i="48"/>
  <c r="AW10" i="48"/>
  <c r="AW11" i="48"/>
  <c r="AW12" i="48"/>
  <c r="AW13" i="48"/>
  <c r="AW14" i="48"/>
  <c r="AW15" i="48"/>
  <c r="AW16" i="48"/>
  <c r="AW17" i="48"/>
  <c r="AW18" i="48"/>
  <c r="AW19" i="48"/>
  <c r="AW20" i="48"/>
  <c r="AW21" i="48"/>
  <c r="AW22" i="48"/>
  <c r="AW23" i="48"/>
  <c r="AW24" i="48"/>
  <c r="AW25" i="48"/>
  <c r="AW26" i="48"/>
  <c r="AW27" i="48"/>
  <c r="AW28" i="48"/>
  <c r="AW29" i="48"/>
  <c r="AW30" i="48"/>
  <c r="AW31" i="48"/>
  <c r="AW32" i="48"/>
  <c r="AW33" i="48"/>
  <c r="AW34" i="48"/>
  <c r="AW35" i="48"/>
  <c r="AW36" i="48"/>
  <c r="AW37" i="48"/>
  <c r="AW38" i="48"/>
  <c r="AW39" i="48"/>
  <c r="AW40" i="48"/>
  <c r="AW41" i="48"/>
  <c r="AW42" i="48"/>
  <c r="AW43" i="48"/>
  <c r="AW44" i="48"/>
  <c r="AW45" i="48"/>
  <c r="AW46" i="48"/>
  <c r="AW47" i="48"/>
  <c r="AW48" i="48"/>
  <c r="AW49" i="48"/>
  <c r="AW50" i="48"/>
  <c r="AW51" i="48"/>
  <c r="AW52" i="48"/>
  <c r="AW53" i="48"/>
  <c r="AW54" i="48"/>
  <c r="AW55" i="48"/>
  <c r="AW56" i="48"/>
  <c r="AW57" i="48"/>
  <c r="AW58" i="48"/>
  <c r="AW59" i="48"/>
  <c r="AW60" i="48"/>
  <c r="AW61" i="48"/>
  <c r="AW62" i="48"/>
  <c r="AW63" i="48"/>
  <c r="AW64" i="48"/>
  <c r="AW65" i="48"/>
  <c r="AW66" i="48"/>
  <c r="AW67" i="48"/>
  <c r="AW68" i="48"/>
  <c r="AW69" i="48"/>
  <c r="AW70" i="48"/>
  <c r="AW71" i="48"/>
  <c r="AW72" i="48"/>
  <c r="AW73" i="48"/>
  <c r="AW74" i="48"/>
  <c r="AW75" i="48"/>
  <c r="AW76" i="48"/>
  <c r="AW77" i="48"/>
  <c r="AW78" i="48"/>
  <c r="AW79" i="48"/>
  <c r="AW80" i="48"/>
  <c r="AW81" i="48"/>
  <c r="AW82" i="48"/>
  <c r="AW83" i="48"/>
  <c r="AW84" i="48"/>
  <c r="AW85" i="48"/>
  <c r="AW86" i="48"/>
  <c r="AW87" i="48"/>
  <c r="AW88" i="48"/>
  <c r="AW89" i="48"/>
  <c r="AW90" i="48"/>
  <c r="AW91" i="48"/>
  <c r="AW92" i="48"/>
  <c r="AW93" i="48"/>
  <c r="AW94" i="48"/>
  <c r="AW95" i="48"/>
  <c r="AW96" i="48"/>
  <c r="AW97" i="48"/>
  <c r="AW98" i="48"/>
  <c r="AW99" i="48"/>
  <c r="AW100" i="48"/>
  <c r="AW101" i="48"/>
  <c r="AW102" i="48"/>
  <c r="AW103" i="48"/>
  <c r="AW104" i="48"/>
  <c r="AW105" i="48"/>
  <c r="AW106" i="48"/>
  <c r="AW107" i="48"/>
  <c r="AW108" i="48"/>
  <c r="AW109" i="48"/>
  <c r="AW110" i="48"/>
  <c r="AW111" i="48"/>
  <c r="AW112" i="48"/>
  <c r="AW113" i="48"/>
  <c r="AW114" i="48"/>
  <c r="AW115" i="48"/>
  <c r="AW116" i="48"/>
  <c r="AW117" i="48"/>
  <c r="AW118" i="48"/>
  <c r="AW119" i="48"/>
  <c r="AW120" i="48"/>
  <c r="AW121" i="48"/>
  <c r="AW122" i="48"/>
  <c r="AW123" i="48"/>
  <c r="AW124" i="48"/>
  <c r="AW125" i="48"/>
  <c r="AW126" i="48"/>
  <c r="AW127" i="48"/>
  <c r="AW128" i="48"/>
  <c r="AW129" i="48"/>
  <c r="AW130" i="48"/>
  <c r="AW131" i="48"/>
  <c r="AW132" i="48"/>
  <c r="AW133" i="48"/>
  <c r="AW134" i="48"/>
  <c r="AW135" i="48"/>
  <c r="AW136" i="48"/>
  <c r="AW137" i="48"/>
  <c r="AW138" i="48"/>
  <c r="AW139" i="48"/>
  <c r="AW140" i="48"/>
  <c r="AW141" i="48"/>
  <c r="AW142" i="48"/>
  <c r="AW143" i="48"/>
  <c r="AW144" i="48"/>
  <c r="AW145" i="48"/>
  <c r="AW146" i="48"/>
  <c r="AW147" i="48"/>
  <c r="AW148" i="48"/>
  <c r="AW149" i="48"/>
  <c r="AW150" i="48"/>
  <c r="AW151" i="48"/>
  <c r="AW152" i="48"/>
  <c r="AW153" i="48"/>
  <c r="AW154" i="48"/>
  <c r="AW155" i="48"/>
  <c r="AW156" i="48"/>
  <c r="AW157" i="48"/>
  <c r="AW158" i="48"/>
  <c r="AW159" i="48"/>
  <c r="AW160" i="48"/>
  <c r="AW161" i="48"/>
  <c r="AW162" i="48"/>
  <c r="AW163" i="48"/>
  <c r="AW164" i="48"/>
  <c r="AW165" i="48"/>
  <c r="AV3" i="48"/>
  <c r="AV4" i="48"/>
  <c r="AV5" i="48"/>
  <c r="AV6" i="48"/>
  <c r="AV7" i="48"/>
  <c r="AV8" i="48"/>
  <c r="AV9" i="48"/>
  <c r="AV10" i="48"/>
  <c r="AV11" i="48"/>
  <c r="AV12" i="48"/>
  <c r="AV13" i="48"/>
  <c r="AV14" i="48"/>
  <c r="AV15" i="48"/>
  <c r="AV16" i="48"/>
  <c r="AV17" i="48"/>
  <c r="AV18" i="48"/>
  <c r="AV19" i="48"/>
  <c r="AV20" i="48"/>
  <c r="AV21" i="48"/>
  <c r="AV22" i="48"/>
  <c r="AV23" i="48"/>
  <c r="AV24" i="48"/>
  <c r="AV25" i="48"/>
  <c r="AV26" i="48"/>
  <c r="AV27" i="48"/>
  <c r="AV28" i="48"/>
  <c r="AV29" i="48"/>
  <c r="AV30" i="48"/>
  <c r="AV31" i="48"/>
  <c r="AV32" i="48"/>
  <c r="AV33" i="48"/>
  <c r="AV34" i="48"/>
  <c r="AV35" i="48"/>
  <c r="AV36" i="48"/>
  <c r="AV37" i="48"/>
  <c r="AV38" i="48"/>
  <c r="AV39" i="48"/>
  <c r="AV40" i="48"/>
  <c r="AV41" i="48"/>
  <c r="AV42" i="48"/>
  <c r="AV43" i="48"/>
  <c r="AV44" i="48"/>
  <c r="AV45" i="48"/>
  <c r="AV46" i="48"/>
  <c r="AV47" i="48"/>
  <c r="AV48" i="48"/>
  <c r="AV49" i="48"/>
  <c r="AV50" i="48"/>
  <c r="AV51" i="48"/>
  <c r="AV52" i="48"/>
  <c r="AV53" i="48"/>
  <c r="AV54" i="48"/>
  <c r="AV55" i="48"/>
  <c r="AV56" i="48"/>
  <c r="AV57" i="48"/>
  <c r="AV58" i="48"/>
  <c r="AV59" i="48"/>
  <c r="AV60" i="48"/>
  <c r="AV61" i="48"/>
  <c r="AV62" i="48"/>
  <c r="AV63" i="48"/>
  <c r="AV64" i="48"/>
  <c r="AV65" i="48"/>
  <c r="AV66" i="48"/>
  <c r="AV67" i="48"/>
  <c r="AV68" i="48"/>
  <c r="AV69" i="48"/>
  <c r="AV70" i="48"/>
  <c r="AV71" i="48"/>
  <c r="AV72" i="48"/>
  <c r="AV73" i="48"/>
  <c r="AV74" i="48"/>
  <c r="AV75" i="48"/>
  <c r="AV76" i="48"/>
  <c r="AV77" i="48"/>
  <c r="AV78" i="48"/>
  <c r="AV79" i="48"/>
  <c r="AV80" i="48"/>
  <c r="AV81" i="48"/>
  <c r="AV82" i="48"/>
  <c r="AV83" i="48"/>
  <c r="AV84" i="48"/>
  <c r="AV85" i="48"/>
  <c r="AV86" i="48"/>
  <c r="AV87" i="48"/>
  <c r="AV88" i="48"/>
  <c r="AV89" i="48"/>
  <c r="AV90" i="48"/>
  <c r="AV91" i="48"/>
  <c r="AV92" i="48"/>
  <c r="AV93" i="48"/>
  <c r="AV94" i="48"/>
  <c r="AV95" i="48"/>
  <c r="AV96" i="48"/>
  <c r="AV97" i="48"/>
  <c r="AV98" i="48"/>
  <c r="AV99" i="48"/>
  <c r="AV100" i="48"/>
  <c r="AV101" i="48"/>
  <c r="AV102" i="48"/>
  <c r="AV103" i="48"/>
  <c r="AV104" i="48"/>
  <c r="AV105" i="48"/>
  <c r="AV106" i="48"/>
  <c r="AV107" i="48"/>
  <c r="AV108" i="48"/>
  <c r="AV109" i="48"/>
  <c r="AV110" i="48"/>
  <c r="AV111" i="48"/>
  <c r="AV112" i="48"/>
  <c r="AV113" i="48"/>
  <c r="AV114" i="48"/>
  <c r="AV115" i="48"/>
  <c r="AV116" i="48"/>
  <c r="AV117" i="48"/>
  <c r="AV118" i="48"/>
  <c r="AV119" i="48"/>
  <c r="AV120" i="48"/>
  <c r="AV121" i="48"/>
  <c r="AV122" i="48"/>
  <c r="AV123" i="48"/>
  <c r="AV124" i="48"/>
  <c r="AV125" i="48"/>
  <c r="AV126" i="48"/>
  <c r="AV127" i="48"/>
  <c r="AV128" i="48"/>
  <c r="AV129" i="48"/>
  <c r="AV130" i="48"/>
  <c r="AV131" i="48"/>
  <c r="AV132" i="48"/>
  <c r="AV133" i="48"/>
  <c r="AV134" i="48"/>
  <c r="AV135" i="48"/>
  <c r="AV136" i="48"/>
  <c r="AV137" i="48"/>
  <c r="AV138" i="48"/>
  <c r="AV139" i="48"/>
  <c r="AV140" i="48"/>
  <c r="AV141" i="48"/>
  <c r="AV142" i="48"/>
  <c r="AV143" i="48"/>
  <c r="AV144" i="48"/>
  <c r="AV145" i="48"/>
  <c r="AV146" i="48"/>
  <c r="AV147" i="48"/>
  <c r="AV148" i="48"/>
  <c r="AV149" i="48"/>
  <c r="AV150" i="48"/>
  <c r="AV151" i="48"/>
  <c r="AV152" i="48"/>
  <c r="AV153" i="48"/>
  <c r="AV154" i="48"/>
  <c r="AV155" i="48"/>
  <c r="AV156" i="48"/>
  <c r="AV157" i="48"/>
  <c r="AV158" i="48"/>
  <c r="AV159" i="48"/>
  <c r="AV160" i="48"/>
  <c r="AV161" i="48"/>
  <c r="AV162" i="48"/>
  <c r="AV163" i="48"/>
  <c r="AV164" i="48"/>
  <c r="AV165" i="48"/>
  <c r="AU3" i="48"/>
  <c r="AU4" i="48"/>
  <c r="AU5" i="48"/>
  <c r="AU6" i="48"/>
  <c r="AU7" i="48"/>
  <c r="AU8" i="48"/>
  <c r="AU9" i="48"/>
  <c r="AU10" i="48"/>
  <c r="AU11" i="48"/>
  <c r="AU12" i="48"/>
  <c r="AU13" i="48"/>
  <c r="AU14" i="48"/>
  <c r="AU15" i="48"/>
  <c r="AU16" i="48"/>
  <c r="AU17" i="48"/>
  <c r="AU18" i="48"/>
  <c r="AU19" i="48"/>
  <c r="AU20" i="48"/>
  <c r="AU21" i="48"/>
  <c r="AU22" i="48"/>
  <c r="AU23" i="48"/>
  <c r="AU24" i="48"/>
  <c r="AU25" i="48"/>
  <c r="AU26" i="48"/>
  <c r="AU27" i="48"/>
  <c r="AU28" i="48"/>
  <c r="AU29" i="48"/>
  <c r="AU30" i="48"/>
  <c r="AU31" i="48"/>
  <c r="AU32" i="48"/>
  <c r="AU33" i="48"/>
  <c r="AU34" i="48"/>
  <c r="AU35" i="48"/>
  <c r="AU36" i="48"/>
  <c r="AU37" i="48"/>
  <c r="AU38" i="48"/>
  <c r="AU39" i="48"/>
  <c r="AU40" i="48"/>
  <c r="AU41" i="48"/>
  <c r="AU42" i="48"/>
  <c r="AU43" i="48"/>
  <c r="AU44" i="48"/>
  <c r="AU45" i="48"/>
  <c r="AU46" i="48"/>
  <c r="AU47" i="48"/>
  <c r="AU48" i="48"/>
  <c r="AU49" i="48"/>
  <c r="AU50" i="48"/>
  <c r="AU51" i="48"/>
  <c r="AU52" i="48"/>
  <c r="AU53" i="48"/>
  <c r="AU54" i="48"/>
  <c r="AU55" i="48"/>
  <c r="AU56" i="48"/>
  <c r="AU57" i="48"/>
  <c r="AU58" i="48"/>
  <c r="AU59" i="48"/>
  <c r="AU60" i="48"/>
  <c r="AU61" i="48"/>
  <c r="AU62" i="48"/>
  <c r="AU63" i="48"/>
  <c r="AU64" i="48"/>
  <c r="AU65" i="48"/>
  <c r="AU66" i="48"/>
  <c r="AU67" i="48"/>
  <c r="AU68" i="48"/>
  <c r="AU69" i="48"/>
  <c r="AU70" i="48"/>
  <c r="AU71" i="48"/>
  <c r="AU72" i="48"/>
  <c r="AU73" i="48"/>
  <c r="AU74" i="48"/>
  <c r="AU75" i="48"/>
  <c r="AU76" i="48"/>
  <c r="AU77" i="48"/>
  <c r="AU78" i="48"/>
  <c r="AU79" i="48"/>
  <c r="AU80" i="48"/>
  <c r="AU81" i="48"/>
  <c r="AU82" i="48"/>
  <c r="AU83" i="48"/>
  <c r="AU84" i="48"/>
  <c r="AU85" i="48"/>
  <c r="AU86" i="48"/>
  <c r="AU87" i="48"/>
  <c r="AU88" i="48"/>
  <c r="AU89" i="48"/>
  <c r="AU90" i="48"/>
  <c r="AU91" i="48"/>
  <c r="AU92" i="48"/>
  <c r="AU93" i="48"/>
  <c r="AU94" i="48"/>
  <c r="AU95" i="48"/>
  <c r="AU96" i="48"/>
  <c r="AU97" i="48"/>
  <c r="AU98" i="48"/>
  <c r="AU99" i="48"/>
  <c r="AU100" i="48"/>
  <c r="AU101" i="48"/>
  <c r="AU102" i="48"/>
  <c r="AU103" i="48"/>
  <c r="AU104" i="48"/>
  <c r="AU105" i="48"/>
  <c r="AU106" i="48"/>
  <c r="AU107" i="48"/>
  <c r="AU108" i="48"/>
  <c r="AU109" i="48"/>
  <c r="AU110" i="48"/>
  <c r="AU111" i="48"/>
  <c r="AU112" i="48"/>
  <c r="AU113" i="48"/>
  <c r="AU114" i="48"/>
  <c r="AU115" i="48"/>
  <c r="AU116" i="48"/>
  <c r="AU117" i="48"/>
  <c r="AU118" i="48"/>
  <c r="AU119" i="48"/>
  <c r="AU120" i="48"/>
  <c r="AU121" i="48"/>
  <c r="AU122" i="48"/>
  <c r="AU123" i="48"/>
  <c r="AU124" i="48"/>
  <c r="AU125" i="48"/>
  <c r="AU126" i="48"/>
  <c r="AU127" i="48"/>
  <c r="AU128" i="48"/>
  <c r="AU129" i="48"/>
  <c r="AU130" i="48"/>
  <c r="AU131" i="48"/>
  <c r="AU132" i="48"/>
  <c r="AU133" i="48"/>
  <c r="AU134" i="48"/>
  <c r="AU135" i="48"/>
  <c r="AU136" i="48"/>
  <c r="AU137" i="48"/>
  <c r="AU138" i="48"/>
  <c r="AU139" i="48"/>
  <c r="AU140" i="48"/>
  <c r="AU141" i="48"/>
  <c r="AU142" i="48"/>
  <c r="AU143" i="48"/>
  <c r="AU144" i="48"/>
  <c r="AU145" i="48"/>
  <c r="AU146" i="48"/>
  <c r="AU147" i="48"/>
  <c r="AU148" i="48"/>
  <c r="AU149" i="48"/>
  <c r="AU150" i="48"/>
  <c r="AU151" i="48"/>
  <c r="AU152" i="48"/>
  <c r="AU153" i="48"/>
  <c r="AU154" i="48"/>
  <c r="AU155" i="48"/>
  <c r="AU156" i="48"/>
  <c r="AU157" i="48"/>
  <c r="AU158" i="48"/>
  <c r="AU159" i="48"/>
  <c r="AU160" i="48"/>
  <c r="AU161" i="48"/>
  <c r="AU162" i="48"/>
  <c r="AU163" i="48"/>
  <c r="AU164" i="48"/>
  <c r="AU165" i="48"/>
  <c r="AT3" i="48"/>
  <c r="AT4" i="48"/>
  <c r="AT5" i="48"/>
  <c r="AT6" i="48"/>
  <c r="AT7" i="48"/>
  <c r="AT8" i="48"/>
  <c r="AT9" i="48"/>
  <c r="AT10" i="48"/>
  <c r="AT11" i="48"/>
  <c r="AT12" i="48"/>
  <c r="AT13" i="48"/>
  <c r="AT14" i="48"/>
  <c r="AT15" i="48"/>
  <c r="AT16" i="48"/>
  <c r="AT17" i="48"/>
  <c r="AT18" i="48"/>
  <c r="AT19" i="48"/>
  <c r="AT20" i="48"/>
  <c r="AT21" i="48"/>
  <c r="AT22" i="48"/>
  <c r="AT23" i="48"/>
  <c r="AT24" i="48"/>
  <c r="AT25" i="48"/>
  <c r="AT26" i="48"/>
  <c r="AT27" i="48"/>
  <c r="AT28" i="48"/>
  <c r="AT29" i="48"/>
  <c r="AT30" i="48"/>
  <c r="AT31" i="48"/>
  <c r="AT32" i="48"/>
  <c r="AT33" i="48"/>
  <c r="AT34" i="48"/>
  <c r="AT35" i="48"/>
  <c r="AT36" i="48"/>
  <c r="AT37" i="48"/>
  <c r="AT38" i="48"/>
  <c r="AT39" i="48"/>
  <c r="AT40" i="48"/>
  <c r="AT41" i="48"/>
  <c r="AT42" i="48"/>
  <c r="AT43" i="48"/>
  <c r="AT44" i="48"/>
  <c r="AT45" i="48"/>
  <c r="AT46" i="48"/>
  <c r="AT47" i="48"/>
  <c r="AT48" i="48"/>
  <c r="AT49" i="48"/>
  <c r="AT50" i="48"/>
  <c r="AT51" i="48"/>
  <c r="AT52" i="48"/>
  <c r="AT53" i="48"/>
  <c r="AT54" i="48"/>
  <c r="AT55" i="48"/>
  <c r="AT56" i="48"/>
  <c r="AT57" i="48"/>
  <c r="AT58" i="48"/>
  <c r="AT59" i="48"/>
  <c r="AT60" i="48"/>
  <c r="AT61" i="48"/>
  <c r="AT62" i="48"/>
  <c r="AT63" i="48"/>
  <c r="AT64" i="48"/>
  <c r="AT65" i="48"/>
  <c r="AT66" i="48"/>
  <c r="AT67" i="48"/>
  <c r="AT68" i="48"/>
  <c r="AT69" i="48"/>
  <c r="AT70" i="48"/>
  <c r="AT71" i="48"/>
  <c r="AT72" i="48"/>
  <c r="AT73" i="48"/>
  <c r="AT74" i="48"/>
  <c r="AT75" i="48"/>
  <c r="AT76" i="48"/>
  <c r="AT77" i="48"/>
  <c r="AT78" i="48"/>
  <c r="AT79" i="48"/>
  <c r="AT80" i="48"/>
  <c r="AT81" i="48"/>
  <c r="AT82" i="48"/>
  <c r="AT83" i="48"/>
  <c r="AT84" i="48"/>
  <c r="AT85" i="48"/>
  <c r="AT86" i="48"/>
  <c r="AT87" i="48"/>
  <c r="AT88" i="48"/>
  <c r="AT89" i="48"/>
  <c r="AT90" i="48"/>
  <c r="AT91" i="48"/>
  <c r="AT92" i="48"/>
  <c r="AT93" i="48"/>
  <c r="AT94" i="48"/>
  <c r="AT95" i="48"/>
  <c r="AT96" i="48"/>
  <c r="AT97" i="48"/>
  <c r="AT98" i="48"/>
  <c r="AT99" i="48"/>
  <c r="AT100" i="48"/>
  <c r="AT101" i="48"/>
  <c r="AT102" i="48"/>
  <c r="AT103" i="48"/>
  <c r="AT104" i="48"/>
  <c r="AT105" i="48"/>
  <c r="AT106" i="48"/>
  <c r="AT107" i="48"/>
  <c r="AT108" i="48"/>
  <c r="AT109" i="48"/>
  <c r="AT110" i="48"/>
  <c r="AT111" i="48"/>
  <c r="AT112" i="48"/>
  <c r="AT113" i="48"/>
  <c r="AT114" i="48"/>
  <c r="AT115" i="48"/>
  <c r="AT116" i="48"/>
  <c r="AT117" i="48"/>
  <c r="AT118" i="48"/>
  <c r="AT119" i="48"/>
  <c r="AT120" i="48"/>
  <c r="AT121" i="48"/>
  <c r="AT122" i="48"/>
  <c r="AT123" i="48"/>
  <c r="AT124" i="48"/>
  <c r="AT125" i="48"/>
  <c r="AT126" i="48"/>
  <c r="AT127" i="48"/>
  <c r="AT128" i="48"/>
  <c r="AT129" i="48"/>
  <c r="AT130" i="48"/>
  <c r="AT131" i="48"/>
  <c r="AT132" i="48"/>
  <c r="AT133" i="48"/>
  <c r="AT134" i="48"/>
  <c r="AT135" i="48"/>
  <c r="AT136" i="48"/>
  <c r="AT137" i="48"/>
  <c r="AT138" i="48"/>
  <c r="AT139" i="48"/>
  <c r="AT140" i="48"/>
  <c r="AT141" i="48"/>
  <c r="AT142" i="48"/>
  <c r="AT143" i="48"/>
  <c r="AT144" i="48"/>
  <c r="AT145" i="48"/>
  <c r="AT146" i="48"/>
  <c r="AT147" i="48"/>
  <c r="AT148" i="48"/>
  <c r="AT149" i="48"/>
  <c r="AT150" i="48"/>
  <c r="AT151" i="48"/>
  <c r="AT152" i="48"/>
  <c r="AT153" i="48"/>
  <c r="AT154" i="48"/>
  <c r="AT155" i="48"/>
  <c r="AT156" i="48"/>
  <c r="AT157" i="48"/>
  <c r="AT158" i="48"/>
  <c r="AT159" i="48"/>
  <c r="AT160" i="48"/>
  <c r="AT161" i="48"/>
  <c r="AT162" i="48"/>
  <c r="AT163" i="48"/>
  <c r="AT164" i="48"/>
  <c r="AT165" i="48"/>
  <c r="AS3" i="48"/>
  <c r="AS4" i="48"/>
  <c r="AS5" i="48"/>
  <c r="AS6" i="48"/>
  <c r="AS7" i="48"/>
  <c r="AS8" i="48"/>
  <c r="AS9" i="48"/>
  <c r="AS10" i="48"/>
  <c r="AS11" i="48"/>
  <c r="AS12" i="48"/>
  <c r="AS13" i="48"/>
  <c r="AS14" i="48"/>
  <c r="AS15" i="48"/>
  <c r="AS16" i="48"/>
  <c r="AS17" i="48"/>
  <c r="AS18" i="48"/>
  <c r="AS19" i="48"/>
  <c r="AS20" i="48"/>
  <c r="AS21" i="48"/>
  <c r="AS22" i="48"/>
  <c r="AS23" i="48"/>
  <c r="AS24" i="48"/>
  <c r="AS25" i="48"/>
  <c r="AS26" i="48"/>
  <c r="AS27" i="48"/>
  <c r="AS28" i="48"/>
  <c r="AS29" i="48"/>
  <c r="AS30" i="48"/>
  <c r="AS31" i="48"/>
  <c r="AS32" i="48"/>
  <c r="AS33" i="48"/>
  <c r="AS34" i="48"/>
  <c r="AS35" i="48"/>
  <c r="AS36" i="48"/>
  <c r="AS37" i="48"/>
  <c r="AS38" i="48"/>
  <c r="AS39" i="48"/>
  <c r="AS40" i="48"/>
  <c r="AS41" i="48"/>
  <c r="AS42" i="48"/>
  <c r="AS43" i="48"/>
  <c r="AS44" i="48"/>
  <c r="AS45" i="48"/>
  <c r="AS46" i="48"/>
  <c r="AS47" i="48"/>
  <c r="AS48" i="48"/>
  <c r="AS49" i="48"/>
  <c r="AS50" i="48"/>
  <c r="AS51" i="48"/>
  <c r="AS52" i="48"/>
  <c r="AS53" i="48"/>
  <c r="AS54" i="48"/>
  <c r="AS55" i="48"/>
  <c r="AS56" i="48"/>
  <c r="AS57" i="48"/>
  <c r="AS58" i="48"/>
  <c r="AS59" i="48"/>
  <c r="AS60" i="48"/>
  <c r="AS61" i="48"/>
  <c r="AS62" i="48"/>
  <c r="AS63" i="48"/>
  <c r="AS64" i="48"/>
  <c r="AS65" i="48"/>
  <c r="AS66" i="48"/>
  <c r="AS67" i="48"/>
  <c r="AS68" i="48"/>
  <c r="AS69" i="48"/>
  <c r="AS70" i="48"/>
  <c r="AS71" i="48"/>
  <c r="AS72" i="48"/>
  <c r="AS73" i="48"/>
  <c r="AS74" i="48"/>
  <c r="AS75" i="48"/>
  <c r="AS76" i="48"/>
  <c r="AS77" i="48"/>
  <c r="AS78" i="48"/>
  <c r="AS79" i="48"/>
  <c r="AS80" i="48"/>
  <c r="AS81" i="48"/>
  <c r="AS82" i="48"/>
  <c r="AS83" i="48"/>
  <c r="AS84" i="48"/>
  <c r="AS85" i="48"/>
  <c r="AS86" i="48"/>
  <c r="AS87" i="48"/>
  <c r="AS88" i="48"/>
  <c r="AS89" i="48"/>
  <c r="AS90" i="48"/>
  <c r="AS91" i="48"/>
  <c r="AS92" i="48"/>
  <c r="AS93" i="48"/>
  <c r="AS94" i="48"/>
  <c r="AS95" i="48"/>
  <c r="AS96" i="48"/>
  <c r="AS97" i="48"/>
  <c r="AS98" i="48"/>
  <c r="AS99" i="48"/>
  <c r="AS100" i="48"/>
  <c r="AS101" i="48"/>
  <c r="AS102" i="48"/>
  <c r="AS103" i="48"/>
  <c r="AS104" i="48"/>
  <c r="AS105" i="48"/>
  <c r="AS106" i="48"/>
  <c r="AS107" i="48"/>
  <c r="AS108" i="48"/>
  <c r="AS109" i="48"/>
  <c r="AS110" i="48"/>
  <c r="AS111" i="48"/>
  <c r="AS112" i="48"/>
  <c r="AS113" i="48"/>
  <c r="AS114" i="48"/>
  <c r="AS115" i="48"/>
  <c r="AS116" i="48"/>
  <c r="AS117" i="48"/>
  <c r="AS118" i="48"/>
  <c r="AS119" i="48"/>
  <c r="AS120" i="48"/>
  <c r="AS121" i="48"/>
  <c r="AS122" i="48"/>
  <c r="AS123" i="48"/>
  <c r="AS124" i="48"/>
  <c r="AS125" i="48"/>
  <c r="AS126" i="48"/>
  <c r="AS127" i="48"/>
  <c r="AS128" i="48"/>
  <c r="AS129" i="48"/>
  <c r="AS130" i="48"/>
  <c r="AS131" i="48"/>
  <c r="AS132" i="48"/>
  <c r="AS133" i="48"/>
  <c r="AS134" i="48"/>
  <c r="AS135" i="48"/>
  <c r="AS136" i="48"/>
  <c r="AS137" i="48"/>
  <c r="AS138" i="48"/>
  <c r="AS139" i="48"/>
  <c r="AS140" i="48"/>
  <c r="AS141" i="48"/>
  <c r="AS142" i="48"/>
  <c r="AS143" i="48"/>
  <c r="AS144" i="48"/>
  <c r="AS145" i="48"/>
  <c r="AS146" i="48"/>
  <c r="AS147" i="48"/>
  <c r="AS148" i="48"/>
  <c r="AS149" i="48"/>
  <c r="AS150" i="48"/>
  <c r="AS151" i="48"/>
  <c r="AS152" i="48"/>
  <c r="AS153" i="48"/>
  <c r="AS154" i="48"/>
  <c r="AS155" i="48"/>
  <c r="AS156" i="48"/>
  <c r="AS157" i="48"/>
  <c r="AS158" i="48"/>
  <c r="AS159" i="48"/>
  <c r="AS160" i="48"/>
  <c r="AS161" i="48"/>
  <c r="AS162" i="48"/>
  <c r="AS163" i="48"/>
  <c r="AS164" i="48"/>
  <c r="AS165" i="48"/>
  <c r="AR3" i="48"/>
  <c r="AR4" i="48"/>
  <c r="AR5" i="48"/>
  <c r="AR6" i="48"/>
  <c r="AR7" i="48"/>
  <c r="AR8" i="48"/>
  <c r="AR9" i="48"/>
  <c r="AR10" i="48"/>
  <c r="AR11" i="48"/>
  <c r="AR12" i="48"/>
  <c r="AR13" i="48"/>
  <c r="AR14" i="48"/>
  <c r="AR15" i="48"/>
  <c r="AR16" i="48"/>
  <c r="AR17" i="48"/>
  <c r="AR18" i="48"/>
  <c r="AR19" i="48"/>
  <c r="AR20" i="48"/>
  <c r="AR21" i="48"/>
  <c r="AR22" i="48"/>
  <c r="AR23" i="48"/>
  <c r="AR24" i="48"/>
  <c r="AR25" i="48"/>
  <c r="AR26" i="48"/>
  <c r="AR27" i="48"/>
  <c r="AR28" i="48"/>
  <c r="AR29" i="48"/>
  <c r="AR30" i="48"/>
  <c r="AR31" i="48"/>
  <c r="AR32" i="48"/>
  <c r="AR33" i="48"/>
  <c r="AR34" i="48"/>
  <c r="AR35" i="48"/>
  <c r="AR36" i="48"/>
  <c r="AR37" i="48"/>
  <c r="AR38" i="48"/>
  <c r="AR39" i="48"/>
  <c r="AR40" i="48"/>
  <c r="AR41" i="48"/>
  <c r="AR42" i="48"/>
  <c r="AR43" i="48"/>
  <c r="AR44" i="48"/>
  <c r="AR45" i="48"/>
  <c r="AR46" i="48"/>
  <c r="AR47" i="48"/>
  <c r="AR48" i="48"/>
  <c r="AR49" i="48"/>
  <c r="AR50" i="48"/>
  <c r="AR51" i="48"/>
  <c r="AR52" i="48"/>
  <c r="AR53" i="48"/>
  <c r="AR54" i="48"/>
  <c r="AR55" i="48"/>
  <c r="AR56" i="48"/>
  <c r="AR57" i="48"/>
  <c r="AR58" i="48"/>
  <c r="AR59" i="48"/>
  <c r="AR60" i="48"/>
  <c r="AR61" i="48"/>
  <c r="AR62" i="48"/>
  <c r="AR63" i="48"/>
  <c r="AR64" i="48"/>
  <c r="AR65" i="48"/>
  <c r="AR66" i="48"/>
  <c r="AR67" i="48"/>
  <c r="AR68" i="48"/>
  <c r="AR69" i="48"/>
  <c r="AR70" i="48"/>
  <c r="AR71" i="48"/>
  <c r="AR72" i="48"/>
  <c r="AR73" i="48"/>
  <c r="AR74" i="48"/>
  <c r="AR75" i="48"/>
  <c r="AR76" i="48"/>
  <c r="AR77" i="48"/>
  <c r="AR78" i="48"/>
  <c r="AR79" i="48"/>
  <c r="AR80" i="48"/>
  <c r="AR81" i="48"/>
  <c r="AR82" i="48"/>
  <c r="AR83" i="48"/>
  <c r="AR84" i="48"/>
  <c r="AR85" i="48"/>
  <c r="AR86" i="48"/>
  <c r="AR87" i="48"/>
  <c r="AR88" i="48"/>
  <c r="AR89" i="48"/>
  <c r="AR90" i="48"/>
  <c r="AR91" i="48"/>
  <c r="AR92" i="48"/>
  <c r="AR93" i="48"/>
  <c r="AR94" i="48"/>
  <c r="AR95" i="48"/>
  <c r="AR96" i="48"/>
  <c r="AR97" i="48"/>
  <c r="AR98" i="48"/>
  <c r="AR99" i="48"/>
  <c r="AR100" i="48"/>
  <c r="AR101" i="48"/>
  <c r="AR102" i="48"/>
  <c r="AR103" i="48"/>
  <c r="AR104" i="48"/>
  <c r="AR105" i="48"/>
  <c r="AR106" i="48"/>
  <c r="AR107" i="48"/>
  <c r="AR108" i="48"/>
  <c r="AR109" i="48"/>
  <c r="AR110" i="48"/>
  <c r="AR111" i="48"/>
  <c r="AR112" i="48"/>
  <c r="AR113" i="48"/>
  <c r="AR114" i="48"/>
  <c r="AR115" i="48"/>
  <c r="AR116" i="48"/>
  <c r="AR117" i="48"/>
  <c r="AR118" i="48"/>
  <c r="AR119" i="48"/>
  <c r="AR120" i="48"/>
  <c r="AR121" i="48"/>
  <c r="AR122" i="48"/>
  <c r="AR123" i="48"/>
  <c r="AR124" i="48"/>
  <c r="AR125" i="48"/>
  <c r="AR126" i="48"/>
  <c r="AR127" i="48"/>
  <c r="AR128" i="48"/>
  <c r="AR129" i="48"/>
  <c r="AR130" i="48"/>
  <c r="AR131" i="48"/>
  <c r="AR132" i="48"/>
  <c r="AR133" i="48"/>
  <c r="AR134" i="48"/>
  <c r="AR135" i="48"/>
  <c r="AR136" i="48"/>
  <c r="AR137" i="48"/>
  <c r="AR138" i="48"/>
  <c r="AR139" i="48"/>
  <c r="AR140" i="48"/>
  <c r="AR141" i="48"/>
  <c r="AR142" i="48"/>
  <c r="AR143" i="48"/>
  <c r="AR144" i="48"/>
  <c r="AR145" i="48"/>
  <c r="AR146" i="48"/>
  <c r="AR147" i="48"/>
  <c r="AR148" i="48"/>
  <c r="AR149" i="48"/>
  <c r="AR150" i="48"/>
  <c r="AR151" i="48"/>
  <c r="AR152" i="48"/>
  <c r="AR153" i="48"/>
  <c r="AR154" i="48"/>
  <c r="AR155" i="48"/>
  <c r="AR156" i="48"/>
  <c r="AR157" i="48"/>
  <c r="AR158" i="48"/>
  <c r="AR159" i="48"/>
  <c r="AR160" i="48"/>
  <c r="AR161" i="48"/>
  <c r="AR162" i="48"/>
  <c r="AR163" i="48"/>
  <c r="AR164" i="48"/>
  <c r="AR165" i="48"/>
  <c r="AQ3" i="48"/>
  <c r="AQ4" i="48"/>
  <c r="AQ5" i="48"/>
  <c r="AQ6" i="48"/>
  <c r="AQ7" i="48"/>
  <c r="AQ8" i="48"/>
  <c r="AQ9" i="48"/>
  <c r="AQ10" i="48"/>
  <c r="AQ11" i="48"/>
  <c r="AQ12" i="48"/>
  <c r="AQ13" i="48"/>
  <c r="AQ14" i="48"/>
  <c r="AQ15" i="48"/>
  <c r="AQ16" i="48"/>
  <c r="AQ17" i="48"/>
  <c r="AQ18" i="48"/>
  <c r="AQ19" i="48"/>
  <c r="AQ20" i="48"/>
  <c r="AQ21" i="48"/>
  <c r="AQ22" i="48"/>
  <c r="AQ23" i="48"/>
  <c r="AQ24" i="48"/>
  <c r="AQ25" i="48"/>
  <c r="AQ26" i="48"/>
  <c r="AQ27" i="48"/>
  <c r="AQ28" i="48"/>
  <c r="AQ29" i="48"/>
  <c r="AQ30" i="48"/>
  <c r="AQ31" i="48"/>
  <c r="AQ32" i="48"/>
  <c r="AQ33" i="48"/>
  <c r="AQ34" i="48"/>
  <c r="AQ35" i="48"/>
  <c r="AQ36" i="48"/>
  <c r="AQ37" i="48"/>
  <c r="AQ38" i="48"/>
  <c r="AQ39" i="48"/>
  <c r="AQ40" i="48"/>
  <c r="AQ41" i="48"/>
  <c r="AQ42" i="48"/>
  <c r="AQ43" i="48"/>
  <c r="AQ44" i="48"/>
  <c r="AQ45" i="48"/>
  <c r="AQ46" i="48"/>
  <c r="AQ47" i="48"/>
  <c r="AQ48" i="48"/>
  <c r="AQ49" i="48"/>
  <c r="AQ50" i="48"/>
  <c r="AQ51" i="48"/>
  <c r="AQ52" i="48"/>
  <c r="AQ53" i="48"/>
  <c r="AQ54" i="48"/>
  <c r="AQ55" i="48"/>
  <c r="AQ56" i="48"/>
  <c r="AQ57" i="48"/>
  <c r="AQ58" i="48"/>
  <c r="AQ59" i="48"/>
  <c r="AQ60" i="48"/>
  <c r="AQ61" i="48"/>
  <c r="AQ62" i="48"/>
  <c r="AQ63" i="48"/>
  <c r="AQ64" i="48"/>
  <c r="AQ65" i="48"/>
  <c r="AQ66" i="48"/>
  <c r="AQ67" i="48"/>
  <c r="AQ68" i="48"/>
  <c r="AQ69" i="48"/>
  <c r="AQ70" i="48"/>
  <c r="AQ71" i="48"/>
  <c r="AQ72" i="48"/>
  <c r="AQ73" i="48"/>
  <c r="AQ74" i="48"/>
  <c r="AQ75" i="48"/>
  <c r="AQ76" i="48"/>
  <c r="AQ77" i="48"/>
  <c r="AQ78" i="48"/>
  <c r="AQ79" i="48"/>
  <c r="AQ80" i="48"/>
  <c r="AQ81" i="48"/>
  <c r="AQ82" i="48"/>
  <c r="AQ83" i="48"/>
  <c r="AQ84" i="48"/>
  <c r="AQ85" i="48"/>
  <c r="AQ86" i="48"/>
  <c r="AQ87" i="48"/>
  <c r="AQ88" i="48"/>
  <c r="AQ89" i="48"/>
  <c r="AQ90" i="48"/>
  <c r="AQ91" i="48"/>
  <c r="AQ92" i="48"/>
  <c r="AQ93" i="48"/>
  <c r="AQ94" i="48"/>
  <c r="AQ95" i="48"/>
  <c r="AQ96" i="48"/>
  <c r="AQ97" i="48"/>
  <c r="AQ98" i="48"/>
  <c r="AQ99" i="48"/>
  <c r="AQ100" i="48"/>
  <c r="AQ101" i="48"/>
  <c r="AQ102" i="48"/>
  <c r="AQ103" i="48"/>
  <c r="AQ104" i="48"/>
  <c r="AQ105" i="48"/>
  <c r="AQ106" i="48"/>
  <c r="AQ107" i="48"/>
  <c r="AQ108" i="48"/>
  <c r="AQ109" i="48"/>
  <c r="AQ110" i="48"/>
  <c r="AQ111" i="48"/>
  <c r="AQ112" i="48"/>
  <c r="AQ113" i="48"/>
  <c r="AQ114" i="48"/>
  <c r="AQ115" i="48"/>
  <c r="AQ116" i="48"/>
  <c r="AQ117" i="48"/>
  <c r="AQ118" i="48"/>
  <c r="AQ119" i="48"/>
  <c r="AQ120" i="48"/>
  <c r="AQ121" i="48"/>
  <c r="AQ122" i="48"/>
  <c r="AQ123" i="48"/>
  <c r="AQ124" i="48"/>
  <c r="AQ125" i="48"/>
  <c r="AQ126" i="48"/>
  <c r="AQ127" i="48"/>
  <c r="AQ128" i="48"/>
  <c r="AQ129" i="48"/>
  <c r="AQ130" i="48"/>
  <c r="AQ131" i="48"/>
  <c r="AQ132" i="48"/>
  <c r="AQ133" i="48"/>
  <c r="AQ134" i="48"/>
  <c r="AQ135" i="48"/>
  <c r="AQ136" i="48"/>
  <c r="AQ137" i="48"/>
  <c r="AQ138" i="48"/>
  <c r="AQ139" i="48"/>
  <c r="AQ140" i="48"/>
  <c r="AQ141" i="48"/>
  <c r="AQ142" i="48"/>
  <c r="AQ143" i="48"/>
  <c r="AQ144" i="48"/>
  <c r="AQ145" i="48"/>
  <c r="AQ146" i="48"/>
  <c r="AQ147" i="48"/>
  <c r="AQ148" i="48"/>
  <c r="AQ149" i="48"/>
  <c r="AQ150" i="48"/>
  <c r="AQ151" i="48"/>
  <c r="AQ152" i="48"/>
  <c r="AQ153" i="48"/>
  <c r="AQ154" i="48"/>
  <c r="AQ155" i="48"/>
  <c r="AQ156" i="48"/>
  <c r="AQ157" i="48"/>
  <c r="AQ158" i="48"/>
  <c r="AQ159" i="48"/>
  <c r="AQ160" i="48"/>
  <c r="AQ161" i="48"/>
  <c r="AQ162" i="48"/>
  <c r="AQ163" i="48"/>
  <c r="AQ164" i="48"/>
  <c r="AQ165" i="48"/>
  <c r="AP3" i="48"/>
  <c r="AP4" i="48"/>
  <c r="AP5" i="48"/>
  <c r="AP6" i="48"/>
  <c r="AP7" i="48"/>
  <c r="AP8" i="48"/>
  <c r="AP9" i="48"/>
  <c r="AP10" i="48"/>
  <c r="AP11" i="48"/>
  <c r="AP12" i="48"/>
  <c r="AP13" i="48"/>
  <c r="AP14" i="48"/>
  <c r="AP15" i="48"/>
  <c r="AP16" i="48"/>
  <c r="AP17" i="48"/>
  <c r="AP18" i="48"/>
  <c r="AP19" i="48"/>
  <c r="AP20" i="48"/>
  <c r="AP21" i="48"/>
  <c r="AP22" i="48"/>
  <c r="AP23" i="48"/>
  <c r="AP24" i="48"/>
  <c r="AP25" i="48"/>
  <c r="AP26" i="48"/>
  <c r="AP27" i="48"/>
  <c r="AP28" i="48"/>
  <c r="AP29" i="48"/>
  <c r="AP30" i="48"/>
  <c r="AP31" i="48"/>
  <c r="AP32" i="48"/>
  <c r="AP33" i="48"/>
  <c r="AP34" i="48"/>
  <c r="AP35" i="48"/>
  <c r="AP36" i="48"/>
  <c r="AP37" i="48"/>
  <c r="AP38" i="48"/>
  <c r="AP39" i="48"/>
  <c r="AP40" i="48"/>
  <c r="AP41" i="48"/>
  <c r="AP42" i="48"/>
  <c r="AP43" i="48"/>
  <c r="AP44" i="48"/>
  <c r="AP45" i="48"/>
  <c r="AP46" i="48"/>
  <c r="AP47" i="48"/>
  <c r="AP48" i="48"/>
  <c r="AP49" i="48"/>
  <c r="AP50" i="48"/>
  <c r="AP51" i="48"/>
  <c r="AP52" i="48"/>
  <c r="AP53" i="48"/>
  <c r="AP54" i="48"/>
  <c r="AP55" i="48"/>
  <c r="AP56" i="48"/>
  <c r="AP57" i="48"/>
  <c r="AP58" i="48"/>
  <c r="AP59" i="48"/>
  <c r="AP60" i="48"/>
  <c r="AP61" i="48"/>
  <c r="AP62" i="48"/>
  <c r="AP63" i="48"/>
  <c r="AP64" i="48"/>
  <c r="AP65" i="48"/>
  <c r="AP66" i="48"/>
  <c r="AP67" i="48"/>
  <c r="AP68" i="48"/>
  <c r="AP69" i="48"/>
  <c r="AP70" i="48"/>
  <c r="AP71" i="48"/>
  <c r="AP72" i="48"/>
  <c r="AP73" i="48"/>
  <c r="AP74" i="48"/>
  <c r="AP75" i="48"/>
  <c r="AP76" i="48"/>
  <c r="AP77" i="48"/>
  <c r="AP78" i="48"/>
  <c r="AP79" i="48"/>
  <c r="AP80" i="48"/>
  <c r="AP81" i="48"/>
  <c r="AP82" i="48"/>
  <c r="AP83" i="48"/>
  <c r="AP84" i="48"/>
  <c r="AP85" i="48"/>
  <c r="AP86" i="48"/>
  <c r="AP87" i="48"/>
  <c r="AP88" i="48"/>
  <c r="AP89" i="48"/>
  <c r="AP90" i="48"/>
  <c r="AP91" i="48"/>
  <c r="AP92" i="48"/>
  <c r="AP93" i="48"/>
  <c r="AP94" i="48"/>
  <c r="AP95" i="48"/>
  <c r="AP96" i="48"/>
  <c r="AP97" i="48"/>
  <c r="AP98" i="48"/>
  <c r="AP99" i="48"/>
  <c r="AP100" i="48"/>
  <c r="AP101" i="48"/>
  <c r="AP102" i="48"/>
  <c r="AP103" i="48"/>
  <c r="AP104" i="48"/>
  <c r="AP105" i="48"/>
  <c r="AP106" i="48"/>
  <c r="AP107" i="48"/>
  <c r="AP108" i="48"/>
  <c r="AP109" i="48"/>
  <c r="AP110" i="48"/>
  <c r="AP111" i="48"/>
  <c r="AP112" i="48"/>
  <c r="AP113" i="48"/>
  <c r="AP114" i="48"/>
  <c r="AP115" i="48"/>
  <c r="AP116" i="48"/>
  <c r="AP117" i="48"/>
  <c r="AP118" i="48"/>
  <c r="AP119" i="48"/>
  <c r="AP120" i="48"/>
  <c r="AP121" i="48"/>
  <c r="AP122" i="48"/>
  <c r="AP123" i="48"/>
  <c r="AP124" i="48"/>
  <c r="AP125" i="48"/>
  <c r="AP126" i="48"/>
  <c r="AP127" i="48"/>
  <c r="AP128" i="48"/>
  <c r="AP129" i="48"/>
  <c r="AP130" i="48"/>
  <c r="AP131" i="48"/>
  <c r="AP132" i="48"/>
  <c r="AP133" i="48"/>
  <c r="AP134" i="48"/>
  <c r="AP135" i="48"/>
  <c r="AP136" i="48"/>
  <c r="AP137" i="48"/>
  <c r="AP138" i="48"/>
  <c r="AP139" i="48"/>
  <c r="AP140" i="48"/>
  <c r="AP141" i="48"/>
  <c r="AP142" i="48"/>
  <c r="AP143" i="48"/>
  <c r="AP144" i="48"/>
  <c r="AP145" i="48"/>
  <c r="AP146" i="48"/>
  <c r="AP147" i="48"/>
  <c r="AP148" i="48"/>
  <c r="AP149" i="48"/>
  <c r="AP150" i="48"/>
  <c r="AP151" i="48"/>
  <c r="AP152" i="48"/>
  <c r="AP153" i="48"/>
  <c r="AP154" i="48"/>
  <c r="AP155" i="48"/>
  <c r="AP156" i="48"/>
  <c r="AP157" i="48"/>
  <c r="AP158" i="48"/>
  <c r="AP159" i="48"/>
  <c r="AP160" i="48"/>
  <c r="AP161" i="48"/>
  <c r="AP162" i="48"/>
  <c r="AP163" i="48"/>
  <c r="AP164" i="48"/>
  <c r="AP165" i="48"/>
  <c r="AO3" i="48"/>
  <c r="AO4" i="48"/>
  <c r="AO5" i="48"/>
  <c r="AO6" i="48"/>
  <c r="AO7" i="48"/>
  <c r="AO8" i="48"/>
  <c r="AO9" i="48"/>
  <c r="AO10" i="48"/>
  <c r="AO11" i="48"/>
  <c r="AO12" i="48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O31" i="48"/>
  <c r="AO32" i="48"/>
  <c r="AO33" i="48"/>
  <c r="AO34" i="48"/>
  <c r="AO35" i="48"/>
  <c r="AO36" i="48"/>
  <c r="AO37" i="48"/>
  <c r="AO38" i="48"/>
  <c r="AO39" i="48"/>
  <c r="AO40" i="48"/>
  <c r="AO41" i="48"/>
  <c r="AO42" i="48"/>
  <c r="AO43" i="48"/>
  <c r="AO44" i="48"/>
  <c r="AO45" i="48"/>
  <c r="AO46" i="48"/>
  <c r="AO47" i="48"/>
  <c r="AO48" i="48"/>
  <c r="AO49" i="48"/>
  <c r="AO50" i="48"/>
  <c r="AO51" i="48"/>
  <c r="AO52" i="48"/>
  <c r="AO53" i="48"/>
  <c r="AO54" i="48"/>
  <c r="AO55" i="48"/>
  <c r="AO56" i="48"/>
  <c r="AO57" i="48"/>
  <c r="AO58" i="48"/>
  <c r="AO59" i="48"/>
  <c r="AO60" i="48"/>
  <c r="AO61" i="48"/>
  <c r="AO62" i="48"/>
  <c r="AO63" i="48"/>
  <c r="AO64" i="48"/>
  <c r="AO65" i="48"/>
  <c r="AO66" i="48"/>
  <c r="AO67" i="48"/>
  <c r="AO68" i="48"/>
  <c r="AO69" i="48"/>
  <c r="AO70" i="48"/>
  <c r="AO71" i="48"/>
  <c r="AO72" i="48"/>
  <c r="AO73" i="48"/>
  <c r="AO74" i="48"/>
  <c r="AO75" i="48"/>
  <c r="AO76" i="48"/>
  <c r="AO77" i="48"/>
  <c r="AO78" i="48"/>
  <c r="AO79" i="48"/>
  <c r="AO80" i="48"/>
  <c r="AO81" i="48"/>
  <c r="AO82" i="48"/>
  <c r="AO83" i="48"/>
  <c r="AO84" i="48"/>
  <c r="AO85" i="48"/>
  <c r="AO86" i="48"/>
  <c r="AO87" i="48"/>
  <c r="AO88" i="48"/>
  <c r="AO89" i="48"/>
  <c r="AO90" i="48"/>
  <c r="AO91" i="48"/>
  <c r="AO92" i="48"/>
  <c r="AO93" i="48"/>
  <c r="AO94" i="48"/>
  <c r="AO95" i="48"/>
  <c r="AO96" i="48"/>
  <c r="AO97" i="48"/>
  <c r="AO98" i="48"/>
  <c r="AO99" i="48"/>
  <c r="AO100" i="48"/>
  <c r="AO101" i="48"/>
  <c r="AO102" i="48"/>
  <c r="AO103" i="48"/>
  <c r="AO104" i="48"/>
  <c r="AO105" i="48"/>
  <c r="AO106" i="48"/>
  <c r="AO107" i="48"/>
  <c r="AO108" i="48"/>
  <c r="AO109" i="48"/>
  <c r="AO110" i="48"/>
  <c r="AO111" i="48"/>
  <c r="AO112" i="48"/>
  <c r="AO113" i="48"/>
  <c r="AO114" i="48"/>
  <c r="AO115" i="48"/>
  <c r="AO116" i="48"/>
  <c r="AO117" i="48"/>
  <c r="AO118" i="48"/>
  <c r="AO119" i="48"/>
  <c r="AO120" i="48"/>
  <c r="AO121" i="48"/>
  <c r="AO122" i="48"/>
  <c r="AO123" i="48"/>
  <c r="AO124" i="48"/>
  <c r="AO125" i="48"/>
  <c r="AO126" i="48"/>
  <c r="AO127" i="48"/>
  <c r="AO128" i="48"/>
  <c r="AO129" i="48"/>
  <c r="AO130" i="48"/>
  <c r="AO131" i="48"/>
  <c r="AO132" i="48"/>
  <c r="AO133" i="48"/>
  <c r="AO134" i="48"/>
  <c r="AO135" i="48"/>
  <c r="AO136" i="48"/>
  <c r="AO137" i="48"/>
  <c r="AO138" i="48"/>
  <c r="AO139" i="48"/>
  <c r="AO140" i="48"/>
  <c r="AO141" i="48"/>
  <c r="AO142" i="48"/>
  <c r="AO143" i="48"/>
  <c r="AO144" i="48"/>
  <c r="AO145" i="48"/>
  <c r="AO146" i="48"/>
  <c r="AO147" i="48"/>
  <c r="AO148" i="48"/>
  <c r="AO149" i="48"/>
  <c r="AO150" i="48"/>
  <c r="AO151" i="48"/>
  <c r="AO152" i="48"/>
  <c r="AO153" i="48"/>
  <c r="AO154" i="48"/>
  <c r="AO155" i="48"/>
  <c r="AO156" i="48"/>
  <c r="AO157" i="48"/>
  <c r="AO158" i="48"/>
  <c r="AO159" i="48"/>
  <c r="AO160" i="48"/>
  <c r="AO161" i="48"/>
  <c r="AO162" i="48"/>
  <c r="AO163" i="48"/>
  <c r="AO164" i="48"/>
  <c r="AO165" i="48"/>
  <c r="DN3" i="48"/>
  <c r="DO3" i="48"/>
  <c r="DT3" i="48"/>
  <c r="AM3" i="48"/>
  <c r="DN4" i="48"/>
  <c r="DO4" i="48"/>
  <c r="DT4" i="48"/>
  <c r="AM4" i="48"/>
  <c r="DN5" i="48"/>
  <c r="DO5" i="48"/>
  <c r="DT5" i="48"/>
  <c r="AM5" i="48"/>
  <c r="DN6" i="48"/>
  <c r="DO6" i="48"/>
  <c r="DT6" i="48"/>
  <c r="AM6" i="48"/>
  <c r="AM7" i="48"/>
  <c r="AM8" i="48"/>
  <c r="DN7" i="48"/>
  <c r="DN8" i="48"/>
  <c r="DN9" i="48"/>
  <c r="DO7" i="48"/>
  <c r="DO8" i="48"/>
  <c r="DO9" i="48"/>
  <c r="DT9" i="48"/>
  <c r="AM9" i="48"/>
  <c r="AM10" i="48"/>
  <c r="AM11" i="48"/>
  <c r="DO10" i="48"/>
  <c r="DO11" i="48"/>
  <c r="DO12" i="48"/>
  <c r="DT12" i="48"/>
  <c r="AM12" i="48"/>
  <c r="DT13" i="48"/>
  <c r="AM13" i="48"/>
  <c r="DT14" i="48"/>
  <c r="AM14" i="48"/>
  <c r="DO13" i="48"/>
  <c r="DO14" i="48"/>
  <c r="DO15" i="48"/>
  <c r="DT15" i="48"/>
  <c r="AM15" i="48"/>
  <c r="DO16" i="48"/>
  <c r="DT16" i="48"/>
  <c r="AM16" i="48"/>
  <c r="DT17" i="48"/>
  <c r="AM17" i="48"/>
  <c r="DT18" i="48"/>
  <c r="AM18" i="48"/>
  <c r="DT19" i="48"/>
  <c r="AM19" i="48"/>
  <c r="DT20" i="48"/>
  <c r="AM20" i="48"/>
  <c r="DO17" i="48"/>
  <c r="DO18" i="48"/>
  <c r="DO19" i="48"/>
  <c r="DO20" i="48"/>
  <c r="DO21" i="48"/>
  <c r="DT21" i="48"/>
  <c r="AM21" i="48"/>
  <c r="DN10" i="48"/>
  <c r="DN11" i="48"/>
  <c r="DN12" i="48"/>
  <c r="DN13" i="48"/>
  <c r="DN14" i="48"/>
  <c r="DN15" i="48"/>
  <c r="DN16" i="48"/>
  <c r="DN17" i="48"/>
  <c r="DN18" i="48"/>
  <c r="DN19" i="48"/>
  <c r="DN20" i="48"/>
  <c r="DN21" i="48"/>
  <c r="DN22" i="48"/>
  <c r="DO22" i="48"/>
  <c r="DT22" i="48"/>
  <c r="AM22" i="48"/>
  <c r="DN23" i="48"/>
  <c r="DO23" i="48"/>
  <c r="DT23" i="48"/>
  <c r="AM23" i="48"/>
  <c r="AM24" i="48"/>
  <c r="DO24" i="48"/>
  <c r="DO25" i="48"/>
  <c r="DT25" i="48"/>
  <c r="AM25" i="48"/>
  <c r="DT26" i="48"/>
  <c r="AM26" i="48"/>
  <c r="DT27" i="48"/>
  <c r="AM27" i="48"/>
  <c r="DT28" i="48"/>
  <c r="AM28" i="48"/>
  <c r="DT29" i="48"/>
  <c r="AM29" i="48"/>
  <c r="DT30" i="48"/>
  <c r="AM30" i="48"/>
  <c r="DT31" i="48"/>
  <c r="AM31" i="48"/>
  <c r="DT32" i="48"/>
  <c r="AM32" i="48"/>
  <c r="DT33" i="48"/>
  <c r="AM33" i="48"/>
  <c r="AM34" i="48"/>
  <c r="AM35" i="48"/>
  <c r="AM36" i="48"/>
  <c r="AM37" i="48"/>
  <c r="AM38" i="48"/>
  <c r="DO26" i="48"/>
  <c r="DO27" i="48"/>
  <c r="DO28" i="48"/>
  <c r="DO29" i="48"/>
  <c r="DO30" i="48"/>
  <c r="DO31" i="48"/>
  <c r="DO32" i="48"/>
  <c r="DO33" i="48"/>
  <c r="DO34" i="48"/>
  <c r="DO35" i="48"/>
  <c r="DO36" i="48"/>
  <c r="DO37" i="48"/>
  <c r="DO38" i="48"/>
  <c r="DO39" i="48"/>
  <c r="DT39" i="48"/>
  <c r="AM39" i="48"/>
  <c r="DO40" i="48"/>
  <c r="DT40" i="48"/>
  <c r="AM40" i="48"/>
  <c r="DO41" i="48"/>
  <c r="DT41" i="48"/>
  <c r="AM41" i="48"/>
  <c r="AM42" i="48"/>
  <c r="DO42" i="48"/>
  <c r="DO43" i="48"/>
  <c r="DT43" i="48"/>
  <c r="AM43" i="48"/>
  <c r="AM44" i="48"/>
  <c r="AM45" i="48"/>
  <c r="AM46" i="48"/>
  <c r="AM47" i="48"/>
  <c r="AM48" i="48"/>
  <c r="AM49" i="48"/>
  <c r="AM50" i="48"/>
  <c r="AM51" i="48"/>
  <c r="AM52" i="48"/>
  <c r="AM53" i="48"/>
  <c r="AM54" i="48"/>
  <c r="AM55" i="48"/>
  <c r="DN24" i="48"/>
  <c r="DN25" i="48"/>
  <c r="DN26" i="48"/>
  <c r="DN27" i="48"/>
  <c r="DN28" i="48"/>
  <c r="DN29" i="48"/>
  <c r="DN30" i="48"/>
  <c r="DN31" i="48"/>
  <c r="DN32" i="48"/>
  <c r="DN33" i="48"/>
  <c r="DN34" i="48"/>
  <c r="DN35" i="48"/>
  <c r="DN36" i="48"/>
  <c r="DN37" i="48"/>
  <c r="DN38" i="48"/>
  <c r="DN39" i="48"/>
  <c r="DN40" i="48"/>
  <c r="DN41" i="48"/>
  <c r="DN42" i="48"/>
  <c r="DN43" i="48"/>
  <c r="DN44" i="48"/>
  <c r="DN45" i="48"/>
  <c r="DN46" i="48"/>
  <c r="DN47" i="48"/>
  <c r="DN48" i="48"/>
  <c r="DN49" i="48"/>
  <c r="DN50" i="48"/>
  <c r="DN51" i="48"/>
  <c r="DN52" i="48"/>
  <c r="DN53" i="48"/>
  <c r="DN54" i="48"/>
  <c r="DN55" i="48"/>
  <c r="DN56" i="48"/>
  <c r="DO44" i="48"/>
  <c r="DO45" i="48"/>
  <c r="DO46" i="48"/>
  <c r="DO47" i="48"/>
  <c r="DO48" i="48"/>
  <c r="DO49" i="48"/>
  <c r="DO50" i="48"/>
  <c r="DO51" i="48"/>
  <c r="DO52" i="48"/>
  <c r="DO53" i="48"/>
  <c r="DO54" i="48"/>
  <c r="DO55" i="48"/>
  <c r="DO56" i="48"/>
  <c r="DT56" i="48"/>
  <c r="AM56" i="48"/>
  <c r="DN57" i="48"/>
  <c r="DO57" i="48"/>
  <c r="DT57" i="48"/>
  <c r="AM57" i="48"/>
  <c r="DN58" i="48"/>
  <c r="DO58" i="48"/>
  <c r="DT58" i="48"/>
  <c r="AM58" i="48"/>
  <c r="AM59" i="48"/>
  <c r="DN59" i="48"/>
  <c r="DN60" i="48"/>
  <c r="DO59" i="48"/>
  <c r="DO60" i="48"/>
  <c r="DT60" i="48"/>
  <c r="AM60" i="48"/>
  <c r="AM61" i="48"/>
  <c r="AM62" i="48"/>
  <c r="DN61" i="48"/>
  <c r="DN62" i="48"/>
  <c r="DN63" i="48"/>
  <c r="DO61" i="48"/>
  <c r="DO62" i="48"/>
  <c r="DO63" i="48"/>
  <c r="DT63" i="48"/>
  <c r="AM63" i="48"/>
  <c r="DN64" i="48"/>
  <c r="DO64" i="48"/>
  <c r="DT64" i="48"/>
  <c r="AM64" i="48"/>
  <c r="DN65" i="48"/>
  <c r="DO65" i="48"/>
  <c r="DT65" i="48"/>
  <c r="AM65" i="48"/>
  <c r="DN66" i="48"/>
  <c r="DO66" i="48"/>
  <c r="DT66" i="48"/>
  <c r="AM66" i="48"/>
  <c r="DN67" i="48"/>
  <c r="DO67" i="48"/>
  <c r="DT67" i="48"/>
  <c r="AM67" i="48"/>
  <c r="DN68" i="48"/>
  <c r="DO68" i="48"/>
  <c r="DT68" i="48"/>
  <c r="AM68" i="48"/>
  <c r="DN69" i="48"/>
  <c r="DO69" i="48"/>
  <c r="DT69" i="48"/>
  <c r="AM69" i="48"/>
  <c r="DN70" i="48"/>
  <c r="DO70" i="48"/>
  <c r="DT70" i="48"/>
  <c r="AM70" i="48"/>
  <c r="AM71" i="48"/>
  <c r="DN71" i="48"/>
  <c r="DN72" i="48"/>
  <c r="DO71" i="48"/>
  <c r="DO72" i="48"/>
  <c r="DT72" i="48"/>
  <c r="AM72" i="48"/>
  <c r="DN73" i="48"/>
  <c r="DO73" i="48"/>
  <c r="DT73" i="48"/>
  <c r="AM73" i="48"/>
  <c r="DN74" i="48"/>
  <c r="DO74" i="48"/>
  <c r="DT74" i="48"/>
  <c r="AM74" i="48"/>
  <c r="DN75" i="48"/>
  <c r="DO75" i="48"/>
  <c r="DT75" i="48"/>
  <c r="AM75" i="48"/>
  <c r="DN76" i="48"/>
  <c r="DO76" i="48"/>
  <c r="DT76" i="48"/>
  <c r="AM76" i="48"/>
  <c r="DN77" i="48"/>
  <c r="DO77" i="48"/>
  <c r="DT77" i="48"/>
  <c r="AM77" i="48"/>
  <c r="DN78" i="48"/>
  <c r="DO78" i="48"/>
  <c r="DT78" i="48"/>
  <c r="AM78" i="48"/>
  <c r="DN79" i="48"/>
  <c r="DO79" i="48"/>
  <c r="DT79" i="48"/>
  <c r="AM79" i="48"/>
  <c r="DN80" i="48"/>
  <c r="DO80" i="48"/>
  <c r="DT80" i="48"/>
  <c r="AM80" i="48"/>
  <c r="DN81" i="48"/>
  <c r="DO81" i="48"/>
  <c r="DT81" i="48"/>
  <c r="AM81" i="48"/>
  <c r="AM82" i="48"/>
  <c r="DN82" i="48"/>
  <c r="DN83" i="48"/>
  <c r="DO82" i="48"/>
  <c r="DO83" i="48"/>
  <c r="DT83" i="48"/>
  <c r="AM83" i="48"/>
  <c r="AM84" i="48"/>
  <c r="AM85" i="48"/>
  <c r="AM86" i="48"/>
  <c r="AM87" i="48"/>
  <c r="AM88" i="48"/>
  <c r="AM89" i="48"/>
  <c r="DN84" i="48"/>
  <c r="DN85" i="48"/>
  <c r="DN86" i="48"/>
  <c r="DN87" i="48"/>
  <c r="DN88" i="48"/>
  <c r="DN89" i="48"/>
  <c r="DN90" i="48"/>
  <c r="DO84" i="48"/>
  <c r="DO85" i="48"/>
  <c r="DO86" i="48"/>
  <c r="DO87" i="48"/>
  <c r="DO88" i="48"/>
  <c r="DO89" i="48"/>
  <c r="DO90" i="48"/>
  <c r="DT90" i="48"/>
  <c r="AM90" i="48"/>
  <c r="DN91" i="48"/>
  <c r="DO91" i="48"/>
  <c r="DT91" i="48"/>
  <c r="AM91" i="48"/>
  <c r="DN92" i="48"/>
  <c r="DO92" i="48"/>
  <c r="DT92" i="48"/>
  <c r="AM92" i="48"/>
  <c r="DN93" i="48"/>
  <c r="DO93" i="48"/>
  <c r="DT93" i="48"/>
  <c r="AM93" i="48"/>
  <c r="DN94" i="48"/>
  <c r="DO94" i="48"/>
  <c r="DT94" i="48"/>
  <c r="AM94" i="48"/>
  <c r="DN95" i="48"/>
  <c r="DO95" i="48"/>
  <c r="DT95" i="48"/>
  <c r="AM95" i="48"/>
  <c r="DN96" i="48"/>
  <c r="DO96" i="48"/>
  <c r="DT96" i="48"/>
  <c r="AM96" i="48"/>
  <c r="DN97" i="48"/>
  <c r="DO97" i="48"/>
  <c r="DT97" i="48"/>
  <c r="AM97" i="48"/>
  <c r="DN98" i="48"/>
  <c r="DO98" i="48"/>
  <c r="DT98" i="48"/>
  <c r="AM98" i="48"/>
  <c r="DN99" i="48"/>
  <c r="DO99" i="48"/>
  <c r="DT99" i="48"/>
  <c r="AM99" i="48"/>
  <c r="DN100" i="48"/>
  <c r="DO100" i="48"/>
  <c r="DT100" i="48"/>
  <c r="AM100" i="48"/>
  <c r="AM101" i="48"/>
  <c r="AM102" i="48"/>
  <c r="AM103" i="48"/>
  <c r="AM104" i="48"/>
  <c r="AM105" i="48"/>
  <c r="AM106" i="48"/>
  <c r="AM107" i="48"/>
  <c r="AM108" i="48"/>
  <c r="AM109" i="48"/>
  <c r="AM110" i="48"/>
  <c r="DN101" i="48"/>
  <c r="DN102" i="48"/>
  <c r="DN103" i="48"/>
  <c r="DN104" i="48"/>
  <c r="DN105" i="48"/>
  <c r="DN106" i="48"/>
  <c r="DN107" i="48"/>
  <c r="DN108" i="48"/>
  <c r="DN109" i="48"/>
  <c r="DN110" i="48"/>
  <c r="DN111" i="48"/>
  <c r="DO101" i="48"/>
  <c r="DO102" i="48"/>
  <c r="DO103" i="48"/>
  <c r="DO104" i="48"/>
  <c r="DO105" i="48"/>
  <c r="DO106" i="48"/>
  <c r="DO107" i="48"/>
  <c r="DO108" i="48"/>
  <c r="DO109" i="48"/>
  <c r="DO110" i="48"/>
  <c r="DO111" i="48"/>
  <c r="DT111" i="48"/>
  <c r="AM111" i="48"/>
  <c r="AM112" i="48"/>
  <c r="AM113" i="48"/>
  <c r="AM114" i="48"/>
  <c r="AM115" i="48"/>
  <c r="AM116" i="48"/>
  <c r="DN112" i="48"/>
  <c r="DN113" i="48"/>
  <c r="DN114" i="48"/>
  <c r="DN115" i="48"/>
  <c r="DN116" i="48"/>
  <c r="DN117" i="48"/>
  <c r="DO112" i="48"/>
  <c r="DO113" i="48"/>
  <c r="DO114" i="48"/>
  <c r="DO115" i="48"/>
  <c r="DO116" i="48"/>
  <c r="DO117" i="48"/>
  <c r="DT117" i="48"/>
  <c r="AM117" i="48"/>
  <c r="DN118" i="48"/>
  <c r="DO118" i="48"/>
  <c r="DT118" i="48"/>
  <c r="AM118" i="48"/>
  <c r="DN119" i="48"/>
  <c r="DO119" i="48"/>
  <c r="DT119" i="48"/>
  <c r="AM119" i="48"/>
  <c r="AM120" i="48"/>
  <c r="AM121" i="48"/>
  <c r="AM122" i="48"/>
  <c r="DN120" i="48"/>
  <c r="DN121" i="48"/>
  <c r="DN122" i="48"/>
  <c r="DN123" i="48"/>
  <c r="DO120" i="48"/>
  <c r="DO121" i="48"/>
  <c r="DO122" i="48"/>
  <c r="DO123" i="48"/>
  <c r="DT123" i="48"/>
  <c r="AM123" i="48"/>
  <c r="DN124" i="48"/>
  <c r="DO124" i="48"/>
  <c r="DT124" i="48"/>
  <c r="AM124" i="48"/>
  <c r="DN125" i="48"/>
  <c r="DO125" i="48"/>
  <c r="DT125" i="48"/>
  <c r="AM125" i="48"/>
  <c r="DN126" i="48"/>
  <c r="DO126" i="48"/>
  <c r="DT126" i="48"/>
  <c r="AM126" i="48"/>
  <c r="DN127" i="48"/>
  <c r="DO127" i="48"/>
  <c r="DT127" i="48"/>
  <c r="AM127" i="48"/>
  <c r="DN128" i="48"/>
  <c r="DO128" i="48"/>
  <c r="DT128" i="48"/>
  <c r="AM128" i="48"/>
  <c r="AM129" i="48"/>
  <c r="AM130" i="48"/>
  <c r="AM131" i="48"/>
  <c r="AM132" i="48"/>
  <c r="AM133" i="48"/>
  <c r="AM134" i="48"/>
  <c r="AM135" i="48"/>
  <c r="AM136" i="48"/>
  <c r="AM137" i="48"/>
  <c r="AM138" i="48"/>
  <c r="AM139" i="48"/>
  <c r="AM140" i="48"/>
  <c r="AM141" i="48"/>
  <c r="DN129" i="48"/>
  <c r="DN130" i="48"/>
  <c r="DN131" i="48"/>
  <c r="DN132" i="48"/>
  <c r="DN133" i="48"/>
  <c r="DN134" i="48"/>
  <c r="DN135" i="48"/>
  <c r="DN136" i="48"/>
  <c r="DN137" i="48"/>
  <c r="DN138" i="48"/>
  <c r="DN139" i="48"/>
  <c r="DN140" i="48"/>
  <c r="DN141" i="48"/>
  <c r="DN142" i="48"/>
  <c r="DO129" i="48"/>
  <c r="DO130" i="48"/>
  <c r="DO131" i="48"/>
  <c r="DO132" i="48"/>
  <c r="DO133" i="48"/>
  <c r="DO134" i="48"/>
  <c r="DO135" i="48"/>
  <c r="DO136" i="48"/>
  <c r="DO137" i="48"/>
  <c r="DO138" i="48"/>
  <c r="DO139" i="48"/>
  <c r="DO140" i="48"/>
  <c r="DO141" i="48"/>
  <c r="DO142" i="48"/>
  <c r="DT142" i="48"/>
  <c r="AM142" i="48"/>
  <c r="AM143" i="48"/>
  <c r="AM144" i="48"/>
  <c r="AM145" i="48"/>
  <c r="AM146" i="48"/>
  <c r="AM147" i="48"/>
  <c r="AM148" i="48"/>
  <c r="DN143" i="48"/>
  <c r="DN144" i="48"/>
  <c r="DN145" i="48"/>
  <c r="DN146" i="48"/>
  <c r="DN147" i="48"/>
  <c r="DN148" i="48"/>
  <c r="DN149" i="48"/>
  <c r="DO143" i="48"/>
  <c r="DO144" i="48"/>
  <c r="DO145" i="48"/>
  <c r="DO146" i="48"/>
  <c r="DO147" i="48"/>
  <c r="DO148" i="48"/>
  <c r="DO149" i="48"/>
  <c r="DT149" i="48"/>
  <c r="AM149" i="48"/>
  <c r="AM150" i="48"/>
  <c r="AM151" i="48"/>
  <c r="AM152" i="48"/>
  <c r="AM153" i="48"/>
  <c r="AM154" i="48"/>
  <c r="AM155" i="48"/>
  <c r="AM156" i="48"/>
  <c r="AM157" i="48"/>
  <c r="AM158" i="48"/>
  <c r="AM159" i="48"/>
  <c r="AM160" i="48"/>
  <c r="AM161" i="48"/>
  <c r="AM162" i="48"/>
  <c r="AM163" i="48"/>
  <c r="AM164" i="48"/>
  <c r="AM165" i="48"/>
  <c r="AM167" i="48"/>
  <c r="E62" i="48" s="1"/>
  <c r="E63" i="48" s="1"/>
  <c r="DS3" i="48"/>
  <c r="AL3" i="48"/>
  <c r="DS4" i="48"/>
  <c r="AL4" i="48"/>
  <c r="DS5" i="48"/>
  <c r="AL5" i="48"/>
  <c r="DS6" i="48"/>
  <c r="AL6" i="48"/>
  <c r="AL7" i="48"/>
  <c r="AL8" i="48"/>
  <c r="DS9" i="48"/>
  <c r="AL9" i="48"/>
  <c r="AL10" i="48"/>
  <c r="AL11" i="48"/>
  <c r="DS12" i="48"/>
  <c r="AL12" i="48"/>
  <c r="DS13" i="48"/>
  <c r="AL13" i="48"/>
  <c r="DS14" i="48"/>
  <c r="AL14" i="48"/>
  <c r="DS15" i="48"/>
  <c r="AL15" i="48"/>
  <c r="DS16" i="48"/>
  <c r="AL16" i="48"/>
  <c r="DS17" i="48"/>
  <c r="AL17" i="48"/>
  <c r="DS18" i="48"/>
  <c r="AL18" i="48"/>
  <c r="DS19" i="48"/>
  <c r="AL19" i="48"/>
  <c r="DS20" i="48"/>
  <c r="AL20" i="48"/>
  <c r="DS21" i="48"/>
  <c r="AL21" i="48"/>
  <c r="DS22" i="48"/>
  <c r="AL22" i="48"/>
  <c r="DS23" i="48"/>
  <c r="AL23" i="48"/>
  <c r="AL24" i="48"/>
  <c r="DS25" i="48"/>
  <c r="AL25" i="48"/>
  <c r="DS26" i="48"/>
  <c r="AL26" i="48"/>
  <c r="DS27" i="48"/>
  <c r="AL27" i="48"/>
  <c r="DS28" i="48"/>
  <c r="AL28" i="48"/>
  <c r="DS29" i="48"/>
  <c r="AL29" i="48"/>
  <c r="DS30" i="48"/>
  <c r="AL30" i="48"/>
  <c r="DS31" i="48"/>
  <c r="AL31" i="48"/>
  <c r="DS32" i="48"/>
  <c r="AL32" i="48"/>
  <c r="DS33" i="48"/>
  <c r="AL33" i="48"/>
  <c r="AL34" i="48"/>
  <c r="AL35" i="48"/>
  <c r="AL36" i="48"/>
  <c r="AL37" i="48"/>
  <c r="AL38" i="48"/>
  <c r="DS39" i="48"/>
  <c r="AL39" i="48"/>
  <c r="DS40" i="48"/>
  <c r="AL40" i="48"/>
  <c r="DS41" i="48"/>
  <c r="AL41" i="48"/>
  <c r="AL42" i="48"/>
  <c r="DS43" i="48"/>
  <c r="AL43" i="48"/>
  <c r="AL44" i="48"/>
  <c r="AL45" i="48"/>
  <c r="AL46" i="48"/>
  <c r="AL47" i="48"/>
  <c r="AL48" i="48"/>
  <c r="AL49" i="48"/>
  <c r="AL50" i="48"/>
  <c r="AL51" i="48"/>
  <c r="AL52" i="48"/>
  <c r="AL53" i="48"/>
  <c r="AL54" i="48"/>
  <c r="AL55" i="48"/>
  <c r="DS56" i="48"/>
  <c r="AL56" i="48"/>
  <c r="DS57" i="48"/>
  <c r="AL57" i="48"/>
  <c r="DS58" i="48"/>
  <c r="AL58" i="48"/>
  <c r="AL59" i="48"/>
  <c r="DS60" i="48"/>
  <c r="AL60" i="48"/>
  <c r="AL61" i="48"/>
  <c r="AL62" i="48"/>
  <c r="DS63" i="48"/>
  <c r="AL63" i="48"/>
  <c r="DS64" i="48"/>
  <c r="AL64" i="48"/>
  <c r="DS65" i="48"/>
  <c r="AL65" i="48"/>
  <c r="DS66" i="48"/>
  <c r="AL66" i="48"/>
  <c r="DS67" i="48"/>
  <c r="AL67" i="48"/>
  <c r="DS68" i="48"/>
  <c r="AL68" i="48"/>
  <c r="DS69" i="48"/>
  <c r="AL69" i="48"/>
  <c r="DS70" i="48"/>
  <c r="AL70" i="48"/>
  <c r="AL71" i="48"/>
  <c r="DS72" i="48"/>
  <c r="AL72" i="48"/>
  <c r="DS73" i="48"/>
  <c r="AL73" i="48"/>
  <c r="DS74" i="48"/>
  <c r="AL74" i="48"/>
  <c r="DS75" i="48"/>
  <c r="AL75" i="48"/>
  <c r="DS76" i="48"/>
  <c r="AL76" i="48"/>
  <c r="DS77" i="48"/>
  <c r="AL77" i="48"/>
  <c r="DS78" i="48"/>
  <c r="AL78" i="48"/>
  <c r="DS79" i="48"/>
  <c r="AL79" i="48"/>
  <c r="DS80" i="48"/>
  <c r="AL80" i="48"/>
  <c r="DS81" i="48"/>
  <c r="AL81" i="48"/>
  <c r="AL82" i="48"/>
  <c r="DS83" i="48"/>
  <c r="AL83" i="48"/>
  <c r="AL84" i="48"/>
  <c r="AL85" i="48"/>
  <c r="AL86" i="48"/>
  <c r="AL87" i="48"/>
  <c r="AL88" i="48"/>
  <c r="AL89" i="48"/>
  <c r="DS90" i="48"/>
  <c r="AL90" i="48"/>
  <c r="DS91" i="48"/>
  <c r="AL91" i="48"/>
  <c r="DS92" i="48"/>
  <c r="AL92" i="48"/>
  <c r="DS93" i="48"/>
  <c r="AL93" i="48"/>
  <c r="DS94" i="48"/>
  <c r="AL94" i="48"/>
  <c r="DS95" i="48"/>
  <c r="AL95" i="48"/>
  <c r="DS96" i="48"/>
  <c r="AL96" i="48"/>
  <c r="DS97" i="48"/>
  <c r="AL97" i="48"/>
  <c r="DS98" i="48"/>
  <c r="AL98" i="48"/>
  <c r="DS99" i="48"/>
  <c r="AL99" i="48"/>
  <c r="DS100" i="48"/>
  <c r="AL100" i="48"/>
  <c r="AL101" i="48"/>
  <c r="AL102" i="48"/>
  <c r="AL103" i="48"/>
  <c r="AL104" i="48"/>
  <c r="AL105" i="48"/>
  <c r="AL106" i="48"/>
  <c r="AL107" i="48"/>
  <c r="AL108" i="48"/>
  <c r="AL109" i="48"/>
  <c r="AL110" i="48"/>
  <c r="DS111" i="48"/>
  <c r="AL111" i="48"/>
  <c r="AL112" i="48"/>
  <c r="AL113" i="48"/>
  <c r="AL114" i="48"/>
  <c r="AL115" i="48"/>
  <c r="AL116" i="48"/>
  <c r="DS117" i="48"/>
  <c r="AL117" i="48"/>
  <c r="DS118" i="48"/>
  <c r="AL118" i="48"/>
  <c r="DS119" i="48"/>
  <c r="AL119" i="48"/>
  <c r="AL120" i="48"/>
  <c r="AL121" i="48"/>
  <c r="AL122" i="48"/>
  <c r="DS123" i="48"/>
  <c r="AL123" i="48"/>
  <c r="DS124" i="48"/>
  <c r="AL124" i="48"/>
  <c r="DS125" i="48"/>
  <c r="AL125" i="48"/>
  <c r="DS126" i="48"/>
  <c r="AL126" i="48"/>
  <c r="DS127" i="48"/>
  <c r="AL127" i="48"/>
  <c r="DS128" i="48"/>
  <c r="AL128" i="48"/>
  <c r="AL129" i="48"/>
  <c r="AL130" i="48"/>
  <c r="AL131" i="48"/>
  <c r="AL132" i="48"/>
  <c r="AL133" i="48"/>
  <c r="AL134" i="48"/>
  <c r="AL135" i="48"/>
  <c r="AL136" i="48"/>
  <c r="AL137" i="48"/>
  <c r="AL138" i="48"/>
  <c r="AL139" i="48"/>
  <c r="AL140" i="48"/>
  <c r="AL141" i="48"/>
  <c r="DS142" i="48"/>
  <c r="AL142" i="48"/>
  <c r="AL143" i="48"/>
  <c r="AL144" i="48"/>
  <c r="AL145" i="48"/>
  <c r="AL146" i="48"/>
  <c r="AL147" i="48"/>
  <c r="AL148" i="48"/>
  <c r="DS149" i="48"/>
  <c r="AL149" i="48"/>
  <c r="AL150" i="48"/>
  <c r="AL151" i="48"/>
  <c r="AL152" i="48"/>
  <c r="AL153" i="48"/>
  <c r="AL154" i="48"/>
  <c r="AL155" i="48"/>
  <c r="AL156" i="48"/>
  <c r="AL157" i="48"/>
  <c r="AL158" i="48"/>
  <c r="AL159" i="48"/>
  <c r="AL160" i="48"/>
  <c r="AL161" i="48"/>
  <c r="AL162" i="48"/>
  <c r="AL163" i="48"/>
  <c r="AL164" i="48"/>
  <c r="AL165" i="48"/>
  <c r="AL167" i="48"/>
  <c r="D62" i="48" s="1"/>
  <c r="DL3" i="48"/>
  <c r="DM3" i="48"/>
  <c r="DR3" i="48"/>
  <c r="AK3" i="48"/>
  <c r="DL4" i="48"/>
  <c r="DM4" i="48"/>
  <c r="DR4" i="48"/>
  <c r="AK4" i="48"/>
  <c r="DL5" i="48"/>
  <c r="DM5" i="48"/>
  <c r="DR5" i="48"/>
  <c r="AK5" i="48"/>
  <c r="DL6" i="48"/>
  <c r="DM6" i="48"/>
  <c r="DR6" i="48"/>
  <c r="AK6" i="48"/>
  <c r="AK7" i="48"/>
  <c r="AK8" i="48"/>
  <c r="DL7" i="48"/>
  <c r="DL8" i="48"/>
  <c r="DL9" i="48"/>
  <c r="DM7" i="48"/>
  <c r="DM8" i="48"/>
  <c r="DM9" i="48"/>
  <c r="DR9" i="48"/>
  <c r="AK9" i="48"/>
  <c r="AK10" i="48"/>
  <c r="AK11" i="48"/>
  <c r="DM10" i="48"/>
  <c r="DM11" i="48"/>
  <c r="DM12" i="48"/>
  <c r="DR12" i="48"/>
  <c r="AK12" i="48"/>
  <c r="DR13" i="48"/>
  <c r="AK13" i="48"/>
  <c r="DR14" i="48"/>
  <c r="AK14" i="48"/>
  <c r="DM13" i="48"/>
  <c r="DM14" i="48"/>
  <c r="DM15" i="48"/>
  <c r="DR15" i="48"/>
  <c r="AK15" i="48"/>
  <c r="DM16" i="48"/>
  <c r="DR16" i="48"/>
  <c r="AK16" i="48"/>
  <c r="DR17" i="48"/>
  <c r="AK17" i="48"/>
  <c r="DR18" i="48"/>
  <c r="AK18" i="48"/>
  <c r="DR19" i="48"/>
  <c r="AK19" i="48"/>
  <c r="DR20" i="48"/>
  <c r="AK20" i="48"/>
  <c r="DM17" i="48"/>
  <c r="DM18" i="48"/>
  <c r="DM19" i="48"/>
  <c r="DM20" i="48"/>
  <c r="DM21" i="48"/>
  <c r="DR21" i="48"/>
  <c r="AK21" i="48"/>
  <c r="DL10" i="48"/>
  <c r="DL11" i="48"/>
  <c r="DL12" i="48"/>
  <c r="DL13" i="48"/>
  <c r="DL14" i="48"/>
  <c r="DL15" i="48"/>
  <c r="DL16" i="48"/>
  <c r="DL17" i="48"/>
  <c r="DL18" i="48"/>
  <c r="DL19" i="48"/>
  <c r="DL20" i="48"/>
  <c r="DL21" i="48"/>
  <c r="DL22" i="48"/>
  <c r="DM22" i="48"/>
  <c r="DR22" i="48"/>
  <c r="AK22" i="48"/>
  <c r="DL23" i="48"/>
  <c r="DM23" i="48"/>
  <c r="DR23" i="48"/>
  <c r="AK23" i="48"/>
  <c r="AK24" i="48"/>
  <c r="DR25" i="48"/>
  <c r="AK25" i="48"/>
  <c r="DR26" i="48"/>
  <c r="AK26" i="48"/>
  <c r="DR27" i="48"/>
  <c r="AK27" i="48"/>
  <c r="DR28" i="48"/>
  <c r="AK28" i="48"/>
  <c r="DR29" i="48"/>
  <c r="AK29" i="48"/>
  <c r="DR30" i="48"/>
  <c r="AK30" i="48"/>
  <c r="DR31" i="48"/>
  <c r="AK31" i="48"/>
  <c r="DR32" i="48"/>
  <c r="AK32" i="48"/>
  <c r="DR33" i="48"/>
  <c r="AK33" i="48"/>
  <c r="AK34" i="48"/>
  <c r="AK35" i="48"/>
  <c r="AK36" i="48"/>
  <c r="AK37" i="48"/>
  <c r="AK38" i="48"/>
  <c r="DM24" i="48"/>
  <c r="DM25" i="48"/>
  <c r="DM26" i="48"/>
  <c r="DM27" i="48"/>
  <c r="DM28" i="48"/>
  <c r="DM29" i="48"/>
  <c r="DM30" i="48"/>
  <c r="DM31" i="48"/>
  <c r="DM32" i="48"/>
  <c r="DM33" i="48"/>
  <c r="DM34" i="48"/>
  <c r="DM35" i="48"/>
  <c r="DM36" i="48"/>
  <c r="DM37" i="48"/>
  <c r="DM38" i="48"/>
  <c r="DM39" i="48"/>
  <c r="DR39" i="48"/>
  <c r="AK39" i="48"/>
  <c r="DM40" i="48"/>
  <c r="DR40" i="48"/>
  <c r="AK40" i="48"/>
  <c r="DM41" i="48"/>
  <c r="DR41" i="48"/>
  <c r="AK41" i="48"/>
  <c r="AK42" i="48"/>
  <c r="DM42" i="48"/>
  <c r="DM43" i="48"/>
  <c r="DR43" i="48"/>
  <c r="AK43" i="48"/>
  <c r="AK44" i="48"/>
  <c r="AK45" i="48"/>
  <c r="AK46" i="48"/>
  <c r="AK47" i="48"/>
  <c r="AK48" i="48"/>
  <c r="AK49" i="48"/>
  <c r="AK50" i="48"/>
  <c r="AK51" i="48"/>
  <c r="AK52" i="48"/>
  <c r="AK53" i="48"/>
  <c r="AK54" i="48"/>
  <c r="AK55" i="48"/>
  <c r="DL24" i="48"/>
  <c r="DL25" i="48"/>
  <c r="DL26" i="48"/>
  <c r="DL27" i="48"/>
  <c r="DL28" i="48"/>
  <c r="DL29" i="48"/>
  <c r="DL30" i="48"/>
  <c r="DL31" i="48"/>
  <c r="DL32" i="48"/>
  <c r="DL33" i="48"/>
  <c r="DL34" i="48"/>
  <c r="DL35" i="48"/>
  <c r="DL36" i="48"/>
  <c r="DL37" i="48"/>
  <c r="DL38" i="48"/>
  <c r="DL39" i="48"/>
  <c r="DL40" i="48"/>
  <c r="DL41" i="48"/>
  <c r="DL42" i="48"/>
  <c r="DL43" i="48"/>
  <c r="DL44" i="48"/>
  <c r="DL45" i="48"/>
  <c r="DL46" i="48"/>
  <c r="DL47" i="48"/>
  <c r="DL48" i="48"/>
  <c r="DL49" i="48"/>
  <c r="DL50" i="48"/>
  <c r="DL51" i="48"/>
  <c r="DL52" i="48"/>
  <c r="DL53" i="48"/>
  <c r="DL54" i="48"/>
  <c r="DL55" i="48"/>
  <c r="DL56" i="48"/>
  <c r="DM44" i="48"/>
  <c r="DM45" i="48"/>
  <c r="DM46" i="48"/>
  <c r="DM47" i="48"/>
  <c r="DM48" i="48"/>
  <c r="DM49" i="48"/>
  <c r="DM50" i="48"/>
  <c r="DM51" i="48"/>
  <c r="DM52" i="48"/>
  <c r="DM53" i="48"/>
  <c r="DM54" i="48"/>
  <c r="DM55" i="48"/>
  <c r="DM56" i="48"/>
  <c r="DR56" i="48"/>
  <c r="AK56" i="48"/>
  <c r="DL57" i="48"/>
  <c r="DM57" i="48"/>
  <c r="DR57" i="48"/>
  <c r="AK57" i="48"/>
  <c r="DL58" i="48"/>
  <c r="DM58" i="48"/>
  <c r="DR58" i="48"/>
  <c r="AK58" i="48"/>
  <c r="AK59" i="48"/>
  <c r="DL59" i="48"/>
  <c r="DL60" i="48"/>
  <c r="DM59" i="48"/>
  <c r="DM60" i="48"/>
  <c r="DR60" i="48"/>
  <c r="AK60" i="48"/>
  <c r="AK61" i="48"/>
  <c r="AK62" i="48"/>
  <c r="DL61" i="48"/>
  <c r="DL62" i="48"/>
  <c r="DL63" i="48"/>
  <c r="DM61" i="48"/>
  <c r="DM62" i="48"/>
  <c r="DM63" i="48"/>
  <c r="DR63" i="48"/>
  <c r="AK63" i="48"/>
  <c r="DL64" i="48"/>
  <c r="DM64" i="48"/>
  <c r="DR64" i="48"/>
  <c r="AK64" i="48"/>
  <c r="DL65" i="48"/>
  <c r="DM65" i="48"/>
  <c r="DR65" i="48"/>
  <c r="AK65" i="48"/>
  <c r="DL66" i="48"/>
  <c r="DM66" i="48"/>
  <c r="DR66" i="48"/>
  <c r="AK66" i="48"/>
  <c r="DL67" i="48"/>
  <c r="DM67" i="48"/>
  <c r="DR67" i="48"/>
  <c r="AK67" i="48"/>
  <c r="DL68" i="48"/>
  <c r="DM68" i="48"/>
  <c r="DR68" i="48"/>
  <c r="AK68" i="48"/>
  <c r="DL69" i="48"/>
  <c r="DM69" i="48"/>
  <c r="DR69" i="48"/>
  <c r="AK69" i="48"/>
  <c r="DL70" i="48"/>
  <c r="DM70" i="48"/>
  <c r="DR70" i="48"/>
  <c r="AK70" i="48"/>
  <c r="AK71" i="48"/>
  <c r="DL71" i="48"/>
  <c r="DL72" i="48"/>
  <c r="DM71" i="48"/>
  <c r="DM72" i="48"/>
  <c r="DR72" i="48"/>
  <c r="AK72" i="48"/>
  <c r="DL73" i="48"/>
  <c r="DM73" i="48"/>
  <c r="DR73" i="48"/>
  <c r="AK73" i="48"/>
  <c r="DL74" i="48"/>
  <c r="DM74" i="48"/>
  <c r="DR74" i="48"/>
  <c r="AK74" i="48"/>
  <c r="DL75" i="48"/>
  <c r="DM75" i="48"/>
  <c r="DR75" i="48"/>
  <c r="AK75" i="48"/>
  <c r="DL76" i="48"/>
  <c r="DM76" i="48"/>
  <c r="DR76" i="48"/>
  <c r="AK76" i="48"/>
  <c r="DL77" i="48"/>
  <c r="DM77" i="48"/>
  <c r="DR77" i="48"/>
  <c r="AK77" i="48"/>
  <c r="DL78" i="48"/>
  <c r="DM78" i="48"/>
  <c r="DR78" i="48"/>
  <c r="AK78" i="48"/>
  <c r="DL79" i="48"/>
  <c r="DM79" i="48"/>
  <c r="DR79" i="48"/>
  <c r="AK79" i="48"/>
  <c r="DL80" i="48"/>
  <c r="DM80" i="48"/>
  <c r="DR80" i="48"/>
  <c r="AK80" i="48"/>
  <c r="DL81" i="48"/>
  <c r="DM81" i="48"/>
  <c r="DR81" i="48"/>
  <c r="AK81" i="48"/>
  <c r="AK82" i="48"/>
  <c r="DL82" i="48"/>
  <c r="DL83" i="48"/>
  <c r="DM82" i="48"/>
  <c r="DM83" i="48"/>
  <c r="DR83" i="48"/>
  <c r="AK83" i="48"/>
  <c r="AK84" i="48"/>
  <c r="AK85" i="48"/>
  <c r="AK86" i="48"/>
  <c r="AK87" i="48"/>
  <c r="AK88" i="48"/>
  <c r="AK89" i="48"/>
  <c r="DL84" i="48"/>
  <c r="DL85" i="48"/>
  <c r="DL86" i="48"/>
  <c r="DL87" i="48"/>
  <c r="DL88" i="48"/>
  <c r="DL89" i="48"/>
  <c r="DL90" i="48"/>
  <c r="DM84" i="48"/>
  <c r="DM85" i="48"/>
  <c r="DM86" i="48"/>
  <c r="DM87" i="48"/>
  <c r="DM88" i="48"/>
  <c r="DM89" i="48"/>
  <c r="DM90" i="48"/>
  <c r="DR90" i="48"/>
  <c r="AK90" i="48"/>
  <c r="DL91" i="48"/>
  <c r="DM91" i="48"/>
  <c r="DR91" i="48"/>
  <c r="AK91" i="48"/>
  <c r="DL92" i="48"/>
  <c r="DM92" i="48"/>
  <c r="DR92" i="48"/>
  <c r="AK92" i="48"/>
  <c r="DL93" i="48"/>
  <c r="DM93" i="48"/>
  <c r="DR93" i="48"/>
  <c r="AK93" i="48"/>
  <c r="DL94" i="48"/>
  <c r="DM94" i="48"/>
  <c r="DR94" i="48"/>
  <c r="AK94" i="48"/>
  <c r="DL95" i="48"/>
  <c r="DM95" i="48"/>
  <c r="DR95" i="48"/>
  <c r="AK95" i="48"/>
  <c r="DL96" i="48"/>
  <c r="DM96" i="48"/>
  <c r="DR96" i="48"/>
  <c r="AK96" i="48"/>
  <c r="DL97" i="48"/>
  <c r="DM97" i="48"/>
  <c r="DR97" i="48"/>
  <c r="AK97" i="48"/>
  <c r="DL98" i="48"/>
  <c r="DM98" i="48"/>
  <c r="DR98" i="48"/>
  <c r="AK98" i="48"/>
  <c r="DL99" i="48"/>
  <c r="DM99" i="48"/>
  <c r="DR99" i="48"/>
  <c r="AK99" i="48"/>
  <c r="DL100" i="48"/>
  <c r="DM100" i="48"/>
  <c r="DR100" i="48"/>
  <c r="AK100" i="48"/>
  <c r="AK101" i="48"/>
  <c r="AK102" i="48"/>
  <c r="AK103" i="48"/>
  <c r="AK104" i="48"/>
  <c r="AK105" i="48"/>
  <c r="AK106" i="48"/>
  <c r="AK107" i="48"/>
  <c r="AK108" i="48"/>
  <c r="AK109" i="48"/>
  <c r="AK110" i="48"/>
  <c r="DL101" i="48"/>
  <c r="DL102" i="48"/>
  <c r="DL103" i="48"/>
  <c r="DL104" i="48"/>
  <c r="DL105" i="48"/>
  <c r="DL106" i="48"/>
  <c r="DL107" i="48"/>
  <c r="DL108" i="48"/>
  <c r="DL109" i="48"/>
  <c r="DL110" i="48"/>
  <c r="DL111" i="48"/>
  <c r="DM101" i="48"/>
  <c r="DM102" i="48"/>
  <c r="DM103" i="48"/>
  <c r="DM104" i="48"/>
  <c r="DM105" i="48"/>
  <c r="DM106" i="48"/>
  <c r="DM107" i="48"/>
  <c r="DM108" i="48"/>
  <c r="DM109" i="48"/>
  <c r="DM110" i="48"/>
  <c r="DM111" i="48"/>
  <c r="DR111" i="48"/>
  <c r="AK111" i="48"/>
  <c r="AK112" i="48"/>
  <c r="AK113" i="48"/>
  <c r="AK114" i="48"/>
  <c r="AK115" i="48"/>
  <c r="AK116" i="48"/>
  <c r="DL112" i="48"/>
  <c r="DL113" i="48"/>
  <c r="DL114" i="48"/>
  <c r="DL115" i="48"/>
  <c r="DL116" i="48"/>
  <c r="DL117" i="48"/>
  <c r="DM112" i="48"/>
  <c r="DM113" i="48"/>
  <c r="DM114" i="48"/>
  <c r="DM115" i="48"/>
  <c r="DM116" i="48"/>
  <c r="DM117" i="48"/>
  <c r="DR117" i="48"/>
  <c r="AK117" i="48"/>
  <c r="DL118" i="48"/>
  <c r="DM118" i="48"/>
  <c r="DR118" i="48"/>
  <c r="AK118" i="48"/>
  <c r="DL119" i="48"/>
  <c r="DM119" i="48"/>
  <c r="DR119" i="48"/>
  <c r="AK119" i="48"/>
  <c r="AK120" i="48"/>
  <c r="AK121" i="48"/>
  <c r="AK122" i="48"/>
  <c r="DL120" i="48"/>
  <c r="DL121" i="48"/>
  <c r="DL122" i="48"/>
  <c r="DL123" i="48"/>
  <c r="DM120" i="48"/>
  <c r="DM121" i="48"/>
  <c r="DM122" i="48"/>
  <c r="DM123" i="48"/>
  <c r="DR123" i="48"/>
  <c r="AK123" i="48"/>
  <c r="DL124" i="48"/>
  <c r="DM124" i="48"/>
  <c r="DR124" i="48"/>
  <c r="AK124" i="48"/>
  <c r="DL125" i="48"/>
  <c r="DM125" i="48"/>
  <c r="DR125" i="48"/>
  <c r="AK125" i="48"/>
  <c r="DL126" i="48"/>
  <c r="DM126" i="48"/>
  <c r="DR126" i="48"/>
  <c r="AK126" i="48"/>
  <c r="DL127" i="48"/>
  <c r="DM127" i="48"/>
  <c r="DR127" i="48"/>
  <c r="AK127" i="48"/>
  <c r="DL128" i="48"/>
  <c r="DM128" i="48"/>
  <c r="DR128" i="48"/>
  <c r="AK128" i="48"/>
  <c r="AK129" i="48"/>
  <c r="AK130" i="48"/>
  <c r="AK131" i="48"/>
  <c r="AK132" i="48"/>
  <c r="AK133" i="48"/>
  <c r="AK134" i="48"/>
  <c r="AK135" i="48"/>
  <c r="AK136" i="48"/>
  <c r="AK137" i="48"/>
  <c r="AK138" i="48"/>
  <c r="AK139" i="48"/>
  <c r="AK140" i="48"/>
  <c r="AK141" i="48"/>
  <c r="DL129" i="48"/>
  <c r="DL130" i="48"/>
  <c r="DL131" i="48"/>
  <c r="DL132" i="48"/>
  <c r="DL133" i="48"/>
  <c r="DL134" i="48"/>
  <c r="DL135" i="48"/>
  <c r="DL136" i="48"/>
  <c r="DL137" i="48"/>
  <c r="DL138" i="48"/>
  <c r="DL139" i="48"/>
  <c r="DL140" i="48"/>
  <c r="DL141" i="48"/>
  <c r="DL142" i="48"/>
  <c r="DM129" i="48"/>
  <c r="DM130" i="48"/>
  <c r="DM131" i="48"/>
  <c r="DM132" i="48"/>
  <c r="DM133" i="48"/>
  <c r="DM134" i="48"/>
  <c r="DM135" i="48"/>
  <c r="DM136" i="48"/>
  <c r="DM137" i="48"/>
  <c r="DM138" i="48"/>
  <c r="DM139" i="48"/>
  <c r="DM140" i="48"/>
  <c r="DM141" i="48"/>
  <c r="DM142" i="48"/>
  <c r="DR142" i="48"/>
  <c r="AK142" i="48"/>
  <c r="AK143" i="48"/>
  <c r="AK144" i="48"/>
  <c r="AK145" i="48"/>
  <c r="AK146" i="48"/>
  <c r="AK147" i="48"/>
  <c r="AK148" i="48"/>
  <c r="DL143" i="48"/>
  <c r="DL144" i="48"/>
  <c r="DL145" i="48"/>
  <c r="DL146" i="48"/>
  <c r="DL147" i="48"/>
  <c r="DL148" i="48"/>
  <c r="DL149" i="48"/>
  <c r="DM143" i="48"/>
  <c r="DM144" i="48"/>
  <c r="DM145" i="48"/>
  <c r="DM146" i="48"/>
  <c r="DM147" i="48"/>
  <c r="DM148" i="48"/>
  <c r="DM149" i="48"/>
  <c r="DR149" i="48"/>
  <c r="AK149" i="48"/>
  <c r="AK150" i="48"/>
  <c r="AK151" i="48"/>
  <c r="AK152" i="48"/>
  <c r="AK153" i="48"/>
  <c r="AK154" i="48"/>
  <c r="AK155" i="48"/>
  <c r="AK156" i="48"/>
  <c r="AK157" i="48"/>
  <c r="AK158" i="48"/>
  <c r="AK159" i="48"/>
  <c r="AK160" i="48"/>
  <c r="AK161" i="48"/>
  <c r="AK162" i="48"/>
  <c r="AK163" i="48"/>
  <c r="AK164" i="48"/>
  <c r="AK165" i="48"/>
  <c r="DQ3" i="48"/>
  <c r="AJ3" i="48"/>
  <c r="DQ4" i="48"/>
  <c r="AJ4" i="48"/>
  <c r="DQ5" i="48"/>
  <c r="AJ5" i="48"/>
  <c r="DQ6" i="48"/>
  <c r="AJ6" i="48"/>
  <c r="AJ7" i="48"/>
  <c r="AJ8" i="48"/>
  <c r="DQ9" i="48"/>
  <c r="AJ9" i="48"/>
  <c r="AJ10" i="48"/>
  <c r="AJ11" i="48"/>
  <c r="DQ12" i="48"/>
  <c r="AJ12" i="48"/>
  <c r="DQ13" i="48"/>
  <c r="AJ13" i="48"/>
  <c r="DQ14" i="48"/>
  <c r="AJ14" i="48"/>
  <c r="DQ15" i="48"/>
  <c r="AJ15" i="48"/>
  <c r="DQ16" i="48"/>
  <c r="AJ16" i="48"/>
  <c r="DQ17" i="48"/>
  <c r="AJ17" i="48"/>
  <c r="DQ18" i="48"/>
  <c r="AJ18" i="48"/>
  <c r="DQ19" i="48"/>
  <c r="AJ19" i="48"/>
  <c r="DQ20" i="48"/>
  <c r="AJ20" i="48"/>
  <c r="DQ21" i="48"/>
  <c r="AJ21" i="48"/>
  <c r="DQ22" i="48"/>
  <c r="AJ22" i="48"/>
  <c r="DQ23" i="48"/>
  <c r="AJ23" i="48"/>
  <c r="AJ24" i="48"/>
  <c r="DQ25" i="48"/>
  <c r="AJ25" i="48"/>
  <c r="DQ26" i="48"/>
  <c r="AJ26" i="48"/>
  <c r="DQ27" i="48"/>
  <c r="AJ27" i="48"/>
  <c r="DQ28" i="48"/>
  <c r="AJ28" i="48"/>
  <c r="DQ29" i="48"/>
  <c r="AJ29" i="48"/>
  <c r="DQ30" i="48"/>
  <c r="AJ30" i="48"/>
  <c r="DQ31" i="48"/>
  <c r="AJ31" i="48"/>
  <c r="DQ32" i="48"/>
  <c r="AJ32" i="48"/>
  <c r="DQ33" i="48"/>
  <c r="AJ33" i="48"/>
  <c r="AJ34" i="48"/>
  <c r="AJ35" i="48"/>
  <c r="AJ36" i="48"/>
  <c r="AJ37" i="48"/>
  <c r="AJ38" i="48"/>
  <c r="DQ39" i="48"/>
  <c r="AJ39" i="48"/>
  <c r="DQ40" i="48"/>
  <c r="AJ40" i="48"/>
  <c r="DQ41" i="48"/>
  <c r="AJ41" i="48"/>
  <c r="AJ42" i="48"/>
  <c r="DQ43" i="48"/>
  <c r="AJ43" i="48"/>
  <c r="AJ44" i="48"/>
  <c r="AJ45" i="48"/>
  <c r="AJ46" i="48"/>
  <c r="AJ47" i="48"/>
  <c r="AJ48" i="48"/>
  <c r="AJ49" i="48"/>
  <c r="AJ50" i="48"/>
  <c r="AJ51" i="48"/>
  <c r="AJ52" i="48"/>
  <c r="AJ53" i="48"/>
  <c r="AJ54" i="48"/>
  <c r="AJ55" i="48"/>
  <c r="DQ56" i="48"/>
  <c r="AJ56" i="48"/>
  <c r="DQ57" i="48"/>
  <c r="AJ57" i="48"/>
  <c r="DQ58" i="48"/>
  <c r="AJ58" i="48"/>
  <c r="AJ59" i="48"/>
  <c r="DQ60" i="48"/>
  <c r="AJ60" i="48"/>
  <c r="AJ61" i="48"/>
  <c r="AJ62" i="48"/>
  <c r="DQ63" i="48"/>
  <c r="AJ63" i="48"/>
  <c r="DQ64" i="48"/>
  <c r="AJ64" i="48"/>
  <c r="DQ65" i="48"/>
  <c r="AJ65" i="48"/>
  <c r="DQ66" i="48"/>
  <c r="AJ66" i="48"/>
  <c r="DQ67" i="48"/>
  <c r="AJ67" i="48"/>
  <c r="DQ68" i="48"/>
  <c r="AJ68" i="48"/>
  <c r="DQ69" i="48"/>
  <c r="AJ69" i="48"/>
  <c r="DQ70" i="48"/>
  <c r="AJ70" i="48"/>
  <c r="AJ71" i="48"/>
  <c r="DQ72" i="48"/>
  <c r="AJ72" i="48"/>
  <c r="DQ73" i="48"/>
  <c r="AJ73" i="48"/>
  <c r="DQ74" i="48"/>
  <c r="AJ74" i="48"/>
  <c r="DQ75" i="48"/>
  <c r="AJ75" i="48"/>
  <c r="DQ76" i="48"/>
  <c r="AJ76" i="48"/>
  <c r="DQ77" i="48"/>
  <c r="AJ77" i="48"/>
  <c r="DQ78" i="48"/>
  <c r="AJ78" i="48"/>
  <c r="DQ79" i="48"/>
  <c r="AJ79" i="48"/>
  <c r="DQ80" i="48"/>
  <c r="AJ80" i="48"/>
  <c r="DQ81" i="48"/>
  <c r="AJ81" i="48"/>
  <c r="AJ82" i="48"/>
  <c r="DQ83" i="48"/>
  <c r="AJ83" i="48"/>
  <c r="AJ84" i="48"/>
  <c r="AJ85" i="48"/>
  <c r="AJ86" i="48"/>
  <c r="AJ87" i="48"/>
  <c r="AJ88" i="48"/>
  <c r="AJ89" i="48"/>
  <c r="DQ90" i="48"/>
  <c r="AJ90" i="48"/>
  <c r="DQ91" i="48"/>
  <c r="AJ91" i="48"/>
  <c r="DQ92" i="48"/>
  <c r="AJ92" i="48"/>
  <c r="DQ93" i="48"/>
  <c r="AJ93" i="48"/>
  <c r="DQ94" i="48"/>
  <c r="AJ94" i="48"/>
  <c r="DQ95" i="48"/>
  <c r="AJ95" i="48"/>
  <c r="DQ96" i="48"/>
  <c r="AJ96" i="48"/>
  <c r="DQ97" i="48"/>
  <c r="AJ97" i="48"/>
  <c r="DQ98" i="48"/>
  <c r="AJ98" i="48"/>
  <c r="DQ99" i="48"/>
  <c r="AJ99" i="48"/>
  <c r="DQ100" i="48"/>
  <c r="AJ100" i="48"/>
  <c r="AJ101" i="48"/>
  <c r="AJ102" i="48"/>
  <c r="AJ103" i="48"/>
  <c r="AJ104" i="48"/>
  <c r="AJ105" i="48"/>
  <c r="AJ106" i="48"/>
  <c r="AJ107" i="48"/>
  <c r="AJ108" i="48"/>
  <c r="AJ109" i="48"/>
  <c r="AJ110" i="48"/>
  <c r="DQ111" i="48"/>
  <c r="AJ111" i="48"/>
  <c r="AJ112" i="48"/>
  <c r="AJ113" i="48"/>
  <c r="AJ114" i="48"/>
  <c r="AJ115" i="48"/>
  <c r="AJ116" i="48"/>
  <c r="DQ117" i="48"/>
  <c r="AJ117" i="48"/>
  <c r="DQ118" i="48"/>
  <c r="AJ118" i="48"/>
  <c r="DQ119" i="48"/>
  <c r="AJ119" i="48"/>
  <c r="AJ120" i="48"/>
  <c r="AJ121" i="48"/>
  <c r="AJ122" i="48"/>
  <c r="DQ123" i="48"/>
  <c r="AJ123" i="48"/>
  <c r="DQ124" i="48"/>
  <c r="AJ124" i="48"/>
  <c r="DQ125" i="48"/>
  <c r="AJ125" i="48"/>
  <c r="DQ126" i="48"/>
  <c r="AJ126" i="48"/>
  <c r="DQ127" i="48"/>
  <c r="AJ127" i="48"/>
  <c r="DQ128" i="48"/>
  <c r="AJ128" i="48"/>
  <c r="AJ129" i="48"/>
  <c r="AJ130" i="48"/>
  <c r="AJ131" i="48"/>
  <c r="AJ132" i="48"/>
  <c r="AJ133" i="48"/>
  <c r="AJ134" i="48"/>
  <c r="AJ135" i="48"/>
  <c r="AJ136" i="48"/>
  <c r="AJ137" i="48"/>
  <c r="AJ138" i="48"/>
  <c r="AJ139" i="48"/>
  <c r="AJ140" i="48"/>
  <c r="AJ141" i="48"/>
  <c r="DQ142" i="48"/>
  <c r="AJ142" i="48"/>
  <c r="AJ143" i="48"/>
  <c r="AJ144" i="48"/>
  <c r="AJ145" i="48"/>
  <c r="AJ146" i="48"/>
  <c r="AJ147" i="48"/>
  <c r="AJ148" i="48"/>
  <c r="DQ149" i="48"/>
  <c r="AJ149" i="48"/>
  <c r="AJ150" i="48"/>
  <c r="AJ151" i="48"/>
  <c r="AJ152" i="48"/>
  <c r="AJ153" i="48"/>
  <c r="AJ154" i="48"/>
  <c r="AJ155" i="48"/>
  <c r="AJ156" i="48"/>
  <c r="AJ157" i="48"/>
  <c r="AJ158" i="48"/>
  <c r="AJ159" i="48"/>
  <c r="AJ160" i="48"/>
  <c r="AJ161" i="48"/>
  <c r="AJ162" i="48"/>
  <c r="AJ163" i="48"/>
  <c r="AJ164" i="48"/>
  <c r="AJ165" i="48"/>
  <c r="AI3" i="48"/>
  <c r="AI4" i="48"/>
  <c r="AI5" i="48"/>
  <c r="AI6" i="48"/>
  <c r="AI7" i="48"/>
  <c r="AI8" i="48"/>
  <c r="AI9" i="48"/>
  <c r="AI10" i="48"/>
  <c r="AI11" i="48"/>
  <c r="AI12" i="48"/>
  <c r="AI13" i="48"/>
  <c r="AI14" i="48"/>
  <c r="AI15" i="48"/>
  <c r="AI16" i="48"/>
  <c r="AI17" i="48"/>
  <c r="AI18" i="48"/>
  <c r="AI19" i="48"/>
  <c r="AI20" i="48"/>
  <c r="AI21" i="48"/>
  <c r="AI22" i="48"/>
  <c r="AI23" i="48"/>
  <c r="AI24" i="48"/>
  <c r="AI25" i="48"/>
  <c r="AI26" i="48"/>
  <c r="AI27" i="48"/>
  <c r="AI28" i="48"/>
  <c r="AI29" i="48"/>
  <c r="AI30" i="48"/>
  <c r="AI31" i="48"/>
  <c r="AI32" i="48"/>
  <c r="AI33" i="48"/>
  <c r="AI34" i="48"/>
  <c r="AI35" i="48"/>
  <c r="AI36" i="48"/>
  <c r="AI37" i="48"/>
  <c r="AI38" i="48"/>
  <c r="AI39" i="48"/>
  <c r="AI40" i="48"/>
  <c r="AI41" i="48"/>
  <c r="AI42" i="48"/>
  <c r="AI43" i="48"/>
  <c r="AI44" i="48"/>
  <c r="AI45" i="48"/>
  <c r="AI46" i="48"/>
  <c r="AI47" i="48"/>
  <c r="AI48" i="48"/>
  <c r="AI49" i="48"/>
  <c r="AI50" i="48"/>
  <c r="AI51" i="48"/>
  <c r="AI52" i="48"/>
  <c r="AI53" i="48"/>
  <c r="AI54" i="48"/>
  <c r="AI55" i="48"/>
  <c r="AI56" i="48"/>
  <c r="AI57" i="48"/>
  <c r="AI58" i="48"/>
  <c r="AI59" i="48"/>
  <c r="AI60" i="48"/>
  <c r="AI61" i="48"/>
  <c r="AI62" i="48"/>
  <c r="AI63" i="48"/>
  <c r="AI64" i="48"/>
  <c r="AI65" i="48"/>
  <c r="AI66" i="48"/>
  <c r="AI67" i="48"/>
  <c r="AI68" i="48"/>
  <c r="AI69" i="48"/>
  <c r="AI70" i="48"/>
  <c r="AI71" i="48"/>
  <c r="AI72" i="48"/>
  <c r="AI73" i="48"/>
  <c r="AI74" i="48"/>
  <c r="AI75" i="48"/>
  <c r="AI76" i="48"/>
  <c r="AI77" i="48"/>
  <c r="AI78" i="48"/>
  <c r="AI79" i="48"/>
  <c r="AI80" i="48"/>
  <c r="AI81" i="48"/>
  <c r="AI82" i="48"/>
  <c r="AI83" i="48"/>
  <c r="AI84" i="48"/>
  <c r="AI85" i="48"/>
  <c r="AI86" i="48"/>
  <c r="AI87" i="48"/>
  <c r="AI88" i="48"/>
  <c r="AI89" i="48"/>
  <c r="AI90" i="48"/>
  <c r="AI91" i="48"/>
  <c r="AI92" i="48"/>
  <c r="AI93" i="48"/>
  <c r="AI94" i="48"/>
  <c r="AI95" i="48"/>
  <c r="AI96" i="48"/>
  <c r="AI97" i="48"/>
  <c r="AI98" i="48"/>
  <c r="AI99" i="48"/>
  <c r="AI100" i="48"/>
  <c r="AI101" i="48"/>
  <c r="AI102" i="48"/>
  <c r="AI103" i="48"/>
  <c r="AI104" i="48"/>
  <c r="AI105" i="48"/>
  <c r="AI106" i="48"/>
  <c r="AI107" i="48"/>
  <c r="AI108" i="48"/>
  <c r="AI109" i="48"/>
  <c r="AI110" i="48"/>
  <c r="AI111" i="48"/>
  <c r="AI112" i="48"/>
  <c r="AI113" i="48"/>
  <c r="AI114" i="48"/>
  <c r="AI115" i="48"/>
  <c r="AI116" i="48"/>
  <c r="AI117" i="48"/>
  <c r="AI118" i="48"/>
  <c r="AI119" i="48"/>
  <c r="AI120" i="48"/>
  <c r="AI121" i="48"/>
  <c r="AI122" i="48"/>
  <c r="AI123" i="48"/>
  <c r="AI124" i="48"/>
  <c r="AI125" i="48"/>
  <c r="AI126" i="48"/>
  <c r="AI127" i="48"/>
  <c r="AI128" i="48"/>
  <c r="AI129" i="48"/>
  <c r="AI130" i="48"/>
  <c r="AI131" i="48"/>
  <c r="AI132" i="48"/>
  <c r="AI133" i="48"/>
  <c r="AI134" i="48"/>
  <c r="AI135" i="48"/>
  <c r="AI136" i="48"/>
  <c r="AI137" i="48"/>
  <c r="AI138" i="48"/>
  <c r="AI139" i="48"/>
  <c r="AI140" i="48"/>
  <c r="AI141" i="48"/>
  <c r="AI142" i="48"/>
  <c r="AI143" i="48"/>
  <c r="AI144" i="48"/>
  <c r="AI145" i="48"/>
  <c r="AI146" i="48"/>
  <c r="AI147" i="48"/>
  <c r="AI148" i="48"/>
  <c r="AI149" i="48"/>
  <c r="AI150" i="48"/>
  <c r="AI151" i="48"/>
  <c r="AI152" i="48"/>
  <c r="AI153" i="48"/>
  <c r="AI154" i="48"/>
  <c r="AI155" i="48"/>
  <c r="AI156" i="48"/>
  <c r="AI157" i="48"/>
  <c r="AI158" i="48"/>
  <c r="AI159" i="48"/>
  <c r="AI160" i="48"/>
  <c r="AI161" i="48"/>
  <c r="AI162" i="48"/>
  <c r="AI163" i="48"/>
  <c r="AI164" i="48"/>
  <c r="AI165" i="48"/>
  <c r="AH3" i="48"/>
  <c r="AH4" i="48"/>
  <c r="AH5" i="48"/>
  <c r="AH6" i="48"/>
  <c r="AH7" i="48"/>
  <c r="AH8" i="48"/>
  <c r="AH9" i="48"/>
  <c r="AH10" i="48"/>
  <c r="AH11" i="48"/>
  <c r="AH12" i="48"/>
  <c r="AH13" i="48"/>
  <c r="AH14" i="48"/>
  <c r="AH15" i="48"/>
  <c r="AH16" i="48"/>
  <c r="AH17" i="48"/>
  <c r="AH18" i="48"/>
  <c r="AH19" i="48"/>
  <c r="AH20" i="48"/>
  <c r="AH21" i="48"/>
  <c r="AH22" i="48"/>
  <c r="AH23" i="48"/>
  <c r="AH24" i="48"/>
  <c r="AH25" i="48"/>
  <c r="AH26" i="48"/>
  <c r="AH27" i="48"/>
  <c r="AH28" i="48"/>
  <c r="AH29" i="48"/>
  <c r="AH30" i="48"/>
  <c r="AH31" i="48"/>
  <c r="AH32" i="48"/>
  <c r="AH33" i="48"/>
  <c r="AH34" i="48"/>
  <c r="AH35" i="48"/>
  <c r="AH36" i="48"/>
  <c r="AH37" i="48"/>
  <c r="AH38" i="48"/>
  <c r="AH39" i="48"/>
  <c r="AH40" i="48"/>
  <c r="AH41" i="48"/>
  <c r="AH42" i="48"/>
  <c r="AH43" i="48"/>
  <c r="AH44" i="48"/>
  <c r="AH45" i="48"/>
  <c r="AH46" i="48"/>
  <c r="AH47" i="48"/>
  <c r="AH48" i="48"/>
  <c r="AH49" i="48"/>
  <c r="AH50" i="48"/>
  <c r="AH51" i="48"/>
  <c r="AH52" i="48"/>
  <c r="AH53" i="48"/>
  <c r="AH54" i="48"/>
  <c r="AH55" i="48"/>
  <c r="AH56" i="48"/>
  <c r="AH57" i="48"/>
  <c r="AH58" i="48"/>
  <c r="AH59" i="48"/>
  <c r="AH60" i="48"/>
  <c r="AH61" i="48"/>
  <c r="AH62" i="48"/>
  <c r="AH63" i="48"/>
  <c r="AH64" i="48"/>
  <c r="AH65" i="48"/>
  <c r="AH66" i="48"/>
  <c r="AH67" i="48"/>
  <c r="AH68" i="48"/>
  <c r="AH69" i="48"/>
  <c r="AH70" i="48"/>
  <c r="AH71" i="48"/>
  <c r="AH72" i="48"/>
  <c r="AH73" i="48"/>
  <c r="AH74" i="48"/>
  <c r="AH75" i="48"/>
  <c r="AH76" i="48"/>
  <c r="AH77" i="48"/>
  <c r="AH78" i="48"/>
  <c r="AH79" i="48"/>
  <c r="AH80" i="48"/>
  <c r="AH81" i="48"/>
  <c r="AH82" i="48"/>
  <c r="AH83" i="48"/>
  <c r="AH84" i="48"/>
  <c r="AH85" i="48"/>
  <c r="AH86" i="48"/>
  <c r="AH87" i="48"/>
  <c r="AH88" i="48"/>
  <c r="AH89" i="48"/>
  <c r="AH90" i="48"/>
  <c r="AH91" i="48"/>
  <c r="AH92" i="48"/>
  <c r="AH93" i="48"/>
  <c r="AH94" i="48"/>
  <c r="AH95" i="48"/>
  <c r="AH96" i="48"/>
  <c r="AH97" i="48"/>
  <c r="AH98" i="48"/>
  <c r="AH99" i="48"/>
  <c r="AH100" i="48"/>
  <c r="AH101" i="48"/>
  <c r="AH102" i="48"/>
  <c r="AH103" i="48"/>
  <c r="AH104" i="48"/>
  <c r="AH105" i="48"/>
  <c r="AH106" i="48"/>
  <c r="AH107" i="48"/>
  <c r="AH108" i="48"/>
  <c r="AH109" i="48"/>
  <c r="AH110" i="48"/>
  <c r="AH111" i="48"/>
  <c r="AH112" i="48"/>
  <c r="AH113" i="48"/>
  <c r="AH114" i="48"/>
  <c r="AH115" i="48"/>
  <c r="AH116" i="48"/>
  <c r="AH117" i="48"/>
  <c r="AH118" i="48"/>
  <c r="AH119" i="48"/>
  <c r="AH120" i="48"/>
  <c r="AH121" i="48"/>
  <c r="AH122" i="48"/>
  <c r="AH123" i="48"/>
  <c r="AH124" i="48"/>
  <c r="AH125" i="48"/>
  <c r="AH126" i="48"/>
  <c r="AH127" i="48"/>
  <c r="AH128" i="48"/>
  <c r="AH129" i="48"/>
  <c r="AH130" i="48"/>
  <c r="AH131" i="48"/>
  <c r="AH132" i="48"/>
  <c r="AH133" i="48"/>
  <c r="AH134" i="48"/>
  <c r="AH135" i="48"/>
  <c r="AH136" i="48"/>
  <c r="AH137" i="48"/>
  <c r="AH138" i="48"/>
  <c r="AH139" i="48"/>
  <c r="AH140" i="48"/>
  <c r="AH141" i="48"/>
  <c r="AH142" i="48"/>
  <c r="AH143" i="48"/>
  <c r="AH144" i="48"/>
  <c r="AH145" i="48"/>
  <c r="AH146" i="48"/>
  <c r="AH147" i="48"/>
  <c r="AH148" i="48"/>
  <c r="AH149" i="48"/>
  <c r="AH150" i="48"/>
  <c r="AH151" i="48"/>
  <c r="AH152" i="48"/>
  <c r="AH153" i="48"/>
  <c r="AH154" i="48"/>
  <c r="AH155" i="48"/>
  <c r="AH156" i="48"/>
  <c r="AH157" i="48"/>
  <c r="AH158" i="48"/>
  <c r="AH159" i="48"/>
  <c r="AH160" i="48"/>
  <c r="AH161" i="48"/>
  <c r="AH162" i="48"/>
  <c r="AH163" i="48"/>
  <c r="AH164" i="48"/>
  <c r="AH165" i="48"/>
  <c r="AF3" i="48"/>
  <c r="AF4" i="48"/>
  <c r="AF5" i="48"/>
  <c r="AF6" i="48"/>
  <c r="AF7" i="48"/>
  <c r="AF8" i="48"/>
  <c r="AF9" i="48"/>
  <c r="AF10" i="48"/>
  <c r="AF11" i="48"/>
  <c r="AF12" i="48"/>
  <c r="AF13" i="48"/>
  <c r="AF14" i="48"/>
  <c r="AF15" i="48"/>
  <c r="AF16" i="48"/>
  <c r="AF17" i="48"/>
  <c r="AF18" i="48"/>
  <c r="AF19" i="48"/>
  <c r="AF20" i="48"/>
  <c r="AF21" i="48"/>
  <c r="AF22" i="48"/>
  <c r="AF23" i="48"/>
  <c r="AF24" i="48"/>
  <c r="AF25" i="48"/>
  <c r="AF26" i="48"/>
  <c r="AF27" i="48"/>
  <c r="AF28" i="48"/>
  <c r="AF29" i="48"/>
  <c r="AF30" i="48"/>
  <c r="AF31" i="48"/>
  <c r="AF32" i="48"/>
  <c r="AF33" i="48"/>
  <c r="AF34" i="48"/>
  <c r="AF35" i="48"/>
  <c r="AF36" i="48"/>
  <c r="AF37" i="48"/>
  <c r="AF38" i="48"/>
  <c r="AF39" i="48"/>
  <c r="AF40" i="48"/>
  <c r="AF41" i="48"/>
  <c r="AF42" i="48"/>
  <c r="AF43" i="48"/>
  <c r="AF44" i="48"/>
  <c r="AF45" i="48"/>
  <c r="AF46" i="48"/>
  <c r="AF47" i="48"/>
  <c r="AF48" i="48"/>
  <c r="AF49" i="48"/>
  <c r="AF50" i="48"/>
  <c r="AF51" i="48"/>
  <c r="AF52" i="48"/>
  <c r="AF53" i="48"/>
  <c r="AF54" i="48"/>
  <c r="AF55" i="48"/>
  <c r="AF56" i="48"/>
  <c r="AF57" i="48"/>
  <c r="AF58" i="48"/>
  <c r="AF59" i="48"/>
  <c r="AF60" i="48"/>
  <c r="AF61" i="48"/>
  <c r="AF62" i="48"/>
  <c r="AF63" i="48"/>
  <c r="AF64" i="48"/>
  <c r="AF65" i="48"/>
  <c r="AF66" i="48"/>
  <c r="AF67" i="48"/>
  <c r="AF68" i="48"/>
  <c r="AF69" i="48"/>
  <c r="AF70" i="48"/>
  <c r="AF71" i="48"/>
  <c r="AF72" i="48"/>
  <c r="AF73" i="48"/>
  <c r="AF74" i="48"/>
  <c r="AF75" i="48"/>
  <c r="AF76" i="48"/>
  <c r="AF77" i="48"/>
  <c r="AF78" i="48"/>
  <c r="AF79" i="48"/>
  <c r="AF80" i="48"/>
  <c r="AF81" i="48"/>
  <c r="AF82" i="48"/>
  <c r="AF83" i="48"/>
  <c r="AF84" i="48"/>
  <c r="AF85" i="48"/>
  <c r="AF86" i="48"/>
  <c r="AF87" i="48"/>
  <c r="AF88" i="48"/>
  <c r="AF89" i="48"/>
  <c r="AF90" i="48"/>
  <c r="AF91" i="48"/>
  <c r="AF92" i="48"/>
  <c r="AF93" i="48"/>
  <c r="AF94" i="48"/>
  <c r="AF95" i="48"/>
  <c r="AF96" i="48"/>
  <c r="AF97" i="48"/>
  <c r="AF98" i="48"/>
  <c r="AF99" i="48"/>
  <c r="AF100" i="48"/>
  <c r="AF101" i="48"/>
  <c r="AF102" i="48"/>
  <c r="AF103" i="48"/>
  <c r="AF104" i="48"/>
  <c r="AF105" i="48"/>
  <c r="AF106" i="48"/>
  <c r="AF107" i="48"/>
  <c r="AF108" i="48"/>
  <c r="AF109" i="48"/>
  <c r="AF110" i="48"/>
  <c r="AF111" i="48"/>
  <c r="AF112" i="48"/>
  <c r="AF113" i="48"/>
  <c r="AF114" i="48"/>
  <c r="AF115" i="48"/>
  <c r="AF116" i="48"/>
  <c r="AF117" i="48"/>
  <c r="AF118" i="48"/>
  <c r="AF119" i="48"/>
  <c r="AF120" i="48"/>
  <c r="AF121" i="48"/>
  <c r="AF122" i="48"/>
  <c r="AF123" i="48"/>
  <c r="AF124" i="48"/>
  <c r="AF125" i="48"/>
  <c r="AF126" i="48"/>
  <c r="AF127" i="48"/>
  <c r="AF128" i="48"/>
  <c r="AF129" i="48"/>
  <c r="AF130" i="48"/>
  <c r="AF131" i="48"/>
  <c r="AF132" i="48"/>
  <c r="AF133" i="48"/>
  <c r="AF134" i="48"/>
  <c r="AF135" i="48"/>
  <c r="AF136" i="48"/>
  <c r="AF137" i="48"/>
  <c r="AF138" i="48"/>
  <c r="AF139" i="48"/>
  <c r="AF140" i="48"/>
  <c r="AF141" i="48"/>
  <c r="AF142" i="48"/>
  <c r="AF143" i="48"/>
  <c r="AF144" i="48"/>
  <c r="AF145" i="48"/>
  <c r="AF146" i="48"/>
  <c r="AF147" i="48"/>
  <c r="AF148" i="48"/>
  <c r="AF149" i="48"/>
  <c r="AF150" i="48"/>
  <c r="AF151" i="48"/>
  <c r="AF152" i="48"/>
  <c r="AF153" i="48"/>
  <c r="AF154" i="48"/>
  <c r="AF155" i="48"/>
  <c r="AF156" i="48"/>
  <c r="AF157" i="48"/>
  <c r="AF158" i="48"/>
  <c r="AF159" i="48"/>
  <c r="AF160" i="48"/>
  <c r="AF161" i="48"/>
  <c r="AF162" i="48"/>
  <c r="AF163" i="48"/>
  <c r="AF164" i="48"/>
  <c r="AF165" i="48"/>
  <c r="AE3" i="48"/>
  <c r="AE4" i="48"/>
  <c r="AE5" i="48"/>
  <c r="AE6" i="48"/>
  <c r="AE7" i="48"/>
  <c r="AE8" i="48"/>
  <c r="AE9" i="48"/>
  <c r="AE10" i="48"/>
  <c r="AE11" i="48"/>
  <c r="AE12" i="48"/>
  <c r="AE13" i="48"/>
  <c r="AE14" i="48"/>
  <c r="AE15" i="48"/>
  <c r="AE16" i="48"/>
  <c r="AE17" i="48"/>
  <c r="AE18" i="48"/>
  <c r="AE19" i="48"/>
  <c r="AE20" i="48"/>
  <c r="AE21" i="48"/>
  <c r="AE22" i="48"/>
  <c r="AE23" i="48"/>
  <c r="AE24" i="48"/>
  <c r="AE25" i="48"/>
  <c r="AE26" i="48"/>
  <c r="AE27" i="48"/>
  <c r="AE28" i="48"/>
  <c r="AE29" i="48"/>
  <c r="AE30" i="48"/>
  <c r="AE31" i="48"/>
  <c r="AE32" i="48"/>
  <c r="AE33" i="48"/>
  <c r="AE34" i="48"/>
  <c r="AE35" i="48"/>
  <c r="AE36" i="48"/>
  <c r="AE37" i="48"/>
  <c r="AE38" i="48"/>
  <c r="AE39" i="48"/>
  <c r="AE40" i="48"/>
  <c r="AE41" i="48"/>
  <c r="AE42" i="48"/>
  <c r="AE43" i="48"/>
  <c r="AE44" i="48"/>
  <c r="AE45" i="48"/>
  <c r="AE46" i="48"/>
  <c r="AE47" i="48"/>
  <c r="AE48" i="48"/>
  <c r="AE49" i="48"/>
  <c r="AE50" i="48"/>
  <c r="AE51" i="48"/>
  <c r="AE52" i="48"/>
  <c r="AE53" i="48"/>
  <c r="AE54" i="48"/>
  <c r="AE55" i="48"/>
  <c r="AE56" i="48"/>
  <c r="AE57" i="48"/>
  <c r="AE58" i="48"/>
  <c r="AE59" i="48"/>
  <c r="AE60" i="48"/>
  <c r="AE61" i="48"/>
  <c r="AE62" i="48"/>
  <c r="AE63" i="48"/>
  <c r="AE64" i="48"/>
  <c r="AE65" i="48"/>
  <c r="AE66" i="48"/>
  <c r="AE67" i="48"/>
  <c r="AE68" i="48"/>
  <c r="AE69" i="48"/>
  <c r="AE70" i="48"/>
  <c r="AE71" i="48"/>
  <c r="AE72" i="48"/>
  <c r="AE73" i="48"/>
  <c r="AE74" i="48"/>
  <c r="AE75" i="48"/>
  <c r="AE76" i="48"/>
  <c r="AE77" i="48"/>
  <c r="AE78" i="48"/>
  <c r="AE79" i="48"/>
  <c r="AE80" i="48"/>
  <c r="AE81" i="48"/>
  <c r="AE82" i="48"/>
  <c r="AE83" i="48"/>
  <c r="AE84" i="48"/>
  <c r="AE85" i="48"/>
  <c r="AE86" i="48"/>
  <c r="AE87" i="48"/>
  <c r="AE88" i="48"/>
  <c r="AE89" i="48"/>
  <c r="AE90" i="48"/>
  <c r="AE91" i="48"/>
  <c r="AE92" i="48"/>
  <c r="AE93" i="48"/>
  <c r="AE94" i="48"/>
  <c r="AE95" i="48"/>
  <c r="AE96" i="48"/>
  <c r="AE97" i="48"/>
  <c r="AE98" i="48"/>
  <c r="AE99" i="48"/>
  <c r="AE100" i="48"/>
  <c r="AE101" i="48"/>
  <c r="AE102" i="48"/>
  <c r="AE103" i="48"/>
  <c r="AE104" i="48"/>
  <c r="AE105" i="48"/>
  <c r="AE106" i="48"/>
  <c r="AE107" i="48"/>
  <c r="AE108" i="48"/>
  <c r="AE109" i="48"/>
  <c r="AE110" i="48"/>
  <c r="AE111" i="48"/>
  <c r="AE112" i="48"/>
  <c r="AE113" i="48"/>
  <c r="AE114" i="48"/>
  <c r="AE115" i="48"/>
  <c r="AE116" i="48"/>
  <c r="AE117" i="48"/>
  <c r="AE118" i="48"/>
  <c r="AE119" i="48"/>
  <c r="AE120" i="48"/>
  <c r="AE121" i="48"/>
  <c r="AE122" i="48"/>
  <c r="AE123" i="48"/>
  <c r="AE124" i="48"/>
  <c r="AE125" i="48"/>
  <c r="AE126" i="48"/>
  <c r="AE127" i="48"/>
  <c r="AE128" i="48"/>
  <c r="AE129" i="48"/>
  <c r="AE130" i="48"/>
  <c r="AE131" i="48"/>
  <c r="AE132" i="48"/>
  <c r="AE133" i="48"/>
  <c r="AE134" i="48"/>
  <c r="AE135" i="48"/>
  <c r="AE136" i="48"/>
  <c r="AE137" i="48"/>
  <c r="AE138" i="48"/>
  <c r="AE139" i="48"/>
  <c r="AE140" i="48"/>
  <c r="AE141" i="48"/>
  <c r="AE142" i="48"/>
  <c r="AE143" i="48"/>
  <c r="AE144" i="48"/>
  <c r="AE145" i="48"/>
  <c r="AE146" i="48"/>
  <c r="AE147" i="48"/>
  <c r="AE148" i="48"/>
  <c r="AE149" i="48"/>
  <c r="AE150" i="48"/>
  <c r="AE151" i="48"/>
  <c r="AE152" i="48"/>
  <c r="AE153" i="48"/>
  <c r="AE154" i="48"/>
  <c r="AE155" i="48"/>
  <c r="AE156" i="48"/>
  <c r="AE157" i="48"/>
  <c r="AE158" i="48"/>
  <c r="AE159" i="48"/>
  <c r="AE160" i="48"/>
  <c r="AE161" i="48"/>
  <c r="AE162" i="48"/>
  <c r="AE163" i="48"/>
  <c r="AE164" i="48"/>
  <c r="AE165" i="48"/>
  <c r="AE167" i="48"/>
  <c r="C120" i="48" s="1"/>
  <c r="AD3" i="48"/>
  <c r="AD4" i="48"/>
  <c r="AD5" i="48"/>
  <c r="AD6" i="48"/>
  <c r="AD7" i="48"/>
  <c r="AD8" i="48"/>
  <c r="AD9" i="48"/>
  <c r="AD10" i="48"/>
  <c r="AD11" i="48"/>
  <c r="AD12" i="48"/>
  <c r="AD13" i="48"/>
  <c r="AD14" i="48"/>
  <c r="AD15" i="48"/>
  <c r="AD16" i="48"/>
  <c r="AD17" i="48"/>
  <c r="AD18" i="48"/>
  <c r="AD19" i="48"/>
  <c r="AD20" i="48"/>
  <c r="AD21" i="48"/>
  <c r="AD22" i="48"/>
  <c r="AD23" i="48"/>
  <c r="AD24" i="48"/>
  <c r="AD25" i="48"/>
  <c r="AD26" i="48"/>
  <c r="AD27" i="48"/>
  <c r="AD28" i="48"/>
  <c r="AD29" i="48"/>
  <c r="AD30" i="48"/>
  <c r="AD31" i="48"/>
  <c r="AD32" i="48"/>
  <c r="AD33" i="48"/>
  <c r="AD34" i="48"/>
  <c r="AD35" i="48"/>
  <c r="AD36" i="48"/>
  <c r="AD37" i="48"/>
  <c r="AD38" i="48"/>
  <c r="AD39" i="48"/>
  <c r="AD40" i="48"/>
  <c r="AD41" i="48"/>
  <c r="AD42" i="48"/>
  <c r="AD43" i="48"/>
  <c r="AD44" i="48"/>
  <c r="AD45" i="48"/>
  <c r="AD46" i="48"/>
  <c r="AD47" i="48"/>
  <c r="AD48" i="48"/>
  <c r="AD49" i="48"/>
  <c r="AD50" i="48"/>
  <c r="AD51" i="48"/>
  <c r="AD52" i="48"/>
  <c r="AD53" i="48"/>
  <c r="AD54" i="48"/>
  <c r="AD55" i="48"/>
  <c r="AD56" i="48"/>
  <c r="AD57" i="48"/>
  <c r="AD58" i="48"/>
  <c r="AD59" i="48"/>
  <c r="AD60" i="48"/>
  <c r="AD61" i="48"/>
  <c r="AD62" i="48"/>
  <c r="AD63" i="48"/>
  <c r="AD64" i="48"/>
  <c r="AD65" i="48"/>
  <c r="AD66" i="48"/>
  <c r="AD67" i="48"/>
  <c r="AD68" i="48"/>
  <c r="AD69" i="48"/>
  <c r="AD70" i="48"/>
  <c r="AD71" i="48"/>
  <c r="AD72" i="48"/>
  <c r="AD73" i="48"/>
  <c r="AD74" i="48"/>
  <c r="AD75" i="48"/>
  <c r="AD76" i="48"/>
  <c r="AD77" i="48"/>
  <c r="AD78" i="48"/>
  <c r="AD79" i="48"/>
  <c r="AD80" i="48"/>
  <c r="AD81" i="48"/>
  <c r="AD82" i="48"/>
  <c r="AD83" i="48"/>
  <c r="AD84" i="48"/>
  <c r="AD85" i="48"/>
  <c r="AD86" i="48"/>
  <c r="AD87" i="48"/>
  <c r="AD88" i="48"/>
  <c r="AD89" i="48"/>
  <c r="AD90" i="48"/>
  <c r="AD91" i="48"/>
  <c r="AD92" i="48"/>
  <c r="AD93" i="48"/>
  <c r="AD94" i="48"/>
  <c r="AD95" i="48"/>
  <c r="AD96" i="48"/>
  <c r="AD97" i="48"/>
  <c r="AD98" i="48"/>
  <c r="AD99" i="48"/>
  <c r="AD100" i="48"/>
  <c r="AD101" i="48"/>
  <c r="AD102" i="48"/>
  <c r="AD103" i="48"/>
  <c r="AD104" i="48"/>
  <c r="AD105" i="48"/>
  <c r="AD106" i="48"/>
  <c r="AD107" i="48"/>
  <c r="AD108" i="48"/>
  <c r="AD109" i="48"/>
  <c r="AD110" i="48"/>
  <c r="AD111" i="48"/>
  <c r="AD112" i="48"/>
  <c r="AD113" i="48"/>
  <c r="AD114" i="48"/>
  <c r="AD115" i="48"/>
  <c r="AD116" i="48"/>
  <c r="AD117" i="48"/>
  <c r="AD118" i="48"/>
  <c r="AD119" i="48"/>
  <c r="AD120" i="48"/>
  <c r="AD121" i="48"/>
  <c r="AD122" i="48"/>
  <c r="AD123" i="48"/>
  <c r="AD124" i="48"/>
  <c r="AD125" i="48"/>
  <c r="AD126" i="48"/>
  <c r="AD127" i="48"/>
  <c r="AD128" i="48"/>
  <c r="AD129" i="48"/>
  <c r="AD130" i="48"/>
  <c r="AD131" i="48"/>
  <c r="AD132" i="48"/>
  <c r="AD133" i="48"/>
  <c r="AD134" i="48"/>
  <c r="AD135" i="48"/>
  <c r="AD136" i="48"/>
  <c r="AD137" i="48"/>
  <c r="AD138" i="48"/>
  <c r="AD139" i="48"/>
  <c r="AD140" i="48"/>
  <c r="AD141" i="48"/>
  <c r="AD142" i="48"/>
  <c r="AD143" i="48"/>
  <c r="AD144" i="48"/>
  <c r="AD145" i="48"/>
  <c r="AD146" i="48"/>
  <c r="AD147" i="48"/>
  <c r="AD148" i="48"/>
  <c r="AD149" i="48"/>
  <c r="AD150" i="48"/>
  <c r="AD151" i="48"/>
  <c r="AD152" i="48"/>
  <c r="AD153" i="48"/>
  <c r="AD154" i="48"/>
  <c r="AD155" i="48"/>
  <c r="AD156" i="48"/>
  <c r="AD157" i="48"/>
  <c r="AD158" i="48"/>
  <c r="AD159" i="48"/>
  <c r="AD160" i="48"/>
  <c r="AD161" i="48"/>
  <c r="AD162" i="48"/>
  <c r="AD163" i="48"/>
  <c r="AD164" i="48"/>
  <c r="AD165" i="48"/>
  <c r="AC3" i="48"/>
  <c r="AC4" i="48"/>
  <c r="AC5" i="48"/>
  <c r="AC6" i="48"/>
  <c r="AC7" i="48"/>
  <c r="AC8" i="48"/>
  <c r="AC9" i="48"/>
  <c r="AC10" i="48"/>
  <c r="AC11" i="48"/>
  <c r="AC12" i="48"/>
  <c r="AC13" i="48"/>
  <c r="AC14" i="48"/>
  <c r="AC15" i="48"/>
  <c r="AC16" i="48"/>
  <c r="AC17" i="48"/>
  <c r="AC18" i="48"/>
  <c r="AC19" i="48"/>
  <c r="AC20" i="48"/>
  <c r="AC21" i="48"/>
  <c r="AC22" i="48"/>
  <c r="AC23" i="48"/>
  <c r="AC24" i="48"/>
  <c r="AC25" i="48"/>
  <c r="AC26" i="48"/>
  <c r="AC27" i="48"/>
  <c r="AC28" i="48"/>
  <c r="AC29" i="48"/>
  <c r="AC30" i="48"/>
  <c r="AC31" i="48"/>
  <c r="AC32" i="48"/>
  <c r="AC33" i="48"/>
  <c r="AC34" i="48"/>
  <c r="AC35" i="48"/>
  <c r="AC36" i="48"/>
  <c r="AC37" i="48"/>
  <c r="AC38" i="48"/>
  <c r="AC39" i="48"/>
  <c r="AC40" i="48"/>
  <c r="AC41" i="48"/>
  <c r="AC42" i="48"/>
  <c r="AC43" i="48"/>
  <c r="AC44" i="48"/>
  <c r="AC45" i="48"/>
  <c r="AC46" i="48"/>
  <c r="AC47" i="48"/>
  <c r="AC48" i="48"/>
  <c r="AC49" i="48"/>
  <c r="AC50" i="48"/>
  <c r="AC51" i="48"/>
  <c r="AC52" i="48"/>
  <c r="AC53" i="48"/>
  <c r="AC54" i="48"/>
  <c r="AC55" i="48"/>
  <c r="AC56" i="48"/>
  <c r="AC57" i="48"/>
  <c r="AC58" i="48"/>
  <c r="AC59" i="48"/>
  <c r="AC60" i="48"/>
  <c r="AC61" i="48"/>
  <c r="AC62" i="48"/>
  <c r="AC63" i="48"/>
  <c r="AC64" i="48"/>
  <c r="AC65" i="48"/>
  <c r="AC66" i="48"/>
  <c r="AC67" i="48"/>
  <c r="AC68" i="48"/>
  <c r="AC69" i="48"/>
  <c r="AC70" i="48"/>
  <c r="AC71" i="48"/>
  <c r="AC72" i="48"/>
  <c r="AC73" i="48"/>
  <c r="AC74" i="48"/>
  <c r="AC75" i="48"/>
  <c r="AC76" i="48"/>
  <c r="AC77" i="48"/>
  <c r="AC78" i="48"/>
  <c r="AC79" i="48"/>
  <c r="AC80" i="48"/>
  <c r="AC81" i="48"/>
  <c r="AC82" i="48"/>
  <c r="AC83" i="48"/>
  <c r="AC84" i="48"/>
  <c r="AC85" i="48"/>
  <c r="AC86" i="48"/>
  <c r="AC87" i="48"/>
  <c r="AC88" i="48"/>
  <c r="AC89" i="48"/>
  <c r="AC90" i="48"/>
  <c r="AC91" i="48"/>
  <c r="AC92" i="48"/>
  <c r="AC93" i="48"/>
  <c r="AC94" i="48"/>
  <c r="AC95" i="48"/>
  <c r="AC96" i="48"/>
  <c r="AC97" i="48"/>
  <c r="AC98" i="48"/>
  <c r="AC99" i="48"/>
  <c r="AC100" i="48"/>
  <c r="AC101" i="48"/>
  <c r="AC102" i="48"/>
  <c r="AC103" i="48"/>
  <c r="AC104" i="48"/>
  <c r="AC105" i="48"/>
  <c r="AC106" i="48"/>
  <c r="AC107" i="48"/>
  <c r="AC108" i="48"/>
  <c r="AC109" i="48"/>
  <c r="AC110" i="48"/>
  <c r="AC111" i="48"/>
  <c r="AC112" i="48"/>
  <c r="AC113" i="48"/>
  <c r="AC114" i="48"/>
  <c r="AC115" i="48"/>
  <c r="AC116" i="48"/>
  <c r="AC117" i="48"/>
  <c r="AC118" i="48"/>
  <c r="AC119" i="48"/>
  <c r="AC120" i="48"/>
  <c r="AC121" i="48"/>
  <c r="AC122" i="48"/>
  <c r="AC123" i="48"/>
  <c r="AC124" i="48"/>
  <c r="AC125" i="48"/>
  <c r="AC126" i="48"/>
  <c r="AC127" i="48"/>
  <c r="AC128" i="48"/>
  <c r="AC129" i="48"/>
  <c r="AC130" i="48"/>
  <c r="AC131" i="48"/>
  <c r="AC132" i="48"/>
  <c r="AC133" i="48"/>
  <c r="AC134" i="48"/>
  <c r="AC135" i="48"/>
  <c r="AC136" i="48"/>
  <c r="AC137" i="48"/>
  <c r="AC138" i="48"/>
  <c r="AC139" i="48"/>
  <c r="AC140" i="48"/>
  <c r="AC141" i="48"/>
  <c r="AC142" i="48"/>
  <c r="AC143" i="48"/>
  <c r="AC144" i="48"/>
  <c r="AC145" i="48"/>
  <c r="AC146" i="48"/>
  <c r="AC147" i="48"/>
  <c r="AC148" i="48"/>
  <c r="AC149" i="48"/>
  <c r="AC150" i="48"/>
  <c r="AC151" i="48"/>
  <c r="AC152" i="48"/>
  <c r="AC153" i="48"/>
  <c r="AC154" i="48"/>
  <c r="AC155" i="48"/>
  <c r="AC156" i="48"/>
  <c r="AC157" i="48"/>
  <c r="AC158" i="48"/>
  <c r="AC159" i="48"/>
  <c r="AC160" i="48"/>
  <c r="AC161" i="48"/>
  <c r="AC162" i="48"/>
  <c r="AC163" i="48"/>
  <c r="AC164" i="48"/>
  <c r="AC165" i="48"/>
  <c r="AB3" i="48"/>
  <c r="AB4" i="48"/>
  <c r="AB5" i="48"/>
  <c r="AB6" i="48"/>
  <c r="AB7" i="48"/>
  <c r="AB8" i="48"/>
  <c r="AB9" i="48"/>
  <c r="AB10" i="48"/>
  <c r="AB11" i="48"/>
  <c r="AB12" i="48"/>
  <c r="AB13" i="48"/>
  <c r="AB14" i="48"/>
  <c r="AB15" i="48"/>
  <c r="AB16" i="48"/>
  <c r="AB17" i="48"/>
  <c r="AB18" i="48"/>
  <c r="AB19" i="48"/>
  <c r="AB20" i="48"/>
  <c r="AB21" i="48"/>
  <c r="AB22" i="48"/>
  <c r="AB23" i="48"/>
  <c r="AB24" i="48"/>
  <c r="AB25" i="48"/>
  <c r="AB26" i="48"/>
  <c r="AB27" i="48"/>
  <c r="AB28" i="48"/>
  <c r="AB29" i="48"/>
  <c r="AB30" i="48"/>
  <c r="AB31" i="48"/>
  <c r="AB32" i="48"/>
  <c r="AB33" i="48"/>
  <c r="AB34" i="48"/>
  <c r="AB35" i="48"/>
  <c r="AB36" i="48"/>
  <c r="AB37" i="48"/>
  <c r="AB38" i="48"/>
  <c r="AB39" i="48"/>
  <c r="AB40" i="48"/>
  <c r="AB41" i="48"/>
  <c r="AB42" i="48"/>
  <c r="AB43" i="48"/>
  <c r="AB44" i="48"/>
  <c r="AB45" i="48"/>
  <c r="AB46" i="48"/>
  <c r="AB47" i="48"/>
  <c r="AB48" i="48"/>
  <c r="AB49" i="48"/>
  <c r="AB50" i="48"/>
  <c r="AB51" i="48"/>
  <c r="AB52" i="48"/>
  <c r="AB53" i="48"/>
  <c r="AB54" i="48"/>
  <c r="AB55" i="48"/>
  <c r="AB56" i="48"/>
  <c r="AB57" i="48"/>
  <c r="AB58" i="48"/>
  <c r="AB59" i="48"/>
  <c r="AB60" i="48"/>
  <c r="AB61" i="48"/>
  <c r="AB62" i="48"/>
  <c r="AB63" i="48"/>
  <c r="AB64" i="48"/>
  <c r="AB65" i="48"/>
  <c r="AB66" i="48"/>
  <c r="AB67" i="48"/>
  <c r="AB68" i="48"/>
  <c r="AB69" i="48"/>
  <c r="AB70" i="48"/>
  <c r="AB71" i="48"/>
  <c r="AB72" i="48"/>
  <c r="AB73" i="48"/>
  <c r="AB74" i="48"/>
  <c r="AB75" i="48"/>
  <c r="AB76" i="48"/>
  <c r="AB77" i="48"/>
  <c r="AB78" i="48"/>
  <c r="AB79" i="48"/>
  <c r="AB80" i="48"/>
  <c r="AB81" i="48"/>
  <c r="AB82" i="48"/>
  <c r="AB83" i="48"/>
  <c r="AB84" i="48"/>
  <c r="AB85" i="48"/>
  <c r="AB86" i="48"/>
  <c r="AB87" i="48"/>
  <c r="AB88" i="48"/>
  <c r="AB89" i="48"/>
  <c r="AB90" i="48"/>
  <c r="AB91" i="48"/>
  <c r="AB92" i="48"/>
  <c r="AB93" i="48"/>
  <c r="AB94" i="48"/>
  <c r="AB95" i="48"/>
  <c r="AB96" i="48"/>
  <c r="AB97" i="48"/>
  <c r="AB98" i="48"/>
  <c r="AB99" i="48"/>
  <c r="AB100" i="48"/>
  <c r="AB101" i="48"/>
  <c r="AB102" i="48"/>
  <c r="AB103" i="48"/>
  <c r="AB104" i="48"/>
  <c r="AB105" i="48"/>
  <c r="AB106" i="48"/>
  <c r="AB107" i="48"/>
  <c r="AB108" i="48"/>
  <c r="AB109" i="48"/>
  <c r="AB110" i="48"/>
  <c r="AB111" i="48"/>
  <c r="AB112" i="48"/>
  <c r="AB113" i="48"/>
  <c r="AB114" i="48"/>
  <c r="AB115" i="48"/>
  <c r="AB116" i="48"/>
  <c r="AB117" i="48"/>
  <c r="AB118" i="48"/>
  <c r="AB119" i="48"/>
  <c r="AB120" i="48"/>
  <c r="AB121" i="48"/>
  <c r="AB122" i="48"/>
  <c r="AB123" i="48"/>
  <c r="AB124" i="48"/>
  <c r="AB125" i="48"/>
  <c r="AB126" i="48"/>
  <c r="AB127" i="48"/>
  <c r="AB128" i="48"/>
  <c r="AB129" i="48"/>
  <c r="AB130" i="48"/>
  <c r="AB131" i="48"/>
  <c r="AB132" i="48"/>
  <c r="AB133" i="48"/>
  <c r="AB134" i="48"/>
  <c r="AB135" i="48"/>
  <c r="AB136" i="48"/>
  <c r="AB137" i="48"/>
  <c r="AB138" i="48"/>
  <c r="AB139" i="48"/>
  <c r="AB140" i="48"/>
  <c r="AB141" i="48"/>
  <c r="AB142" i="48"/>
  <c r="AB143" i="48"/>
  <c r="AB144" i="48"/>
  <c r="AB145" i="48"/>
  <c r="AB146" i="48"/>
  <c r="AB147" i="48"/>
  <c r="AB148" i="48"/>
  <c r="AB149" i="48"/>
  <c r="AB150" i="48"/>
  <c r="AB151" i="48"/>
  <c r="AB152" i="48"/>
  <c r="AB153" i="48"/>
  <c r="AB154" i="48"/>
  <c r="AB155" i="48"/>
  <c r="AB156" i="48"/>
  <c r="AB157" i="48"/>
  <c r="AB158" i="48"/>
  <c r="AB159" i="48"/>
  <c r="AB160" i="48"/>
  <c r="AB161" i="48"/>
  <c r="AB162" i="48"/>
  <c r="AB163" i="48"/>
  <c r="AB164" i="48"/>
  <c r="AB165" i="48"/>
  <c r="AA3" i="48"/>
  <c r="AA4" i="48"/>
  <c r="AA5" i="48"/>
  <c r="AA6" i="48"/>
  <c r="AA7" i="48"/>
  <c r="AA8" i="48"/>
  <c r="AA9" i="48"/>
  <c r="AA10" i="48"/>
  <c r="AA11" i="48"/>
  <c r="AA12" i="48"/>
  <c r="AA13" i="48"/>
  <c r="AA14" i="48"/>
  <c r="AA15" i="48"/>
  <c r="AA16" i="48"/>
  <c r="AA17" i="48"/>
  <c r="AA18" i="48"/>
  <c r="AA19" i="48"/>
  <c r="AA20" i="48"/>
  <c r="AA21" i="48"/>
  <c r="AA22" i="48"/>
  <c r="AA23" i="48"/>
  <c r="AA24" i="48"/>
  <c r="AA25" i="48"/>
  <c r="AA26" i="48"/>
  <c r="AA27" i="48"/>
  <c r="AA28" i="48"/>
  <c r="AA29" i="48"/>
  <c r="AA30" i="48"/>
  <c r="AA31" i="48"/>
  <c r="AA32" i="48"/>
  <c r="AA33" i="48"/>
  <c r="AA34" i="48"/>
  <c r="AA35" i="48"/>
  <c r="AA36" i="48"/>
  <c r="AA37" i="48"/>
  <c r="AA38" i="48"/>
  <c r="AA39" i="48"/>
  <c r="AA40" i="48"/>
  <c r="AA41" i="48"/>
  <c r="AA42" i="48"/>
  <c r="AA43" i="48"/>
  <c r="AA44" i="48"/>
  <c r="AA45" i="48"/>
  <c r="AA46" i="48"/>
  <c r="AA47" i="48"/>
  <c r="AA48" i="48"/>
  <c r="AA49" i="48"/>
  <c r="AA50" i="48"/>
  <c r="AA51" i="48"/>
  <c r="AA52" i="48"/>
  <c r="AA53" i="48"/>
  <c r="AA54" i="48"/>
  <c r="AA55" i="48"/>
  <c r="AA56" i="48"/>
  <c r="AA57" i="48"/>
  <c r="AA58" i="48"/>
  <c r="AA59" i="48"/>
  <c r="AA60" i="48"/>
  <c r="AA61" i="48"/>
  <c r="AA62" i="48"/>
  <c r="AA63" i="48"/>
  <c r="AA64" i="48"/>
  <c r="AA65" i="48"/>
  <c r="AA66" i="48"/>
  <c r="AA67" i="48"/>
  <c r="AA68" i="48"/>
  <c r="AA69" i="48"/>
  <c r="AA70" i="48"/>
  <c r="AA71" i="48"/>
  <c r="AA72" i="48"/>
  <c r="AA73" i="48"/>
  <c r="AA74" i="48"/>
  <c r="AA75" i="48"/>
  <c r="AA76" i="48"/>
  <c r="AA77" i="48"/>
  <c r="AA78" i="48"/>
  <c r="AA79" i="48"/>
  <c r="AA80" i="48"/>
  <c r="AA81" i="48"/>
  <c r="AA82" i="48"/>
  <c r="AA83" i="48"/>
  <c r="AA84" i="48"/>
  <c r="AA85" i="48"/>
  <c r="AA86" i="48"/>
  <c r="AA87" i="48"/>
  <c r="AA88" i="48"/>
  <c r="AA89" i="48"/>
  <c r="AA90" i="48"/>
  <c r="AA91" i="48"/>
  <c r="AA92" i="48"/>
  <c r="AA93" i="48"/>
  <c r="AA94" i="48"/>
  <c r="AA95" i="48"/>
  <c r="AA96" i="48"/>
  <c r="AA97" i="48"/>
  <c r="AA98" i="48"/>
  <c r="AA99" i="48"/>
  <c r="AA100" i="48"/>
  <c r="AA101" i="48"/>
  <c r="AA102" i="48"/>
  <c r="AA103" i="48"/>
  <c r="AA104" i="48"/>
  <c r="AA105" i="48"/>
  <c r="AA106" i="48"/>
  <c r="AA107" i="48"/>
  <c r="AA108" i="48"/>
  <c r="AA109" i="48"/>
  <c r="AA110" i="48"/>
  <c r="AA111" i="48"/>
  <c r="AA112" i="48"/>
  <c r="AA113" i="48"/>
  <c r="AA114" i="48"/>
  <c r="AA115" i="48"/>
  <c r="AA116" i="48"/>
  <c r="AA117" i="48"/>
  <c r="AA118" i="48"/>
  <c r="AA119" i="48"/>
  <c r="AA120" i="48"/>
  <c r="AA121" i="48"/>
  <c r="AA122" i="48"/>
  <c r="AA123" i="48"/>
  <c r="AA124" i="48"/>
  <c r="AA125" i="48"/>
  <c r="AA126" i="48"/>
  <c r="AA127" i="48"/>
  <c r="AA128" i="48"/>
  <c r="AA129" i="48"/>
  <c r="AA130" i="48"/>
  <c r="AA131" i="48"/>
  <c r="AA132" i="48"/>
  <c r="AA133" i="48"/>
  <c r="AA134" i="48"/>
  <c r="AA135" i="48"/>
  <c r="AA136" i="48"/>
  <c r="AA137" i="48"/>
  <c r="AA138" i="48"/>
  <c r="AA139" i="48"/>
  <c r="AA140" i="48"/>
  <c r="AA141" i="48"/>
  <c r="AA142" i="48"/>
  <c r="AA143" i="48"/>
  <c r="AA144" i="48"/>
  <c r="AA145" i="48"/>
  <c r="AA146" i="48"/>
  <c r="AA147" i="48"/>
  <c r="AA148" i="48"/>
  <c r="AA149" i="48"/>
  <c r="AA150" i="48"/>
  <c r="AA151" i="48"/>
  <c r="AA152" i="48"/>
  <c r="AA153" i="48"/>
  <c r="AA154" i="48"/>
  <c r="AA155" i="48"/>
  <c r="AA156" i="48"/>
  <c r="AA157" i="48"/>
  <c r="AA158" i="48"/>
  <c r="AA159" i="48"/>
  <c r="AA160" i="48"/>
  <c r="AA161" i="48"/>
  <c r="AA162" i="48"/>
  <c r="AA163" i="48"/>
  <c r="AA164" i="48"/>
  <c r="AA165" i="48"/>
  <c r="X167" i="48"/>
  <c r="W167" i="48"/>
  <c r="O3" i="48"/>
  <c r="S3" i="48"/>
  <c r="O4" i="48"/>
  <c r="S4" i="48"/>
  <c r="O5" i="48"/>
  <c r="S5" i="48"/>
  <c r="O6" i="48"/>
  <c r="S6" i="48"/>
  <c r="O7" i="48"/>
  <c r="S7" i="48"/>
  <c r="O8" i="48"/>
  <c r="S8" i="48"/>
  <c r="O9" i="48"/>
  <c r="S9" i="48"/>
  <c r="O10" i="48"/>
  <c r="S10" i="48"/>
  <c r="O11" i="48"/>
  <c r="S11" i="48"/>
  <c r="O12" i="48"/>
  <c r="S12" i="48"/>
  <c r="O13" i="48"/>
  <c r="S13" i="48"/>
  <c r="O14" i="48"/>
  <c r="S14" i="48"/>
  <c r="O15" i="48"/>
  <c r="S15" i="48"/>
  <c r="O16" i="48"/>
  <c r="S16" i="48"/>
  <c r="O17" i="48"/>
  <c r="S17" i="48"/>
  <c r="O18" i="48"/>
  <c r="S18" i="48"/>
  <c r="O19" i="48"/>
  <c r="S19" i="48"/>
  <c r="O20" i="48"/>
  <c r="S20" i="48"/>
  <c r="O21" i="48"/>
  <c r="S21" i="48"/>
  <c r="O22" i="48"/>
  <c r="S22" i="48"/>
  <c r="O23" i="48"/>
  <c r="S23" i="48"/>
  <c r="O24" i="48"/>
  <c r="S24" i="48"/>
  <c r="O25" i="48"/>
  <c r="S25" i="48"/>
  <c r="O26" i="48"/>
  <c r="S26" i="48"/>
  <c r="O27" i="48"/>
  <c r="S27" i="48"/>
  <c r="O28" i="48"/>
  <c r="S28" i="48"/>
  <c r="O29" i="48"/>
  <c r="S29" i="48"/>
  <c r="O30" i="48"/>
  <c r="S30" i="48"/>
  <c r="O31" i="48"/>
  <c r="S31" i="48"/>
  <c r="O32" i="48"/>
  <c r="S32" i="48"/>
  <c r="O33" i="48"/>
  <c r="S33" i="48"/>
  <c r="O34" i="48"/>
  <c r="S34" i="48"/>
  <c r="O35" i="48"/>
  <c r="S35" i="48"/>
  <c r="O36" i="48"/>
  <c r="S36" i="48"/>
  <c r="O37" i="48"/>
  <c r="S37" i="48"/>
  <c r="O38" i="48"/>
  <c r="S38" i="48"/>
  <c r="O39" i="48"/>
  <c r="S39" i="48"/>
  <c r="O40" i="48"/>
  <c r="S40" i="48"/>
  <c r="O41" i="48"/>
  <c r="S41" i="48"/>
  <c r="O42" i="48"/>
  <c r="S42" i="48"/>
  <c r="O43" i="48"/>
  <c r="S43" i="48"/>
  <c r="O44" i="48"/>
  <c r="S44" i="48"/>
  <c r="O45" i="48"/>
  <c r="S45" i="48"/>
  <c r="O46" i="48"/>
  <c r="S46" i="48"/>
  <c r="O47" i="48"/>
  <c r="S47" i="48"/>
  <c r="O48" i="48"/>
  <c r="S48" i="48"/>
  <c r="O49" i="48"/>
  <c r="S49" i="48"/>
  <c r="O50" i="48"/>
  <c r="S50" i="48"/>
  <c r="O51" i="48"/>
  <c r="S51" i="48"/>
  <c r="O52" i="48"/>
  <c r="S52" i="48"/>
  <c r="O53" i="48"/>
  <c r="S53" i="48"/>
  <c r="O54" i="48"/>
  <c r="S54" i="48"/>
  <c r="O55" i="48"/>
  <c r="S55" i="48"/>
  <c r="O56" i="48"/>
  <c r="S56" i="48"/>
  <c r="O57" i="48"/>
  <c r="S57" i="48"/>
  <c r="O58" i="48"/>
  <c r="S58" i="48"/>
  <c r="O59" i="48"/>
  <c r="S59" i="48"/>
  <c r="O60" i="48"/>
  <c r="S60" i="48"/>
  <c r="O61" i="48"/>
  <c r="S61" i="48"/>
  <c r="O62" i="48"/>
  <c r="S62" i="48"/>
  <c r="O63" i="48"/>
  <c r="S63" i="48"/>
  <c r="O64" i="48"/>
  <c r="S64" i="48"/>
  <c r="O65" i="48"/>
  <c r="S65" i="48"/>
  <c r="O66" i="48"/>
  <c r="S66" i="48"/>
  <c r="O67" i="48"/>
  <c r="S67" i="48"/>
  <c r="O68" i="48"/>
  <c r="S68" i="48"/>
  <c r="O69" i="48"/>
  <c r="S69" i="48"/>
  <c r="O70" i="48"/>
  <c r="S70" i="48"/>
  <c r="O71" i="48"/>
  <c r="S71" i="48"/>
  <c r="O72" i="48"/>
  <c r="S72" i="48"/>
  <c r="O73" i="48"/>
  <c r="S73" i="48"/>
  <c r="O74" i="48"/>
  <c r="S74" i="48"/>
  <c r="O75" i="48"/>
  <c r="S75" i="48"/>
  <c r="O76" i="48"/>
  <c r="S76" i="48"/>
  <c r="O77" i="48"/>
  <c r="S77" i="48"/>
  <c r="O78" i="48"/>
  <c r="S78" i="48"/>
  <c r="O79" i="48"/>
  <c r="S79" i="48"/>
  <c r="O80" i="48"/>
  <c r="S80" i="48"/>
  <c r="O81" i="48"/>
  <c r="S81" i="48"/>
  <c r="O82" i="48"/>
  <c r="S82" i="48"/>
  <c r="O83" i="48"/>
  <c r="S83" i="48"/>
  <c r="O84" i="48"/>
  <c r="S84" i="48"/>
  <c r="O85" i="48"/>
  <c r="S85" i="48"/>
  <c r="O86" i="48"/>
  <c r="S86" i="48"/>
  <c r="O87" i="48"/>
  <c r="S87" i="48"/>
  <c r="O88" i="48"/>
  <c r="S88" i="48"/>
  <c r="O89" i="48"/>
  <c r="S89" i="48"/>
  <c r="O90" i="48"/>
  <c r="S90" i="48"/>
  <c r="O91" i="48"/>
  <c r="S91" i="48"/>
  <c r="O92" i="48"/>
  <c r="S92" i="48"/>
  <c r="O93" i="48"/>
  <c r="S93" i="48"/>
  <c r="O94" i="48"/>
  <c r="S94" i="48"/>
  <c r="O95" i="48"/>
  <c r="S95" i="48"/>
  <c r="O96" i="48"/>
  <c r="S96" i="48"/>
  <c r="O97" i="48"/>
  <c r="S97" i="48"/>
  <c r="O98" i="48"/>
  <c r="S98" i="48"/>
  <c r="O99" i="48"/>
  <c r="S99" i="48"/>
  <c r="O100" i="48"/>
  <c r="S100" i="48"/>
  <c r="O101" i="48"/>
  <c r="S101" i="48"/>
  <c r="O102" i="48"/>
  <c r="S102" i="48"/>
  <c r="O103" i="48"/>
  <c r="S103" i="48"/>
  <c r="O104" i="48"/>
  <c r="S104" i="48"/>
  <c r="O105" i="48"/>
  <c r="S105" i="48"/>
  <c r="O106" i="48"/>
  <c r="S106" i="48"/>
  <c r="O107" i="48"/>
  <c r="S107" i="48"/>
  <c r="O108" i="48"/>
  <c r="S108" i="48"/>
  <c r="O109" i="48"/>
  <c r="S109" i="48"/>
  <c r="O110" i="48"/>
  <c r="S110" i="48"/>
  <c r="O111" i="48"/>
  <c r="S111" i="48"/>
  <c r="O112" i="48"/>
  <c r="S112" i="48"/>
  <c r="O113" i="48"/>
  <c r="S113" i="48"/>
  <c r="O114" i="48"/>
  <c r="S114" i="48"/>
  <c r="O115" i="48"/>
  <c r="S115" i="48"/>
  <c r="O116" i="48"/>
  <c r="S116" i="48"/>
  <c r="O117" i="48"/>
  <c r="S117" i="48"/>
  <c r="O118" i="48"/>
  <c r="S118" i="48"/>
  <c r="O119" i="48"/>
  <c r="S119" i="48"/>
  <c r="O120" i="48"/>
  <c r="S120" i="48"/>
  <c r="O121" i="48"/>
  <c r="S121" i="48"/>
  <c r="O122" i="48"/>
  <c r="S122" i="48"/>
  <c r="O123" i="48"/>
  <c r="S123" i="48"/>
  <c r="O124" i="48"/>
  <c r="S124" i="48"/>
  <c r="O125" i="48"/>
  <c r="S125" i="48"/>
  <c r="O126" i="48"/>
  <c r="S126" i="48"/>
  <c r="O127" i="48"/>
  <c r="S127" i="48"/>
  <c r="O128" i="48"/>
  <c r="S128" i="48"/>
  <c r="O129" i="48"/>
  <c r="S129" i="48"/>
  <c r="O130" i="48"/>
  <c r="S130" i="48"/>
  <c r="O131" i="48"/>
  <c r="S131" i="48"/>
  <c r="O132" i="48"/>
  <c r="S132" i="48"/>
  <c r="O133" i="48"/>
  <c r="S133" i="48"/>
  <c r="O134" i="48"/>
  <c r="S134" i="48"/>
  <c r="O135" i="48"/>
  <c r="S135" i="48"/>
  <c r="O136" i="48"/>
  <c r="S136" i="48"/>
  <c r="O137" i="48"/>
  <c r="S137" i="48"/>
  <c r="O138" i="48"/>
  <c r="S138" i="48"/>
  <c r="O139" i="48"/>
  <c r="S139" i="48"/>
  <c r="O140" i="48"/>
  <c r="S140" i="48"/>
  <c r="O141" i="48"/>
  <c r="S141" i="48"/>
  <c r="O142" i="48"/>
  <c r="S142" i="48"/>
  <c r="O143" i="48"/>
  <c r="S143" i="48"/>
  <c r="O144" i="48"/>
  <c r="S144" i="48"/>
  <c r="O145" i="48"/>
  <c r="S145" i="48"/>
  <c r="O146" i="48"/>
  <c r="S146" i="48"/>
  <c r="O147" i="48"/>
  <c r="S147" i="48"/>
  <c r="O148" i="48"/>
  <c r="S148" i="48"/>
  <c r="O149" i="48"/>
  <c r="S149" i="48"/>
  <c r="O150" i="48"/>
  <c r="S150" i="48"/>
  <c r="O151" i="48"/>
  <c r="S151" i="48"/>
  <c r="O152" i="48"/>
  <c r="S152" i="48"/>
  <c r="O153" i="48"/>
  <c r="S153" i="48"/>
  <c r="O154" i="48"/>
  <c r="S154" i="48"/>
  <c r="O155" i="48"/>
  <c r="S155" i="48"/>
  <c r="O156" i="48"/>
  <c r="S156" i="48"/>
  <c r="O157" i="48"/>
  <c r="S157" i="48"/>
  <c r="O158" i="48"/>
  <c r="S158" i="48"/>
  <c r="O159" i="48"/>
  <c r="S159" i="48"/>
  <c r="O160" i="48"/>
  <c r="S160" i="48"/>
  <c r="O161" i="48"/>
  <c r="S161" i="48"/>
  <c r="O162" i="48"/>
  <c r="S162" i="48"/>
  <c r="O163" i="48"/>
  <c r="S163" i="48"/>
  <c r="O164" i="48"/>
  <c r="S164" i="48"/>
  <c r="O165" i="48"/>
  <c r="S165" i="48"/>
  <c r="S167" i="48"/>
  <c r="N3" i="48"/>
  <c r="R3" i="48"/>
  <c r="N4" i="48"/>
  <c r="R4" i="48"/>
  <c r="N5" i="48"/>
  <c r="R5" i="48"/>
  <c r="N6" i="48"/>
  <c r="R6" i="48"/>
  <c r="N7" i="48"/>
  <c r="R7" i="48"/>
  <c r="N8" i="48"/>
  <c r="R8" i="48"/>
  <c r="N9" i="48"/>
  <c r="R9" i="48"/>
  <c r="N10" i="48"/>
  <c r="R10" i="48"/>
  <c r="N11" i="48"/>
  <c r="R11" i="48"/>
  <c r="N12" i="48"/>
  <c r="R12" i="48"/>
  <c r="N13" i="48"/>
  <c r="R13" i="48"/>
  <c r="N14" i="48"/>
  <c r="R14" i="48"/>
  <c r="N15" i="48"/>
  <c r="R15" i="48"/>
  <c r="N16" i="48"/>
  <c r="R16" i="48"/>
  <c r="N17" i="48"/>
  <c r="R17" i="48"/>
  <c r="N18" i="48"/>
  <c r="R18" i="48"/>
  <c r="N19" i="48"/>
  <c r="R19" i="48"/>
  <c r="N20" i="48"/>
  <c r="R20" i="48"/>
  <c r="N21" i="48"/>
  <c r="R21" i="48"/>
  <c r="N22" i="48"/>
  <c r="R22" i="48"/>
  <c r="N23" i="48"/>
  <c r="R23" i="48"/>
  <c r="N24" i="48"/>
  <c r="R24" i="48"/>
  <c r="N25" i="48"/>
  <c r="R25" i="48"/>
  <c r="N26" i="48"/>
  <c r="R26" i="48"/>
  <c r="N27" i="48"/>
  <c r="R27" i="48"/>
  <c r="N28" i="48"/>
  <c r="R28" i="48"/>
  <c r="N29" i="48"/>
  <c r="R29" i="48"/>
  <c r="N30" i="48"/>
  <c r="R30" i="48"/>
  <c r="N31" i="48"/>
  <c r="R31" i="48"/>
  <c r="N32" i="48"/>
  <c r="R32" i="48"/>
  <c r="N33" i="48"/>
  <c r="R33" i="48"/>
  <c r="N34" i="48"/>
  <c r="R34" i="48"/>
  <c r="N35" i="48"/>
  <c r="R35" i="48"/>
  <c r="N36" i="48"/>
  <c r="R36" i="48"/>
  <c r="N37" i="48"/>
  <c r="R37" i="48"/>
  <c r="N38" i="48"/>
  <c r="R38" i="48"/>
  <c r="N39" i="48"/>
  <c r="R39" i="48"/>
  <c r="N40" i="48"/>
  <c r="R40" i="48"/>
  <c r="N41" i="48"/>
  <c r="R41" i="48"/>
  <c r="N42" i="48"/>
  <c r="R42" i="48"/>
  <c r="N43" i="48"/>
  <c r="R43" i="48"/>
  <c r="N44" i="48"/>
  <c r="R44" i="48"/>
  <c r="N45" i="48"/>
  <c r="R45" i="48"/>
  <c r="N46" i="48"/>
  <c r="R46" i="48"/>
  <c r="N47" i="48"/>
  <c r="R47" i="48"/>
  <c r="N48" i="48"/>
  <c r="R48" i="48"/>
  <c r="N49" i="48"/>
  <c r="R49" i="48"/>
  <c r="N50" i="48"/>
  <c r="R50" i="48"/>
  <c r="N51" i="48"/>
  <c r="R51" i="48"/>
  <c r="N52" i="48"/>
  <c r="R52" i="48"/>
  <c r="N53" i="48"/>
  <c r="R53" i="48"/>
  <c r="N54" i="48"/>
  <c r="R54" i="48"/>
  <c r="N55" i="48"/>
  <c r="R55" i="48"/>
  <c r="N56" i="48"/>
  <c r="R56" i="48"/>
  <c r="N57" i="48"/>
  <c r="R57" i="48"/>
  <c r="N58" i="48"/>
  <c r="R58" i="48"/>
  <c r="N59" i="48"/>
  <c r="R59" i="48"/>
  <c r="N60" i="48"/>
  <c r="R60" i="48"/>
  <c r="N61" i="48"/>
  <c r="R61" i="48"/>
  <c r="N62" i="48"/>
  <c r="R62" i="48"/>
  <c r="N63" i="48"/>
  <c r="R63" i="48"/>
  <c r="N64" i="48"/>
  <c r="R64" i="48"/>
  <c r="N65" i="48"/>
  <c r="R65" i="48"/>
  <c r="N66" i="48"/>
  <c r="R66" i="48"/>
  <c r="N67" i="48"/>
  <c r="R67" i="48"/>
  <c r="N68" i="48"/>
  <c r="R68" i="48"/>
  <c r="N69" i="48"/>
  <c r="R69" i="48"/>
  <c r="N70" i="48"/>
  <c r="R70" i="48"/>
  <c r="N71" i="48"/>
  <c r="R71" i="48"/>
  <c r="N72" i="48"/>
  <c r="R72" i="48"/>
  <c r="N73" i="48"/>
  <c r="R73" i="48"/>
  <c r="N74" i="48"/>
  <c r="R74" i="48"/>
  <c r="N75" i="48"/>
  <c r="R75" i="48"/>
  <c r="N76" i="48"/>
  <c r="R76" i="48"/>
  <c r="N77" i="48"/>
  <c r="R77" i="48"/>
  <c r="N78" i="48"/>
  <c r="R78" i="48"/>
  <c r="N79" i="48"/>
  <c r="R79" i="48"/>
  <c r="N80" i="48"/>
  <c r="R80" i="48"/>
  <c r="N81" i="48"/>
  <c r="R81" i="48"/>
  <c r="N82" i="48"/>
  <c r="R82" i="48"/>
  <c r="N83" i="48"/>
  <c r="R83" i="48"/>
  <c r="N84" i="48"/>
  <c r="R84" i="48"/>
  <c r="N85" i="48"/>
  <c r="R85" i="48"/>
  <c r="N86" i="48"/>
  <c r="R86" i="48"/>
  <c r="N87" i="48"/>
  <c r="R87" i="48"/>
  <c r="N88" i="48"/>
  <c r="R88" i="48"/>
  <c r="N89" i="48"/>
  <c r="R89" i="48"/>
  <c r="N90" i="48"/>
  <c r="R90" i="48"/>
  <c r="N91" i="48"/>
  <c r="R91" i="48"/>
  <c r="N92" i="48"/>
  <c r="R92" i="48"/>
  <c r="N93" i="48"/>
  <c r="R93" i="48"/>
  <c r="N94" i="48"/>
  <c r="R94" i="48"/>
  <c r="N95" i="48"/>
  <c r="R95" i="48"/>
  <c r="N96" i="48"/>
  <c r="R96" i="48"/>
  <c r="N97" i="48"/>
  <c r="R97" i="48"/>
  <c r="N98" i="48"/>
  <c r="R98" i="48"/>
  <c r="N99" i="48"/>
  <c r="R99" i="48"/>
  <c r="N100" i="48"/>
  <c r="R100" i="48"/>
  <c r="N101" i="48"/>
  <c r="R101" i="48"/>
  <c r="N102" i="48"/>
  <c r="R102" i="48"/>
  <c r="N103" i="48"/>
  <c r="R103" i="48"/>
  <c r="N104" i="48"/>
  <c r="R104" i="48"/>
  <c r="N105" i="48"/>
  <c r="R105" i="48"/>
  <c r="N106" i="48"/>
  <c r="R106" i="48"/>
  <c r="N107" i="48"/>
  <c r="R107" i="48"/>
  <c r="N108" i="48"/>
  <c r="R108" i="48"/>
  <c r="N109" i="48"/>
  <c r="R109" i="48"/>
  <c r="N110" i="48"/>
  <c r="R110" i="48"/>
  <c r="N111" i="48"/>
  <c r="R111" i="48"/>
  <c r="N112" i="48"/>
  <c r="R112" i="48"/>
  <c r="N113" i="48"/>
  <c r="R113" i="48"/>
  <c r="N114" i="48"/>
  <c r="R114" i="48"/>
  <c r="N115" i="48"/>
  <c r="R115" i="48"/>
  <c r="N116" i="48"/>
  <c r="R116" i="48"/>
  <c r="N117" i="48"/>
  <c r="R117" i="48"/>
  <c r="N118" i="48"/>
  <c r="R118" i="48"/>
  <c r="N119" i="48"/>
  <c r="R119" i="48"/>
  <c r="N120" i="48"/>
  <c r="R120" i="48"/>
  <c r="N121" i="48"/>
  <c r="R121" i="48"/>
  <c r="N122" i="48"/>
  <c r="R122" i="48"/>
  <c r="N123" i="48"/>
  <c r="R123" i="48"/>
  <c r="N124" i="48"/>
  <c r="R124" i="48"/>
  <c r="N125" i="48"/>
  <c r="R125" i="48"/>
  <c r="N126" i="48"/>
  <c r="R126" i="48"/>
  <c r="N127" i="48"/>
  <c r="R127" i="48"/>
  <c r="N128" i="48"/>
  <c r="R128" i="48"/>
  <c r="N129" i="48"/>
  <c r="R129" i="48"/>
  <c r="N130" i="48"/>
  <c r="R130" i="48"/>
  <c r="N131" i="48"/>
  <c r="R131" i="48"/>
  <c r="N132" i="48"/>
  <c r="R132" i="48"/>
  <c r="N133" i="48"/>
  <c r="R133" i="48"/>
  <c r="N134" i="48"/>
  <c r="R134" i="48"/>
  <c r="N135" i="48"/>
  <c r="R135" i="48"/>
  <c r="N136" i="48"/>
  <c r="R136" i="48"/>
  <c r="N137" i="48"/>
  <c r="R137" i="48"/>
  <c r="N138" i="48"/>
  <c r="R138" i="48"/>
  <c r="N139" i="48"/>
  <c r="R139" i="48"/>
  <c r="N140" i="48"/>
  <c r="R140" i="48"/>
  <c r="N141" i="48"/>
  <c r="R141" i="48"/>
  <c r="N142" i="48"/>
  <c r="R142" i="48"/>
  <c r="N143" i="48"/>
  <c r="R143" i="48"/>
  <c r="N144" i="48"/>
  <c r="R144" i="48"/>
  <c r="N145" i="48"/>
  <c r="R145" i="48"/>
  <c r="N146" i="48"/>
  <c r="R146" i="48"/>
  <c r="N147" i="48"/>
  <c r="R147" i="48"/>
  <c r="N148" i="48"/>
  <c r="R148" i="48"/>
  <c r="N149" i="48"/>
  <c r="R149" i="48"/>
  <c r="N150" i="48"/>
  <c r="R150" i="48"/>
  <c r="N151" i="48"/>
  <c r="R151" i="48"/>
  <c r="N152" i="48"/>
  <c r="R152" i="48"/>
  <c r="N153" i="48"/>
  <c r="R153" i="48"/>
  <c r="N154" i="48"/>
  <c r="R154" i="48"/>
  <c r="N155" i="48"/>
  <c r="R155" i="48"/>
  <c r="N156" i="48"/>
  <c r="R156" i="48"/>
  <c r="N157" i="48"/>
  <c r="R157" i="48"/>
  <c r="N158" i="48"/>
  <c r="R158" i="48"/>
  <c r="N159" i="48"/>
  <c r="R159" i="48"/>
  <c r="N160" i="48"/>
  <c r="R160" i="48"/>
  <c r="N161" i="48"/>
  <c r="R161" i="48"/>
  <c r="N162" i="48"/>
  <c r="R162" i="48"/>
  <c r="N163" i="48"/>
  <c r="R163" i="48"/>
  <c r="N164" i="48"/>
  <c r="R164" i="48"/>
  <c r="N165" i="48"/>
  <c r="R165" i="48"/>
  <c r="R167" i="48"/>
  <c r="Q167" i="48"/>
  <c r="P167" i="48"/>
  <c r="O167" i="48"/>
  <c r="N167" i="48"/>
  <c r="CX3" i="48"/>
  <c r="CY3" i="48"/>
  <c r="CZ3" i="48"/>
  <c r="DA3" i="48"/>
  <c r="DB3" i="48"/>
  <c r="DC3" i="48"/>
  <c r="DD3" i="48"/>
  <c r="DE3" i="48"/>
  <c r="DF3" i="48"/>
  <c r="DG3" i="48"/>
  <c r="DH3" i="48"/>
  <c r="DH4" i="48" s="1"/>
  <c r="L4" i="48" s="1"/>
  <c r="U4" i="48" s="1"/>
  <c r="DI3" i="48"/>
  <c r="DJ3" i="48"/>
  <c r="L3" i="48"/>
  <c r="CX4" i="48"/>
  <c r="CY4" i="48"/>
  <c r="CZ4" i="48"/>
  <c r="DA4" i="48"/>
  <c r="DB4" i="48"/>
  <c r="DC4" i="48"/>
  <c r="DD4" i="48"/>
  <c r="DE4" i="48"/>
  <c r="DF4" i="48"/>
  <c r="DG4" i="48"/>
  <c r="DI4" i="48"/>
  <c r="DJ4" i="48"/>
  <c r="CX5" i="48"/>
  <c r="CY5" i="48"/>
  <c r="CZ5" i="48"/>
  <c r="DA5" i="48"/>
  <c r="DB5" i="48"/>
  <c r="DC5" i="48"/>
  <c r="DD5" i="48"/>
  <c r="DE5" i="48"/>
  <c r="DF5" i="48"/>
  <c r="DG5" i="48"/>
  <c r="DH5" i="48"/>
  <c r="DH6" i="48" s="1"/>
  <c r="L6" i="48" s="1"/>
  <c r="U6" i="48" s="1"/>
  <c r="DI5" i="48"/>
  <c r="DJ5" i="48"/>
  <c r="L5" i="48"/>
  <c r="CX6" i="48"/>
  <c r="CY6" i="48"/>
  <c r="CZ6" i="48"/>
  <c r="DA6" i="48"/>
  <c r="DB6" i="48"/>
  <c r="DC6" i="48"/>
  <c r="DD6" i="48"/>
  <c r="DE6" i="48"/>
  <c r="DF6" i="48"/>
  <c r="DG6" i="48"/>
  <c r="DI6" i="48"/>
  <c r="DJ6" i="48"/>
  <c r="CX7" i="48"/>
  <c r="CY7" i="48"/>
  <c r="CZ7" i="48"/>
  <c r="DA7" i="48"/>
  <c r="DB7" i="48"/>
  <c r="DC7" i="48"/>
  <c r="DD7" i="48"/>
  <c r="DE7" i="48"/>
  <c r="DF7" i="48"/>
  <c r="DG7" i="48"/>
  <c r="DH7" i="48"/>
  <c r="DH8" i="48" s="1"/>
  <c r="L8" i="48" s="1"/>
  <c r="U8" i="48" s="1"/>
  <c r="DI7" i="48"/>
  <c r="DJ7" i="48"/>
  <c r="L7" i="48"/>
  <c r="U7" i="48" s="1"/>
  <c r="CX8" i="48"/>
  <c r="CY8" i="48"/>
  <c r="CZ8" i="48"/>
  <c r="DA8" i="48"/>
  <c r="DB8" i="48"/>
  <c r="DC8" i="48"/>
  <c r="DD8" i="48"/>
  <c r="DE8" i="48"/>
  <c r="DF8" i="48"/>
  <c r="DG8" i="48"/>
  <c r="DI8" i="48"/>
  <c r="DJ8" i="48"/>
  <c r="CX9" i="48"/>
  <c r="CY9" i="48"/>
  <c r="CZ9" i="48"/>
  <c r="DA9" i="48"/>
  <c r="DB9" i="48"/>
  <c r="DC9" i="48"/>
  <c r="DD9" i="48"/>
  <c r="DE9" i="48"/>
  <c r="DF9" i="48"/>
  <c r="DG9" i="48"/>
  <c r="DH9" i="48"/>
  <c r="DH10" i="48" s="1"/>
  <c r="L10" i="48" s="1"/>
  <c r="U10" i="48" s="1"/>
  <c r="DI9" i="48"/>
  <c r="DJ9" i="48"/>
  <c r="L9" i="48"/>
  <c r="CX10" i="48"/>
  <c r="CY10" i="48"/>
  <c r="CZ10" i="48"/>
  <c r="DA10" i="48"/>
  <c r="DB10" i="48"/>
  <c r="DC10" i="48"/>
  <c r="DD10" i="48"/>
  <c r="DE10" i="48"/>
  <c r="DF10" i="48"/>
  <c r="DG10" i="48"/>
  <c r="DI10" i="48"/>
  <c r="DJ10" i="48"/>
  <c r="CX11" i="48"/>
  <c r="CY11" i="48"/>
  <c r="CZ11" i="48"/>
  <c r="DA11" i="48"/>
  <c r="DB11" i="48"/>
  <c r="DC11" i="48"/>
  <c r="DD11" i="48"/>
  <c r="DE11" i="48"/>
  <c r="DF11" i="48"/>
  <c r="DG11" i="48"/>
  <c r="DH11" i="48"/>
  <c r="DH12" i="48" s="1"/>
  <c r="L12" i="48" s="1"/>
  <c r="U12" i="48" s="1"/>
  <c r="DI11" i="48"/>
  <c r="DJ11" i="48"/>
  <c r="L11" i="48"/>
  <c r="U11" i="48" s="1"/>
  <c r="CX12" i="48"/>
  <c r="CY12" i="48"/>
  <c r="CZ12" i="48"/>
  <c r="DA12" i="48"/>
  <c r="DB12" i="48"/>
  <c r="DC12" i="48"/>
  <c r="DD12" i="48"/>
  <c r="DE12" i="48"/>
  <c r="DF12" i="48"/>
  <c r="DG12" i="48"/>
  <c r="DI12" i="48"/>
  <c r="DJ12" i="48"/>
  <c r="CX13" i="48"/>
  <c r="CY13" i="48"/>
  <c r="CZ13" i="48"/>
  <c r="DA13" i="48"/>
  <c r="DB13" i="48"/>
  <c r="DC13" i="48"/>
  <c r="DD13" i="48"/>
  <c r="DE13" i="48"/>
  <c r="DF13" i="48"/>
  <c r="DG13" i="48"/>
  <c r="DH13" i="48"/>
  <c r="DH14" i="48" s="1"/>
  <c r="L14" i="48" s="1"/>
  <c r="U14" i="48" s="1"/>
  <c r="DI13" i="48"/>
  <c r="DJ13" i="48"/>
  <c r="L13" i="48"/>
  <c r="CX14" i="48"/>
  <c r="CY14" i="48"/>
  <c r="CZ14" i="48"/>
  <c r="DA14" i="48"/>
  <c r="DB14" i="48"/>
  <c r="DC14" i="48"/>
  <c r="DD14" i="48"/>
  <c r="DE14" i="48"/>
  <c r="DF14" i="48"/>
  <c r="DG14" i="48"/>
  <c r="DI14" i="48"/>
  <c r="DJ14" i="48"/>
  <c r="CX15" i="48"/>
  <c r="CY15" i="48"/>
  <c r="CZ15" i="48"/>
  <c r="DA15" i="48"/>
  <c r="DB15" i="48"/>
  <c r="DC15" i="48"/>
  <c r="DD15" i="48"/>
  <c r="DE15" i="48"/>
  <c r="DF15" i="48"/>
  <c r="DG15" i="48"/>
  <c r="DH15" i="48"/>
  <c r="DI15" i="48"/>
  <c r="DJ15" i="48"/>
  <c r="L15" i="48"/>
  <c r="U15" i="48" s="1"/>
  <c r="CX16" i="48"/>
  <c r="CY16" i="48"/>
  <c r="CZ16" i="48"/>
  <c r="DA16" i="48"/>
  <c r="DB16" i="48"/>
  <c r="DC16" i="48"/>
  <c r="DD16" i="48"/>
  <c r="DE16" i="48"/>
  <c r="DF16" i="48"/>
  <c r="DG16" i="48"/>
  <c r="DH16" i="48"/>
  <c r="DI16" i="48"/>
  <c r="DJ16" i="48"/>
  <c r="L16" i="48"/>
  <c r="CX17" i="48"/>
  <c r="CY17" i="48"/>
  <c r="CZ17" i="48"/>
  <c r="DA17" i="48"/>
  <c r="DB17" i="48"/>
  <c r="DC17" i="48"/>
  <c r="DD17" i="48"/>
  <c r="DE17" i="48"/>
  <c r="DF17" i="48"/>
  <c r="DG17" i="48"/>
  <c r="DH17" i="48"/>
  <c r="DI17" i="48"/>
  <c r="DJ17" i="48"/>
  <c r="L17" i="48"/>
  <c r="CX18" i="48"/>
  <c r="CY18" i="48"/>
  <c r="CZ18" i="48"/>
  <c r="DA18" i="48"/>
  <c r="DB18" i="48"/>
  <c r="DC18" i="48"/>
  <c r="DD18" i="48"/>
  <c r="DE18" i="48"/>
  <c r="DF18" i="48"/>
  <c r="DG18" i="48"/>
  <c r="DH18" i="48"/>
  <c r="DI18" i="48"/>
  <c r="DJ18" i="48"/>
  <c r="L18" i="48"/>
  <c r="CX19" i="48"/>
  <c r="CY19" i="48"/>
  <c r="CZ19" i="48"/>
  <c r="DA19" i="48"/>
  <c r="DB19" i="48"/>
  <c r="DC19" i="48"/>
  <c r="DD19" i="48"/>
  <c r="DE19" i="48"/>
  <c r="DF19" i="48"/>
  <c r="DG19" i="48"/>
  <c r="DH19" i="48"/>
  <c r="DI19" i="48"/>
  <c r="DJ19" i="48"/>
  <c r="L19" i="48"/>
  <c r="U19" i="48" s="1"/>
  <c r="CX20" i="48"/>
  <c r="CY20" i="48"/>
  <c r="CZ20" i="48"/>
  <c r="DA20" i="48"/>
  <c r="DB20" i="48"/>
  <c r="DC20" i="48"/>
  <c r="DD20" i="48"/>
  <c r="DE20" i="48"/>
  <c r="DF20" i="48"/>
  <c r="DG20" i="48"/>
  <c r="DH20" i="48"/>
  <c r="DI20" i="48"/>
  <c r="DJ20" i="48"/>
  <c r="L20" i="48"/>
  <c r="CX21" i="48"/>
  <c r="CY21" i="48"/>
  <c r="CZ21" i="48"/>
  <c r="DA21" i="48"/>
  <c r="DB21" i="48"/>
  <c r="DC21" i="48"/>
  <c r="DD21" i="48"/>
  <c r="DE21" i="48"/>
  <c r="DF21" i="48"/>
  <c r="DG21" i="48"/>
  <c r="DH21" i="48"/>
  <c r="DI21" i="48"/>
  <c r="DJ21" i="48"/>
  <c r="L21" i="48"/>
  <c r="CX22" i="48"/>
  <c r="CY22" i="48"/>
  <c r="CZ22" i="48"/>
  <c r="DA22" i="48"/>
  <c r="DB22" i="48"/>
  <c r="DC22" i="48"/>
  <c r="DD22" i="48"/>
  <c r="DE22" i="48"/>
  <c r="DF22" i="48"/>
  <c r="DG22" i="48"/>
  <c r="DH22" i="48"/>
  <c r="DI22" i="48"/>
  <c r="DJ22" i="48"/>
  <c r="L22" i="48"/>
  <c r="CX23" i="48"/>
  <c r="CY23" i="48"/>
  <c r="CZ23" i="48"/>
  <c r="DA23" i="48"/>
  <c r="DB23" i="48"/>
  <c r="DC23" i="48"/>
  <c r="DD23" i="48"/>
  <c r="DE23" i="48"/>
  <c r="DF23" i="48"/>
  <c r="DG23" i="48"/>
  <c r="DH23" i="48"/>
  <c r="DI23" i="48"/>
  <c r="DJ23" i="48"/>
  <c r="L23" i="48"/>
  <c r="U23" i="48" s="1"/>
  <c r="CX24" i="48"/>
  <c r="CY24" i="48"/>
  <c r="CZ24" i="48"/>
  <c r="DA24" i="48"/>
  <c r="DB24" i="48"/>
  <c r="DC24" i="48"/>
  <c r="DD24" i="48"/>
  <c r="DE24" i="48"/>
  <c r="DF24" i="48"/>
  <c r="DG24" i="48"/>
  <c r="DH24" i="48"/>
  <c r="DI24" i="48"/>
  <c r="DJ24" i="48"/>
  <c r="L24" i="48"/>
  <c r="CX25" i="48"/>
  <c r="CY25" i="48"/>
  <c r="CZ25" i="48"/>
  <c r="DA25" i="48"/>
  <c r="DB25" i="48"/>
  <c r="DC25" i="48"/>
  <c r="DD25" i="48"/>
  <c r="DE25" i="48"/>
  <c r="DF25" i="48"/>
  <c r="DG25" i="48"/>
  <c r="DH25" i="48"/>
  <c r="DI25" i="48"/>
  <c r="DJ25" i="48"/>
  <c r="L25" i="48"/>
  <c r="CX26" i="48"/>
  <c r="CY26" i="48"/>
  <c r="CZ26" i="48"/>
  <c r="DA26" i="48"/>
  <c r="DB26" i="48"/>
  <c r="DC26" i="48"/>
  <c r="DD26" i="48"/>
  <c r="DE26" i="48"/>
  <c r="DF26" i="48"/>
  <c r="DG26" i="48"/>
  <c r="DH26" i="48"/>
  <c r="DI26" i="48"/>
  <c r="DJ26" i="48"/>
  <c r="L26" i="48"/>
  <c r="CX27" i="48"/>
  <c r="CY27" i="48"/>
  <c r="CZ27" i="48"/>
  <c r="DA27" i="48"/>
  <c r="DB27" i="48"/>
  <c r="DC27" i="48"/>
  <c r="DD27" i="48"/>
  <c r="DE27" i="48"/>
  <c r="DF27" i="48"/>
  <c r="DG27" i="48"/>
  <c r="DH27" i="48"/>
  <c r="DI27" i="48"/>
  <c r="DJ27" i="48"/>
  <c r="L27" i="48"/>
  <c r="U27" i="48" s="1"/>
  <c r="CX28" i="48"/>
  <c r="CY28" i="48"/>
  <c r="CZ28" i="48"/>
  <c r="DA28" i="48"/>
  <c r="DB28" i="48"/>
  <c r="DC28" i="48"/>
  <c r="DD28" i="48"/>
  <c r="DE28" i="48"/>
  <c r="DF28" i="48"/>
  <c r="DG28" i="48"/>
  <c r="DH28" i="48"/>
  <c r="DI28" i="48"/>
  <c r="DJ28" i="48"/>
  <c r="L28" i="48"/>
  <c r="CX29" i="48"/>
  <c r="CY29" i="48"/>
  <c r="CZ29" i="48"/>
  <c r="DA29" i="48"/>
  <c r="DB29" i="48"/>
  <c r="DC29" i="48"/>
  <c r="DD29" i="48"/>
  <c r="DE29" i="48"/>
  <c r="DF29" i="48"/>
  <c r="DG29" i="48"/>
  <c r="DH29" i="48"/>
  <c r="DI29" i="48"/>
  <c r="DJ29" i="48"/>
  <c r="L29" i="48"/>
  <c r="CX30" i="48"/>
  <c r="CY30" i="48"/>
  <c r="CZ30" i="48"/>
  <c r="DA30" i="48"/>
  <c r="DB30" i="48"/>
  <c r="DC30" i="48"/>
  <c r="DD30" i="48"/>
  <c r="DE30" i="48"/>
  <c r="DF30" i="48"/>
  <c r="DG30" i="48"/>
  <c r="DH30" i="48"/>
  <c r="DI30" i="48"/>
  <c r="DJ30" i="48"/>
  <c r="L30" i="48"/>
  <c r="CX31" i="48"/>
  <c r="CY31" i="48"/>
  <c r="CZ31" i="48"/>
  <c r="DA31" i="48"/>
  <c r="DB31" i="48"/>
  <c r="DC31" i="48"/>
  <c r="DD31" i="48"/>
  <c r="DE31" i="48"/>
  <c r="DF31" i="48"/>
  <c r="DG31" i="48"/>
  <c r="DH31" i="48"/>
  <c r="DI31" i="48"/>
  <c r="DJ31" i="48"/>
  <c r="L31" i="48"/>
  <c r="CX32" i="48"/>
  <c r="CY32" i="48"/>
  <c r="CZ32" i="48"/>
  <c r="DA32" i="48"/>
  <c r="DB32" i="48"/>
  <c r="DC32" i="48"/>
  <c r="DD32" i="48"/>
  <c r="DE32" i="48"/>
  <c r="DF32" i="48"/>
  <c r="DG32" i="48"/>
  <c r="DH32" i="48"/>
  <c r="DI32" i="48"/>
  <c r="DJ32" i="48"/>
  <c r="L32" i="48"/>
  <c r="CX33" i="48"/>
  <c r="CY33" i="48"/>
  <c r="CZ33" i="48"/>
  <c r="DA33" i="48"/>
  <c r="DB33" i="48"/>
  <c r="DC33" i="48"/>
  <c r="DD33" i="48"/>
  <c r="DE33" i="48"/>
  <c r="DF33" i="48"/>
  <c r="DG33" i="48"/>
  <c r="DH33" i="48"/>
  <c r="DI33" i="48"/>
  <c r="DJ33" i="48"/>
  <c r="L33" i="48"/>
  <c r="U33" i="48" s="1"/>
  <c r="CX34" i="48"/>
  <c r="CY34" i="48"/>
  <c r="CZ34" i="48"/>
  <c r="DA34" i="48"/>
  <c r="DB34" i="48"/>
  <c r="DC34" i="48"/>
  <c r="DD34" i="48"/>
  <c r="DE34" i="48"/>
  <c r="DF34" i="48"/>
  <c r="DG34" i="48"/>
  <c r="DH34" i="48"/>
  <c r="DI34" i="48"/>
  <c r="DJ34" i="48"/>
  <c r="L34" i="48"/>
  <c r="CX35" i="48"/>
  <c r="CY35" i="48"/>
  <c r="CZ35" i="48"/>
  <c r="DA35" i="48"/>
  <c r="DB35" i="48"/>
  <c r="DC35" i="48"/>
  <c r="DD35" i="48"/>
  <c r="DE35" i="48"/>
  <c r="DF35" i="48"/>
  <c r="DG35" i="48"/>
  <c r="DH35" i="48"/>
  <c r="DI35" i="48"/>
  <c r="DJ35" i="48"/>
  <c r="L35" i="48"/>
  <c r="CX36" i="48"/>
  <c r="CY36" i="48"/>
  <c r="CZ36" i="48"/>
  <c r="DA36" i="48"/>
  <c r="DB36" i="48"/>
  <c r="DC36" i="48"/>
  <c r="DD36" i="48"/>
  <c r="DE36" i="48"/>
  <c r="DF36" i="48"/>
  <c r="DG36" i="48"/>
  <c r="DH36" i="48"/>
  <c r="DI36" i="48"/>
  <c r="DJ36" i="48"/>
  <c r="L36" i="48"/>
  <c r="CX37" i="48"/>
  <c r="CY37" i="48"/>
  <c r="CZ37" i="48"/>
  <c r="DA37" i="48"/>
  <c r="DB37" i="48"/>
  <c r="DC37" i="48"/>
  <c r="DD37" i="48"/>
  <c r="DE37" i="48"/>
  <c r="DF37" i="48"/>
  <c r="DG37" i="48"/>
  <c r="DH37" i="48"/>
  <c r="DI37" i="48"/>
  <c r="DJ37" i="48"/>
  <c r="L37" i="48"/>
  <c r="U37" i="48" s="1"/>
  <c r="CX38" i="48"/>
  <c r="CY38" i="48"/>
  <c r="CZ38" i="48"/>
  <c r="DA38" i="48"/>
  <c r="DB38" i="48"/>
  <c r="DC38" i="48"/>
  <c r="DD38" i="48"/>
  <c r="DE38" i="48"/>
  <c r="DF38" i="48"/>
  <c r="DG38" i="48"/>
  <c r="DH38" i="48"/>
  <c r="DI38" i="48"/>
  <c r="DJ38" i="48"/>
  <c r="L38" i="48"/>
  <c r="CX39" i="48"/>
  <c r="CY39" i="48"/>
  <c r="CZ39" i="48"/>
  <c r="DA39" i="48"/>
  <c r="DB39" i="48"/>
  <c r="DC39" i="48"/>
  <c r="DD39" i="48"/>
  <c r="DE39" i="48"/>
  <c r="DF39" i="48"/>
  <c r="DG39" i="48"/>
  <c r="DH39" i="48"/>
  <c r="DI39" i="48"/>
  <c r="DJ39" i="48"/>
  <c r="L39" i="48"/>
  <c r="U39" i="48" s="1"/>
  <c r="CX40" i="48"/>
  <c r="CY40" i="48"/>
  <c r="CZ40" i="48"/>
  <c r="DA40" i="48"/>
  <c r="DB40" i="48"/>
  <c r="DC40" i="48"/>
  <c r="DD40" i="48"/>
  <c r="DE40" i="48"/>
  <c r="DF40" i="48"/>
  <c r="DG40" i="48"/>
  <c r="DH40" i="48"/>
  <c r="DI40" i="48"/>
  <c r="DJ40" i="48"/>
  <c r="L40" i="48"/>
  <c r="CX41" i="48"/>
  <c r="CY41" i="48"/>
  <c r="CZ41" i="48"/>
  <c r="DA41" i="48"/>
  <c r="DB41" i="48"/>
  <c r="DC41" i="48"/>
  <c r="DD41" i="48"/>
  <c r="DE41" i="48"/>
  <c r="DF41" i="48"/>
  <c r="DG41" i="48"/>
  <c r="DH41" i="48"/>
  <c r="DI41" i="48"/>
  <c r="DJ41" i="48"/>
  <c r="L41" i="48"/>
  <c r="U41" i="48" s="1"/>
  <c r="CX42" i="48"/>
  <c r="CY42" i="48"/>
  <c r="CZ42" i="48"/>
  <c r="DA42" i="48"/>
  <c r="DB42" i="48"/>
  <c r="DC42" i="48"/>
  <c r="DD42" i="48"/>
  <c r="DE42" i="48"/>
  <c r="DF42" i="48"/>
  <c r="DG42" i="48"/>
  <c r="DH42" i="48"/>
  <c r="DI42" i="48"/>
  <c r="DJ42" i="48"/>
  <c r="L42" i="48"/>
  <c r="CX43" i="48"/>
  <c r="CY43" i="48"/>
  <c r="CZ43" i="48"/>
  <c r="DA43" i="48"/>
  <c r="DB43" i="48"/>
  <c r="DC43" i="48"/>
  <c r="DD43" i="48"/>
  <c r="DE43" i="48"/>
  <c r="DF43" i="48"/>
  <c r="DG43" i="48"/>
  <c r="DH43" i="48"/>
  <c r="DI43" i="48"/>
  <c r="DJ43" i="48"/>
  <c r="L43" i="48"/>
  <c r="CX44" i="48"/>
  <c r="CY44" i="48"/>
  <c r="CZ44" i="48"/>
  <c r="DA44" i="48"/>
  <c r="DB44" i="48"/>
  <c r="DC44" i="48"/>
  <c r="DD44" i="48"/>
  <c r="DE44" i="48"/>
  <c r="DF44" i="48"/>
  <c r="DG44" i="48"/>
  <c r="DH44" i="48"/>
  <c r="DI44" i="48"/>
  <c r="DJ44" i="48"/>
  <c r="L44" i="48"/>
  <c r="CX45" i="48"/>
  <c r="CY45" i="48"/>
  <c r="CZ45" i="48"/>
  <c r="DA45" i="48"/>
  <c r="DB45" i="48"/>
  <c r="DC45" i="48"/>
  <c r="DD45" i="48"/>
  <c r="DE45" i="48"/>
  <c r="DF45" i="48"/>
  <c r="DG45" i="48"/>
  <c r="DH45" i="48"/>
  <c r="DI45" i="48"/>
  <c r="DJ45" i="48"/>
  <c r="L45" i="48"/>
  <c r="U45" i="48" s="1"/>
  <c r="CX46" i="48"/>
  <c r="CY46" i="48"/>
  <c r="CZ46" i="48"/>
  <c r="DA46" i="48"/>
  <c r="DB46" i="48"/>
  <c r="DC46" i="48"/>
  <c r="DD46" i="48"/>
  <c r="DE46" i="48"/>
  <c r="DF46" i="48"/>
  <c r="DG46" i="48"/>
  <c r="DH46" i="48"/>
  <c r="DI46" i="48"/>
  <c r="DJ46" i="48"/>
  <c r="L46" i="48"/>
  <c r="CX47" i="48"/>
  <c r="CY47" i="48"/>
  <c r="CZ47" i="48"/>
  <c r="DA47" i="48"/>
  <c r="DB47" i="48"/>
  <c r="DC47" i="48"/>
  <c r="DD47" i="48"/>
  <c r="DE47" i="48"/>
  <c r="DF47" i="48"/>
  <c r="DG47" i="48"/>
  <c r="DH47" i="48"/>
  <c r="DI47" i="48"/>
  <c r="DJ47" i="48"/>
  <c r="L47" i="48"/>
  <c r="U47" i="48" s="1"/>
  <c r="CX48" i="48"/>
  <c r="CY48" i="48"/>
  <c r="CZ48" i="48"/>
  <c r="DA48" i="48"/>
  <c r="DB48" i="48"/>
  <c r="DC48" i="48"/>
  <c r="DD48" i="48"/>
  <c r="DE48" i="48"/>
  <c r="DF48" i="48"/>
  <c r="DG48" i="48"/>
  <c r="DH48" i="48"/>
  <c r="DI48" i="48"/>
  <c r="DJ48" i="48"/>
  <c r="L48" i="48"/>
  <c r="CX49" i="48"/>
  <c r="CY49" i="48"/>
  <c r="CZ49" i="48"/>
  <c r="DA49" i="48"/>
  <c r="DB49" i="48"/>
  <c r="DC49" i="48"/>
  <c r="DD49" i="48"/>
  <c r="DE49" i="48"/>
  <c r="DF49" i="48"/>
  <c r="DG49" i="48"/>
  <c r="DH49" i="48"/>
  <c r="DI49" i="48"/>
  <c r="DJ49" i="48"/>
  <c r="L49" i="48"/>
  <c r="U49" i="48" s="1"/>
  <c r="CX50" i="48"/>
  <c r="CY50" i="48"/>
  <c r="CZ50" i="48"/>
  <c r="DA50" i="48"/>
  <c r="DB50" i="48"/>
  <c r="DC50" i="48"/>
  <c r="DD50" i="48"/>
  <c r="DE50" i="48"/>
  <c r="DF50" i="48"/>
  <c r="DG50" i="48"/>
  <c r="DH50" i="48"/>
  <c r="DI50" i="48"/>
  <c r="DJ50" i="48"/>
  <c r="L50" i="48"/>
  <c r="CX51" i="48"/>
  <c r="CY51" i="48"/>
  <c r="CZ51" i="48"/>
  <c r="DA51" i="48"/>
  <c r="DB51" i="48"/>
  <c r="DC51" i="48"/>
  <c r="DD51" i="48"/>
  <c r="DE51" i="48"/>
  <c r="DF51" i="48"/>
  <c r="DG51" i="48"/>
  <c r="DH51" i="48"/>
  <c r="DI51" i="48"/>
  <c r="DJ51" i="48"/>
  <c r="L51" i="48"/>
  <c r="U51" i="48" s="1"/>
  <c r="CX52" i="48"/>
  <c r="CY52" i="48"/>
  <c r="CZ52" i="48"/>
  <c r="DA52" i="48"/>
  <c r="DB52" i="48"/>
  <c r="DC52" i="48"/>
  <c r="DD52" i="48"/>
  <c r="DE52" i="48"/>
  <c r="DF52" i="48"/>
  <c r="DG52" i="48"/>
  <c r="DH52" i="48"/>
  <c r="DI52" i="48"/>
  <c r="DJ52" i="48"/>
  <c r="L52" i="48"/>
  <c r="CX53" i="48"/>
  <c r="CY53" i="48"/>
  <c r="CZ53" i="48"/>
  <c r="DA53" i="48"/>
  <c r="DB53" i="48"/>
  <c r="DC53" i="48"/>
  <c r="DD53" i="48"/>
  <c r="DE53" i="48"/>
  <c r="DF53" i="48"/>
  <c r="DG53" i="48"/>
  <c r="DH53" i="48"/>
  <c r="DI53" i="48"/>
  <c r="DJ53" i="48"/>
  <c r="L53" i="48"/>
  <c r="U53" i="48" s="1"/>
  <c r="CX54" i="48"/>
  <c r="CY54" i="48"/>
  <c r="CZ54" i="48"/>
  <c r="DA54" i="48"/>
  <c r="DB54" i="48"/>
  <c r="DC54" i="48"/>
  <c r="DD54" i="48"/>
  <c r="DE54" i="48"/>
  <c r="DF54" i="48"/>
  <c r="DG54" i="48"/>
  <c r="DH54" i="48"/>
  <c r="DI54" i="48"/>
  <c r="DJ54" i="48"/>
  <c r="L54" i="48"/>
  <c r="CX55" i="48"/>
  <c r="CY55" i="48"/>
  <c r="CZ55" i="48"/>
  <c r="DA55" i="48"/>
  <c r="DB55" i="48"/>
  <c r="DC55" i="48"/>
  <c r="DD55" i="48"/>
  <c r="DE55" i="48"/>
  <c r="DF55" i="48"/>
  <c r="DG55" i="48"/>
  <c r="DH55" i="48"/>
  <c r="DI55" i="48"/>
  <c r="DJ55" i="48"/>
  <c r="L55" i="48"/>
  <c r="U55" i="48" s="1"/>
  <c r="CX56" i="48"/>
  <c r="CY56" i="48"/>
  <c r="CZ56" i="48"/>
  <c r="DA56" i="48"/>
  <c r="DB56" i="48"/>
  <c r="DC56" i="48"/>
  <c r="DD56" i="48"/>
  <c r="DE56" i="48"/>
  <c r="DF56" i="48"/>
  <c r="DG56" i="48"/>
  <c r="DH56" i="48"/>
  <c r="DI56" i="48"/>
  <c r="DJ56" i="48"/>
  <c r="L56" i="48"/>
  <c r="CX57" i="48"/>
  <c r="CY57" i="48"/>
  <c r="CZ57" i="48"/>
  <c r="DA57" i="48"/>
  <c r="DB57" i="48"/>
  <c r="DC57" i="48"/>
  <c r="DD57" i="48"/>
  <c r="DE57" i="48"/>
  <c r="DF57" i="48"/>
  <c r="DG57" i="48"/>
  <c r="DH57" i="48"/>
  <c r="DI57" i="48"/>
  <c r="DJ57" i="48"/>
  <c r="L57" i="48"/>
  <c r="U57" i="48" s="1"/>
  <c r="CX58" i="48"/>
  <c r="CY58" i="48"/>
  <c r="CZ58" i="48"/>
  <c r="DA58" i="48"/>
  <c r="DB58" i="48"/>
  <c r="DC58" i="48"/>
  <c r="DD58" i="48"/>
  <c r="DE58" i="48"/>
  <c r="DF58" i="48"/>
  <c r="DG58" i="48"/>
  <c r="DH58" i="48"/>
  <c r="DI58" i="48"/>
  <c r="DJ58" i="48"/>
  <c r="L58" i="48"/>
  <c r="CX59" i="48"/>
  <c r="CY59" i="48"/>
  <c r="CZ59" i="48"/>
  <c r="DA59" i="48"/>
  <c r="DB59" i="48"/>
  <c r="DC59" i="48"/>
  <c r="DD59" i="48"/>
  <c r="DE59" i="48"/>
  <c r="DF59" i="48"/>
  <c r="DG59" i="48"/>
  <c r="DH59" i="48"/>
  <c r="DI59" i="48"/>
  <c r="DJ59" i="48"/>
  <c r="L59" i="48"/>
  <c r="U59" i="48" s="1"/>
  <c r="CX60" i="48"/>
  <c r="CY60" i="48"/>
  <c r="CZ60" i="48"/>
  <c r="DA60" i="48"/>
  <c r="DB60" i="48"/>
  <c r="DC60" i="48"/>
  <c r="DD60" i="48"/>
  <c r="DE60" i="48"/>
  <c r="DF60" i="48"/>
  <c r="DG60" i="48"/>
  <c r="DH60" i="48"/>
  <c r="DI60" i="48"/>
  <c r="DJ60" i="48"/>
  <c r="L60" i="48"/>
  <c r="CX61" i="48"/>
  <c r="CY61" i="48"/>
  <c r="CZ61" i="48"/>
  <c r="DA61" i="48"/>
  <c r="DB61" i="48"/>
  <c r="DC61" i="48"/>
  <c r="DD61" i="48"/>
  <c r="DE61" i="48"/>
  <c r="DF61" i="48"/>
  <c r="DG61" i="48"/>
  <c r="DH61" i="48"/>
  <c r="DI61" i="48"/>
  <c r="DJ61" i="48"/>
  <c r="L61" i="48"/>
  <c r="U61" i="48" s="1"/>
  <c r="CX62" i="48"/>
  <c r="CY62" i="48"/>
  <c r="CZ62" i="48"/>
  <c r="DA62" i="48"/>
  <c r="DB62" i="48"/>
  <c r="DC62" i="48"/>
  <c r="DD62" i="48"/>
  <c r="DE62" i="48"/>
  <c r="DF62" i="48"/>
  <c r="DG62" i="48"/>
  <c r="DH62" i="48"/>
  <c r="DI62" i="48"/>
  <c r="DJ62" i="48"/>
  <c r="L62" i="48"/>
  <c r="CX63" i="48"/>
  <c r="CY63" i="48"/>
  <c r="CZ63" i="48"/>
  <c r="DA63" i="48"/>
  <c r="DB63" i="48"/>
  <c r="DC63" i="48"/>
  <c r="DD63" i="48"/>
  <c r="DE63" i="48"/>
  <c r="DF63" i="48"/>
  <c r="DG63" i="48"/>
  <c r="DH63" i="48"/>
  <c r="DI63" i="48"/>
  <c r="DJ63" i="48"/>
  <c r="L63" i="48"/>
  <c r="U63" i="48" s="1"/>
  <c r="CX64" i="48"/>
  <c r="CY64" i="48"/>
  <c r="CZ64" i="48"/>
  <c r="DA64" i="48"/>
  <c r="DB64" i="48"/>
  <c r="DC64" i="48"/>
  <c r="DD64" i="48"/>
  <c r="DE64" i="48"/>
  <c r="DF64" i="48"/>
  <c r="DG64" i="48"/>
  <c r="DH64" i="48"/>
  <c r="DI64" i="48"/>
  <c r="DJ64" i="48"/>
  <c r="L64" i="48"/>
  <c r="CX65" i="48"/>
  <c r="CY65" i="48"/>
  <c r="CZ65" i="48"/>
  <c r="DA65" i="48"/>
  <c r="DB65" i="48"/>
  <c r="DC65" i="48"/>
  <c r="DD65" i="48"/>
  <c r="DE65" i="48"/>
  <c r="DF65" i="48"/>
  <c r="DG65" i="48"/>
  <c r="DH65" i="48"/>
  <c r="DI65" i="48"/>
  <c r="DJ65" i="48"/>
  <c r="L65" i="48"/>
  <c r="U65" i="48" s="1"/>
  <c r="CX66" i="48"/>
  <c r="CY66" i="48"/>
  <c r="CZ66" i="48"/>
  <c r="DA66" i="48"/>
  <c r="DB66" i="48"/>
  <c r="DC66" i="48"/>
  <c r="DD66" i="48"/>
  <c r="DE66" i="48"/>
  <c r="DF66" i="48"/>
  <c r="DG66" i="48"/>
  <c r="DH66" i="48"/>
  <c r="DI66" i="48"/>
  <c r="DJ66" i="48"/>
  <c r="L66" i="48"/>
  <c r="CX67" i="48"/>
  <c r="CY67" i="48"/>
  <c r="CZ67" i="48"/>
  <c r="DA67" i="48"/>
  <c r="DB67" i="48"/>
  <c r="DC67" i="48"/>
  <c r="DD67" i="48"/>
  <c r="DE67" i="48"/>
  <c r="DF67" i="48"/>
  <c r="DG67" i="48"/>
  <c r="DH67" i="48"/>
  <c r="DI67" i="48"/>
  <c r="DJ67" i="48"/>
  <c r="L67" i="48"/>
  <c r="U67" i="48" s="1"/>
  <c r="CX68" i="48"/>
  <c r="CY68" i="48"/>
  <c r="CZ68" i="48"/>
  <c r="DA68" i="48"/>
  <c r="DB68" i="48"/>
  <c r="DC68" i="48"/>
  <c r="DD68" i="48"/>
  <c r="DE68" i="48"/>
  <c r="DF68" i="48"/>
  <c r="DG68" i="48"/>
  <c r="DH68" i="48"/>
  <c r="DI68" i="48"/>
  <c r="DJ68" i="48"/>
  <c r="L68" i="48"/>
  <c r="CX69" i="48"/>
  <c r="CY69" i="48"/>
  <c r="CZ69" i="48"/>
  <c r="DA69" i="48"/>
  <c r="DB69" i="48"/>
  <c r="DC69" i="48"/>
  <c r="DD69" i="48"/>
  <c r="DE69" i="48"/>
  <c r="DF69" i="48"/>
  <c r="DG69" i="48"/>
  <c r="DH69" i="48"/>
  <c r="DI69" i="48"/>
  <c r="DJ69" i="48"/>
  <c r="L69" i="48"/>
  <c r="U69" i="48" s="1"/>
  <c r="CX70" i="48"/>
  <c r="CY70" i="48"/>
  <c r="CZ70" i="48"/>
  <c r="DA70" i="48"/>
  <c r="DB70" i="48"/>
  <c r="DC70" i="48"/>
  <c r="DD70" i="48"/>
  <c r="DE70" i="48"/>
  <c r="DF70" i="48"/>
  <c r="DG70" i="48"/>
  <c r="DH70" i="48"/>
  <c r="DI70" i="48"/>
  <c r="DJ70" i="48"/>
  <c r="L70" i="48"/>
  <c r="CX71" i="48"/>
  <c r="CY71" i="48"/>
  <c r="CZ71" i="48"/>
  <c r="DA71" i="48"/>
  <c r="DB71" i="48"/>
  <c r="DC71" i="48"/>
  <c r="DD71" i="48"/>
  <c r="DE71" i="48"/>
  <c r="DF71" i="48"/>
  <c r="DG71" i="48"/>
  <c r="DH71" i="48"/>
  <c r="DI71" i="48"/>
  <c r="DJ71" i="48"/>
  <c r="L71" i="48"/>
  <c r="U71" i="48" s="1"/>
  <c r="CX72" i="48"/>
  <c r="CY72" i="48"/>
  <c r="CZ72" i="48"/>
  <c r="DA72" i="48"/>
  <c r="DB72" i="48"/>
  <c r="DC72" i="48"/>
  <c r="DD72" i="48"/>
  <c r="DE72" i="48"/>
  <c r="DF72" i="48"/>
  <c r="DG72" i="48"/>
  <c r="DH72" i="48"/>
  <c r="DI72" i="48"/>
  <c r="DJ72" i="48"/>
  <c r="L72" i="48"/>
  <c r="CX73" i="48"/>
  <c r="CY73" i="48"/>
  <c r="CZ73" i="48"/>
  <c r="DA73" i="48"/>
  <c r="DB73" i="48"/>
  <c r="DC73" i="48"/>
  <c r="DD73" i="48"/>
  <c r="DE73" i="48"/>
  <c r="DF73" i="48"/>
  <c r="DG73" i="48"/>
  <c r="DH73" i="48"/>
  <c r="DI73" i="48"/>
  <c r="DJ73" i="48"/>
  <c r="L73" i="48"/>
  <c r="U73" i="48" s="1"/>
  <c r="CX74" i="48"/>
  <c r="CY74" i="48"/>
  <c r="CZ74" i="48"/>
  <c r="DA74" i="48"/>
  <c r="DB74" i="48"/>
  <c r="DC74" i="48"/>
  <c r="DD74" i="48"/>
  <c r="DE74" i="48"/>
  <c r="DF74" i="48"/>
  <c r="DG74" i="48"/>
  <c r="DH74" i="48"/>
  <c r="DI74" i="48"/>
  <c r="DJ74" i="48"/>
  <c r="L74" i="48"/>
  <c r="CX75" i="48"/>
  <c r="CY75" i="48"/>
  <c r="CZ75" i="48"/>
  <c r="DA75" i="48"/>
  <c r="DB75" i="48"/>
  <c r="DC75" i="48"/>
  <c r="DD75" i="48"/>
  <c r="DE75" i="48"/>
  <c r="DF75" i="48"/>
  <c r="DG75" i="48"/>
  <c r="DH75" i="48"/>
  <c r="DI75" i="48"/>
  <c r="DJ75" i="48"/>
  <c r="L75" i="48"/>
  <c r="CX76" i="48"/>
  <c r="CY76" i="48"/>
  <c r="CZ76" i="48"/>
  <c r="DA76" i="48"/>
  <c r="DB76" i="48"/>
  <c r="DC76" i="48"/>
  <c r="DD76" i="48"/>
  <c r="DE76" i="48"/>
  <c r="DF76" i="48"/>
  <c r="DG76" i="48"/>
  <c r="DH76" i="48"/>
  <c r="DI76" i="48"/>
  <c r="DJ76" i="48"/>
  <c r="L76" i="48"/>
  <c r="CX77" i="48"/>
  <c r="CY77" i="48"/>
  <c r="CZ77" i="48"/>
  <c r="DA77" i="48"/>
  <c r="DB77" i="48"/>
  <c r="DC77" i="48"/>
  <c r="DD77" i="48"/>
  <c r="DE77" i="48"/>
  <c r="DF77" i="48"/>
  <c r="DG77" i="48"/>
  <c r="DH77" i="48"/>
  <c r="DI77" i="48"/>
  <c r="DJ77" i="48"/>
  <c r="L77" i="48"/>
  <c r="U77" i="48" s="1"/>
  <c r="CX78" i="48"/>
  <c r="CY78" i="48"/>
  <c r="CZ78" i="48"/>
  <c r="DA78" i="48"/>
  <c r="DB78" i="48"/>
  <c r="DC78" i="48"/>
  <c r="DD78" i="48"/>
  <c r="DE78" i="48"/>
  <c r="DF78" i="48"/>
  <c r="DG78" i="48"/>
  <c r="DH78" i="48"/>
  <c r="DI78" i="48"/>
  <c r="DJ78" i="48"/>
  <c r="L78" i="48"/>
  <c r="CX79" i="48"/>
  <c r="CY79" i="48"/>
  <c r="CZ79" i="48"/>
  <c r="DA79" i="48"/>
  <c r="DB79" i="48"/>
  <c r="DC79" i="48"/>
  <c r="DD79" i="48"/>
  <c r="DE79" i="48"/>
  <c r="DF79" i="48"/>
  <c r="DG79" i="48"/>
  <c r="DH79" i="48"/>
  <c r="DI79" i="48"/>
  <c r="DJ79" i="48"/>
  <c r="L79" i="48"/>
  <c r="U79" i="48" s="1"/>
  <c r="CX80" i="48"/>
  <c r="CY80" i="48"/>
  <c r="CZ80" i="48"/>
  <c r="DA80" i="48"/>
  <c r="DB80" i="48"/>
  <c r="DC80" i="48"/>
  <c r="DD80" i="48"/>
  <c r="DE80" i="48"/>
  <c r="DF80" i="48"/>
  <c r="DG80" i="48"/>
  <c r="DH80" i="48"/>
  <c r="DI80" i="48"/>
  <c r="DJ80" i="48"/>
  <c r="L80" i="48"/>
  <c r="CX81" i="48"/>
  <c r="CY81" i="48"/>
  <c r="CZ81" i="48"/>
  <c r="DA81" i="48"/>
  <c r="DB81" i="48"/>
  <c r="DC81" i="48"/>
  <c r="DD81" i="48"/>
  <c r="DE81" i="48"/>
  <c r="DF81" i="48"/>
  <c r="DG81" i="48"/>
  <c r="DH81" i="48"/>
  <c r="DI81" i="48"/>
  <c r="DJ81" i="48"/>
  <c r="L81" i="48"/>
  <c r="CX82" i="48"/>
  <c r="CY82" i="48"/>
  <c r="CZ82" i="48"/>
  <c r="DA82" i="48"/>
  <c r="DB82" i="48"/>
  <c r="DC82" i="48"/>
  <c r="DD82" i="48"/>
  <c r="DE82" i="48"/>
  <c r="DF82" i="48"/>
  <c r="DG82" i="48"/>
  <c r="DH82" i="48"/>
  <c r="DI82" i="48"/>
  <c r="DJ82" i="48"/>
  <c r="L82" i="48"/>
  <c r="U82" i="48" s="1"/>
  <c r="CX83" i="48"/>
  <c r="CY83" i="48"/>
  <c r="CZ83" i="48"/>
  <c r="DA83" i="48"/>
  <c r="DB83" i="48"/>
  <c r="DC83" i="48"/>
  <c r="DD83" i="48"/>
  <c r="DE83" i="48"/>
  <c r="DF83" i="48"/>
  <c r="DG83" i="48"/>
  <c r="DH83" i="48"/>
  <c r="DI83" i="48"/>
  <c r="DJ83" i="48"/>
  <c r="L83" i="48"/>
  <c r="U83" i="48" s="1"/>
  <c r="CX84" i="48"/>
  <c r="CY84" i="48"/>
  <c r="CZ84" i="48"/>
  <c r="DA84" i="48"/>
  <c r="DB84" i="48"/>
  <c r="DC84" i="48"/>
  <c r="DD84" i="48"/>
  <c r="DE84" i="48"/>
  <c r="DF84" i="48"/>
  <c r="DG84" i="48"/>
  <c r="DH84" i="48"/>
  <c r="DI84" i="48"/>
  <c r="DJ84" i="48"/>
  <c r="L84" i="48"/>
  <c r="U84" i="48" s="1"/>
  <c r="CX85" i="48"/>
  <c r="CY85" i="48"/>
  <c r="CZ85" i="48"/>
  <c r="DA85" i="48"/>
  <c r="DB85" i="48"/>
  <c r="DC85" i="48"/>
  <c r="DD85" i="48"/>
  <c r="DE85" i="48"/>
  <c r="DF85" i="48"/>
  <c r="DG85" i="48"/>
  <c r="DH85" i="48"/>
  <c r="DI85" i="48"/>
  <c r="DJ85" i="48"/>
  <c r="L85" i="48"/>
  <c r="CX86" i="48"/>
  <c r="CY86" i="48"/>
  <c r="CZ86" i="48"/>
  <c r="DA86" i="48"/>
  <c r="DB86" i="48"/>
  <c r="DC86" i="48"/>
  <c r="DD86" i="48"/>
  <c r="DE86" i="48"/>
  <c r="DF86" i="48"/>
  <c r="DG86" i="48"/>
  <c r="DH86" i="48"/>
  <c r="DI86" i="48"/>
  <c r="DJ86" i="48"/>
  <c r="L86" i="48"/>
  <c r="U86" i="48" s="1"/>
  <c r="CX87" i="48"/>
  <c r="CY87" i="48"/>
  <c r="CZ87" i="48"/>
  <c r="DA87" i="48"/>
  <c r="DB87" i="48"/>
  <c r="DC87" i="48"/>
  <c r="DD87" i="48"/>
  <c r="DE87" i="48"/>
  <c r="DF87" i="48"/>
  <c r="DG87" i="48"/>
  <c r="DH87" i="48"/>
  <c r="DI87" i="48"/>
  <c r="DJ87" i="48"/>
  <c r="L87" i="48"/>
  <c r="CX88" i="48"/>
  <c r="CY88" i="48"/>
  <c r="CZ88" i="48"/>
  <c r="DA88" i="48"/>
  <c r="DB88" i="48"/>
  <c r="DC88" i="48"/>
  <c r="DD88" i="48"/>
  <c r="DE88" i="48"/>
  <c r="DF88" i="48"/>
  <c r="DG88" i="48"/>
  <c r="DH88" i="48"/>
  <c r="DI88" i="48"/>
  <c r="DJ88" i="48"/>
  <c r="L88" i="48"/>
  <c r="U88" i="48" s="1"/>
  <c r="CX89" i="48"/>
  <c r="CY89" i="48"/>
  <c r="CZ89" i="48"/>
  <c r="DA89" i="48"/>
  <c r="DB89" i="48"/>
  <c r="DC89" i="48"/>
  <c r="DD89" i="48"/>
  <c r="DE89" i="48"/>
  <c r="DF89" i="48"/>
  <c r="DG89" i="48"/>
  <c r="DH89" i="48"/>
  <c r="DI89" i="48"/>
  <c r="DJ89" i="48"/>
  <c r="L89" i="48"/>
  <c r="U89" i="48" s="1"/>
  <c r="CX90" i="48"/>
  <c r="CY90" i="48"/>
  <c r="CZ90" i="48"/>
  <c r="DA90" i="48"/>
  <c r="DB90" i="48"/>
  <c r="DC90" i="48"/>
  <c r="DD90" i="48"/>
  <c r="DE90" i="48"/>
  <c r="DF90" i="48"/>
  <c r="DG90" i="48"/>
  <c r="DH90" i="48"/>
  <c r="DI90" i="48"/>
  <c r="DJ90" i="48"/>
  <c r="L90" i="48"/>
  <c r="U90" i="48" s="1"/>
  <c r="CX91" i="48"/>
  <c r="CY91" i="48"/>
  <c r="CZ91" i="48"/>
  <c r="DA91" i="48"/>
  <c r="DB91" i="48"/>
  <c r="DC91" i="48"/>
  <c r="DD91" i="48"/>
  <c r="DE91" i="48"/>
  <c r="DF91" i="48"/>
  <c r="DG91" i="48"/>
  <c r="DH91" i="48"/>
  <c r="DI91" i="48"/>
  <c r="DJ91" i="48"/>
  <c r="L91" i="48"/>
  <c r="U91" i="48" s="1"/>
  <c r="CX92" i="48"/>
  <c r="CY92" i="48"/>
  <c r="CZ92" i="48"/>
  <c r="DA92" i="48"/>
  <c r="DB92" i="48"/>
  <c r="DC92" i="48"/>
  <c r="DD92" i="48"/>
  <c r="DE92" i="48"/>
  <c r="DF92" i="48"/>
  <c r="DG92" i="48"/>
  <c r="DH92" i="48"/>
  <c r="DI92" i="48"/>
  <c r="DJ92" i="48"/>
  <c r="L92" i="48"/>
  <c r="U92" i="48" s="1"/>
  <c r="CX93" i="48"/>
  <c r="CY93" i="48"/>
  <c r="CZ93" i="48"/>
  <c r="DA93" i="48"/>
  <c r="DB93" i="48"/>
  <c r="DC93" i="48"/>
  <c r="DD93" i="48"/>
  <c r="DE93" i="48"/>
  <c r="DF93" i="48"/>
  <c r="DG93" i="48"/>
  <c r="DH93" i="48"/>
  <c r="DI93" i="48"/>
  <c r="DJ93" i="48"/>
  <c r="L93" i="48"/>
  <c r="CX94" i="48"/>
  <c r="CY94" i="48"/>
  <c r="CZ94" i="48"/>
  <c r="DA94" i="48"/>
  <c r="DB94" i="48"/>
  <c r="DC94" i="48"/>
  <c r="DD94" i="48"/>
  <c r="DE94" i="48"/>
  <c r="DF94" i="48"/>
  <c r="DG94" i="48"/>
  <c r="DH94" i="48"/>
  <c r="DI94" i="48"/>
  <c r="DJ94" i="48"/>
  <c r="L94" i="48"/>
  <c r="U94" i="48" s="1"/>
  <c r="CX95" i="48"/>
  <c r="CY95" i="48"/>
  <c r="CZ95" i="48"/>
  <c r="DA95" i="48"/>
  <c r="DB95" i="48"/>
  <c r="DC95" i="48"/>
  <c r="DD95" i="48"/>
  <c r="DE95" i="48"/>
  <c r="DF95" i="48"/>
  <c r="DG95" i="48"/>
  <c r="DH95" i="48"/>
  <c r="DI95" i="48"/>
  <c r="DJ95" i="48"/>
  <c r="L95" i="48"/>
  <c r="U95" i="48" s="1"/>
  <c r="CX96" i="48"/>
  <c r="CY96" i="48"/>
  <c r="CZ96" i="48"/>
  <c r="DA96" i="48"/>
  <c r="DB96" i="48"/>
  <c r="DC96" i="48"/>
  <c r="DD96" i="48"/>
  <c r="DE96" i="48"/>
  <c r="DF96" i="48"/>
  <c r="DG96" i="48"/>
  <c r="DH96" i="48"/>
  <c r="DI96" i="48"/>
  <c r="DJ96" i="48"/>
  <c r="L96" i="48"/>
  <c r="CX97" i="48"/>
  <c r="CY97" i="48"/>
  <c r="CZ97" i="48"/>
  <c r="DA97" i="48"/>
  <c r="DB97" i="48"/>
  <c r="DC97" i="48"/>
  <c r="DD97" i="48"/>
  <c r="DE97" i="48"/>
  <c r="DF97" i="48"/>
  <c r="DG97" i="48"/>
  <c r="DH97" i="48"/>
  <c r="DI97" i="48"/>
  <c r="DJ97" i="48"/>
  <c r="L97" i="48"/>
  <c r="U97" i="48" s="1"/>
  <c r="CX98" i="48"/>
  <c r="CY98" i="48"/>
  <c r="CZ98" i="48"/>
  <c r="DA98" i="48"/>
  <c r="DB98" i="48"/>
  <c r="DC98" i="48"/>
  <c r="DD98" i="48"/>
  <c r="DE98" i="48"/>
  <c r="DF98" i="48"/>
  <c r="DG98" i="48"/>
  <c r="DH98" i="48"/>
  <c r="DI98" i="48"/>
  <c r="DJ98" i="48"/>
  <c r="L98" i="48"/>
  <c r="U98" i="48" s="1"/>
  <c r="CX99" i="48"/>
  <c r="CY99" i="48"/>
  <c r="CZ99" i="48"/>
  <c r="DA99" i="48"/>
  <c r="DB99" i="48"/>
  <c r="DC99" i="48"/>
  <c r="DD99" i="48"/>
  <c r="DE99" i="48"/>
  <c r="DF99" i="48"/>
  <c r="DG99" i="48"/>
  <c r="DH99" i="48"/>
  <c r="DI99" i="48"/>
  <c r="DJ99" i="48"/>
  <c r="L99" i="48"/>
  <c r="CX100" i="48"/>
  <c r="CY100" i="48"/>
  <c r="CZ100" i="48"/>
  <c r="DA100" i="48"/>
  <c r="DB100" i="48"/>
  <c r="DC100" i="48"/>
  <c r="DD100" i="48"/>
  <c r="DE100" i="48"/>
  <c r="DF100" i="48"/>
  <c r="DG100" i="48"/>
  <c r="DH100" i="48"/>
  <c r="DI100" i="48"/>
  <c r="DJ100" i="48"/>
  <c r="L100" i="48"/>
  <c r="U100" i="48" s="1"/>
  <c r="CX101" i="48"/>
  <c r="CY101" i="48"/>
  <c r="CZ101" i="48"/>
  <c r="DA101" i="48"/>
  <c r="DB101" i="48"/>
  <c r="DC101" i="48"/>
  <c r="DD101" i="48"/>
  <c r="DE101" i="48"/>
  <c r="DF101" i="48"/>
  <c r="DG101" i="48"/>
  <c r="DH101" i="48"/>
  <c r="DI101" i="48"/>
  <c r="DJ101" i="48"/>
  <c r="L101" i="48"/>
  <c r="U101" i="48" s="1"/>
  <c r="CX102" i="48"/>
  <c r="CY102" i="48"/>
  <c r="CZ102" i="48"/>
  <c r="DA102" i="48"/>
  <c r="DB102" i="48"/>
  <c r="DC102" i="48"/>
  <c r="DD102" i="48"/>
  <c r="DE102" i="48"/>
  <c r="DF102" i="48"/>
  <c r="DG102" i="48"/>
  <c r="DH102" i="48"/>
  <c r="DI102" i="48"/>
  <c r="DJ102" i="48"/>
  <c r="L102" i="48"/>
  <c r="CX103" i="48"/>
  <c r="CY103" i="48"/>
  <c r="CZ103" i="48"/>
  <c r="DA103" i="48"/>
  <c r="DB103" i="48"/>
  <c r="DC103" i="48"/>
  <c r="DD103" i="48"/>
  <c r="DE103" i="48"/>
  <c r="DF103" i="48"/>
  <c r="DG103" i="48"/>
  <c r="DH103" i="48"/>
  <c r="DI103" i="48"/>
  <c r="DJ103" i="48"/>
  <c r="L103" i="48"/>
  <c r="U103" i="48" s="1"/>
  <c r="CX104" i="48"/>
  <c r="CY104" i="48"/>
  <c r="CZ104" i="48"/>
  <c r="DA104" i="48"/>
  <c r="DB104" i="48"/>
  <c r="DC104" i="48"/>
  <c r="DD104" i="48"/>
  <c r="DE104" i="48"/>
  <c r="DF104" i="48"/>
  <c r="DG104" i="48"/>
  <c r="DH104" i="48"/>
  <c r="DI104" i="48"/>
  <c r="DJ104" i="48"/>
  <c r="L104" i="48"/>
  <c r="CX105" i="48"/>
  <c r="CY105" i="48"/>
  <c r="CZ105" i="48"/>
  <c r="DA105" i="48"/>
  <c r="DB105" i="48"/>
  <c r="DC105" i="48"/>
  <c r="DD105" i="48"/>
  <c r="DE105" i="48"/>
  <c r="DF105" i="48"/>
  <c r="DG105" i="48"/>
  <c r="DH105" i="48"/>
  <c r="DI105" i="48"/>
  <c r="DJ105" i="48"/>
  <c r="L105" i="48"/>
  <c r="U105" i="48" s="1"/>
  <c r="CX106" i="48"/>
  <c r="CY106" i="48"/>
  <c r="CZ106" i="48"/>
  <c r="DA106" i="48"/>
  <c r="DB106" i="48"/>
  <c r="DC106" i="48"/>
  <c r="DD106" i="48"/>
  <c r="DE106" i="48"/>
  <c r="DF106" i="48"/>
  <c r="DG106" i="48"/>
  <c r="DH106" i="48"/>
  <c r="DI106" i="48"/>
  <c r="DJ106" i="48"/>
  <c r="L106" i="48"/>
  <c r="CX107" i="48"/>
  <c r="CY107" i="48"/>
  <c r="CZ107" i="48"/>
  <c r="DA107" i="48"/>
  <c r="DB107" i="48"/>
  <c r="DC107" i="48"/>
  <c r="DD107" i="48"/>
  <c r="DE107" i="48"/>
  <c r="DF107" i="48"/>
  <c r="DG107" i="48"/>
  <c r="DH107" i="48"/>
  <c r="DI107" i="48"/>
  <c r="DJ107" i="48"/>
  <c r="L107" i="48"/>
  <c r="U107" i="48" s="1"/>
  <c r="CX108" i="48"/>
  <c r="CY108" i="48"/>
  <c r="CZ108" i="48"/>
  <c r="DA108" i="48"/>
  <c r="DB108" i="48"/>
  <c r="DC108" i="48"/>
  <c r="DD108" i="48"/>
  <c r="DE108" i="48"/>
  <c r="DF108" i="48"/>
  <c r="DG108" i="48"/>
  <c r="DH108" i="48"/>
  <c r="DI108" i="48"/>
  <c r="DJ108" i="48"/>
  <c r="L108" i="48"/>
  <c r="CX109" i="48"/>
  <c r="CY109" i="48"/>
  <c r="CZ109" i="48"/>
  <c r="DA109" i="48"/>
  <c r="DB109" i="48"/>
  <c r="DC109" i="48"/>
  <c r="DD109" i="48"/>
  <c r="DE109" i="48"/>
  <c r="DF109" i="48"/>
  <c r="DG109" i="48"/>
  <c r="DH109" i="48"/>
  <c r="DI109" i="48"/>
  <c r="DJ109" i="48"/>
  <c r="L109" i="48"/>
  <c r="U109" i="48" s="1"/>
  <c r="CX110" i="48"/>
  <c r="CY110" i="48"/>
  <c r="CZ110" i="48"/>
  <c r="DA110" i="48"/>
  <c r="DB110" i="48"/>
  <c r="DC110" i="48"/>
  <c r="DD110" i="48"/>
  <c r="DE110" i="48"/>
  <c r="DF110" i="48"/>
  <c r="DG110" i="48"/>
  <c r="DH110" i="48"/>
  <c r="DI110" i="48"/>
  <c r="DJ110" i="48"/>
  <c r="L110" i="48"/>
  <c r="U110" i="48" s="1"/>
  <c r="CX111" i="48"/>
  <c r="CY111" i="48"/>
  <c r="CZ111" i="48"/>
  <c r="DA111" i="48"/>
  <c r="DB111" i="48"/>
  <c r="DC111" i="48"/>
  <c r="DD111" i="48"/>
  <c r="DE111" i="48"/>
  <c r="DF111" i="48"/>
  <c r="DG111" i="48"/>
  <c r="DH111" i="48"/>
  <c r="DI111" i="48"/>
  <c r="DJ111" i="48"/>
  <c r="L111" i="48"/>
  <c r="U111" i="48" s="1"/>
  <c r="CX112" i="48"/>
  <c r="CY112" i="48"/>
  <c r="CZ112" i="48"/>
  <c r="DA112" i="48"/>
  <c r="DB112" i="48"/>
  <c r="DC112" i="48"/>
  <c r="DD112" i="48"/>
  <c r="DE112" i="48"/>
  <c r="DF112" i="48"/>
  <c r="DG112" i="48"/>
  <c r="DH112" i="48"/>
  <c r="DI112" i="48"/>
  <c r="DJ112" i="48"/>
  <c r="L112" i="48"/>
  <c r="CX113" i="48"/>
  <c r="CY113" i="48"/>
  <c r="CZ113" i="48"/>
  <c r="DA113" i="48"/>
  <c r="DB113" i="48"/>
  <c r="DC113" i="48"/>
  <c r="DD113" i="48"/>
  <c r="DE113" i="48"/>
  <c r="DF113" i="48"/>
  <c r="DG113" i="48"/>
  <c r="DH113" i="48"/>
  <c r="DI113" i="48"/>
  <c r="DJ113" i="48"/>
  <c r="L113" i="48"/>
  <c r="U113" i="48" s="1"/>
  <c r="CX114" i="48"/>
  <c r="CY114" i="48"/>
  <c r="CZ114" i="48"/>
  <c r="DA114" i="48"/>
  <c r="DB114" i="48"/>
  <c r="DC114" i="48"/>
  <c r="DD114" i="48"/>
  <c r="DE114" i="48"/>
  <c r="DF114" i="48"/>
  <c r="DG114" i="48"/>
  <c r="DH114" i="48"/>
  <c r="DI114" i="48"/>
  <c r="DJ114" i="48"/>
  <c r="L114" i="48"/>
  <c r="CX115" i="48"/>
  <c r="CY115" i="48"/>
  <c r="CZ115" i="48"/>
  <c r="DA115" i="48"/>
  <c r="DB115" i="48"/>
  <c r="DC115" i="48"/>
  <c r="DD115" i="48"/>
  <c r="DE115" i="48"/>
  <c r="DF115" i="48"/>
  <c r="DG115" i="48"/>
  <c r="DH115" i="48"/>
  <c r="DI115" i="48"/>
  <c r="DJ115" i="48"/>
  <c r="L115" i="48"/>
  <c r="CX116" i="48"/>
  <c r="CY116" i="48"/>
  <c r="CZ116" i="48"/>
  <c r="DA116" i="48"/>
  <c r="DB116" i="48"/>
  <c r="DC116" i="48"/>
  <c r="DD116" i="48"/>
  <c r="DE116" i="48"/>
  <c r="DF116" i="48"/>
  <c r="DG116" i="48"/>
  <c r="DH116" i="48"/>
  <c r="DI116" i="48"/>
  <c r="DJ116" i="48"/>
  <c r="L116" i="48"/>
  <c r="U116" i="48" s="1"/>
  <c r="CX117" i="48"/>
  <c r="CY117" i="48"/>
  <c r="CZ117" i="48"/>
  <c r="DA117" i="48"/>
  <c r="DB117" i="48"/>
  <c r="DC117" i="48"/>
  <c r="DD117" i="48"/>
  <c r="DE117" i="48"/>
  <c r="DF117" i="48"/>
  <c r="DG117" i="48"/>
  <c r="DH117" i="48"/>
  <c r="DI117" i="48"/>
  <c r="DJ117" i="48"/>
  <c r="L117" i="48"/>
  <c r="U117" i="48" s="1"/>
  <c r="CX118" i="48"/>
  <c r="CY118" i="48"/>
  <c r="CZ118" i="48"/>
  <c r="DA118" i="48"/>
  <c r="DB118" i="48"/>
  <c r="DC118" i="48"/>
  <c r="DD118" i="48"/>
  <c r="DE118" i="48"/>
  <c r="DF118" i="48"/>
  <c r="DG118" i="48"/>
  <c r="DH118" i="48"/>
  <c r="DI118" i="48"/>
  <c r="DJ118" i="48"/>
  <c r="L118" i="48"/>
  <c r="CX119" i="48"/>
  <c r="CY119" i="48"/>
  <c r="CZ119" i="48"/>
  <c r="DA119" i="48"/>
  <c r="DB119" i="48"/>
  <c r="DC119" i="48"/>
  <c r="DD119" i="48"/>
  <c r="DE119" i="48"/>
  <c r="DF119" i="48"/>
  <c r="DG119" i="48"/>
  <c r="DH119" i="48"/>
  <c r="DI119" i="48"/>
  <c r="DJ119" i="48"/>
  <c r="L119" i="48"/>
  <c r="U119" i="48" s="1"/>
  <c r="CX120" i="48"/>
  <c r="CY120" i="48"/>
  <c r="CZ120" i="48"/>
  <c r="DA120" i="48"/>
  <c r="DB120" i="48"/>
  <c r="DC120" i="48"/>
  <c r="DD120" i="48"/>
  <c r="DE120" i="48"/>
  <c r="DF120" i="48"/>
  <c r="DG120" i="48"/>
  <c r="DH120" i="48"/>
  <c r="DI120" i="48"/>
  <c r="DJ120" i="48"/>
  <c r="L120" i="48"/>
  <c r="CX121" i="48"/>
  <c r="CY121" i="48"/>
  <c r="CZ121" i="48"/>
  <c r="DA121" i="48"/>
  <c r="DB121" i="48"/>
  <c r="DC121" i="48"/>
  <c r="DD121" i="48"/>
  <c r="DE121" i="48"/>
  <c r="DF121" i="48"/>
  <c r="DG121" i="48"/>
  <c r="DH121" i="48"/>
  <c r="DI121" i="48"/>
  <c r="DJ121" i="48"/>
  <c r="L121" i="48"/>
  <c r="U121" i="48" s="1"/>
  <c r="CX122" i="48"/>
  <c r="CY122" i="48"/>
  <c r="CZ122" i="48"/>
  <c r="DA122" i="48"/>
  <c r="DB122" i="48"/>
  <c r="DC122" i="48"/>
  <c r="DD122" i="48"/>
  <c r="DE122" i="48"/>
  <c r="DF122" i="48"/>
  <c r="DG122" i="48"/>
  <c r="DH122" i="48"/>
  <c r="DI122" i="48"/>
  <c r="DJ122" i="48"/>
  <c r="L122" i="48"/>
  <c r="U122" i="48" s="1"/>
  <c r="CX123" i="48"/>
  <c r="CY123" i="48"/>
  <c r="CZ123" i="48"/>
  <c r="DA123" i="48"/>
  <c r="DB123" i="48"/>
  <c r="DC123" i="48"/>
  <c r="DD123" i="48"/>
  <c r="DE123" i="48"/>
  <c r="DF123" i="48"/>
  <c r="DG123" i="48"/>
  <c r="DH123" i="48"/>
  <c r="DI123" i="48"/>
  <c r="DJ123" i="48"/>
  <c r="L123" i="48"/>
  <c r="U123" i="48" s="1"/>
  <c r="CX124" i="48"/>
  <c r="CY124" i="48"/>
  <c r="CZ124" i="48"/>
  <c r="DA124" i="48"/>
  <c r="DB124" i="48"/>
  <c r="DC124" i="48"/>
  <c r="DD124" i="48"/>
  <c r="DE124" i="48"/>
  <c r="DF124" i="48"/>
  <c r="DG124" i="48"/>
  <c r="DH124" i="48"/>
  <c r="DI124" i="48"/>
  <c r="DJ124" i="48"/>
  <c r="L124" i="48"/>
  <c r="CX125" i="48"/>
  <c r="CY125" i="48"/>
  <c r="CZ125" i="48"/>
  <c r="DA125" i="48"/>
  <c r="DB125" i="48"/>
  <c r="DC125" i="48"/>
  <c r="DD125" i="48"/>
  <c r="DE125" i="48"/>
  <c r="DF125" i="48"/>
  <c r="DG125" i="48"/>
  <c r="DH125" i="48"/>
  <c r="DI125" i="48"/>
  <c r="DJ125" i="48"/>
  <c r="L125" i="48"/>
  <c r="U125" i="48" s="1"/>
  <c r="CX126" i="48"/>
  <c r="CY126" i="48"/>
  <c r="CZ126" i="48"/>
  <c r="DA126" i="48"/>
  <c r="DB126" i="48"/>
  <c r="DC126" i="48"/>
  <c r="DD126" i="48"/>
  <c r="DE126" i="48"/>
  <c r="DF126" i="48"/>
  <c r="DG126" i="48"/>
  <c r="DH126" i="48"/>
  <c r="DI126" i="48"/>
  <c r="DJ126" i="48"/>
  <c r="L126" i="48"/>
  <c r="CX127" i="48"/>
  <c r="CY127" i="48"/>
  <c r="CZ127" i="48"/>
  <c r="DA127" i="48"/>
  <c r="DB127" i="48"/>
  <c r="DC127" i="48"/>
  <c r="DD127" i="48"/>
  <c r="DE127" i="48"/>
  <c r="DF127" i="48"/>
  <c r="DG127" i="48"/>
  <c r="DH127" i="48"/>
  <c r="DI127" i="48"/>
  <c r="DJ127" i="48"/>
  <c r="L127" i="48"/>
  <c r="U127" i="48" s="1"/>
  <c r="CX128" i="48"/>
  <c r="CY128" i="48"/>
  <c r="CZ128" i="48"/>
  <c r="DA128" i="48"/>
  <c r="DB128" i="48"/>
  <c r="DC128" i="48"/>
  <c r="DD128" i="48"/>
  <c r="DE128" i="48"/>
  <c r="DF128" i="48"/>
  <c r="DG128" i="48"/>
  <c r="DH128" i="48"/>
  <c r="DI128" i="48"/>
  <c r="DJ128" i="48"/>
  <c r="L128" i="48"/>
  <c r="CX129" i="48"/>
  <c r="CY129" i="48"/>
  <c r="CZ129" i="48"/>
  <c r="DA129" i="48"/>
  <c r="DB129" i="48"/>
  <c r="DC129" i="48"/>
  <c r="DD129" i="48"/>
  <c r="DE129" i="48"/>
  <c r="DF129" i="48"/>
  <c r="DG129" i="48"/>
  <c r="DH129" i="48"/>
  <c r="DI129" i="48"/>
  <c r="DJ129" i="48"/>
  <c r="L129" i="48"/>
  <c r="U129" i="48" s="1"/>
  <c r="CX130" i="48"/>
  <c r="CY130" i="48"/>
  <c r="CZ130" i="48"/>
  <c r="DA130" i="48"/>
  <c r="DB130" i="48"/>
  <c r="DC130" i="48"/>
  <c r="DD130" i="48"/>
  <c r="DE130" i="48"/>
  <c r="DF130" i="48"/>
  <c r="DG130" i="48"/>
  <c r="DH130" i="48"/>
  <c r="DI130" i="48"/>
  <c r="DJ130" i="48"/>
  <c r="L130" i="48"/>
  <c r="CX131" i="48"/>
  <c r="CY131" i="48"/>
  <c r="CZ131" i="48"/>
  <c r="DA131" i="48"/>
  <c r="DB131" i="48"/>
  <c r="DC131" i="48"/>
  <c r="DD131" i="48"/>
  <c r="DE131" i="48"/>
  <c r="DF131" i="48"/>
  <c r="DG131" i="48"/>
  <c r="DH131" i="48"/>
  <c r="DI131" i="48"/>
  <c r="DJ131" i="48"/>
  <c r="L131" i="48"/>
  <c r="U131" i="48" s="1"/>
  <c r="CX132" i="48"/>
  <c r="CY132" i="48"/>
  <c r="CZ132" i="48"/>
  <c r="DA132" i="48"/>
  <c r="DB132" i="48"/>
  <c r="DC132" i="48"/>
  <c r="DD132" i="48"/>
  <c r="DE132" i="48"/>
  <c r="DF132" i="48"/>
  <c r="DG132" i="48"/>
  <c r="DH132" i="48"/>
  <c r="DI132" i="48"/>
  <c r="DJ132" i="48"/>
  <c r="L132" i="48"/>
  <c r="CX133" i="48"/>
  <c r="CY133" i="48"/>
  <c r="CZ133" i="48"/>
  <c r="DA133" i="48"/>
  <c r="DB133" i="48"/>
  <c r="DC133" i="48"/>
  <c r="DD133" i="48"/>
  <c r="DE133" i="48"/>
  <c r="DF133" i="48"/>
  <c r="DG133" i="48"/>
  <c r="DH133" i="48"/>
  <c r="DI133" i="48"/>
  <c r="DJ133" i="48"/>
  <c r="L133" i="48"/>
  <c r="U133" i="48" s="1"/>
  <c r="CX134" i="48"/>
  <c r="CY134" i="48"/>
  <c r="CZ134" i="48"/>
  <c r="DA134" i="48"/>
  <c r="DB134" i="48"/>
  <c r="DC134" i="48"/>
  <c r="DD134" i="48"/>
  <c r="DE134" i="48"/>
  <c r="DF134" i="48"/>
  <c r="DG134" i="48"/>
  <c r="DH134" i="48"/>
  <c r="DI134" i="48"/>
  <c r="DJ134" i="48"/>
  <c r="L134" i="48"/>
  <c r="CX135" i="48"/>
  <c r="CY135" i="48"/>
  <c r="CZ135" i="48"/>
  <c r="DA135" i="48"/>
  <c r="DB135" i="48"/>
  <c r="DC135" i="48"/>
  <c r="DD135" i="48"/>
  <c r="DE135" i="48"/>
  <c r="DF135" i="48"/>
  <c r="DG135" i="48"/>
  <c r="DH135" i="48"/>
  <c r="DI135" i="48"/>
  <c r="DJ135" i="48"/>
  <c r="L135" i="48"/>
  <c r="U135" i="48" s="1"/>
  <c r="CX136" i="48"/>
  <c r="CY136" i="48"/>
  <c r="CZ136" i="48"/>
  <c r="DA136" i="48"/>
  <c r="DB136" i="48"/>
  <c r="DC136" i="48"/>
  <c r="DD136" i="48"/>
  <c r="DE136" i="48"/>
  <c r="DF136" i="48"/>
  <c r="DG136" i="48"/>
  <c r="DH136" i="48"/>
  <c r="DI136" i="48"/>
  <c r="DJ136" i="48"/>
  <c r="L136" i="48"/>
  <c r="CX137" i="48"/>
  <c r="CY137" i="48"/>
  <c r="CZ137" i="48"/>
  <c r="DA137" i="48"/>
  <c r="DB137" i="48"/>
  <c r="DC137" i="48"/>
  <c r="DD137" i="48"/>
  <c r="DE137" i="48"/>
  <c r="DF137" i="48"/>
  <c r="DG137" i="48"/>
  <c r="DH137" i="48"/>
  <c r="DI137" i="48"/>
  <c r="DJ137" i="48"/>
  <c r="L137" i="48"/>
  <c r="U137" i="48" s="1"/>
  <c r="CX138" i="48"/>
  <c r="CY138" i="48"/>
  <c r="CZ138" i="48"/>
  <c r="DA138" i="48"/>
  <c r="DB138" i="48"/>
  <c r="DC138" i="48"/>
  <c r="DD138" i="48"/>
  <c r="DE138" i="48"/>
  <c r="DF138" i="48"/>
  <c r="DG138" i="48"/>
  <c r="DH138" i="48"/>
  <c r="DI138" i="48"/>
  <c r="DJ138" i="48"/>
  <c r="L138" i="48"/>
  <c r="CX139" i="48"/>
  <c r="CY139" i="48"/>
  <c r="CZ139" i="48"/>
  <c r="DA139" i="48"/>
  <c r="DB139" i="48"/>
  <c r="DC139" i="48"/>
  <c r="DD139" i="48"/>
  <c r="DE139" i="48"/>
  <c r="DF139" i="48"/>
  <c r="DG139" i="48"/>
  <c r="DH139" i="48"/>
  <c r="DI139" i="48"/>
  <c r="DJ139" i="48"/>
  <c r="L139" i="48"/>
  <c r="U139" i="48" s="1"/>
  <c r="CX140" i="48"/>
  <c r="CY140" i="48"/>
  <c r="CZ140" i="48"/>
  <c r="DA140" i="48"/>
  <c r="DB140" i="48"/>
  <c r="DC140" i="48"/>
  <c r="DD140" i="48"/>
  <c r="DE140" i="48"/>
  <c r="DF140" i="48"/>
  <c r="DG140" i="48"/>
  <c r="DH140" i="48"/>
  <c r="DI140" i="48"/>
  <c r="DJ140" i="48"/>
  <c r="L140" i="48"/>
  <c r="CX141" i="48"/>
  <c r="CY141" i="48"/>
  <c r="CZ141" i="48"/>
  <c r="DA141" i="48"/>
  <c r="DB141" i="48"/>
  <c r="DC141" i="48"/>
  <c r="DD141" i="48"/>
  <c r="DE141" i="48"/>
  <c r="DF141" i="48"/>
  <c r="DG141" i="48"/>
  <c r="DH141" i="48"/>
  <c r="DI141" i="48"/>
  <c r="DJ141" i="48"/>
  <c r="L141" i="48"/>
  <c r="U141" i="48" s="1"/>
  <c r="CX142" i="48"/>
  <c r="CY142" i="48"/>
  <c r="CZ142" i="48"/>
  <c r="DA142" i="48"/>
  <c r="DB142" i="48"/>
  <c r="DC142" i="48"/>
  <c r="DD142" i="48"/>
  <c r="DE142" i="48"/>
  <c r="DF142" i="48"/>
  <c r="DG142" i="48"/>
  <c r="DH142" i="48"/>
  <c r="DI142" i="48"/>
  <c r="DJ142" i="48"/>
  <c r="L142" i="48"/>
  <c r="CX143" i="48"/>
  <c r="CY143" i="48"/>
  <c r="CZ143" i="48"/>
  <c r="DA143" i="48"/>
  <c r="DB143" i="48"/>
  <c r="DC143" i="48"/>
  <c r="DD143" i="48"/>
  <c r="DE143" i="48"/>
  <c r="DF143" i="48"/>
  <c r="DG143" i="48"/>
  <c r="DH143" i="48"/>
  <c r="DI143" i="48"/>
  <c r="DJ143" i="48"/>
  <c r="L143" i="48"/>
  <c r="U143" i="48" s="1"/>
  <c r="CX144" i="48"/>
  <c r="CY144" i="48"/>
  <c r="CZ144" i="48"/>
  <c r="DA144" i="48"/>
  <c r="DB144" i="48"/>
  <c r="DC144" i="48"/>
  <c r="DD144" i="48"/>
  <c r="DE144" i="48"/>
  <c r="DF144" i="48"/>
  <c r="DG144" i="48"/>
  <c r="DH144" i="48"/>
  <c r="DI144" i="48"/>
  <c r="DJ144" i="48"/>
  <c r="L144" i="48"/>
  <c r="CX145" i="48"/>
  <c r="CY145" i="48"/>
  <c r="CZ145" i="48"/>
  <c r="DA145" i="48"/>
  <c r="DB145" i="48"/>
  <c r="DC145" i="48"/>
  <c r="DD145" i="48"/>
  <c r="DE145" i="48"/>
  <c r="DF145" i="48"/>
  <c r="DG145" i="48"/>
  <c r="DH145" i="48"/>
  <c r="DI145" i="48"/>
  <c r="DJ145" i="48"/>
  <c r="L145" i="48"/>
  <c r="U145" i="48" s="1"/>
  <c r="CX146" i="48"/>
  <c r="CY146" i="48"/>
  <c r="CZ146" i="48"/>
  <c r="DA146" i="48"/>
  <c r="DB146" i="48"/>
  <c r="DC146" i="48"/>
  <c r="DD146" i="48"/>
  <c r="DE146" i="48"/>
  <c r="DF146" i="48"/>
  <c r="DG146" i="48"/>
  <c r="DH146" i="48"/>
  <c r="DI146" i="48"/>
  <c r="DJ146" i="48"/>
  <c r="L146" i="48"/>
  <c r="CX147" i="48"/>
  <c r="CY147" i="48"/>
  <c r="CZ147" i="48"/>
  <c r="DA147" i="48"/>
  <c r="DB147" i="48"/>
  <c r="DC147" i="48"/>
  <c r="DD147" i="48"/>
  <c r="DE147" i="48"/>
  <c r="DF147" i="48"/>
  <c r="DG147" i="48"/>
  <c r="DH147" i="48"/>
  <c r="DI147" i="48"/>
  <c r="DJ147" i="48"/>
  <c r="L147" i="48"/>
  <c r="U147" i="48" s="1"/>
  <c r="CX148" i="48"/>
  <c r="CY148" i="48"/>
  <c r="CZ148" i="48"/>
  <c r="DA148" i="48"/>
  <c r="DB148" i="48"/>
  <c r="DC148" i="48"/>
  <c r="DD148" i="48"/>
  <c r="DE148" i="48"/>
  <c r="DF148" i="48"/>
  <c r="DG148" i="48"/>
  <c r="DH148" i="48"/>
  <c r="DI148" i="48"/>
  <c r="DJ148" i="48"/>
  <c r="L148" i="48"/>
  <c r="CX149" i="48"/>
  <c r="CY149" i="48"/>
  <c r="CZ149" i="48"/>
  <c r="DA149" i="48"/>
  <c r="DB149" i="48"/>
  <c r="DC149" i="48"/>
  <c r="DD149" i="48"/>
  <c r="DE149" i="48"/>
  <c r="DF149" i="48"/>
  <c r="DG149" i="48"/>
  <c r="DH149" i="48"/>
  <c r="DI149" i="48"/>
  <c r="DJ149" i="48"/>
  <c r="L149" i="48"/>
  <c r="U149" i="48" s="1"/>
  <c r="CX150" i="48"/>
  <c r="CY150" i="48"/>
  <c r="CZ150" i="48"/>
  <c r="DA150" i="48"/>
  <c r="DB150" i="48"/>
  <c r="DC150" i="48"/>
  <c r="DD150" i="48"/>
  <c r="DE150" i="48"/>
  <c r="DF150" i="48"/>
  <c r="DG150" i="48"/>
  <c r="DH150" i="48"/>
  <c r="DI150" i="48"/>
  <c r="DJ150" i="48"/>
  <c r="L150" i="48"/>
  <c r="CX151" i="48"/>
  <c r="CY151" i="48"/>
  <c r="CZ151" i="48"/>
  <c r="DA151" i="48"/>
  <c r="DB151" i="48"/>
  <c r="DC151" i="48"/>
  <c r="DD151" i="48"/>
  <c r="DE151" i="48"/>
  <c r="DF151" i="48"/>
  <c r="DG151" i="48"/>
  <c r="DH151" i="48"/>
  <c r="DI151" i="48"/>
  <c r="DJ151" i="48"/>
  <c r="L151" i="48"/>
  <c r="U151" i="48" s="1"/>
  <c r="CX152" i="48"/>
  <c r="CY152" i="48"/>
  <c r="CZ152" i="48"/>
  <c r="DA152" i="48"/>
  <c r="DB152" i="48"/>
  <c r="DC152" i="48"/>
  <c r="DD152" i="48"/>
  <c r="DE152" i="48"/>
  <c r="DF152" i="48"/>
  <c r="DG152" i="48"/>
  <c r="DH152" i="48"/>
  <c r="DI152" i="48"/>
  <c r="DJ152" i="48"/>
  <c r="L152" i="48"/>
  <c r="CX153" i="48"/>
  <c r="CY153" i="48"/>
  <c r="CZ153" i="48"/>
  <c r="DA153" i="48"/>
  <c r="DB153" i="48"/>
  <c r="DC153" i="48"/>
  <c r="DD153" i="48"/>
  <c r="DE153" i="48"/>
  <c r="DF153" i="48"/>
  <c r="DG153" i="48"/>
  <c r="DH153" i="48"/>
  <c r="DI153" i="48"/>
  <c r="DJ153" i="48"/>
  <c r="L153" i="48"/>
  <c r="U153" i="48" s="1"/>
  <c r="CX154" i="48"/>
  <c r="CY154" i="48"/>
  <c r="CZ154" i="48"/>
  <c r="DA154" i="48"/>
  <c r="DB154" i="48"/>
  <c r="DC154" i="48"/>
  <c r="DD154" i="48"/>
  <c r="DE154" i="48"/>
  <c r="DF154" i="48"/>
  <c r="DG154" i="48"/>
  <c r="DH154" i="48"/>
  <c r="DI154" i="48"/>
  <c r="DJ154" i="48"/>
  <c r="L154" i="48"/>
  <c r="CX155" i="48"/>
  <c r="CY155" i="48"/>
  <c r="CZ155" i="48"/>
  <c r="DA155" i="48"/>
  <c r="DB155" i="48"/>
  <c r="DC155" i="48"/>
  <c r="DD155" i="48"/>
  <c r="DE155" i="48"/>
  <c r="DF155" i="48"/>
  <c r="DG155" i="48"/>
  <c r="DH155" i="48"/>
  <c r="DI155" i="48"/>
  <c r="DJ155" i="48"/>
  <c r="L155" i="48"/>
  <c r="U155" i="48" s="1"/>
  <c r="CX156" i="48"/>
  <c r="CY156" i="48"/>
  <c r="CZ156" i="48"/>
  <c r="DA156" i="48"/>
  <c r="DB156" i="48"/>
  <c r="DC156" i="48"/>
  <c r="DD156" i="48"/>
  <c r="DE156" i="48"/>
  <c r="DF156" i="48"/>
  <c r="DG156" i="48"/>
  <c r="DH156" i="48"/>
  <c r="DI156" i="48"/>
  <c r="DJ156" i="48"/>
  <c r="L156" i="48"/>
  <c r="CX157" i="48"/>
  <c r="CY157" i="48"/>
  <c r="CZ157" i="48"/>
  <c r="DA157" i="48"/>
  <c r="DB157" i="48"/>
  <c r="DC157" i="48"/>
  <c r="DD157" i="48"/>
  <c r="DE157" i="48"/>
  <c r="DF157" i="48"/>
  <c r="DG157" i="48"/>
  <c r="DH157" i="48"/>
  <c r="DI157" i="48"/>
  <c r="DJ157" i="48"/>
  <c r="L157" i="48"/>
  <c r="U157" i="48" s="1"/>
  <c r="CX158" i="48"/>
  <c r="CY158" i="48"/>
  <c r="CZ158" i="48"/>
  <c r="DA158" i="48"/>
  <c r="DB158" i="48"/>
  <c r="DC158" i="48"/>
  <c r="DD158" i="48"/>
  <c r="DE158" i="48"/>
  <c r="DF158" i="48"/>
  <c r="DG158" i="48"/>
  <c r="DH158" i="48"/>
  <c r="DI158" i="48"/>
  <c r="DJ158" i="48"/>
  <c r="L158" i="48"/>
  <c r="CX159" i="48"/>
  <c r="CY159" i="48"/>
  <c r="CZ159" i="48"/>
  <c r="DA159" i="48"/>
  <c r="DB159" i="48"/>
  <c r="DC159" i="48"/>
  <c r="DD159" i="48"/>
  <c r="DE159" i="48"/>
  <c r="DF159" i="48"/>
  <c r="DG159" i="48"/>
  <c r="DH159" i="48"/>
  <c r="DI159" i="48"/>
  <c r="DJ159" i="48"/>
  <c r="L159" i="48"/>
  <c r="U159" i="48" s="1"/>
  <c r="CX160" i="48"/>
  <c r="CY160" i="48"/>
  <c r="CZ160" i="48"/>
  <c r="DA160" i="48"/>
  <c r="DB160" i="48"/>
  <c r="DC160" i="48"/>
  <c r="DD160" i="48"/>
  <c r="DE160" i="48"/>
  <c r="DF160" i="48"/>
  <c r="DG160" i="48"/>
  <c r="DH160" i="48"/>
  <c r="DI160" i="48"/>
  <c r="DJ160" i="48"/>
  <c r="L160" i="48"/>
  <c r="CX161" i="48"/>
  <c r="CY161" i="48"/>
  <c r="CZ161" i="48"/>
  <c r="DA161" i="48"/>
  <c r="DB161" i="48"/>
  <c r="DC161" i="48"/>
  <c r="DD161" i="48"/>
  <c r="DE161" i="48"/>
  <c r="DF161" i="48"/>
  <c r="DG161" i="48"/>
  <c r="DH161" i="48"/>
  <c r="DI161" i="48"/>
  <c r="DJ161" i="48"/>
  <c r="L161" i="48"/>
  <c r="U161" i="48" s="1"/>
  <c r="CX162" i="48"/>
  <c r="CY162" i="48"/>
  <c r="CZ162" i="48"/>
  <c r="DA162" i="48"/>
  <c r="DB162" i="48"/>
  <c r="DC162" i="48"/>
  <c r="DD162" i="48"/>
  <c r="DE162" i="48"/>
  <c r="DF162" i="48"/>
  <c r="DG162" i="48"/>
  <c r="DH162" i="48"/>
  <c r="DI162" i="48"/>
  <c r="DJ162" i="48"/>
  <c r="L162" i="48"/>
  <c r="CX163" i="48"/>
  <c r="CY163" i="48"/>
  <c r="CZ163" i="48"/>
  <c r="DA163" i="48"/>
  <c r="DB163" i="48"/>
  <c r="DC163" i="48"/>
  <c r="DD163" i="48"/>
  <c r="DE163" i="48"/>
  <c r="DF163" i="48"/>
  <c r="DG163" i="48"/>
  <c r="DH163" i="48"/>
  <c r="DI163" i="48"/>
  <c r="DJ163" i="48"/>
  <c r="L163" i="48"/>
  <c r="U163" i="48" s="1"/>
  <c r="CX164" i="48"/>
  <c r="CY164" i="48"/>
  <c r="CZ164" i="48"/>
  <c r="DA164" i="48"/>
  <c r="DB164" i="48"/>
  <c r="DC164" i="48"/>
  <c r="DD164" i="48"/>
  <c r="DE164" i="48"/>
  <c r="DF164" i="48"/>
  <c r="DG164" i="48"/>
  <c r="DH164" i="48"/>
  <c r="DI164" i="48"/>
  <c r="DJ164" i="48"/>
  <c r="L164" i="48"/>
  <c r="CX165" i="48"/>
  <c r="CY165" i="48"/>
  <c r="CZ165" i="48"/>
  <c r="DA165" i="48"/>
  <c r="DB165" i="48"/>
  <c r="DC165" i="48"/>
  <c r="DD165" i="48"/>
  <c r="DE165" i="48"/>
  <c r="DF165" i="48"/>
  <c r="DG165" i="48"/>
  <c r="DH165" i="48"/>
  <c r="DI165" i="48"/>
  <c r="DJ165" i="48"/>
  <c r="L165" i="48"/>
  <c r="U165" i="48" s="1"/>
  <c r="DJ166" i="48"/>
  <c r="DI166" i="48"/>
  <c r="DH166" i="48"/>
  <c r="DG166" i="48"/>
  <c r="DF166" i="48"/>
  <c r="DE166" i="48"/>
  <c r="DD166" i="48"/>
  <c r="DC166" i="48"/>
  <c r="DB166" i="48"/>
  <c r="DA166" i="48"/>
  <c r="CZ166" i="48"/>
  <c r="CY166" i="48"/>
  <c r="CX166" i="48"/>
  <c r="DO150" i="48"/>
  <c r="DO151" i="48"/>
  <c r="DO152" i="48"/>
  <c r="DO153" i="48"/>
  <c r="DO154" i="48"/>
  <c r="DO155" i="48"/>
  <c r="DO156" i="48"/>
  <c r="DO157" i="48"/>
  <c r="DO158" i="48"/>
  <c r="DO159" i="48"/>
  <c r="DO160" i="48"/>
  <c r="DO161" i="48"/>
  <c r="DO162" i="48"/>
  <c r="DO163" i="48"/>
  <c r="DO164" i="48"/>
  <c r="DO165" i="48"/>
  <c r="DN150" i="48"/>
  <c r="DN151" i="48"/>
  <c r="DN152" i="48"/>
  <c r="DN153" i="48"/>
  <c r="DN154" i="48"/>
  <c r="DN155" i="48"/>
  <c r="DN156" i="48"/>
  <c r="DN157" i="48"/>
  <c r="DN158" i="48"/>
  <c r="DN159" i="48"/>
  <c r="DN160" i="48"/>
  <c r="DN161" i="48"/>
  <c r="DN162" i="48"/>
  <c r="DN163" i="48"/>
  <c r="DN164" i="48"/>
  <c r="DN165" i="48"/>
  <c r="DM150" i="48"/>
  <c r="DM151" i="48"/>
  <c r="DM152" i="48"/>
  <c r="DM153" i="48"/>
  <c r="DM154" i="48"/>
  <c r="DM155" i="48"/>
  <c r="DM156" i="48"/>
  <c r="DM157" i="48"/>
  <c r="DM158" i="48"/>
  <c r="DM159" i="48"/>
  <c r="DM160" i="48"/>
  <c r="DM161" i="48"/>
  <c r="DM162" i="48"/>
  <c r="DM163" i="48"/>
  <c r="DM164" i="48"/>
  <c r="DM165" i="48"/>
  <c r="DL150" i="48"/>
  <c r="DL151" i="48"/>
  <c r="DL152" i="48"/>
  <c r="DL153" i="48"/>
  <c r="DL154" i="48"/>
  <c r="DL155" i="48"/>
  <c r="DL156" i="48"/>
  <c r="DL157" i="48"/>
  <c r="DL158" i="48"/>
  <c r="DL159" i="48"/>
  <c r="DL160" i="48"/>
  <c r="DL161" i="48"/>
  <c r="DL162" i="48"/>
  <c r="DL163" i="48"/>
  <c r="DL164" i="48"/>
  <c r="DL165" i="48"/>
  <c r="T165" i="48"/>
  <c r="M165" i="48"/>
  <c r="U164" i="48"/>
  <c r="T164" i="48"/>
  <c r="M164" i="48"/>
  <c r="T163" i="48"/>
  <c r="M163" i="48"/>
  <c r="U162" i="48"/>
  <c r="T162" i="48"/>
  <c r="M162" i="48"/>
  <c r="T161" i="48"/>
  <c r="M161" i="48"/>
  <c r="U160" i="48"/>
  <c r="T160" i="48"/>
  <c r="M160" i="48"/>
  <c r="T159" i="48"/>
  <c r="M159" i="48"/>
  <c r="U158" i="48"/>
  <c r="T158" i="48"/>
  <c r="M158" i="48"/>
  <c r="T157" i="48"/>
  <c r="M157" i="48"/>
  <c r="U156" i="48"/>
  <c r="T156" i="48"/>
  <c r="M156" i="48"/>
  <c r="T155" i="48"/>
  <c r="M155" i="48"/>
  <c r="U154" i="48"/>
  <c r="T154" i="48"/>
  <c r="M154" i="48"/>
  <c r="T153" i="48"/>
  <c r="M153" i="48"/>
  <c r="U152" i="48"/>
  <c r="T152" i="48"/>
  <c r="M152" i="48"/>
  <c r="T151" i="48"/>
  <c r="M151" i="48"/>
  <c r="U150" i="48"/>
  <c r="T150" i="48"/>
  <c r="M150" i="48"/>
  <c r="T149" i="48"/>
  <c r="M149" i="48"/>
  <c r="U148" i="48"/>
  <c r="T148" i="48"/>
  <c r="M148" i="48"/>
  <c r="T147" i="48"/>
  <c r="M147" i="48"/>
  <c r="U146" i="48"/>
  <c r="T146" i="48"/>
  <c r="M146" i="48"/>
  <c r="T145" i="48"/>
  <c r="M145" i="48"/>
  <c r="U144" i="48"/>
  <c r="T144" i="48"/>
  <c r="M144" i="48"/>
  <c r="T143" i="48"/>
  <c r="M143" i="48"/>
  <c r="U142" i="48"/>
  <c r="T142" i="48"/>
  <c r="M142" i="48"/>
  <c r="T141" i="48"/>
  <c r="M141" i="48"/>
  <c r="U140" i="48"/>
  <c r="T140" i="48"/>
  <c r="M140" i="48"/>
  <c r="T139" i="48"/>
  <c r="M139" i="48"/>
  <c r="U138" i="48"/>
  <c r="T138" i="48"/>
  <c r="M138" i="48"/>
  <c r="T137" i="48"/>
  <c r="M137" i="48"/>
  <c r="U136" i="48"/>
  <c r="T136" i="48"/>
  <c r="M136" i="48"/>
  <c r="T135" i="48"/>
  <c r="M135" i="48"/>
  <c r="U134" i="48"/>
  <c r="T134" i="48"/>
  <c r="M134" i="48"/>
  <c r="T133" i="48"/>
  <c r="M133" i="48"/>
  <c r="U132" i="48"/>
  <c r="T132" i="48"/>
  <c r="M132" i="48"/>
  <c r="T131" i="48"/>
  <c r="M131" i="48"/>
  <c r="U130" i="48"/>
  <c r="T130" i="48"/>
  <c r="M130" i="48"/>
  <c r="T129" i="48"/>
  <c r="M129" i="48"/>
  <c r="U128" i="48"/>
  <c r="T128" i="48"/>
  <c r="M128" i="48"/>
  <c r="T127" i="48"/>
  <c r="M127" i="48"/>
  <c r="U126" i="48"/>
  <c r="T126" i="48"/>
  <c r="M126" i="48"/>
  <c r="T125" i="48"/>
  <c r="M125" i="48"/>
  <c r="U124" i="48"/>
  <c r="T124" i="48"/>
  <c r="M124" i="48"/>
  <c r="T123" i="48"/>
  <c r="M123" i="48"/>
  <c r="T122" i="48"/>
  <c r="M122" i="48"/>
  <c r="D122" i="48"/>
  <c r="T121" i="48"/>
  <c r="M121" i="48"/>
  <c r="U120" i="48"/>
  <c r="T120" i="48"/>
  <c r="M120" i="48"/>
  <c r="T119" i="48"/>
  <c r="M119" i="48"/>
  <c r="U118" i="48"/>
  <c r="T118" i="48"/>
  <c r="M118" i="48"/>
  <c r="T117" i="48"/>
  <c r="M117" i="48"/>
  <c r="T116" i="48"/>
  <c r="M116" i="48"/>
  <c r="U115" i="48"/>
  <c r="T115" i="48"/>
  <c r="M115" i="48"/>
  <c r="U114" i="48"/>
  <c r="T114" i="48"/>
  <c r="M114" i="48"/>
  <c r="T113" i="48"/>
  <c r="M113" i="48"/>
  <c r="U112" i="48"/>
  <c r="T112" i="48"/>
  <c r="M112" i="48"/>
  <c r="T111" i="48"/>
  <c r="M111" i="48"/>
  <c r="E47" i="48"/>
  <c r="D47" i="48"/>
  <c r="T110" i="48"/>
  <c r="M110" i="48"/>
  <c r="E43" i="48"/>
  <c r="D43" i="48"/>
  <c r="T109" i="48"/>
  <c r="M109" i="48"/>
  <c r="U108" i="48"/>
  <c r="T108" i="48"/>
  <c r="M108" i="48"/>
  <c r="T107" i="48"/>
  <c r="M107" i="48"/>
  <c r="U106" i="48"/>
  <c r="T106" i="48"/>
  <c r="M106" i="48"/>
  <c r="T105" i="48"/>
  <c r="M105" i="48"/>
  <c r="U104" i="48"/>
  <c r="T104" i="48"/>
  <c r="M104" i="48"/>
  <c r="T103" i="48"/>
  <c r="M103" i="48"/>
  <c r="U102" i="48"/>
  <c r="T102" i="48"/>
  <c r="M102" i="48"/>
  <c r="T101" i="48"/>
  <c r="M101" i="48"/>
  <c r="T100" i="48"/>
  <c r="M100" i="48"/>
  <c r="U99" i="48"/>
  <c r="T99" i="48"/>
  <c r="M99" i="48"/>
  <c r="T98" i="48"/>
  <c r="M98" i="48"/>
  <c r="T97" i="48"/>
  <c r="M97" i="48"/>
  <c r="U96" i="48"/>
  <c r="T96" i="48"/>
  <c r="M96" i="48"/>
  <c r="T95" i="48"/>
  <c r="M95" i="48"/>
  <c r="T94" i="48"/>
  <c r="M94" i="48"/>
  <c r="U93" i="48"/>
  <c r="T93" i="48"/>
  <c r="M93" i="48"/>
  <c r="T92" i="48"/>
  <c r="M92" i="48"/>
  <c r="T91" i="48"/>
  <c r="M91" i="48"/>
  <c r="F89" i="48"/>
  <c r="F90" i="48" s="1"/>
  <c r="F91" i="48" s="1"/>
  <c r="E89" i="48"/>
  <c r="E90" i="48"/>
  <c r="E91" i="48" s="1"/>
  <c r="D89" i="48"/>
  <c r="D90" i="48"/>
  <c r="D91" i="48"/>
  <c r="T90" i="48"/>
  <c r="M90" i="48"/>
  <c r="T89" i="48"/>
  <c r="M89" i="48"/>
  <c r="T88" i="48"/>
  <c r="M88" i="48"/>
  <c r="U87" i="48"/>
  <c r="T87" i="48"/>
  <c r="M87" i="48"/>
  <c r="T86" i="48"/>
  <c r="M86" i="48"/>
  <c r="F84" i="48"/>
  <c r="F85" i="48" s="1"/>
  <c r="F86" i="48" s="1"/>
  <c r="E84" i="48"/>
  <c r="E85" i="48"/>
  <c r="E86" i="48" s="1"/>
  <c r="D84" i="48"/>
  <c r="D85" i="48"/>
  <c r="D86" i="48"/>
  <c r="U85" i="48"/>
  <c r="T85" i="48"/>
  <c r="M85" i="48"/>
  <c r="T84" i="48"/>
  <c r="M84" i="48"/>
  <c r="T83" i="48"/>
  <c r="M83" i="48"/>
  <c r="T82" i="48"/>
  <c r="M82" i="48"/>
  <c r="U81" i="48"/>
  <c r="T81" i="48"/>
  <c r="M81" i="48"/>
  <c r="F79" i="48"/>
  <c r="F81" i="48"/>
  <c r="E79" i="48"/>
  <c r="E80" i="48"/>
  <c r="E81" i="48"/>
  <c r="D79" i="48"/>
  <c r="D80" i="48"/>
  <c r="D81" i="48"/>
  <c r="U80" i="48"/>
  <c r="T80" i="48"/>
  <c r="M80" i="48"/>
  <c r="F80" i="48"/>
  <c r="T79" i="48"/>
  <c r="M79" i="48"/>
  <c r="U78" i="48"/>
  <c r="T78" i="48"/>
  <c r="M78" i="48"/>
  <c r="T77" i="48"/>
  <c r="M77" i="48"/>
  <c r="F75" i="48"/>
  <c r="F77" i="48" s="1"/>
  <c r="E75" i="48"/>
  <c r="E76" i="48"/>
  <c r="E77" i="48"/>
  <c r="D75" i="48"/>
  <c r="D76" i="48"/>
  <c r="D77" i="48"/>
  <c r="U76" i="48"/>
  <c r="T76" i="48"/>
  <c r="M76" i="48"/>
  <c r="F76" i="48"/>
  <c r="U75" i="48"/>
  <c r="T75" i="48"/>
  <c r="M75" i="48"/>
  <c r="U74" i="48"/>
  <c r="T74" i="48"/>
  <c r="M74" i="48"/>
  <c r="T73" i="48"/>
  <c r="M73" i="48"/>
  <c r="F71" i="48"/>
  <c r="F73" i="48"/>
  <c r="E72" i="48"/>
  <c r="E73" i="48"/>
  <c r="D72" i="48"/>
  <c r="D73" i="48"/>
  <c r="U72" i="48"/>
  <c r="T72" i="48"/>
  <c r="M72" i="48"/>
  <c r="F72" i="48"/>
  <c r="T71" i="48"/>
  <c r="M71" i="48"/>
  <c r="U70" i="48"/>
  <c r="T70" i="48"/>
  <c r="M70" i="48"/>
  <c r="T69" i="48"/>
  <c r="M69" i="48"/>
  <c r="U68" i="48"/>
  <c r="T68" i="48"/>
  <c r="M68" i="48"/>
  <c r="F66" i="48"/>
  <c r="F67" i="48" s="1"/>
  <c r="F68" i="48" s="1"/>
  <c r="E66" i="48"/>
  <c r="E67" i="48"/>
  <c r="E68" i="48" s="1"/>
  <c r="D66" i="48"/>
  <c r="D67" i="48"/>
  <c r="D68" i="48"/>
  <c r="T67" i="48"/>
  <c r="M67" i="48"/>
  <c r="U66" i="48"/>
  <c r="T66" i="48"/>
  <c r="M66" i="48"/>
  <c r="T65" i="48"/>
  <c r="M65" i="48"/>
  <c r="U64" i="48"/>
  <c r="T64" i="48"/>
  <c r="M64" i="48"/>
  <c r="T63" i="48"/>
  <c r="M63" i="48"/>
  <c r="D63" i="48"/>
  <c r="U62" i="48"/>
  <c r="T62" i="48"/>
  <c r="M62" i="48"/>
  <c r="T61" i="48"/>
  <c r="M61" i="48"/>
  <c r="U60" i="48"/>
  <c r="T60" i="48"/>
  <c r="M60" i="48"/>
  <c r="T59" i="48"/>
  <c r="M59" i="48"/>
  <c r="U58" i="48"/>
  <c r="T58" i="48"/>
  <c r="M58" i="48"/>
  <c r="T57" i="48"/>
  <c r="M57" i="48"/>
  <c r="U56" i="48"/>
  <c r="T56" i="48"/>
  <c r="M56" i="48"/>
  <c r="T55" i="48"/>
  <c r="M55" i="48"/>
  <c r="U54" i="48"/>
  <c r="T54" i="48"/>
  <c r="M54" i="48"/>
  <c r="T53" i="48"/>
  <c r="M53" i="48"/>
  <c r="E51" i="48"/>
  <c r="E52" i="48" s="1"/>
  <c r="E53" i="48" s="1"/>
  <c r="D51" i="48"/>
  <c r="D52" i="48"/>
  <c r="D53" i="48"/>
  <c r="U52" i="48"/>
  <c r="T52" i="48"/>
  <c r="M52" i="48"/>
  <c r="T51" i="48"/>
  <c r="M51" i="48"/>
  <c r="U50" i="48"/>
  <c r="T50" i="48"/>
  <c r="M50" i="48"/>
  <c r="T49" i="48"/>
  <c r="M49" i="48"/>
  <c r="U48" i="48"/>
  <c r="T48" i="48"/>
  <c r="M48" i="48"/>
  <c r="E48" i="48"/>
  <c r="D48" i="48"/>
  <c r="T47" i="48"/>
  <c r="M47" i="48"/>
  <c r="U46" i="48"/>
  <c r="T46" i="48"/>
  <c r="M46" i="48"/>
  <c r="T45" i="48"/>
  <c r="M45" i="48"/>
  <c r="U44" i="48"/>
  <c r="T44" i="48"/>
  <c r="M44" i="48"/>
  <c r="D44" i="48"/>
  <c r="U43" i="48"/>
  <c r="T43" i="48"/>
  <c r="M43" i="48"/>
  <c r="U42" i="48"/>
  <c r="T42" i="48"/>
  <c r="M42" i="48"/>
  <c r="T41" i="48"/>
  <c r="M41" i="48"/>
  <c r="U40" i="48"/>
  <c r="T40" i="48"/>
  <c r="M40" i="48"/>
  <c r="F35" i="48"/>
  <c r="F36" i="48" s="1"/>
  <c r="F37" i="48" s="1"/>
  <c r="F38" i="48" s="1"/>
  <c r="E35" i="48"/>
  <c r="E36" i="48" s="1"/>
  <c r="E37" i="48" s="1"/>
  <c r="E38" i="48" s="1"/>
  <c r="D35" i="48"/>
  <c r="D36" i="48"/>
  <c r="D37" i="48"/>
  <c r="D38" i="48"/>
  <c r="D40" i="48"/>
  <c r="T39" i="48"/>
  <c r="M39" i="48"/>
  <c r="D39" i="48"/>
  <c r="U38" i="48"/>
  <c r="T38" i="48"/>
  <c r="M38" i="48"/>
  <c r="T37" i="48"/>
  <c r="M37" i="48"/>
  <c r="U36" i="48"/>
  <c r="T36" i="48"/>
  <c r="M36" i="48"/>
  <c r="U35" i="48"/>
  <c r="T35" i="48"/>
  <c r="M35" i="48"/>
  <c r="U34" i="48"/>
  <c r="T34" i="48"/>
  <c r="M34" i="48"/>
  <c r="T33" i="48"/>
  <c r="M33" i="48"/>
  <c r="U32" i="48"/>
  <c r="T32" i="48"/>
  <c r="M32" i="48"/>
  <c r="U31" i="48"/>
  <c r="T31" i="48"/>
  <c r="M31" i="48"/>
  <c r="E28" i="48"/>
  <c r="E31" i="48" s="1"/>
  <c r="E29" i="48"/>
  <c r="D28" i="48"/>
  <c r="D29" i="48"/>
  <c r="D31" i="48"/>
  <c r="U30" i="48"/>
  <c r="T30" i="48"/>
  <c r="M30" i="48"/>
  <c r="D30" i="48"/>
  <c r="U29" i="48"/>
  <c r="T29" i="48"/>
  <c r="M29" i="48"/>
  <c r="U28" i="48"/>
  <c r="T28" i="48"/>
  <c r="M28" i="48"/>
  <c r="T27" i="48"/>
  <c r="M27" i="48"/>
  <c r="U26" i="48"/>
  <c r="T26" i="48"/>
  <c r="M26" i="48"/>
  <c r="U25" i="48"/>
  <c r="T25" i="48"/>
  <c r="M25" i="48"/>
  <c r="E22" i="48"/>
  <c r="E23" i="48"/>
  <c r="E25" i="48"/>
  <c r="D22" i="48"/>
  <c r="D23" i="48"/>
  <c r="D25" i="48"/>
  <c r="U24" i="48"/>
  <c r="T24" i="48"/>
  <c r="M24" i="48"/>
  <c r="E24" i="48"/>
  <c r="D24" i="48"/>
  <c r="T23" i="48"/>
  <c r="M23" i="48"/>
  <c r="U22" i="48"/>
  <c r="T22" i="48"/>
  <c r="M22" i="48"/>
  <c r="U21" i="48"/>
  <c r="T21" i="48"/>
  <c r="M21" i="48"/>
  <c r="U20" i="48"/>
  <c r="T20" i="48"/>
  <c r="M20" i="48"/>
  <c r="T19" i="48"/>
  <c r="M19" i="48"/>
  <c r="U18" i="48"/>
  <c r="T18" i="48"/>
  <c r="M18" i="48"/>
  <c r="U17" i="48"/>
  <c r="T17" i="48"/>
  <c r="M17" i="48"/>
  <c r="U16" i="48"/>
  <c r="T16" i="48"/>
  <c r="M16" i="48"/>
  <c r="T15" i="48"/>
  <c r="M15" i="48"/>
  <c r="T14" i="48"/>
  <c r="M14" i="48"/>
  <c r="U13" i="48"/>
  <c r="T13" i="48"/>
  <c r="M13" i="48"/>
  <c r="T12" i="48"/>
  <c r="M12" i="48"/>
  <c r="T11" i="48"/>
  <c r="M11" i="48"/>
  <c r="T10" i="48"/>
  <c r="M10" i="48"/>
  <c r="U9" i="48"/>
  <c r="T9" i="48"/>
  <c r="M9" i="48"/>
  <c r="T8" i="48"/>
  <c r="M8" i="48"/>
  <c r="T7" i="48"/>
  <c r="M7" i="48"/>
  <c r="T6" i="48"/>
  <c r="M6" i="48"/>
  <c r="U5" i="48"/>
  <c r="T5" i="48"/>
  <c r="M5" i="48"/>
  <c r="T4" i="48"/>
  <c r="M4" i="48"/>
  <c r="T3" i="48"/>
  <c r="M3" i="48"/>
  <c r="BR3" i="47"/>
  <c r="BR4" i="47"/>
  <c r="BR5" i="47"/>
  <c r="BR6" i="47"/>
  <c r="BR7" i="47"/>
  <c r="BR8" i="47"/>
  <c r="BR9" i="47"/>
  <c r="BR10" i="47"/>
  <c r="BR11" i="47"/>
  <c r="BR12" i="47"/>
  <c r="BR13" i="47"/>
  <c r="BR14" i="47"/>
  <c r="BR15" i="47"/>
  <c r="BR16" i="47"/>
  <c r="BR17" i="47"/>
  <c r="BR18" i="47"/>
  <c r="BR19" i="47"/>
  <c r="BR20" i="47"/>
  <c r="BR21" i="47"/>
  <c r="BR22" i="47"/>
  <c r="BR23" i="47"/>
  <c r="BR24" i="47"/>
  <c r="BR25" i="47"/>
  <c r="BR26" i="47"/>
  <c r="BR27" i="47"/>
  <c r="BR28" i="47"/>
  <c r="BR29" i="47"/>
  <c r="BR30" i="47"/>
  <c r="BR31" i="47"/>
  <c r="BR32" i="47"/>
  <c r="BR33" i="47"/>
  <c r="BR34" i="47"/>
  <c r="BR35" i="47"/>
  <c r="BR36" i="47"/>
  <c r="BR37" i="47"/>
  <c r="BR38" i="47"/>
  <c r="BR39" i="47"/>
  <c r="BR40" i="47"/>
  <c r="BR41" i="47"/>
  <c r="BR42" i="47"/>
  <c r="BR43" i="47"/>
  <c r="BR44" i="47"/>
  <c r="BR45" i="47"/>
  <c r="BR48" i="47"/>
  <c r="BR49" i="47"/>
  <c r="BR50" i="47"/>
  <c r="BR51" i="47"/>
  <c r="BR52" i="47"/>
  <c r="BR53" i="47"/>
  <c r="BR54" i="47"/>
  <c r="BR55" i="47"/>
  <c r="BR56" i="47"/>
  <c r="BR57" i="47"/>
  <c r="BR58" i="47"/>
  <c r="BR59" i="47"/>
  <c r="BR60" i="47"/>
  <c r="BR61" i="47"/>
  <c r="BR62" i="47"/>
  <c r="BR63" i="47"/>
  <c r="BR64" i="47"/>
  <c r="BR65" i="47"/>
  <c r="BR66" i="47"/>
  <c r="BR67" i="47"/>
  <c r="BR68" i="47"/>
  <c r="BR69" i="47"/>
  <c r="BR70" i="47"/>
  <c r="BR71" i="47"/>
  <c r="BR72" i="47"/>
  <c r="BR73" i="47"/>
  <c r="BR74" i="47"/>
  <c r="BR75" i="47"/>
  <c r="BR76" i="47"/>
  <c r="BR77" i="47"/>
  <c r="BR78" i="47"/>
  <c r="BR79" i="47"/>
  <c r="BR80" i="47"/>
  <c r="BR81" i="47"/>
  <c r="BR82" i="47"/>
  <c r="BR83" i="47"/>
  <c r="BR84" i="47"/>
  <c r="BR85" i="47"/>
  <c r="BR86" i="47"/>
  <c r="BR87" i="47"/>
  <c r="BR88" i="47"/>
  <c r="BR89" i="47"/>
  <c r="BR90" i="47"/>
  <c r="BR91" i="47"/>
  <c r="BR92" i="47"/>
  <c r="BR93" i="47"/>
  <c r="BR94" i="47"/>
  <c r="BR95" i="47"/>
  <c r="BR96" i="47"/>
  <c r="BR97" i="47"/>
  <c r="BR98" i="47"/>
  <c r="BR99" i="47"/>
  <c r="BR100" i="47"/>
  <c r="BR101" i="47"/>
  <c r="BR102" i="47"/>
  <c r="BR103" i="47"/>
  <c r="BR104" i="47"/>
  <c r="BR105" i="47"/>
  <c r="BR106" i="47"/>
  <c r="BR107" i="47"/>
  <c r="BR108" i="47"/>
  <c r="BR109" i="47"/>
  <c r="BR110" i="47"/>
  <c r="BR111" i="47"/>
  <c r="BR112" i="47"/>
  <c r="BR113" i="47"/>
  <c r="BR114" i="47"/>
  <c r="BR115" i="47"/>
  <c r="BR116" i="47"/>
  <c r="BR117" i="47"/>
  <c r="BR118" i="47"/>
  <c r="BR119" i="47"/>
  <c r="BR120" i="47"/>
  <c r="BR121" i="47"/>
  <c r="BR122" i="47"/>
  <c r="BR123" i="47"/>
  <c r="BR124" i="47"/>
  <c r="BR125" i="47"/>
  <c r="BR126" i="47"/>
  <c r="BR127" i="47"/>
  <c r="BR128" i="47"/>
  <c r="BR129" i="47"/>
  <c r="BR130" i="47"/>
  <c r="BR131" i="47"/>
  <c r="BR132" i="47"/>
  <c r="BR133" i="47"/>
  <c r="BR134" i="47"/>
  <c r="BR135" i="47"/>
  <c r="BR136" i="47"/>
  <c r="BR137" i="47"/>
  <c r="BR138" i="47"/>
  <c r="BR139" i="47"/>
  <c r="BR140" i="47"/>
  <c r="BR141" i="47"/>
  <c r="BR142" i="47"/>
  <c r="BR143" i="47"/>
  <c r="BR144" i="47"/>
  <c r="BR145" i="47"/>
  <c r="BR146" i="47"/>
  <c r="BR147" i="47"/>
  <c r="BR148" i="47"/>
  <c r="BR149" i="47"/>
  <c r="BR150" i="47"/>
  <c r="BR151" i="47"/>
  <c r="BR152" i="47"/>
  <c r="BR153" i="47"/>
  <c r="BR154" i="47"/>
  <c r="BR155" i="47"/>
  <c r="BR156" i="47"/>
  <c r="BR157" i="47"/>
  <c r="BR158" i="47"/>
  <c r="BR159" i="47"/>
  <c r="BR160" i="47"/>
  <c r="BR161" i="47"/>
  <c r="BR162" i="47"/>
  <c r="BR163" i="47"/>
  <c r="BR164" i="47"/>
  <c r="BR165" i="47"/>
  <c r="BQ3" i="47"/>
  <c r="BQ4" i="47"/>
  <c r="BQ5" i="47"/>
  <c r="BQ6" i="47"/>
  <c r="BQ7" i="47"/>
  <c r="BQ8" i="47"/>
  <c r="BQ9" i="47"/>
  <c r="BQ10" i="47"/>
  <c r="BQ11" i="47"/>
  <c r="BQ12" i="47"/>
  <c r="BQ13" i="47"/>
  <c r="BQ14" i="47"/>
  <c r="BQ15" i="47"/>
  <c r="BQ16" i="47"/>
  <c r="BQ17" i="47"/>
  <c r="BQ18" i="47"/>
  <c r="BQ19" i="47"/>
  <c r="BQ20" i="47"/>
  <c r="BQ21" i="47"/>
  <c r="BQ22" i="47"/>
  <c r="BQ23" i="47"/>
  <c r="BQ24" i="47"/>
  <c r="BQ25" i="47"/>
  <c r="BQ26" i="47"/>
  <c r="BQ27" i="47"/>
  <c r="BQ28" i="47"/>
  <c r="BQ29" i="47"/>
  <c r="BQ30" i="47"/>
  <c r="BQ31" i="47"/>
  <c r="BQ32" i="47"/>
  <c r="BQ33" i="47"/>
  <c r="BQ34" i="47"/>
  <c r="BQ35" i="47"/>
  <c r="BQ36" i="47"/>
  <c r="BQ37" i="47"/>
  <c r="BQ38" i="47"/>
  <c r="BQ39" i="47"/>
  <c r="BQ40" i="47"/>
  <c r="BQ41" i="47"/>
  <c r="BQ42" i="47"/>
  <c r="BQ43" i="47"/>
  <c r="BQ44" i="47"/>
  <c r="BQ45" i="47"/>
  <c r="BQ48" i="47"/>
  <c r="BQ49" i="47"/>
  <c r="BQ50" i="47"/>
  <c r="BQ51" i="47"/>
  <c r="BQ52" i="47"/>
  <c r="BQ53" i="47"/>
  <c r="BQ54" i="47"/>
  <c r="BQ55" i="47"/>
  <c r="BQ56" i="47"/>
  <c r="BQ57" i="47"/>
  <c r="BQ58" i="47"/>
  <c r="BQ59" i="47"/>
  <c r="BQ60" i="47"/>
  <c r="BQ61" i="47"/>
  <c r="BQ62" i="47"/>
  <c r="BQ63" i="47"/>
  <c r="BQ64" i="47"/>
  <c r="BQ65" i="47"/>
  <c r="BQ66" i="47"/>
  <c r="BQ67" i="47"/>
  <c r="BQ68" i="47"/>
  <c r="BQ69" i="47"/>
  <c r="BQ70" i="47"/>
  <c r="BQ71" i="47"/>
  <c r="BQ72" i="47"/>
  <c r="BQ73" i="47"/>
  <c r="BQ74" i="47"/>
  <c r="BQ75" i="47"/>
  <c r="BQ76" i="47"/>
  <c r="BQ77" i="47"/>
  <c r="BQ78" i="47"/>
  <c r="BQ79" i="47"/>
  <c r="BQ80" i="47"/>
  <c r="BQ81" i="47"/>
  <c r="BQ82" i="47"/>
  <c r="BQ83" i="47"/>
  <c r="BQ84" i="47"/>
  <c r="BQ85" i="47"/>
  <c r="BQ86" i="47"/>
  <c r="BQ87" i="47"/>
  <c r="BQ88" i="47"/>
  <c r="BQ89" i="47"/>
  <c r="BQ90" i="47"/>
  <c r="BQ91" i="47"/>
  <c r="BQ92" i="47"/>
  <c r="BQ93" i="47"/>
  <c r="BQ94" i="47"/>
  <c r="BQ95" i="47"/>
  <c r="BQ96" i="47"/>
  <c r="BQ97" i="47"/>
  <c r="BQ98" i="47"/>
  <c r="BQ99" i="47"/>
  <c r="BQ100" i="47"/>
  <c r="BQ101" i="47"/>
  <c r="BQ102" i="47"/>
  <c r="BQ103" i="47"/>
  <c r="BQ104" i="47"/>
  <c r="BQ105" i="47"/>
  <c r="BQ106" i="47"/>
  <c r="BQ107" i="47"/>
  <c r="BQ108" i="47"/>
  <c r="BQ109" i="47"/>
  <c r="BQ110" i="47"/>
  <c r="BQ111" i="47"/>
  <c r="BQ112" i="47"/>
  <c r="BQ113" i="47"/>
  <c r="BQ114" i="47"/>
  <c r="BQ115" i="47"/>
  <c r="BQ116" i="47"/>
  <c r="BQ117" i="47"/>
  <c r="BQ118" i="47"/>
  <c r="BQ119" i="47"/>
  <c r="BQ120" i="47"/>
  <c r="BQ121" i="47"/>
  <c r="BQ122" i="47"/>
  <c r="BQ123" i="47"/>
  <c r="BQ124" i="47"/>
  <c r="BQ125" i="47"/>
  <c r="BQ126" i="47"/>
  <c r="BQ127" i="47"/>
  <c r="BQ128" i="47"/>
  <c r="BQ129" i="47"/>
  <c r="BQ130" i="47"/>
  <c r="BQ131" i="47"/>
  <c r="BQ132" i="47"/>
  <c r="BQ133" i="47"/>
  <c r="BQ134" i="47"/>
  <c r="BQ135" i="47"/>
  <c r="BQ136" i="47"/>
  <c r="BQ137" i="47"/>
  <c r="BQ138" i="47"/>
  <c r="BQ139" i="47"/>
  <c r="BQ140" i="47"/>
  <c r="BQ141" i="47"/>
  <c r="BQ142" i="47"/>
  <c r="BQ143" i="47"/>
  <c r="BQ144" i="47"/>
  <c r="BQ145" i="47"/>
  <c r="BQ146" i="47"/>
  <c r="BQ147" i="47"/>
  <c r="BQ148" i="47"/>
  <c r="BQ149" i="47"/>
  <c r="BQ150" i="47"/>
  <c r="BQ151" i="47"/>
  <c r="BQ152" i="47"/>
  <c r="BQ153" i="47"/>
  <c r="BQ154" i="47"/>
  <c r="BQ155" i="47"/>
  <c r="BQ156" i="47"/>
  <c r="BQ157" i="47"/>
  <c r="BQ158" i="47"/>
  <c r="BQ159" i="47"/>
  <c r="BQ160" i="47"/>
  <c r="BQ161" i="47"/>
  <c r="BQ162" i="47"/>
  <c r="BQ163" i="47"/>
  <c r="BQ164" i="47"/>
  <c r="BQ165" i="47"/>
  <c r="BP3" i="47"/>
  <c r="BP4" i="47"/>
  <c r="BP5" i="47"/>
  <c r="BP6" i="47"/>
  <c r="BP7" i="47"/>
  <c r="BP8" i="47"/>
  <c r="BP9" i="47"/>
  <c r="BP10" i="47"/>
  <c r="BP11" i="47"/>
  <c r="BP12" i="47"/>
  <c r="BP13" i="47"/>
  <c r="BP14" i="47"/>
  <c r="BP15" i="47"/>
  <c r="BP16" i="47"/>
  <c r="BP17" i="47"/>
  <c r="BP18" i="47"/>
  <c r="BP19" i="47"/>
  <c r="BP20" i="47"/>
  <c r="BP21" i="47"/>
  <c r="BP22" i="47"/>
  <c r="BP23" i="47"/>
  <c r="BP24" i="47"/>
  <c r="BP25" i="47"/>
  <c r="BP26" i="47"/>
  <c r="BP27" i="47"/>
  <c r="BP28" i="47"/>
  <c r="BP29" i="47"/>
  <c r="BP30" i="47"/>
  <c r="BP31" i="47"/>
  <c r="BP32" i="47"/>
  <c r="BP33" i="47"/>
  <c r="BP34" i="47"/>
  <c r="BP35" i="47"/>
  <c r="BP36" i="47"/>
  <c r="BP37" i="47"/>
  <c r="BP38" i="47"/>
  <c r="BP39" i="47"/>
  <c r="BP40" i="47"/>
  <c r="BP41" i="47"/>
  <c r="BP42" i="47"/>
  <c r="BP43" i="47"/>
  <c r="BP44" i="47"/>
  <c r="BP45" i="47"/>
  <c r="BP48" i="47"/>
  <c r="BP49" i="47"/>
  <c r="BP50" i="47"/>
  <c r="BP51" i="47"/>
  <c r="BP52" i="47"/>
  <c r="BP53" i="47"/>
  <c r="BP54" i="47"/>
  <c r="BP55" i="47"/>
  <c r="BP56" i="47"/>
  <c r="BP57" i="47"/>
  <c r="BP58" i="47"/>
  <c r="BP59" i="47"/>
  <c r="BP60" i="47"/>
  <c r="BP61" i="47"/>
  <c r="BP62" i="47"/>
  <c r="BP63" i="47"/>
  <c r="BP64" i="47"/>
  <c r="BP65" i="47"/>
  <c r="BP66" i="47"/>
  <c r="BP67" i="47"/>
  <c r="BP68" i="47"/>
  <c r="BP69" i="47"/>
  <c r="BP70" i="47"/>
  <c r="BP71" i="47"/>
  <c r="BP72" i="47"/>
  <c r="BP73" i="47"/>
  <c r="BP74" i="47"/>
  <c r="BP75" i="47"/>
  <c r="BP76" i="47"/>
  <c r="BP77" i="47"/>
  <c r="BP78" i="47"/>
  <c r="BP79" i="47"/>
  <c r="BP80" i="47"/>
  <c r="BP81" i="47"/>
  <c r="BP82" i="47"/>
  <c r="BP83" i="47"/>
  <c r="BP84" i="47"/>
  <c r="BP85" i="47"/>
  <c r="BP86" i="47"/>
  <c r="BP87" i="47"/>
  <c r="BP88" i="47"/>
  <c r="BP89" i="47"/>
  <c r="BP90" i="47"/>
  <c r="BP91" i="47"/>
  <c r="BP92" i="47"/>
  <c r="BP93" i="47"/>
  <c r="BP94" i="47"/>
  <c r="BP95" i="47"/>
  <c r="BP96" i="47"/>
  <c r="BP97" i="47"/>
  <c r="BP98" i="47"/>
  <c r="BP99" i="47"/>
  <c r="BP100" i="47"/>
  <c r="BP101" i="47"/>
  <c r="BP102" i="47"/>
  <c r="BP103" i="47"/>
  <c r="BP104" i="47"/>
  <c r="BP105" i="47"/>
  <c r="BP106" i="47"/>
  <c r="BP107" i="47"/>
  <c r="BP108" i="47"/>
  <c r="BP109" i="47"/>
  <c r="BP110" i="47"/>
  <c r="BP111" i="47"/>
  <c r="BP112" i="47"/>
  <c r="BP113" i="47"/>
  <c r="BP114" i="47"/>
  <c r="BP115" i="47"/>
  <c r="BP116" i="47"/>
  <c r="BP117" i="47"/>
  <c r="BP118" i="47"/>
  <c r="BP119" i="47"/>
  <c r="BP120" i="47"/>
  <c r="BP121" i="47"/>
  <c r="BP122" i="47"/>
  <c r="BP123" i="47"/>
  <c r="BP124" i="47"/>
  <c r="BP125" i="47"/>
  <c r="BP126" i="47"/>
  <c r="BP127" i="47"/>
  <c r="BP128" i="47"/>
  <c r="BP129" i="47"/>
  <c r="BP130" i="47"/>
  <c r="BP131" i="47"/>
  <c r="BP132" i="47"/>
  <c r="BP133" i="47"/>
  <c r="BP134" i="47"/>
  <c r="BP135" i="47"/>
  <c r="BP136" i="47"/>
  <c r="BP137" i="47"/>
  <c r="BP138" i="47"/>
  <c r="BP139" i="47"/>
  <c r="BP140" i="47"/>
  <c r="BP141" i="47"/>
  <c r="BP142" i="47"/>
  <c r="BP143" i="47"/>
  <c r="BP144" i="47"/>
  <c r="BP145" i="47"/>
  <c r="BP146" i="47"/>
  <c r="BP147" i="47"/>
  <c r="BP148" i="47"/>
  <c r="BP149" i="47"/>
  <c r="BP150" i="47"/>
  <c r="BP151" i="47"/>
  <c r="BP152" i="47"/>
  <c r="BP153" i="47"/>
  <c r="BP154" i="47"/>
  <c r="BP155" i="47"/>
  <c r="BP156" i="47"/>
  <c r="BP157" i="47"/>
  <c r="BP158" i="47"/>
  <c r="BP159" i="47"/>
  <c r="BP160" i="47"/>
  <c r="BP161" i="47"/>
  <c r="BP162" i="47"/>
  <c r="BP163" i="47"/>
  <c r="BP164" i="47"/>
  <c r="BP165" i="47"/>
  <c r="BO3" i="47"/>
  <c r="BO4" i="47"/>
  <c r="BO5" i="47"/>
  <c r="BO6" i="47"/>
  <c r="BO7" i="47"/>
  <c r="BO8" i="47"/>
  <c r="BO9" i="47"/>
  <c r="BO10" i="47"/>
  <c r="BO11" i="47"/>
  <c r="BO12" i="47"/>
  <c r="BO13" i="47"/>
  <c r="BO14" i="47"/>
  <c r="BO15" i="47"/>
  <c r="BO16" i="47"/>
  <c r="BO17" i="47"/>
  <c r="BO18" i="47"/>
  <c r="BO19" i="47"/>
  <c r="BO20" i="47"/>
  <c r="BO21" i="47"/>
  <c r="BO22" i="47"/>
  <c r="BO23" i="47"/>
  <c r="BO24" i="47"/>
  <c r="BO25" i="47"/>
  <c r="BO26" i="47"/>
  <c r="BO27" i="47"/>
  <c r="BO28" i="47"/>
  <c r="BO29" i="47"/>
  <c r="BO30" i="47"/>
  <c r="BO31" i="47"/>
  <c r="BO32" i="47"/>
  <c r="BO33" i="47"/>
  <c r="BO34" i="47"/>
  <c r="BO35" i="47"/>
  <c r="BO36" i="47"/>
  <c r="BO37" i="47"/>
  <c r="BO38" i="47"/>
  <c r="BO39" i="47"/>
  <c r="BO40" i="47"/>
  <c r="BO41" i="47"/>
  <c r="BO42" i="47"/>
  <c r="BO43" i="47"/>
  <c r="BO44" i="47"/>
  <c r="BO45" i="47"/>
  <c r="BO48" i="47"/>
  <c r="BO49" i="47"/>
  <c r="BO50" i="47"/>
  <c r="BO51" i="47"/>
  <c r="BO52" i="47"/>
  <c r="BO53" i="47"/>
  <c r="BO54" i="47"/>
  <c r="BO55" i="47"/>
  <c r="BO56" i="47"/>
  <c r="BO57" i="47"/>
  <c r="BO58" i="47"/>
  <c r="BO59" i="47"/>
  <c r="BO60" i="47"/>
  <c r="BO61" i="47"/>
  <c r="BO62" i="47"/>
  <c r="BO63" i="47"/>
  <c r="BO64" i="47"/>
  <c r="BO65" i="47"/>
  <c r="BO66" i="47"/>
  <c r="BO67" i="47"/>
  <c r="BO68" i="47"/>
  <c r="BO69" i="47"/>
  <c r="BO70" i="47"/>
  <c r="BO71" i="47"/>
  <c r="BO72" i="47"/>
  <c r="BO73" i="47"/>
  <c r="BO74" i="47"/>
  <c r="BO75" i="47"/>
  <c r="BO76" i="47"/>
  <c r="BO77" i="47"/>
  <c r="BO78" i="47"/>
  <c r="BO79" i="47"/>
  <c r="BO80" i="47"/>
  <c r="BO81" i="47"/>
  <c r="BO82" i="47"/>
  <c r="BO83" i="47"/>
  <c r="BO84" i="47"/>
  <c r="BO85" i="47"/>
  <c r="BO86" i="47"/>
  <c r="BO87" i="47"/>
  <c r="BO88" i="47"/>
  <c r="BO89" i="47"/>
  <c r="BO90" i="47"/>
  <c r="BO91" i="47"/>
  <c r="BO92" i="47"/>
  <c r="BO93" i="47"/>
  <c r="BO94" i="47"/>
  <c r="BO95" i="47"/>
  <c r="BO96" i="47"/>
  <c r="BO97" i="47"/>
  <c r="BO98" i="47"/>
  <c r="BO99" i="47"/>
  <c r="BO100" i="47"/>
  <c r="BO101" i="47"/>
  <c r="BO102" i="47"/>
  <c r="BO103" i="47"/>
  <c r="BO104" i="47"/>
  <c r="BO105" i="47"/>
  <c r="BO106" i="47"/>
  <c r="BO107" i="47"/>
  <c r="BO108" i="47"/>
  <c r="BO109" i="47"/>
  <c r="BO110" i="47"/>
  <c r="BO111" i="47"/>
  <c r="BO112" i="47"/>
  <c r="BO113" i="47"/>
  <c r="BO114" i="47"/>
  <c r="BO115" i="47"/>
  <c r="BO116" i="47"/>
  <c r="BO117" i="47"/>
  <c r="BO118" i="47"/>
  <c r="BO119" i="47"/>
  <c r="BO120" i="47"/>
  <c r="BO121" i="47"/>
  <c r="BO122" i="47"/>
  <c r="BO123" i="47"/>
  <c r="BO124" i="47"/>
  <c r="BO125" i="47"/>
  <c r="BO126" i="47"/>
  <c r="BO127" i="47"/>
  <c r="BO128" i="47"/>
  <c r="BO129" i="47"/>
  <c r="BO130" i="47"/>
  <c r="BO131" i="47"/>
  <c r="BO132" i="47"/>
  <c r="BO133" i="47"/>
  <c r="BO134" i="47"/>
  <c r="BO135" i="47"/>
  <c r="BO136" i="47"/>
  <c r="BO137" i="47"/>
  <c r="BO138" i="47"/>
  <c r="BO139" i="47"/>
  <c r="BO140" i="47"/>
  <c r="BO141" i="47"/>
  <c r="BO142" i="47"/>
  <c r="BO143" i="47"/>
  <c r="BO144" i="47"/>
  <c r="BO145" i="47"/>
  <c r="BO146" i="47"/>
  <c r="BO147" i="47"/>
  <c r="BO148" i="47"/>
  <c r="BO149" i="47"/>
  <c r="BO150" i="47"/>
  <c r="BO151" i="47"/>
  <c r="BO152" i="47"/>
  <c r="BO153" i="47"/>
  <c r="BO154" i="47"/>
  <c r="BO155" i="47"/>
  <c r="BO156" i="47"/>
  <c r="BO157" i="47"/>
  <c r="BO158" i="47"/>
  <c r="BO159" i="47"/>
  <c r="BO160" i="47"/>
  <c r="BO161" i="47"/>
  <c r="BO162" i="47"/>
  <c r="BO163" i="47"/>
  <c r="BO164" i="47"/>
  <c r="BO165" i="47"/>
  <c r="Y3" i="47"/>
  <c r="BM3" i="47"/>
  <c r="Y4" i="47"/>
  <c r="BM4" i="47" s="1"/>
  <c r="Y5" i="47"/>
  <c r="BM5" i="47" s="1"/>
  <c r="Y6" i="47"/>
  <c r="BM6" i="47" s="1"/>
  <c r="Y7" i="47"/>
  <c r="BM7" i="47" s="1"/>
  <c r="Y8" i="47"/>
  <c r="BM8" i="47" s="1"/>
  <c r="Y9" i="47"/>
  <c r="BM9" i="47" s="1"/>
  <c r="Y10" i="47"/>
  <c r="BM10" i="47" s="1"/>
  <c r="Y11" i="47"/>
  <c r="BM11" i="47" s="1"/>
  <c r="Y12" i="47"/>
  <c r="BM12" i="47" s="1"/>
  <c r="Y13" i="47"/>
  <c r="BM13" i="47" s="1"/>
  <c r="Y14" i="47"/>
  <c r="BM14" i="47" s="1"/>
  <c r="Y15" i="47"/>
  <c r="BM15" i="47" s="1"/>
  <c r="Y16" i="47"/>
  <c r="BM16" i="47" s="1"/>
  <c r="Y17" i="47"/>
  <c r="BM17" i="47" s="1"/>
  <c r="Y18" i="47"/>
  <c r="BM18" i="47" s="1"/>
  <c r="Y19" i="47"/>
  <c r="BM19" i="47" s="1"/>
  <c r="Y20" i="47"/>
  <c r="BM20" i="47" s="1"/>
  <c r="Y21" i="47"/>
  <c r="BM21" i="47" s="1"/>
  <c r="Y22" i="47"/>
  <c r="BM22" i="47"/>
  <c r="Y23" i="47"/>
  <c r="Y24" i="47"/>
  <c r="BM24" i="47"/>
  <c r="Y25" i="47"/>
  <c r="BM25" i="47" s="1"/>
  <c r="Y26" i="47"/>
  <c r="BM26" i="47"/>
  <c r="Y27" i="47"/>
  <c r="BM27" i="47" s="1"/>
  <c r="Y28" i="47"/>
  <c r="BM28" i="47"/>
  <c r="Y29" i="47"/>
  <c r="BM29" i="47" s="1"/>
  <c r="Y30" i="47"/>
  <c r="BM30" i="47"/>
  <c r="Y31" i="47"/>
  <c r="BM31" i="47" s="1"/>
  <c r="Y32" i="47"/>
  <c r="BM32" i="47"/>
  <c r="Y33" i="47"/>
  <c r="BM33" i="47" s="1"/>
  <c r="Y34" i="47"/>
  <c r="BM34" i="47"/>
  <c r="Y35" i="47"/>
  <c r="BM35" i="47" s="1"/>
  <c r="Y36" i="47"/>
  <c r="Q98" i="55" s="1"/>
  <c r="R101" i="55" s="1"/>
  <c r="Y37" i="47"/>
  <c r="BM37" i="47" s="1"/>
  <c r="Y38" i="47"/>
  <c r="BM38" i="47"/>
  <c r="Y39" i="47"/>
  <c r="BM39" i="47" s="1"/>
  <c r="Y40" i="47"/>
  <c r="BM40" i="47" s="1"/>
  <c r="Y41" i="47"/>
  <c r="Y42" i="47"/>
  <c r="BM42" i="47"/>
  <c r="Y43" i="47"/>
  <c r="Y44" i="47"/>
  <c r="BM44" i="47"/>
  <c r="Y45" i="47"/>
  <c r="BM45" i="47" s="1"/>
  <c r="Y46" i="47"/>
  <c r="Q87" i="55" s="1"/>
  <c r="BM46" i="47"/>
  <c r="Y47" i="47"/>
  <c r="BM47" i="47" s="1"/>
  <c r="Y48" i="47"/>
  <c r="BM48" i="47"/>
  <c r="Y49" i="47"/>
  <c r="BM49" i="47" s="1"/>
  <c r="Y50" i="47"/>
  <c r="BM50" i="47" s="1"/>
  <c r="Y51" i="47"/>
  <c r="BM51" i="47" s="1"/>
  <c r="Y52" i="47"/>
  <c r="BM52" i="47" s="1"/>
  <c r="Y53" i="47"/>
  <c r="BM53" i="47" s="1"/>
  <c r="Y54" i="47"/>
  <c r="BM54" i="47"/>
  <c r="Y55" i="47"/>
  <c r="BM55" i="47" s="1"/>
  <c r="Y56" i="47"/>
  <c r="BM56" i="47"/>
  <c r="Y57" i="47"/>
  <c r="Y58" i="47"/>
  <c r="BM58" i="47"/>
  <c r="Y59" i="47"/>
  <c r="BM59" i="47" s="1"/>
  <c r="Y60" i="47"/>
  <c r="BM60" i="47"/>
  <c r="Y61" i="47"/>
  <c r="BM61" i="47" s="1"/>
  <c r="Y62" i="47"/>
  <c r="BM62" i="47"/>
  <c r="Y63" i="47"/>
  <c r="Y64" i="47"/>
  <c r="BM64" i="47" s="1"/>
  <c r="Y65" i="47"/>
  <c r="BM65" i="47" s="1"/>
  <c r="Y66" i="47"/>
  <c r="BM66" i="47" s="1"/>
  <c r="Y67" i="47"/>
  <c r="BM67" i="47" s="1"/>
  <c r="Y68" i="47"/>
  <c r="BM68" i="47" s="1"/>
  <c r="Y69" i="47"/>
  <c r="BM69" i="47" s="1"/>
  <c r="Y70" i="47"/>
  <c r="BM70" i="47" s="1"/>
  <c r="Y71" i="47"/>
  <c r="BM71" i="47" s="1"/>
  <c r="Y72" i="47"/>
  <c r="BM72" i="47"/>
  <c r="Y73" i="47"/>
  <c r="BM73" i="47" s="1"/>
  <c r="Y74" i="47"/>
  <c r="BM74" i="47"/>
  <c r="Y75" i="47"/>
  <c r="BM75" i="47" s="1"/>
  <c r="Y76" i="47"/>
  <c r="BM76" i="47"/>
  <c r="Y77" i="47"/>
  <c r="BM77" i="47" s="1"/>
  <c r="Y78" i="47"/>
  <c r="Q76" i="55" s="1"/>
  <c r="BM78" i="47"/>
  <c r="Y79" i="47"/>
  <c r="Y80" i="47"/>
  <c r="Q77" i="55" s="1"/>
  <c r="BM80" i="47"/>
  <c r="Y81" i="47"/>
  <c r="BM81" i="47" s="1"/>
  <c r="Y82" i="47"/>
  <c r="BM82" i="47" s="1"/>
  <c r="Y83" i="47"/>
  <c r="BM83" i="47" s="1"/>
  <c r="Y84" i="47"/>
  <c r="BM84" i="47" s="1"/>
  <c r="Y85" i="47"/>
  <c r="BM85" i="47" s="1"/>
  <c r="Y86" i="47"/>
  <c r="BM86" i="47"/>
  <c r="Y87" i="47"/>
  <c r="BM87" i="47" s="1"/>
  <c r="Y88" i="47"/>
  <c r="BM88" i="47"/>
  <c r="Y89" i="47"/>
  <c r="Y90" i="47"/>
  <c r="BM90" i="47"/>
  <c r="Y91" i="47"/>
  <c r="BM91" i="47" s="1"/>
  <c r="Y92" i="47"/>
  <c r="BM92" i="47"/>
  <c r="Y93" i="47"/>
  <c r="BM93" i="47" s="1"/>
  <c r="Y94" i="47"/>
  <c r="BM94" i="47"/>
  <c r="Y95" i="47"/>
  <c r="BM95" i="47" s="1"/>
  <c r="Y96" i="47"/>
  <c r="BM96" i="47" s="1"/>
  <c r="Y97" i="47"/>
  <c r="BM97" i="47" s="1"/>
  <c r="Y98" i="47"/>
  <c r="BM98" i="47"/>
  <c r="Y99" i="47"/>
  <c r="BM99" i="47" s="1"/>
  <c r="Y100" i="47"/>
  <c r="BM100" i="47" s="1"/>
  <c r="Y101" i="47"/>
  <c r="BM101" i="47" s="1"/>
  <c r="Y102" i="47"/>
  <c r="BM102" i="47" s="1"/>
  <c r="Y103" i="47"/>
  <c r="BM103" i="47" s="1"/>
  <c r="Y104" i="47"/>
  <c r="BM104" i="47"/>
  <c r="Y105" i="47"/>
  <c r="BM105" i="47" s="1"/>
  <c r="Y106" i="47"/>
  <c r="BM106" i="47" s="1"/>
  <c r="Y107" i="47"/>
  <c r="BM107" i="47" s="1"/>
  <c r="Y108" i="47"/>
  <c r="BM108" i="47" s="1"/>
  <c r="Y109" i="47"/>
  <c r="BM109" i="47" s="1"/>
  <c r="Y110" i="47"/>
  <c r="BM110" i="47"/>
  <c r="Y111" i="47"/>
  <c r="BM111" i="47" s="1"/>
  <c r="Y112" i="47"/>
  <c r="BM112" i="47" s="1"/>
  <c r="Y113" i="47"/>
  <c r="BM113" i="47" s="1"/>
  <c r="Y114" i="47"/>
  <c r="BM114" i="47"/>
  <c r="Y115" i="47"/>
  <c r="BM115" i="47" s="1"/>
  <c r="Y116" i="47"/>
  <c r="Q85" i="55" s="1"/>
  <c r="Y117" i="47"/>
  <c r="BL117" i="47" s="1"/>
  <c r="Y118" i="47"/>
  <c r="BM118" i="47" s="1"/>
  <c r="Y119" i="47"/>
  <c r="Y120" i="47"/>
  <c r="BM120" i="47" s="1"/>
  <c r="Y121" i="47"/>
  <c r="BM121" i="47" s="1"/>
  <c r="Y122" i="47"/>
  <c r="BM122" i="47"/>
  <c r="Y123" i="47"/>
  <c r="BM123" i="47" s="1"/>
  <c r="Y124" i="47"/>
  <c r="BM124" i="47" s="1"/>
  <c r="Y125" i="47"/>
  <c r="BM125" i="47" s="1"/>
  <c r="Y126" i="47"/>
  <c r="BM126" i="47" s="1"/>
  <c r="Y127" i="47"/>
  <c r="BM127" i="47" s="1"/>
  <c r="Y128" i="47"/>
  <c r="BM128" i="47" s="1"/>
  <c r="Y129" i="47"/>
  <c r="BM129" i="47" s="1"/>
  <c r="Y130" i="47"/>
  <c r="BM130" i="47" s="1"/>
  <c r="Y131" i="47"/>
  <c r="BM131" i="47" s="1"/>
  <c r="Y132" i="47"/>
  <c r="BM132" i="47" s="1"/>
  <c r="Y133" i="47"/>
  <c r="BM133" i="47" s="1"/>
  <c r="Y134" i="47"/>
  <c r="BM134" i="47" s="1"/>
  <c r="Y135" i="47"/>
  <c r="BM135" i="47" s="1"/>
  <c r="Y136" i="47"/>
  <c r="BM136" i="47" s="1"/>
  <c r="Y137" i="47"/>
  <c r="BM137" i="47" s="1"/>
  <c r="Y138" i="47"/>
  <c r="BM138" i="47" s="1"/>
  <c r="Y139" i="47"/>
  <c r="BM139" i="47" s="1"/>
  <c r="Y140" i="47"/>
  <c r="BM140" i="47"/>
  <c r="Y141" i="47"/>
  <c r="BM141" i="47" s="1"/>
  <c r="Y142" i="47"/>
  <c r="Q84" i="55" s="1"/>
  <c r="BM142" i="47"/>
  <c r="Y143" i="47"/>
  <c r="BM143" i="47" s="1"/>
  <c r="Y144" i="47"/>
  <c r="BM144" i="47"/>
  <c r="Y145" i="47"/>
  <c r="BM145" i="47" s="1"/>
  <c r="Y146" i="47"/>
  <c r="BM146" i="47"/>
  <c r="Y147" i="47"/>
  <c r="BM147" i="47" s="1"/>
  <c r="Y148" i="47"/>
  <c r="BM148" i="47" s="1"/>
  <c r="Y149" i="47"/>
  <c r="Y150" i="47"/>
  <c r="BM150" i="47"/>
  <c r="Y151" i="47"/>
  <c r="BM151" i="47" s="1"/>
  <c r="Y152" i="47"/>
  <c r="BM152" i="47"/>
  <c r="Y153" i="47"/>
  <c r="BM153" i="47" s="1"/>
  <c r="Y154" i="47"/>
  <c r="BM154" i="47"/>
  <c r="Y155" i="47"/>
  <c r="BM155" i="47" s="1"/>
  <c r="Y156" i="47"/>
  <c r="BM156" i="47"/>
  <c r="Y157" i="47"/>
  <c r="BM157" i="47"/>
  <c r="Y158" i="47"/>
  <c r="BM158" i="47"/>
  <c r="Y159" i="47"/>
  <c r="BM159" i="47"/>
  <c r="Y160" i="47"/>
  <c r="BM160" i="47"/>
  <c r="Y161" i="47"/>
  <c r="BM161" i="47"/>
  <c r="Y162" i="47"/>
  <c r="BM162" i="47"/>
  <c r="Y163" i="47"/>
  <c r="BM163" i="47"/>
  <c r="Y164" i="47"/>
  <c r="Q97" i="55" s="1"/>
  <c r="R97" i="55" s="1"/>
  <c r="BM164" i="47"/>
  <c r="Y165" i="47"/>
  <c r="Q91" i="55" s="1"/>
  <c r="R91" i="55" s="1"/>
  <c r="BM165" i="47"/>
  <c r="BL3" i="47"/>
  <c r="BL4" i="47"/>
  <c r="BL5" i="47"/>
  <c r="BL6" i="47"/>
  <c r="BL7" i="47"/>
  <c r="BL8" i="47"/>
  <c r="BL9" i="47"/>
  <c r="BL10" i="47"/>
  <c r="BL11" i="47"/>
  <c r="BL12" i="47"/>
  <c r="BL13" i="47"/>
  <c r="BL14" i="47"/>
  <c r="BL15" i="47"/>
  <c r="BL16" i="47"/>
  <c r="BL17" i="47"/>
  <c r="BL18" i="47"/>
  <c r="BL19" i="47"/>
  <c r="BL20" i="47"/>
  <c r="BL21" i="47"/>
  <c r="BL22" i="47"/>
  <c r="BL24" i="47"/>
  <c r="BL25" i="47"/>
  <c r="BL26" i="47"/>
  <c r="BL27" i="47"/>
  <c r="BL28" i="47"/>
  <c r="BL29" i="47"/>
  <c r="BL30" i="47"/>
  <c r="BL32" i="47"/>
  <c r="BL33" i="47"/>
  <c r="BL34" i="47"/>
  <c r="BL35" i="47"/>
  <c r="BL36" i="47"/>
  <c r="BL38" i="47"/>
  <c r="BL39" i="47"/>
  <c r="BL40" i="47"/>
  <c r="BL41" i="47"/>
  <c r="BL42" i="47"/>
  <c r="BL44" i="47"/>
  <c r="BL45" i="47"/>
  <c r="BL46" i="47"/>
  <c r="BL47" i="47"/>
  <c r="BL48" i="47"/>
  <c r="BL49" i="47"/>
  <c r="BL50" i="47"/>
  <c r="BL51" i="47"/>
  <c r="BL52" i="47"/>
  <c r="BL53" i="47"/>
  <c r="BL54" i="47"/>
  <c r="BL56" i="47"/>
  <c r="BL57" i="47"/>
  <c r="BL58" i="47"/>
  <c r="BL59" i="47"/>
  <c r="BL60" i="47"/>
  <c r="BL61" i="47"/>
  <c r="BL62" i="47"/>
  <c r="BL64" i="47"/>
  <c r="BL65" i="47"/>
  <c r="BL66" i="47"/>
  <c r="BL68" i="47"/>
  <c r="BL69" i="47"/>
  <c r="BL70" i="47"/>
  <c r="BL72" i="47"/>
  <c r="BL73" i="47"/>
  <c r="BL74" i="47"/>
  <c r="BL75" i="47"/>
  <c r="BL76" i="47"/>
  <c r="BL77" i="47"/>
  <c r="BL78" i="47"/>
  <c r="BL80" i="47"/>
  <c r="BL81" i="47"/>
  <c r="BL82" i="47"/>
  <c r="BL83" i="47"/>
  <c r="BL84" i="47"/>
  <c r="BL85" i="47"/>
  <c r="BL86" i="47"/>
  <c r="BL87" i="47"/>
  <c r="BL88" i="47"/>
  <c r="BL89" i="47"/>
  <c r="BL90" i="47"/>
  <c r="BL92" i="47"/>
  <c r="BL93" i="47"/>
  <c r="BL94" i="47"/>
  <c r="BL95" i="47"/>
  <c r="BL96" i="47"/>
  <c r="BL98" i="47"/>
  <c r="BL99" i="47"/>
  <c r="BL100" i="47"/>
  <c r="BL101" i="47"/>
  <c r="BL102" i="47"/>
  <c r="BL103" i="47"/>
  <c r="BL104" i="47"/>
  <c r="BL105" i="47"/>
  <c r="BL106" i="47"/>
  <c r="BL108" i="47"/>
  <c r="BL109" i="47"/>
  <c r="BL110" i="47"/>
  <c r="BL111" i="47"/>
  <c r="BL112" i="47"/>
  <c r="BL113" i="47"/>
  <c r="BL114" i="47"/>
  <c r="BL115" i="47"/>
  <c r="BL116" i="47"/>
  <c r="BL118" i="47"/>
  <c r="BL119" i="47"/>
  <c r="BL120" i="47"/>
  <c r="BL122" i="47"/>
  <c r="BL123" i="47"/>
  <c r="BL124" i="47"/>
  <c r="BL125" i="47"/>
  <c r="BL126" i="47"/>
  <c r="BL127" i="47"/>
  <c r="BL128" i="47"/>
  <c r="BL129" i="47"/>
  <c r="BL130" i="47"/>
  <c r="BL131" i="47"/>
  <c r="BL132" i="47"/>
  <c r="BL133" i="47"/>
  <c r="BL134" i="47"/>
  <c r="BL135" i="47"/>
  <c r="BL136" i="47"/>
  <c r="BL137" i="47"/>
  <c r="BL138" i="47"/>
  <c r="BL139" i="47"/>
  <c r="BL140" i="47"/>
  <c r="BL141" i="47"/>
  <c r="BL142" i="47"/>
  <c r="BL143" i="47"/>
  <c r="BL144" i="47"/>
  <c r="BL146" i="47"/>
  <c r="BL147" i="47"/>
  <c r="BL148" i="47"/>
  <c r="BL149" i="47"/>
  <c r="BL150" i="47"/>
  <c r="BL152" i="47"/>
  <c r="BL153" i="47"/>
  <c r="BL154" i="47"/>
  <c r="BL155" i="47"/>
  <c r="BL156" i="47"/>
  <c r="BL157" i="47"/>
  <c r="BL158" i="47"/>
  <c r="BL159" i="47"/>
  <c r="BL160" i="47"/>
  <c r="BL161" i="47"/>
  <c r="BL162" i="47"/>
  <c r="BL163" i="47"/>
  <c r="BL164" i="47"/>
  <c r="BL165" i="47"/>
  <c r="BK3" i="47"/>
  <c r="BK4" i="47"/>
  <c r="BK5" i="47"/>
  <c r="BK6" i="47"/>
  <c r="BK7" i="47"/>
  <c r="BK8" i="47"/>
  <c r="BK9" i="47"/>
  <c r="BK10" i="47"/>
  <c r="BK11" i="47"/>
  <c r="BK12" i="47"/>
  <c r="BK13" i="47"/>
  <c r="BK14" i="47"/>
  <c r="BK15" i="47"/>
  <c r="BK16" i="47"/>
  <c r="BK17" i="47"/>
  <c r="BK18" i="47"/>
  <c r="BK19" i="47"/>
  <c r="BK20" i="47"/>
  <c r="BK21" i="47"/>
  <c r="BK22" i="47"/>
  <c r="BK24" i="47"/>
  <c r="BK25" i="47"/>
  <c r="BK26" i="47"/>
  <c r="BK27" i="47"/>
  <c r="BK28" i="47"/>
  <c r="BK29" i="47"/>
  <c r="BK30" i="47"/>
  <c r="BK32" i="47"/>
  <c r="BK33" i="47"/>
  <c r="BK34" i="47"/>
  <c r="BK35" i="47"/>
  <c r="BK36" i="47"/>
  <c r="BK38" i="47"/>
  <c r="BK39" i="47"/>
  <c r="BK40" i="47"/>
  <c r="BK41" i="47"/>
  <c r="BK42" i="47"/>
  <c r="BK44" i="47"/>
  <c r="BK45" i="47"/>
  <c r="BK46" i="47"/>
  <c r="BK47" i="47"/>
  <c r="BK48" i="47"/>
  <c r="BK49" i="47"/>
  <c r="BK50" i="47"/>
  <c r="BK51" i="47"/>
  <c r="BK52" i="47"/>
  <c r="BK53" i="47"/>
  <c r="BK54" i="47"/>
  <c r="BK56" i="47"/>
  <c r="BK57" i="47"/>
  <c r="BK58" i="47"/>
  <c r="BK59" i="47"/>
  <c r="BK60" i="47"/>
  <c r="BK61" i="47"/>
  <c r="BK62" i="47"/>
  <c r="BK64" i="47"/>
  <c r="BK65" i="47"/>
  <c r="BK66" i="47"/>
  <c r="BK68" i="47"/>
  <c r="BK69" i="47"/>
  <c r="BK70" i="47"/>
  <c r="BK72" i="47"/>
  <c r="BK73" i="47"/>
  <c r="BK74" i="47"/>
  <c r="BK75" i="47"/>
  <c r="BK76" i="47"/>
  <c r="BK77" i="47"/>
  <c r="BK78" i="47"/>
  <c r="BK80" i="47"/>
  <c r="BK81" i="47"/>
  <c r="BK82" i="47"/>
  <c r="BK83" i="47"/>
  <c r="BK84" i="47"/>
  <c r="BK85" i="47"/>
  <c r="BK86" i="47"/>
  <c r="BK87" i="47"/>
  <c r="BK88" i="47"/>
  <c r="BK89" i="47"/>
  <c r="BK90" i="47"/>
  <c r="BK92" i="47"/>
  <c r="BK93" i="47"/>
  <c r="BK94" i="47"/>
  <c r="BK95" i="47"/>
  <c r="BK96" i="47"/>
  <c r="BK98" i="47"/>
  <c r="BK99" i="47"/>
  <c r="BK100" i="47"/>
  <c r="BK101" i="47"/>
  <c r="BK102" i="47"/>
  <c r="BK103" i="47"/>
  <c r="BK104" i="47"/>
  <c r="BK105" i="47"/>
  <c r="BK106" i="47"/>
  <c r="BK108" i="47"/>
  <c r="BK109" i="47"/>
  <c r="BK110" i="47"/>
  <c r="BK111" i="47"/>
  <c r="BK112" i="47"/>
  <c r="BK113" i="47"/>
  <c r="BK114" i="47"/>
  <c r="BK115" i="47"/>
  <c r="BK116" i="47"/>
  <c r="BK118" i="47"/>
  <c r="BK119" i="47"/>
  <c r="BK120" i="47"/>
  <c r="BK122" i="47"/>
  <c r="BK123" i="47"/>
  <c r="BK124" i="47"/>
  <c r="BK125" i="47"/>
  <c r="BK126" i="47"/>
  <c r="BK127" i="47"/>
  <c r="BK128" i="47"/>
  <c r="BK129" i="47"/>
  <c r="BK130" i="47"/>
  <c r="BK131" i="47"/>
  <c r="BK132" i="47"/>
  <c r="BK133" i="47"/>
  <c r="BK134" i="47"/>
  <c r="BK135" i="47"/>
  <c r="BK136" i="47"/>
  <c r="BK137" i="47"/>
  <c r="BK138" i="47"/>
  <c r="BK139" i="47"/>
  <c r="BK140" i="47"/>
  <c r="BK141" i="47"/>
  <c r="BK142" i="47"/>
  <c r="BK143" i="47"/>
  <c r="BK144" i="47"/>
  <c r="BK146" i="47"/>
  <c r="BK147" i="47"/>
  <c r="BK148" i="47"/>
  <c r="BK149" i="47"/>
  <c r="BK150" i="47"/>
  <c r="BK152" i="47"/>
  <c r="BK153" i="47"/>
  <c r="BK154" i="47"/>
  <c r="BK155" i="47"/>
  <c r="BK156" i="47"/>
  <c r="BK157" i="47"/>
  <c r="BK158" i="47"/>
  <c r="BK159" i="47"/>
  <c r="BK160" i="47"/>
  <c r="BK161" i="47"/>
  <c r="BK162" i="47"/>
  <c r="BK163" i="47"/>
  <c r="BK164" i="47"/>
  <c r="BK165" i="47"/>
  <c r="BJ3" i="47"/>
  <c r="BJ4" i="47"/>
  <c r="BJ5" i="47"/>
  <c r="BJ6" i="47"/>
  <c r="BJ7" i="47"/>
  <c r="BJ8" i="47"/>
  <c r="BJ9" i="47"/>
  <c r="BJ10" i="47"/>
  <c r="BJ11" i="47"/>
  <c r="BJ12" i="47"/>
  <c r="BJ13" i="47"/>
  <c r="BJ14" i="47"/>
  <c r="BJ15" i="47"/>
  <c r="BJ16" i="47"/>
  <c r="BJ17" i="47"/>
  <c r="BJ18" i="47"/>
  <c r="BJ19" i="47"/>
  <c r="BJ20" i="47"/>
  <c r="BJ21" i="47"/>
  <c r="BJ22" i="47"/>
  <c r="BJ24" i="47"/>
  <c r="BJ25" i="47"/>
  <c r="BJ26" i="47"/>
  <c r="BJ27" i="47"/>
  <c r="BJ28" i="47"/>
  <c r="BJ29" i="47"/>
  <c r="BJ30" i="47"/>
  <c r="BJ32" i="47"/>
  <c r="BJ33" i="47"/>
  <c r="BJ34" i="47"/>
  <c r="BJ35" i="47"/>
  <c r="BJ36" i="47"/>
  <c r="BJ38" i="47"/>
  <c r="BJ39" i="47"/>
  <c r="BJ40" i="47"/>
  <c r="BJ41" i="47"/>
  <c r="BJ42" i="47"/>
  <c r="BJ44" i="47"/>
  <c r="BJ45" i="47"/>
  <c r="BJ46" i="47"/>
  <c r="BJ47" i="47"/>
  <c r="BJ48" i="47"/>
  <c r="BJ49" i="47"/>
  <c r="BJ50" i="47"/>
  <c r="BJ51" i="47"/>
  <c r="BJ52" i="47"/>
  <c r="BJ53" i="47"/>
  <c r="BJ54" i="47"/>
  <c r="BJ56" i="47"/>
  <c r="BJ57" i="47"/>
  <c r="BJ58" i="47"/>
  <c r="BJ59" i="47"/>
  <c r="BJ60" i="47"/>
  <c r="BJ61" i="47"/>
  <c r="BJ62" i="47"/>
  <c r="BJ64" i="47"/>
  <c r="BJ65" i="47"/>
  <c r="BJ66" i="47"/>
  <c r="BJ68" i="47"/>
  <c r="BJ69" i="47"/>
  <c r="BJ70" i="47"/>
  <c r="BJ72" i="47"/>
  <c r="BJ73" i="47"/>
  <c r="BJ74" i="47"/>
  <c r="BJ75" i="47"/>
  <c r="BJ76" i="47"/>
  <c r="BJ77" i="47"/>
  <c r="BJ78" i="47"/>
  <c r="BJ80" i="47"/>
  <c r="BJ81" i="47"/>
  <c r="BJ82" i="47"/>
  <c r="BJ83" i="47"/>
  <c r="BJ84" i="47"/>
  <c r="BJ85" i="47"/>
  <c r="BJ86" i="47"/>
  <c r="BJ87" i="47"/>
  <c r="BJ88" i="47"/>
  <c r="BJ89" i="47"/>
  <c r="BJ90" i="47"/>
  <c r="BJ92" i="47"/>
  <c r="BJ93" i="47"/>
  <c r="BJ94" i="47"/>
  <c r="BJ95" i="47"/>
  <c r="BJ96" i="47"/>
  <c r="BJ98" i="47"/>
  <c r="BJ99" i="47"/>
  <c r="BJ100" i="47"/>
  <c r="BJ101" i="47"/>
  <c r="BJ102" i="47"/>
  <c r="BJ103" i="47"/>
  <c r="BJ104" i="47"/>
  <c r="BJ105" i="47"/>
  <c r="BJ106" i="47"/>
  <c r="BJ108" i="47"/>
  <c r="BJ109" i="47"/>
  <c r="BJ110" i="47"/>
  <c r="BJ111" i="47"/>
  <c r="BJ112" i="47"/>
  <c r="BJ113" i="47"/>
  <c r="BJ114" i="47"/>
  <c r="BJ115" i="47"/>
  <c r="BJ116" i="47"/>
  <c r="BJ118" i="47"/>
  <c r="BJ119" i="47"/>
  <c r="BJ120" i="47"/>
  <c r="BJ122" i="47"/>
  <c r="BJ123" i="47"/>
  <c r="BJ124" i="47"/>
  <c r="BJ125" i="47"/>
  <c r="BJ126" i="47"/>
  <c r="BJ127" i="47"/>
  <c r="BJ128" i="47"/>
  <c r="BJ129" i="47"/>
  <c r="BJ130" i="47"/>
  <c r="BJ131" i="47"/>
  <c r="BJ132" i="47"/>
  <c r="BJ133" i="47"/>
  <c r="BJ134" i="47"/>
  <c r="BJ135" i="47"/>
  <c r="BJ136" i="47"/>
  <c r="BJ137" i="47"/>
  <c r="BJ138" i="47"/>
  <c r="BJ139" i="47"/>
  <c r="BJ140" i="47"/>
  <c r="BJ141" i="47"/>
  <c r="BJ142" i="47"/>
  <c r="BJ143" i="47"/>
  <c r="BJ144" i="47"/>
  <c r="BJ146" i="47"/>
  <c r="BJ147" i="47"/>
  <c r="BJ148" i="47"/>
  <c r="BJ149" i="47"/>
  <c r="BJ150" i="47"/>
  <c r="BJ152" i="47"/>
  <c r="BJ153" i="47"/>
  <c r="BJ154" i="47"/>
  <c r="BJ155" i="47"/>
  <c r="BJ156" i="47"/>
  <c r="BJ157" i="47"/>
  <c r="BJ158" i="47"/>
  <c r="BJ159" i="47"/>
  <c r="BJ160" i="47"/>
  <c r="BJ161" i="47"/>
  <c r="BJ162" i="47"/>
  <c r="BJ163" i="47"/>
  <c r="BJ164" i="47"/>
  <c r="BJ165" i="47"/>
  <c r="BI3" i="47"/>
  <c r="BI4" i="47"/>
  <c r="BI5" i="47"/>
  <c r="BI6" i="47"/>
  <c r="BI7" i="47"/>
  <c r="BI8" i="47"/>
  <c r="BI9" i="47"/>
  <c r="BI10" i="47"/>
  <c r="BI11" i="47"/>
  <c r="BI12" i="47"/>
  <c r="BI13" i="47"/>
  <c r="BI14" i="47"/>
  <c r="BI15" i="47"/>
  <c r="BI16" i="47"/>
  <c r="BI17" i="47"/>
  <c r="BI18" i="47"/>
  <c r="BI19" i="47"/>
  <c r="BI20" i="47"/>
  <c r="BI21" i="47"/>
  <c r="BI22" i="47"/>
  <c r="BI24" i="47"/>
  <c r="BI25" i="47"/>
  <c r="BI26" i="47"/>
  <c r="BI27" i="47"/>
  <c r="BI28" i="47"/>
  <c r="BI29" i="47"/>
  <c r="BI30" i="47"/>
  <c r="BI32" i="47"/>
  <c r="BI33" i="47"/>
  <c r="BI34" i="47"/>
  <c r="BI35" i="47"/>
  <c r="BI36" i="47"/>
  <c r="BI38" i="47"/>
  <c r="BI39" i="47"/>
  <c r="BI40" i="47"/>
  <c r="BI41" i="47"/>
  <c r="BI42" i="47"/>
  <c r="BI44" i="47"/>
  <c r="BI45" i="47"/>
  <c r="BI46" i="47"/>
  <c r="BI47" i="47"/>
  <c r="BI48" i="47"/>
  <c r="BI49" i="47"/>
  <c r="BI50" i="47"/>
  <c r="BI51" i="47"/>
  <c r="BI52" i="47"/>
  <c r="BI53" i="47"/>
  <c r="BI54" i="47"/>
  <c r="BI56" i="47"/>
  <c r="BI57" i="47"/>
  <c r="BI58" i="47"/>
  <c r="BI59" i="47"/>
  <c r="BI60" i="47"/>
  <c r="BI61" i="47"/>
  <c r="BI62" i="47"/>
  <c r="BI64" i="47"/>
  <c r="BI65" i="47"/>
  <c r="BI66" i="47"/>
  <c r="BI68" i="47"/>
  <c r="BI69" i="47"/>
  <c r="BI70" i="47"/>
  <c r="BI72" i="47"/>
  <c r="BI73" i="47"/>
  <c r="BI74" i="47"/>
  <c r="BI75" i="47"/>
  <c r="BI76" i="47"/>
  <c r="BI77" i="47"/>
  <c r="BI78" i="47"/>
  <c r="BI80" i="47"/>
  <c r="BI81" i="47"/>
  <c r="BI82" i="47"/>
  <c r="BI83" i="47"/>
  <c r="BI84" i="47"/>
  <c r="BI85" i="47"/>
  <c r="BI86" i="47"/>
  <c r="BI87" i="47"/>
  <c r="BI88" i="47"/>
  <c r="BI89" i="47"/>
  <c r="BI90" i="47"/>
  <c r="BI92" i="47"/>
  <c r="BI93" i="47"/>
  <c r="BI94" i="47"/>
  <c r="BI95" i="47"/>
  <c r="BI96" i="47"/>
  <c r="BI98" i="47"/>
  <c r="BI99" i="47"/>
  <c r="BI100" i="47"/>
  <c r="BI101" i="47"/>
  <c r="BI102" i="47"/>
  <c r="BI103" i="47"/>
  <c r="BI104" i="47"/>
  <c r="BI105" i="47"/>
  <c r="BI106" i="47"/>
  <c r="BI108" i="47"/>
  <c r="BI109" i="47"/>
  <c r="BI110" i="47"/>
  <c r="BI111" i="47"/>
  <c r="BI112" i="47"/>
  <c r="BI113" i="47"/>
  <c r="BI114" i="47"/>
  <c r="BI115" i="47"/>
  <c r="BI116" i="47"/>
  <c r="BI118" i="47"/>
  <c r="BI119" i="47"/>
  <c r="BI120" i="47"/>
  <c r="BI122" i="47"/>
  <c r="BI123" i="47"/>
  <c r="BI124" i="47"/>
  <c r="BI125" i="47"/>
  <c r="BI126" i="47"/>
  <c r="BI127" i="47"/>
  <c r="BI128" i="47"/>
  <c r="BI129" i="47"/>
  <c r="BI130" i="47"/>
  <c r="BI131" i="47"/>
  <c r="BI132" i="47"/>
  <c r="BI133" i="47"/>
  <c r="BI134" i="47"/>
  <c r="BI135" i="47"/>
  <c r="BI136" i="47"/>
  <c r="BI137" i="47"/>
  <c r="BI138" i="47"/>
  <c r="BI139" i="47"/>
  <c r="BI140" i="47"/>
  <c r="BI141" i="47"/>
  <c r="BI142" i="47"/>
  <c r="BI143" i="47"/>
  <c r="BI144" i="47"/>
  <c r="BI146" i="47"/>
  <c r="BI147" i="47"/>
  <c r="BI148" i="47"/>
  <c r="BI149" i="47"/>
  <c r="BI150" i="47"/>
  <c r="BI152" i="47"/>
  <c r="BI153" i="47"/>
  <c r="BI154" i="47"/>
  <c r="BI155" i="47"/>
  <c r="BI156" i="47"/>
  <c r="BI157" i="47"/>
  <c r="BI158" i="47"/>
  <c r="BI159" i="47"/>
  <c r="BI160" i="47"/>
  <c r="BI161" i="47"/>
  <c r="BI162" i="47"/>
  <c r="BI163" i="47"/>
  <c r="BI164" i="47"/>
  <c r="BI165" i="47"/>
  <c r="BH3" i="47"/>
  <c r="BH4" i="47"/>
  <c r="BH5" i="47"/>
  <c r="BH6" i="47"/>
  <c r="BH7" i="47"/>
  <c r="BH8" i="47"/>
  <c r="BH9" i="47"/>
  <c r="BH10" i="47"/>
  <c r="BH11" i="47"/>
  <c r="BH12" i="47"/>
  <c r="BH13" i="47"/>
  <c r="BH14" i="47"/>
  <c r="BH15" i="47"/>
  <c r="BH16" i="47"/>
  <c r="BH17" i="47"/>
  <c r="BH18" i="47"/>
  <c r="BH19" i="47"/>
  <c r="BH20" i="47"/>
  <c r="BH21" i="47"/>
  <c r="BH22" i="47"/>
  <c r="BH24" i="47"/>
  <c r="BH25" i="47"/>
  <c r="BH26" i="47"/>
  <c r="BH27" i="47"/>
  <c r="BH28" i="47"/>
  <c r="BH29" i="47"/>
  <c r="BH30" i="47"/>
  <c r="BH32" i="47"/>
  <c r="BH33" i="47"/>
  <c r="BH34" i="47"/>
  <c r="BH35" i="47"/>
  <c r="BH36" i="47"/>
  <c r="BH38" i="47"/>
  <c r="BH39" i="47"/>
  <c r="BH40" i="47"/>
  <c r="BH41" i="47"/>
  <c r="BH42" i="47"/>
  <c r="BH44" i="47"/>
  <c r="BH45" i="47"/>
  <c r="BH46" i="47"/>
  <c r="BH47" i="47"/>
  <c r="BH48" i="47"/>
  <c r="BH49" i="47"/>
  <c r="BH50" i="47"/>
  <c r="BH51" i="47"/>
  <c r="BH52" i="47"/>
  <c r="BH53" i="47"/>
  <c r="BH54" i="47"/>
  <c r="BH56" i="47"/>
  <c r="BH57" i="47"/>
  <c r="BH58" i="47"/>
  <c r="BH59" i="47"/>
  <c r="BH60" i="47"/>
  <c r="BH61" i="47"/>
  <c r="BH62" i="47"/>
  <c r="BH64" i="47"/>
  <c r="BH65" i="47"/>
  <c r="BH66" i="47"/>
  <c r="BH68" i="47"/>
  <c r="BH69" i="47"/>
  <c r="BH70" i="47"/>
  <c r="BH72" i="47"/>
  <c r="BH73" i="47"/>
  <c r="BH74" i="47"/>
  <c r="BH75" i="47"/>
  <c r="BH76" i="47"/>
  <c r="BH77" i="47"/>
  <c r="BH78" i="47"/>
  <c r="BH80" i="47"/>
  <c r="BH81" i="47"/>
  <c r="BH82" i="47"/>
  <c r="BH83" i="47"/>
  <c r="BH84" i="47"/>
  <c r="BH85" i="47"/>
  <c r="BH86" i="47"/>
  <c r="BH87" i="47"/>
  <c r="BH88" i="47"/>
  <c r="BH89" i="47"/>
  <c r="BH90" i="47"/>
  <c r="BH92" i="47"/>
  <c r="BH93" i="47"/>
  <c r="BH94" i="47"/>
  <c r="BH95" i="47"/>
  <c r="BH96" i="47"/>
  <c r="BH98" i="47"/>
  <c r="BH99" i="47"/>
  <c r="BH100" i="47"/>
  <c r="BH101" i="47"/>
  <c r="BH102" i="47"/>
  <c r="BH103" i="47"/>
  <c r="BH104" i="47"/>
  <c r="BH105" i="47"/>
  <c r="BH106" i="47"/>
  <c r="BH108" i="47"/>
  <c r="BH109" i="47"/>
  <c r="BH110" i="47"/>
  <c r="BH111" i="47"/>
  <c r="BH112" i="47"/>
  <c r="BH113" i="47"/>
  <c r="BH114" i="47"/>
  <c r="BH115" i="47"/>
  <c r="BH116" i="47"/>
  <c r="BH118" i="47"/>
  <c r="BH119" i="47"/>
  <c r="BH120" i="47"/>
  <c r="BH122" i="47"/>
  <c r="BH123" i="47"/>
  <c r="BH124" i="47"/>
  <c r="BH125" i="47"/>
  <c r="BH126" i="47"/>
  <c r="BH127" i="47"/>
  <c r="BH128" i="47"/>
  <c r="BH129" i="47"/>
  <c r="BH130" i="47"/>
  <c r="BH131" i="47"/>
  <c r="BH132" i="47"/>
  <c r="BH133" i="47"/>
  <c r="BH134" i="47"/>
  <c r="BH135" i="47"/>
  <c r="BH136" i="47"/>
  <c r="BH137" i="47"/>
  <c r="BH138" i="47"/>
  <c r="BH139" i="47"/>
  <c r="BH140" i="47"/>
  <c r="BH141" i="47"/>
  <c r="BH142" i="47"/>
  <c r="BH143" i="47"/>
  <c r="BH144" i="47"/>
  <c r="BH146" i="47"/>
  <c r="BH147" i="47"/>
  <c r="BH148" i="47"/>
  <c r="BH149" i="47"/>
  <c r="BH150" i="47"/>
  <c r="BH152" i="47"/>
  <c r="BH153" i="47"/>
  <c r="BH154" i="47"/>
  <c r="BH155" i="47"/>
  <c r="BH156" i="47"/>
  <c r="BH157" i="47"/>
  <c r="BH158" i="47"/>
  <c r="BH159" i="47"/>
  <c r="BH160" i="47"/>
  <c r="BH161" i="47"/>
  <c r="BH162" i="47"/>
  <c r="BH163" i="47"/>
  <c r="BH164" i="47"/>
  <c r="BH165" i="47"/>
  <c r="BF3" i="47"/>
  <c r="BF4" i="47"/>
  <c r="BF167" i="47" s="1"/>
  <c r="D105" i="47" s="1"/>
  <c r="BF5" i="47"/>
  <c r="BF6" i="47"/>
  <c r="BF7" i="47"/>
  <c r="BF8" i="47"/>
  <c r="BF9" i="47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6" i="47"/>
  <c r="BF27" i="47"/>
  <c r="BF28" i="47"/>
  <c r="BF29" i="47"/>
  <c r="BF30" i="47"/>
  <c r="BF31" i="47"/>
  <c r="BF32" i="47"/>
  <c r="BF33" i="47"/>
  <c r="BF34" i="47"/>
  <c r="BF35" i="47"/>
  <c r="BF36" i="47"/>
  <c r="BF37" i="47"/>
  <c r="BF38" i="47"/>
  <c r="BF39" i="47"/>
  <c r="BF40" i="47"/>
  <c r="BF41" i="47"/>
  <c r="BF42" i="47"/>
  <c r="BF43" i="47"/>
  <c r="BF44" i="47"/>
  <c r="BF45" i="47"/>
  <c r="BF46" i="47"/>
  <c r="BF47" i="47"/>
  <c r="BF48" i="47"/>
  <c r="BF49" i="47"/>
  <c r="BF50" i="47"/>
  <c r="BF51" i="47"/>
  <c r="BF52" i="47"/>
  <c r="BF53" i="47"/>
  <c r="BF54" i="47"/>
  <c r="BF55" i="47"/>
  <c r="BF56" i="47"/>
  <c r="BF57" i="47"/>
  <c r="BF58" i="47"/>
  <c r="BF59" i="47"/>
  <c r="BF60" i="47"/>
  <c r="BF61" i="47"/>
  <c r="BF62" i="47"/>
  <c r="BF63" i="47"/>
  <c r="BF64" i="47"/>
  <c r="BF65" i="47"/>
  <c r="BF66" i="47"/>
  <c r="BF67" i="47"/>
  <c r="BF68" i="47"/>
  <c r="BF69" i="47"/>
  <c r="BF70" i="47"/>
  <c r="BF71" i="47"/>
  <c r="BF72" i="47"/>
  <c r="BF73" i="47"/>
  <c r="BF74" i="47"/>
  <c r="BF75" i="47"/>
  <c r="BF76" i="47"/>
  <c r="BF77" i="47"/>
  <c r="BF78" i="47"/>
  <c r="BF79" i="47"/>
  <c r="BF80" i="47"/>
  <c r="BF81" i="47"/>
  <c r="BF82" i="47"/>
  <c r="BF83" i="47"/>
  <c r="BF84" i="47"/>
  <c r="BF85" i="47"/>
  <c r="BF86" i="47"/>
  <c r="BF87" i="47"/>
  <c r="BF88" i="47"/>
  <c r="BF89" i="47"/>
  <c r="BF90" i="47"/>
  <c r="BF91" i="47"/>
  <c r="BF92" i="47"/>
  <c r="BF93" i="47"/>
  <c r="BF94" i="47"/>
  <c r="BF95" i="47"/>
  <c r="BF96" i="47"/>
  <c r="BF97" i="47"/>
  <c r="BF98" i="47"/>
  <c r="BF99" i="47"/>
  <c r="BF100" i="47"/>
  <c r="BF101" i="47"/>
  <c r="BF102" i="47"/>
  <c r="BF103" i="47"/>
  <c r="BF104" i="47"/>
  <c r="BF105" i="47"/>
  <c r="BF106" i="47"/>
  <c r="BF107" i="47"/>
  <c r="BF108" i="47"/>
  <c r="BF109" i="47"/>
  <c r="BF110" i="47"/>
  <c r="BF111" i="47"/>
  <c r="BF112" i="47"/>
  <c r="BF113" i="47"/>
  <c r="BF114" i="47"/>
  <c r="BF115" i="47"/>
  <c r="BF116" i="47"/>
  <c r="BF117" i="47"/>
  <c r="BF118" i="47"/>
  <c r="BF119" i="47"/>
  <c r="BF120" i="47"/>
  <c r="BF121" i="47"/>
  <c r="BF122" i="47"/>
  <c r="BF123" i="47"/>
  <c r="BF124" i="47"/>
  <c r="BF125" i="47"/>
  <c r="BF126" i="47"/>
  <c r="BF127" i="47"/>
  <c r="BF128" i="47"/>
  <c r="BF129" i="47"/>
  <c r="BF130" i="47"/>
  <c r="BF131" i="47"/>
  <c r="BF132" i="47"/>
  <c r="BF133" i="47"/>
  <c r="BF134" i="47"/>
  <c r="BF135" i="47"/>
  <c r="BF136" i="47"/>
  <c r="BF137" i="47"/>
  <c r="BF138" i="47"/>
  <c r="BF139" i="47"/>
  <c r="BF140" i="47"/>
  <c r="BF141" i="47"/>
  <c r="BF142" i="47"/>
  <c r="BF143" i="47"/>
  <c r="BF144" i="47"/>
  <c r="BF145" i="47"/>
  <c r="BF146" i="47"/>
  <c r="BF147" i="47"/>
  <c r="BF148" i="47"/>
  <c r="BF149" i="47"/>
  <c r="BF150" i="47"/>
  <c r="BF151" i="47"/>
  <c r="BF152" i="47"/>
  <c r="BF153" i="47"/>
  <c r="BF154" i="47"/>
  <c r="BF155" i="47"/>
  <c r="BF156" i="47"/>
  <c r="BF157" i="47"/>
  <c r="BF158" i="47"/>
  <c r="BF159" i="47"/>
  <c r="BF160" i="47"/>
  <c r="BF161" i="47"/>
  <c r="BF162" i="47"/>
  <c r="BF163" i="47"/>
  <c r="BF164" i="47"/>
  <c r="BF165" i="47"/>
  <c r="BE3" i="47"/>
  <c r="BE4" i="47"/>
  <c r="BE167" i="47" s="1"/>
  <c r="C105" i="47" s="1"/>
  <c r="BE5" i="47"/>
  <c r="BE6" i="47"/>
  <c r="BE7" i="47"/>
  <c r="BE8" i="47"/>
  <c r="BE9" i="47"/>
  <c r="BE10" i="47"/>
  <c r="BE11" i="47"/>
  <c r="BE12" i="47"/>
  <c r="BE13" i="47"/>
  <c r="BE14" i="47"/>
  <c r="BE15" i="47"/>
  <c r="BE16" i="47"/>
  <c r="BE17" i="47"/>
  <c r="BE18" i="47"/>
  <c r="BE19" i="47"/>
  <c r="BE20" i="47"/>
  <c r="BE21" i="47"/>
  <c r="BE22" i="47"/>
  <c r="BE23" i="47"/>
  <c r="BE24" i="47"/>
  <c r="BE25" i="47"/>
  <c r="BE26" i="47"/>
  <c r="BE27" i="47"/>
  <c r="BE28" i="47"/>
  <c r="BE29" i="47"/>
  <c r="BE30" i="47"/>
  <c r="BE31" i="47"/>
  <c r="BE32" i="47"/>
  <c r="BE33" i="47"/>
  <c r="BE34" i="47"/>
  <c r="BE35" i="47"/>
  <c r="BE36" i="47"/>
  <c r="BE37" i="47"/>
  <c r="BE38" i="47"/>
  <c r="BE39" i="47"/>
  <c r="BE40" i="47"/>
  <c r="BE41" i="47"/>
  <c r="BE42" i="47"/>
  <c r="BE43" i="47"/>
  <c r="BE44" i="47"/>
  <c r="BE45" i="47"/>
  <c r="BE46" i="47"/>
  <c r="BE47" i="47"/>
  <c r="BE48" i="47"/>
  <c r="BE49" i="47"/>
  <c r="BE50" i="47"/>
  <c r="BE51" i="47"/>
  <c r="BE52" i="47"/>
  <c r="BE53" i="47"/>
  <c r="BE54" i="47"/>
  <c r="BE55" i="47"/>
  <c r="BE56" i="47"/>
  <c r="BE57" i="47"/>
  <c r="BE58" i="47"/>
  <c r="BE59" i="47"/>
  <c r="BE60" i="47"/>
  <c r="BE61" i="47"/>
  <c r="BE62" i="47"/>
  <c r="BE63" i="47"/>
  <c r="BE64" i="47"/>
  <c r="BE65" i="47"/>
  <c r="BE66" i="47"/>
  <c r="BE67" i="47"/>
  <c r="BE68" i="47"/>
  <c r="BE69" i="47"/>
  <c r="BE70" i="47"/>
  <c r="BE71" i="47"/>
  <c r="BE72" i="47"/>
  <c r="BE73" i="47"/>
  <c r="BE74" i="47"/>
  <c r="BE75" i="47"/>
  <c r="BE76" i="47"/>
  <c r="BE77" i="47"/>
  <c r="BE78" i="47"/>
  <c r="BE79" i="47"/>
  <c r="BE80" i="47"/>
  <c r="BE81" i="47"/>
  <c r="BE82" i="47"/>
  <c r="BE83" i="47"/>
  <c r="BE84" i="47"/>
  <c r="BE85" i="47"/>
  <c r="BE86" i="47"/>
  <c r="BE87" i="47"/>
  <c r="BE88" i="47"/>
  <c r="BE89" i="47"/>
  <c r="BE90" i="47"/>
  <c r="BE91" i="47"/>
  <c r="BE92" i="47"/>
  <c r="BE93" i="47"/>
  <c r="BE94" i="47"/>
  <c r="BE95" i="47"/>
  <c r="BE96" i="47"/>
  <c r="BE97" i="47"/>
  <c r="BE98" i="47"/>
  <c r="BE99" i="47"/>
  <c r="BE100" i="47"/>
  <c r="BE101" i="47"/>
  <c r="BE102" i="47"/>
  <c r="BE103" i="47"/>
  <c r="BE104" i="47"/>
  <c r="BE105" i="47"/>
  <c r="BE106" i="47"/>
  <c r="BE107" i="47"/>
  <c r="BE108" i="47"/>
  <c r="BE109" i="47"/>
  <c r="BE110" i="47"/>
  <c r="BE111" i="47"/>
  <c r="BE112" i="47"/>
  <c r="BE113" i="47"/>
  <c r="BE114" i="47"/>
  <c r="BE115" i="47"/>
  <c r="BE116" i="47"/>
  <c r="BE117" i="47"/>
  <c r="BE118" i="47"/>
  <c r="BE119" i="47"/>
  <c r="BE120" i="47"/>
  <c r="BE121" i="47"/>
  <c r="BE122" i="47"/>
  <c r="BE123" i="47"/>
  <c r="BE124" i="47"/>
  <c r="BE125" i="47"/>
  <c r="BE126" i="47"/>
  <c r="BE127" i="47"/>
  <c r="BE128" i="47"/>
  <c r="BE129" i="47"/>
  <c r="BE130" i="47"/>
  <c r="BE131" i="47"/>
  <c r="BE132" i="47"/>
  <c r="BE133" i="47"/>
  <c r="BE134" i="47"/>
  <c r="BE135" i="47"/>
  <c r="BE136" i="47"/>
  <c r="BE137" i="47"/>
  <c r="BE138" i="47"/>
  <c r="BE139" i="47"/>
  <c r="BE140" i="47"/>
  <c r="BE141" i="47"/>
  <c r="BE142" i="47"/>
  <c r="BE143" i="47"/>
  <c r="BE144" i="47"/>
  <c r="BE145" i="47"/>
  <c r="BE146" i="47"/>
  <c r="BE147" i="47"/>
  <c r="BE148" i="47"/>
  <c r="BE149" i="47"/>
  <c r="BE150" i="47"/>
  <c r="BE151" i="47"/>
  <c r="BE152" i="47"/>
  <c r="BE153" i="47"/>
  <c r="BE154" i="47"/>
  <c r="BE155" i="47"/>
  <c r="BE156" i="47"/>
  <c r="BE157" i="47"/>
  <c r="BE158" i="47"/>
  <c r="BE159" i="47"/>
  <c r="BE160" i="47"/>
  <c r="BE161" i="47"/>
  <c r="BE162" i="47"/>
  <c r="BE163" i="47"/>
  <c r="BE164" i="47"/>
  <c r="BE165" i="47"/>
  <c r="BD3" i="47"/>
  <c r="BD4" i="47"/>
  <c r="BD167" i="47" s="1"/>
  <c r="D104" i="47" s="1"/>
  <c r="BD5" i="47"/>
  <c r="BD6" i="47"/>
  <c r="BD7" i="47"/>
  <c r="BD8" i="47"/>
  <c r="BD9" i="47"/>
  <c r="BD10" i="47"/>
  <c r="BD11" i="47"/>
  <c r="BD12" i="47"/>
  <c r="BD13" i="47"/>
  <c r="BD14" i="47"/>
  <c r="BD15" i="47"/>
  <c r="BD16" i="47"/>
  <c r="BD17" i="47"/>
  <c r="BD18" i="47"/>
  <c r="BD19" i="47"/>
  <c r="BD20" i="47"/>
  <c r="BD21" i="47"/>
  <c r="BD22" i="47"/>
  <c r="BD23" i="47"/>
  <c r="BD24" i="47"/>
  <c r="BD25" i="47"/>
  <c r="BD26" i="47"/>
  <c r="BD27" i="47"/>
  <c r="BD28" i="47"/>
  <c r="BD29" i="47"/>
  <c r="BD30" i="47"/>
  <c r="BD31" i="47"/>
  <c r="BD32" i="47"/>
  <c r="BD33" i="47"/>
  <c r="BD34" i="47"/>
  <c r="BD35" i="47"/>
  <c r="BD36" i="47"/>
  <c r="BD37" i="47"/>
  <c r="BD38" i="47"/>
  <c r="BD39" i="47"/>
  <c r="BD40" i="47"/>
  <c r="BD41" i="47"/>
  <c r="BD42" i="47"/>
  <c r="BD43" i="47"/>
  <c r="BD44" i="47"/>
  <c r="BD45" i="47"/>
  <c r="BD46" i="47"/>
  <c r="BD47" i="47"/>
  <c r="BD48" i="47"/>
  <c r="BD49" i="47"/>
  <c r="BD50" i="47"/>
  <c r="BD51" i="47"/>
  <c r="BD52" i="47"/>
  <c r="BD53" i="47"/>
  <c r="BD54" i="47"/>
  <c r="BD55" i="47"/>
  <c r="BD56" i="47"/>
  <c r="BD57" i="47"/>
  <c r="BD58" i="47"/>
  <c r="BD59" i="47"/>
  <c r="BD60" i="47"/>
  <c r="BD61" i="47"/>
  <c r="BD62" i="47"/>
  <c r="BD63" i="47"/>
  <c r="BD64" i="47"/>
  <c r="BD65" i="47"/>
  <c r="BD66" i="47"/>
  <c r="BD67" i="47"/>
  <c r="BD68" i="47"/>
  <c r="BD69" i="47"/>
  <c r="BD70" i="47"/>
  <c r="BD71" i="47"/>
  <c r="BD72" i="47"/>
  <c r="BD73" i="47"/>
  <c r="BD74" i="47"/>
  <c r="BD75" i="47"/>
  <c r="BD76" i="47"/>
  <c r="BD77" i="47"/>
  <c r="BD78" i="47"/>
  <c r="BD79" i="47"/>
  <c r="BD80" i="47"/>
  <c r="BD81" i="47"/>
  <c r="BD82" i="47"/>
  <c r="BD83" i="47"/>
  <c r="BD84" i="47"/>
  <c r="BD85" i="47"/>
  <c r="BD86" i="47"/>
  <c r="BD87" i="47"/>
  <c r="BD88" i="47"/>
  <c r="BD89" i="47"/>
  <c r="BD90" i="47"/>
  <c r="BD91" i="47"/>
  <c r="BD92" i="47"/>
  <c r="BD93" i="47"/>
  <c r="BD94" i="47"/>
  <c r="BD95" i="47"/>
  <c r="BD96" i="47"/>
  <c r="BD97" i="47"/>
  <c r="BD98" i="47"/>
  <c r="BD99" i="47"/>
  <c r="BD100" i="47"/>
  <c r="BD101" i="47"/>
  <c r="BD102" i="47"/>
  <c r="BD103" i="47"/>
  <c r="BD104" i="47"/>
  <c r="BD105" i="47"/>
  <c r="BD106" i="47"/>
  <c r="BD107" i="47"/>
  <c r="BD108" i="47"/>
  <c r="BD109" i="47"/>
  <c r="BD110" i="47"/>
  <c r="BD111" i="47"/>
  <c r="BD112" i="47"/>
  <c r="BD113" i="47"/>
  <c r="BD114" i="47"/>
  <c r="BD115" i="47"/>
  <c r="BD116" i="47"/>
  <c r="BD117" i="47"/>
  <c r="BD118" i="47"/>
  <c r="BD119" i="47"/>
  <c r="BD120" i="47"/>
  <c r="BD121" i="47"/>
  <c r="BD122" i="47"/>
  <c r="BD123" i="47"/>
  <c r="BD124" i="47"/>
  <c r="BD125" i="47"/>
  <c r="BD126" i="47"/>
  <c r="BD127" i="47"/>
  <c r="BD128" i="47"/>
  <c r="BD129" i="47"/>
  <c r="BD130" i="47"/>
  <c r="BD131" i="47"/>
  <c r="BD132" i="47"/>
  <c r="BD133" i="47"/>
  <c r="BD134" i="47"/>
  <c r="BD135" i="47"/>
  <c r="BD136" i="47"/>
  <c r="BD137" i="47"/>
  <c r="BD138" i="47"/>
  <c r="BD139" i="47"/>
  <c r="BD140" i="47"/>
  <c r="BD141" i="47"/>
  <c r="BD142" i="47"/>
  <c r="BD143" i="47"/>
  <c r="BD144" i="47"/>
  <c r="BD145" i="47"/>
  <c r="BD146" i="47"/>
  <c r="BD147" i="47"/>
  <c r="BD148" i="47"/>
  <c r="BD149" i="47"/>
  <c r="BD150" i="47"/>
  <c r="BD151" i="47"/>
  <c r="BD152" i="47"/>
  <c r="BD153" i="47"/>
  <c r="BD154" i="47"/>
  <c r="BD155" i="47"/>
  <c r="BD156" i="47"/>
  <c r="BD157" i="47"/>
  <c r="BD158" i="47"/>
  <c r="BD159" i="47"/>
  <c r="BD160" i="47"/>
  <c r="BD161" i="47"/>
  <c r="BD162" i="47"/>
  <c r="BD163" i="47"/>
  <c r="BD164" i="47"/>
  <c r="BD165" i="47"/>
  <c r="BC3" i="47"/>
  <c r="BC4" i="47"/>
  <c r="BC167" i="47" s="1"/>
  <c r="C104" i="47" s="1"/>
  <c r="E104" i="47" s="1"/>
  <c r="BC5" i="47"/>
  <c r="BC6" i="47"/>
  <c r="BC7" i="47"/>
  <c r="BC8" i="47"/>
  <c r="BC9" i="47"/>
  <c r="BC10" i="47"/>
  <c r="BC11" i="47"/>
  <c r="BC12" i="47"/>
  <c r="BC13" i="47"/>
  <c r="BC14" i="47"/>
  <c r="BC15" i="47"/>
  <c r="BC16" i="47"/>
  <c r="BC17" i="47"/>
  <c r="BC18" i="47"/>
  <c r="BC19" i="47"/>
  <c r="BC20" i="47"/>
  <c r="BC21" i="47"/>
  <c r="BC22" i="47"/>
  <c r="BC23" i="47"/>
  <c r="BC24" i="47"/>
  <c r="BC25" i="47"/>
  <c r="BC26" i="47"/>
  <c r="BC27" i="47"/>
  <c r="BC28" i="47"/>
  <c r="BC29" i="47"/>
  <c r="BC30" i="47"/>
  <c r="BC31" i="47"/>
  <c r="BC32" i="47"/>
  <c r="BC33" i="47"/>
  <c r="BC34" i="47"/>
  <c r="BC35" i="47"/>
  <c r="BC36" i="47"/>
  <c r="BC37" i="47"/>
  <c r="BC38" i="47"/>
  <c r="BC39" i="47"/>
  <c r="BC40" i="47"/>
  <c r="BC41" i="47"/>
  <c r="BC42" i="47"/>
  <c r="BC43" i="47"/>
  <c r="BC44" i="47"/>
  <c r="BC45" i="47"/>
  <c r="BC46" i="47"/>
  <c r="BC47" i="47"/>
  <c r="BC48" i="47"/>
  <c r="BC49" i="47"/>
  <c r="BC50" i="47"/>
  <c r="BC51" i="47"/>
  <c r="BC52" i="47"/>
  <c r="BC53" i="47"/>
  <c r="BC54" i="47"/>
  <c r="BC55" i="47"/>
  <c r="BC56" i="47"/>
  <c r="BC57" i="47"/>
  <c r="BC58" i="47"/>
  <c r="BC59" i="47"/>
  <c r="BC60" i="47"/>
  <c r="BC61" i="47"/>
  <c r="BC62" i="47"/>
  <c r="BC63" i="47"/>
  <c r="BC64" i="47"/>
  <c r="BC65" i="47"/>
  <c r="BC66" i="47"/>
  <c r="BC67" i="47"/>
  <c r="BC68" i="47"/>
  <c r="BC69" i="47"/>
  <c r="BC70" i="47"/>
  <c r="BC71" i="47"/>
  <c r="BC72" i="47"/>
  <c r="BC73" i="47"/>
  <c r="BC74" i="47"/>
  <c r="BC75" i="47"/>
  <c r="BC76" i="47"/>
  <c r="BC77" i="47"/>
  <c r="BC78" i="47"/>
  <c r="BC79" i="47"/>
  <c r="BC80" i="47"/>
  <c r="BC81" i="47"/>
  <c r="BC82" i="47"/>
  <c r="BC83" i="47"/>
  <c r="BC84" i="47"/>
  <c r="BC85" i="47"/>
  <c r="BC86" i="47"/>
  <c r="BC87" i="47"/>
  <c r="BC88" i="47"/>
  <c r="BC89" i="47"/>
  <c r="BC90" i="47"/>
  <c r="BC91" i="47"/>
  <c r="BC92" i="47"/>
  <c r="BC93" i="47"/>
  <c r="BC94" i="47"/>
  <c r="BC95" i="47"/>
  <c r="BC96" i="47"/>
  <c r="BC97" i="47"/>
  <c r="BC98" i="47"/>
  <c r="BC99" i="47"/>
  <c r="BC100" i="47"/>
  <c r="BC101" i="47"/>
  <c r="BC102" i="47"/>
  <c r="BC103" i="47"/>
  <c r="BC104" i="47"/>
  <c r="BC105" i="47"/>
  <c r="BC106" i="47"/>
  <c r="BC107" i="47"/>
  <c r="BC108" i="47"/>
  <c r="BC109" i="47"/>
  <c r="BC110" i="47"/>
  <c r="BC111" i="47"/>
  <c r="BC112" i="47"/>
  <c r="BC113" i="47"/>
  <c r="BC114" i="47"/>
  <c r="BC115" i="47"/>
  <c r="BC116" i="47"/>
  <c r="BC117" i="47"/>
  <c r="BC118" i="47"/>
  <c r="BC119" i="47"/>
  <c r="BC120" i="47"/>
  <c r="BC121" i="47"/>
  <c r="BC122" i="47"/>
  <c r="BC123" i="47"/>
  <c r="BC124" i="47"/>
  <c r="BC125" i="47"/>
  <c r="BC126" i="47"/>
  <c r="BC127" i="47"/>
  <c r="BC128" i="47"/>
  <c r="BC129" i="47"/>
  <c r="BC130" i="47"/>
  <c r="BC131" i="47"/>
  <c r="BC132" i="47"/>
  <c r="BC133" i="47"/>
  <c r="BC134" i="47"/>
  <c r="BC135" i="47"/>
  <c r="BC136" i="47"/>
  <c r="BC137" i="47"/>
  <c r="BC138" i="47"/>
  <c r="BC139" i="47"/>
  <c r="BC140" i="47"/>
  <c r="BC141" i="47"/>
  <c r="BC142" i="47"/>
  <c r="BC143" i="47"/>
  <c r="BC144" i="47"/>
  <c r="BC145" i="47"/>
  <c r="BC146" i="47"/>
  <c r="BC147" i="47"/>
  <c r="BC148" i="47"/>
  <c r="BC149" i="47"/>
  <c r="BC150" i="47"/>
  <c r="BC151" i="47"/>
  <c r="BC152" i="47"/>
  <c r="BC153" i="47"/>
  <c r="BC154" i="47"/>
  <c r="BC155" i="47"/>
  <c r="BC156" i="47"/>
  <c r="BC157" i="47"/>
  <c r="BC158" i="47"/>
  <c r="BC159" i="47"/>
  <c r="BC160" i="47"/>
  <c r="BC161" i="47"/>
  <c r="BC162" i="47"/>
  <c r="BC163" i="47"/>
  <c r="BC164" i="47"/>
  <c r="BC165" i="47"/>
  <c r="BB3" i="47"/>
  <c r="BB4" i="47"/>
  <c r="BB167" i="47" s="1"/>
  <c r="D103" i="47" s="1"/>
  <c r="BB5" i="47"/>
  <c r="BB6" i="47"/>
  <c r="BB7" i="47"/>
  <c r="BB8" i="47"/>
  <c r="BB9" i="47"/>
  <c r="BB10" i="47"/>
  <c r="BB11" i="47"/>
  <c r="BB12" i="47"/>
  <c r="BB13" i="47"/>
  <c r="BB14" i="47"/>
  <c r="BB15" i="47"/>
  <c r="BB16" i="47"/>
  <c r="BB17" i="47"/>
  <c r="BB18" i="47"/>
  <c r="BB19" i="47"/>
  <c r="BB20" i="47"/>
  <c r="BB21" i="47"/>
  <c r="BB22" i="47"/>
  <c r="BB23" i="47"/>
  <c r="BB24" i="47"/>
  <c r="BB25" i="47"/>
  <c r="BB26" i="47"/>
  <c r="BB27" i="47"/>
  <c r="BB28" i="47"/>
  <c r="BB29" i="47"/>
  <c r="BB30" i="47"/>
  <c r="BB31" i="47"/>
  <c r="BB32" i="47"/>
  <c r="BB33" i="47"/>
  <c r="BB34" i="47"/>
  <c r="BB35" i="47"/>
  <c r="BB36" i="47"/>
  <c r="BB37" i="47"/>
  <c r="BB38" i="47"/>
  <c r="BB39" i="47"/>
  <c r="BB40" i="47"/>
  <c r="BB41" i="47"/>
  <c r="BB42" i="47"/>
  <c r="BB43" i="47"/>
  <c r="BB44" i="47"/>
  <c r="BB45" i="47"/>
  <c r="BB46" i="47"/>
  <c r="BB47" i="47"/>
  <c r="BB48" i="47"/>
  <c r="BB49" i="47"/>
  <c r="BB50" i="47"/>
  <c r="BB51" i="47"/>
  <c r="BB52" i="47"/>
  <c r="BB53" i="47"/>
  <c r="BB54" i="47"/>
  <c r="BB55" i="47"/>
  <c r="BB56" i="47"/>
  <c r="BB57" i="47"/>
  <c r="BB58" i="47"/>
  <c r="BB59" i="47"/>
  <c r="BB60" i="47"/>
  <c r="BB61" i="47"/>
  <c r="BB62" i="47"/>
  <c r="BB63" i="47"/>
  <c r="BB64" i="47"/>
  <c r="BB65" i="47"/>
  <c r="BB66" i="47"/>
  <c r="BB67" i="47"/>
  <c r="BB68" i="47"/>
  <c r="BB69" i="47"/>
  <c r="BB70" i="47"/>
  <c r="BB71" i="47"/>
  <c r="BB72" i="47"/>
  <c r="BB73" i="47"/>
  <c r="BB74" i="47"/>
  <c r="BB75" i="47"/>
  <c r="BB76" i="47"/>
  <c r="BB77" i="47"/>
  <c r="BB78" i="47"/>
  <c r="BB79" i="47"/>
  <c r="BB80" i="47"/>
  <c r="BB81" i="47"/>
  <c r="BB82" i="47"/>
  <c r="BB83" i="47"/>
  <c r="BB84" i="47"/>
  <c r="BB85" i="47"/>
  <c r="BB86" i="47"/>
  <c r="BB87" i="47"/>
  <c r="BB88" i="47"/>
  <c r="BB89" i="47"/>
  <c r="BB90" i="47"/>
  <c r="BB91" i="47"/>
  <c r="BB92" i="47"/>
  <c r="BB93" i="47"/>
  <c r="BB94" i="47"/>
  <c r="BB95" i="47"/>
  <c r="BB96" i="47"/>
  <c r="BB97" i="47"/>
  <c r="BB98" i="47"/>
  <c r="BB99" i="47"/>
  <c r="BB100" i="47"/>
  <c r="BB101" i="47"/>
  <c r="BB102" i="47"/>
  <c r="BB103" i="47"/>
  <c r="BB104" i="47"/>
  <c r="BB105" i="47"/>
  <c r="BB106" i="47"/>
  <c r="BB107" i="47"/>
  <c r="BB108" i="47"/>
  <c r="BB109" i="47"/>
  <c r="BB110" i="47"/>
  <c r="BB111" i="47"/>
  <c r="BB112" i="47"/>
  <c r="BB113" i="47"/>
  <c r="BB114" i="47"/>
  <c r="BB115" i="47"/>
  <c r="BB116" i="47"/>
  <c r="BB117" i="47"/>
  <c r="BB118" i="47"/>
  <c r="BB119" i="47"/>
  <c r="BB120" i="47"/>
  <c r="BB121" i="47"/>
  <c r="BB122" i="47"/>
  <c r="BB123" i="47"/>
  <c r="BB124" i="47"/>
  <c r="BB125" i="47"/>
  <c r="BB126" i="47"/>
  <c r="BB127" i="47"/>
  <c r="BB128" i="47"/>
  <c r="BB129" i="47"/>
  <c r="BB130" i="47"/>
  <c r="BB131" i="47"/>
  <c r="BB132" i="47"/>
  <c r="BB133" i="47"/>
  <c r="BB134" i="47"/>
  <c r="BB135" i="47"/>
  <c r="BB136" i="47"/>
  <c r="BB137" i="47"/>
  <c r="BB138" i="47"/>
  <c r="BB139" i="47"/>
  <c r="BB140" i="47"/>
  <c r="BB141" i="47"/>
  <c r="BB142" i="47"/>
  <c r="BB143" i="47"/>
  <c r="BB144" i="47"/>
  <c r="BB145" i="47"/>
  <c r="BB146" i="47"/>
  <c r="BB147" i="47"/>
  <c r="BB148" i="47"/>
  <c r="BB149" i="47"/>
  <c r="BB150" i="47"/>
  <c r="BB151" i="47"/>
  <c r="BB152" i="47"/>
  <c r="BB153" i="47"/>
  <c r="BB154" i="47"/>
  <c r="BB155" i="47"/>
  <c r="BB156" i="47"/>
  <c r="BB157" i="47"/>
  <c r="BB158" i="47"/>
  <c r="BB159" i="47"/>
  <c r="BB160" i="47"/>
  <c r="BB161" i="47"/>
  <c r="BB162" i="47"/>
  <c r="BB163" i="47"/>
  <c r="BB164" i="47"/>
  <c r="BB165" i="47"/>
  <c r="BA3" i="47"/>
  <c r="BA4" i="47"/>
  <c r="BA167" i="47" s="1"/>
  <c r="C103" i="47" s="1"/>
  <c r="BA5" i="47"/>
  <c r="BA6" i="47"/>
  <c r="BA7" i="47"/>
  <c r="BA8" i="47"/>
  <c r="BA9" i="47"/>
  <c r="BA10" i="47"/>
  <c r="BA11" i="47"/>
  <c r="BA12" i="47"/>
  <c r="BA13" i="47"/>
  <c r="BA14" i="47"/>
  <c r="BA15" i="47"/>
  <c r="BA16" i="47"/>
  <c r="BA17" i="47"/>
  <c r="BA18" i="47"/>
  <c r="BA19" i="47"/>
  <c r="BA20" i="47"/>
  <c r="BA21" i="47"/>
  <c r="BA22" i="47"/>
  <c r="BA23" i="47"/>
  <c r="BA24" i="47"/>
  <c r="BA25" i="47"/>
  <c r="BA26" i="47"/>
  <c r="BA27" i="47"/>
  <c r="BA28" i="47"/>
  <c r="BA29" i="47"/>
  <c r="BA30" i="47"/>
  <c r="BA31" i="47"/>
  <c r="BA32" i="47"/>
  <c r="BA33" i="47"/>
  <c r="BA34" i="47"/>
  <c r="BA35" i="47"/>
  <c r="BA36" i="47"/>
  <c r="BA37" i="47"/>
  <c r="BA38" i="47"/>
  <c r="BA39" i="47"/>
  <c r="BA40" i="47"/>
  <c r="BA41" i="47"/>
  <c r="BA42" i="47"/>
  <c r="BA43" i="47"/>
  <c r="BA44" i="47"/>
  <c r="BA45" i="47"/>
  <c r="BA46" i="47"/>
  <c r="BA47" i="47"/>
  <c r="BA48" i="47"/>
  <c r="BA49" i="47"/>
  <c r="BA50" i="47"/>
  <c r="BA51" i="47"/>
  <c r="BA52" i="47"/>
  <c r="BA53" i="47"/>
  <c r="BA54" i="47"/>
  <c r="BA55" i="47"/>
  <c r="BA56" i="47"/>
  <c r="BA57" i="47"/>
  <c r="BA58" i="47"/>
  <c r="BA59" i="47"/>
  <c r="BA60" i="47"/>
  <c r="BA61" i="47"/>
  <c r="BA62" i="47"/>
  <c r="BA63" i="47"/>
  <c r="BA64" i="47"/>
  <c r="BA65" i="47"/>
  <c r="BA66" i="47"/>
  <c r="BA67" i="47"/>
  <c r="BA68" i="47"/>
  <c r="BA69" i="47"/>
  <c r="BA70" i="47"/>
  <c r="BA71" i="47"/>
  <c r="BA72" i="47"/>
  <c r="BA73" i="47"/>
  <c r="BA74" i="47"/>
  <c r="BA75" i="47"/>
  <c r="BA76" i="47"/>
  <c r="BA77" i="47"/>
  <c r="BA78" i="47"/>
  <c r="BA79" i="47"/>
  <c r="BA80" i="47"/>
  <c r="BA81" i="47"/>
  <c r="BA82" i="47"/>
  <c r="BA83" i="47"/>
  <c r="BA84" i="47"/>
  <c r="BA85" i="47"/>
  <c r="BA86" i="47"/>
  <c r="BA87" i="47"/>
  <c r="BA88" i="47"/>
  <c r="BA89" i="47"/>
  <c r="BA90" i="47"/>
  <c r="BA91" i="47"/>
  <c r="BA92" i="47"/>
  <c r="BA93" i="47"/>
  <c r="BA94" i="47"/>
  <c r="BA95" i="47"/>
  <c r="BA96" i="47"/>
  <c r="BA97" i="47"/>
  <c r="BA98" i="47"/>
  <c r="BA99" i="47"/>
  <c r="BA100" i="47"/>
  <c r="BA101" i="47"/>
  <c r="BA102" i="47"/>
  <c r="BA103" i="47"/>
  <c r="BA104" i="47"/>
  <c r="BA105" i="47"/>
  <c r="BA106" i="47"/>
  <c r="BA107" i="47"/>
  <c r="BA108" i="47"/>
  <c r="BA109" i="47"/>
  <c r="BA110" i="47"/>
  <c r="BA111" i="47"/>
  <c r="BA112" i="47"/>
  <c r="BA113" i="47"/>
  <c r="BA114" i="47"/>
  <c r="BA115" i="47"/>
  <c r="BA116" i="47"/>
  <c r="BA117" i="47"/>
  <c r="BA118" i="47"/>
  <c r="BA119" i="47"/>
  <c r="BA120" i="47"/>
  <c r="BA121" i="47"/>
  <c r="BA122" i="47"/>
  <c r="BA123" i="47"/>
  <c r="BA124" i="47"/>
  <c r="BA125" i="47"/>
  <c r="BA126" i="47"/>
  <c r="BA127" i="47"/>
  <c r="BA128" i="47"/>
  <c r="BA129" i="47"/>
  <c r="BA130" i="47"/>
  <c r="BA131" i="47"/>
  <c r="BA132" i="47"/>
  <c r="BA133" i="47"/>
  <c r="BA134" i="47"/>
  <c r="BA135" i="47"/>
  <c r="BA136" i="47"/>
  <c r="BA137" i="47"/>
  <c r="BA138" i="47"/>
  <c r="BA139" i="47"/>
  <c r="BA140" i="47"/>
  <c r="BA141" i="47"/>
  <c r="BA142" i="47"/>
  <c r="BA143" i="47"/>
  <c r="BA144" i="47"/>
  <c r="BA145" i="47"/>
  <c r="BA146" i="47"/>
  <c r="BA147" i="47"/>
  <c r="BA148" i="47"/>
  <c r="BA149" i="47"/>
  <c r="BA150" i="47"/>
  <c r="BA151" i="47"/>
  <c r="BA152" i="47"/>
  <c r="BA153" i="47"/>
  <c r="BA154" i="47"/>
  <c r="BA155" i="47"/>
  <c r="BA156" i="47"/>
  <c r="BA157" i="47"/>
  <c r="BA158" i="47"/>
  <c r="BA159" i="47"/>
  <c r="BA160" i="47"/>
  <c r="BA161" i="47"/>
  <c r="BA162" i="47"/>
  <c r="BA163" i="47"/>
  <c r="BA164" i="47"/>
  <c r="BA165" i="47"/>
  <c r="AZ3" i="47"/>
  <c r="AZ4" i="47"/>
  <c r="AZ167" i="47" s="1"/>
  <c r="D102" i="47" s="1"/>
  <c r="AZ5" i="47"/>
  <c r="AZ6" i="47"/>
  <c r="AZ7" i="47"/>
  <c r="AZ8" i="47"/>
  <c r="AZ9" i="47"/>
  <c r="AZ10" i="47"/>
  <c r="AZ11" i="47"/>
  <c r="AZ12" i="47"/>
  <c r="AZ13" i="47"/>
  <c r="AZ14" i="47"/>
  <c r="AZ15" i="47"/>
  <c r="AZ16" i="47"/>
  <c r="AZ17" i="47"/>
  <c r="AZ18" i="47"/>
  <c r="AZ19" i="47"/>
  <c r="AZ20" i="47"/>
  <c r="AZ21" i="47"/>
  <c r="AZ22" i="47"/>
  <c r="AZ23" i="47"/>
  <c r="AZ24" i="47"/>
  <c r="AZ25" i="47"/>
  <c r="AZ26" i="47"/>
  <c r="AZ27" i="47"/>
  <c r="AZ28" i="47"/>
  <c r="AZ29" i="47"/>
  <c r="AZ30" i="47"/>
  <c r="AZ31" i="47"/>
  <c r="AZ32" i="47"/>
  <c r="AZ33" i="47"/>
  <c r="AZ34" i="47"/>
  <c r="AZ35" i="47"/>
  <c r="AZ36" i="47"/>
  <c r="AZ37" i="47"/>
  <c r="AZ38" i="47"/>
  <c r="AZ39" i="47"/>
  <c r="AZ40" i="47"/>
  <c r="AZ41" i="47"/>
  <c r="AZ42" i="47"/>
  <c r="AZ43" i="47"/>
  <c r="AZ44" i="47"/>
  <c r="AZ45" i="47"/>
  <c r="AZ46" i="47"/>
  <c r="AZ47" i="47"/>
  <c r="AZ48" i="47"/>
  <c r="AZ49" i="47"/>
  <c r="AZ50" i="47"/>
  <c r="AZ51" i="47"/>
  <c r="AZ52" i="47"/>
  <c r="AZ53" i="47"/>
  <c r="AZ54" i="47"/>
  <c r="AZ55" i="47"/>
  <c r="AZ56" i="47"/>
  <c r="AZ57" i="47"/>
  <c r="AZ58" i="47"/>
  <c r="AZ59" i="47"/>
  <c r="AZ60" i="47"/>
  <c r="AZ61" i="47"/>
  <c r="AZ62" i="47"/>
  <c r="AZ63" i="47"/>
  <c r="AZ64" i="47"/>
  <c r="AZ65" i="47"/>
  <c r="AZ66" i="47"/>
  <c r="AZ67" i="47"/>
  <c r="AZ68" i="47"/>
  <c r="AZ69" i="47"/>
  <c r="AZ70" i="47"/>
  <c r="AZ71" i="47"/>
  <c r="AZ72" i="47"/>
  <c r="AZ73" i="47"/>
  <c r="AZ74" i="47"/>
  <c r="AZ75" i="47"/>
  <c r="AZ76" i="47"/>
  <c r="AZ77" i="47"/>
  <c r="AZ78" i="47"/>
  <c r="AZ79" i="47"/>
  <c r="AZ80" i="47"/>
  <c r="AZ81" i="47"/>
  <c r="AZ82" i="47"/>
  <c r="AZ83" i="47"/>
  <c r="AZ84" i="47"/>
  <c r="AZ85" i="47"/>
  <c r="AZ86" i="47"/>
  <c r="AZ87" i="47"/>
  <c r="AZ88" i="47"/>
  <c r="AZ89" i="47"/>
  <c r="AZ90" i="47"/>
  <c r="AZ91" i="47"/>
  <c r="AZ92" i="47"/>
  <c r="AZ93" i="47"/>
  <c r="AZ94" i="47"/>
  <c r="AZ95" i="47"/>
  <c r="AZ96" i="47"/>
  <c r="AZ97" i="47"/>
  <c r="AZ98" i="47"/>
  <c r="AZ99" i="47"/>
  <c r="AZ100" i="47"/>
  <c r="AZ101" i="47"/>
  <c r="AZ102" i="47"/>
  <c r="AZ103" i="47"/>
  <c r="AZ104" i="47"/>
  <c r="AZ105" i="47"/>
  <c r="AZ106" i="47"/>
  <c r="AZ107" i="47"/>
  <c r="AZ108" i="47"/>
  <c r="AZ109" i="47"/>
  <c r="AZ110" i="47"/>
  <c r="AZ111" i="47"/>
  <c r="AZ112" i="47"/>
  <c r="AZ113" i="47"/>
  <c r="AZ114" i="47"/>
  <c r="AZ115" i="47"/>
  <c r="AZ116" i="47"/>
  <c r="AZ117" i="47"/>
  <c r="AZ118" i="47"/>
  <c r="AZ119" i="47"/>
  <c r="AZ120" i="47"/>
  <c r="AZ121" i="47"/>
  <c r="AZ122" i="47"/>
  <c r="AZ123" i="47"/>
  <c r="AZ124" i="47"/>
  <c r="AZ125" i="47"/>
  <c r="AZ126" i="47"/>
  <c r="AZ127" i="47"/>
  <c r="AZ128" i="47"/>
  <c r="AZ129" i="47"/>
  <c r="AZ130" i="47"/>
  <c r="AZ131" i="47"/>
  <c r="AZ132" i="47"/>
  <c r="AZ133" i="47"/>
  <c r="AZ134" i="47"/>
  <c r="AZ135" i="47"/>
  <c r="AZ136" i="47"/>
  <c r="AZ137" i="47"/>
  <c r="AZ138" i="47"/>
  <c r="AZ139" i="47"/>
  <c r="AZ140" i="47"/>
  <c r="AZ141" i="47"/>
  <c r="AZ142" i="47"/>
  <c r="AZ143" i="47"/>
  <c r="AZ144" i="47"/>
  <c r="AZ145" i="47"/>
  <c r="AZ146" i="47"/>
  <c r="AZ147" i="47"/>
  <c r="AZ148" i="47"/>
  <c r="AZ149" i="47"/>
  <c r="AZ150" i="47"/>
  <c r="AZ151" i="47"/>
  <c r="AZ152" i="47"/>
  <c r="AZ153" i="47"/>
  <c r="AZ154" i="47"/>
  <c r="AZ155" i="47"/>
  <c r="AZ156" i="47"/>
  <c r="AZ157" i="47"/>
  <c r="AZ158" i="47"/>
  <c r="AZ159" i="47"/>
  <c r="AZ160" i="47"/>
  <c r="AZ161" i="47"/>
  <c r="AZ162" i="47"/>
  <c r="AZ163" i="47"/>
  <c r="AZ164" i="47"/>
  <c r="AZ165" i="47"/>
  <c r="AY3" i="47"/>
  <c r="AY4" i="47"/>
  <c r="AY167" i="47" s="1"/>
  <c r="C102" i="47" s="1"/>
  <c r="AY5" i="47"/>
  <c r="AY6" i="47"/>
  <c r="AY7" i="47"/>
  <c r="AY8" i="47"/>
  <c r="AY9" i="47"/>
  <c r="AY10" i="47"/>
  <c r="AY11" i="47"/>
  <c r="AY12" i="47"/>
  <c r="AY13" i="47"/>
  <c r="AY14" i="47"/>
  <c r="AY15" i="47"/>
  <c r="AY16" i="47"/>
  <c r="AY17" i="47"/>
  <c r="AY18" i="47"/>
  <c r="AY19" i="47"/>
  <c r="AY20" i="47"/>
  <c r="AY21" i="47"/>
  <c r="AY22" i="47"/>
  <c r="AY23" i="47"/>
  <c r="AY24" i="47"/>
  <c r="AY25" i="47"/>
  <c r="AY26" i="47"/>
  <c r="AY27" i="47"/>
  <c r="AY28" i="47"/>
  <c r="AY29" i="47"/>
  <c r="AY30" i="47"/>
  <c r="AY31" i="47"/>
  <c r="AY32" i="47"/>
  <c r="AY33" i="47"/>
  <c r="AY34" i="47"/>
  <c r="AY35" i="47"/>
  <c r="AY36" i="47"/>
  <c r="AY37" i="47"/>
  <c r="AY38" i="47"/>
  <c r="AY39" i="47"/>
  <c r="AY40" i="47"/>
  <c r="AY41" i="47"/>
  <c r="AY42" i="47"/>
  <c r="AY43" i="47"/>
  <c r="AY44" i="47"/>
  <c r="AY45" i="47"/>
  <c r="AY46" i="47"/>
  <c r="AY47" i="47"/>
  <c r="AY48" i="47"/>
  <c r="AY49" i="47"/>
  <c r="AY50" i="47"/>
  <c r="AY51" i="47"/>
  <c r="AY52" i="47"/>
  <c r="AY53" i="47"/>
  <c r="AY54" i="47"/>
  <c r="AY55" i="47"/>
  <c r="AY56" i="47"/>
  <c r="AY57" i="47"/>
  <c r="AY58" i="47"/>
  <c r="AY59" i="47"/>
  <c r="AY60" i="47"/>
  <c r="AY61" i="47"/>
  <c r="AY62" i="47"/>
  <c r="AY63" i="47"/>
  <c r="AY64" i="47"/>
  <c r="AY65" i="47"/>
  <c r="AY66" i="47"/>
  <c r="AY67" i="47"/>
  <c r="AY68" i="47"/>
  <c r="AY69" i="47"/>
  <c r="AY70" i="47"/>
  <c r="AY71" i="47"/>
  <c r="AY72" i="47"/>
  <c r="AY73" i="47"/>
  <c r="AY74" i="47"/>
  <c r="AY75" i="47"/>
  <c r="AY76" i="47"/>
  <c r="AY77" i="47"/>
  <c r="AY78" i="47"/>
  <c r="AY79" i="47"/>
  <c r="AY80" i="47"/>
  <c r="AY81" i="47"/>
  <c r="AY82" i="47"/>
  <c r="AY83" i="47"/>
  <c r="AY84" i="47"/>
  <c r="AY85" i="47"/>
  <c r="AY86" i="47"/>
  <c r="AY87" i="47"/>
  <c r="AY88" i="47"/>
  <c r="AY89" i="47"/>
  <c r="AY90" i="47"/>
  <c r="AY91" i="47"/>
  <c r="AY92" i="47"/>
  <c r="AY93" i="47"/>
  <c r="AY94" i="47"/>
  <c r="AY95" i="47"/>
  <c r="AY96" i="47"/>
  <c r="AY97" i="47"/>
  <c r="AY98" i="47"/>
  <c r="AY99" i="47"/>
  <c r="AY100" i="47"/>
  <c r="AY101" i="47"/>
  <c r="AY102" i="47"/>
  <c r="AY103" i="47"/>
  <c r="AY104" i="47"/>
  <c r="AY105" i="47"/>
  <c r="AY106" i="47"/>
  <c r="AY107" i="47"/>
  <c r="AY108" i="47"/>
  <c r="AY109" i="47"/>
  <c r="AY110" i="47"/>
  <c r="AY111" i="47"/>
  <c r="AY112" i="47"/>
  <c r="AY113" i="47"/>
  <c r="AY114" i="47"/>
  <c r="AY115" i="47"/>
  <c r="AY116" i="47"/>
  <c r="AY117" i="47"/>
  <c r="AY118" i="47"/>
  <c r="AY119" i="47"/>
  <c r="AY120" i="47"/>
  <c r="AY121" i="47"/>
  <c r="AY122" i="47"/>
  <c r="AY123" i="47"/>
  <c r="AY124" i="47"/>
  <c r="AY125" i="47"/>
  <c r="AY126" i="47"/>
  <c r="AY127" i="47"/>
  <c r="AY128" i="47"/>
  <c r="AY129" i="47"/>
  <c r="AY130" i="47"/>
  <c r="AY131" i="47"/>
  <c r="AY132" i="47"/>
  <c r="AY133" i="47"/>
  <c r="AY134" i="47"/>
  <c r="AY135" i="47"/>
  <c r="AY136" i="47"/>
  <c r="AY137" i="47"/>
  <c r="AY138" i="47"/>
  <c r="AY139" i="47"/>
  <c r="AY140" i="47"/>
  <c r="AY141" i="47"/>
  <c r="AY142" i="47"/>
  <c r="AY143" i="47"/>
  <c r="AY144" i="47"/>
  <c r="AY145" i="47"/>
  <c r="AY146" i="47"/>
  <c r="AY147" i="47"/>
  <c r="AY148" i="47"/>
  <c r="AY149" i="47"/>
  <c r="AY150" i="47"/>
  <c r="AY151" i="47"/>
  <c r="AY152" i="47"/>
  <c r="AY153" i="47"/>
  <c r="AY154" i="47"/>
  <c r="AY155" i="47"/>
  <c r="AY156" i="47"/>
  <c r="AY157" i="47"/>
  <c r="AY158" i="47"/>
  <c r="AY159" i="47"/>
  <c r="AY160" i="47"/>
  <c r="AY161" i="47"/>
  <c r="AY162" i="47"/>
  <c r="AY163" i="47"/>
  <c r="AY164" i="47"/>
  <c r="AY165" i="47"/>
  <c r="AX3" i="47"/>
  <c r="AX4" i="47"/>
  <c r="AX167" i="47" s="1"/>
  <c r="D106" i="47" s="1"/>
  <c r="AX5" i="47"/>
  <c r="AX6" i="47"/>
  <c r="AX7" i="47"/>
  <c r="AX8" i="47"/>
  <c r="AX9" i="47"/>
  <c r="AX10" i="47"/>
  <c r="AX11" i="47"/>
  <c r="AX12" i="47"/>
  <c r="AX13" i="47"/>
  <c r="AX14" i="47"/>
  <c r="AX15" i="47"/>
  <c r="AX16" i="47"/>
  <c r="AX17" i="47"/>
  <c r="AX18" i="47"/>
  <c r="AX19" i="47"/>
  <c r="AX20" i="47"/>
  <c r="AX21" i="47"/>
  <c r="AX22" i="47"/>
  <c r="AX23" i="47"/>
  <c r="AX24" i="47"/>
  <c r="AX25" i="47"/>
  <c r="AX26" i="47"/>
  <c r="AX27" i="47"/>
  <c r="AX28" i="47"/>
  <c r="AX29" i="47"/>
  <c r="AX30" i="47"/>
  <c r="AX31" i="47"/>
  <c r="AX32" i="47"/>
  <c r="AX33" i="47"/>
  <c r="AX34" i="47"/>
  <c r="AX35" i="47"/>
  <c r="AX36" i="47"/>
  <c r="AX37" i="47"/>
  <c r="AX38" i="47"/>
  <c r="AX39" i="47"/>
  <c r="AX40" i="47"/>
  <c r="AX41" i="47"/>
  <c r="AX42" i="47"/>
  <c r="AX43" i="47"/>
  <c r="AX44" i="47"/>
  <c r="AX45" i="47"/>
  <c r="AX46" i="47"/>
  <c r="AX47" i="47"/>
  <c r="AX48" i="47"/>
  <c r="AX49" i="47"/>
  <c r="AX50" i="47"/>
  <c r="AX51" i="47"/>
  <c r="AX52" i="47"/>
  <c r="AX53" i="47"/>
  <c r="AX54" i="47"/>
  <c r="AX55" i="47"/>
  <c r="AX56" i="47"/>
  <c r="AX57" i="47"/>
  <c r="AX58" i="47"/>
  <c r="AX59" i="47"/>
  <c r="AX60" i="47"/>
  <c r="AX61" i="47"/>
  <c r="AX62" i="47"/>
  <c r="AX63" i="47"/>
  <c r="AX64" i="47"/>
  <c r="AX65" i="47"/>
  <c r="AX66" i="47"/>
  <c r="AX67" i="47"/>
  <c r="AX68" i="47"/>
  <c r="AX69" i="47"/>
  <c r="AX70" i="47"/>
  <c r="AX71" i="47"/>
  <c r="AX72" i="47"/>
  <c r="AX73" i="47"/>
  <c r="AX74" i="47"/>
  <c r="AX75" i="47"/>
  <c r="AX76" i="47"/>
  <c r="AX77" i="47"/>
  <c r="AX78" i="47"/>
  <c r="AX79" i="47"/>
  <c r="AX80" i="47"/>
  <c r="AX81" i="47"/>
  <c r="AX82" i="47"/>
  <c r="AX83" i="47"/>
  <c r="AX84" i="47"/>
  <c r="AX85" i="47"/>
  <c r="AX86" i="47"/>
  <c r="AX87" i="47"/>
  <c r="AX88" i="47"/>
  <c r="AX89" i="47"/>
  <c r="AX90" i="47"/>
  <c r="AX91" i="47"/>
  <c r="AX92" i="47"/>
  <c r="AX93" i="47"/>
  <c r="AX94" i="47"/>
  <c r="AX95" i="47"/>
  <c r="AX96" i="47"/>
  <c r="AX97" i="47"/>
  <c r="AX98" i="47"/>
  <c r="AX99" i="47"/>
  <c r="AX100" i="47"/>
  <c r="AX101" i="47"/>
  <c r="AX102" i="47"/>
  <c r="AX103" i="47"/>
  <c r="AX104" i="47"/>
  <c r="AX105" i="47"/>
  <c r="AX106" i="47"/>
  <c r="AX107" i="47"/>
  <c r="AX108" i="47"/>
  <c r="AX109" i="47"/>
  <c r="AX110" i="47"/>
  <c r="AX111" i="47"/>
  <c r="AX112" i="47"/>
  <c r="AX113" i="47"/>
  <c r="AX114" i="47"/>
  <c r="AX115" i="47"/>
  <c r="AX116" i="47"/>
  <c r="AX117" i="47"/>
  <c r="AX118" i="47"/>
  <c r="AX119" i="47"/>
  <c r="AX120" i="47"/>
  <c r="AX121" i="47"/>
  <c r="AX122" i="47"/>
  <c r="AX123" i="47"/>
  <c r="AX124" i="47"/>
  <c r="AX125" i="47"/>
  <c r="AX126" i="47"/>
  <c r="AX127" i="47"/>
  <c r="AX128" i="47"/>
  <c r="AX129" i="47"/>
  <c r="AX130" i="47"/>
  <c r="AX131" i="47"/>
  <c r="AX132" i="47"/>
  <c r="AX133" i="47"/>
  <c r="AX134" i="47"/>
  <c r="AX135" i="47"/>
  <c r="AX136" i="47"/>
  <c r="AX137" i="47"/>
  <c r="AX138" i="47"/>
  <c r="AX139" i="47"/>
  <c r="AX140" i="47"/>
  <c r="AX141" i="47"/>
  <c r="AX142" i="47"/>
  <c r="AX143" i="47"/>
  <c r="AX144" i="47"/>
  <c r="AX145" i="47"/>
  <c r="AX146" i="47"/>
  <c r="AX147" i="47"/>
  <c r="AX148" i="47"/>
  <c r="AX149" i="47"/>
  <c r="AX150" i="47"/>
  <c r="AX151" i="47"/>
  <c r="AX152" i="47"/>
  <c r="AX153" i="47"/>
  <c r="AX154" i="47"/>
  <c r="AX155" i="47"/>
  <c r="AX156" i="47"/>
  <c r="AX157" i="47"/>
  <c r="AX158" i="47"/>
  <c r="AX159" i="47"/>
  <c r="AX160" i="47"/>
  <c r="AX161" i="47"/>
  <c r="AX162" i="47"/>
  <c r="AX163" i="47"/>
  <c r="AX164" i="47"/>
  <c r="AX165" i="47"/>
  <c r="AW3" i="47"/>
  <c r="AW4" i="47"/>
  <c r="AW167" i="47" s="1"/>
  <c r="C106" i="47" s="1"/>
  <c r="E106" i="47" s="1"/>
  <c r="AW5" i="47"/>
  <c r="AW6" i="47"/>
  <c r="AW7" i="47"/>
  <c r="AW8" i="47"/>
  <c r="AW9" i="47"/>
  <c r="AW10" i="47"/>
  <c r="AW11" i="47"/>
  <c r="AW12" i="47"/>
  <c r="AW13" i="47"/>
  <c r="AW14" i="47"/>
  <c r="AW15" i="47"/>
  <c r="AW16" i="47"/>
  <c r="AW17" i="47"/>
  <c r="AW18" i="47"/>
  <c r="AW19" i="47"/>
  <c r="AW20" i="47"/>
  <c r="AW21" i="47"/>
  <c r="AW22" i="47"/>
  <c r="AW23" i="47"/>
  <c r="AW24" i="47"/>
  <c r="AW25" i="47"/>
  <c r="AW26" i="47"/>
  <c r="AW27" i="47"/>
  <c r="AW28" i="47"/>
  <c r="AW29" i="47"/>
  <c r="AW30" i="47"/>
  <c r="AW31" i="47"/>
  <c r="AW32" i="47"/>
  <c r="AW33" i="47"/>
  <c r="AW34" i="47"/>
  <c r="AW35" i="47"/>
  <c r="AW36" i="47"/>
  <c r="AW37" i="47"/>
  <c r="AW38" i="47"/>
  <c r="AW39" i="47"/>
  <c r="AW40" i="47"/>
  <c r="AW41" i="47"/>
  <c r="AW42" i="47"/>
  <c r="AW43" i="47"/>
  <c r="AW44" i="47"/>
  <c r="AW45" i="47"/>
  <c r="AW46" i="47"/>
  <c r="AW47" i="47"/>
  <c r="AW48" i="47"/>
  <c r="AW49" i="47"/>
  <c r="AW50" i="47"/>
  <c r="AW51" i="47"/>
  <c r="AW52" i="47"/>
  <c r="AW53" i="47"/>
  <c r="AW54" i="47"/>
  <c r="AW55" i="47"/>
  <c r="AW56" i="47"/>
  <c r="AW57" i="47"/>
  <c r="AW58" i="47"/>
  <c r="AW59" i="47"/>
  <c r="AW60" i="47"/>
  <c r="AW61" i="47"/>
  <c r="AW62" i="47"/>
  <c r="AW63" i="47"/>
  <c r="AW64" i="47"/>
  <c r="AW65" i="47"/>
  <c r="AW66" i="47"/>
  <c r="AW67" i="47"/>
  <c r="AW68" i="47"/>
  <c r="AW69" i="47"/>
  <c r="AW70" i="47"/>
  <c r="AW71" i="47"/>
  <c r="AW72" i="47"/>
  <c r="AW73" i="47"/>
  <c r="AW74" i="47"/>
  <c r="AW75" i="47"/>
  <c r="AW76" i="47"/>
  <c r="AW77" i="47"/>
  <c r="AW78" i="47"/>
  <c r="AW79" i="47"/>
  <c r="AW80" i="47"/>
  <c r="AW81" i="47"/>
  <c r="AW82" i="47"/>
  <c r="AW83" i="47"/>
  <c r="AW84" i="47"/>
  <c r="AW85" i="47"/>
  <c r="AW86" i="47"/>
  <c r="AW87" i="47"/>
  <c r="AW88" i="47"/>
  <c r="AW89" i="47"/>
  <c r="AW90" i="47"/>
  <c r="AW91" i="47"/>
  <c r="AW92" i="47"/>
  <c r="AW93" i="47"/>
  <c r="AW94" i="47"/>
  <c r="AW95" i="47"/>
  <c r="AW96" i="47"/>
  <c r="AW97" i="47"/>
  <c r="AW98" i="47"/>
  <c r="AW99" i="47"/>
  <c r="AW100" i="47"/>
  <c r="AW101" i="47"/>
  <c r="AW102" i="47"/>
  <c r="AW103" i="47"/>
  <c r="AW104" i="47"/>
  <c r="AW105" i="47"/>
  <c r="AW106" i="47"/>
  <c r="AW107" i="47"/>
  <c r="AW108" i="47"/>
  <c r="AW109" i="47"/>
  <c r="AW110" i="47"/>
  <c r="AW111" i="47"/>
  <c r="AW112" i="47"/>
  <c r="AW113" i="47"/>
  <c r="AW114" i="47"/>
  <c r="AW115" i="47"/>
  <c r="AW116" i="47"/>
  <c r="AW117" i="47"/>
  <c r="AW118" i="47"/>
  <c r="AW119" i="47"/>
  <c r="AW120" i="47"/>
  <c r="AW121" i="47"/>
  <c r="AW122" i="47"/>
  <c r="AW123" i="47"/>
  <c r="AW124" i="47"/>
  <c r="AW125" i="47"/>
  <c r="AW126" i="47"/>
  <c r="AW127" i="47"/>
  <c r="AW128" i="47"/>
  <c r="AW129" i="47"/>
  <c r="AW130" i="47"/>
  <c r="AW131" i="47"/>
  <c r="AW132" i="47"/>
  <c r="AW133" i="47"/>
  <c r="AW134" i="47"/>
  <c r="AW135" i="47"/>
  <c r="AW136" i="47"/>
  <c r="AW137" i="47"/>
  <c r="AW138" i="47"/>
  <c r="AW139" i="47"/>
  <c r="AW140" i="47"/>
  <c r="AW141" i="47"/>
  <c r="AW142" i="47"/>
  <c r="AW143" i="47"/>
  <c r="AW144" i="47"/>
  <c r="AW145" i="47"/>
  <c r="AW146" i="47"/>
  <c r="AW147" i="47"/>
  <c r="AW148" i="47"/>
  <c r="AW149" i="47"/>
  <c r="AW150" i="47"/>
  <c r="AW151" i="47"/>
  <c r="AW152" i="47"/>
  <c r="AW153" i="47"/>
  <c r="AW154" i="47"/>
  <c r="AW155" i="47"/>
  <c r="AW156" i="47"/>
  <c r="AW157" i="47"/>
  <c r="AW158" i="47"/>
  <c r="AW159" i="47"/>
  <c r="AW160" i="47"/>
  <c r="AW161" i="47"/>
  <c r="AW162" i="47"/>
  <c r="AW163" i="47"/>
  <c r="AW164" i="47"/>
  <c r="AW165" i="47"/>
  <c r="AV3" i="47"/>
  <c r="AV4" i="47"/>
  <c r="AV167" i="47" s="1"/>
  <c r="D109" i="47" s="1"/>
  <c r="AV5" i="47"/>
  <c r="AV6" i="47"/>
  <c r="AV7" i="47"/>
  <c r="AV8" i="47"/>
  <c r="AV9" i="47"/>
  <c r="AV10" i="47"/>
  <c r="AV11" i="47"/>
  <c r="AV12" i="47"/>
  <c r="AV13" i="47"/>
  <c r="AV14" i="47"/>
  <c r="AV15" i="47"/>
  <c r="AV16" i="47"/>
  <c r="AV17" i="47"/>
  <c r="AV18" i="47"/>
  <c r="AV19" i="47"/>
  <c r="AV20" i="47"/>
  <c r="AV21" i="47"/>
  <c r="AV22" i="47"/>
  <c r="AV23" i="47"/>
  <c r="AV24" i="47"/>
  <c r="AV25" i="47"/>
  <c r="AV26" i="47"/>
  <c r="AV27" i="47"/>
  <c r="AV28" i="47"/>
  <c r="AV29" i="47"/>
  <c r="AV30" i="47"/>
  <c r="AV31" i="47"/>
  <c r="AV32" i="47"/>
  <c r="AV33" i="47"/>
  <c r="AV34" i="47"/>
  <c r="AV35" i="47"/>
  <c r="AV36" i="47"/>
  <c r="AV37" i="47"/>
  <c r="AV38" i="47"/>
  <c r="AV39" i="47"/>
  <c r="AV40" i="47"/>
  <c r="AV41" i="47"/>
  <c r="AV42" i="47"/>
  <c r="AV43" i="47"/>
  <c r="AV44" i="47"/>
  <c r="AV45" i="47"/>
  <c r="AV46" i="47"/>
  <c r="AV47" i="47"/>
  <c r="AV48" i="47"/>
  <c r="AV49" i="47"/>
  <c r="AV50" i="47"/>
  <c r="AV51" i="47"/>
  <c r="AV52" i="47"/>
  <c r="AV53" i="47"/>
  <c r="AV54" i="47"/>
  <c r="AV55" i="47"/>
  <c r="AV56" i="47"/>
  <c r="AV57" i="47"/>
  <c r="AV58" i="47"/>
  <c r="AV59" i="47"/>
  <c r="AV60" i="47"/>
  <c r="AV61" i="47"/>
  <c r="AV62" i="47"/>
  <c r="AV63" i="47"/>
  <c r="AV64" i="47"/>
  <c r="AV65" i="47"/>
  <c r="AV66" i="47"/>
  <c r="AV67" i="47"/>
  <c r="AV68" i="47"/>
  <c r="AV69" i="47"/>
  <c r="AV70" i="47"/>
  <c r="AV71" i="47"/>
  <c r="AV72" i="47"/>
  <c r="AV73" i="47"/>
  <c r="AV74" i="47"/>
  <c r="AV75" i="47"/>
  <c r="AV76" i="47"/>
  <c r="AV77" i="47"/>
  <c r="AV78" i="47"/>
  <c r="AV79" i="47"/>
  <c r="AV80" i="47"/>
  <c r="AV81" i="47"/>
  <c r="AV82" i="47"/>
  <c r="AV83" i="47"/>
  <c r="AV84" i="47"/>
  <c r="AV85" i="47"/>
  <c r="AV86" i="47"/>
  <c r="AV87" i="47"/>
  <c r="AV88" i="47"/>
  <c r="AV89" i="47"/>
  <c r="AV90" i="47"/>
  <c r="AV91" i="47"/>
  <c r="AV92" i="47"/>
  <c r="AV93" i="47"/>
  <c r="AV94" i="47"/>
  <c r="AV95" i="47"/>
  <c r="AV96" i="47"/>
  <c r="AV97" i="47"/>
  <c r="AV98" i="47"/>
  <c r="AV99" i="47"/>
  <c r="AV100" i="47"/>
  <c r="AV101" i="47"/>
  <c r="AV102" i="47"/>
  <c r="AV103" i="47"/>
  <c r="AV104" i="47"/>
  <c r="AV105" i="47"/>
  <c r="AV106" i="47"/>
  <c r="AV107" i="47"/>
  <c r="AV108" i="47"/>
  <c r="AV109" i="47"/>
  <c r="AV110" i="47"/>
  <c r="AV111" i="47"/>
  <c r="AV112" i="47"/>
  <c r="AV113" i="47"/>
  <c r="AV114" i="47"/>
  <c r="AV115" i="47"/>
  <c r="AV116" i="47"/>
  <c r="AV117" i="47"/>
  <c r="AV118" i="47"/>
  <c r="AV119" i="47"/>
  <c r="AV120" i="47"/>
  <c r="AV121" i="47"/>
  <c r="AV122" i="47"/>
  <c r="AV123" i="47"/>
  <c r="AV124" i="47"/>
  <c r="AV125" i="47"/>
  <c r="AV126" i="47"/>
  <c r="AV127" i="47"/>
  <c r="AV128" i="47"/>
  <c r="AV129" i="47"/>
  <c r="AV130" i="47"/>
  <c r="AV131" i="47"/>
  <c r="AV132" i="47"/>
  <c r="AV133" i="47"/>
  <c r="AV134" i="47"/>
  <c r="AV135" i="47"/>
  <c r="AV136" i="47"/>
  <c r="AV137" i="47"/>
  <c r="AV138" i="47"/>
  <c r="AV139" i="47"/>
  <c r="AV140" i="47"/>
  <c r="AV141" i="47"/>
  <c r="AV142" i="47"/>
  <c r="AV143" i="47"/>
  <c r="AV144" i="47"/>
  <c r="AV145" i="47"/>
  <c r="AV146" i="47"/>
  <c r="AV147" i="47"/>
  <c r="AV148" i="47"/>
  <c r="AV149" i="47"/>
  <c r="AV150" i="47"/>
  <c r="AV151" i="47"/>
  <c r="AV152" i="47"/>
  <c r="AV153" i="47"/>
  <c r="AV154" i="47"/>
  <c r="AV155" i="47"/>
  <c r="AV156" i="47"/>
  <c r="AV157" i="47"/>
  <c r="AV158" i="47"/>
  <c r="AV159" i="47"/>
  <c r="AV160" i="47"/>
  <c r="AV161" i="47"/>
  <c r="AV162" i="47"/>
  <c r="AV163" i="47"/>
  <c r="AV164" i="47"/>
  <c r="AV165" i="47"/>
  <c r="AU3" i="47"/>
  <c r="AU4" i="47"/>
  <c r="AU167" i="47" s="1"/>
  <c r="C109" i="47" s="1"/>
  <c r="AU5" i="47"/>
  <c r="AU6" i="47"/>
  <c r="AU7" i="47"/>
  <c r="AU8" i="47"/>
  <c r="AU9" i="47"/>
  <c r="AU10" i="47"/>
  <c r="AU11" i="47"/>
  <c r="AU12" i="47"/>
  <c r="AU13" i="47"/>
  <c r="AU14" i="47"/>
  <c r="AU15" i="47"/>
  <c r="AU16" i="47"/>
  <c r="AU17" i="47"/>
  <c r="AU18" i="47"/>
  <c r="AU19" i="47"/>
  <c r="AU20" i="47"/>
  <c r="AU21" i="47"/>
  <c r="AU22" i="47"/>
  <c r="AU23" i="47"/>
  <c r="AU24" i="47"/>
  <c r="AU25" i="47"/>
  <c r="AU26" i="47"/>
  <c r="AU27" i="47"/>
  <c r="AU28" i="47"/>
  <c r="AU29" i="47"/>
  <c r="AU30" i="47"/>
  <c r="AU31" i="47"/>
  <c r="AU32" i="47"/>
  <c r="AU33" i="47"/>
  <c r="AU34" i="47"/>
  <c r="AU35" i="47"/>
  <c r="AU36" i="47"/>
  <c r="AU37" i="47"/>
  <c r="AU38" i="47"/>
  <c r="AU39" i="47"/>
  <c r="AU40" i="47"/>
  <c r="AU41" i="47"/>
  <c r="AU42" i="47"/>
  <c r="AU43" i="47"/>
  <c r="AU44" i="47"/>
  <c r="AU45" i="47"/>
  <c r="AU46" i="47"/>
  <c r="AU47" i="47"/>
  <c r="AU48" i="47"/>
  <c r="AU49" i="47"/>
  <c r="AU50" i="47"/>
  <c r="AU51" i="47"/>
  <c r="AU52" i="47"/>
  <c r="AU53" i="47"/>
  <c r="AU54" i="47"/>
  <c r="AU55" i="47"/>
  <c r="AU56" i="47"/>
  <c r="AU57" i="47"/>
  <c r="AU58" i="47"/>
  <c r="AU59" i="47"/>
  <c r="AU60" i="47"/>
  <c r="AU61" i="47"/>
  <c r="AU62" i="47"/>
  <c r="AU63" i="47"/>
  <c r="AU64" i="47"/>
  <c r="AU65" i="47"/>
  <c r="AU66" i="47"/>
  <c r="AU67" i="47"/>
  <c r="AU68" i="47"/>
  <c r="AU69" i="47"/>
  <c r="AU70" i="47"/>
  <c r="AU71" i="47"/>
  <c r="AU72" i="47"/>
  <c r="AU73" i="47"/>
  <c r="AU74" i="47"/>
  <c r="AU75" i="47"/>
  <c r="AU76" i="47"/>
  <c r="AU77" i="47"/>
  <c r="AU78" i="47"/>
  <c r="AU79" i="47"/>
  <c r="AU80" i="47"/>
  <c r="AU81" i="47"/>
  <c r="AU82" i="47"/>
  <c r="AU83" i="47"/>
  <c r="AU84" i="47"/>
  <c r="AU85" i="47"/>
  <c r="AU86" i="47"/>
  <c r="AU87" i="47"/>
  <c r="AU88" i="47"/>
  <c r="AU89" i="47"/>
  <c r="AU90" i="47"/>
  <c r="AU91" i="47"/>
  <c r="AU92" i="47"/>
  <c r="AU93" i="47"/>
  <c r="AU94" i="47"/>
  <c r="AU95" i="47"/>
  <c r="AU96" i="47"/>
  <c r="AU97" i="47"/>
  <c r="AU98" i="47"/>
  <c r="AU99" i="47"/>
  <c r="AU100" i="47"/>
  <c r="AU101" i="47"/>
  <c r="AU102" i="47"/>
  <c r="AU103" i="47"/>
  <c r="AU104" i="47"/>
  <c r="AU105" i="47"/>
  <c r="AU106" i="47"/>
  <c r="AU107" i="47"/>
  <c r="AU108" i="47"/>
  <c r="AU109" i="47"/>
  <c r="AU110" i="47"/>
  <c r="AU111" i="47"/>
  <c r="AU112" i="47"/>
  <c r="AU113" i="47"/>
  <c r="AU114" i="47"/>
  <c r="AU115" i="47"/>
  <c r="AU116" i="47"/>
  <c r="AU117" i="47"/>
  <c r="AU118" i="47"/>
  <c r="AU119" i="47"/>
  <c r="AU120" i="47"/>
  <c r="AU121" i="47"/>
  <c r="AU122" i="47"/>
  <c r="AU123" i="47"/>
  <c r="AU124" i="47"/>
  <c r="AU125" i="47"/>
  <c r="AU126" i="47"/>
  <c r="AU127" i="47"/>
  <c r="AU128" i="47"/>
  <c r="AU129" i="47"/>
  <c r="AU130" i="47"/>
  <c r="AU131" i="47"/>
  <c r="AU132" i="47"/>
  <c r="AU133" i="47"/>
  <c r="AU134" i="47"/>
  <c r="AU135" i="47"/>
  <c r="AU136" i="47"/>
  <c r="AU137" i="47"/>
  <c r="AU138" i="47"/>
  <c r="AU139" i="47"/>
  <c r="AU140" i="47"/>
  <c r="AU141" i="47"/>
  <c r="AU142" i="47"/>
  <c r="AU143" i="47"/>
  <c r="AU144" i="47"/>
  <c r="AU145" i="47"/>
  <c r="AU146" i="47"/>
  <c r="AU147" i="47"/>
  <c r="AU148" i="47"/>
  <c r="AU149" i="47"/>
  <c r="AU150" i="47"/>
  <c r="AU151" i="47"/>
  <c r="AU152" i="47"/>
  <c r="AU153" i="47"/>
  <c r="AU154" i="47"/>
  <c r="AU155" i="47"/>
  <c r="AU156" i="47"/>
  <c r="AU157" i="47"/>
  <c r="AU158" i="47"/>
  <c r="AU159" i="47"/>
  <c r="AU160" i="47"/>
  <c r="AU161" i="47"/>
  <c r="AU162" i="47"/>
  <c r="AU163" i="47"/>
  <c r="AU164" i="47"/>
  <c r="AU165" i="47"/>
  <c r="AT3" i="47"/>
  <c r="AT4" i="47"/>
  <c r="AT167" i="47" s="1"/>
  <c r="D113" i="47" s="1"/>
  <c r="AT5" i="47"/>
  <c r="AT6" i="47"/>
  <c r="AT7" i="47"/>
  <c r="AT8" i="47"/>
  <c r="AT9" i="47"/>
  <c r="AT10" i="47"/>
  <c r="AT11" i="47"/>
  <c r="AT12" i="47"/>
  <c r="AT13" i="47"/>
  <c r="AT14" i="47"/>
  <c r="AT15" i="47"/>
  <c r="AT16" i="47"/>
  <c r="AT17" i="47"/>
  <c r="AT18" i="47"/>
  <c r="AT19" i="47"/>
  <c r="AT20" i="47"/>
  <c r="AT21" i="47"/>
  <c r="AT22" i="47"/>
  <c r="AT23" i="47"/>
  <c r="AT24" i="47"/>
  <c r="AT25" i="47"/>
  <c r="AT26" i="47"/>
  <c r="AT27" i="47"/>
  <c r="AT28" i="47"/>
  <c r="AT29" i="47"/>
  <c r="AT30" i="47"/>
  <c r="AT31" i="47"/>
  <c r="AT32" i="47"/>
  <c r="AT33" i="47"/>
  <c r="AT34" i="47"/>
  <c r="AT35" i="47"/>
  <c r="AT36" i="47"/>
  <c r="AT37" i="47"/>
  <c r="AT38" i="47"/>
  <c r="AT39" i="47"/>
  <c r="AT40" i="47"/>
  <c r="AT41" i="47"/>
  <c r="AT42" i="47"/>
  <c r="AT43" i="47"/>
  <c r="AT44" i="47"/>
  <c r="AT45" i="47"/>
  <c r="AT46" i="47"/>
  <c r="AT47" i="47"/>
  <c r="AT48" i="47"/>
  <c r="AT49" i="47"/>
  <c r="AT50" i="47"/>
  <c r="AT51" i="47"/>
  <c r="AT52" i="47"/>
  <c r="AT53" i="47"/>
  <c r="AT54" i="47"/>
  <c r="AT55" i="47"/>
  <c r="AT56" i="47"/>
  <c r="AT57" i="47"/>
  <c r="AT58" i="47"/>
  <c r="AT59" i="47"/>
  <c r="AT60" i="47"/>
  <c r="AT61" i="47"/>
  <c r="AT62" i="47"/>
  <c r="AT63" i="47"/>
  <c r="AT64" i="47"/>
  <c r="AT65" i="47"/>
  <c r="AT66" i="47"/>
  <c r="AT67" i="47"/>
  <c r="AT68" i="47"/>
  <c r="AT69" i="47"/>
  <c r="AT70" i="47"/>
  <c r="AT71" i="47"/>
  <c r="AT72" i="47"/>
  <c r="AT73" i="47"/>
  <c r="AT74" i="47"/>
  <c r="AT75" i="47"/>
  <c r="AT76" i="47"/>
  <c r="AT77" i="47"/>
  <c r="AT78" i="47"/>
  <c r="AT79" i="47"/>
  <c r="AT80" i="47"/>
  <c r="AT81" i="47"/>
  <c r="AT82" i="47"/>
  <c r="AT83" i="47"/>
  <c r="AT84" i="47"/>
  <c r="AT85" i="47"/>
  <c r="AT86" i="47"/>
  <c r="AT87" i="47"/>
  <c r="AT88" i="47"/>
  <c r="AT89" i="47"/>
  <c r="AT90" i="47"/>
  <c r="AT91" i="47"/>
  <c r="AT92" i="47"/>
  <c r="AT93" i="47"/>
  <c r="AT94" i="47"/>
  <c r="AT95" i="47"/>
  <c r="AT96" i="47"/>
  <c r="AT97" i="47"/>
  <c r="AT98" i="47"/>
  <c r="AT99" i="47"/>
  <c r="AT100" i="47"/>
  <c r="AT101" i="47"/>
  <c r="AT102" i="47"/>
  <c r="AT103" i="47"/>
  <c r="AT104" i="47"/>
  <c r="AT105" i="47"/>
  <c r="AT106" i="47"/>
  <c r="AT107" i="47"/>
  <c r="AT108" i="47"/>
  <c r="AT109" i="47"/>
  <c r="AT110" i="47"/>
  <c r="AT111" i="47"/>
  <c r="AT112" i="47"/>
  <c r="AT113" i="47"/>
  <c r="AT114" i="47"/>
  <c r="AT115" i="47"/>
  <c r="AT116" i="47"/>
  <c r="AT117" i="47"/>
  <c r="AT118" i="47"/>
  <c r="AT119" i="47"/>
  <c r="AT120" i="47"/>
  <c r="AT121" i="47"/>
  <c r="AT122" i="47"/>
  <c r="AT123" i="47"/>
  <c r="AT124" i="47"/>
  <c r="AT125" i="47"/>
  <c r="AT126" i="47"/>
  <c r="AT127" i="47"/>
  <c r="AT128" i="47"/>
  <c r="AT129" i="47"/>
  <c r="AT130" i="47"/>
  <c r="AT131" i="47"/>
  <c r="AT132" i="47"/>
  <c r="AT133" i="47"/>
  <c r="AT134" i="47"/>
  <c r="AT135" i="47"/>
  <c r="AT136" i="47"/>
  <c r="AT137" i="47"/>
  <c r="AT138" i="47"/>
  <c r="AT139" i="47"/>
  <c r="AT140" i="47"/>
  <c r="AT141" i="47"/>
  <c r="AT142" i="47"/>
  <c r="AT143" i="47"/>
  <c r="AT144" i="47"/>
  <c r="AT145" i="47"/>
  <c r="AT146" i="47"/>
  <c r="AT147" i="47"/>
  <c r="AT148" i="47"/>
  <c r="AT149" i="47"/>
  <c r="AT150" i="47"/>
  <c r="AT151" i="47"/>
  <c r="AT152" i="47"/>
  <c r="AT153" i="47"/>
  <c r="AT154" i="47"/>
  <c r="AT155" i="47"/>
  <c r="AT156" i="47"/>
  <c r="AT157" i="47"/>
  <c r="AT158" i="47"/>
  <c r="AT159" i="47"/>
  <c r="AT160" i="47"/>
  <c r="AT161" i="47"/>
  <c r="AT162" i="47"/>
  <c r="AT163" i="47"/>
  <c r="AT164" i="47"/>
  <c r="AT165" i="47"/>
  <c r="AS3" i="47"/>
  <c r="AS4" i="47"/>
  <c r="AS167" i="47" s="1"/>
  <c r="C113" i="47" s="1"/>
  <c r="E113" i="47" s="1"/>
  <c r="AS5" i="47"/>
  <c r="AS6" i="47"/>
  <c r="AS7" i="47"/>
  <c r="AS8" i="47"/>
  <c r="AS9" i="47"/>
  <c r="AS10" i="47"/>
  <c r="AS11" i="47"/>
  <c r="AS12" i="47"/>
  <c r="AS13" i="47"/>
  <c r="AS14" i="47"/>
  <c r="AS15" i="47"/>
  <c r="AS16" i="47"/>
  <c r="AS17" i="47"/>
  <c r="AS18" i="47"/>
  <c r="AS19" i="47"/>
  <c r="AS20" i="47"/>
  <c r="AS21" i="47"/>
  <c r="AS22" i="47"/>
  <c r="AS23" i="47"/>
  <c r="AS24" i="47"/>
  <c r="AS25" i="47"/>
  <c r="AS26" i="47"/>
  <c r="AS27" i="47"/>
  <c r="AS28" i="47"/>
  <c r="AS29" i="47"/>
  <c r="AS30" i="47"/>
  <c r="AS31" i="47"/>
  <c r="AS32" i="47"/>
  <c r="AS33" i="47"/>
  <c r="AS34" i="47"/>
  <c r="AS35" i="47"/>
  <c r="AS36" i="47"/>
  <c r="AS37" i="47"/>
  <c r="AS38" i="47"/>
  <c r="AS39" i="47"/>
  <c r="AS40" i="47"/>
  <c r="AS41" i="47"/>
  <c r="AS42" i="47"/>
  <c r="AS43" i="47"/>
  <c r="AS44" i="47"/>
  <c r="AS45" i="47"/>
  <c r="AS46" i="47"/>
  <c r="AS47" i="47"/>
  <c r="AS48" i="47"/>
  <c r="AS49" i="47"/>
  <c r="AS50" i="47"/>
  <c r="AS51" i="47"/>
  <c r="AS52" i="47"/>
  <c r="AS53" i="47"/>
  <c r="AS54" i="47"/>
  <c r="AS55" i="47"/>
  <c r="AS56" i="47"/>
  <c r="AS57" i="47"/>
  <c r="AS58" i="47"/>
  <c r="AS59" i="47"/>
  <c r="AS60" i="47"/>
  <c r="AS61" i="47"/>
  <c r="AS62" i="47"/>
  <c r="AS63" i="47"/>
  <c r="AS64" i="47"/>
  <c r="AS65" i="47"/>
  <c r="AS66" i="47"/>
  <c r="AS67" i="47"/>
  <c r="AS68" i="47"/>
  <c r="AS69" i="47"/>
  <c r="AS70" i="47"/>
  <c r="AS71" i="47"/>
  <c r="AS72" i="47"/>
  <c r="AS73" i="47"/>
  <c r="AS74" i="47"/>
  <c r="AS75" i="47"/>
  <c r="AS76" i="47"/>
  <c r="AS77" i="47"/>
  <c r="AS78" i="47"/>
  <c r="AS79" i="47"/>
  <c r="AS80" i="47"/>
  <c r="AS81" i="47"/>
  <c r="AS82" i="47"/>
  <c r="AS83" i="47"/>
  <c r="AS84" i="47"/>
  <c r="AS85" i="47"/>
  <c r="AS86" i="47"/>
  <c r="AS87" i="47"/>
  <c r="AS88" i="47"/>
  <c r="AS89" i="47"/>
  <c r="AS90" i="47"/>
  <c r="AS91" i="47"/>
  <c r="AS92" i="47"/>
  <c r="AS93" i="47"/>
  <c r="AS94" i="47"/>
  <c r="AS95" i="47"/>
  <c r="AS96" i="47"/>
  <c r="AS97" i="47"/>
  <c r="AS98" i="47"/>
  <c r="AS99" i="47"/>
  <c r="AS100" i="47"/>
  <c r="AS101" i="47"/>
  <c r="AS102" i="47"/>
  <c r="AS103" i="47"/>
  <c r="AS104" i="47"/>
  <c r="AS105" i="47"/>
  <c r="AS106" i="47"/>
  <c r="AS107" i="47"/>
  <c r="AS108" i="47"/>
  <c r="AS109" i="47"/>
  <c r="AS110" i="47"/>
  <c r="AS111" i="47"/>
  <c r="AS112" i="47"/>
  <c r="AS113" i="47"/>
  <c r="AS114" i="47"/>
  <c r="AS115" i="47"/>
  <c r="AS116" i="47"/>
  <c r="AS117" i="47"/>
  <c r="AS118" i="47"/>
  <c r="AS119" i="47"/>
  <c r="AS120" i="47"/>
  <c r="AS121" i="47"/>
  <c r="AS122" i="47"/>
  <c r="AS123" i="47"/>
  <c r="AS124" i="47"/>
  <c r="AS125" i="47"/>
  <c r="AS126" i="47"/>
  <c r="AS127" i="47"/>
  <c r="AS128" i="47"/>
  <c r="AS129" i="47"/>
  <c r="AS130" i="47"/>
  <c r="AS131" i="47"/>
  <c r="AS132" i="47"/>
  <c r="AS133" i="47"/>
  <c r="AS134" i="47"/>
  <c r="AS135" i="47"/>
  <c r="AS136" i="47"/>
  <c r="AS137" i="47"/>
  <c r="AS138" i="47"/>
  <c r="AS139" i="47"/>
  <c r="AS140" i="47"/>
  <c r="AS141" i="47"/>
  <c r="AS142" i="47"/>
  <c r="AS143" i="47"/>
  <c r="AS144" i="47"/>
  <c r="AS145" i="47"/>
  <c r="AS146" i="47"/>
  <c r="AS147" i="47"/>
  <c r="AS148" i="47"/>
  <c r="AS149" i="47"/>
  <c r="AS150" i="47"/>
  <c r="AS151" i="47"/>
  <c r="AS152" i="47"/>
  <c r="AS153" i="47"/>
  <c r="AS154" i="47"/>
  <c r="AS155" i="47"/>
  <c r="AS156" i="47"/>
  <c r="AS157" i="47"/>
  <c r="AS158" i="47"/>
  <c r="AS159" i="47"/>
  <c r="AS160" i="47"/>
  <c r="AS161" i="47"/>
  <c r="AS162" i="47"/>
  <c r="AS163" i="47"/>
  <c r="AS164" i="47"/>
  <c r="AS165" i="47"/>
  <c r="AR3" i="47"/>
  <c r="AR4" i="47"/>
  <c r="AR167" i="47" s="1"/>
  <c r="D97" i="47" s="1"/>
  <c r="AR5" i="47"/>
  <c r="AR6" i="47"/>
  <c r="AR7" i="47"/>
  <c r="AR8" i="47"/>
  <c r="AR9" i="47"/>
  <c r="AR10" i="47"/>
  <c r="AR11" i="47"/>
  <c r="AR12" i="47"/>
  <c r="AR13" i="47"/>
  <c r="AR14" i="47"/>
  <c r="AR15" i="47"/>
  <c r="AR16" i="47"/>
  <c r="AR17" i="47"/>
  <c r="AR18" i="47"/>
  <c r="AR19" i="47"/>
  <c r="AR20" i="47"/>
  <c r="AR21" i="47"/>
  <c r="AR22" i="47"/>
  <c r="AR23" i="47"/>
  <c r="AR24" i="47"/>
  <c r="AR25" i="47"/>
  <c r="AR26" i="47"/>
  <c r="AR27" i="47"/>
  <c r="AR28" i="47"/>
  <c r="AR29" i="47"/>
  <c r="AR30" i="47"/>
  <c r="AR31" i="47"/>
  <c r="AR32" i="47"/>
  <c r="AR33" i="47"/>
  <c r="AR34" i="47"/>
  <c r="AR35" i="47"/>
  <c r="AR36" i="47"/>
  <c r="AR37" i="47"/>
  <c r="AR38" i="47"/>
  <c r="AR39" i="47"/>
  <c r="AR40" i="47"/>
  <c r="AR41" i="47"/>
  <c r="AR42" i="47"/>
  <c r="AR43" i="47"/>
  <c r="AR44" i="47"/>
  <c r="AR45" i="47"/>
  <c r="AR46" i="47"/>
  <c r="AR47" i="47"/>
  <c r="AR48" i="47"/>
  <c r="AR49" i="47"/>
  <c r="AR50" i="47"/>
  <c r="AR51" i="47"/>
  <c r="AR52" i="47"/>
  <c r="AR53" i="47"/>
  <c r="AR54" i="47"/>
  <c r="AR55" i="47"/>
  <c r="AR56" i="47"/>
  <c r="AR57" i="47"/>
  <c r="AR58" i="47"/>
  <c r="AR59" i="47"/>
  <c r="AR60" i="47"/>
  <c r="AR61" i="47"/>
  <c r="AR62" i="47"/>
  <c r="AR63" i="47"/>
  <c r="AR64" i="47"/>
  <c r="AR65" i="47"/>
  <c r="AR66" i="47"/>
  <c r="AR67" i="47"/>
  <c r="AR68" i="47"/>
  <c r="AR69" i="47"/>
  <c r="AR70" i="47"/>
  <c r="AR71" i="47"/>
  <c r="AR72" i="47"/>
  <c r="AR73" i="47"/>
  <c r="AR74" i="47"/>
  <c r="AR75" i="47"/>
  <c r="AR76" i="47"/>
  <c r="AR77" i="47"/>
  <c r="AR78" i="47"/>
  <c r="AR79" i="47"/>
  <c r="AR80" i="47"/>
  <c r="AR81" i="47"/>
  <c r="AR82" i="47"/>
  <c r="AR83" i="47"/>
  <c r="AR84" i="47"/>
  <c r="AR85" i="47"/>
  <c r="AR86" i="47"/>
  <c r="AR87" i="47"/>
  <c r="AR88" i="47"/>
  <c r="AR89" i="47"/>
  <c r="AR90" i="47"/>
  <c r="AR91" i="47"/>
  <c r="AR92" i="47"/>
  <c r="AR93" i="47"/>
  <c r="AR94" i="47"/>
  <c r="AR95" i="47"/>
  <c r="AR96" i="47"/>
  <c r="AR97" i="47"/>
  <c r="AR98" i="47"/>
  <c r="AR99" i="47"/>
  <c r="AR100" i="47"/>
  <c r="AR101" i="47"/>
  <c r="AR102" i="47"/>
  <c r="AR103" i="47"/>
  <c r="AR104" i="47"/>
  <c r="AR105" i="47"/>
  <c r="AR106" i="47"/>
  <c r="AR107" i="47"/>
  <c r="AR108" i="47"/>
  <c r="AR109" i="47"/>
  <c r="AR110" i="47"/>
  <c r="AR111" i="47"/>
  <c r="AR112" i="47"/>
  <c r="AR113" i="47"/>
  <c r="AR114" i="47"/>
  <c r="AR115" i="47"/>
  <c r="AR116" i="47"/>
  <c r="AR117" i="47"/>
  <c r="AR118" i="47"/>
  <c r="AR119" i="47"/>
  <c r="AR120" i="47"/>
  <c r="AR121" i="47"/>
  <c r="AR122" i="47"/>
  <c r="AR123" i="47"/>
  <c r="AR124" i="47"/>
  <c r="AR125" i="47"/>
  <c r="AR126" i="47"/>
  <c r="AR127" i="47"/>
  <c r="AR128" i="47"/>
  <c r="AR129" i="47"/>
  <c r="AR130" i="47"/>
  <c r="AR131" i="47"/>
  <c r="AR132" i="47"/>
  <c r="AR133" i="47"/>
  <c r="AR134" i="47"/>
  <c r="AR135" i="47"/>
  <c r="AR136" i="47"/>
  <c r="AR137" i="47"/>
  <c r="AR138" i="47"/>
  <c r="AR139" i="47"/>
  <c r="AR140" i="47"/>
  <c r="AR141" i="47"/>
  <c r="AR142" i="47"/>
  <c r="AR143" i="47"/>
  <c r="AR144" i="47"/>
  <c r="AR145" i="47"/>
  <c r="AR146" i="47"/>
  <c r="AR147" i="47"/>
  <c r="AR148" i="47"/>
  <c r="AR149" i="47"/>
  <c r="AR150" i="47"/>
  <c r="AR151" i="47"/>
  <c r="AR152" i="47"/>
  <c r="AR153" i="47"/>
  <c r="AR154" i="47"/>
  <c r="AR155" i="47"/>
  <c r="AR156" i="47"/>
  <c r="AR157" i="47"/>
  <c r="AR158" i="47"/>
  <c r="AR159" i="47"/>
  <c r="AR160" i="47"/>
  <c r="AR161" i="47"/>
  <c r="AR162" i="47"/>
  <c r="AR163" i="47"/>
  <c r="AR164" i="47"/>
  <c r="AR165" i="47"/>
  <c r="AQ3" i="47"/>
  <c r="AQ4" i="47"/>
  <c r="AQ167" i="47" s="1"/>
  <c r="C97" i="47" s="1"/>
  <c r="E97" i="47" s="1"/>
  <c r="Q118" i="55" s="1"/>
  <c r="AQ5" i="47"/>
  <c r="AQ6" i="47"/>
  <c r="AQ7" i="47"/>
  <c r="AQ8" i="47"/>
  <c r="AQ9" i="47"/>
  <c r="AQ10" i="47"/>
  <c r="AQ11" i="47"/>
  <c r="AQ12" i="47"/>
  <c r="AQ13" i="47"/>
  <c r="AQ14" i="47"/>
  <c r="AQ15" i="47"/>
  <c r="AQ16" i="47"/>
  <c r="AQ17" i="47"/>
  <c r="AQ18" i="47"/>
  <c r="AQ19" i="47"/>
  <c r="AQ20" i="47"/>
  <c r="AQ21" i="47"/>
  <c r="AQ22" i="47"/>
  <c r="AQ23" i="47"/>
  <c r="AQ24" i="47"/>
  <c r="AQ25" i="47"/>
  <c r="AQ26" i="47"/>
  <c r="AQ27" i="47"/>
  <c r="AQ28" i="47"/>
  <c r="AQ29" i="47"/>
  <c r="AQ30" i="47"/>
  <c r="AQ31" i="47"/>
  <c r="AQ32" i="47"/>
  <c r="AQ33" i="47"/>
  <c r="AQ34" i="47"/>
  <c r="AQ35" i="47"/>
  <c r="AQ36" i="47"/>
  <c r="AQ37" i="47"/>
  <c r="AQ38" i="47"/>
  <c r="AQ39" i="47"/>
  <c r="AQ40" i="47"/>
  <c r="AQ41" i="47"/>
  <c r="AQ42" i="47"/>
  <c r="AQ43" i="47"/>
  <c r="AQ44" i="47"/>
  <c r="AQ45" i="47"/>
  <c r="AQ46" i="47"/>
  <c r="AQ47" i="47"/>
  <c r="AQ48" i="47"/>
  <c r="AQ49" i="47"/>
  <c r="AQ50" i="47"/>
  <c r="AQ51" i="47"/>
  <c r="AQ52" i="47"/>
  <c r="AQ53" i="47"/>
  <c r="AQ54" i="47"/>
  <c r="AQ55" i="47"/>
  <c r="AQ56" i="47"/>
  <c r="AQ57" i="47"/>
  <c r="AQ58" i="47"/>
  <c r="AQ59" i="47"/>
  <c r="AQ60" i="47"/>
  <c r="AQ61" i="47"/>
  <c r="AQ62" i="47"/>
  <c r="AQ63" i="47"/>
  <c r="AQ64" i="47"/>
  <c r="AQ65" i="47"/>
  <c r="AQ66" i="47"/>
  <c r="AQ67" i="47"/>
  <c r="AQ68" i="47"/>
  <c r="AQ69" i="47"/>
  <c r="AQ70" i="47"/>
  <c r="AQ71" i="47"/>
  <c r="AQ72" i="47"/>
  <c r="AQ73" i="47"/>
  <c r="AQ74" i="47"/>
  <c r="AQ75" i="47"/>
  <c r="AQ76" i="47"/>
  <c r="AQ77" i="47"/>
  <c r="AQ78" i="47"/>
  <c r="AQ79" i="47"/>
  <c r="AQ80" i="47"/>
  <c r="AQ81" i="47"/>
  <c r="AQ82" i="47"/>
  <c r="AQ83" i="47"/>
  <c r="AQ84" i="47"/>
  <c r="AQ85" i="47"/>
  <c r="AQ86" i="47"/>
  <c r="AQ87" i="47"/>
  <c r="AQ88" i="47"/>
  <c r="AQ89" i="47"/>
  <c r="AQ90" i="47"/>
  <c r="AQ91" i="47"/>
  <c r="AQ92" i="47"/>
  <c r="AQ93" i="47"/>
  <c r="AQ94" i="47"/>
  <c r="AQ95" i="47"/>
  <c r="AQ96" i="47"/>
  <c r="AQ97" i="47"/>
  <c r="AQ98" i="47"/>
  <c r="AQ99" i="47"/>
  <c r="AQ100" i="47"/>
  <c r="AQ101" i="47"/>
  <c r="AQ102" i="47"/>
  <c r="AQ103" i="47"/>
  <c r="AQ104" i="47"/>
  <c r="AQ105" i="47"/>
  <c r="AQ106" i="47"/>
  <c r="AQ107" i="47"/>
  <c r="AQ108" i="47"/>
  <c r="AQ109" i="47"/>
  <c r="AQ110" i="47"/>
  <c r="AQ111" i="47"/>
  <c r="AQ112" i="47"/>
  <c r="AQ113" i="47"/>
  <c r="AQ114" i="47"/>
  <c r="AQ115" i="47"/>
  <c r="AQ116" i="47"/>
  <c r="AQ117" i="47"/>
  <c r="AQ118" i="47"/>
  <c r="AQ119" i="47"/>
  <c r="AQ120" i="47"/>
  <c r="AQ121" i="47"/>
  <c r="AQ122" i="47"/>
  <c r="AQ123" i="47"/>
  <c r="AQ124" i="47"/>
  <c r="AQ125" i="47"/>
  <c r="AQ126" i="47"/>
  <c r="AQ127" i="47"/>
  <c r="AQ128" i="47"/>
  <c r="AQ129" i="47"/>
  <c r="AQ130" i="47"/>
  <c r="AQ131" i="47"/>
  <c r="AQ132" i="47"/>
  <c r="AQ133" i="47"/>
  <c r="AQ134" i="47"/>
  <c r="AQ135" i="47"/>
  <c r="AQ136" i="47"/>
  <c r="AQ137" i="47"/>
  <c r="AQ138" i="47"/>
  <c r="AQ139" i="47"/>
  <c r="AQ140" i="47"/>
  <c r="AQ141" i="47"/>
  <c r="AQ142" i="47"/>
  <c r="AQ143" i="47"/>
  <c r="AQ144" i="47"/>
  <c r="AQ145" i="47"/>
  <c r="AQ146" i="47"/>
  <c r="AQ147" i="47"/>
  <c r="AQ148" i="47"/>
  <c r="AQ149" i="47"/>
  <c r="AQ150" i="47"/>
  <c r="AQ151" i="47"/>
  <c r="AQ152" i="47"/>
  <c r="AQ153" i="47"/>
  <c r="AQ154" i="47"/>
  <c r="AQ155" i="47"/>
  <c r="AQ156" i="47"/>
  <c r="AQ157" i="47"/>
  <c r="AQ158" i="47"/>
  <c r="AQ159" i="47"/>
  <c r="AQ160" i="47"/>
  <c r="AQ161" i="47"/>
  <c r="AQ162" i="47"/>
  <c r="AQ163" i="47"/>
  <c r="AQ164" i="47"/>
  <c r="AQ165" i="47"/>
  <c r="AP3" i="47"/>
  <c r="AP4" i="47"/>
  <c r="AP167" i="47" s="1"/>
  <c r="D96" i="47" s="1"/>
  <c r="D98" i="47" s="1"/>
  <c r="AP5" i="47"/>
  <c r="AP6" i="47"/>
  <c r="AP7" i="47"/>
  <c r="AP8" i="47"/>
  <c r="AP9" i="47"/>
  <c r="AP10" i="47"/>
  <c r="AP11" i="47"/>
  <c r="AP12" i="47"/>
  <c r="AP13" i="47"/>
  <c r="AP14" i="47"/>
  <c r="AP15" i="47"/>
  <c r="AP16" i="47"/>
  <c r="AP17" i="47"/>
  <c r="AP18" i="47"/>
  <c r="AP19" i="47"/>
  <c r="AP20" i="47"/>
  <c r="AP21" i="47"/>
  <c r="AP22" i="47"/>
  <c r="AP23" i="47"/>
  <c r="AP24" i="47"/>
  <c r="AP25" i="47"/>
  <c r="AP26" i="47"/>
  <c r="AP27" i="47"/>
  <c r="AP28" i="47"/>
  <c r="AP29" i="47"/>
  <c r="AP30" i="47"/>
  <c r="AP31" i="47"/>
  <c r="AP32" i="47"/>
  <c r="AP33" i="47"/>
  <c r="AP34" i="47"/>
  <c r="AP35" i="47"/>
  <c r="AP36" i="47"/>
  <c r="AP37" i="47"/>
  <c r="AP38" i="47"/>
  <c r="AP39" i="47"/>
  <c r="AP40" i="47"/>
  <c r="AP41" i="47"/>
  <c r="AP42" i="47"/>
  <c r="AP43" i="47"/>
  <c r="AP44" i="47"/>
  <c r="AP45" i="47"/>
  <c r="AP46" i="47"/>
  <c r="AP47" i="47"/>
  <c r="AP48" i="47"/>
  <c r="AP49" i="47"/>
  <c r="AP50" i="47"/>
  <c r="AP51" i="47"/>
  <c r="AP52" i="47"/>
  <c r="AP53" i="47"/>
  <c r="AP54" i="47"/>
  <c r="AP55" i="47"/>
  <c r="AP56" i="47"/>
  <c r="AP57" i="47"/>
  <c r="AP58" i="47"/>
  <c r="AP59" i="47"/>
  <c r="AP60" i="47"/>
  <c r="AP61" i="47"/>
  <c r="AP62" i="47"/>
  <c r="AP63" i="47"/>
  <c r="AP64" i="47"/>
  <c r="AP65" i="47"/>
  <c r="AP66" i="47"/>
  <c r="AP67" i="47"/>
  <c r="AP68" i="47"/>
  <c r="AP69" i="47"/>
  <c r="AP70" i="47"/>
  <c r="AP71" i="47"/>
  <c r="AP72" i="47"/>
  <c r="AP73" i="47"/>
  <c r="AP74" i="47"/>
  <c r="AP75" i="47"/>
  <c r="AP76" i="47"/>
  <c r="AP77" i="47"/>
  <c r="AP78" i="47"/>
  <c r="AP79" i="47"/>
  <c r="AP80" i="47"/>
  <c r="AP81" i="47"/>
  <c r="AP82" i="47"/>
  <c r="AP83" i="47"/>
  <c r="AP84" i="47"/>
  <c r="AP85" i="47"/>
  <c r="AP86" i="47"/>
  <c r="AP87" i="47"/>
  <c r="AP88" i="47"/>
  <c r="AP89" i="47"/>
  <c r="AP90" i="47"/>
  <c r="AP91" i="47"/>
  <c r="AP92" i="47"/>
  <c r="AP93" i="47"/>
  <c r="AP94" i="47"/>
  <c r="AP95" i="47"/>
  <c r="AP96" i="47"/>
  <c r="AP97" i="47"/>
  <c r="AP98" i="47"/>
  <c r="AP99" i="47"/>
  <c r="AP100" i="47"/>
  <c r="AP101" i="47"/>
  <c r="AP102" i="47"/>
  <c r="AP103" i="47"/>
  <c r="AP104" i="47"/>
  <c r="AP105" i="47"/>
  <c r="AP106" i="47"/>
  <c r="AP107" i="47"/>
  <c r="AP108" i="47"/>
  <c r="AP109" i="47"/>
  <c r="AP110" i="47"/>
  <c r="AP111" i="47"/>
  <c r="AP112" i="47"/>
  <c r="AP113" i="47"/>
  <c r="AP114" i="47"/>
  <c r="AP115" i="47"/>
  <c r="AP116" i="47"/>
  <c r="AP117" i="47"/>
  <c r="AP118" i="47"/>
  <c r="AP119" i="47"/>
  <c r="AP120" i="47"/>
  <c r="AP121" i="47"/>
  <c r="AP122" i="47"/>
  <c r="AP123" i="47"/>
  <c r="AP124" i="47"/>
  <c r="AP125" i="47"/>
  <c r="AP126" i="47"/>
  <c r="AP127" i="47"/>
  <c r="AP128" i="47"/>
  <c r="AP129" i="47"/>
  <c r="AP130" i="47"/>
  <c r="AP131" i="47"/>
  <c r="AP132" i="47"/>
  <c r="AP133" i="47"/>
  <c r="AP134" i="47"/>
  <c r="AP135" i="47"/>
  <c r="AP136" i="47"/>
  <c r="AP137" i="47"/>
  <c r="AP138" i="47"/>
  <c r="AP139" i="47"/>
  <c r="AP140" i="47"/>
  <c r="AP141" i="47"/>
  <c r="AP142" i="47"/>
  <c r="AP143" i="47"/>
  <c r="AP144" i="47"/>
  <c r="AP145" i="47"/>
  <c r="AP146" i="47"/>
  <c r="AP147" i="47"/>
  <c r="AP148" i="47"/>
  <c r="AP149" i="47"/>
  <c r="AP150" i="47"/>
  <c r="AP151" i="47"/>
  <c r="AP152" i="47"/>
  <c r="AP153" i="47"/>
  <c r="AP154" i="47"/>
  <c r="AP155" i="47"/>
  <c r="AP156" i="47"/>
  <c r="AP157" i="47"/>
  <c r="AP158" i="47"/>
  <c r="AP159" i="47"/>
  <c r="AP160" i="47"/>
  <c r="AP161" i="47"/>
  <c r="AP162" i="47"/>
  <c r="AP163" i="47"/>
  <c r="AP164" i="47"/>
  <c r="AP165" i="47"/>
  <c r="AO3" i="47"/>
  <c r="AO4" i="47"/>
  <c r="AO167" i="47" s="1"/>
  <c r="C96" i="47" s="1"/>
  <c r="AO5" i="47"/>
  <c r="AO6" i="47"/>
  <c r="AO7" i="47"/>
  <c r="AO8" i="47"/>
  <c r="AO9" i="47"/>
  <c r="AO10" i="47"/>
  <c r="AO11" i="47"/>
  <c r="AO12" i="47"/>
  <c r="AO13" i="47"/>
  <c r="AO14" i="47"/>
  <c r="AO15" i="47"/>
  <c r="AO16" i="47"/>
  <c r="AO17" i="47"/>
  <c r="AO18" i="47"/>
  <c r="AO19" i="47"/>
  <c r="AO20" i="47"/>
  <c r="AO21" i="47"/>
  <c r="AO22" i="47"/>
  <c r="AO23" i="47"/>
  <c r="AO24" i="47"/>
  <c r="AO25" i="47"/>
  <c r="AO26" i="47"/>
  <c r="AO27" i="47"/>
  <c r="AO28" i="47"/>
  <c r="AO29" i="47"/>
  <c r="AO30" i="47"/>
  <c r="AO31" i="47"/>
  <c r="AO32" i="47"/>
  <c r="AO33" i="47"/>
  <c r="AO34" i="47"/>
  <c r="AO35" i="47"/>
  <c r="AO36" i="47"/>
  <c r="AO37" i="47"/>
  <c r="AO38" i="47"/>
  <c r="AO39" i="47"/>
  <c r="AO40" i="47"/>
  <c r="AO41" i="47"/>
  <c r="AO42" i="47"/>
  <c r="AO43" i="47"/>
  <c r="AO44" i="47"/>
  <c r="AO45" i="47"/>
  <c r="AO46" i="47"/>
  <c r="AO47" i="47"/>
  <c r="AO48" i="47"/>
  <c r="AO49" i="47"/>
  <c r="AO50" i="47"/>
  <c r="AO51" i="47"/>
  <c r="AO52" i="47"/>
  <c r="AO53" i="47"/>
  <c r="AO54" i="47"/>
  <c r="AO55" i="47"/>
  <c r="AO56" i="47"/>
  <c r="AO57" i="47"/>
  <c r="AO58" i="47"/>
  <c r="AO59" i="47"/>
  <c r="AO60" i="47"/>
  <c r="AO61" i="47"/>
  <c r="AO62" i="47"/>
  <c r="AO63" i="47"/>
  <c r="AO64" i="47"/>
  <c r="AO65" i="47"/>
  <c r="AO66" i="47"/>
  <c r="AO67" i="47"/>
  <c r="AO68" i="47"/>
  <c r="AO69" i="47"/>
  <c r="AO70" i="47"/>
  <c r="AO71" i="47"/>
  <c r="AO72" i="47"/>
  <c r="AO73" i="47"/>
  <c r="AO74" i="47"/>
  <c r="AO75" i="47"/>
  <c r="AO76" i="47"/>
  <c r="AO77" i="47"/>
  <c r="AO78" i="47"/>
  <c r="AO79" i="47"/>
  <c r="AO80" i="47"/>
  <c r="AO81" i="47"/>
  <c r="AO82" i="47"/>
  <c r="AO83" i="47"/>
  <c r="AO84" i="47"/>
  <c r="AO85" i="47"/>
  <c r="AO86" i="47"/>
  <c r="AO87" i="47"/>
  <c r="AO88" i="47"/>
  <c r="AO89" i="47"/>
  <c r="AO90" i="47"/>
  <c r="AO91" i="47"/>
  <c r="AO92" i="47"/>
  <c r="AO93" i="47"/>
  <c r="AO94" i="47"/>
  <c r="AO95" i="47"/>
  <c r="AO96" i="47"/>
  <c r="AO97" i="47"/>
  <c r="AO98" i="47"/>
  <c r="AO99" i="47"/>
  <c r="AO100" i="47"/>
  <c r="AO101" i="47"/>
  <c r="AO102" i="47"/>
  <c r="AO103" i="47"/>
  <c r="AO104" i="47"/>
  <c r="AO105" i="47"/>
  <c r="AO106" i="47"/>
  <c r="AO107" i="47"/>
  <c r="AO108" i="47"/>
  <c r="AO109" i="47"/>
  <c r="AO110" i="47"/>
  <c r="AO111" i="47"/>
  <c r="AO112" i="47"/>
  <c r="AO113" i="47"/>
  <c r="AO114" i="47"/>
  <c r="AO115" i="47"/>
  <c r="AO116" i="47"/>
  <c r="AO117" i="47"/>
  <c r="AO118" i="47"/>
  <c r="AO119" i="47"/>
  <c r="AO120" i="47"/>
  <c r="AO121" i="47"/>
  <c r="AO122" i="47"/>
  <c r="AO123" i="47"/>
  <c r="AO124" i="47"/>
  <c r="AO125" i="47"/>
  <c r="AO126" i="47"/>
  <c r="AO127" i="47"/>
  <c r="AO128" i="47"/>
  <c r="AO129" i="47"/>
  <c r="AO130" i="47"/>
  <c r="AO131" i="47"/>
  <c r="AO132" i="47"/>
  <c r="AO133" i="47"/>
  <c r="AO134" i="47"/>
  <c r="AO135" i="47"/>
  <c r="AO136" i="47"/>
  <c r="AO137" i="47"/>
  <c r="AO138" i="47"/>
  <c r="AO139" i="47"/>
  <c r="AO140" i="47"/>
  <c r="AO141" i="47"/>
  <c r="AO142" i="47"/>
  <c r="AO143" i="47"/>
  <c r="AO144" i="47"/>
  <c r="AO145" i="47"/>
  <c r="AO146" i="47"/>
  <c r="AO147" i="47"/>
  <c r="AO148" i="47"/>
  <c r="AO149" i="47"/>
  <c r="AO150" i="47"/>
  <c r="AO151" i="47"/>
  <c r="AO152" i="47"/>
  <c r="AO153" i="47"/>
  <c r="AO154" i="47"/>
  <c r="AO155" i="47"/>
  <c r="AO156" i="47"/>
  <c r="AO157" i="47"/>
  <c r="AO158" i="47"/>
  <c r="AO159" i="47"/>
  <c r="AO160" i="47"/>
  <c r="AO161" i="47"/>
  <c r="AO162" i="47"/>
  <c r="AO163" i="47"/>
  <c r="AO164" i="47"/>
  <c r="AO165" i="47"/>
  <c r="DN3" i="47"/>
  <c r="DT3" i="47" s="1"/>
  <c r="AM3" i="47" s="1"/>
  <c r="DO3" i="47"/>
  <c r="DO4" i="47"/>
  <c r="DO5" i="47"/>
  <c r="DO6" i="47"/>
  <c r="AM7" i="47"/>
  <c r="AM8" i="47"/>
  <c r="DO7" i="47"/>
  <c r="DO8" i="47"/>
  <c r="DO9" i="47"/>
  <c r="AM10" i="47"/>
  <c r="AM11" i="47"/>
  <c r="DO10" i="47"/>
  <c r="DO11" i="47"/>
  <c r="DO12" i="47"/>
  <c r="DT12" i="47"/>
  <c r="AM12" i="47"/>
  <c r="DT13" i="47"/>
  <c r="AM13" i="47"/>
  <c r="DT14" i="47"/>
  <c r="AM14" i="47"/>
  <c r="DO13" i="47"/>
  <c r="DO14" i="47"/>
  <c r="DO15" i="47"/>
  <c r="DT15" i="47"/>
  <c r="AM15" i="47"/>
  <c r="DO16" i="47"/>
  <c r="DT16" i="47"/>
  <c r="AM16" i="47"/>
  <c r="DT17" i="47"/>
  <c r="AM17" i="47"/>
  <c r="DT18" i="47"/>
  <c r="AM18" i="47"/>
  <c r="DT19" i="47"/>
  <c r="AM19" i="47"/>
  <c r="DT20" i="47"/>
  <c r="AM20" i="47"/>
  <c r="DO17" i="47"/>
  <c r="DO18" i="47"/>
  <c r="DO19" i="47"/>
  <c r="DO20" i="47"/>
  <c r="DO21" i="47"/>
  <c r="DT21" i="47"/>
  <c r="AM21" i="47"/>
  <c r="DO22" i="47"/>
  <c r="DO23" i="47"/>
  <c r="AM24" i="47"/>
  <c r="DO24" i="47"/>
  <c r="DO25" i="47"/>
  <c r="DT25" i="47"/>
  <c r="AM25" i="47"/>
  <c r="DT26" i="47"/>
  <c r="AM26" i="47"/>
  <c r="DT27" i="47"/>
  <c r="AM27" i="47"/>
  <c r="DT28" i="47"/>
  <c r="AM28" i="47"/>
  <c r="DT29" i="47"/>
  <c r="AM29" i="47"/>
  <c r="DT30" i="47"/>
  <c r="AM30" i="47"/>
  <c r="DT31" i="47"/>
  <c r="AM31" i="47"/>
  <c r="DT32" i="47"/>
  <c r="AM32" i="47"/>
  <c r="DT33" i="47"/>
  <c r="AM33" i="47"/>
  <c r="AM34" i="47"/>
  <c r="AM35" i="47"/>
  <c r="AM36" i="47"/>
  <c r="AM37" i="47"/>
  <c r="AM38" i="47"/>
  <c r="DO26" i="47"/>
  <c r="DO27" i="47"/>
  <c r="DO28" i="47"/>
  <c r="DO29" i="47"/>
  <c r="DO30" i="47"/>
  <c r="DO31" i="47"/>
  <c r="DO32" i="47"/>
  <c r="DO33" i="47"/>
  <c r="DO34" i="47"/>
  <c r="DO35" i="47"/>
  <c r="DO36" i="47"/>
  <c r="DO37" i="47"/>
  <c r="DO38" i="47"/>
  <c r="DO39" i="47"/>
  <c r="DT39" i="47"/>
  <c r="AM39" i="47"/>
  <c r="DO40" i="47"/>
  <c r="DT40" i="47"/>
  <c r="AM40" i="47"/>
  <c r="DO41" i="47"/>
  <c r="DT41" i="47"/>
  <c r="AM41" i="47"/>
  <c r="AM42" i="47"/>
  <c r="DO42" i="47"/>
  <c r="DO43" i="47"/>
  <c r="DT43" i="47"/>
  <c r="AM43" i="47"/>
  <c r="AM44" i="47"/>
  <c r="AM45" i="47"/>
  <c r="AM46" i="47"/>
  <c r="AM47" i="47"/>
  <c r="AM48" i="47"/>
  <c r="AM49" i="47"/>
  <c r="AM50" i="47"/>
  <c r="AM51" i="47"/>
  <c r="AM52" i="47"/>
  <c r="AM53" i="47"/>
  <c r="AM54" i="47"/>
  <c r="AM55" i="47"/>
  <c r="DO44" i="47"/>
  <c r="DO45" i="47"/>
  <c r="DO46" i="47"/>
  <c r="DO47" i="47"/>
  <c r="DO48" i="47"/>
  <c r="DO49" i="47"/>
  <c r="DO50" i="47"/>
  <c r="DO51" i="47"/>
  <c r="DO52" i="47"/>
  <c r="DO53" i="47"/>
  <c r="DO54" i="47"/>
  <c r="DO55" i="47"/>
  <c r="DO56" i="47"/>
  <c r="DO57" i="47"/>
  <c r="DO58" i="47"/>
  <c r="AM59" i="47"/>
  <c r="DO59" i="47"/>
  <c r="DO60" i="47"/>
  <c r="AM61" i="47"/>
  <c r="AM62" i="47"/>
  <c r="DO61" i="47"/>
  <c r="DO62" i="47"/>
  <c r="DO63" i="47"/>
  <c r="DO64" i="47"/>
  <c r="DO65" i="47"/>
  <c r="DO66" i="47"/>
  <c r="DO67" i="47"/>
  <c r="DO68" i="47"/>
  <c r="DO69" i="47"/>
  <c r="DO70" i="47"/>
  <c r="AM71" i="47"/>
  <c r="DO71" i="47"/>
  <c r="DO72" i="47"/>
  <c r="DO73" i="47"/>
  <c r="DO74" i="47"/>
  <c r="DO75" i="47"/>
  <c r="DO76" i="47"/>
  <c r="DO77" i="47"/>
  <c r="DO78" i="47"/>
  <c r="DO79" i="47"/>
  <c r="DO80" i="47"/>
  <c r="DO81" i="47"/>
  <c r="AM82" i="47"/>
  <c r="DO82" i="47"/>
  <c r="DO83" i="47"/>
  <c r="AM84" i="47"/>
  <c r="AM85" i="47"/>
  <c r="AM86" i="47"/>
  <c r="AM87" i="47"/>
  <c r="AM88" i="47"/>
  <c r="AM89" i="47"/>
  <c r="DO84" i="47"/>
  <c r="DO85" i="47"/>
  <c r="DO86" i="47"/>
  <c r="DO87" i="47"/>
  <c r="DO88" i="47"/>
  <c r="DO89" i="47"/>
  <c r="DO90" i="47"/>
  <c r="DO91" i="47"/>
  <c r="DO92" i="47"/>
  <c r="DO93" i="47"/>
  <c r="DO94" i="47"/>
  <c r="DO95" i="47"/>
  <c r="DO96" i="47"/>
  <c r="DO97" i="47"/>
  <c r="DO98" i="47"/>
  <c r="DO99" i="47"/>
  <c r="DO100" i="47"/>
  <c r="AM101" i="47"/>
  <c r="AM102" i="47"/>
  <c r="AM103" i="47"/>
  <c r="AM104" i="47"/>
  <c r="AM105" i="47"/>
  <c r="AM106" i="47"/>
  <c r="AM107" i="47"/>
  <c r="AM108" i="47"/>
  <c r="AM109" i="47"/>
  <c r="AM110" i="47"/>
  <c r="DO101" i="47"/>
  <c r="DO102" i="47"/>
  <c r="DO103" i="47"/>
  <c r="DO104" i="47"/>
  <c r="DO105" i="47"/>
  <c r="DO106" i="47"/>
  <c r="DO107" i="47"/>
  <c r="DO108" i="47"/>
  <c r="DO109" i="47"/>
  <c r="DO110" i="47"/>
  <c r="DO111" i="47"/>
  <c r="AM112" i="47"/>
  <c r="AM113" i="47"/>
  <c r="AM114" i="47"/>
  <c r="AM115" i="47"/>
  <c r="AM116" i="47"/>
  <c r="DO112" i="47"/>
  <c r="DO113" i="47"/>
  <c r="DO114" i="47"/>
  <c r="DO115" i="47"/>
  <c r="DO116" i="47"/>
  <c r="DO117" i="47"/>
  <c r="DO118" i="47"/>
  <c r="DO119" i="47"/>
  <c r="AM120" i="47"/>
  <c r="AM121" i="47"/>
  <c r="AM122" i="47"/>
  <c r="DO120" i="47"/>
  <c r="DO121" i="47"/>
  <c r="DO122" i="47"/>
  <c r="DO123" i="47"/>
  <c r="DO124" i="47"/>
  <c r="DO125" i="47"/>
  <c r="DO126" i="47"/>
  <c r="DO127" i="47"/>
  <c r="DO128" i="47"/>
  <c r="AM129" i="47"/>
  <c r="AM130" i="47"/>
  <c r="AM131" i="47"/>
  <c r="AM132" i="47"/>
  <c r="AM133" i="47"/>
  <c r="AM134" i="47"/>
  <c r="AM135" i="47"/>
  <c r="AM136" i="47"/>
  <c r="AM137" i="47"/>
  <c r="AM138" i="47"/>
  <c r="AM139" i="47"/>
  <c r="AM140" i="47"/>
  <c r="AM141" i="47"/>
  <c r="DO129" i="47"/>
  <c r="DO130" i="47"/>
  <c r="DO131" i="47"/>
  <c r="DO132" i="47"/>
  <c r="DO133" i="47"/>
  <c r="DO134" i="47"/>
  <c r="DO135" i="47"/>
  <c r="DO136" i="47"/>
  <c r="DO137" i="47"/>
  <c r="DO138" i="47"/>
  <c r="DO139" i="47"/>
  <c r="DO140" i="47"/>
  <c r="DO141" i="47"/>
  <c r="DO142" i="47"/>
  <c r="AM143" i="47"/>
  <c r="AM144" i="47"/>
  <c r="AM145" i="47"/>
  <c r="AM146" i="47"/>
  <c r="AM147" i="47"/>
  <c r="AM148" i="47"/>
  <c r="DO143" i="47"/>
  <c r="DO144" i="47"/>
  <c r="DO145" i="47"/>
  <c r="DO146" i="47"/>
  <c r="DO147" i="47"/>
  <c r="DO148" i="47"/>
  <c r="DO149" i="47"/>
  <c r="AM150" i="47"/>
  <c r="AM151" i="47"/>
  <c r="AM152" i="47"/>
  <c r="AM153" i="47"/>
  <c r="AM154" i="47"/>
  <c r="AM155" i="47"/>
  <c r="AM156" i="47"/>
  <c r="AM157" i="47"/>
  <c r="AM158" i="47"/>
  <c r="AM159" i="47"/>
  <c r="AM160" i="47"/>
  <c r="AM161" i="47"/>
  <c r="AM162" i="47"/>
  <c r="AM163" i="47"/>
  <c r="AM164" i="47"/>
  <c r="AM165" i="47"/>
  <c r="DS3" i="47"/>
  <c r="AL3" i="47" s="1"/>
  <c r="AL7" i="47"/>
  <c r="AL8" i="47"/>
  <c r="AL10" i="47"/>
  <c r="AL11" i="47"/>
  <c r="DS12" i="47"/>
  <c r="AL12" i="47"/>
  <c r="DS13" i="47"/>
  <c r="AL13" i="47"/>
  <c r="DS14" i="47"/>
  <c r="AL14" i="47"/>
  <c r="DS15" i="47"/>
  <c r="AL15" i="47"/>
  <c r="DS16" i="47"/>
  <c r="AL16" i="47"/>
  <c r="DS17" i="47"/>
  <c r="AL17" i="47"/>
  <c r="DS18" i="47"/>
  <c r="AL18" i="47"/>
  <c r="DS19" i="47"/>
  <c r="AL19" i="47"/>
  <c r="DS20" i="47"/>
  <c r="AL20" i="47"/>
  <c r="DS21" i="47"/>
  <c r="AL21" i="47"/>
  <c r="AL24" i="47"/>
  <c r="DS25" i="47"/>
  <c r="AL25" i="47"/>
  <c r="DS26" i="47"/>
  <c r="AL26" i="47"/>
  <c r="DS27" i="47"/>
  <c r="AL27" i="47"/>
  <c r="DS28" i="47"/>
  <c r="AL28" i="47"/>
  <c r="DS29" i="47"/>
  <c r="AL29" i="47"/>
  <c r="DS30" i="47"/>
  <c r="AL30" i="47"/>
  <c r="DS31" i="47"/>
  <c r="AL31" i="47"/>
  <c r="DS32" i="47"/>
  <c r="AL32" i="47"/>
  <c r="DS33" i="47"/>
  <c r="AL33" i="47"/>
  <c r="AL34" i="47"/>
  <c r="AL35" i="47"/>
  <c r="AL36" i="47"/>
  <c r="AL37" i="47"/>
  <c r="AL38" i="47"/>
  <c r="DS39" i="47"/>
  <c r="AL39" i="47"/>
  <c r="DS40" i="47"/>
  <c r="AL40" i="47"/>
  <c r="DS41" i="47"/>
  <c r="AL41" i="47"/>
  <c r="AL42" i="47"/>
  <c r="DS43" i="47"/>
  <c r="AL43" i="47"/>
  <c r="AL44" i="47"/>
  <c r="AL45" i="47"/>
  <c r="AL46" i="47"/>
  <c r="AL47" i="47"/>
  <c r="AL48" i="47"/>
  <c r="AL49" i="47"/>
  <c r="AL50" i="47"/>
  <c r="AL51" i="47"/>
  <c r="AL52" i="47"/>
  <c r="AL53" i="47"/>
  <c r="AL54" i="47"/>
  <c r="AL55" i="47"/>
  <c r="AL59" i="47"/>
  <c r="AL61" i="47"/>
  <c r="AL62" i="47"/>
  <c r="AL71" i="47"/>
  <c r="AL82" i="47"/>
  <c r="AL84" i="47"/>
  <c r="AL85" i="47"/>
  <c r="AL86" i="47"/>
  <c r="AL87" i="47"/>
  <c r="AL88" i="47"/>
  <c r="AL89" i="47"/>
  <c r="AL101" i="47"/>
  <c r="AL102" i="47"/>
  <c r="AL103" i="47"/>
  <c r="AL104" i="47"/>
  <c r="AL105" i="47"/>
  <c r="AL106" i="47"/>
  <c r="AL107" i="47"/>
  <c r="AL108" i="47"/>
  <c r="AL109" i="47"/>
  <c r="AL110" i="47"/>
  <c r="AL112" i="47"/>
  <c r="AL113" i="47"/>
  <c r="AL114" i="47"/>
  <c r="AL115" i="47"/>
  <c r="AL116" i="47"/>
  <c r="AL120" i="47"/>
  <c r="AL121" i="47"/>
  <c r="AL122" i="47"/>
  <c r="AL129" i="47"/>
  <c r="AL130" i="47"/>
  <c r="AL131" i="47"/>
  <c r="AL132" i="47"/>
  <c r="AL133" i="47"/>
  <c r="AL134" i="47"/>
  <c r="AL135" i="47"/>
  <c r="AL136" i="47"/>
  <c r="AL137" i="47"/>
  <c r="AL138" i="47"/>
  <c r="AL139" i="47"/>
  <c r="AL140" i="47"/>
  <c r="AL141" i="47"/>
  <c r="AL143" i="47"/>
  <c r="AL144" i="47"/>
  <c r="AL145" i="47"/>
  <c r="AL146" i="47"/>
  <c r="AL147" i="47"/>
  <c r="AL148" i="47"/>
  <c r="AL150" i="47"/>
  <c r="AL151" i="47"/>
  <c r="AL152" i="47"/>
  <c r="AL153" i="47"/>
  <c r="AL154" i="47"/>
  <c r="AL155" i="47"/>
  <c r="AL156" i="47"/>
  <c r="AL157" i="47"/>
  <c r="AL158" i="47"/>
  <c r="AL159" i="47"/>
  <c r="AL160" i="47"/>
  <c r="AL161" i="47"/>
  <c r="AL162" i="47"/>
  <c r="AL163" i="47"/>
  <c r="AL164" i="47"/>
  <c r="AL165" i="47"/>
  <c r="DL3" i="47"/>
  <c r="DR3" i="47" s="1"/>
  <c r="AK3" i="47" s="1"/>
  <c r="DM3" i="47"/>
  <c r="DM4" i="47"/>
  <c r="DM5" i="47"/>
  <c r="DM6" i="47"/>
  <c r="AK7" i="47"/>
  <c r="AK8" i="47"/>
  <c r="DM7" i="47"/>
  <c r="DM8" i="47"/>
  <c r="DM9" i="47"/>
  <c r="AK10" i="47"/>
  <c r="AK11" i="47"/>
  <c r="DM10" i="47"/>
  <c r="DM11" i="47"/>
  <c r="DM12" i="47"/>
  <c r="DR12" i="47"/>
  <c r="AK12" i="47"/>
  <c r="DR13" i="47"/>
  <c r="AK13" i="47"/>
  <c r="DR14" i="47"/>
  <c r="AK14" i="47"/>
  <c r="DM13" i="47"/>
  <c r="DM14" i="47"/>
  <c r="DM15" i="47"/>
  <c r="DR15" i="47"/>
  <c r="AK15" i="47"/>
  <c r="DM16" i="47"/>
  <c r="DR16" i="47"/>
  <c r="AK16" i="47"/>
  <c r="DR17" i="47"/>
  <c r="AK17" i="47"/>
  <c r="DR18" i="47"/>
  <c r="AK18" i="47"/>
  <c r="DR19" i="47"/>
  <c r="AK19" i="47"/>
  <c r="DR20" i="47"/>
  <c r="AK20" i="47"/>
  <c r="DM17" i="47"/>
  <c r="DM18" i="47"/>
  <c r="DM19" i="47"/>
  <c r="DM20" i="47"/>
  <c r="DM21" i="47"/>
  <c r="DR21" i="47"/>
  <c r="AK21" i="47"/>
  <c r="DM22" i="47"/>
  <c r="DM23" i="47"/>
  <c r="AK24" i="47"/>
  <c r="DR25" i="47"/>
  <c r="AK25" i="47"/>
  <c r="DR26" i="47"/>
  <c r="AK26" i="47"/>
  <c r="DR27" i="47"/>
  <c r="AK27" i="47"/>
  <c r="DR28" i="47"/>
  <c r="AK28" i="47"/>
  <c r="DR29" i="47"/>
  <c r="AK29" i="47"/>
  <c r="DR30" i="47"/>
  <c r="AK30" i="47"/>
  <c r="DR31" i="47"/>
  <c r="AK31" i="47"/>
  <c r="DR32" i="47"/>
  <c r="AK32" i="47"/>
  <c r="DR33" i="47"/>
  <c r="AK33" i="47"/>
  <c r="AK34" i="47"/>
  <c r="AK35" i="47"/>
  <c r="AK36" i="47"/>
  <c r="AK37" i="47"/>
  <c r="AK38" i="47"/>
  <c r="DM24" i="47"/>
  <c r="DM25" i="47"/>
  <c r="DM26" i="47"/>
  <c r="DM27" i="47"/>
  <c r="DM28" i="47"/>
  <c r="DM29" i="47"/>
  <c r="DM30" i="47"/>
  <c r="DM31" i="47"/>
  <c r="DM32" i="47"/>
  <c r="DM33" i="47"/>
  <c r="DM34" i="47"/>
  <c r="DM35" i="47"/>
  <c r="DM36" i="47"/>
  <c r="DM37" i="47"/>
  <c r="DM38" i="47"/>
  <c r="DM39" i="47"/>
  <c r="DR39" i="47"/>
  <c r="AK39" i="47"/>
  <c r="DM40" i="47"/>
  <c r="DR40" i="47"/>
  <c r="AK40" i="47"/>
  <c r="DM41" i="47"/>
  <c r="DR41" i="47"/>
  <c r="AK41" i="47"/>
  <c r="AK42" i="47"/>
  <c r="DM42" i="47"/>
  <c r="DM43" i="47"/>
  <c r="DR43" i="47"/>
  <c r="AK43" i="47"/>
  <c r="AK44" i="47"/>
  <c r="AK45" i="47"/>
  <c r="AK46" i="47"/>
  <c r="AK47" i="47"/>
  <c r="AK48" i="47"/>
  <c r="AK49" i="47"/>
  <c r="AK50" i="47"/>
  <c r="AK51" i="47"/>
  <c r="AK52" i="47"/>
  <c r="AK53" i="47"/>
  <c r="AK54" i="47"/>
  <c r="AK55" i="47"/>
  <c r="DM44" i="47"/>
  <c r="DM45" i="47"/>
  <c r="DM46" i="47"/>
  <c r="DM47" i="47"/>
  <c r="DM48" i="47"/>
  <c r="DM49" i="47"/>
  <c r="DM50" i="47"/>
  <c r="DM51" i="47"/>
  <c r="DM52" i="47"/>
  <c r="DM53" i="47"/>
  <c r="DM54" i="47"/>
  <c r="DM55" i="47"/>
  <c r="DM56" i="47"/>
  <c r="DM57" i="47"/>
  <c r="DM58" i="47"/>
  <c r="AK59" i="47"/>
  <c r="DM59" i="47"/>
  <c r="DM60" i="47"/>
  <c r="AK61" i="47"/>
  <c r="AK62" i="47"/>
  <c r="DM61" i="47"/>
  <c r="DM62" i="47"/>
  <c r="DM63" i="47"/>
  <c r="DM64" i="47"/>
  <c r="DM65" i="47"/>
  <c r="DM66" i="47"/>
  <c r="DM67" i="47"/>
  <c r="DM68" i="47"/>
  <c r="DM69" i="47"/>
  <c r="DM70" i="47"/>
  <c r="AK71" i="47"/>
  <c r="DM71" i="47"/>
  <c r="DM72" i="47"/>
  <c r="DM73" i="47"/>
  <c r="DM74" i="47"/>
  <c r="DM75" i="47"/>
  <c r="DM76" i="47"/>
  <c r="DM77" i="47"/>
  <c r="DM78" i="47"/>
  <c r="DM79" i="47"/>
  <c r="DM80" i="47"/>
  <c r="DM81" i="47"/>
  <c r="AK82" i="47"/>
  <c r="DM82" i="47"/>
  <c r="DM83" i="47"/>
  <c r="AK84" i="47"/>
  <c r="AK85" i="47"/>
  <c r="AK86" i="47"/>
  <c r="AK87" i="47"/>
  <c r="AK88" i="47"/>
  <c r="AK89" i="47"/>
  <c r="DM84" i="47"/>
  <c r="DM85" i="47"/>
  <c r="DM86" i="47"/>
  <c r="DM87" i="47"/>
  <c r="DM88" i="47"/>
  <c r="DM89" i="47"/>
  <c r="DM90" i="47"/>
  <c r="DM91" i="47"/>
  <c r="DM92" i="47"/>
  <c r="DM93" i="47"/>
  <c r="DM94" i="47"/>
  <c r="DM95" i="47"/>
  <c r="DM96" i="47"/>
  <c r="DM97" i="47"/>
  <c r="DM98" i="47"/>
  <c r="DM99" i="47"/>
  <c r="DM100" i="47"/>
  <c r="AK101" i="47"/>
  <c r="AK102" i="47"/>
  <c r="AK103" i="47"/>
  <c r="AK104" i="47"/>
  <c r="AK105" i="47"/>
  <c r="AK106" i="47"/>
  <c r="AK107" i="47"/>
  <c r="AK108" i="47"/>
  <c r="AK109" i="47"/>
  <c r="AK110" i="47"/>
  <c r="DM101" i="47"/>
  <c r="DM102" i="47"/>
  <c r="DM103" i="47"/>
  <c r="DM104" i="47"/>
  <c r="DM105" i="47"/>
  <c r="DM106" i="47"/>
  <c r="DM107" i="47"/>
  <c r="DM108" i="47"/>
  <c r="DM109" i="47"/>
  <c r="DM110" i="47"/>
  <c r="DM111" i="47"/>
  <c r="AK112" i="47"/>
  <c r="AK113" i="47"/>
  <c r="AK114" i="47"/>
  <c r="AK115" i="47"/>
  <c r="AK116" i="47"/>
  <c r="DM112" i="47"/>
  <c r="DM113" i="47"/>
  <c r="DM114" i="47"/>
  <c r="DM115" i="47"/>
  <c r="DM116" i="47"/>
  <c r="DM117" i="47"/>
  <c r="DM118" i="47"/>
  <c r="DM119" i="47"/>
  <c r="AK120" i="47"/>
  <c r="AK121" i="47"/>
  <c r="AK122" i="47"/>
  <c r="DM120" i="47"/>
  <c r="DM121" i="47"/>
  <c r="DM122" i="47"/>
  <c r="DM123" i="47"/>
  <c r="DM124" i="47"/>
  <c r="DM125" i="47"/>
  <c r="DM126" i="47"/>
  <c r="DM127" i="47"/>
  <c r="DM128" i="47"/>
  <c r="AK129" i="47"/>
  <c r="AK130" i="47"/>
  <c r="AK131" i="47"/>
  <c r="AK132" i="47"/>
  <c r="AK133" i="47"/>
  <c r="AK134" i="47"/>
  <c r="AK135" i="47"/>
  <c r="AK136" i="47"/>
  <c r="AK137" i="47"/>
  <c r="AK138" i="47"/>
  <c r="AK139" i="47"/>
  <c r="AK140" i="47"/>
  <c r="AK141" i="47"/>
  <c r="DM129" i="47"/>
  <c r="DM130" i="47"/>
  <c r="DM131" i="47"/>
  <c r="DM132" i="47"/>
  <c r="DM133" i="47"/>
  <c r="DM134" i="47"/>
  <c r="DM135" i="47"/>
  <c r="DM136" i="47"/>
  <c r="DM137" i="47"/>
  <c r="DM138" i="47"/>
  <c r="DM139" i="47"/>
  <c r="DM140" i="47"/>
  <c r="DM141" i="47"/>
  <c r="DM142" i="47"/>
  <c r="AK143" i="47"/>
  <c r="AK144" i="47"/>
  <c r="AK145" i="47"/>
  <c r="AK146" i="47"/>
  <c r="AK147" i="47"/>
  <c r="AK148" i="47"/>
  <c r="DM143" i="47"/>
  <c r="DM144" i="47"/>
  <c r="DM145" i="47"/>
  <c r="DM146" i="47"/>
  <c r="DM147" i="47"/>
  <c r="DM148" i="47"/>
  <c r="DM149" i="47"/>
  <c r="AK150" i="47"/>
  <c r="AK151" i="47"/>
  <c r="AK152" i="47"/>
  <c r="AK153" i="47"/>
  <c r="AK154" i="47"/>
  <c r="AK155" i="47"/>
  <c r="AK156" i="47"/>
  <c r="AK157" i="47"/>
  <c r="AK158" i="47"/>
  <c r="AK159" i="47"/>
  <c r="AK160" i="47"/>
  <c r="AK161" i="47"/>
  <c r="AK162" i="47"/>
  <c r="AK163" i="47"/>
  <c r="AK164" i="47"/>
  <c r="AK165" i="47"/>
  <c r="DQ3" i="47"/>
  <c r="AJ3" i="47" s="1"/>
  <c r="AJ7" i="47"/>
  <c r="AJ8" i="47"/>
  <c r="AJ10" i="47"/>
  <c r="AJ11" i="47"/>
  <c r="DQ12" i="47"/>
  <c r="AJ12" i="47"/>
  <c r="DQ13" i="47"/>
  <c r="AJ13" i="47"/>
  <c r="DQ14" i="47"/>
  <c r="AJ14" i="47"/>
  <c r="DQ15" i="47"/>
  <c r="AJ15" i="47"/>
  <c r="DQ16" i="47"/>
  <c r="AJ16" i="47"/>
  <c r="DQ17" i="47"/>
  <c r="AJ17" i="47"/>
  <c r="DQ18" i="47"/>
  <c r="AJ18" i="47"/>
  <c r="DQ19" i="47"/>
  <c r="AJ19" i="47"/>
  <c r="DQ20" i="47"/>
  <c r="AJ20" i="47"/>
  <c r="DQ21" i="47"/>
  <c r="AJ21" i="47"/>
  <c r="AJ24" i="47"/>
  <c r="DQ25" i="47"/>
  <c r="AJ25" i="47"/>
  <c r="DQ26" i="47"/>
  <c r="AJ26" i="47"/>
  <c r="DQ27" i="47"/>
  <c r="AJ27" i="47"/>
  <c r="DQ28" i="47"/>
  <c r="AJ28" i="47"/>
  <c r="DQ29" i="47"/>
  <c r="AJ29" i="47"/>
  <c r="DQ30" i="47"/>
  <c r="AJ30" i="47"/>
  <c r="DQ31" i="47"/>
  <c r="AJ31" i="47"/>
  <c r="DQ32" i="47"/>
  <c r="AJ32" i="47"/>
  <c r="DQ33" i="47"/>
  <c r="AJ33" i="47"/>
  <c r="AJ34" i="47"/>
  <c r="AJ35" i="47"/>
  <c r="AJ36" i="47"/>
  <c r="AJ37" i="47"/>
  <c r="AJ38" i="47"/>
  <c r="DQ39" i="47"/>
  <c r="AJ39" i="47"/>
  <c r="DQ40" i="47"/>
  <c r="AJ40" i="47"/>
  <c r="DQ41" i="47"/>
  <c r="AJ41" i="47"/>
  <c r="AJ42" i="47"/>
  <c r="DQ43" i="47"/>
  <c r="AJ43" i="47"/>
  <c r="AJ44" i="47"/>
  <c r="AJ45" i="47"/>
  <c r="AJ46" i="47"/>
  <c r="AJ47" i="47"/>
  <c r="AJ48" i="47"/>
  <c r="AJ49" i="47"/>
  <c r="AJ50" i="47"/>
  <c r="AJ51" i="47"/>
  <c r="AJ52" i="47"/>
  <c r="AJ53" i="47"/>
  <c r="AJ54" i="47"/>
  <c r="AJ55" i="47"/>
  <c r="AJ59" i="47"/>
  <c r="AJ61" i="47"/>
  <c r="AJ62" i="47"/>
  <c r="AJ71" i="47"/>
  <c r="AJ82" i="47"/>
  <c r="AJ84" i="47"/>
  <c r="AJ85" i="47"/>
  <c r="AJ86" i="47"/>
  <c r="AJ87" i="47"/>
  <c r="AJ88" i="47"/>
  <c r="AJ89" i="47"/>
  <c r="AJ101" i="47"/>
  <c r="AJ102" i="47"/>
  <c r="AJ103" i="47"/>
  <c r="AJ104" i="47"/>
  <c r="AJ105" i="47"/>
  <c r="AJ106" i="47"/>
  <c r="AJ107" i="47"/>
  <c r="AJ108" i="47"/>
  <c r="AJ109" i="47"/>
  <c r="AJ110" i="47"/>
  <c r="AJ112" i="47"/>
  <c r="AJ113" i="47"/>
  <c r="AJ114" i="47"/>
  <c r="AJ115" i="47"/>
  <c r="AJ116" i="47"/>
  <c r="AJ120" i="47"/>
  <c r="AJ121" i="47"/>
  <c r="AJ122" i="47"/>
  <c r="AJ129" i="47"/>
  <c r="AJ130" i="47"/>
  <c r="AJ131" i="47"/>
  <c r="AJ132" i="47"/>
  <c r="AJ133" i="47"/>
  <c r="AJ134" i="47"/>
  <c r="AJ135" i="47"/>
  <c r="AJ136" i="47"/>
  <c r="AJ137" i="47"/>
  <c r="AJ138" i="47"/>
  <c r="AJ139" i="47"/>
  <c r="AJ140" i="47"/>
  <c r="AJ141" i="47"/>
  <c r="AJ143" i="47"/>
  <c r="AJ144" i="47"/>
  <c r="AJ145" i="47"/>
  <c r="AJ146" i="47"/>
  <c r="AJ147" i="47"/>
  <c r="AJ148" i="47"/>
  <c r="AJ150" i="47"/>
  <c r="AJ151" i="47"/>
  <c r="AJ152" i="47"/>
  <c r="AJ153" i="47"/>
  <c r="AJ154" i="47"/>
  <c r="AJ155" i="47"/>
  <c r="AJ156" i="47"/>
  <c r="AJ157" i="47"/>
  <c r="AJ158" i="47"/>
  <c r="AJ159" i="47"/>
  <c r="AJ160" i="47"/>
  <c r="AJ161" i="47"/>
  <c r="AJ162" i="47"/>
  <c r="AJ163" i="47"/>
  <c r="AJ164" i="47"/>
  <c r="AJ165" i="47"/>
  <c r="AI3" i="47"/>
  <c r="AI4" i="47"/>
  <c r="AI5" i="47"/>
  <c r="AI6" i="47"/>
  <c r="AI7" i="47"/>
  <c r="AI8" i="47"/>
  <c r="AI9" i="47"/>
  <c r="AI10" i="47"/>
  <c r="AI11" i="47"/>
  <c r="AI12" i="47"/>
  <c r="AI13" i="47"/>
  <c r="AI14" i="47"/>
  <c r="AI15" i="47"/>
  <c r="AI16" i="47"/>
  <c r="AI17" i="47"/>
  <c r="AI18" i="47"/>
  <c r="AI19" i="47"/>
  <c r="AI20" i="47"/>
  <c r="AI21" i="47"/>
  <c r="AI22" i="47"/>
  <c r="AI23" i="47"/>
  <c r="AI24" i="47"/>
  <c r="AI25" i="47"/>
  <c r="AI26" i="47"/>
  <c r="AI27" i="47"/>
  <c r="AI28" i="47"/>
  <c r="AI29" i="47"/>
  <c r="AI30" i="47"/>
  <c r="AI31" i="47"/>
  <c r="AI32" i="47"/>
  <c r="AI33" i="47"/>
  <c r="AI34" i="47"/>
  <c r="AI35" i="47"/>
  <c r="AI36" i="47"/>
  <c r="AI37" i="47"/>
  <c r="AI38" i="47"/>
  <c r="AI39" i="47"/>
  <c r="AI40" i="47"/>
  <c r="AI41" i="47"/>
  <c r="AI42" i="47"/>
  <c r="AI43" i="47"/>
  <c r="AI44" i="47"/>
  <c r="AI45" i="47"/>
  <c r="AI46" i="47"/>
  <c r="AI47" i="47"/>
  <c r="AI48" i="47"/>
  <c r="AI49" i="47"/>
  <c r="AI50" i="47"/>
  <c r="AI51" i="47"/>
  <c r="AI52" i="47"/>
  <c r="AI53" i="47"/>
  <c r="AI54" i="47"/>
  <c r="AI55" i="47"/>
  <c r="AI56" i="47"/>
  <c r="AI57" i="47"/>
  <c r="AI58" i="47"/>
  <c r="AI59" i="47"/>
  <c r="AI60" i="47"/>
  <c r="AI61" i="47"/>
  <c r="AI62" i="47"/>
  <c r="AI63" i="47"/>
  <c r="AI64" i="47"/>
  <c r="AI65" i="47"/>
  <c r="AI66" i="47"/>
  <c r="AI67" i="47"/>
  <c r="AI68" i="47"/>
  <c r="AI69" i="47"/>
  <c r="AI70" i="47"/>
  <c r="AI71" i="47"/>
  <c r="AI72" i="47"/>
  <c r="AI73" i="47"/>
  <c r="AI74" i="47"/>
  <c r="AI75" i="47"/>
  <c r="AI76" i="47"/>
  <c r="AI77" i="47"/>
  <c r="AI78" i="47"/>
  <c r="AI79" i="47"/>
  <c r="AI80" i="47"/>
  <c r="AI81" i="47"/>
  <c r="AI82" i="47"/>
  <c r="AI83" i="47"/>
  <c r="AI84" i="47"/>
  <c r="AI85" i="47"/>
  <c r="AI86" i="47"/>
  <c r="AI87" i="47"/>
  <c r="AI88" i="47"/>
  <c r="AI89" i="47"/>
  <c r="AI90" i="47"/>
  <c r="AI91" i="47"/>
  <c r="AI92" i="47"/>
  <c r="AI93" i="47"/>
  <c r="AI94" i="47"/>
  <c r="AI95" i="47"/>
  <c r="AI96" i="47"/>
  <c r="AI97" i="47"/>
  <c r="AI98" i="47"/>
  <c r="AI99" i="47"/>
  <c r="AI100" i="47"/>
  <c r="AI101" i="47"/>
  <c r="AI102" i="47"/>
  <c r="AI103" i="47"/>
  <c r="AI104" i="47"/>
  <c r="AI105" i="47"/>
  <c r="AI106" i="47"/>
  <c r="AI107" i="47"/>
  <c r="AI108" i="47"/>
  <c r="AI109" i="47"/>
  <c r="AI110" i="47"/>
  <c r="AI111" i="47"/>
  <c r="AI112" i="47"/>
  <c r="AI113" i="47"/>
  <c r="AI114" i="47"/>
  <c r="AI115" i="47"/>
  <c r="AI116" i="47"/>
  <c r="AI117" i="47"/>
  <c r="AI118" i="47"/>
  <c r="AI119" i="47"/>
  <c r="AI120" i="47"/>
  <c r="AI121" i="47"/>
  <c r="AI122" i="47"/>
  <c r="AI123" i="47"/>
  <c r="AI124" i="47"/>
  <c r="AI125" i="47"/>
  <c r="AI126" i="47"/>
  <c r="AI127" i="47"/>
  <c r="AI128" i="47"/>
  <c r="AI129" i="47"/>
  <c r="AI130" i="47"/>
  <c r="AI131" i="47"/>
  <c r="AI132" i="47"/>
  <c r="AI133" i="47"/>
  <c r="AI134" i="47"/>
  <c r="AI135" i="47"/>
  <c r="AI136" i="47"/>
  <c r="AI137" i="47"/>
  <c r="AI138" i="47"/>
  <c r="AI139" i="47"/>
  <c r="AI140" i="47"/>
  <c r="AI141" i="47"/>
  <c r="AI142" i="47"/>
  <c r="AI143" i="47"/>
  <c r="AI144" i="47"/>
  <c r="AI145" i="47"/>
  <c r="AI146" i="47"/>
  <c r="AI147" i="47"/>
  <c r="AI148" i="47"/>
  <c r="AI149" i="47"/>
  <c r="AI150" i="47"/>
  <c r="AI151" i="47"/>
  <c r="AI152" i="47"/>
  <c r="AI153" i="47"/>
  <c r="AI154" i="47"/>
  <c r="AI155" i="47"/>
  <c r="AI156" i="47"/>
  <c r="AI157" i="47"/>
  <c r="AI158" i="47"/>
  <c r="AI159" i="47"/>
  <c r="AI160" i="47"/>
  <c r="AI161" i="47"/>
  <c r="AI162" i="47"/>
  <c r="AI163" i="47"/>
  <c r="AI164" i="47"/>
  <c r="AI165" i="47"/>
  <c r="AH3" i="47"/>
  <c r="AH4" i="47"/>
  <c r="AH167" i="47" s="1"/>
  <c r="D56" i="47" s="1"/>
  <c r="D57" i="47" s="1"/>
  <c r="AH5" i="47"/>
  <c r="AH6" i="47"/>
  <c r="AH7" i="47"/>
  <c r="AH8" i="47"/>
  <c r="AH9" i="47"/>
  <c r="AH10" i="47"/>
  <c r="AH11" i="47"/>
  <c r="AH12" i="47"/>
  <c r="AH13" i="47"/>
  <c r="AH14" i="47"/>
  <c r="AH15" i="47"/>
  <c r="AH16" i="47"/>
  <c r="AH17" i="47"/>
  <c r="AH18" i="47"/>
  <c r="AH19" i="47"/>
  <c r="AH20" i="47"/>
  <c r="AH21" i="47"/>
  <c r="AH22" i="47"/>
  <c r="AH23" i="47"/>
  <c r="AH24" i="47"/>
  <c r="AH25" i="47"/>
  <c r="AH26" i="47"/>
  <c r="AH27" i="47"/>
  <c r="AH28" i="47"/>
  <c r="AH29" i="47"/>
  <c r="AH30" i="47"/>
  <c r="AH31" i="47"/>
  <c r="AH32" i="47"/>
  <c r="AH33" i="47"/>
  <c r="AH34" i="47"/>
  <c r="AH35" i="47"/>
  <c r="AH36" i="47"/>
  <c r="AH37" i="47"/>
  <c r="AH38" i="47"/>
  <c r="AH39" i="47"/>
  <c r="AH40" i="47"/>
  <c r="AH41" i="47"/>
  <c r="AH42" i="47"/>
  <c r="AH43" i="47"/>
  <c r="AH44" i="47"/>
  <c r="AH45" i="47"/>
  <c r="AH46" i="47"/>
  <c r="AH47" i="47"/>
  <c r="AH48" i="47"/>
  <c r="AH49" i="47"/>
  <c r="AH50" i="47"/>
  <c r="AH51" i="47"/>
  <c r="AH52" i="47"/>
  <c r="AH53" i="47"/>
  <c r="AH54" i="47"/>
  <c r="AH55" i="47"/>
  <c r="AH56" i="47"/>
  <c r="AH57" i="47"/>
  <c r="AH58" i="47"/>
  <c r="AH59" i="47"/>
  <c r="AH60" i="47"/>
  <c r="AH61" i="47"/>
  <c r="AH62" i="47"/>
  <c r="AH63" i="47"/>
  <c r="AH64" i="47"/>
  <c r="AH65" i="47"/>
  <c r="AH66" i="47"/>
  <c r="AH67" i="47"/>
  <c r="AH68" i="47"/>
  <c r="AH69" i="47"/>
  <c r="AH70" i="47"/>
  <c r="AH71" i="47"/>
  <c r="AH72" i="47"/>
  <c r="AH73" i="47"/>
  <c r="AH74" i="47"/>
  <c r="AH75" i="47"/>
  <c r="AH76" i="47"/>
  <c r="AH77" i="47"/>
  <c r="AH78" i="47"/>
  <c r="AH79" i="47"/>
  <c r="AH80" i="47"/>
  <c r="AH81" i="47"/>
  <c r="AH82" i="47"/>
  <c r="AH83" i="47"/>
  <c r="AH84" i="47"/>
  <c r="AH85" i="47"/>
  <c r="AH86" i="47"/>
  <c r="AH87" i="47"/>
  <c r="AH88" i="47"/>
  <c r="AH89" i="47"/>
  <c r="AH90" i="47"/>
  <c r="AH91" i="47"/>
  <c r="AH92" i="47"/>
  <c r="AH93" i="47"/>
  <c r="AH94" i="47"/>
  <c r="AH95" i="47"/>
  <c r="AH96" i="47"/>
  <c r="AH97" i="47"/>
  <c r="AH98" i="47"/>
  <c r="AH99" i="47"/>
  <c r="AH100" i="47"/>
  <c r="AH101" i="47"/>
  <c r="AH102" i="47"/>
  <c r="AH103" i="47"/>
  <c r="AH104" i="47"/>
  <c r="AH105" i="47"/>
  <c r="AH106" i="47"/>
  <c r="AH107" i="47"/>
  <c r="AH108" i="47"/>
  <c r="AH109" i="47"/>
  <c r="AH110" i="47"/>
  <c r="AH111" i="47"/>
  <c r="AH112" i="47"/>
  <c r="AH113" i="47"/>
  <c r="AH114" i="47"/>
  <c r="AH115" i="47"/>
  <c r="AH116" i="47"/>
  <c r="AH117" i="47"/>
  <c r="AH118" i="47"/>
  <c r="AH119" i="47"/>
  <c r="AH120" i="47"/>
  <c r="AH121" i="47"/>
  <c r="AH122" i="47"/>
  <c r="AH123" i="47"/>
  <c r="AH124" i="47"/>
  <c r="AH125" i="47"/>
  <c r="AH126" i="47"/>
  <c r="AH127" i="47"/>
  <c r="AH128" i="47"/>
  <c r="AH129" i="47"/>
  <c r="AH130" i="47"/>
  <c r="AH131" i="47"/>
  <c r="AH132" i="47"/>
  <c r="AH133" i="47"/>
  <c r="AH134" i="47"/>
  <c r="AH135" i="47"/>
  <c r="AH136" i="47"/>
  <c r="AH137" i="47"/>
  <c r="AH138" i="47"/>
  <c r="AH139" i="47"/>
  <c r="AH140" i="47"/>
  <c r="AH141" i="47"/>
  <c r="AH142" i="47"/>
  <c r="AH143" i="47"/>
  <c r="AH144" i="47"/>
  <c r="AH145" i="47"/>
  <c r="AH146" i="47"/>
  <c r="AH147" i="47"/>
  <c r="AH148" i="47"/>
  <c r="AH149" i="47"/>
  <c r="AH150" i="47"/>
  <c r="AH151" i="47"/>
  <c r="AH152" i="47"/>
  <c r="AH153" i="47"/>
  <c r="AH154" i="47"/>
  <c r="AH155" i="47"/>
  <c r="AH156" i="47"/>
  <c r="AH157" i="47"/>
  <c r="AH158" i="47"/>
  <c r="AH159" i="47"/>
  <c r="AH160" i="47"/>
  <c r="AH161" i="47"/>
  <c r="AH162" i="47"/>
  <c r="AH163" i="47"/>
  <c r="AH164" i="47"/>
  <c r="AH165" i="47"/>
  <c r="AF3" i="47"/>
  <c r="AF4" i="47"/>
  <c r="AF5" i="47"/>
  <c r="AF6" i="47"/>
  <c r="AF7" i="47"/>
  <c r="AF8" i="47"/>
  <c r="AF9" i="47"/>
  <c r="AF10" i="47"/>
  <c r="AF11" i="47"/>
  <c r="AF12" i="47"/>
  <c r="AF13" i="47"/>
  <c r="AF14" i="47"/>
  <c r="AF15" i="47"/>
  <c r="AF16" i="47"/>
  <c r="AF17" i="47"/>
  <c r="AF18" i="47"/>
  <c r="AF19" i="47"/>
  <c r="AF20" i="47"/>
  <c r="AF21" i="47"/>
  <c r="AF22" i="47"/>
  <c r="AF23" i="47"/>
  <c r="AF24" i="47"/>
  <c r="AF25" i="47"/>
  <c r="AF26" i="47"/>
  <c r="AF27" i="47"/>
  <c r="AF28" i="47"/>
  <c r="AF29" i="47"/>
  <c r="AF30" i="47"/>
  <c r="AF31" i="47"/>
  <c r="AF32" i="47"/>
  <c r="AF33" i="47"/>
  <c r="AF34" i="47"/>
  <c r="AF35" i="47"/>
  <c r="AF36" i="47"/>
  <c r="AF37" i="47"/>
  <c r="AF38" i="47"/>
  <c r="AF39" i="47"/>
  <c r="AF40" i="47"/>
  <c r="AF41" i="47"/>
  <c r="AF42" i="47"/>
  <c r="AF43" i="47"/>
  <c r="AF44" i="47"/>
  <c r="AF45" i="47"/>
  <c r="AF46" i="47"/>
  <c r="AF47" i="47"/>
  <c r="AF48" i="47"/>
  <c r="AF49" i="47"/>
  <c r="AF50" i="47"/>
  <c r="AF51" i="47"/>
  <c r="AF52" i="47"/>
  <c r="AF53" i="47"/>
  <c r="AF54" i="47"/>
  <c r="AF55" i="47"/>
  <c r="AF56" i="47"/>
  <c r="AF57" i="47"/>
  <c r="AF58" i="47"/>
  <c r="AF59" i="47"/>
  <c r="AF60" i="47"/>
  <c r="AF61" i="47"/>
  <c r="AF62" i="47"/>
  <c r="AF63" i="47"/>
  <c r="AF64" i="47"/>
  <c r="AF65" i="47"/>
  <c r="AF66" i="47"/>
  <c r="AF67" i="47"/>
  <c r="AF68" i="47"/>
  <c r="AF69" i="47"/>
  <c r="AF70" i="47"/>
  <c r="AF71" i="47"/>
  <c r="AF72" i="47"/>
  <c r="AF73" i="47"/>
  <c r="AF74" i="47"/>
  <c r="AF75" i="47"/>
  <c r="AF76" i="47"/>
  <c r="AF77" i="47"/>
  <c r="AF78" i="47"/>
  <c r="AF79" i="47"/>
  <c r="AF80" i="47"/>
  <c r="AF81" i="47"/>
  <c r="AF82" i="47"/>
  <c r="AF83" i="47"/>
  <c r="AF84" i="47"/>
  <c r="AF85" i="47"/>
  <c r="AF86" i="47"/>
  <c r="AF87" i="47"/>
  <c r="AF88" i="47"/>
  <c r="AF89" i="47"/>
  <c r="AF90" i="47"/>
  <c r="AF91" i="47"/>
  <c r="AF92" i="47"/>
  <c r="AF93" i="47"/>
  <c r="AF94" i="47"/>
  <c r="AF95" i="47"/>
  <c r="AF96" i="47"/>
  <c r="AF97" i="47"/>
  <c r="AF98" i="47"/>
  <c r="AF99" i="47"/>
  <c r="AF100" i="47"/>
  <c r="AF101" i="47"/>
  <c r="AF102" i="47"/>
  <c r="AF103" i="47"/>
  <c r="AF104" i="47"/>
  <c r="AF105" i="47"/>
  <c r="AF106" i="47"/>
  <c r="AF107" i="47"/>
  <c r="AF108" i="47"/>
  <c r="AF109" i="47"/>
  <c r="AF110" i="47"/>
  <c r="AF111" i="47"/>
  <c r="AF112" i="47"/>
  <c r="AF113" i="47"/>
  <c r="AF114" i="47"/>
  <c r="AF115" i="47"/>
  <c r="AF116" i="47"/>
  <c r="AF117" i="47"/>
  <c r="AF118" i="47"/>
  <c r="AF119" i="47"/>
  <c r="AF120" i="47"/>
  <c r="AF121" i="47"/>
  <c r="AF122" i="47"/>
  <c r="AF123" i="47"/>
  <c r="AF124" i="47"/>
  <c r="AF125" i="47"/>
  <c r="AF126" i="47"/>
  <c r="AF127" i="47"/>
  <c r="AF128" i="47"/>
  <c r="AF129" i="47"/>
  <c r="AF130" i="47"/>
  <c r="AF131" i="47"/>
  <c r="AF132" i="47"/>
  <c r="AF133" i="47"/>
  <c r="AF134" i="47"/>
  <c r="AF135" i="47"/>
  <c r="AF136" i="47"/>
  <c r="AF137" i="47"/>
  <c r="AF138" i="47"/>
  <c r="AF139" i="47"/>
  <c r="AF140" i="47"/>
  <c r="AF141" i="47"/>
  <c r="AF142" i="47"/>
  <c r="AF143" i="47"/>
  <c r="AF144" i="47"/>
  <c r="AF145" i="47"/>
  <c r="AF146" i="47"/>
  <c r="AF147" i="47"/>
  <c r="AF148" i="47"/>
  <c r="AF149" i="47"/>
  <c r="AF150" i="47"/>
  <c r="AF151" i="47"/>
  <c r="AF152" i="47"/>
  <c r="AF153" i="47"/>
  <c r="AF154" i="47"/>
  <c r="AF155" i="47"/>
  <c r="AF156" i="47"/>
  <c r="AF157" i="47"/>
  <c r="AF158" i="47"/>
  <c r="AF159" i="47"/>
  <c r="AF160" i="47"/>
  <c r="AF161" i="47"/>
  <c r="AF162" i="47"/>
  <c r="AF163" i="47"/>
  <c r="AF164" i="47"/>
  <c r="AF165" i="47"/>
  <c r="AE3" i="47"/>
  <c r="AE4" i="47"/>
  <c r="AE167" i="47" s="1"/>
  <c r="C120" i="47" s="1"/>
  <c r="AE5" i="47"/>
  <c r="AE6" i="47"/>
  <c r="AE7" i="47"/>
  <c r="AE8" i="47"/>
  <c r="AE9" i="47"/>
  <c r="AE10" i="47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29" i="47"/>
  <c r="AE30" i="47"/>
  <c r="AE31" i="47"/>
  <c r="AE32" i="47"/>
  <c r="AE33" i="47"/>
  <c r="AE34" i="47"/>
  <c r="AE35" i="47"/>
  <c r="AE36" i="47"/>
  <c r="AE37" i="47"/>
  <c r="AE38" i="47"/>
  <c r="AE39" i="47"/>
  <c r="AE40" i="47"/>
  <c r="AE41" i="47"/>
  <c r="AE42" i="47"/>
  <c r="AE43" i="47"/>
  <c r="AE44" i="47"/>
  <c r="AE45" i="47"/>
  <c r="AE46" i="47"/>
  <c r="AE47" i="47"/>
  <c r="AE48" i="47"/>
  <c r="AE49" i="47"/>
  <c r="AE50" i="47"/>
  <c r="AE51" i="47"/>
  <c r="AE52" i="47"/>
  <c r="AE53" i="47"/>
  <c r="AE54" i="47"/>
  <c r="AE55" i="47"/>
  <c r="AE56" i="47"/>
  <c r="AE57" i="47"/>
  <c r="AE58" i="47"/>
  <c r="AE59" i="47"/>
  <c r="AE60" i="47"/>
  <c r="AE61" i="47"/>
  <c r="AE62" i="47"/>
  <c r="AE63" i="47"/>
  <c r="AE64" i="47"/>
  <c r="AE65" i="47"/>
  <c r="AE66" i="47"/>
  <c r="AE67" i="47"/>
  <c r="AE68" i="47"/>
  <c r="AE69" i="47"/>
  <c r="AE70" i="47"/>
  <c r="AE71" i="47"/>
  <c r="AE72" i="47"/>
  <c r="AE73" i="47"/>
  <c r="AE74" i="47"/>
  <c r="AE75" i="47"/>
  <c r="AE76" i="47"/>
  <c r="AE77" i="47"/>
  <c r="AE78" i="47"/>
  <c r="AE79" i="47"/>
  <c r="AE80" i="47"/>
  <c r="AE81" i="47"/>
  <c r="AE82" i="47"/>
  <c r="AE83" i="47"/>
  <c r="AE84" i="47"/>
  <c r="AE85" i="47"/>
  <c r="AE86" i="47"/>
  <c r="AE87" i="47"/>
  <c r="AE88" i="47"/>
  <c r="AE89" i="47"/>
  <c r="AE90" i="47"/>
  <c r="AE91" i="47"/>
  <c r="AE92" i="47"/>
  <c r="AE93" i="47"/>
  <c r="AE94" i="47"/>
  <c r="AE95" i="47"/>
  <c r="AE96" i="47"/>
  <c r="AE97" i="47"/>
  <c r="AE98" i="47"/>
  <c r="AE99" i="47"/>
  <c r="AE100" i="47"/>
  <c r="AE101" i="47"/>
  <c r="AE102" i="47"/>
  <c r="AE103" i="47"/>
  <c r="AE104" i="47"/>
  <c r="AE105" i="47"/>
  <c r="AE106" i="47"/>
  <c r="AE107" i="47"/>
  <c r="AE108" i="47"/>
  <c r="AE109" i="47"/>
  <c r="AE110" i="47"/>
  <c r="AE111" i="47"/>
  <c r="AE112" i="47"/>
  <c r="AE113" i="47"/>
  <c r="AE114" i="47"/>
  <c r="AE115" i="47"/>
  <c r="AE116" i="47"/>
  <c r="AE117" i="47"/>
  <c r="AE118" i="47"/>
  <c r="AE119" i="47"/>
  <c r="AE120" i="47"/>
  <c r="AE121" i="47"/>
  <c r="AE122" i="47"/>
  <c r="AE123" i="47"/>
  <c r="AE124" i="47"/>
  <c r="AE125" i="47"/>
  <c r="AE126" i="47"/>
  <c r="AE127" i="47"/>
  <c r="AE128" i="47"/>
  <c r="AE129" i="47"/>
  <c r="AE130" i="47"/>
  <c r="AE131" i="47"/>
  <c r="AE132" i="47"/>
  <c r="AE133" i="47"/>
  <c r="AE134" i="47"/>
  <c r="AE135" i="47"/>
  <c r="AE136" i="47"/>
  <c r="AE137" i="47"/>
  <c r="AE138" i="47"/>
  <c r="AE139" i="47"/>
  <c r="AE140" i="47"/>
  <c r="AE141" i="47"/>
  <c r="AE142" i="47"/>
  <c r="AE143" i="47"/>
  <c r="AE144" i="47"/>
  <c r="AE145" i="47"/>
  <c r="AE146" i="47"/>
  <c r="AE147" i="47"/>
  <c r="AE148" i="47"/>
  <c r="AE149" i="47"/>
  <c r="AE150" i="47"/>
  <c r="AE151" i="47"/>
  <c r="AE152" i="47"/>
  <c r="AE153" i="47"/>
  <c r="AE154" i="47"/>
  <c r="AE155" i="47"/>
  <c r="AE156" i="47"/>
  <c r="AE157" i="47"/>
  <c r="AE158" i="47"/>
  <c r="AE159" i="47"/>
  <c r="AE160" i="47"/>
  <c r="AE161" i="47"/>
  <c r="AE162" i="47"/>
  <c r="AE163" i="47"/>
  <c r="AE164" i="47"/>
  <c r="AE165" i="47"/>
  <c r="AD3" i="47"/>
  <c r="AD4" i="47"/>
  <c r="AD5" i="47"/>
  <c r="AD6" i="47"/>
  <c r="AD7" i="47"/>
  <c r="AD8" i="47"/>
  <c r="AD9" i="47"/>
  <c r="AD10" i="47"/>
  <c r="AD11" i="47"/>
  <c r="AD12" i="47"/>
  <c r="AD13" i="47"/>
  <c r="AD14" i="47"/>
  <c r="AD15" i="47"/>
  <c r="AD16" i="47"/>
  <c r="AD17" i="47"/>
  <c r="AD18" i="47"/>
  <c r="AD19" i="47"/>
  <c r="AD20" i="47"/>
  <c r="AD21" i="47"/>
  <c r="AD22" i="47"/>
  <c r="AD23" i="47"/>
  <c r="AD24" i="47"/>
  <c r="AD25" i="47"/>
  <c r="AD26" i="47"/>
  <c r="AD27" i="47"/>
  <c r="AD28" i="47"/>
  <c r="AD29" i="47"/>
  <c r="AD30" i="47"/>
  <c r="AD31" i="47"/>
  <c r="AD32" i="47"/>
  <c r="AD33" i="47"/>
  <c r="AD34" i="47"/>
  <c r="AD35" i="47"/>
  <c r="AD36" i="47"/>
  <c r="AD37" i="47"/>
  <c r="AD38" i="47"/>
  <c r="AD39" i="47"/>
  <c r="AD40" i="47"/>
  <c r="AD41" i="47"/>
  <c r="AD42" i="47"/>
  <c r="AD43" i="47"/>
  <c r="AD44" i="47"/>
  <c r="AD45" i="47"/>
  <c r="AD46" i="47"/>
  <c r="AD47" i="47"/>
  <c r="AD48" i="47"/>
  <c r="AD49" i="47"/>
  <c r="AD50" i="47"/>
  <c r="AD51" i="47"/>
  <c r="AD52" i="47"/>
  <c r="AD53" i="47"/>
  <c r="AD54" i="47"/>
  <c r="AD55" i="47"/>
  <c r="AD56" i="47"/>
  <c r="AD57" i="47"/>
  <c r="AD58" i="47"/>
  <c r="AD59" i="47"/>
  <c r="AD60" i="47"/>
  <c r="AD61" i="47"/>
  <c r="AD62" i="47"/>
  <c r="AD63" i="47"/>
  <c r="AD64" i="47"/>
  <c r="AD65" i="47"/>
  <c r="AD66" i="47"/>
  <c r="AD67" i="47"/>
  <c r="AD68" i="47"/>
  <c r="AD69" i="47"/>
  <c r="AD70" i="47"/>
  <c r="AD71" i="47"/>
  <c r="AD72" i="47"/>
  <c r="AD73" i="47"/>
  <c r="AD74" i="47"/>
  <c r="AD75" i="47"/>
  <c r="AD76" i="47"/>
  <c r="AD77" i="47"/>
  <c r="AD78" i="47"/>
  <c r="AD79" i="47"/>
  <c r="AD80" i="47"/>
  <c r="AD81" i="47"/>
  <c r="AD82" i="47"/>
  <c r="AD83" i="47"/>
  <c r="AD84" i="47"/>
  <c r="AD85" i="47"/>
  <c r="AD86" i="47"/>
  <c r="AD87" i="47"/>
  <c r="AD88" i="47"/>
  <c r="AD89" i="47"/>
  <c r="AD90" i="47"/>
  <c r="AD91" i="47"/>
  <c r="AD92" i="47"/>
  <c r="AD93" i="47"/>
  <c r="AD94" i="47"/>
  <c r="AD95" i="47"/>
  <c r="AD96" i="47"/>
  <c r="AD97" i="47"/>
  <c r="AD98" i="47"/>
  <c r="AD99" i="47"/>
  <c r="AD100" i="47"/>
  <c r="AD101" i="47"/>
  <c r="AD102" i="47"/>
  <c r="AD103" i="47"/>
  <c r="AD104" i="47"/>
  <c r="AD105" i="47"/>
  <c r="AD106" i="47"/>
  <c r="AD107" i="47"/>
  <c r="AD108" i="47"/>
  <c r="AD109" i="47"/>
  <c r="AD110" i="47"/>
  <c r="AD111" i="47"/>
  <c r="AD112" i="47"/>
  <c r="AD113" i="47"/>
  <c r="AD114" i="47"/>
  <c r="AD115" i="47"/>
  <c r="AD116" i="47"/>
  <c r="AD117" i="47"/>
  <c r="AD118" i="47"/>
  <c r="AD119" i="47"/>
  <c r="AD120" i="47"/>
  <c r="AD121" i="47"/>
  <c r="AD122" i="47"/>
  <c r="AD123" i="47"/>
  <c r="AD124" i="47"/>
  <c r="AD125" i="47"/>
  <c r="AD126" i="47"/>
  <c r="AD127" i="47"/>
  <c r="AD128" i="47"/>
  <c r="AD129" i="47"/>
  <c r="AD130" i="47"/>
  <c r="AD131" i="47"/>
  <c r="AD132" i="47"/>
  <c r="AD133" i="47"/>
  <c r="AD134" i="47"/>
  <c r="AD135" i="47"/>
  <c r="AD136" i="47"/>
  <c r="AD137" i="47"/>
  <c r="AD138" i="47"/>
  <c r="AD139" i="47"/>
  <c r="AD140" i="47"/>
  <c r="AD141" i="47"/>
  <c r="AD142" i="47"/>
  <c r="AD143" i="47"/>
  <c r="AD144" i="47"/>
  <c r="AD145" i="47"/>
  <c r="AD146" i="47"/>
  <c r="AD147" i="47"/>
  <c r="AD148" i="47"/>
  <c r="AD149" i="47"/>
  <c r="AD150" i="47"/>
  <c r="AD151" i="47"/>
  <c r="AD152" i="47"/>
  <c r="AD153" i="47"/>
  <c r="AD154" i="47"/>
  <c r="AD155" i="47"/>
  <c r="AD156" i="47"/>
  <c r="AD157" i="47"/>
  <c r="AD158" i="47"/>
  <c r="AD159" i="47"/>
  <c r="AD160" i="47"/>
  <c r="AD161" i="47"/>
  <c r="AD162" i="47"/>
  <c r="AD163" i="47"/>
  <c r="AD164" i="47"/>
  <c r="AD165" i="47"/>
  <c r="AC3" i="47"/>
  <c r="AC4" i="47"/>
  <c r="AC5" i="47"/>
  <c r="AC6" i="47"/>
  <c r="AC7" i="47"/>
  <c r="AC8" i="47"/>
  <c r="AC9" i="47"/>
  <c r="AC10" i="47"/>
  <c r="AC11" i="47"/>
  <c r="AC12" i="47"/>
  <c r="AC13" i="47"/>
  <c r="AC14" i="47"/>
  <c r="AC15" i="47"/>
  <c r="AC16" i="47"/>
  <c r="AC17" i="47"/>
  <c r="AC18" i="47"/>
  <c r="AC19" i="47"/>
  <c r="AC20" i="47"/>
  <c r="AC21" i="47"/>
  <c r="AC22" i="47"/>
  <c r="AC23" i="47"/>
  <c r="AC24" i="47"/>
  <c r="AC25" i="47"/>
  <c r="AC26" i="47"/>
  <c r="AC27" i="47"/>
  <c r="AC28" i="47"/>
  <c r="AC29" i="47"/>
  <c r="AC30" i="47"/>
  <c r="AC31" i="47"/>
  <c r="AC32" i="47"/>
  <c r="AC33" i="47"/>
  <c r="AC34" i="47"/>
  <c r="AC35" i="47"/>
  <c r="AC36" i="47"/>
  <c r="AC37" i="47"/>
  <c r="AC38" i="47"/>
  <c r="AC39" i="47"/>
  <c r="AC40" i="47"/>
  <c r="AC41" i="47"/>
  <c r="AC42" i="47"/>
  <c r="AC43" i="47"/>
  <c r="AC44" i="47"/>
  <c r="AC45" i="47"/>
  <c r="AC46" i="47"/>
  <c r="AC47" i="47"/>
  <c r="AC48" i="47"/>
  <c r="AC49" i="47"/>
  <c r="AC50" i="47"/>
  <c r="AC51" i="47"/>
  <c r="AC52" i="47"/>
  <c r="AC53" i="47"/>
  <c r="AC54" i="47"/>
  <c r="AC55" i="47"/>
  <c r="AC56" i="47"/>
  <c r="AC57" i="47"/>
  <c r="AC58" i="47"/>
  <c r="AC59" i="47"/>
  <c r="AC60" i="47"/>
  <c r="AC61" i="47"/>
  <c r="AC62" i="47"/>
  <c r="AC63" i="47"/>
  <c r="AC64" i="47"/>
  <c r="AC65" i="47"/>
  <c r="AC66" i="47"/>
  <c r="AC67" i="47"/>
  <c r="AC68" i="47"/>
  <c r="AC69" i="47"/>
  <c r="AC70" i="47"/>
  <c r="AC71" i="47"/>
  <c r="AC72" i="47"/>
  <c r="AC73" i="47"/>
  <c r="AC74" i="47"/>
  <c r="AC75" i="47"/>
  <c r="AC76" i="47"/>
  <c r="AC77" i="47"/>
  <c r="AC78" i="47"/>
  <c r="AC79" i="47"/>
  <c r="AC80" i="47"/>
  <c r="AC81" i="47"/>
  <c r="AC82" i="47"/>
  <c r="AC83" i="47"/>
  <c r="AC84" i="47"/>
  <c r="AC85" i="47"/>
  <c r="AC86" i="47"/>
  <c r="AC87" i="47"/>
  <c r="AC88" i="47"/>
  <c r="AC89" i="47"/>
  <c r="AC90" i="47"/>
  <c r="AC91" i="47"/>
  <c r="AC92" i="47"/>
  <c r="AC93" i="47"/>
  <c r="AC94" i="47"/>
  <c r="AC95" i="47"/>
  <c r="AC96" i="47"/>
  <c r="AC97" i="47"/>
  <c r="AC98" i="47"/>
  <c r="AC99" i="47"/>
  <c r="AC100" i="47"/>
  <c r="AC101" i="47"/>
  <c r="AC102" i="47"/>
  <c r="AC103" i="47"/>
  <c r="AC104" i="47"/>
  <c r="AC105" i="47"/>
  <c r="AC106" i="47"/>
  <c r="AC107" i="47"/>
  <c r="AC108" i="47"/>
  <c r="AC109" i="47"/>
  <c r="AC110" i="47"/>
  <c r="AC111" i="47"/>
  <c r="AC112" i="47"/>
  <c r="AC113" i="47"/>
  <c r="AC114" i="47"/>
  <c r="AC115" i="47"/>
  <c r="AC116" i="47"/>
  <c r="AC117" i="47"/>
  <c r="AC118" i="47"/>
  <c r="AC119" i="47"/>
  <c r="AC120" i="47"/>
  <c r="AC121" i="47"/>
  <c r="AC122" i="47"/>
  <c r="AC123" i="47"/>
  <c r="AC124" i="47"/>
  <c r="AC125" i="47"/>
  <c r="AC126" i="47"/>
  <c r="AC127" i="47"/>
  <c r="AC128" i="47"/>
  <c r="AC129" i="47"/>
  <c r="AC130" i="47"/>
  <c r="AC131" i="47"/>
  <c r="AC132" i="47"/>
  <c r="AC133" i="47"/>
  <c r="AC134" i="47"/>
  <c r="AC135" i="47"/>
  <c r="AC136" i="47"/>
  <c r="AC137" i="47"/>
  <c r="AC138" i="47"/>
  <c r="AC139" i="47"/>
  <c r="AC140" i="47"/>
  <c r="AC141" i="47"/>
  <c r="AC142" i="47"/>
  <c r="AC143" i="47"/>
  <c r="AC144" i="47"/>
  <c r="AC145" i="47"/>
  <c r="AC146" i="47"/>
  <c r="AC147" i="47"/>
  <c r="AC148" i="47"/>
  <c r="AC149" i="47"/>
  <c r="AC150" i="47"/>
  <c r="AC151" i="47"/>
  <c r="AC152" i="47"/>
  <c r="AC153" i="47"/>
  <c r="AC154" i="47"/>
  <c r="AC155" i="47"/>
  <c r="AC156" i="47"/>
  <c r="AC157" i="47"/>
  <c r="AC158" i="47"/>
  <c r="AC159" i="47"/>
  <c r="AC160" i="47"/>
  <c r="AC161" i="47"/>
  <c r="AC162" i="47"/>
  <c r="AC163" i="47"/>
  <c r="AC164" i="47"/>
  <c r="AC165" i="47"/>
  <c r="AC167" i="47"/>
  <c r="AB3" i="47"/>
  <c r="AB4" i="47"/>
  <c r="AB5" i="47"/>
  <c r="AB6" i="47"/>
  <c r="AB7" i="47"/>
  <c r="AB8" i="47"/>
  <c r="AB9" i="47"/>
  <c r="AB10" i="47"/>
  <c r="AB11" i="47"/>
  <c r="AB12" i="47"/>
  <c r="AB13" i="47"/>
  <c r="AB14" i="47"/>
  <c r="AB15" i="47"/>
  <c r="AB16" i="47"/>
  <c r="AB17" i="47"/>
  <c r="AB18" i="47"/>
  <c r="AB19" i="47"/>
  <c r="AB20" i="47"/>
  <c r="AB21" i="47"/>
  <c r="AB22" i="47"/>
  <c r="AB23" i="47"/>
  <c r="AB24" i="47"/>
  <c r="AB25" i="47"/>
  <c r="AB26" i="47"/>
  <c r="AB27" i="47"/>
  <c r="AB28" i="47"/>
  <c r="AB29" i="47"/>
  <c r="AB30" i="47"/>
  <c r="AB31" i="47"/>
  <c r="AB32" i="47"/>
  <c r="AB33" i="47"/>
  <c r="AB34" i="47"/>
  <c r="AB35" i="47"/>
  <c r="AB36" i="47"/>
  <c r="AB37" i="47"/>
  <c r="AB38" i="47"/>
  <c r="AB39" i="47"/>
  <c r="AB40" i="47"/>
  <c r="AB41" i="47"/>
  <c r="AB42" i="47"/>
  <c r="AB43" i="47"/>
  <c r="AB44" i="47"/>
  <c r="AB45" i="47"/>
  <c r="AB46" i="47"/>
  <c r="AB47" i="47"/>
  <c r="AB48" i="47"/>
  <c r="AB49" i="47"/>
  <c r="AB50" i="47"/>
  <c r="AB51" i="47"/>
  <c r="AB52" i="47"/>
  <c r="AB53" i="47"/>
  <c r="AB54" i="47"/>
  <c r="AB55" i="47"/>
  <c r="AB56" i="47"/>
  <c r="AB57" i="47"/>
  <c r="AB58" i="47"/>
  <c r="AB59" i="47"/>
  <c r="AB60" i="47"/>
  <c r="AB61" i="47"/>
  <c r="AB62" i="47"/>
  <c r="AB63" i="47"/>
  <c r="AB64" i="47"/>
  <c r="AB65" i="47"/>
  <c r="AB66" i="47"/>
  <c r="AB67" i="47"/>
  <c r="AB68" i="47"/>
  <c r="AB69" i="47"/>
  <c r="AB70" i="47"/>
  <c r="AB71" i="47"/>
  <c r="AB72" i="47"/>
  <c r="AB73" i="47"/>
  <c r="AB74" i="47"/>
  <c r="AB75" i="47"/>
  <c r="AB76" i="47"/>
  <c r="AB77" i="47"/>
  <c r="AB78" i="47"/>
  <c r="AB79" i="47"/>
  <c r="AB80" i="47"/>
  <c r="AB81" i="47"/>
  <c r="AB82" i="47"/>
  <c r="AB83" i="47"/>
  <c r="AB84" i="47"/>
  <c r="AB85" i="47"/>
  <c r="AB86" i="47"/>
  <c r="AB87" i="47"/>
  <c r="AB88" i="47"/>
  <c r="AB89" i="47"/>
  <c r="AB90" i="47"/>
  <c r="AB91" i="47"/>
  <c r="AB92" i="47"/>
  <c r="AB93" i="47"/>
  <c r="AB94" i="47"/>
  <c r="AB95" i="47"/>
  <c r="AB96" i="47"/>
  <c r="AB97" i="47"/>
  <c r="AB98" i="47"/>
  <c r="AB99" i="47"/>
  <c r="AB100" i="47"/>
  <c r="AB101" i="47"/>
  <c r="AB102" i="47"/>
  <c r="AB103" i="47"/>
  <c r="AB104" i="47"/>
  <c r="AB105" i="47"/>
  <c r="AB106" i="47"/>
  <c r="AB107" i="47"/>
  <c r="AB108" i="47"/>
  <c r="AB109" i="47"/>
  <c r="AB110" i="47"/>
  <c r="AB111" i="47"/>
  <c r="AB112" i="47"/>
  <c r="AB113" i="47"/>
  <c r="AB114" i="47"/>
  <c r="AB115" i="47"/>
  <c r="AB116" i="47"/>
  <c r="AB117" i="47"/>
  <c r="AB118" i="47"/>
  <c r="AB119" i="47"/>
  <c r="AB120" i="47"/>
  <c r="AB121" i="47"/>
  <c r="AB122" i="47"/>
  <c r="AB123" i="47"/>
  <c r="AB124" i="47"/>
  <c r="AB125" i="47"/>
  <c r="AB126" i="47"/>
  <c r="AB127" i="47"/>
  <c r="AB128" i="47"/>
  <c r="AB129" i="47"/>
  <c r="AB130" i="47"/>
  <c r="AB131" i="47"/>
  <c r="AB132" i="47"/>
  <c r="AB133" i="47"/>
  <c r="AB134" i="47"/>
  <c r="AB135" i="47"/>
  <c r="AB136" i="47"/>
  <c r="AB137" i="47"/>
  <c r="AB138" i="47"/>
  <c r="AB139" i="47"/>
  <c r="AB140" i="47"/>
  <c r="AB141" i="47"/>
  <c r="AB142" i="47"/>
  <c r="AB143" i="47"/>
  <c r="AB144" i="47"/>
  <c r="AB145" i="47"/>
  <c r="AB146" i="47"/>
  <c r="AB147" i="47"/>
  <c r="AB148" i="47"/>
  <c r="AB149" i="47"/>
  <c r="AB150" i="47"/>
  <c r="AB151" i="47"/>
  <c r="AB152" i="47"/>
  <c r="AB153" i="47"/>
  <c r="AB154" i="47"/>
  <c r="AB155" i="47"/>
  <c r="AB156" i="47"/>
  <c r="AB157" i="47"/>
  <c r="AB158" i="47"/>
  <c r="AB159" i="47"/>
  <c r="AB160" i="47"/>
  <c r="AB161" i="47"/>
  <c r="AB162" i="47"/>
  <c r="AB163" i="47"/>
  <c r="AB164" i="47"/>
  <c r="AB165" i="47"/>
  <c r="AA3" i="47"/>
  <c r="AA4" i="47"/>
  <c r="AA5" i="47"/>
  <c r="AA6" i="47"/>
  <c r="AA7" i="47"/>
  <c r="AA167" i="47" s="1"/>
  <c r="C118" i="47" s="1"/>
  <c r="AA8" i="47"/>
  <c r="AA9" i="47"/>
  <c r="AA10" i="47"/>
  <c r="AA11" i="47"/>
  <c r="AA12" i="47"/>
  <c r="AA13" i="47"/>
  <c r="AA14" i="47"/>
  <c r="AA15" i="47"/>
  <c r="AA16" i="47"/>
  <c r="AA17" i="47"/>
  <c r="AA18" i="47"/>
  <c r="AA19" i="47"/>
  <c r="AA20" i="47"/>
  <c r="AA21" i="47"/>
  <c r="AA22" i="47"/>
  <c r="AA23" i="47"/>
  <c r="AA24" i="47"/>
  <c r="AA25" i="47"/>
  <c r="AA26" i="47"/>
  <c r="AA27" i="47"/>
  <c r="AA28" i="47"/>
  <c r="AA29" i="47"/>
  <c r="AA30" i="47"/>
  <c r="AA31" i="47"/>
  <c r="AA32" i="47"/>
  <c r="AA33" i="47"/>
  <c r="AA34" i="47"/>
  <c r="AA35" i="47"/>
  <c r="AA36" i="47"/>
  <c r="AA37" i="47"/>
  <c r="AA38" i="47"/>
  <c r="AA39" i="47"/>
  <c r="AA40" i="47"/>
  <c r="AA41" i="47"/>
  <c r="AA42" i="47"/>
  <c r="AA43" i="47"/>
  <c r="AA44" i="47"/>
  <c r="AA45" i="47"/>
  <c r="AA46" i="47"/>
  <c r="AA47" i="47"/>
  <c r="AA48" i="47"/>
  <c r="AA49" i="47"/>
  <c r="AA50" i="47"/>
  <c r="AA51" i="47"/>
  <c r="AA52" i="47"/>
  <c r="AA53" i="47"/>
  <c r="AA54" i="47"/>
  <c r="AA55" i="47"/>
  <c r="AA56" i="47"/>
  <c r="AA57" i="47"/>
  <c r="AA58" i="47"/>
  <c r="AA59" i="47"/>
  <c r="AA60" i="47"/>
  <c r="AA61" i="47"/>
  <c r="AA62" i="47"/>
  <c r="AA63" i="47"/>
  <c r="AA64" i="47"/>
  <c r="AA65" i="47"/>
  <c r="AA66" i="47"/>
  <c r="AA67" i="47"/>
  <c r="AA68" i="47"/>
  <c r="AA69" i="47"/>
  <c r="AA70" i="47"/>
  <c r="AA71" i="47"/>
  <c r="AA72" i="47"/>
  <c r="AA73" i="47"/>
  <c r="AA74" i="47"/>
  <c r="AA75" i="47"/>
  <c r="AA76" i="47"/>
  <c r="AA77" i="47"/>
  <c r="AA78" i="47"/>
  <c r="AA79" i="47"/>
  <c r="AA80" i="47"/>
  <c r="AA81" i="47"/>
  <c r="AA82" i="47"/>
  <c r="AA83" i="47"/>
  <c r="AA84" i="47"/>
  <c r="AA85" i="47"/>
  <c r="AA86" i="47"/>
  <c r="AA87" i="47"/>
  <c r="AA88" i="47"/>
  <c r="AA89" i="47"/>
  <c r="AA90" i="47"/>
  <c r="AA91" i="47"/>
  <c r="AA92" i="47"/>
  <c r="AA93" i="47"/>
  <c r="AA94" i="47"/>
  <c r="AA95" i="47"/>
  <c r="AA96" i="47"/>
  <c r="AA97" i="47"/>
  <c r="AA98" i="47"/>
  <c r="AA99" i="47"/>
  <c r="AA100" i="47"/>
  <c r="AA101" i="47"/>
  <c r="AA102" i="47"/>
  <c r="AA103" i="47"/>
  <c r="AA104" i="47"/>
  <c r="AA105" i="47"/>
  <c r="AA106" i="47"/>
  <c r="AA107" i="47"/>
  <c r="AA108" i="47"/>
  <c r="AA109" i="47"/>
  <c r="AA110" i="47"/>
  <c r="AA111" i="47"/>
  <c r="AA112" i="47"/>
  <c r="AA113" i="47"/>
  <c r="AA114" i="47"/>
  <c r="AA115" i="47"/>
  <c r="AA116" i="47"/>
  <c r="AA117" i="47"/>
  <c r="AA118" i="47"/>
  <c r="AA119" i="47"/>
  <c r="AA120" i="47"/>
  <c r="AA121" i="47"/>
  <c r="AA122" i="47"/>
  <c r="AA123" i="47"/>
  <c r="AA124" i="47"/>
  <c r="AA125" i="47"/>
  <c r="AA126" i="47"/>
  <c r="AA127" i="47"/>
  <c r="AA128" i="47"/>
  <c r="AA129" i="47"/>
  <c r="AA130" i="47"/>
  <c r="AA131" i="47"/>
  <c r="AA132" i="47"/>
  <c r="AA133" i="47"/>
  <c r="AA134" i="47"/>
  <c r="AA135" i="47"/>
  <c r="AA136" i="47"/>
  <c r="AA137" i="47"/>
  <c r="AA138" i="47"/>
  <c r="AA139" i="47"/>
  <c r="AA140" i="47"/>
  <c r="AA141" i="47"/>
  <c r="AA142" i="47"/>
  <c r="AA143" i="47"/>
  <c r="AA144" i="47"/>
  <c r="AA145" i="47"/>
  <c r="AA146" i="47"/>
  <c r="AA147" i="47"/>
  <c r="AA148" i="47"/>
  <c r="AA149" i="47"/>
  <c r="AA150" i="47"/>
  <c r="AA151" i="47"/>
  <c r="AA152" i="47"/>
  <c r="AA153" i="47"/>
  <c r="AA154" i="47"/>
  <c r="AA155" i="47"/>
  <c r="AA156" i="47"/>
  <c r="AA157" i="47"/>
  <c r="AA158" i="47"/>
  <c r="AA159" i="47"/>
  <c r="AA160" i="47"/>
  <c r="AA161" i="47"/>
  <c r="AA162" i="47"/>
  <c r="AA163" i="47"/>
  <c r="AA164" i="47"/>
  <c r="AA165" i="47"/>
  <c r="Y167" i="47"/>
  <c r="X167" i="47"/>
  <c r="W167" i="47"/>
  <c r="O3" i="47"/>
  <c r="S3" i="47"/>
  <c r="O4" i="47"/>
  <c r="S4" i="47"/>
  <c r="O5" i="47"/>
  <c r="S5" i="47"/>
  <c r="O6" i="47"/>
  <c r="S6" i="47"/>
  <c r="O7" i="47"/>
  <c r="S7" i="47"/>
  <c r="O8" i="47"/>
  <c r="S8" i="47"/>
  <c r="O9" i="47"/>
  <c r="S9" i="47"/>
  <c r="O10" i="47"/>
  <c r="S10" i="47"/>
  <c r="O11" i="47"/>
  <c r="S11" i="47"/>
  <c r="O12" i="47"/>
  <c r="S12" i="47"/>
  <c r="O13" i="47"/>
  <c r="S13" i="47"/>
  <c r="O14" i="47"/>
  <c r="S14" i="47"/>
  <c r="O15" i="47"/>
  <c r="S15" i="47"/>
  <c r="O16" i="47"/>
  <c r="S16" i="47"/>
  <c r="O17" i="47"/>
  <c r="S17" i="47"/>
  <c r="O18" i="47"/>
  <c r="S18" i="47"/>
  <c r="O19" i="47"/>
  <c r="S19" i="47"/>
  <c r="O20" i="47"/>
  <c r="S20" i="47"/>
  <c r="O21" i="47"/>
  <c r="S21" i="47"/>
  <c r="O22" i="47"/>
  <c r="S22" i="47"/>
  <c r="O23" i="47"/>
  <c r="S23" i="47"/>
  <c r="O24" i="47"/>
  <c r="S24" i="47"/>
  <c r="O25" i="47"/>
  <c r="S25" i="47"/>
  <c r="O26" i="47"/>
  <c r="S26" i="47"/>
  <c r="O27" i="47"/>
  <c r="S27" i="47"/>
  <c r="O28" i="47"/>
  <c r="S28" i="47"/>
  <c r="O29" i="47"/>
  <c r="S29" i="47"/>
  <c r="O30" i="47"/>
  <c r="S30" i="47"/>
  <c r="O31" i="47"/>
  <c r="S31" i="47"/>
  <c r="O32" i="47"/>
  <c r="S32" i="47"/>
  <c r="O33" i="47"/>
  <c r="S33" i="47"/>
  <c r="O34" i="47"/>
  <c r="S34" i="47"/>
  <c r="O35" i="47"/>
  <c r="S35" i="47"/>
  <c r="O36" i="47"/>
  <c r="S36" i="47"/>
  <c r="O37" i="47"/>
  <c r="S37" i="47"/>
  <c r="O38" i="47"/>
  <c r="S38" i="47"/>
  <c r="O39" i="47"/>
  <c r="S39" i="47"/>
  <c r="O40" i="47"/>
  <c r="S40" i="47"/>
  <c r="O41" i="47"/>
  <c r="S41" i="47"/>
  <c r="O42" i="47"/>
  <c r="S42" i="47"/>
  <c r="O43" i="47"/>
  <c r="S43" i="47"/>
  <c r="O44" i="47"/>
  <c r="S44" i="47"/>
  <c r="O45" i="47"/>
  <c r="S45" i="47"/>
  <c r="O46" i="47"/>
  <c r="S46" i="47"/>
  <c r="O47" i="47"/>
  <c r="S47" i="47"/>
  <c r="O48" i="47"/>
  <c r="S48" i="47"/>
  <c r="O49" i="47"/>
  <c r="S49" i="47"/>
  <c r="O50" i="47"/>
  <c r="S50" i="47"/>
  <c r="O51" i="47"/>
  <c r="S51" i="47"/>
  <c r="O52" i="47"/>
  <c r="S52" i="47"/>
  <c r="O53" i="47"/>
  <c r="S53" i="47"/>
  <c r="O54" i="47"/>
  <c r="S54" i="47"/>
  <c r="O55" i="47"/>
  <c r="S55" i="47"/>
  <c r="O56" i="47"/>
  <c r="S56" i="47"/>
  <c r="O57" i="47"/>
  <c r="S57" i="47"/>
  <c r="O58" i="47"/>
  <c r="S58" i="47"/>
  <c r="O59" i="47"/>
  <c r="S59" i="47"/>
  <c r="O60" i="47"/>
  <c r="S60" i="47"/>
  <c r="O61" i="47"/>
  <c r="S61" i="47"/>
  <c r="O62" i="47"/>
  <c r="S62" i="47"/>
  <c r="O63" i="47"/>
  <c r="S63" i="47"/>
  <c r="O64" i="47"/>
  <c r="S64" i="47"/>
  <c r="O65" i="47"/>
  <c r="S65" i="47"/>
  <c r="O66" i="47"/>
  <c r="S66" i="47"/>
  <c r="O67" i="47"/>
  <c r="S67" i="47"/>
  <c r="O68" i="47"/>
  <c r="S68" i="47"/>
  <c r="O69" i="47"/>
  <c r="S69" i="47"/>
  <c r="O70" i="47"/>
  <c r="S70" i="47"/>
  <c r="O71" i="47"/>
  <c r="S71" i="47"/>
  <c r="O72" i="47"/>
  <c r="S72" i="47"/>
  <c r="O73" i="47"/>
  <c r="S73" i="47"/>
  <c r="O74" i="47"/>
  <c r="S74" i="47"/>
  <c r="O75" i="47"/>
  <c r="S75" i="47"/>
  <c r="O76" i="47"/>
  <c r="S76" i="47"/>
  <c r="O77" i="47"/>
  <c r="S77" i="47"/>
  <c r="O78" i="47"/>
  <c r="S78" i="47"/>
  <c r="O79" i="47"/>
  <c r="S79" i="47"/>
  <c r="O80" i="47"/>
  <c r="S80" i="47"/>
  <c r="O81" i="47"/>
  <c r="S81" i="47"/>
  <c r="O82" i="47"/>
  <c r="S82" i="47"/>
  <c r="O83" i="47"/>
  <c r="S83" i="47"/>
  <c r="O84" i="47"/>
  <c r="S84" i="47"/>
  <c r="O85" i="47"/>
  <c r="S85" i="47"/>
  <c r="O86" i="47"/>
  <c r="S86" i="47"/>
  <c r="O87" i="47"/>
  <c r="S87" i="47"/>
  <c r="O88" i="47"/>
  <c r="S88" i="47"/>
  <c r="O89" i="47"/>
  <c r="S89" i="47"/>
  <c r="O90" i="47"/>
  <c r="S90" i="47"/>
  <c r="O91" i="47"/>
  <c r="S91" i="47"/>
  <c r="O92" i="47"/>
  <c r="S92" i="47"/>
  <c r="O93" i="47"/>
  <c r="S93" i="47"/>
  <c r="O94" i="47"/>
  <c r="S94" i="47"/>
  <c r="O95" i="47"/>
  <c r="S95" i="47"/>
  <c r="O96" i="47"/>
  <c r="S96" i="47"/>
  <c r="O97" i="47"/>
  <c r="S97" i="47"/>
  <c r="O98" i="47"/>
  <c r="S98" i="47"/>
  <c r="O99" i="47"/>
  <c r="S99" i="47"/>
  <c r="O100" i="47"/>
  <c r="S100" i="47"/>
  <c r="O101" i="47"/>
  <c r="S101" i="47"/>
  <c r="O102" i="47"/>
  <c r="S102" i="47"/>
  <c r="O103" i="47"/>
  <c r="S103" i="47"/>
  <c r="O104" i="47"/>
  <c r="S104" i="47"/>
  <c r="O105" i="47"/>
  <c r="S105" i="47"/>
  <c r="O106" i="47"/>
  <c r="S106" i="47"/>
  <c r="O107" i="47"/>
  <c r="S107" i="47"/>
  <c r="O108" i="47"/>
  <c r="S108" i="47"/>
  <c r="O109" i="47"/>
  <c r="S109" i="47"/>
  <c r="O110" i="47"/>
  <c r="S110" i="47"/>
  <c r="O111" i="47"/>
  <c r="S111" i="47"/>
  <c r="O112" i="47"/>
  <c r="S112" i="47"/>
  <c r="O113" i="47"/>
  <c r="S113" i="47"/>
  <c r="O114" i="47"/>
  <c r="S114" i="47"/>
  <c r="O115" i="47"/>
  <c r="S115" i="47"/>
  <c r="O116" i="47"/>
  <c r="S116" i="47"/>
  <c r="O117" i="47"/>
  <c r="S117" i="47"/>
  <c r="O118" i="47"/>
  <c r="S118" i="47"/>
  <c r="O119" i="47"/>
  <c r="S119" i="47"/>
  <c r="O120" i="47"/>
  <c r="S120" i="47"/>
  <c r="O121" i="47"/>
  <c r="S121" i="47"/>
  <c r="O122" i="47"/>
  <c r="S122" i="47"/>
  <c r="O123" i="47"/>
  <c r="S123" i="47"/>
  <c r="O124" i="47"/>
  <c r="S124" i="47"/>
  <c r="O125" i="47"/>
  <c r="S125" i="47"/>
  <c r="O126" i="47"/>
  <c r="S126" i="47"/>
  <c r="O127" i="47"/>
  <c r="S127" i="47"/>
  <c r="O128" i="47"/>
  <c r="S128" i="47"/>
  <c r="O129" i="47"/>
  <c r="S129" i="47"/>
  <c r="O130" i="47"/>
  <c r="S130" i="47"/>
  <c r="O131" i="47"/>
  <c r="S131" i="47"/>
  <c r="O132" i="47"/>
  <c r="S132" i="47"/>
  <c r="O133" i="47"/>
  <c r="S133" i="47"/>
  <c r="O134" i="47"/>
  <c r="S134" i="47"/>
  <c r="O135" i="47"/>
  <c r="S135" i="47"/>
  <c r="O136" i="47"/>
  <c r="S136" i="47"/>
  <c r="O137" i="47"/>
  <c r="S137" i="47"/>
  <c r="O138" i="47"/>
  <c r="S138" i="47"/>
  <c r="O139" i="47"/>
  <c r="S139" i="47"/>
  <c r="O140" i="47"/>
  <c r="S140" i="47"/>
  <c r="O141" i="47"/>
  <c r="S141" i="47"/>
  <c r="O142" i="47"/>
  <c r="S142" i="47"/>
  <c r="O143" i="47"/>
  <c r="S143" i="47"/>
  <c r="O144" i="47"/>
  <c r="S144" i="47"/>
  <c r="O145" i="47"/>
  <c r="S145" i="47"/>
  <c r="O146" i="47"/>
  <c r="S146" i="47"/>
  <c r="O147" i="47"/>
  <c r="S147" i="47"/>
  <c r="O148" i="47"/>
  <c r="S148" i="47"/>
  <c r="O149" i="47"/>
  <c r="S149" i="47"/>
  <c r="O150" i="47"/>
  <c r="S150" i="47"/>
  <c r="O151" i="47"/>
  <c r="S151" i="47"/>
  <c r="O152" i="47"/>
  <c r="S152" i="47"/>
  <c r="O153" i="47"/>
  <c r="S153" i="47"/>
  <c r="O154" i="47"/>
  <c r="S154" i="47"/>
  <c r="O155" i="47"/>
  <c r="S155" i="47"/>
  <c r="O156" i="47"/>
  <c r="S156" i="47"/>
  <c r="O157" i="47"/>
  <c r="S157" i="47"/>
  <c r="O158" i="47"/>
  <c r="S158" i="47"/>
  <c r="O159" i="47"/>
  <c r="S159" i="47"/>
  <c r="O160" i="47"/>
  <c r="S160" i="47"/>
  <c r="O161" i="47"/>
  <c r="S161" i="47"/>
  <c r="O162" i="47"/>
  <c r="S162" i="47"/>
  <c r="O163" i="47"/>
  <c r="S163" i="47"/>
  <c r="O164" i="47"/>
  <c r="S164" i="47"/>
  <c r="O165" i="47"/>
  <c r="S165" i="47"/>
  <c r="S167" i="47"/>
  <c r="N3" i="47"/>
  <c r="R3" i="47"/>
  <c r="N4" i="47"/>
  <c r="R4" i="47"/>
  <c r="N5" i="47"/>
  <c r="R5" i="47"/>
  <c r="N6" i="47"/>
  <c r="R6" i="47"/>
  <c r="N7" i="47"/>
  <c r="R7" i="47"/>
  <c r="N8" i="47"/>
  <c r="R8" i="47"/>
  <c r="N9" i="47"/>
  <c r="R9" i="47"/>
  <c r="N10" i="47"/>
  <c r="R10" i="47"/>
  <c r="N11" i="47"/>
  <c r="R11" i="47"/>
  <c r="N12" i="47"/>
  <c r="R12" i="47"/>
  <c r="N13" i="47"/>
  <c r="R13" i="47"/>
  <c r="N14" i="47"/>
  <c r="R14" i="47"/>
  <c r="N15" i="47"/>
  <c r="R15" i="47"/>
  <c r="N16" i="47"/>
  <c r="R16" i="47"/>
  <c r="N17" i="47"/>
  <c r="R17" i="47"/>
  <c r="N18" i="47"/>
  <c r="R18" i="47"/>
  <c r="N19" i="47"/>
  <c r="R19" i="47"/>
  <c r="N20" i="47"/>
  <c r="R20" i="47"/>
  <c r="N21" i="47"/>
  <c r="R21" i="47"/>
  <c r="N22" i="47"/>
  <c r="R22" i="47"/>
  <c r="N23" i="47"/>
  <c r="R23" i="47"/>
  <c r="N24" i="47"/>
  <c r="R24" i="47"/>
  <c r="N25" i="47"/>
  <c r="R25" i="47"/>
  <c r="N26" i="47"/>
  <c r="R26" i="47"/>
  <c r="N27" i="47"/>
  <c r="R27" i="47"/>
  <c r="N28" i="47"/>
  <c r="R28" i="47"/>
  <c r="N29" i="47"/>
  <c r="R29" i="47"/>
  <c r="N30" i="47"/>
  <c r="R30" i="47"/>
  <c r="N31" i="47"/>
  <c r="R31" i="47"/>
  <c r="N32" i="47"/>
  <c r="R32" i="47"/>
  <c r="N33" i="47"/>
  <c r="R33" i="47"/>
  <c r="N34" i="47"/>
  <c r="R34" i="47"/>
  <c r="N35" i="47"/>
  <c r="R35" i="47"/>
  <c r="N36" i="47"/>
  <c r="R36" i="47"/>
  <c r="N37" i="47"/>
  <c r="R37" i="47"/>
  <c r="N38" i="47"/>
  <c r="R38" i="47"/>
  <c r="N39" i="47"/>
  <c r="R39" i="47"/>
  <c r="N40" i="47"/>
  <c r="R40" i="47"/>
  <c r="N41" i="47"/>
  <c r="R41" i="47"/>
  <c r="N42" i="47"/>
  <c r="R42" i="47"/>
  <c r="N43" i="47"/>
  <c r="R43" i="47"/>
  <c r="N44" i="47"/>
  <c r="R44" i="47"/>
  <c r="N45" i="47"/>
  <c r="R45" i="47"/>
  <c r="N46" i="47"/>
  <c r="R46" i="47"/>
  <c r="N47" i="47"/>
  <c r="R47" i="47"/>
  <c r="N48" i="47"/>
  <c r="R48" i="47"/>
  <c r="N49" i="47"/>
  <c r="R49" i="47"/>
  <c r="N50" i="47"/>
  <c r="R50" i="47"/>
  <c r="N51" i="47"/>
  <c r="R51" i="47"/>
  <c r="N52" i="47"/>
  <c r="R52" i="47"/>
  <c r="N53" i="47"/>
  <c r="R53" i="47"/>
  <c r="N54" i="47"/>
  <c r="R54" i="47"/>
  <c r="N55" i="47"/>
  <c r="R55" i="47"/>
  <c r="N56" i="47"/>
  <c r="R56" i="47"/>
  <c r="N57" i="47"/>
  <c r="R57" i="47"/>
  <c r="N58" i="47"/>
  <c r="R58" i="47"/>
  <c r="N59" i="47"/>
  <c r="R59" i="47"/>
  <c r="N60" i="47"/>
  <c r="R60" i="47"/>
  <c r="N61" i="47"/>
  <c r="R61" i="47"/>
  <c r="N62" i="47"/>
  <c r="R62" i="47"/>
  <c r="N63" i="47"/>
  <c r="R63" i="47"/>
  <c r="N64" i="47"/>
  <c r="R64" i="47"/>
  <c r="N65" i="47"/>
  <c r="R65" i="47"/>
  <c r="N66" i="47"/>
  <c r="R66" i="47"/>
  <c r="N67" i="47"/>
  <c r="R67" i="47"/>
  <c r="N68" i="47"/>
  <c r="R68" i="47"/>
  <c r="N69" i="47"/>
  <c r="R69" i="47"/>
  <c r="N70" i="47"/>
  <c r="R70" i="47"/>
  <c r="N71" i="47"/>
  <c r="R71" i="47"/>
  <c r="N72" i="47"/>
  <c r="R72" i="47"/>
  <c r="N73" i="47"/>
  <c r="R73" i="47"/>
  <c r="N74" i="47"/>
  <c r="R74" i="47"/>
  <c r="N75" i="47"/>
  <c r="R75" i="47"/>
  <c r="N76" i="47"/>
  <c r="R76" i="47"/>
  <c r="N77" i="47"/>
  <c r="R77" i="47"/>
  <c r="N78" i="47"/>
  <c r="R78" i="47"/>
  <c r="N79" i="47"/>
  <c r="R79" i="47"/>
  <c r="N80" i="47"/>
  <c r="R80" i="47"/>
  <c r="N81" i="47"/>
  <c r="R81" i="47"/>
  <c r="N82" i="47"/>
  <c r="R82" i="47"/>
  <c r="N83" i="47"/>
  <c r="R83" i="47"/>
  <c r="N84" i="47"/>
  <c r="R84" i="47"/>
  <c r="N85" i="47"/>
  <c r="R85" i="47"/>
  <c r="N86" i="47"/>
  <c r="R86" i="47"/>
  <c r="N87" i="47"/>
  <c r="R87" i="47"/>
  <c r="N88" i="47"/>
  <c r="R88" i="47"/>
  <c r="N89" i="47"/>
  <c r="R89" i="47"/>
  <c r="N90" i="47"/>
  <c r="R90" i="47"/>
  <c r="N91" i="47"/>
  <c r="R91" i="47"/>
  <c r="N92" i="47"/>
  <c r="R92" i="47"/>
  <c r="N93" i="47"/>
  <c r="R93" i="47"/>
  <c r="N94" i="47"/>
  <c r="R94" i="47"/>
  <c r="N95" i="47"/>
  <c r="R95" i="47"/>
  <c r="N96" i="47"/>
  <c r="R96" i="47"/>
  <c r="N97" i="47"/>
  <c r="R97" i="47"/>
  <c r="N98" i="47"/>
  <c r="R98" i="47"/>
  <c r="N99" i="47"/>
  <c r="R99" i="47"/>
  <c r="N100" i="47"/>
  <c r="R100" i="47"/>
  <c r="N101" i="47"/>
  <c r="R101" i="47"/>
  <c r="N102" i="47"/>
  <c r="R102" i="47"/>
  <c r="N103" i="47"/>
  <c r="R103" i="47"/>
  <c r="N104" i="47"/>
  <c r="R104" i="47"/>
  <c r="N105" i="47"/>
  <c r="R105" i="47"/>
  <c r="N106" i="47"/>
  <c r="R106" i="47"/>
  <c r="N107" i="47"/>
  <c r="R107" i="47"/>
  <c r="N108" i="47"/>
  <c r="R108" i="47"/>
  <c r="N109" i="47"/>
  <c r="R109" i="47"/>
  <c r="N110" i="47"/>
  <c r="R110" i="47"/>
  <c r="N111" i="47"/>
  <c r="R111" i="47"/>
  <c r="N112" i="47"/>
  <c r="R112" i="47"/>
  <c r="N113" i="47"/>
  <c r="R113" i="47"/>
  <c r="N114" i="47"/>
  <c r="R114" i="47"/>
  <c r="N115" i="47"/>
  <c r="R115" i="47"/>
  <c r="N116" i="47"/>
  <c r="R116" i="47"/>
  <c r="N117" i="47"/>
  <c r="R117" i="47"/>
  <c r="N118" i="47"/>
  <c r="R118" i="47"/>
  <c r="N119" i="47"/>
  <c r="R119" i="47"/>
  <c r="N120" i="47"/>
  <c r="R120" i="47"/>
  <c r="N121" i="47"/>
  <c r="R121" i="47"/>
  <c r="N122" i="47"/>
  <c r="R122" i="47"/>
  <c r="N123" i="47"/>
  <c r="R123" i="47"/>
  <c r="N124" i="47"/>
  <c r="R124" i="47"/>
  <c r="N125" i="47"/>
  <c r="R125" i="47"/>
  <c r="N126" i="47"/>
  <c r="R126" i="47"/>
  <c r="N127" i="47"/>
  <c r="R127" i="47"/>
  <c r="N128" i="47"/>
  <c r="R128" i="47"/>
  <c r="N129" i="47"/>
  <c r="R129" i="47"/>
  <c r="N130" i="47"/>
  <c r="R130" i="47"/>
  <c r="N131" i="47"/>
  <c r="R131" i="47"/>
  <c r="N132" i="47"/>
  <c r="R132" i="47"/>
  <c r="N133" i="47"/>
  <c r="R133" i="47"/>
  <c r="N134" i="47"/>
  <c r="R134" i="47"/>
  <c r="N135" i="47"/>
  <c r="R135" i="47"/>
  <c r="N136" i="47"/>
  <c r="R136" i="47"/>
  <c r="N137" i="47"/>
  <c r="R137" i="47"/>
  <c r="N138" i="47"/>
  <c r="R138" i="47"/>
  <c r="N139" i="47"/>
  <c r="R139" i="47"/>
  <c r="N140" i="47"/>
  <c r="R140" i="47"/>
  <c r="N141" i="47"/>
  <c r="R141" i="47"/>
  <c r="N142" i="47"/>
  <c r="R142" i="47"/>
  <c r="N143" i="47"/>
  <c r="R143" i="47"/>
  <c r="N144" i="47"/>
  <c r="R144" i="47"/>
  <c r="N145" i="47"/>
  <c r="R145" i="47"/>
  <c r="N146" i="47"/>
  <c r="R146" i="47"/>
  <c r="N147" i="47"/>
  <c r="R147" i="47"/>
  <c r="N148" i="47"/>
  <c r="R148" i="47"/>
  <c r="N149" i="47"/>
  <c r="R149" i="47"/>
  <c r="N150" i="47"/>
  <c r="R150" i="47"/>
  <c r="N151" i="47"/>
  <c r="R151" i="47"/>
  <c r="N152" i="47"/>
  <c r="R152" i="47"/>
  <c r="N153" i="47"/>
  <c r="R153" i="47"/>
  <c r="N154" i="47"/>
  <c r="R154" i="47"/>
  <c r="N155" i="47"/>
  <c r="R155" i="47"/>
  <c r="N156" i="47"/>
  <c r="R156" i="47"/>
  <c r="N157" i="47"/>
  <c r="R157" i="47"/>
  <c r="N158" i="47"/>
  <c r="R158" i="47"/>
  <c r="N159" i="47"/>
  <c r="R159" i="47"/>
  <c r="N160" i="47"/>
  <c r="R160" i="47"/>
  <c r="N161" i="47"/>
  <c r="R161" i="47"/>
  <c r="N162" i="47"/>
  <c r="R162" i="47"/>
  <c r="N163" i="47"/>
  <c r="R163" i="47"/>
  <c r="N164" i="47"/>
  <c r="R164" i="47"/>
  <c r="N165" i="47"/>
  <c r="R165" i="47"/>
  <c r="R167" i="47"/>
  <c r="Q167" i="47"/>
  <c r="P167" i="47"/>
  <c r="O167" i="47"/>
  <c r="N167" i="47"/>
  <c r="CX3" i="47"/>
  <c r="CY3" i="47"/>
  <c r="CZ3" i="47"/>
  <c r="DA3" i="47"/>
  <c r="DB3" i="47"/>
  <c r="DC3" i="47"/>
  <c r="DD3" i="47"/>
  <c r="DE3" i="47"/>
  <c r="DF3" i="47"/>
  <c r="DG3" i="47"/>
  <c r="DG4" i="47" s="1"/>
  <c r="L4" i="47" s="1"/>
  <c r="DH3" i="47"/>
  <c r="DI3" i="47"/>
  <c r="DJ3" i="47"/>
  <c r="L3" i="47"/>
  <c r="CX4" i="47"/>
  <c r="CY4" i="47"/>
  <c r="CZ4" i="47"/>
  <c r="DA4" i="47"/>
  <c r="DB4" i="47"/>
  <c r="DC4" i="47"/>
  <c r="DD4" i="47"/>
  <c r="DE4" i="47"/>
  <c r="DF4" i="47"/>
  <c r="DH4" i="47"/>
  <c r="DI4" i="47"/>
  <c r="DJ4" i="47"/>
  <c r="CX5" i="47"/>
  <c r="CY5" i="47"/>
  <c r="CZ5" i="47"/>
  <c r="DA5" i="47"/>
  <c r="DB5" i="47"/>
  <c r="DC5" i="47"/>
  <c r="DD5" i="47"/>
  <c r="DE5" i="47"/>
  <c r="DF5" i="47"/>
  <c r="DG5" i="47"/>
  <c r="DG6" i="47" s="1"/>
  <c r="L6" i="47" s="1"/>
  <c r="DH5" i="47"/>
  <c r="DI5" i="47"/>
  <c r="DJ5" i="47"/>
  <c r="L5" i="47"/>
  <c r="CX6" i="47"/>
  <c r="CY6" i="47"/>
  <c r="CZ6" i="47"/>
  <c r="DA6" i="47"/>
  <c r="DB6" i="47"/>
  <c r="DC6" i="47"/>
  <c r="DD6" i="47"/>
  <c r="DE6" i="47"/>
  <c r="DF6" i="47"/>
  <c r="DH6" i="47"/>
  <c r="DI6" i="47"/>
  <c r="DJ6" i="47"/>
  <c r="CX7" i="47"/>
  <c r="CY7" i="47"/>
  <c r="CZ7" i="47"/>
  <c r="DA7" i="47"/>
  <c r="DB7" i="47"/>
  <c r="DC7" i="47"/>
  <c r="DD7" i="47"/>
  <c r="DE7" i="47"/>
  <c r="DF7" i="47"/>
  <c r="DG7" i="47"/>
  <c r="DG8" i="47" s="1"/>
  <c r="L8" i="47" s="1"/>
  <c r="DH7" i="47"/>
  <c r="DI7" i="47"/>
  <c r="DJ7" i="47"/>
  <c r="L7" i="47"/>
  <c r="CX8" i="47"/>
  <c r="CY8" i="47"/>
  <c r="CZ8" i="47"/>
  <c r="DA8" i="47"/>
  <c r="DB8" i="47"/>
  <c r="DC8" i="47"/>
  <c r="DD8" i="47"/>
  <c r="DE8" i="47"/>
  <c r="DF8" i="47"/>
  <c r="DH8" i="47"/>
  <c r="DI8" i="47"/>
  <c r="DJ8" i="47"/>
  <c r="CX9" i="47"/>
  <c r="CY9" i="47"/>
  <c r="CZ9" i="47"/>
  <c r="DA9" i="47"/>
  <c r="DB9" i="47"/>
  <c r="DC9" i="47"/>
  <c r="DD9" i="47"/>
  <c r="DE9" i="47"/>
  <c r="DF9" i="47"/>
  <c r="DG9" i="47"/>
  <c r="DG10" i="47" s="1"/>
  <c r="L10" i="47" s="1"/>
  <c r="DH9" i="47"/>
  <c r="DI9" i="47"/>
  <c r="DJ9" i="47"/>
  <c r="L9" i="47"/>
  <c r="CX10" i="47"/>
  <c r="CY10" i="47"/>
  <c r="CZ10" i="47"/>
  <c r="DA10" i="47"/>
  <c r="DB10" i="47"/>
  <c r="DC10" i="47"/>
  <c r="DD10" i="47"/>
  <c r="DE10" i="47"/>
  <c r="DF10" i="47"/>
  <c r="DH10" i="47"/>
  <c r="DI10" i="47"/>
  <c r="DJ10" i="47"/>
  <c r="CX11" i="47"/>
  <c r="CY11" i="47"/>
  <c r="CZ11" i="47"/>
  <c r="DA11" i="47"/>
  <c r="DB11" i="47"/>
  <c r="DC11" i="47"/>
  <c r="DD11" i="47"/>
  <c r="DE11" i="47"/>
  <c r="DF11" i="47"/>
  <c r="DG11" i="47"/>
  <c r="DG12" i="47" s="1"/>
  <c r="L12" i="47" s="1"/>
  <c r="DH11" i="47"/>
  <c r="DI11" i="47"/>
  <c r="DJ11" i="47"/>
  <c r="L11" i="47"/>
  <c r="CX12" i="47"/>
  <c r="CY12" i="47"/>
  <c r="CZ12" i="47"/>
  <c r="DA12" i="47"/>
  <c r="DB12" i="47"/>
  <c r="DC12" i="47"/>
  <c r="DD12" i="47"/>
  <c r="DE12" i="47"/>
  <c r="DF12" i="47"/>
  <c r="DH12" i="47"/>
  <c r="DI12" i="47"/>
  <c r="DJ12" i="47"/>
  <c r="CX13" i="47"/>
  <c r="CY13" i="47"/>
  <c r="CZ13" i="47"/>
  <c r="DA13" i="47"/>
  <c r="DB13" i="47"/>
  <c r="DC13" i="47"/>
  <c r="DD13" i="47"/>
  <c r="DE13" i="47"/>
  <c r="DF13" i="47"/>
  <c r="DG13" i="47"/>
  <c r="DG14" i="47" s="1"/>
  <c r="L14" i="47" s="1"/>
  <c r="DH13" i="47"/>
  <c r="DI13" i="47"/>
  <c r="DJ13" i="47"/>
  <c r="L13" i="47"/>
  <c r="CX14" i="47"/>
  <c r="CY14" i="47"/>
  <c r="CZ14" i="47"/>
  <c r="DA14" i="47"/>
  <c r="DB14" i="47"/>
  <c r="DC14" i="47"/>
  <c r="DD14" i="47"/>
  <c r="DE14" i="47"/>
  <c r="DF14" i="47"/>
  <c r="DH14" i="47"/>
  <c r="DI14" i="47"/>
  <c r="DJ14" i="47"/>
  <c r="CX15" i="47"/>
  <c r="CY15" i="47"/>
  <c r="CZ15" i="47"/>
  <c r="DA15" i="47"/>
  <c r="DB15" i="47"/>
  <c r="DC15" i="47"/>
  <c r="DD15" i="47"/>
  <c r="DE15" i="47"/>
  <c r="DF15" i="47"/>
  <c r="DG15" i="47"/>
  <c r="DG16" i="47" s="1"/>
  <c r="L16" i="47" s="1"/>
  <c r="DH15" i="47"/>
  <c r="DI15" i="47"/>
  <c r="DJ15" i="47"/>
  <c r="L15" i="47"/>
  <c r="CX16" i="47"/>
  <c r="CY16" i="47"/>
  <c r="CZ16" i="47"/>
  <c r="DA16" i="47"/>
  <c r="DB16" i="47"/>
  <c r="DC16" i="47"/>
  <c r="DD16" i="47"/>
  <c r="DE16" i="47"/>
  <c r="DF16" i="47"/>
  <c r="DH16" i="47"/>
  <c r="DI16" i="47"/>
  <c r="DJ16" i="47"/>
  <c r="CX17" i="47"/>
  <c r="CY17" i="47"/>
  <c r="CZ17" i="47"/>
  <c r="DA17" i="47"/>
  <c r="DB17" i="47"/>
  <c r="DC17" i="47"/>
  <c r="DD17" i="47"/>
  <c r="DE17" i="47"/>
  <c r="DF17" i="47"/>
  <c r="DG17" i="47"/>
  <c r="DG18" i="47" s="1"/>
  <c r="L18" i="47" s="1"/>
  <c r="DH17" i="47"/>
  <c r="DI17" i="47"/>
  <c r="DJ17" i="47"/>
  <c r="L17" i="47"/>
  <c r="CX18" i="47"/>
  <c r="CY18" i="47"/>
  <c r="CZ18" i="47"/>
  <c r="DA18" i="47"/>
  <c r="DB18" i="47"/>
  <c r="DC18" i="47"/>
  <c r="DD18" i="47"/>
  <c r="DE18" i="47"/>
  <c r="DF18" i="47"/>
  <c r="DH18" i="47"/>
  <c r="DI18" i="47"/>
  <c r="DJ18" i="47"/>
  <c r="CX19" i="47"/>
  <c r="CY19" i="47"/>
  <c r="CZ19" i="47"/>
  <c r="DA19" i="47"/>
  <c r="DB19" i="47"/>
  <c r="DC19" i="47"/>
  <c r="DD19" i="47"/>
  <c r="DE19" i="47"/>
  <c r="DF19" i="47"/>
  <c r="DG19" i="47"/>
  <c r="DG20" i="47" s="1"/>
  <c r="L20" i="47" s="1"/>
  <c r="DH19" i="47"/>
  <c r="DI19" i="47"/>
  <c r="DJ19" i="47"/>
  <c r="L19" i="47"/>
  <c r="CX20" i="47"/>
  <c r="CY20" i="47"/>
  <c r="CZ20" i="47"/>
  <c r="DA20" i="47"/>
  <c r="DB20" i="47"/>
  <c r="DC20" i="47"/>
  <c r="DD20" i="47"/>
  <c r="DE20" i="47"/>
  <c r="DF20" i="47"/>
  <c r="DH20" i="47"/>
  <c r="DI20" i="47"/>
  <c r="DJ20" i="47"/>
  <c r="CX21" i="47"/>
  <c r="CY21" i="47"/>
  <c r="CZ21" i="47"/>
  <c r="DA21" i="47"/>
  <c r="DB21" i="47"/>
  <c r="DC21" i="47"/>
  <c r="DD21" i="47"/>
  <c r="DE21" i="47"/>
  <c r="DF21" i="47"/>
  <c r="DG21" i="47"/>
  <c r="DG22" i="47" s="1"/>
  <c r="L22" i="47" s="1"/>
  <c r="DH21" i="47"/>
  <c r="DI21" i="47"/>
  <c r="DJ21" i="47"/>
  <c r="L21" i="47"/>
  <c r="CX22" i="47"/>
  <c r="CY22" i="47"/>
  <c r="CZ22" i="47"/>
  <c r="DA22" i="47"/>
  <c r="DB22" i="47"/>
  <c r="DC22" i="47"/>
  <c r="DD22" i="47"/>
  <c r="DE22" i="47"/>
  <c r="DF22" i="47"/>
  <c r="DH22" i="47"/>
  <c r="DI22" i="47"/>
  <c r="DJ22" i="47"/>
  <c r="CX23" i="47"/>
  <c r="CY23" i="47"/>
  <c r="CZ23" i="47"/>
  <c r="DA23" i="47"/>
  <c r="DB23" i="47"/>
  <c r="DC23" i="47"/>
  <c r="DD23" i="47"/>
  <c r="DE23" i="47"/>
  <c r="DF23" i="47"/>
  <c r="DG23" i="47"/>
  <c r="DG24" i="47" s="1"/>
  <c r="L24" i="47" s="1"/>
  <c r="DH23" i="47"/>
  <c r="DI23" i="47"/>
  <c r="DJ23" i="47"/>
  <c r="L23" i="47"/>
  <c r="CX24" i="47"/>
  <c r="CY24" i="47"/>
  <c r="CZ24" i="47"/>
  <c r="DA24" i="47"/>
  <c r="DB24" i="47"/>
  <c r="DC24" i="47"/>
  <c r="DD24" i="47"/>
  <c r="DE24" i="47"/>
  <c r="DF24" i="47"/>
  <c r="DH24" i="47"/>
  <c r="DI24" i="47"/>
  <c r="DJ24" i="47"/>
  <c r="CX25" i="47"/>
  <c r="CY25" i="47"/>
  <c r="CZ25" i="47"/>
  <c r="DA25" i="47"/>
  <c r="DB25" i="47"/>
  <c r="DC25" i="47"/>
  <c r="DD25" i="47"/>
  <c r="DE25" i="47"/>
  <c r="DF25" i="47"/>
  <c r="DG25" i="47"/>
  <c r="DG26" i="47" s="1"/>
  <c r="L26" i="47" s="1"/>
  <c r="DH25" i="47"/>
  <c r="DI25" i="47"/>
  <c r="DJ25" i="47"/>
  <c r="L25" i="47"/>
  <c r="CX26" i="47"/>
  <c r="CY26" i="47"/>
  <c r="CZ26" i="47"/>
  <c r="DA26" i="47"/>
  <c r="DB26" i="47"/>
  <c r="DC26" i="47"/>
  <c r="DD26" i="47"/>
  <c r="DE26" i="47"/>
  <c r="DF26" i="47"/>
  <c r="DH26" i="47"/>
  <c r="DI26" i="47"/>
  <c r="DJ26" i="47"/>
  <c r="CX27" i="47"/>
  <c r="CY27" i="47"/>
  <c r="CZ27" i="47"/>
  <c r="DA27" i="47"/>
  <c r="DB27" i="47"/>
  <c r="DC27" i="47"/>
  <c r="DD27" i="47"/>
  <c r="DE27" i="47"/>
  <c r="DF27" i="47"/>
  <c r="DG27" i="47"/>
  <c r="DG28" i="47" s="1"/>
  <c r="L28" i="47" s="1"/>
  <c r="DH27" i="47"/>
  <c r="DI27" i="47"/>
  <c r="DJ27" i="47"/>
  <c r="L27" i="47"/>
  <c r="CX28" i="47"/>
  <c r="CY28" i="47"/>
  <c r="CZ28" i="47"/>
  <c r="DA28" i="47"/>
  <c r="DB28" i="47"/>
  <c r="DC28" i="47"/>
  <c r="DD28" i="47"/>
  <c r="DE28" i="47"/>
  <c r="DF28" i="47"/>
  <c r="DH28" i="47"/>
  <c r="DI28" i="47"/>
  <c r="DJ28" i="47"/>
  <c r="CX29" i="47"/>
  <c r="CY29" i="47"/>
  <c r="CZ29" i="47"/>
  <c r="DA29" i="47"/>
  <c r="DB29" i="47"/>
  <c r="DC29" i="47"/>
  <c r="DD29" i="47"/>
  <c r="DE29" i="47"/>
  <c r="DF29" i="47"/>
  <c r="DG29" i="47"/>
  <c r="DG30" i="47" s="1"/>
  <c r="L30" i="47" s="1"/>
  <c r="DH29" i="47"/>
  <c r="DI29" i="47"/>
  <c r="DJ29" i="47"/>
  <c r="L29" i="47"/>
  <c r="CX30" i="47"/>
  <c r="CY30" i="47"/>
  <c r="CZ30" i="47"/>
  <c r="DA30" i="47"/>
  <c r="DB30" i="47"/>
  <c r="DC30" i="47"/>
  <c r="DD30" i="47"/>
  <c r="DE30" i="47"/>
  <c r="DF30" i="47"/>
  <c r="DH30" i="47"/>
  <c r="DI30" i="47"/>
  <c r="DJ30" i="47"/>
  <c r="CX31" i="47"/>
  <c r="CY31" i="47"/>
  <c r="CZ31" i="47"/>
  <c r="DA31" i="47"/>
  <c r="DB31" i="47"/>
  <c r="DC31" i="47"/>
  <c r="DD31" i="47"/>
  <c r="DE31" i="47"/>
  <c r="DF31" i="47"/>
  <c r="DG31" i="47"/>
  <c r="DG32" i="47" s="1"/>
  <c r="L32" i="47" s="1"/>
  <c r="DH31" i="47"/>
  <c r="DI31" i="47"/>
  <c r="DJ31" i="47"/>
  <c r="L31" i="47"/>
  <c r="CX32" i="47"/>
  <c r="CY32" i="47"/>
  <c r="CZ32" i="47"/>
  <c r="DA32" i="47"/>
  <c r="DB32" i="47"/>
  <c r="DC32" i="47"/>
  <c r="DD32" i="47"/>
  <c r="DE32" i="47"/>
  <c r="DF32" i="47"/>
  <c r="DH32" i="47"/>
  <c r="DI32" i="47"/>
  <c r="DJ32" i="47"/>
  <c r="CX33" i="47"/>
  <c r="CY33" i="47"/>
  <c r="CZ33" i="47"/>
  <c r="DA33" i="47"/>
  <c r="DB33" i="47"/>
  <c r="DC33" i="47"/>
  <c r="DD33" i="47"/>
  <c r="DE33" i="47"/>
  <c r="DF33" i="47"/>
  <c r="DG33" i="47"/>
  <c r="DG34" i="47" s="1"/>
  <c r="L34" i="47" s="1"/>
  <c r="DH33" i="47"/>
  <c r="DI33" i="47"/>
  <c r="DJ33" i="47"/>
  <c r="L33" i="47"/>
  <c r="CX34" i="47"/>
  <c r="CY34" i="47"/>
  <c r="CZ34" i="47"/>
  <c r="DA34" i="47"/>
  <c r="DB34" i="47"/>
  <c r="DC34" i="47"/>
  <c r="DD34" i="47"/>
  <c r="DE34" i="47"/>
  <c r="DF34" i="47"/>
  <c r="DH34" i="47"/>
  <c r="DI34" i="47"/>
  <c r="DJ34" i="47"/>
  <c r="CX35" i="47"/>
  <c r="CY35" i="47"/>
  <c r="CZ35" i="47"/>
  <c r="DA35" i="47"/>
  <c r="DB35" i="47"/>
  <c r="DC35" i="47"/>
  <c r="DD35" i="47"/>
  <c r="DE35" i="47"/>
  <c r="DF35" i="47"/>
  <c r="DG35" i="47"/>
  <c r="DG36" i="47" s="1"/>
  <c r="L36" i="47" s="1"/>
  <c r="DH35" i="47"/>
  <c r="DI35" i="47"/>
  <c r="DJ35" i="47"/>
  <c r="L35" i="47"/>
  <c r="CX36" i="47"/>
  <c r="CY36" i="47"/>
  <c r="CZ36" i="47"/>
  <c r="DA36" i="47"/>
  <c r="DB36" i="47"/>
  <c r="DC36" i="47"/>
  <c r="DD36" i="47"/>
  <c r="DE36" i="47"/>
  <c r="DF36" i="47"/>
  <c r="DH36" i="47"/>
  <c r="DI36" i="47"/>
  <c r="DJ36" i="47"/>
  <c r="CX37" i="47"/>
  <c r="CY37" i="47"/>
  <c r="CZ37" i="47"/>
  <c r="DA37" i="47"/>
  <c r="DB37" i="47"/>
  <c r="DC37" i="47"/>
  <c r="DD37" i="47"/>
  <c r="DE37" i="47"/>
  <c r="DF37" i="47"/>
  <c r="DG37" i="47"/>
  <c r="DG38" i="47" s="1"/>
  <c r="L38" i="47" s="1"/>
  <c r="DH37" i="47"/>
  <c r="DI37" i="47"/>
  <c r="DJ37" i="47"/>
  <c r="L37" i="47"/>
  <c r="CX38" i="47"/>
  <c r="CY38" i="47"/>
  <c r="CZ38" i="47"/>
  <c r="DA38" i="47"/>
  <c r="DB38" i="47"/>
  <c r="DC38" i="47"/>
  <c r="DD38" i="47"/>
  <c r="DE38" i="47"/>
  <c r="DF38" i="47"/>
  <c r="DH38" i="47"/>
  <c r="DI38" i="47"/>
  <c r="DJ38" i="47"/>
  <c r="CX39" i="47"/>
  <c r="CY39" i="47"/>
  <c r="CZ39" i="47"/>
  <c r="DA39" i="47"/>
  <c r="DB39" i="47"/>
  <c r="DC39" i="47"/>
  <c r="DD39" i="47"/>
  <c r="DE39" i="47"/>
  <c r="DF39" i="47"/>
  <c r="DG39" i="47"/>
  <c r="DG40" i="47" s="1"/>
  <c r="L40" i="47" s="1"/>
  <c r="DH39" i="47"/>
  <c r="DI39" i="47"/>
  <c r="DJ39" i="47"/>
  <c r="L39" i="47"/>
  <c r="CX40" i="47"/>
  <c r="CY40" i="47"/>
  <c r="CZ40" i="47"/>
  <c r="DA40" i="47"/>
  <c r="DB40" i="47"/>
  <c r="DC40" i="47"/>
  <c r="DD40" i="47"/>
  <c r="DE40" i="47"/>
  <c r="DF40" i="47"/>
  <c r="DH40" i="47"/>
  <c r="DI40" i="47"/>
  <c r="DJ40" i="47"/>
  <c r="CX41" i="47"/>
  <c r="CY41" i="47"/>
  <c r="CZ41" i="47"/>
  <c r="DA41" i="47"/>
  <c r="DB41" i="47"/>
  <c r="DC41" i="47"/>
  <c r="DD41" i="47"/>
  <c r="DE41" i="47"/>
  <c r="DF41" i="47"/>
  <c r="DG41" i="47"/>
  <c r="DG42" i="47" s="1"/>
  <c r="L42" i="47" s="1"/>
  <c r="DH41" i="47"/>
  <c r="DI41" i="47"/>
  <c r="DJ41" i="47"/>
  <c r="L41" i="47"/>
  <c r="CX42" i="47"/>
  <c r="CY42" i="47"/>
  <c r="CZ42" i="47"/>
  <c r="DA42" i="47"/>
  <c r="DB42" i="47"/>
  <c r="DC42" i="47"/>
  <c r="DD42" i="47"/>
  <c r="DE42" i="47"/>
  <c r="DF42" i="47"/>
  <c r="DH42" i="47"/>
  <c r="DI42" i="47"/>
  <c r="DJ42" i="47"/>
  <c r="CX43" i="47"/>
  <c r="CY43" i="47"/>
  <c r="CZ43" i="47"/>
  <c r="DA43" i="47"/>
  <c r="DB43" i="47"/>
  <c r="DC43" i="47"/>
  <c r="DD43" i="47"/>
  <c r="DE43" i="47"/>
  <c r="DF43" i="47"/>
  <c r="DG43" i="47"/>
  <c r="DG44" i="47" s="1"/>
  <c r="L44" i="47" s="1"/>
  <c r="DH43" i="47"/>
  <c r="DI43" i="47"/>
  <c r="DJ43" i="47"/>
  <c r="L43" i="47"/>
  <c r="CX44" i="47"/>
  <c r="CY44" i="47"/>
  <c r="CZ44" i="47"/>
  <c r="DA44" i="47"/>
  <c r="DB44" i="47"/>
  <c r="DC44" i="47"/>
  <c r="DD44" i="47"/>
  <c r="DE44" i="47"/>
  <c r="DF44" i="47"/>
  <c r="DH44" i="47"/>
  <c r="DI44" i="47"/>
  <c r="DJ44" i="47"/>
  <c r="CX45" i="47"/>
  <c r="CY45" i="47"/>
  <c r="CZ45" i="47"/>
  <c r="DA45" i="47"/>
  <c r="DB45" i="47"/>
  <c r="DC45" i="47"/>
  <c r="DD45" i="47"/>
  <c r="DE45" i="47"/>
  <c r="DF45" i="47"/>
  <c r="DG45" i="47"/>
  <c r="DG46" i="47" s="1"/>
  <c r="L46" i="47" s="1"/>
  <c r="DH45" i="47"/>
  <c r="DI45" i="47"/>
  <c r="DJ45" i="47"/>
  <c r="L45" i="47"/>
  <c r="CX46" i="47"/>
  <c r="CY46" i="47"/>
  <c r="CZ46" i="47"/>
  <c r="DA46" i="47"/>
  <c r="DB46" i="47"/>
  <c r="DC46" i="47"/>
  <c r="DD46" i="47"/>
  <c r="DE46" i="47"/>
  <c r="DF46" i="47"/>
  <c r="DH46" i="47"/>
  <c r="DI46" i="47"/>
  <c r="DJ46" i="47"/>
  <c r="CX47" i="47"/>
  <c r="CY47" i="47"/>
  <c r="CZ47" i="47"/>
  <c r="DA47" i="47"/>
  <c r="DB47" i="47"/>
  <c r="DC47" i="47"/>
  <c r="DD47" i="47"/>
  <c r="DE47" i="47"/>
  <c r="DF47" i="47"/>
  <c r="DG47" i="47"/>
  <c r="DG48" i="47" s="1"/>
  <c r="L48" i="47" s="1"/>
  <c r="DH47" i="47"/>
  <c r="DI47" i="47"/>
  <c r="DJ47" i="47"/>
  <c r="L47" i="47"/>
  <c r="CX48" i="47"/>
  <c r="CY48" i="47"/>
  <c r="CZ48" i="47"/>
  <c r="DA48" i="47"/>
  <c r="DB48" i="47"/>
  <c r="DC48" i="47"/>
  <c r="DD48" i="47"/>
  <c r="DE48" i="47"/>
  <c r="DF48" i="47"/>
  <c r="DH48" i="47"/>
  <c r="DI48" i="47"/>
  <c r="DJ48" i="47"/>
  <c r="CX49" i="47"/>
  <c r="CY49" i="47"/>
  <c r="CZ49" i="47"/>
  <c r="DA49" i="47"/>
  <c r="DB49" i="47"/>
  <c r="DC49" i="47"/>
  <c r="DD49" i="47"/>
  <c r="DE49" i="47"/>
  <c r="DF49" i="47"/>
  <c r="DG49" i="47"/>
  <c r="DG50" i="47" s="1"/>
  <c r="L50" i="47" s="1"/>
  <c r="DH49" i="47"/>
  <c r="DI49" i="47"/>
  <c r="DJ49" i="47"/>
  <c r="L49" i="47"/>
  <c r="CX50" i="47"/>
  <c r="CY50" i="47"/>
  <c r="CZ50" i="47"/>
  <c r="DA50" i="47"/>
  <c r="DB50" i="47"/>
  <c r="DC50" i="47"/>
  <c r="DD50" i="47"/>
  <c r="DE50" i="47"/>
  <c r="DF50" i="47"/>
  <c r="DH50" i="47"/>
  <c r="DI50" i="47"/>
  <c r="DJ50" i="47"/>
  <c r="CX51" i="47"/>
  <c r="CY51" i="47"/>
  <c r="CZ51" i="47"/>
  <c r="DA51" i="47"/>
  <c r="DB51" i="47"/>
  <c r="DC51" i="47"/>
  <c r="DD51" i="47"/>
  <c r="DE51" i="47"/>
  <c r="DF51" i="47"/>
  <c r="DG51" i="47"/>
  <c r="DG52" i="47" s="1"/>
  <c r="L52" i="47" s="1"/>
  <c r="DH51" i="47"/>
  <c r="DI51" i="47"/>
  <c r="DJ51" i="47"/>
  <c r="L51" i="47"/>
  <c r="CX52" i="47"/>
  <c r="CY52" i="47"/>
  <c r="CZ52" i="47"/>
  <c r="DA52" i="47"/>
  <c r="DB52" i="47"/>
  <c r="DC52" i="47"/>
  <c r="DD52" i="47"/>
  <c r="DE52" i="47"/>
  <c r="DF52" i="47"/>
  <c r="DH52" i="47"/>
  <c r="DI52" i="47"/>
  <c r="DJ52" i="47"/>
  <c r="CX53" i="47"/>
  <c r="CY53" i="47"/>
  <c r="CZ53" i="47"/>
  <c r="DA53" i="47"/>
  <c r="DB53" i="47"/>
  <c r="DC53" i="47"/>
  <c r="DD53" i="47"/>
  <c r="DE53" i="47"/>
  <c r="DF53" i="47"/>
  <c r="DG53" i="47"/>
  <c r="DG54" i="47" s="1"/>
  <c r="L54" i="47" s="1"/>
  <c r="DH53" i="47"/>
  <c r="DI53" i="47"/>
  <c r="DJ53" i="47"/>
  <c r="L53" i="47"/>
  <c r="CX54" i="47"/>
  <c r="CY54" i="47"/>
  <c r="CZ54" i="47"/>
  <c r="DA54" i="47"/>
  <c r="DB54" i="47"/>
  <c r="DC54" i="47"/>
  <c r="DD54" i="47"/>
  <c r="DE54" i="47"/>
  <c r="DF54" i="47"/>
  <c r="DH54" i="47"/>
  <c r="DI54" i="47"/>
  <c r="DJ54" i="47"/>
  <c r="CX55" i="47"/>
  <c r="CY55" i="47"/>
  <c r="CZ55" i="47"/>
  <c r="DA55" i="47"/>
  <c r="DB55" i="47"/>
  <c r="DC55" i="47"/>
  <c r="DD55" i="47"/>
  <c r="DE55" i="47"/>
  <c r="DF55" i="47"/>
  <c r="DG55" i="47"/>
  <c r="DG56" i="47" s="1"/>
  <c r="L56" i="47" s="1"/>
  <c r="DH55" i="47"/>
  <c r="DI55" i="47"/>
  <c r="DJ55" i="47"/>
  <c r="L55" i="47"/>
  <c r="U55" i="47" s="1"/>
  <c r="CX56" i="47"/>
  <c r="CY56" i="47"/>
  <c r="CZ56" i="47"/>
  <c r="DA56" i="47"/>
  <c r="DB56" i="47"/>
  <c r="DC56" i="47"/>
  <c r="DD56" i="47"/>
  <c r="DE56" i="47"/>
  <c r="DF56" i="47"/>
  <c r="DH56" i="47"/>
  <c r="DI56" i="47"/>
  <c r="DJ56" i="47"/>
  <c r="CX57" i="47"/>
  <c r="CY57" i="47"/>
  <c r="CZ57" i="47"/>
  <c r="DA57" i="47"/>
  <c r="DB57" i="47"/>
  <c r="DC57" i="47"/>
  <c r="DD57" i="47"/>
  <c r="DE57" i="47"/>
  <c r="DF57" i="47"/>
  <c r="DH57" i="47"/>
  <c r="DI57" i="47"/>
  <c r="DJ57" i="47"/>
  <c r="CX58" i="47"/>
  <c r="CY58" i="47"/>
  <c r="CZ58" i="47"/>
  <c r="DA58" i="47"/>
  <c r="DB58" i="47"/>
  <c r="DC58" i="47"/>
  <c r="DD58" i="47"/>
  <c r="DE58" i="47"/>
  <c r="DF58" i="47"/>
  <c r="DH58" i="47"/>
  <c r="DI58" i="47"/>
  <c r="DJ58" i="47"/>
  <c r="CX59" i="47"/>
  <c r="CY59" i="47"/>
  <c r="CZ59" i="47"/>
  <c r="DA59" i="47"/>
  <c r="DB59" i="47"/>
  <c r="DC59" i="47"/>
  <c r="DD59" i="47"/>
  <c r="DE59" i="47"/>
  <c r="DF59" i="47"/>
  <c r="DH59" i="47"/>
  <c r="DI59" i="47"/>
  <c r="DJ59" i="47"/>
  <c r="CX60" i="47"/>
  <c r="CY60" i="47"/>
  <c r="CZ60" i="47"/>
  <c r="DA60" i="47"/>
  <c r="DB60" i="47"/>
  <c r="DC60" i="47"/>
  <c r="DD60" i="47"/>
  <c r="DE60" i="47"/>
  <c r="DF60" i="47"/>
  <c r="DH60" i="47"/>
  <c r="DI60" i="47"/>
  <c r="DJ60" i="47"/>
  <c r="CX61" i="47"/>
  <c r="CY61" i="47"/>
  <c r="CZ61" i="47"/>
  <c r="DA61" i="47"/>
  <c r="DB61" i="47"/>
  <c r="DC61" i="47"/>
  <c r="DD61" i="47"/>
  <c r="DE61" i="47"/>
  <c r="DF61" i="47"/>
  <c r="DH61" i="47"/>
  <c r="DI61" i="47"/>
  <c r="DJ61" i="47"/>
  <c r="CX62" i="47"/>
  <c r="CY62" i="47"/>
  <c r="CZ62" i="47"/>
  <c r="DA62" i="47"/>
  <c r="DB62" i="47"/>
  <c r="DC62" i="47"/>
  <c r="DD62" i="47"/>
  <c r="DE62" i="47"/>
  <c r="DF62" i="47"/>
  <c r="DH62" i="47"/>
  <c r="DI62" i="47"/>
  <c r="DJ62" i="47"/>
  <c r="CX63" i="47"/>
  <c r="CY63" i="47"/>
  <c r="CZ63" i="47"/>
  <c r="DA63" i="47"/>
  <c r="DB63" i="47"/>
  <c r="DC63" i="47"/>
  <c r="DD63" i="47"/>
  <c r="DE63" i="47"/>
  <c r="DF63" i="47"/>
  <c r="DH63" i="47"/>
  <c r="DI63" i="47"/>
  <c r="DJ63" i="47"/>
  <c r="CX64" i="47"/>
  <c r="CY64" i="47"/>
  <c r="CZ64" i="47"/>
  <c r="DA64" i="47"/>
  <c r="DB64" i="47"/>
  <c r="DC64" i="47"/>
  <c r="DD64" i="47"/>
  <c r="DE64" i="47"/>
  <c r="DF64" i="47"/>
  <c r="DH64" i="47"/>
  <c r="DI64" i="47"/>
  <c r="DJ64" i="47"/>
  <c r="CX65" i="47"/>
  <c r="CY65" i="47"/>
  <c r="CZ65" i="47"/>
  <c r="DA65" i="47"/>
  <c r="DB65" i="47"/>
  <c r="DC65" i="47"/>
  <c r="DD65" i="47"/>
  <c r="DE65" i="47"/>
  <c r="DF65" i="47"/>
  <c r="DH65" i="47"/>
  <c r="DI65" i="47"/>
  <c r="DJ65" i="47"/>
  <c r="CX66" i="47"/>
  <c r="CY66" i="47"/>
  <c r="CZ66" i="47"/>
  <c r="DA66" i="47"/>
  <c r="DB66" i="47"/>
  <c r="DC66" i="47"/>
  <c r="DD66" i="47"/>
  <c r="DE66" i="47"/>
  <c r="DF66" i="47"/>
  <c r="DH66" i="47"/>
  <c r="DI66" i="47"/>
  <c r="DJ66" i="47"/>
  <c r="CX67" i="47"/>
  <c r="CY67" i="47"/>
  <c r="CZ67" i="47"/>
  <c r="DA67" i="47"/>
  <c r="DB67" i="47"/>
  <c r="DC67" i="47"/>
  <c r="DD67" i="47"/>
  <c r="DE67" i="47"/>
  <c r="DF67" i="47"/>
  <c r="DH67" i="47"/>
  <c r="DI67" i="47"/>
  <c r="DJ67" i="47"/>
  <c r="CX68" i="47"/>
  <c r="CY68" i="47"/>
  <c r="CZ68" i="47"/>
  <c r="DA68" i="47"/>
  <c r="DB68" i="47"/>
  <c r="DC68" i="47"/>
  <c r="DD68" i="47"/>
  <c r="DE68" i="47"/>
  <c r="DF68" i="47"/>
  <c r="DH68" i="47"/>
  <c r="DI68" i="47"/>
  <c r="DJ68" i="47"/>
  <c r="CX69" i="47"/>
  <c r="CY69" i="47"/>
  <c r="CZ69" i="47"/>
  <c r="DA69" i="47"/>
  <c r="DB69" i="47"/>
  <c r="DC69" i="47"/>
  <c r="DD69" i="47"/>
  <c r="DE69" i="47"/>
  <c r="DF69" i="47"/>
  <c r="DH69" i="47"/>
  <c r="DI69" i="47"/>
  <c r="DJ69" i="47"/>
  <c r="CX70" i="47"/>
  <c r="CY70" i="47"/>
  <c r="CZ70" i="47"/>
  <c r="DA70" i="47"/>
  <c r="DB70" i="47"/>
  <c r="DC70" i="47"/>
  <c r="DD70" i="47"/>
  <c r="DE70" i="47"/>
  <c r="DF70" i="47"/>
  <c r="DH70" i="47"/>
  <c r="DI70" i="47"/>
  <c r="DJ70" i="47"/>
  <c r="CX71" i="47"/>
  <c r="CY71" i="47"/>
  <c r="CZ71" i="47"/>
  <c r="DA71" i="47"/>
  <c r="DB71" i="47"/>
  <c r="DC71" i="47"/>
  <c r="DD71" i="47"/>
  <c r="DE71" i="47"/>
  <c r="DF71" i="47"/>
  <c r="DH71" i="47"/>
  <c r="DI71" i="47"/>
  <c r="DJ71" i="47"/>
  <c r="CX72" i="47"/>
  <c r="CY72" i="47"/>
  <c r="CZ72" i="47"/>
  <c r="DA72" i="47"/>
  <c r="DB72" i="47"/>
  <c r="DC72" i="47"/>
  <c r="DD72" i="47"/>
  <c r="DE72" i="47"/>
  <c r="DF72" i="47"/>
  <c r="DH72" i="47"/>
  <c r="DI72" i="47"/>
  <c r="DJ72" i="47"/>
  <c r="CX73" i="47"/>
  <c r="CY73" i="47"/>
  <c r="CZ73" i="47"/>
  <c r="DA73" i="47"/>
  <c r="DB73" i="47"/>
  <c r="DC73" i="47"/>
  <c r="DD73" i="47"/>
  <c r="DE73" i="47"/>
  <c r="DF73" i="47"/>
  <c r="DH73" i="47"/>
  <c r="DI73" i="47"/>
  <c r="DJ73" i="47"/>
  <c r="CX74" i="47"/>
  <c r="CY74" i="47"/>
  <c r="CZ74" i="47"/>
  <c r="DA74" i="47"/>
  <c r="DB74" i="47"/>
  <c r="DC74" i="47"/>
  <c r="DD74" i="47"/>
  <c r="DE74" i="47"/>
  <c r="DF74" i="47"/>
  <c r="DH74" i="47"/>
  <c r="DI74" i="47"/>
  <c r="DJ74" i="47"/>
  <c r="CX75" i="47"/>
  <c r="CY75" i="47"/>
  <c r="CZ75" i="47"/>
  <c r="DA75" i="47"/>
  <c r="DB75" i="47"/>
  <c r="DC75" i="47"/>
  <c r="DD75" i="47"/>
  <c r="DE75" i="47"/>
  <c r="DF75" i="47"/>
  <c r="DH75" i="47"/>
  <c r="DI75" i="47"/>
  <c r="DJ75" i="47"/>
  <c r="CX76" i="47"/>
  <c r="CY76" i="47"/>
  <c r="CZ76" i="47"/>
  <c r="DA76" i="47"/>
  <c r="DB76" i="47"/>
  <c r="DC76" i="47"/>
  <c r="DD76" i="47"/>
  <c r="DE76" i="47"/>
  <c r="DF76" i="47"/>
  <c r="DH76" i="47"/>
  <c r="DI76" i="47"/>
  <c r="DJ76" i="47"/>
  <c r="CX77" i="47"/>
  <c r="CY77" i="47"/>
  <c r="CZ77" i="47"/>
  <c r="DA77" i="47"/>
  <c r="DB77" i="47"/>
  <c r="DC77" i="47"/>
  <c r="DD77" i="47"/>
  <c r="DE77" i="47"/>
  <c r="DF77" i="47"/>
  <c r="DH77" i="47"/>
  <c r="DI77" i="47"/>
  <c r="DJ77" i="47"/>
  <c r="CX78" i="47"/>
  <c r="CY78" i="47"/>
  <c r="CZ78" i="47"/>
  <c r="DA78" i="47"/>
  <c r="DB78" i="47"/>
  <c r="DC78" i="47"/>
  <c r="DD78" i="47"/>
  <c r="DE78" i="47"/>
  <c r="DF78" i="47"/>
  <c r="DH78" i="47"/>
  <c r="DI78" i="47"/>
  <c r="DJ78" i="47"/>
  <c r="CX79" i="47"/>
  <c r="CY79" i="47"/>
  <c r="CZ79" i="47"/>
  <c r="DA79" i="47"/>
  <c r="DB79" i="47"/>
  <c r="DC79" i="47"/>
  <c r="DD79" i="47"/>
  <c r="DE79" i="47"/>
  <c r="DF79" i="47"/>
  <c r="DH79" i="47"/>
  <c r="DI79" i="47"/>
  <c r="DJ79" i="47"/>
  <c r="CX80" i="47"/>
  <c r="CY80" i="47"/>
  <c r="CZ80" i="47"/>
  <c r="DA80" i="47"/>
  <c r="DB80" i="47"/>
  <c r="DC80" i="47"/>
  <c r="DD80" i="47"/>
  <c r="DE80" i="47"/>
  <c r="DF80" i="47"/>
  <c r="DH80" i="47"/>
  <c r="DI80" i="47"/>
  <c r="DJ80" i="47"/>
  <c r="CX81" i="47"/>
  <c r="CY81" i="47"/>
  <c r="CZ81" i="47"/>
  <c r="DA81" i="47"/>
  <c r="DB81" i="47"/>
  <c r="DC81" i="47"/>
  <c r="DD81" i="47"/>
  <c r="DE81" i="47"/>
  <c r="DF81" i="47"/>
  <c r="DH81" i="47"/>
  <c r="DI81" i="47"/>
  <c r="DJ81" i="47"/>
  <c r="CX82" i="47"/>
  <c r="CY82" i="47"/>
  <c r="CZ82" i="47"/>
  <c r="DA82" i="47"/>
  <c r="DB82" i="47"/>
  <c r="DC82" i="47"/>
  <c r="DD82" i="47"/>
  <c r="DE82" i="47"/>
  <c r="DF82" i="47"/>
  <c r="DH82" i="47"/>
  <c r="DI82" i="47"/>
  <c r="DJ82" i="47"/>
  <c r="CX83" i="47"/>
  <c r="CY83" i="47"/>
  <c r="CZ83" i="47"/>
  <c r="DA83" i="47"/>
  <c r="DB83" i="47"/>
  <c r="DC83" i="47"/>
  <c r="DD83" i="47"/>
  <c r="DE83" i="47"/>
  <c r="DF83" i="47"/>
  <c r="DH83" i="47"/>
  <c r="DI83" i="47"/>
  <c r="DJ83" i="47"/>
  <c r="CX84" i="47"/>
  <c r="CY84" i="47"/>
  <c r="CZ84" i="47"/>
  <c r="DA84" i="47"/>
  <c r="DB84" i="47"/>
  <c r="DC84" i="47"/>
  <c r="DD84" i="47"/>
  <c r="DE84" i="47"/>
  <c r="DF84" i="47"/>
  <c r="DH84" i="47"/>
  <c r="DI84" i="47"/>
  <c r="DJ84" i="47"/>
  <c r="CX85" i="47"/>
  <c r="CY85" i="47"/>
  <c r="CZ85" i="47"/>
  <c r="DA85" i="47"/>
  <c r="DB85" i="47"/>
  <c r="DC85" i="47"/>
  <c r="DD85" i="47"/>
  <c r="DE85" i="47"/>
  <c r="DF85" i="47"/>
  <c r="DH85" i="47"/>
  <c r="DI85" i="47"/>
  <c r="DJ85" i="47"/>
  <c r="CX86" i="47"/>
  <c r="CY86" i="47"/>
  <c r="CZ86" i="47"/>
  <c r="DA86" i="47"/>
  <c r="DB86" i="47"/>
  <c r="DC86" i="47"/>
  <c r="DD86" i="47"/>
  <c r="DE86" i="47"/>
  <c r="DF86" i="47"/>
  <c r="DH86" i="47"/>
  <c r="DI86" i="47"/>
  <c r="DJ86" i="47"/>
  <c r="CX87" i="47"/>
  <c r="CY87" i="47"/>
  <c r="CZ87" i="47"/>
  <c r="DA87" i="47"/>
  <c r="DB87" i="47"/>
  <c r="DC87" i="47"/>
  <c r="DD87" i="47"/>
  <c r="DE87" i="47"/>
  <c r="DF87" i="47"/>
  <c r="DH87" i="47"/>
  <c r="DI87" i="47"/>
  <c r="DJ87" i="47"/>
  <c r="CX88" i="47"/>
  <c r="CY88" i="47"/>
  <c r="CZ88" i="47"/>
  <c r="DA88" i="47"/>
  <c r="DB88" i="47"/>
  <c r="DC88" i="47"/>
  <c r="DD88" i="47"/>
  <c r="DE88" i="47"/>
  <c r="DF88" i="47"/>
  <c r="DH88" i="47"/>
  <c r="DI88" i="47"/>
  <c r="DJ88" i="47"/>
  <c r="CX89" i="47"/>
  <c r="CY89" i="47"/>
  <c r="CZ89" i="47"/>
  <c r="DA89" i="47"/>
  <c r="DB89" i="47"/>
  <c r="DC89" i="47"/>
  <c r="DD89" i="47"/>
  <c r="DE89" i="47"/>
  <c r="DF89" i="47"/>
  <c r="DH89" i="47"/>
  <c r="DI89" i="47"/>
  <c r="DJ89" i="47"/>
  <c r="CX90" i="47"/>
  <c r="CY90" i="47"/>
  <c r="CZ90" i="47"/>
  <c r="DA90" i="47"/>
  <c r="DB90" i="47"/>
  <c r="DC90" i="47"/>
  <c r="DD90" i="47"/>
  <c r="DE90" i="47"/>
  <c r="DF90" i="47"/>
  <c r="DH90" i="47"/>
  <c r="DI90" i="47"/>
  <c r="DJ90" i="47"/>
  <c r="CX91" i="47"/>
  <c r="CY91" i="47"/>
  <c r="CZ91" i="47"/>
  <c r="DA91" i="47"/>
  <c r="DB91" i="47"/>
  <c r="DC91" i="47"/>
  <c r="DD91" i="47"/>
  <c r="DE91" i="47"/>
  <c r="DF91" i="47"/>
  <c r="DH91" i="47"/>
  <c r="DI91" i="47"/>
  <c r="DJ91" i="47"/>
  <c r="CX92" i="47"/>
  <c r="CY92" i="47"/>
  <c r="CZ92" i="47"/>
  <c r="DA92" i="47"/>
  <c r="DB92" i="47"/>
  <c r="DC92" i="47"/>
  <c r="DD92" i="47"/>
  <c r="DE92" i="47"/>
  <c r="DF92" i="47"/>
  <c r="DH92" i="47"/>
  <c r="DI92" i="47"/>
  <c r="DJ92" i="47"/>
  <c r="CX93" i="47"/>
  <c r="CY93" i="47"/>
  <c r="CZ93" i="47"/>
  <c r="DA93" i="47"/>
  <c r="DB93" i="47"/>
  <c r="DC93" i="47"/>
  <c r="DD93" i="47"/>
  <c r="DE93" i="47"/>
  <c r="DF93" i="47"/>
  <c r="DH93" i="47"/>
  <c r="DI93" i="47"/>
  <c r="DJ93" i="47"/>
  <c r="CX94" i="47"/>
  <c r="CY94" i="47"/>
  <c r="CZ94" i="47"/>
  <c r="DA94" i="47"/>
  <c r="DB94" i="47"/>
  <c r="DC94" i="47"/>
  <c r="DD94" i="47"/>
  <c r="DE94" i="47"/>
  <c r="DF94" i="47"/>
  <c r="DH94" i="47"/>
  <c r="DI94" i="47"/>
  <c r="DJ94" i="47"/>
  <c r="CX95" i="47"/>
  <c r="CY95" i="47"/>
  <c r="CZ95" i="47"/>
  <c r="DA95" i="47"/>
  <c r="DB95" i="47"/>
  <c r="DC95" i="47"/>
  <c r="DD95" i="47"/>
  <c r="DE95" i="47"/>
  <c r="DF95" i="47"/>
  <c r="DH95" i="47"/>
  <c r="DI95" i="47"/>
  <c r="DJ95" i="47"/>
  <c r="CX96" i="47"/>
  <c r="CY96" i="47"/>
  <c r="CZ96" i="47"/>
  <c r="DA96" i="47"/>
  <c r="DB96" i="47"/>
  <c r="DC96" i="47"/>
  <c r="DD96" i="47"/>
  <c r="DE96" i="47"/>
  <c r="DF96" i="47"/>
  <c r="DH96" i="47"/>
  <c r="DI96" i="47"/>
  <c r="DJ96" i="47"/>
  <c r="CX97" i="47"/>
  <c r="CY97" i="47"/>
  <c r="CZ97" i="47"/>
  <c r="DA97" i="47"/>
  <c r="DB97" i="47"/>
  <c r="DC97" i="47"/>
  <c r="DD97" i="47"/>
  <c r="DE97" i="47"/>
  <c r="DF97" i="47"/>
  <c r="DH97" i="47"/>
  <c r="DI97" i="47"/>
  <c r="DJ97" i="47"/>
  <c r="CX98" i="47"/>
  <c r="CY98" i="47"/>
  <c r="CZ98" i="47"/>
  <c r="DA98" i="47"/>
  <c r="DB98" i="47"/>
  <c r="DC98" i="47"/>
  <c r="DD98" i="47"/>
  <c r="DE98" i="47"/>
  <c r="DF98" i="47"/>
  <c r="DH98" i="47"/>
  <c r="DI98" i="47"/>
  <c r="DJ98" i="47"/>
  <c r="CX99" i="47"/>
  <c r="CY99" i="47"/>
  <c r="CZ99" i="47"/>
  <c r="DA99" i="47"/>
  <c r="DB99" i="47"/>
  <c r="DC99" i="47"/>
  <c r="DD99" i="47"/>
  <c r="DE99" i="47"/>
  <c r="DF99" i="47"/>
  <c r="DH99" i="47"/>
  <c r="DI99" i="47"/>
  <c r="DJ99" i="47"/>
  <c r="CX100" i="47"/>
  <c r="CY100" i="47"/>
  <c r="CZ100" i="47"/>
  <c r="DA100" i="47"/>
  <c r="DB100" i="47"/>
  <c r="DC100" i="47"/>
  <c r="DD100" i="47"/>
  <c r="DE100" i="47"/>
  <c r="DF100" i="47"/>
  <c r="DH100" i="47"/>
  <c r="DI100" i="47"/>
  <c r="DJ100" i="47"/>
  <c r="CX101" i="47"/>
  <c r="CY101" i="47"/>
  <c r="CZ101" i="47"/>
  <c r="DA101" i="47"/>
  <c r="DB101" i="47"/>
  <c r="DC101" i="47"/>
  <c r="DD101" i="47"/>
  <c r="DE101" i="47"/>
  <c r="DF101" i="47"/>
  <c r="DH101" i="47"/>
  <c r="DI101" i="47"/>
  <c r="DJ101" i="47"/>
  <c r="CX102" i="47"/>
  <c r="CY102" i="47"/>
  <c r="CZ102" i="47"/>
  <c r="DA102" i="47"/>
  <c r="DB102" i="47"/>
  <c r="DC102" i="47"/>
  <c r="DD102" i="47"/>
  <c r="DE102" i="47"/>
  <c r="DF102" i="47"/>
  <c r="DH102" i="47"/>
  <c r="DI102" i="47"/>
  <c r="DJ102" i="47"/>
  <c r="CX103" i="47"/>
  <c r="CY103" i="47"/>
  <c r="CZ103" i="47"/>
  <c r="DA103" i="47"/>
  <c r="DB103" i="47"/>
  <c r="DC103" i="47"/>
  <c r="DD103" i="47"/>
  <c r="DE103" i="47"/>
  <c r="DF103" i="47"/>
  <c r="DH103" i="47"/>
  <c r="DI103" i="47"/>
  <c r="DJ103" i="47"/>
  <c r="CX104" i="47"/>
  <c r="CY104" i="47"/>
  <c r="CZ104" i="47"/>
  <c r="DA104" i="47"/>
  <c r="DB104" i="47"/>
  <c r="DC104" i="47"/>
  <c r="DD104" i="47"/>
  <c r="DE104" i="47"/>
  <c r="DF104" i="47"/>
  <c r="DH104" i="47"/>
  <c r="DI104" i="47"/>
  <c r="DJ104" i="47"/>
  <c r="CX105" i="47"/>
  <c r="CY105" i="47"/>
  <c r="CZ105" i="47"/>
  <c r="DA105" i="47"/>
  <c r="DB105" i="47"/>
  <c r="DC105" i="47"/>
  <c r="DD105" i="47"/>
  <c r="DE105" i="47"/>
  <c r="DF105" i="47"/>
  <c r="DH105" i="47"/>
  <c r="DI105" i="47"/>
  <c r="DJ105" i="47"/>
  <c r="CX106" i="47"/>
  <c r="CY106" i="47"/>
  <c r="CZ106" i="47"/>
  <c r="DA106" i="47"/>
  <c r="DB106" i="47"/>
  <c r="DC106" i="47"/>
  <c r="DD106" i="47"/>
  <c r="DE106" i="47"/>
  <c r="DF106" i="47"/>
  <c r="DH106" i="47"/>
  <c r="DI106" i="47"/>
  <c r="DJ106" i="47"/>
  <c r="CX107" i="47"/>
  <c r="CY107" i="47"/>
  <c r="CZ107" i="47"/>
  <c r="DA107" i="47"/>
  <c r="DB107" i="47"/>
  <c r="DC107" i="47"/>
  <c r="DD107" i="47"/>
  <c r="DE107" i="47"/>
  <c r="DF107" i="47"/>
  <c r="DH107" i="47"/>
  <c r="DI107" i="47"/>
  <c r="DJ107" i="47"/>
  <c r="CX108" i="47"/>
  <c r="CY108" i="47"/>
  <c r="CZ108" i="47"/>
  <c r="DA108" i="47"/>
  <c r="DB108" i="47"/>
  <c r="DC108" i="47"/>
  <c r="DD108" i="47"/>
  <c r="DE108" i="47"/>
  <c r="DF108" i="47"/>
  <c r="DH108" i="47"/>
  <c r="DI108" i="47"/>
  <c r="DJ108" i="47"/>
  <c r="CX109" i="47"/>
  <c r="CY109" i="47"/>
  <c r="CZ109" i="47"/>
  <c r="DA109" i="47"/>
  <c r="DB109" i="47"/>
  <c r="DC109" i="47"/>
  <c r="DD109" i="47"/>
  <c r="DE109" i="47"/>
  <c r="DF109" i="47"/>
  <c r="DH109" i="47"/>
  <c r="DI109" i="47"/>
  <c r="DJ109" i="47"/>
  <c r="CX110" i="47"/>
  <c r="CY110" i="47"/>
  <c r="CZ110" i="47"/>
  <c r="DA110" i="47"/>
  <c r="DB110" i="47"/>
  <c r="DC110" i="47"/>
  <c r="DD110" i="47"/>
  <c r="DE110" i="47"/>
  <c r="DF110" i="47"/>
  <c r="DH110" i="47"/>
  <c r="DI110" i="47"/>
  <c r="DJ110" i="47"/>
  <c r="CX111" i="47"/>
  <c r="CY111" i="47"/>
  <c r="CZ111" i="47"/>
  <c r="DA111" i="47"/>
  <c r="DB111" i="47"/>
  <c r="DC111" i="47"/>
  <c r="DD111" i="47"/>
  <c r="DE111" i="47"/>
  <c r="DF111" i="47"/>
  <c r="DH111" i="47"/>
  <c r="DI111" i="47"/>
  <c r="DJ111" i="47"/>
  <c r="CX112" i="47"/>
  <c r="CY112" i="47"/>
  <c r="CZ112" i="47"/>
  <c r="DA112" i="47"/>
  <c r="DB112" i="47"/>
  <c r="DC112" i="47"/>
  <c r="DD112" i="47"/>
  <c r="DE112" i="47"/>
  <c r="DF112" i="47"/>
  <c r="DH112" i="47"/>
  <c r="DI112" i="47"/>
  <c r="DJ112" i="47"/>
  <c r="CX113" i="47"/>
  <c r="CY113" i="47"/>
  <c r="CZ113" i="47"/>
  <c r="DA113" i="47"/>
  <c r="DB113" i="47"/>
  <c r="DC113" i="47"/>
  <c r="DD113" i="47"/>
  <c r="DE113" i="47"/>
  <c r="DF113" i="47"/>
  <c r="DH113" i="47"/>
  <c r="DI113" i="47"/>
  <c r="DJ113" i="47"/>
  <c r="CX114" i="47"/>
  <c r="CY114" i="47"/>
  <c r="CZ114" i="47"/>
  <c r="DA114" i="47"/>
  <c r="DB114" i="47"/>
  <c r="DC114" i="47"/>
  <c r="DD114" i="47"/>
  <c r="DE114" i="47"/>
  <c r="DF114" i="47"/>
  <c r="DH114" i="47"/>
  <c r="DI114" i="47"/>
  <c r="DJ114" i="47"/>
  <c r="CX115" i="47"/>
  <c r="CY115" i="47"/>
  <c r="CZ115" i="47"/>
  <c r="DA115" i="47"/>
  <c r="DB115" i="47"/>
  <c r="DC115" i="47"/>
  <c r="DD115" i="47"/>
  <c r="DE115" i="47"/>
  <c r="DF115" i="47"/>
  <c r="DH115" i="47"/>
  <c r="DI115" i="47"/>
  <c r="DJ115" i="47"/>
  <c r="CX116" i="47"/>
  <c r="CY116" i="47"/>
  <c r="CZ116" i="47"/>
  <c r="DA116" i="47"/>
  <c r="DB116" i="47"/>
  <c r="DC116" i="47"/>
  <c r="DD116" i="47"/>
  <c r="DE116" i="47"/>
  <c r="DF116" i="47"/>
  <c r="DH116" i="47"/>
  <c r="DI116" i="47"/>
  <c r="DJ116" i="47"/>
  <c r="CX117" i="47"/>
  <c r="CY117" i="47"/>
  <c r="CZ117" i="47"/>
  <c r="DA117" i="47"/>
  <c r="DB117" i="47"/>
  <c r="DC117" i="47"/>
  <c r="DD117" i="47"/>
  <c r="DE117" i="47"/>
  <c r="DF117" i="47"/>
  <c r="DH117" i="47"/>
  <c r="DI117" i="47"/>
  <c r="DJ117" i="47"/>
  <c r="CX118" i="47"/>
  <c r="CY118" i="47"/>
  <c r="CZ118" i="47"/>
  <c r="DA118" i="47"/>
  <c r="DB118" i="47"/>
  <c r="DC118" i="47"/>
  <c r="DD118" i="47"/>
  <c r="DE118" i="47"/>
  <c r="DF118" i="47"/>
  <c r="DH118" i="47"/>
  <c r="DI118" i="47"/>
  <c r="DJ118" i="47"/>
  <c r="CX119" i="47"/>
  <c r="CY119" i="47"/>
  <c r="CZ119" i="47"/>
  <c r="DA119" i="47"/>
  <c r="DB119" i="47"/>
  <c r="DC119" i="47"/>
  <c r="DD119" i="47"/>
  <c r="DE119" i="47"/>
  <c r="DF119" i="47"/>
  <c r="DH119" i="47"/>
  <c r="DI119" i="47"/>
  <c r="DJ119" i="47"/>
  <c r="CX120" i="47"/>
  <c r="CY120" i="47"/>
  <c r="CZ120" i="47"/>
  <c r="DA120" i="47"/>
  <c r="DB120" i="47"/>
  <c r="DC120" i="47"/>
  <c r="DD120" i="47"/>
  <c r="DE120" i="47"/>
  <c r="DF120" i="47"/>
  <c r="DH120" i="47"/>
  <c r="DI120" i="47"/>
  <c r="DJ120" i="47"/>
  <c r="CX121" i="47"/>
  <c r="CY121" i="47"/>
  <c r="CZ121" i="47"/>
  <c r="DA121" i="47"/>
  <c r="DB121" i="47"/>
  <c r="DC121" i="47"/>
  <c r="DD121" i="47"/>
  <c r="DE121" i="47"/>
  <c r="DF121" i="47"/>
  <c r="DH121" i="47"/>
  <c r="DI121" i="47"/>
  <c r="DJ121" i="47"/>
  <c r="CX122" i="47"/>
  <c r="CY122" i="47"/>
  <c r="CZ122" i="47"/>
  <c r="DA122" i="47"/>
  <c r="DB122" i="47"/>
  <c r="DC122" i="47"/>
  <c r="DD122" i="47"/>
  <c r="DE122" i="47"/>
  <c r="DF122" i="47"/>
  <c r="DH122" i="47"/>
  <c r="DI122" i="47"/>
  <c r="DJ122" i="47"/>
  <c r="CX123" i="47"/>
  <c r="CY123" i="47"/>
  <c r="CZ123" i="47"/>
  <c r="DA123" i="47"/>
  <c r="DB123" i="47"/>
  <c r="DC123" i="47"/>
  <c r="DD123" i="47"/>
  <c r="DE123" i="47"/>
  <c r="DF123" i="47"/>
  <c r="DH123" i="47"/>
  <c r="DI123" i="47"/>
  <c r="DJ123" i="47"/>
  <c r="CX124" i="47"/>
  <c r="CY124" i="47"/>
  <c r="CZ124" i="47"/>
  <c r="DA124" i="47"/>
  <c r="DB124" i="47"/>
  <c r="DC124" i="47"/>
  <c r="DD124" i="47"/>
  <c r="DE124" i="47"/>
  <c r="DF124" i="47"/>
  <c r="DH124" i="47"/>
  <c r="DI124" i="47"/>
  <c r="DJ124" i="47"/>
  <c r="CX125" i="47"/>
  <c r="CY125" i="47"/>
  <c r="CZ125" i="47"/>
  <c r="DA125" i="47"/>
  <c r="DB125" i="47"/>
  <c r="DC125" i="47"/>
  <c r="DD125" i="47"/>
  <c r="DE125" i="47"/>
  <c r="DF125" i="47"/>
  <c r="DH125" i="47"/>
  <c r="DI125" i="47"/>
  <c r="DJ125" i="47"/>
  <c r="CX126" i="47"/>
  <c r="CY126" i="47"/>
  <c r="CZ126" i="47"/>
  <c r="DA126" i="47"/>
  <c r="DB126" i="47"/>
  <c r="DC126" i="47"/>
  <c r="DD126" i="47"/>
  <c r="DE126" i="47"/>
  <c r="DF126" i="47"/>
  <c r="DH126" i="47"/>
  <c r="DI126" i="47"/>
  <c r="DJ126" i="47"/>
  <c r="CX127" i="47"/>
  <c r="CY127" i="47"/>
  <c r="CZ127" i="47"/>
  <c r="DA127" i="47"/>
  <c r="DB127" i="47"/>
  <c r="DC127" i="47"/>
  <c r="DD127" i="47"/>
  <c r="DE127" i="47"/>
  <c r="DF127" i="47"/>
  <c r="DH127" i="47"/>
  <c r="DI127" i="47"/>
  <c r="DJ127" i="47"/>
  <c r="CX128" i="47"/>
  <c r="CY128" i="47"/>
  <c r="CZ128" i="47"/>
  <c r="DA128" i="47"/>
  <c r="DB128" i="47"/>
  <c r="DC128" i="47"/>
  <c r="DD128" i="47"/>
  <c r="DE128" i="47"/>
  <c r="DF128" i="47"/>
  <c r="DH128" i="47"/>
  <c r="DI128" i="47"/>
  <c r="DJ128" i="47"/>
  <c r="CX129" i="47"/>
  <c r="CY129" i="47"/>
  <c r="CZ129" i="47"/>
  <c r="DA129" i="47"/>
  <c r="DB129" i="47"/>
  <c r="DC129" i="47"/>
  <c r="DD129" i="47"/>
  <c r="DE129" i="47"/>
  <c r="DF129" i="47"/>
  <c r="DH129" i="47"/>
  <c r="DI129" i="47"/>
  <c r="DJ129" i="47"/>
  <c r="CX130" i="47"/>
  <c r="CY130" i="47"/>
  <c r="CZ130" i="47"/>
  <c r="DA130" i="47"/>
  <c r="DB130" i="47"/>
  <c r="DC130" i="47"/>
  <c r="DD130" i="47"/>
  <c r="DE130" i="47"/>
  <c r="DF130" i="47"/>
  <c r="DH130" i="47"/>
  <c r="DI130" i="47"/>
  <c r="DJ130" i="47"/>
  <c r="CX131" i="47"/>
  <c r="CY131" i="47"/>
  <c r="CZ131" i="47"/>
  <c r="DA131" i="47"/>
  <c r="DB131" i="47"/>
  <c r="DC131" i="47"/>
  <c r="DD131" i="47"/>
  <c r="DE131" i="47"/>
  <c r="DF131" i="47"/>
  <c r="DH131" i="47"/>
  <c r="DI131" i="47"/>
  <c r="DJ131" i="47"/>
  <c r="CX132" i="47"/>
  <c r="CY132" i="47"/>
  <c r="CZ132" i="47"/>
  <c r="DA132" i="47"/>
  <c r="DB132" i="47"/>
  <c r="DC132" i="47"/>
  <c r="DD132" i="47"/>
  <c r="DE132" i="47"/>
  <c r="DF132" i="47"/>
  <c r="DH132" i="47"/>
  <c r="DI132" i="47"/>
  <c r="DJ132" i="47"/>
  <c r="CX133" i="47"/>
  <c r="CY133" i="47"/>
  <c r="CZ133" i="47"/>
  <c r="DA133" i="47"/>
  <c r="DB133" i="47"/>
  <c r="DC133" i="47"/>
  <c r="DD133" i="47"/>
  <c r="DE133" i="47"/>
  <c r="DF133" i="47"/>
  <c r="DH133" i="47"/>
  <c r="DI133" i="47"/>
  <c r="DJ133" i="47"/>
  <c r="CX134" i="47"/>
  <c r="CY134" i="47"/>
  <c r="CZ134" i="47"/>
  <c r="DA134" i="47"/>
  <c r="DB134" i="47"/>
  <c r="DC134" i="47"/>
  <c r="DD134" i="47"/>
  <c r="DE134" i="47"/>
  <c r="DF134" i="47"/>
  <c r="DH134" i="47"/>
  <c r="DI134" i="47"/>
  <c r="DJ134" i="47"/>
  <c r="CX135" i="47"/>
  <c r="CY135" i="47"/>
  <c r="CZ135" i="47"/>
  <c r="DA135" i="47"/>
  <c r="DB135" i="47"/>
  <c r="DC135" i="47"/>
  <c r="DD135" i="47"/>
  <c r="DE135" i="47"/>
  <c r="DF135" i="47"/>
  <c r="DH135" i="47"/>
  <c r="DI135" i="47"/>
  <c r="DJ135" i="47"/>
  <c r="CX136" i="47"/>
  <c r="CY136" i="47"/>
  <c r="CZ136" i="47"/>
  <c r="DA136" i="47"/>
  <c r="DB136" i="47"/>
  <c r="DC136" i="47"/>
  <c r="DD136" i="47"/>
  <c r="DE136" i="47"/>
  <c r="DF136" i="47"/>
  <c r="DH136" i="47"/>
  <c r="DI136" i="47"/>
  <c r="DJ136" i="47"/>
  <c r="CX137" i="47"/>
  <c r="CY137" i="47"/>
  <c r="CZ137" i="47"/>
  <c r="DA137" i="47"/>
  <c r="DB137" i="47"/>
  <c r="DC137" i="47"/>
  <c r="DD137" i="47"/>
  <c r="DE137" i="47"/>
  <c r="DF137" i="47"/>
  <c r="DH137" i="47"/>
  <c r="DI137" i="47"/>
  <c r="DJ137" i="47"/>
  <c r="CX138" i="47"/>
  <c r="CY138" i="47"/>
  <c r="CZ138" i="47"/>
  <c r="DA138" i="47"/>
  <c r="DB138" i="47"/>
  <c r="DC138" i="47"/>
  <c r="DD138" i="47"/>
  <c r="DE138" i="47"/>
  <c r="DF138" i="47"/>
  <c r="DH138" i="47"/>
  <c r="DI138" i="47"/>
  <c r="DJ138" i="47"/>
  <c r="CX139" i="47"/>
  <c r="CY139" i="47"/>
  <c r="CZ139" i="47"/>
  <c r="DA139" i="47"/>
  <c r="DB139" i="47"/>
  <c r="DC139" i="47"/>
  <c r="DD139" i="47"/>
  <c r="DE139" i="47"/>
  <c r="DF139" i="47"/>
  <c r="DH139" i="47"/>
  <c r="DI139" i="47"/>
  <c r="DJ139" i="47"/>
  <c r="CX140" i="47"/>
  <c r="CY140" i="47"/>
  <c r="CZ140" i="47"/>
  <c r="DA140" i="47"/>
  <c r="DB140" i="47"/>
  <c r="DC140" i="47"/>
  <c r="DD140" i="47"/>
  <c r="DE140" i="47"/>
  <c r="DF140" i="47"/>
  <c r="DH140" i="47"/>
  <c r="DI140" i="47"/>
  <c r="DJ140" i="47"/>
  <c r="CX141" i="47"/>
  <c r="CY141" i="47"/>
  <c r="CZ141" i="47"/>
  <c r="DA141" i="47"/>
  <c r="DB141" i="47"/>
  <c r="DC141" i="47"/>
  <c r="DD141" i="47"/>
  <c r="DE141" i="47"/>
  <c r="DF141" i="47"/>
  <c r="DH141" i="47"/>
  <c r="DI141" i="47"/>
  <c r="DJ141" i="47"/>
  <c r="CX142" i="47"/>
  <c r="CY142" i="47"/>
  <c r="CZ142" i="47"/>
  <c r="DA142" i="47"/>
  <c r="DB142" i="47"/>
  <c r="DC142" i="47"/>
  <c r="DD142" i="47"/>
  <c r="DE142" i="47"/>
  <c r="DF142" i="47"/>
  <c r="DH142" i="47"/>
  <c r="DI142" i="47"/>
  <c r="DJ142" i="47"/>
  <c r="CX143" i="47"/>
  <c r="CY143" i="47"/>
  <c r="CZ143" i="47"/>
  <c r="DA143" i="47"/>
  <c r="DB143" i="47"/>
  <c r="DC143" i="47"/>
  <c r="DD143" i="47"/>
  <c r="DE143" i="47"/>
  <c r="DF143" i="47"/>
  <c r="DH143" i="47"/>
  <c r="DI143" i="47"/>
  <c r="DJ143" i="47"/>
  <c r="CX144" i="47"/>
  <c r="CY144" i="47"/>
  <c r="CZ144" i="47"/>
  <c r="DA144" i="47"/>
  <c r="DB144" i="47"/>
  <c r="DC144" i="47"/>
  <c r="DD144" i="47"/>
  <c r="DE144" i="47"/>
  <c r="DF144" i="47"/>
  <c r="DH144" i="47"/>
  <c r="DI144" i="47"/>
  <c r="DJ144" i="47"/>
  <c r="CX145" i="47"/>
  <c r="CY145" i="47"/>
  <c r="CZ145" i="47"/>
  <c r="DA145" i="47"/>
  <c r="DB145" i="47"/>
  <c r="DC145" i="47"/>
  <c r="DD145" i="47"/>
  <c r="DE145" i="47"/>
  <c r="DF145" i="47"/>
  <c r="DH145" i="47"/>
  <c r="DI145" i="47"/>
  <c r="DJ145" i="47"/>
  <c r="CX146" i="47"/>
  <c r="CY146" i="47"/>
  <c r="CZ146" i="47"/>
  <c r="DA146" i="47"/>
  <c r="DB146" i="47"/>
  <c r="DC146" i="47"/>
  <c r="DD146" i="47"/>
  <c r="DE146" i="47"/>
  <c r="DF146" i="47"/>
  <c r="DH146" i="47"/>
  <c r="DI146" i="47"/>
  <c r="DJ146" i="47"/>
  <c r="CX147" i="47"/>
  <c r="CY147" i="47"/>
  <c r="CZ147" i="47"/>
  <c r="DA147" i="47"/>
  <c r="DB147" i="47"/>
  <c r="DC147" i="47"/>
  <c r="DD147" i="47"/>
  <c r="DE147" i="47"/>
  <c r="DF147" i="47"/>
  <c r="DH147" i="47"/>
  <c r="DI147" i="47"/>
  <c r="DJ147" i="47"/>
  <c r="CX148" i="47"/>
  <c r="CY148" i="47"/>
  <c r="CZ148" i="47"/>
  <c r="DA148" i="47"/>
  <c r="DB148" i="47"/>
  <c r="DC148" i="47"/>
  <c r="DD148" i="47"/>
  <c r="DE148" i="47"/>
  <c r="DF148" i="47"/>
  <c r="DH148" i="47"/>
  <c r="DI148" i="47"/>
  <c r="DJ148" i="47"/>
  <c r="CX149" i="47"/>
  <c r="CY149" i="47"/>
  <c r="CZ149" i="47"/>
  <c r="DA149" i="47"/>
  <c r="DB149" i="47"/>
  <c r="DC149" i="47"/>
  <c r="DD149" i="47"/>
  <c r="DE149" i="47"/>
  <c r="DF149" i="47"/>
  <c r="DH149" i="47"/>
  <c r="DI149" i="47"/>
  <c r="DJ149" i="47"/>
  <c r="CX150" i="47"/>
  <c r="CY150" i="47"/>
  <c r="CZ150" i="47"/>
  <c r="DA150" i="47"/>
  <c r="DB150" i="47"/>
  <c r="DC150" i="47"/>
  <c r="DD150" i="47"/>
  <c r="DE150" i="47"/>
  <c r="DF150" i="47"/>
  <c r="DH150" i="47"/>
  <c r="DI150" i="47"/>
  <c r="DJ150" i="47"/>
  <c r="CX151" i="47"/>
  <c r="CY151" i="47"/>
  <c r="CZ151" i="47"/>
  <c r="DA151" i="47"/>
  <c r="DB151" i="47"/>
  <c r="DC151" i="47"/>
  <c r="DD151" i="47"/>
  <c r="DE151" i="47"/>
  <c r="DF151" i="47"/>
  <c r="DH151" i="47"/>
  <c r="DI151" i="47"/>
  <c r="DJ151" i="47"/>
  <c r="CX152" i="47"/>
  <c r="CY152" i="47"/>
  <c r="CZ152" i="47"/>
  <c r="DA152" i="47"/>
  <c r="DB152" i="47"/>
  <c r="DC152" i="47"/>
  <c r="DD152" i="47"/>
  <c r="DE152" i="47"/>
  <c r="DF152" i="47"/>
  <c r="DH152" i="47"/>
  <c r="DI152" i="47"/>
  <c r="DJ152" i="47"/>
  <c r="CX153" i="47"/>
  <c r="CY153" i="47"/>
  <c r="CZ153" i="47"/>
  <c r="DA153" i="47"/>
  <c r="DB153" i="47"/>
  <c r="DC153" i="47"/>
  <c r="DD153" i="47"/>
  <c r="DE153" i="47"/>
  <c r="DF153" i="47"/>
  <c r="DH153" i="47"/>
  <c r="DI153" i="47"/>
  <c r="DJ153" i="47"/>
  <c r="CX154" i="47"/>
  <c r="CY154" i="47"/>
  <c r="CZ154" i="47"/>
  <c r="DA154" i="47"/>
  <c r="DB154" i="47"/>
  <c r="DC154" i="47"/>
  <c r="DD154" i="47"/>
  <c r="DE154" i="47"/>
  <c r="DF154" i="47"/>
  <c r="DH154" i="47"/>
  <c r="DI154" i="47"/>
  <c r="DJ154" i="47"/>
  <c r="CX155" i="47"/>
  <c r="CY155" i="47"/>
  <c r="CZ155" i="47"/>
  <c r="DA155" i="47"/>
  <c r="DB155" i="47"/>
  <c r="DC155" i="47"/>
  <c r="DD155" i="47"/>
  <c r="DE155" i="47"/>
  <c r="DF155" i="47"/>
  <c r="DH155" i="47"/>
  <c r="DI155" i="47"/>
  <c r="DJ155" i="47"/>
  <c r="CX156" i="47"/>
  <c r="CY156" i="47"/>
  <c r="CZ156" i="47"/>
  <c r="DA156" i="47"/>
  <c r="DB156" i="47"/>
  <c r="DC156" i="47"/>
  <c r="DD156" i="47"/>
  <c r="DE156" i="47"/>
  <c r="DF156" i="47"/>
  <c r="DH156" i="47"/>
  <c r="DI156" i="47"/>
  <c r="DJ156" i="47"/>
  <c r="CX157" i="47"/>
  <c r="CY157" i="47"/>
  <c r="CZ157" i="47"/>
  <c r="DA157" i="47"/>
  <c r="DB157" i="47"/>
  <c r="DC157" i="47"/>
  <c r="DD157" i="47"/>
  <c r="DE157" i="47"/>
  <c r="DF157" i="47"/>
  <c r="DH157" i="47"/>
  <c r="DI157" i="47"/>
  <c r="DJ157" i="47"/>
  <c r="CX158" i="47"/>
  <c r="CY158" i="47"/>
  <c r="CZ158" i="47"/>
  <c r="DA158" i="47"/>
  <c r="DB158" i="47"/>
  <c r="DC158" i="47"/>
  <c r="DD158" i="47"/>
  <c r="DE158" i="47"/>
  <c r="DF158" i="47"/>
  <c r="DH158" i="47"/>
  <c r="DI158" i="47"/>
  <c r="DJ158" i="47"/>
  <c r="CX159" i="47"/>
  <c r="CY159" i="47"/>
  <c r="CZ159" i="47"/>
  <c r="DA159" i="47"/>
  <c r="DB159" i="47"/>
  <c r="DC159" i="47"/>
  <c r="DD159" i="47"/>
  <c r="DE159" i="47"/>
  <c r="DF159" i="47"/>
  <c r="DH159" i="47"/>
  <c r="DI159" i="47"/>
  <c r="DJ159" i="47"/>
  <c r="CX160" i="47"/>
  <c r="CY160" i="47"/>
  <c r="CZ160" i="47"/>
  <c r="DA160" i="47"/>
  <c r="DB160" i="47"/>
  <c r="DC160" i="47"/>
  <c r="DD160" i="47"/>
  <c r="DE160" i="47"/>
  <c r="DF160" i="47"/>
  <c r="DH160" i="47"/>
  <c r="DI160" i="47"/>
  <c r="DJ160" i="47"/>
  <c r="CX161" i="47"/>
  <c r="CY161" i="47"/>
  <c r="CZ161" i="47"/>
  <c r="DA161" i="47"/>
  <c r="DB161" i="47"/>
  <c r="DC161" i="47"/>
  <c r="DD161" i="47"/>
  <c r="DE161" i="47"/>
  <c r="DF161" i="47"/>
  <c r="DH161" i="47"/>
  <c r="DI161" i="47"/>
  <c r="DJ161" i="47"/>
  <c r="CX162" i="47"/>
  <c r="CY162" i="47"/>
  <c r="CZ162" i="47"/>
  <c r="DA162" i="47"/>
  <c r="DB162" i="47"/>
  <c r="DC162" i="47"/>
  <c r="DD162" i="47"/>
  <c r="DE162" i="47"/>
  <c r="DF162" i="47"/>
  <c r="DH162" i="47"/>
  <c r="DI162" i="47"/>
  <c r="DJ162" i="47"/>
  <c r="CX163" i="47"/>
  <c r="CY163" i="47"/>
  <c r="CZ163" i="47"/>
  <c r="DA163" i="47"/>
  <c r="DB163" i="47"/>
  <c r="DC163" i="47"/>
  <c r="DD163" i="47"/>
  <c r="DE163" i="47"/>
  <c r="DF163" i="47"/>
  <c r="DH163" i="47"/>
  <c r="DI163" i="47"/>
  <c r="DJ163" i="47"/>
  <c r="CX164" i="47"/>
  <c r="CY164" i="47"/>
  <c r="CZ164" i="47"/>
  <c r="DA164" i="47"/>
  <c r="DB164" i="47"/>
  <c r="DC164" i="47"/>
  <c r="DD164" i="47"/>
  <c r="DE164" i="47"/>
  <c r="DF164" i="47"/>
  <c r="DH164" i="47"/>
  <c r="DI164" i="47"/>
  <c r="DJ164" i="47"/>
  <c r="CX165" i="47"/>
  <c r="CY165" i="47"/>
  <c r="CZ165" i="47"/>
  <c r="DA165" i="47"/>
  <c r="DB165" i="47"/>
  <c r="DC165" i="47"/>
  <c r="DD165" i="47"/>
  <c r="DE165" i="47"/>
  <c r="DF165" i="47"/>
  <c r="DH165" i="47"/>
  <c r="DI165" i="47"/>
  <c r="DJ165" i="47"/>
  <c r="DJ166" i="47"/>
  <c r="DI166" i="47"/>
  <c r="DH166" i="47"/>
  <c r="DF166" i="47"/>
  <c r="DE166" i="47"/>
  <c r="DD166" i="47"/>
  <c r="DC166" i="47"/>
  <c r="DB166" i="47"/>
  <c r="DA166" i="47"/>
  <c r="CZ166" i="47"/>
  <c r="CY166" i="47"/>
  <c r="CX166" i="47"/>
  <c r="DO150" i="47"/>
  <c r="DO151" i="47"/>
  <c r="DO152" i="47"/>
  <c r="DO153" i="47"/>
  <c r="DO154" i="47"/>
  <c r="DO155" i="47"/>
  <c r="DO156" i="47"/>
  <c r="DO157" i="47"/>
  <c r="DO158" i="47"/>
  <c r="DO159" i="47"/>
  <c r="DO160" i="47"/>
  <c r="DO161" i="47"/>
  <c r="DO162" i="47"/>
  <c r="DO163" i="47"/>
  <c r="DO164" i="47"/>
  <c r="DO165" i="47"/>
  <c r="DM150" i="47"/>
  <c r="DM151" i="47"/>
  <c r="DM152" i="47"/>
  <c r="DM153" i="47"/>
  <c r="DM154" i="47"/>
  <c r="DM155" i="47"/>
  <c r="DM156" i="47"/>
  <c r="DM157" i="47"/>
  <c r="DM158" i="47"/>
  <c r="DM159" i="47"/>
  <c r="DM160" i="47"/>
  <c r="DM161" i="47"/>
  <c r="DM162" i="47"/>
  <c r="DM163" i="47"/>
  <c r="DM164" i="47"/>
  <c r="DM165" i="47"/>
  <c r="T165" i="47"/>
  <c r="M165" i="47"/>
  <c r="T164" i="47"/>
  <c r="M164" i="47"/>
  <c r="T163" i="47"/>
  <c r="M163" i="47"/>
  <c r="T162" i="47"/>
  <c r="M162" i="47"/>
  <c r="T161" i="47"/>
  <c r="M161" i="47"/>
  <c r="T160" i="47"/>
  <c r="M160" i="47"/>
  <c r="T159" i="47"/>
  <c r="M159" i="47"/>
  <c r="T158" i="47"/>
  <c r="M158" i="47"/>
  <c r="T157" i="47"/>
  <c r="M157" i="47"/>
  <c r="T156" i="47"/>
  <c r="M156" i="47"/>
  <c r="T155" i="47"/>
  <c r="M155" i="47"/>
  <c r="T154" i="47"/>
  <c r="M154" i="47"/>
  <c r="T153" i="47"/>
  <c r="M153" i="47"/>
  <c r="T152" i="47"/>
  <c r="M152" i="47"/>
  <c r="T151" i="47"/>
  <c r="M151" i="47"/>
  <c r="T150" i="47"/>
  <c r="M150" i="47"/>
  <c r="T149" i="47"/>
  <c r="M149" i="47"/>
  <c r="T148" i="47"/>
  <c r="M148" i="47"/>
  <c r="T147" i="47"/>
  <c r="M147" i="47"/>
  <c r="T146" i="47"/>
  <c r="M146" i="47"/>
  <c r="T145" i="47"/>
  <c r="M145" i="47"/>
  <c r="T144" i="47"/>
  <c r="M144" i="47"/>
  <c r="T143" i="47"/>
  <c r="M143" i="47"/>
  <c r="T142" i="47"/>
  <c r="M142" i="47"/>
  <c r="T141" i="47"/>
  <c r="M141" i="47"/>
  <c r="T140" i="47"/>
  <c r="M140" i="47"/>
  <c r="T139" i="47"/>
  <c r="M139" i="47"/>
  <c r="T138" i="47"/>
  <c r="M138" i="47"/>
  <c r="T137" i="47"/>
  <c r="M137" i="47"/>
  <c r="T136" i="47"/>
  <c r="M136" i="47"/>
  <c r="T135" i="47"/>
  <c r="M135" i="47"/>
  <c r="T134" i="47"/>
  <c r="M134" i="47"/>
  <c r="T133" i="47"/>
  <c r="M133" i="47"/>
  <c r="T132" i="47"/>
  <c r="M132" i="47"/>
  <c r="T131" i="47"/>
  <c r="M131" i="47"/>
  <c r="T130" i="47"/>
  <c r="M130" i="47"/>
  <c r="T129" i="47"/>
  <c r="M129" i="47"/>
  <c r="T128" i="47"/>
  <c r="M128" i="47"/>
  <c r="T127" i="47"/>
  <c r="M127" i="47"/>
  <c r="T126" i="47"/>
  <c r="M126" i="47"/>
  <c r="T125" i="47"/>
  <c r="M125" i="47"/>
  <c r="T124" i="47"/>
  <c r="M124" i="47"/>
  <c r="T123" i="47"/>
  <c r="M123" i="47"/>
  <c r="T122" i="47"/>
  <c r="M122" i="47"/>
  <c r="T121" i="47"/>
  <c r="M121" i="47"/>
  <c r="T120" i="47"/>
  <c r="M120" i="47"/>
  <c r="T119" i="47"/>
  <c r="M119" i="47"/>
  <c r="C119" i="47"/>
  <c r="T118" i="47"/>
  <c r="M118" i="47"/>
  <c r="T117" i="47"/>
  <c r="M117" i="47"/>
  <c r="T116" i="47"/>
  <c r="M116" i="47"/>
  <c r="T115" i="47"/>
  <c r="M115" i="47"/>
  <c r="T114" i="47"/>
  <c r="M114" i="47"/>
  <c r="T113" i="47"/>
  <c r="M113" i="47"/>
  <c r="T112" i="47"/>
  <c r="M112" i="47"/>
  <c r="T111" i="47"/>
  <c r="M111" i="47"/>
  <c r="F47" i="47"/>
  <c r="Q18" i="55" s="1"/>
  <c r="Q20" i="55" s="1"/>
  <c r="Q21" i="55" s="1"/>
  <c r="R21" i="55" s="1"/>
  <c r="E47" i="47"/>
  <c r="D47" i="47"/>
  <c r="T110" i="47"/>
  <c r="M110" i="47"/>
  <c r="F43" i="47"/>
  <c r="E43" i="47"/>
  <c r="D43" i="47"/>
  <c r="T109" i="47"/>
  <c r="M109" i="47"/>
  <c r="T108" i="47"/>
  <c r="M108" i="47"/>
  <c r="T107" i="47"/>
  <c r="M107" i="47"/>
  <c r="T106" i="47"/>
  <c r="M106" i="47"/>
  <c r="T105" i="47"/>
  <c r="M105" i="47"/>
  <c r="T104" i="47"/>
  <c r="M104" i="47"/>
  <c r="T103" i="47"/>
  <c r="M103" i="47"/>
  <c r="T102" i="47"/>
  <c r="M102" i="47"/>
  <c r="T101" i="47"/>
  <c r="M101" i="47"/>
  <c r="T100" i="47"/>
  <c r="M100" i="47"/>
  <c r="T99" i="47"/>
  <c r="M99" i="47"/>
  <c r="T98" i="47"/>
  <c r="M98" i="47"/>
  <c r="T97" i="47"/>
  <c r="M97" i="47"/>
  <c r="T96" i="47"/>
  <c r="M96" i="47"/>
  <c r="T95" i="47"/>
  <c r="M95" i="47"/>
  <c r="T94" i="47"/>
  <c r="M94" i="47"/>
  <c r="T93" i="47"/>
  <c r="M93" i="47"/>
  <c r="T92" i="47"/>
  <c r="M92" i="47"/>
  <c r="T91" i="47"/>
  <c r="M91" i="47"/>
  <c r="F89" i="47"/>
  <c r="F90" i="47" s="1"/>
  <c r="E89" i="47"/>
  <c r="E90" i="47" s="1"/>
  <c r="E91" i="47" s="1"/>
  <c r="D89" i="47"/>
  <c r="D90" i="47"/>
  <c r="D91" i="47"/>
  <c r="T90" i="47"/>
  <c r="M90" i="47"/>
  <c r="T89" i="47"/>
  <c r="M89" i="47"/>
  <c r="T88" i="47"/>
  <c r="M88" i="47"/>
  <c r="T87" i="47"/>
  <c r="M87" i="47"/>
  <c r="T86" i="47"/>
  <c r="M86" i="47"/>
  <c r="F84" i="47"/>
  <c r="F85" i="47"/>
  <c r="Q55" i="55" s="1"/>
  <c r="Q56" i="55" s="1"/>
  <c r="R56" i="55" s="1"/>
  <c r="E84" i="47"/>
  <c r="E85" i="47" s="1"/>
  <c r="E86" i="47" s="1"/>
  <c r="D84" i="47"/>
  <c r="D85" i="47"/>
  <c r="D86" i="47"/>
  <c r="T85" i="47"/>
  <c r="M85" i="47"/>
  <c r="T84" i="47"/>
  <c r="M84" i="47"/>
  <c r="T83" i="47"/>
  <c r="M83" i="47"/>
  <c r="T82" i="47"/>
  <c r="M82" i="47"/>
  <c r="T81" i="47"/>
  <c r="M81" i="47"/>
  <c r="F79" i="47"/>
  <c r="Q51" i="55" s="1"/>
  <c r="R51" i="55" s="1"/>
  <c r="F81" i="47"/>
  <c r="E79" i="47"/>
  <c r="E80" i="47"/>
  <c r="E81" i="47"/>
  <c r="D79" i="47"/>
  <c r="D80" i="47"/>
  <c r="D81" i="47"/>
  <c r="T80" i="47"/>
  <c r="M80" i="47"/>
  <c r="F80" i="47"/>
  <c r="Q52" i="55" s="1"/>
  <c r="R52" i="55" s="1"/>
  <c r="T79" i="47"/>
  <c r="M79" i="47"/>
  <c r="T78" i="47"/>
  <c r="M78" i="47"/>
  <c r="T77" i="47"/>
  <c r="M77" i="47"/>
  <c r="F75" i="47"/>
  <c r="Q46" i="55" s="1"/>
  <c r="F77" i="47"/>
  <c r="E75" i="47"/>
  <c r="E76" i="47"/>
  <c r="E77" i="47"/>
  <c r="D75" i="47"/>
  <c r="D76" i="47"/>
  <c r="D77" i="47"/>
  <c r="T76" i="47"/>
  <c r="M76" i="47"/>
  <c r="F76" i="47"/>
  <c r="Q47" i="55" s="1"/>
  <c r="R47" i="55" s="1"/>
  <c r="T75" i="47"/>
  <c r="M75" i="47"/>
  <c r="T74" i="47"/>
  <c r="M74" i="47"/>
  <c r="T73" i="47"/>
  <c r="M73" i="47"/>
  <c r="F71" i="47"/>
  <c r="Q43" i="55" s="1"/>
  <c r="R44" i="55" s="1"/>
  <c r="F73" i="47"/>
  <c r="E72" i="47"/>
  <c r="E73" i="47"/>
  <c r="D72" i="47"/>
  <c r="D73" i="47"/>
  <c r="T72" i="47"/>
  <c r="M72" i="47"/>
  <c r="F72" i="47"/>
  <c r="Q44" i="55" s="1"/>
  <c r="T71" i="47"/>
  <c r="M71" i="47"/>
  <c r="T70" i="47"/>
  <c r="M70" i="47"/>
  <c r="T69" i="47"/>
  <c r="M69" i="47"/>
  <c r="T68" i="47"/>
  <c r="M68" i="47"/>
  <c r="F66" i="47"/>
  <c r="F67" i="47" s="1"/>
  <c r="F68" i="47" s="1"/>
  <c r="E66" i="47"/>
  <c r="E67" i="47" s="1"/>
  <c r="E68" i="47" s="1"/>
  <c r="D66" i="47"/>
  <c r="D67" i="47"/>
  <c r="D68" i="47"/>
  <c r="T67" i="47"/>
  <c r="M67" i="47"/>
  <c r="T66" i="47"/>
  <c r="M66" i="47"/>
  <c r="T65" i="47"/>
  <c r="M65" i="47"/>
  <c r="T64" i="47"/>
  <c r="M64" i="47"/>
  <c r="T63" i="47"/>
  <c r="M63" i="47"/>
  <c r="T62" i="47"/>
  <c r="M62" i="47"/>
  <c r="T61" i="47"/>
  <c r="M61" i="47"/>
  <c r="T60" i="47"/>
  <c r="M60" i="47"/>
  <c r="T59" i="47"/>
  <c r="M59" i="47"/>
  <c r="T58" i="47"/>
  <c r="M58" i="47"/>
  <c r="T57" i="47"/>
  <c r="M57" i="47"/>
  <c r="U56" i="47"/>
  <c r="T56" i="47"/>
  <c r="M56" i="47"/>
  <c r="T55" i="47"/>
  <c r="M55" i="47"/>
  <c r="U54" i="47"/>
  <c r="T54" i="47"/>
  <c r="M54" i="47"/>
  <c r="U53" i="47"/>
  <c r="T53" i="47"/>
  <c r="M53" i="47"/>
  <c r="F51" i="47"/>
  <c r="F52" i="47" s="1"/>
  <c r="E51" i="47"/>
  <c r="E52" i="47" s="1"/>
  <c r="E53" i="47" s="1"/>
  <c r="D51" i="47"/>
  <c r="D52" i="47"/>
  <c r="D53" i="47"/>
  <c r="U52" i="47"/>
  <c r="T52" i="47"/>
  <c r="M52" i="47"/>
  <c r="U51" i="47"/>
  <c r="T51" i="47"/>
  <c r="M51" i="47"/>
  <c r="U50" i="47"/>
  <c r="T50" i="47"/>
  <c r="M50" i="47"/>
  <c r="U49" i="47"/>
  <c r="T49" i="47"/>
  <c r="M49" i="47"/>
  <c r="U48" i="47"/>
  <c r="T48" i="47"/>
  <c r="M48" i="47"/>
  <c r="F48" i="47"/>
  <c r="Q19" i="55" s="1"/>
  <c r="R19" i="55" s="1"/>
  <c r="D48" i="47"/>
  <c r="U47" i="47"/>
  <c r="T47" i="47"/>
  <c r="M47" i="47"/>
  <c r="U46" i="47"/>
  <c r="T46" i="47"/>
  <c r="M46" i="47"/>
  <c r="U45" i="47"/>
  <c r="T45" i="47"/>
  <c r="M45" i="47"/>
  <c r="U44" i="47"/>
  <c r="T44" i="47"/>
  <c r="M44" i="47"/>
  <c r="F44" i="47"/>
  <c r="Q14" i="55" s="1"/>
  <c r="R14" i="55" s="1"/>
  <c r="D44" i="47"/>
  <c r="U43" i="47"/>
  <c r="T43" i="47"/>
  <c r="M43" i="47"/>
  <c r="U42" i="47"/>
  <c r="T42" i="47"/>
  <c r="M42" i="47"/>
  <c r="U41" i="47"/>
  <c r="T41" i="47"/>
  <c r="M41" i="47"/>
  <c r="U40" i="47"/>
  <c r="T40" i="47"/>
  <c r="M40" i="47"/>
  <c r="F35" i="47"/>
  <c r="F36" i="47" s="1"/>
  <c r="F37" i="47" s="1"/>
  <c r="F38" i="47" s="1"/>
  <c r="E35" i="47"/>
  <c r="E36" i="47" s="1"/>
  <c r="E37" i="47" s="1"/>
  <c r="E38" i="47" s="1"/>
  <c r="D35" i="47"/>
  <c r="D36" i="47"/>
  <c r="D37" i="47"/>
  <c r="D38" i="47"/>
  <c r="D40" i="47"/>
  <c r="U39" i="47"/>
  <c r="T39" i="47"/>
  <c r="M39" i="47"/>
  <c r="D39" i="47"/>
  <c r="U38" i="47"/>
  <c r="T38" i="47"/>
  <c r="M38" i="47"/>
  <c r="U37" i="47"/>
  <c r="T37" i="47"/>
  <c r="M37" i="47"/>
  <c r="U36" i="47"/>
  <c r="T36" i="47"/>
  <c r="M36" i="47"/>
  <c r="U35" i="47"/>
  <c r="T35" i="47"/>
  <c r="M35" i="47"/>
  <c r="U34" i="47"/>
  <c r="T34" i="47"/>
  <c r="M34" i="47"/>
  <c r="U33" i="47"/>
  <c r="T33" i="47"/>
  <c r="M33" i="47"/>
  <c r="U32" i="47"/>
  <c r="T32" i="47"/>
  <c r="M32" i="47"/>
  <c r="U31" i="47"/>
  <c r="T31" i="47"/>
  <c r="M31" i="47"/>
  <c r="F28" i="47"/>
  <c r="F31" i="47" s="1"/>
  <c r="F29" i="47"/>
  <c r="F30" i="47" s="1"/>
  <c r="E28" i="47"/>
  <c r="E31" i="47" s="1"/>
  <c r="E29" i="47"/>
  <c r="D28" i="47"/>
  <c r="D29" i="47"/>
  <c r="D31" i="47"/>
  <c r="U30" i="47"/>
  <c r="T30" i="47"/>
  <c r="M30" i="47"/>
  <c r="D30" i="47"/>
  <c r="U29" i="47"/>
  <c r="T29" i="47"/>
  <c r="M29" i="47"/>
  <c r="U28" i="47"/>
  <c r="T28" i="47"/>
  <c r="M28" i="47"/>
  <c r="U27" i="47"/>
  <c r="T27" i="47"/>
  <c r="M27" i="47"/>
  <c r="U26" i="47"/>
  <c r="T26" i="47"/>
  <c r="M26" i="47"/>
  <c r="U25" i="47"/>
  <c r="T25" i="47"/>
  <c r="M25" i="47"/>
  <c r="F22" i="47"/>
  <c r="F23" i="47" s="1"/>
  <c r="E22" i="47"/>
  <c r="E23" i="47" s="1"/>
  <c r="D22" i="47"/>
  <c r="D23" i="47"/>
  <c r="D25" i="47"/>
  <c r="U24" i="47"/>
  <c r="T24" i="47"/>
  <c r="M24" i="47"/>
  <c r="D24" i="47"/>
  <c r="U23" i="47"/>
  <c r="T23" i="47"/>
  <c r="M23" i="47"/>
  <c r="U22" i="47"/>
  <c r="T22" i="47"/>
  <c r="M22" i="47"/>
  <c r="U21" i="47"/>
  <c r="T21" i="47"/>
  <c r="M21" i="47"/>
  <c r="U20" i="47"/>
  <c r="T20" i="47"/>
  <c r="M20" i="47"/>
  <c r="U19" i="47"/>
  <c r="T19" i="47"/>
  <c r="M19" i="47"/>
  <c r="U18" i="47"/>
  <c r="T18" i="47"/>
  <c r="M18" i="47"/>
  <c r="U17" i="47"/>
  <c r="T17" i="47"/>
  <c r="M17" i="47"/>
  <c r="U16" i="47"/>
  <c r="T16" i="47"/>
  <c r="M16" i="47"/>
  <c r="U15" i="47"/>
  <c r="T15" i="47"/>
  <c r="M15" i="47"/>
  <c r="U14" i="47"/>
  <c r="T14" i="47"/>
  <c r="M14" i="47"/>
  <c r="U13" i="47"/>
  <c r="T13" i="47"/>
  <c r="M13" i="47"/>
  <c r="U12" i="47"/>
  <c r="T12" i="47"/>
  <c r="M12" i="47"/>
  <c r="U11" i="47"/>
  <c r="T11" i="47"/>
  <c r="M11" i="47"/>
  <c r="U10" i="47"/>
  <c r="T10" i="47"/>
  <c r="M10" i="47"/>
  <c r="U9" i="47"/>
  <c r="T9" i="47"/>
  <c r="M9" i="47"/>
  <c r="U8" i="47"/>
  <c r="T8" i="47"/>
  <c r="M8" i="47"/>
  <c r="U7" i="47"/>
  <c r="T7" i="47"/>
  <c r="M7" i="47"/>
  <c r="U6" i="47"/>
  <c r="T6" i="47"/>
  <c r="M6" i="47"/>
  <c r="U5" i="47"/>
  <c r="T5" i="47"/>
  <c r="M5" i="47"/>
  <c r="U4" i="47"/>
  <c r="T4" i="47"/>
  <c r="M4" i="47"/>
  <c r="U3" i="47"/>
  <c r="T3" i="47"/>
  <c r="M3" i="47"/>
  <c r="X167" i="46"/>
  <c r="W167" i="46"/>
  <c r="Q167" i="46"/>
  <c r="P167" i="46"/>
  <c r="BR165" i="46"/>
  <c r="BQ165" i="46"/>
  <c r="BP165" i="46"/>
  <c r="BO165" i="46"/>
  <c r="BF165" i="46"/>
  <c r="BE165" i="46"/>
  <c r="BD165" i="46"/>
  <c r="BC165" i="46"/>
  <c r="BB165" i="46"/>
  <c r="BA165" i="46"/>
  <c r="AZ165" i="46"/>
  <c r="AY165" i="46"/>
  <c r="AX165" i="46"/>
  <c r="AW165" i="46"/>
  <c r="AV165" i="46"/>
  <c r="AU165" i="46"/>
  <c r="AT165" i="46"/>
  <c r="AS165" i="46"/>
  <c r="AR165" i="46"/>
  <c r="AQ165" i="46"/>
  <c r="AP165" i="46"/>
  <c r="AO165" i="46"/>
  <c r="AM165" i="46"/>
  <c r="AL165" i="46"/>
  <c r="AK165" i="46"/>
  <c r="AJ165" i="46"/>
  <c r="AI165" i="46"/>
  <c r="AH165" i="46"/>
  <c r="AF165" i="46"/>
  <c r="AE165" i="46"/>
  <c r="AD165" i="46"/>
  <c r="AC165" i="46"/>
  <c r="AB165" i="46"/>
  <c r="AA165" i="46"/>
  <c r="Y165" i="46"/>
  <c r="N91" i="55" s="1"/>
  <c r="O91" i="55" s="1"/>
  <c r="S165" i="46"/>
  <c r="O165" i="46"/>
  <c r="N165" i="46"/>
  <c r="R165" i="46"/>
  <c r="M165" i="46"/>
  <c r="BR164" i="46"/>
  <c r="BQ164" i="46"/>
  <c r="BP164" i="46"/>
  <c r="BO164" i="46"/>
  <c r="BF164" i="46"/>
  <c r="BE164" i="46"/>
  <c r="BD164" i="46"/>
  <c r="BC164" i="46"/>
  <c r="BB164" i="46"/>
  <c r="BA164" i="46"/>
  <c r="AZ164" i="46"/>
  <c r="AY164" i="46"/>
  <c r="AX164" i="46"/>
  <c r="AW164" i="46"/>
  <c r="AV164" i="46"/>
  <c r="AU164" i="46"/>
  <c r="AT164" i="46"/>
  <c r="AS164" i="46"/>
  <c r="AR164" i="46"/>
  <c r="AQ164" i="46"/>
  <c r="AP164" i="46"/>
  <c r="AO164" i="46"/>
  <c r="AM164" i="46"/>
  <c r="AL164" i="46"/>
  <c r="AK164" i="46"/>
  <c r="AJ164" i="46"/>
  <c r="AI164" i="46"/>
  <c r="AH164" i="46"/>
  <c r="AF164" i="46"/>
  <c r="AE164" i="46"/>
  <c r="AD164" i="46"/>
  <c r="AC164" i="46"/>
  <c r="AB164" i="46"/>
  <c r="AA164" i="46"/>
  <c r="Y164" i="46"/>
  <c r="BL164" i="46"/>
  <c r="R164" i="46"/>
  <c r="T164" i="46"/>
  <c r="O164" i="46"/>
  <c r="S164" i="46"/>
  <c r="N164" i="46"/>
  <c r="M164" i="46"/>
  <c r="BR163" i="46"/>
  <c r="BQ163" i="46"/>
  <c r="BP163" i="46"/>
  <c r="BO163" i="46"/>
  <c r="BH163" i="46"/>
  <c r="BF163" i="46"/>
  <c r="BE163" i="46"/>
  <c r="BD163" i="46"/>
  <c r="BC163" i="46"/>
  <c r="BB163" i="46"/>
  <c r="BA163" i="46"/>
  <c r="AZ163" i="46"/>
  <c r="AY163" i="46"/>
  <c r="AX163" i="46"/>
  <c r="AW163" i="46"/>
  <c r="AV163" i="46"/>
  <c r="AU163" i="46"/>
  <c r="AT163" i="46"/>
  <c r="AS163" i="46"/>
  <c r="AR163" i="46"/>
  <c r="AQ163" i="46"/>
  <c r="AP163" i="46"/>
  <c r="AO163" i="46"/>
  <c r="AM163" i="46"/>
  <c r="AL163" i="46"/>
  <c r="AK163" i="46"/>
  <c r="AJ163" i="46"/>
  <c r="AI163" i="46"/>
  <c r="AH163" i="46"/>
  <c r="AF163" i="46"/>
  <c r="AE163" i="46"/>
  <c r="AD163" i="46"/>
  <c r="AC163" i="46"/>
  <c r="AB163" i="46"/>
  <c r="AA163" i="46"/>
  <c r="Y163" i="46"/>
  <c r="BK163" i="46" s="1"/>
  <c r="BM163" i="46"/>
  <c r="S163" i="46"/>
  <c r="O163" i="46"/>
  <c r="N163" i="46"/>
  <c r="R163" i="46"/>
  <c r="T163" i="46"/>
  <c r="M163" i="46"/>
  <c r="BR162" i="46"/>
  <c r="BQ162" i="46"/>
  <c r="BP162" i="46"/>
  <c r="BO162" i="46"/>
  <c r="BF162" i="46"/>
  <c r="BE162" i="46"/>
  <c r="BD162" i="46"/>
  <c r="BC162" i="46"/>
  <c r="BB162" i="46"/>
  <c r="BA162" i="46"/>
  <c r="AZ162" i="46"/>
  <c r="AY162" i="46"/>
  <c r="AX162" i="46"/>
  <c r="AW162" i="46"/>
  <c r="AV162" i="46"/>
  <c r="AU162" i="46"/>
  <c r="AT162" i="46"/>
  <c r="AS162" i="46"/>
  <c r="AR162" i="46"/>
  <c r="AQ162" i="46"/>
  <c r="AP162" i="46"/>
  <c r="AO162" i="46"/>
  <c r="AM162" i="46"/>
  <c r="AL162" i="46"/>
  <c r="AK162" i="46"/>
  <c r="AJ162" i="46"/>
  <c r="AI162" i="46"/>
  <c r="AH162" i="46"/>
  <c r="AF162" i="46"/>
  <c r="AE162" i="46"/>
  <c r="AD162" i="46"/>
  <c r="AC162" i="46"/>
  <c r="AB162" i="46"/>
  <c r="AA162" i="46"/>
  <c r="Y162" i="46"/>
  <c r="BL162" i="46" s="1"/>
  <c r="R162" i="46"/>
  <c r="T162" i="46"/>
  <c r="O162" i="46"/>
  <c r="S162" i="46"/>
  <c r="N162" i="46"/>
  <c r="M162" i="46"/>
  <c r="BR161" i="46"/>
  <c r="BQ161" i="46"/>
  <c r="BP161" i="46"/>
  <c r="BO161" i="46"/>
  <c r="BF161" i="46"/>
  <c r="BE161" i="46"/>
  <c r="BD161" i="46"/>
  <c r="BC161" i="46"/>
  <c r="BB161" i="46"/>
  <c r="BA161" i="46"/>
  <c r="AZ161" i="46"/>
  <c r="AY161" i="46"/>
  <c r="AX161" i="46"/>
  <c r="AW161" i="46"/>
  <c r="AV161" i="46"/>
  <c r="AU161" i="46"/>
  <c r="AT161" i="46"/>
  <c r="AS161" i="46"/>
  <c r="AR161" i="46"/>
  <c r="AQ161" i="46"/>
  <c r="AP161" i="46"/>
  <c r="AO161" i="46"/>
  <c r="AM161" i="46"/>
  <c r="AL161" i="46"/>
  <c r="AK161" i="46"/>
  <c r="AJ161" i="46"/>
  <c r="AI161" i="46"/>
  <c r="AH161" i="46"/>
  <c r="AF161" i="46"/>
  <c r="AE161" i="46"/>
  <c r="AD161" i="46"/>
  <c r="AC161" i="46"/>
  <c r="AB161" i="46"/>
  <c r="AA161" i="46"/>
  <c r="Y161" i="46"/>
  <c r="S161" i="46"/>
  <c r="O161" i="46"/>
  <c r="N161" i="46"/>
  <c r="R161" i="46"/>
  <c r="M161" i="46"/>
  <c r="BR160" i="46"/>
  <c r="BQ160" i="46"/>
  <c r="BP160" i="46"/>
  <c r="BO160" i="46"/>
  <c r="BF160" i="46"/>
  <c r="BE160" i="46"/>
  <c r="BD160" i="46"/>
  <c r="BC160" i="46"/>
  <c r="BB160" i="46"/>
  <c r="BA160" i="46"/>
  <c r="AZ160" i="46"/>
  <c r="AY160" i="46"/>
  <c r="AX160" i="46"/>
  <c r="AW160" i="46"/>
  <c r="AV160" i="46"/>
  <c r="AU160" i="46"/>
  <c r="AT160" i="46"/>
  <c r="AS160" i="46"/>
  <c r="AR160" i="46"/>
  <c r="AQ160" i="46"/>
  <c r="AP160" i="46"/>
  <c r="AO160" i="46"/>
  <c r="AM160" i="46"/>
  <c r="AL160" i="46"/>
  <c r="AK160" i="46"/>
  <c r="AJ160" i="46"/>
  <c r="AI160" i="46"/>
  <c r="AH160" i="46"/>
  <c r="AF160" i="46"/>
  <c r="AE160" i="46"/>
  <c r="AD160" i="46"/>
  <c r="AC160" i="46"/>
  <c r="AB160" i="46"/>
  <c r="AA160" i="46"/>
  <c r="Y160" i="46"/>
  <c r="BK160" i="46"/>
  <c r="R160" i="46"/>
  <c r="O160" i="46"/>
  <c r="S160" i="46"/>
  <c r="N160" i="46"/>
  <c r="M160" i="46"/>
  <c r="BR159" i="46"/>
  <c r="BQ159" i="46"/>
  <c r="BP159" i="46"/>
  <c r="BO159" i="46"/>
  <c r="BF159" i="46"/>
  <c r="BE159" i="46"/>
  <c r="BD159" i="46"/>
  <c r="BC159" i="46"/>
  <c r="BB159" i="46"/>
  <c r="BA159" i="46"/>
  <c r="AZ159" i="46"/>
  <c r="AY159" i="46"/>
  <c r="AX159" i="46"/>
  <c r="AW159" i="46"/>
  <c r="AV159" i="46"/>
  <c r="AU159" i="46"/>
  <c r="AT159" i="46"/>
  <c r="AS159" i="46"/>
  <c r="AR159" i="46"/>
  <c r="AQ159" i="46"/>
  <c r="AP159" i="46"/>
  <c r="AO159" i="46"/>
  <c r="AM159" i="46"/>
  <c r="AL159" i="46"/>
  <c r="AK159" i="46"/>
  <c r="AJ159" i="46"/>
  <c r="AI159" i="46"/>
  <c r="AH159" i="46"/>
  <c r="AF159" i="46"/>
  <c r="AE159" i="46"/>
  <c r="AD159" i="46"/>
  <c r="AC159" i="46"/>
  <c r="AB159" i="46"/>
  <c r="AA159" i="46"/>
  <c r="Y159" i="46"/>
  <c r="BJ159" i="46" s="1"/>
  <c r="BM159" i="46"/>
  <c r="S159" i="46"/>
  <c r="R159" i="46"/>
  <c r="O159" i="46"/>
  <c r="N159" i="46"/>
  <c r="M159" i="46"/>
  <c r="BR158" i="46"/>
  <c r="BQ158" i="46"/>
  <c r="BP158" i="46"/>
  <c r="BO158" i="46"/>
  <c r="BH158" i="46"/>
  <c r="BF158" i="46"/>
  <c r="BE158" i="46"/>
  <c r="BD158" i="46"/>
  <c r="BC158" i="46"/>
  <c r="BB158" i="46"/>
  <c r="BA158" i="46"/>
  <c r="AZ158" i="46"/>
  <c r="AY158" i="46"/>
  <c r="AX158" i="46"/>
  <c r="AW158" i="46"/>
  <c r="AV158" i="46"/>
  <c r="AU158" i="46"/>
  <c r="AT158" i="46"/>
  <c r="AS158" i="46"/>
  <c r="AR158" i="46"/>
  <c r="AQ158" i="46"/>
  <c r="AP158" i="46"/>
  <c r="AO158" i="46"/>
  <c r="AM158" i="46"/>
  <c r="AL158" i="46"/>
  <c r="AK158" i="46"/>
  <c r="AJ158" i="46"/>
  <c r="AI158" i="46"/>
  <c r="AH158" i="46"/>
  <c r="AF158" i="46"/>
  <c r="AE158" i="46"/>
  <c r="AD158" i="46"/>
  <c r="AC158" i="46"/>
  <c r="AB158" i="46"/>
  <c r="AA158" i="46"/>
  <c r="Y158" i="46"/>
  <c r="BK158" i="46"/>
  <c r="O158" i="46"/>
  <c r="S158" i="46"/>
  <c r="N158" i="46"/>
  <c r="R158" i="46"/>
  <c r="T158" i="46"/>
  <c r="M158" i="46"/>
  <c r="BR157" i="46"/>
  <c r="BQ157" i="46"/>
  <c r="BP157" i="46"/>
  <c r="BO157" i="46"/>
  <c r="BF157" i="46"/>
  <c r="BE157" i="46"/>
  <c r="BD157" i="46"/>
  <c r="BC157" i="46"/>
  <c r="BB157" i="46"/>
  <c r="BA157" i="46"/>
  <c r="AZ157" i="46"/>
  <c r="AY157" i="46"/>
  <c r="AX157" i="46"/>
  <c r="AW157" i="46"/>
  <c r="AV157" i="46"/>
  <c r="AU157" i="46"/>
  <c r="AT157" i="46"/>
  <c r="AS157" i="46"/>
  <c r="AR157" i="46"/>
  <c r="AQ157" i="46"/>
  <c r="AP157" i="46"/>
  <c r="AO157" i="46"/>
  <c r="AM157" i="46"/>
  <c r="AL157" i="46"/>
  <c r="AK157" i="46"/>
  <c r="AJ157" i="46"/>
  <c r="AI157" i="46"/>
  <c r="AH157" i="46"/>
  <c r="AF157" i="46"/>
  <c r="AE157" i="46"/>
  <c r="AD157" i="46"/>
  <c r="AC157" i="46"/>
  <c r="AB157" i="46"/>
  <c r="AA157" i="46"/>
  <c r="Y157" i="46"/>
  <c r="BM157" i="46"/>
  <c r="S157" i="46"/>
  <c r="R157" i="46"/>
  <c r="T157" i="46"/>
  <c r="O157" i="46"/>
  <c r="N157" i="46"/>
  <c r="M157" i="46"/>
  <c r="BR156" i="46"/>
  <c r="BQ156" i="46"/>
  <c r="BP156" i="46"/>
  <c r="BO156" i="46"/>
  <c r="BF156" i="46"/>
  <c r="BE156" i="46"/>
  <c r="BD156" i="46"/>
  <c r="BC156" i="46"/>
  <c r="BB156" i="46"/>
  <c r="BA156" i="46"/>
  <c r="AZ156" i="46"/>
  <c r="AY156" i="46"/>
  <c r="AX156" i="46"/>
  <c r="AW156" i="46"/>
  <c r="AV156" i="46"/>
  <c r="AU156" i="46"/>
  <c r="AT156" i="46"/>
  <c r="AS156" i="46"/>
  <c r="AR156" i="46"/>
  <c r="AQ156" i="46"/>
  <c r="AP156" i="46"/>
  <c r="AO156" i="46"/>
  <c r="AM156" i="46"/>
  <c r="AL156" i="46"/>
  <c r="AK156" i="46"/>
  <c r="AJ156" i="46"/>
  <c r="AI156" i="46"/>
  <c r="AH156" i="46"/>
  <c r="AF156" i="46"/>
  <c r="AE156" i="46"/>
  <c r="AD156" i="46"/>
  <c r="AC156" i="46"/>
  <c r="AB156" i="46"/>
  <c r="AA156" i="46"/>
  <c r="Y156" i="46"/>
  <c r="O156" i="46"/>
  <c r="S156" i="46"/>
  <c r="N156" i="46"/>
  <c r="R156" i="46"/>
  <c r="M156" i="46"/>
  <c r="BR155" i="46"/>
  <c r="BQ155" i="46"/>
  <c r="BP155" i="46"/>
  <c r="BO155" i="46"/>
  <c r="BF155" i="46"/>
  <c r="BE155" i="46"/>
  <c r="BD155" i="46"/>
  <c r="BC155" i="46"/>
  <c r="BB155" i="46"/>
  <c r="BA155" i="46"/>
  <c r="AZ155" i="46"/>
  <c r="AY155" i="46"/>
  <c r="AX155" i="46"/>
  <c r="AW155" i="46"/>
  <c r="AV155" i="46"/>
  <c r="AU155" i="46"/>
  <c r="AT155" i="46"/>
  <c r="AS155" i="46"/>
  <c r="AR155" i="46"/>
  <c r="AQ155" i="46"/>
  <c r="AP155" i="46"/>
  <c r="AO155" i="46"/>
  <c r="AM155" i="46"/>
  <c r="AL155" i="46"/>
  <c r="AK155" i="46"/>
  <c r="AJ155" i="46"/>
  <c r="AI155" i="46"/>
  <c r="AH155" i="46"/>
  <c r="AF155" i="46"/>
  <c r="AE155" i="46"/>
  <c r="AD155" i="46"/>
  <c r="AC155" i="46"/>
  <c r="AB155" i="46"/>
  <c r="AA155" i="46"/>
  <c r="Y155" i="46"/>
  <c r="BJ155" i="46" s="1"/>
  <c r="BM155" i="46"/>
  <c r="S155" i="46"/>
  <c r="R155" i="46"/>
  <c r="O155" i="46"/>
  <c r="N155" i="46"/>
  <c r="M155" i="46"/>
  <c r="BR154" i="46"/>
  <c r="BQ154" i="46"/>
  <c r="BP154" i="46"/>
  <c r="BO154" i="46"/>
  <c r="BH154" i="46"/>
  <c r="BF154" i="46"/>
  <c r="BE154" i="46"/>
  <c r="BD154" i="46"/>
  <c r="BC154" i="46"/>
  <c r="BB154" i="46"/>
  <c r="BA154" i="46"/>
  <c r="AZ154" i="46"/>
  <c r="AY154" i="46"/>
  <c r="AX154" i="46"/>
  <c r="AW154" i="46"/>
  <c r="AV154" i="46"/>
  <c r="AU154" i="46"/>
  <c r="AT154" i="46"/>
  <c r="AS154" i="46"/>
  <c r="AR154" i="46"/>
  <c r="AQ154" i="46"/>
  <c r="AP154" i="46"/>
  <c r="AO154" i="46"/>
  <c r="AM154" i="46"/>
  <c r="AL154" i="46"/>
  <c r="AK154" i="46"/>
  <c r="AJ154" i="46"/>
  <c r="AI154" i="46"/>
  <c r="AH154" i="46"/>
  <c r="AF154" i="46"/>
  <c r="AE154" i="46"/>
  <c r="AD154" i="46"/>
  <c r="AC154" i="46"/>
  <c r="AB154" i="46"/>
  <c r="AA154" i="46"/>
  <c r="Y154" i="46"/>
  <c r="BM154" i="46"/>
  <c r="O154" i="46"/>
  <c r="S154" i="46"/>
  <c r="N154" i="46"/>
  <c r="R154" i="46"/>
  <c r="M154" i="46"/>
  <c r="BR153" i="46"/>
  <c r="BQ153" i="46"/>
  <c r="BP153" i="46"/>
  <c r="BO153" i="46"/>
  <c r="BF153" i="46"/>
  <c r="BE153" i="46"/>
  <c r="BD153" i="46"/>
  <c r="BC153" i="46"/>
  <c r="BB153" i="46"/>
  <c r="BA153" i="46"/>
  <c r="AZ153" i="46"/>
  <c r="AY153" i="46"/>
  <c r="AX153" i="46"/>
  <c r="AW153" i="46"/>
  <c r="AV153" i="46"/>
  <c r="AU153" i="46"/>
  <c r="AT153" i="46"/>
  <c r="AS153" i="46"/>
  <c r="AR153" i="46"/>
  <c r="AQ153" i="46"/>
  <c r="AP153" i="46"/>
  <c r="AO153" i="46"/>
  <c r="AM153" i="46"/>
  <c r="AL153" i="46"/>
  <c r="AK153" i="46"/>
  <c r="AJ153" i="46"/>
  <c r="AI153" i="46"/>
  <c r="AH153" i="46"/>
  <c r="AF153" i="46"/>
  <c r="AE153" i="46"/>
  <c r="AD153" i="46"/>
  <c r="AC153" i="46"/>
  <c r="AB153" i="46"/>
  <c r="AA153" i="46"/>
  <c r="Y153" i="46"/>
  <c r="S153" i="46"/>
  <c r="R153" i="46"/>
  <c r="O153" i="46"/>
  <c r="N153" i="46"/>
  <c r="M153" i="46"/>
  <c r="BR152" i="46"/>
  <c r="BQ152" i="46"/>
  <c r="BP152" i="46"/>
  <c r="BO152" i="46"/>
  <c r="BF152" i="46"/>
  <c r="BE152" i="46"/>
  <c r="BD152" i="46"/>
  <c r="BC152" i="46"/>
  <c r="BB152" i="46"/>
  <c r="BA152" i="46"/>
  <c r="AZ152" i="46"/>
  <c r="AY152" i="46"/>
  <c r="AX152" i="46"/>
  <c r="AW152" i="46"/>
  <c r="AV152" i="46"/>
  <c r="AU152" i="46"/>
  <c r="AT152" i="46"/>
  <c r="AS152" i="46"/>
  <c r="AR152" i="46"/>
  <c r="AQ152" i="46"/>
  <c r="AP152" i="46"/>
  <c r="AO152" i="46"/>
  <c r="AM152" i="46"/>
  <c r="AL152" i="46"/>
  <c r="AK152" i="46"/>
  <c r="AJ152" i="46"/>
  <c r="AI152" i="46"/>
  <c r="AH152" i="46"/>
  <c r="AF152" i="46"/>
  <c r="AE152" i="46"/>
  <c r="AD152" i="46"/>
  <c r="AC152" i="46"/>
  <c r="AB152" i="46"/>
  <c r="AA152" i="46"/>
  <c r="Y152" i="46"/>
  <c r="BL152" i="46" s="1"/>
  <c r="O152" i="46"/>
  <c r="S152" i="46"/>
  <c r="N152" i="46"/>
  <c r="R152" i="46"/>
  <c r="M152" i="46"/>
  <c r="BR151" i="46"/>
  <c r="BQ151" i="46"/>
  <c r="BP151" i="46"/>
  <c r="BO151" i="46"/>
  <c r="BF151" i="46"/>
  <c r="BE151" i="46"/>
  <c r="BD151" i="46"/>
  <c r="BC151" i="46"/>
  <c r="BB151" i="46"/>
  <c r="BA151" i="46"/>
  <c r="AZ151" i="46"/>
  <c r="AY151" i="46"/>
  <c r="AX151" i="46"/>
  <c r="AW151" i="46"/>
  <c r="AV151" i="46"/>
  <c r="AU151" i="46"/>
  <c r="AT151" i="46"/>
  <c r="AS151" i="46"/>
  <c r="AR151" i="46"/>
  <c r="AQ151" i="46"/>
  <c r="AP151" i="46"/>
  <c r="AO151" i="46"/>
  <c r="AM151" i="46"/>
  <c r="AL151" i="46"/>
  <c r="AK151" i="46"/>
  <c r="AJ151" i="46"/>
  <c r="AI151" i="46"/>
  <c r="AH151" i="46"/>
  <c r="AF151" i="46"/>
  <c r="AE151" i="46"/>
  <c r="AD151" i="46"/>
  <c r="AC151" i="46"/>
  <c r="AB151" i="46"/>
  <c r="AA151" i="46"/>
  <c r="Y151" i="46"/>
  <c r="S151" i="46"/>
  <c r="R151" i="46"/>
  <c r="O151" i="46"/>
  <c r="N151" i="46"/>
  <c r="M151" i="46"/>
  <c r="BR150" i="46"/>
  <c r="BQ150" i="46"/>
  <c r="BP150" i="46"/>
  <c r="BO150" i="46"/>
  <c r="BF150" i="46"/>
  <c r="BE150" i="46"/>
  <c r="BD150" i="46"/>
  <c r="BC150" i="46"/>
  <c r="BB150" i="46"/>
  <c r="BA150" i="46"/>
  <c r="AZ150" i="46"/>
  <c r="AY150" i="46"/>
  <c r="AX150" i="46"/>
  <c r="AW150" i="46"/>
  <c r="AV150" i="46"/>
  <c r="AU150" i="46"/>
  <c r="AT150" i="46"/>
  <c r="AS150" i="46"/>
  <c r="AR150" i="46"/>
  <c r="AQ150" i="46"/>
  <c r="AP150" i="46"/>
  <c r="AO150" i="46"/>
  <c r="AM150" i="46"/>
  <c r="AL150" i="46"/>
  <c r="AK150" i="46"/>
  <c r="AJ150" i="46"/>
  <c r="AI150" i="46"/>
  <c r="AH150" i="46"/>
  <c r="AF150" i="46"/>
  <c r="AE150" i="46"/>
  <c r="AD150" i="46"/>
  <c r="AC150" i="46"/>
  <c r="AB150" i="46"/>
  <c r="AA150" i="46"/>
  <c r="Y150" i="46"/>
  <c r="O150" i="46"/>
  <c r="S150" i="46"/>
  <c r="N150" i="46"/>
  <c r="R150" i="46"/>
  <c r="M150" i="46"/>
  <c r="BR149" i="46"/>
  <c r="BQ149" i="46"/>
  <c r="BP149" i="46"/>
  <c r="BO149" i="46"/>
  <c r="BF149" i="46"/>
  <c r="BE149" i="46"/>
  <c r="BD149" i="46"/>
  <c r="BC149" i="46"/>
  <c r="BB149" i="46"/>
  <c r="BA149" i="46"/>
  <c r="AZ149" i="46"/>
  <c r="AY149" i="46"/>
  <c r="AX149" i="46"/>
  <c r="AW149" i="46"/>
  <c r="AV149" i="46"/>
  <c r="AU149" i="46"/>
  <c r="AT149" i="46"/>
  <c r="AS149" i="46"/>
  <c r="AR149" i="46"/>
  <c r="AQ149" i="46"/>
  <c r="AP149" i="46"/>
  <c r="AO149" i="46"/>
  <c r="AI149" i="46"/>
  <c r="AH149" i="46"/>
  <c r="AF149" i="46"/>
  <c r="AE149" i="46"/>
  <c r="AD149" i="46"/>
  <c r="AC149" i="46"/>
  <c r="AB149" i="46"/>
  <c r="AA149" i="46"/>
  <c r="Y149" i="46"/>
  <c r="N83" i="55" s="1"/>
  <c r="S149" i="46"/>
  <c r="R149" i="46"/>
  <c r="O149" i="46"/>
  <c r="N149" i="46"/>
  <c r="M149" i="46"/>
  <c r="BR148" i="46"/>
  <c r="BQ148" i="46"/>
  <c r="BP148" i="46"/>
  <c r="BO148" i="46"/>
  <c r="BL148" i="46"/>
  <c r="BF148" i="46"/>
  <c r="BE148" i="46"/>
  <c r="BD148" i="46"/>
  <c r="BC148" i="46"/>
  <c r="BB148" i="46"/>
  <c r="BA148" i="46"/>
  <c r="AZ148" i="46"/>
  <c r="AY148" i="46"/>
  <c r="AX148" i="46"/>
  <c r="AW148" i="46"/>
  <c r="AV148" i="46"/>
  <c r="AU148" i="46"/>
  <c r="AT148" i="46"/>
  <c r="AS148" i="46"/>
  <c r="AR148" i="46"/>
  <c r="AQ148" i="46"/>
  <c r="AP148" i="46"/>
  <c r="AO148" i="46"/>
  <c r="AM148" i="46"/>
  <c r="AL148" i="46"/>
  <c r="AK148" i="46"/>
  <c r="AJ148" i="46"/>
  <c r="AI148" i="46"/>
  <c r="AH148" i="46"/>
  <c r="AF148" i="46"/>
  <c r="AE148" i="46"/>
  <c r="AD148" i="46"/>
  <c r="AC148" i="46"/>
  <c r="AB148" i="46"/>
  <c r="AA148" i="46"/>
  <c r="Y148" i="46"/>
  <c r="BJ148" i="46"/>
  <c r="O148" i="46"/>
  <c r="S148" i="46"/>
  <c r="N148" i="46"/>
  <c r="R148" i="46"/>
  <c r="M148" i="46"/>
  <c r="BR147" i="46"/>
  <c r="BQ147" i="46"/>
  <c r="BP147" i="46"/>
  <c r="BO147" i="46"/>
  <c r="BF147" i="46"/>
  <c r="BE147" i="46"/>
  <c r="BD147" i="46"/>
  <c r="BC147" i="46"/>
  <c r="BB147" i="46"/>
  <c r="BA147" i="46"/>
  <c r="AZ147" i="46"/>
  <c r="AY147" i="46"/>
  <c r="AX147" i="46"/>
  <c r="AW147" i="46"/>
  <c r="AV147" i="46"/>
  <c r="AU147" i="46"/>
  <c r="AT147" i="46"/>
  <c r="AS147" i="46"/>
  <c r="AR147" i="46"/>
  <c r="AQ147" i="46"/>
  <c r="AP147" i="46"/>
  <c r="AO147" i="46"/>
  <c r="AM147" i="46"/>
  <c r="AL147" i="46"/>
  <c r="AK147" i="46"/>
  <c r="AJ147" i="46"/>
  <c r="AI147" i="46"/>
  <c r="AH147" i="46"/>
  <c r="AF147" i="46"/>
  <c r="AE147" i="46"/>
  <c r="AD147" i="46"/>
  <c r="AC147" i="46"/>
  <c r="AB147" i="46"/>
  <c r="AA147" i="46"/>
  <c r="Y147" i="46"/>
  <c r="BJ147" i="46" s="1"/>
  <c r="S147" i="46"/>
  <c r="R147" i="46"/>
  <c r="O147" i="46"/>
  <c r="N147" i="46"/>
  <c r="M147" i="46"/>
  <c r="BR146" i="46"/>
  <c r="BQ146" i="46"/>
  <c r="BP146" i="46"/>
  <c r="BO146" i="46"/>
  <c r="BF146" i="46"/>
  <c r="BE146" i="46"/>
  <c r="BD146" i="46"/>
  <c r="BC146" i="46"/>
  <c r="BB146" i="46"/>
  <c r="BA146" i="46"/>
  <c r="AZ146" i="46"/>
  <c r="AY146" i="46"/>
  <c r="AX146" i="46"/>
  <c r="AW146" i="46"/>
  <c r="AV146" i="46"/>
  <c r="AU146" i="46"/>
  <c r="AT146" i="46"/>
  <c r="AS146" i="46"/>
  <c r="AR146" i="46"/>
  <c r="AQ146" i="46"/>
  <c r="AP146" i="46"/>
  <c r="AO146" i="46"/>
  <c r="AM146" i="46"/>
  <c r="AL146" i="46"/>
  <c r="AK146" i="46"/>
  <c r="AJ146" i="46"/>
  <c r="AI146" i="46"/>
  <c r="AH146" i="46"/>
  <c r="AF146" i="46"/>
  <c r="AE146" i="46"/>
  <c r="AD146" i="46"/>
  <c r="AC146" i="46"/>
  <c r="AB146" i="46"/>
  <c r="AA146" i="46"/>
  <c r="Y146" i="46"/>
  <c r="BJ146" i="46" s="1"/>
  <c r="O146" i="46"/>
  <c r="S146" i="46"/>
  <c r="N146" i="46"/>
  <c r="R146" i="46"/>
  <c r="T146" i="46"/>
  <c r="M146" i="46"/>
  <c r="BR145" i="46"/>
  <c r="BQ145" i="46"/>
  <c r="BP145" i="46"/>
  <c r="BO145" i="46"/>
  <c r="BF145" i="46"/>
  <c r="BE145" i="46"/>
  <c r="BD145" i="46"/>
  <c r="BC145" i="46"/>
  <c r="BB145" i="46"/>
  <c r="BA145" i="46"/>
  <c r="AZ145" i="46"/>
  <c r="AY145" i="46"/>
  <c r="AX145" i="46"/>
  <c r="AW145" i="46"/>
  <c r="AV145" i="46"/>
  <c r="AU145" i="46"/>
  <c r="AT145" i="46"/>
  <c r="AS145" i="46"/>
  <c r="AR145" i="46"/>
  <c r="AQ145" i="46"/>
  <c r="AP145" i="46"/>
  <c r="AO145" i="46"/>
  <c r="AM145" i="46"/>
  <c r="AL145" i="46"/>
  <c r="AK145" i="46"/>
  <c r="AJ145" i="46"/>
  <c r="AI145" i="46"/>
  <c r="AH145" i="46"/>
  <c r="AF145" i="46"/>
  <c r="AE145" i="46"/>
  <c r="AD145" i="46"/>
  <c r="AC145" i="46"/>
  <c r="AB145" i="46"/>
  <c r="AA145" i="46"/>
  <c r="Y145" i="46"/>
  <c r="S145" i="46"/>
  <c r="R145" i="46"/>
  <c r="T145" i="46"/>
  <c r="O145" i="46"/>
  <c r="N145" i="46"/>
  <c r="M145" i="46"/>
  <c r="BR144" i="46"/>
  <c r="BQ144" i="46"/>
  <c r="BP144" i="46"/>
  <c r="BO144" i="46"/>
  <c r="BF144" i="46"/>
  <c r="BE144" i="46"/>
  <c r="BD144" i="46"/>
  <c r="BC144" i="46"/>
  <c r="BB144" i="46"/>
  <c r="BA144" i="46"/>
  <c r="AZ144" i="46"/>
  <c r="AY144" i="46"/>
  <c r="AX144" i="46"/>
  <c r="AW144" i="46"/>
  <c r="AV144" i="46"/>
  <c r="AU144" i="46"/>
  <c r="AT144" i="46"/>
  <c r="AS144" i="46"/>
  <c r="AR144" i="46"/>
  <c r="AQ144" i="46"/>
  <c r="AP144" i="46"/>
  <c r="AO144" i="46"/>
  <c r="AM144" i="46"/>
  <c r="AL144" i="46"/>
  <c r="AK144" i="46"/>
  <c r="AJ144" i="46"/>
  <c r="AI144" i="46"/>
  <c r="AH144" i="46"/>
  <c r="AF144" i="46"/>
  <c r="AE144" i="46"/>
  <c r="AD144" i="46"/>
  <c r="AC144" i="46"/>
  <c r="AB144" i="46"/>
  <c r="AA144" i="46"/>
  <c r="Y144" i="46"/>
  <c r="BJ144" i="46" s="1"/>
  <c r="O144" i="46"/>
  <c r="S144" i="46"/>
  <c r="N144" i="46"/>
  <c r="R144" i="46"/>
  <c r="T144" i="46"/>
  <c r="M144" i="46"/>
  <c r="BR143" i="46"/>
  <c r="BQ143" i="46"/>
  <c r="BP143" i="46"/>
  <c r="BO143" i="46"/>
  <c r="BF143" i="46"/>
  <c r="BE143" i="46"/>
  <c r="BD143" i="46"/>
  <c r="BC143" i="46"/>
  <c r="BB143" i="46"/>
  <c r="BA143" i="46"/>
  <c r="AZ143" i="46"/>
  <c r="AY143" i="46"/>
  <c r="AX143" i="46"/>
  <c r="AW143" i="46"/>
  <c r="AV143" i="46"/>
  <c r="AU143" i="46"/>
  <c r="AT143" i="46"/>
  <c r="AS143" i="46"/>
  <c r="AR143" i="46"/>
  <c r="AQ143" i="46"/>
  <c r="AP143" i="46"/>
  <c r="AO143" i="46"/>
  <c r="AM143" i="46"/>
  <c r="AL143" i="46"/>
  <c r="AK143" i="46"/>
  <c r="AJ143" i="46"/>
  <c r="AI143" i="46"/>
  <c r="AH143" i="46"/>
  <c r="AF143" i="46"/>
  <c r="AE143" i="46"/>
  <c r="AD143" i="46"/>
  <c r="AC143" i="46"/>
  <c r="AB143" i="46"/>
  <c r="AA143" i="46"/>
  <c r="Y143" i="46"/>
  <c r="S143" i="46"/>
  <c r="R143" i="46"/>
  <c r="T143" i="46"/>
  <c r="O143" i="46"/>
  <c r="N143" i="46"/>
  <c r="M143" i="46"/>
  <c r="BR142" i="46"/>
  <c r="BQ142" i="46"/>
  <c r="BP142" i="46"/>
  <c r="BO142" i="46"/>
  <c r="BK142" i="46"/>
  <c r="BF142" i="46"/>
  <c r="BE142" i="46"/>
  <c r="BD142" i="46"/>
  <c r="BC142" i="46"/>
  <c r="BB142" i="46"/>
  <c r="BA142" i="46"/>
  <c r="AZ142" i="46"/>
  <c r="AY142" i="46"/>
  <c r="AX142" i="46"/>
  <c r="AW142" i="46"/>
  <c r="AV142" i="46"/>
  <c r="AU142" i="46"/>
  <c r="AT142" i="46"/>
  <c r="AS142" i="46"/>
  <c r="AR142" i="46"/>
  <c r="AQ142" i="46"/>
  <c r="AP142" i="46"/>
  <c r="AO142" i="46"/>
  <c r="AI142" i="46"/>
  <c r="AH142" i="46"/>
  <c r="AF142" i="46"/>
  <c r="AE142" i="46"/>
  <c r="AD142" i="46"/>
  <c r="AC142" i="46"/>
  <c r="AB142" i="46"/>
  <c r="AA142" i="46"/>
  <c r="Y142" i="46"/>
  <c r="N84" i="55" s="1"/>
  <c r="O142" i="46"/>
  <c r="S142" i="46"/>
  <c r="N142" i="46"/>
  <c r="R142" i="46"/>
  <c r="T142" i="46"/>
  <c r="M142" i="46"/>
  <c r="BR141" i="46"/>
  <c r="BQ141" i="46"/>
  <c r="BP141" i="46"/>
  <c r="BO141" i="46"/>
  <c r="BF141" i="46"/>
  <c r="BE141" i="46"/>
  <c r="BD141" i="46"/>
  <c r="BC141" i="46"/>
  <c r="BB141" i="46"/>
  <c r="BA141" i="46"/>
  <c r="AZ141" i="46"/>
  <c r="AY141" i="46"/>
  <c r="AX141" i="46"/>
  <c r="AW141" i="46"/>
  <c r="AV141" i="46"/>
  <c r="AU141" i="46"/>
  <c r="AT141" i="46"/>
  <c r="AS141" i="46"/>
  <c r="AR141" i="46"/>
  <c r="AQ141" i="46"/>
  <c r="AP141" i="46"/>
  <c r="AO141" i="46"/>
  <c r="AM141" i="46"/>
  <c r="AL141" i="46"/>
  <c r="AK141" i="46"/>
  <c r="AJ141" i="46"/>
  <c r="AI141" i="46"/>
  <c r="AH141" i="46"/>
  <c r="AF141" i="46"/>
  <c r="AE141" i="46"/>
  <c r="AD141" i="46"/>
  <c r="AC141" i="46"/>
  <c r="AB141" i="46"/>
  <c r="AA141" i="46"/>
  <c r="Y141" i="46"/>
  <c r="BJ141" i="46" s="1"/>
  <c r="BM141" i="46"/>
  <c r="S141" i="46"/>
  <c r="R141" i="46"/>
  <c r="T141" i="46"/>
  <c r="O141" i="46"/>
  <c r="N141" i="46"/>
  <c r="M141" i="46"/>
  <c r="BR140" i="46"/>
  <c r="BQ140" i="46"/>
  <c r="BP140" i="46"/>
  <c r="BO140" i="46"/>
  <c r="BF140" i="46"/>
  <c r="BE140" i="46"/>
  <c r="BD140" i="46"/>
  <c r="BC140" i="46"/>
  <c r="BB140" i="46"/>
  <c r="BA140" i="46"/>
  <c r="AZ140" i="46"/>
  <c r="AY140" i="46"/>
  <c r="AX140" i="46"/>
  <c r="AW140" i="46"/>
  <c r="AV140" i="46"/>
  <c r="AU140" i="46"/>
  <c r="AT140" i="46"/>
  <c r="AS140" i="46"/>
  <c r="AR140" i="46"/>
  <c r="AQ140" i="46"/>
  <c r="AP140" i="46"/>
  <c r="AO140" i="46"/>
  <c r="AM140" i="46"/>
  <c r="AL140" i="46"/>
  <c r="AK140" i="46"/>
  <c r="AJ140" i="46"/>
  <c r="AI140" i="46"/>
  <c r="AH140" i="46"/>
  <c r="AF140" i="46"/>
  <c r="AE140" i="46"/>
  <c r="AD140" i="46"/>
  <c r="AC140" i="46"/>
  <c r="AB140" i="46"/>
  <c r="AA140" i="46"/>
  <c r="Y140" i="46"/>
  <c r="BJ140" i="46"/>
  <c r="O140" i="46"/>
  <c r="S140" i="46"/>
  <c r="N140" i="46"/>
  <c r="R140" i="46"/>
  <c r="T140" i="46"/>
  <c r="M140" i="46"/>
  <c r="BR139" i="46"/>
  <c r="BQ139" i="46"/>
  <c r="BP139" i="46"/>
  <c r="BO139" i="46"/>
  <c r="BF139" i="46"/>
  <c r="BE139" i="46"/>
  <c r="BD139" i="46"/>
  <c r="BC139" i="46"/>
  <c r="BB139" i="46"/>
  <c r="BA139" i="46"/>
  <c r="AZ139" i="46"/>
  <c r="AY139" i="46"/>
  <c r="AX139" i="46"/>
  <c r="AW139" i="46"/>
  <c r="AV139" i="46"/>
  <c r="AU139" i="46"/>
  <c r="AT139" i="46"/>
  <c r="AS139" i="46"/>
  <c r="AR139" i="46"/>
  <c r="AQ139" i="46"/>
  <c r="AP139" i="46"/>
  <c r="AO139" i="46"/>
  <c r="AM139" i="46"/>
  <c r="AL139" i="46"/>
  <c r="AK139" i="46"/>
  <c r="AJ139" i="46"/>
  <c r="AI139" i="46"/>
  <c r="AH139" i="46"/>
  <c r="AF139" i="46"/>
  <c r="AE139" i="46"/>
  <c r="AD139" i="46"/>
  <c r="AC139" i="46"/>
  <c r="AB139" i="46"/>
  <c r="AA139" i="46"/>
  <c r="Y139" i="46"/>
  <c r="S139" i="46"/>
  <c r="R139" i="46"/>
  <c r="T139" i="46"/>
  <c r="O139" i="46"/>
  <c r="N139" i="46"/>
  <c r="M139" i="46"/>
  <c r="BR138" i="46"/>
  <c r="BQ138" i="46"/>
  <c r="BP138" i="46"/>
  <c r="BO138" i="46"/>
  <c r="BH138" i="46"/>
  <c r="BF138" i="46"/>
  <c r="BE138" i="46"/>
  <c r="BD138" i="46"/>
  <c r="BC138" i="46"/>
  <c r="BB138" i="46"/>
  <c r="BA138" i="46"/>
  <c r="AZ138" i="46"/>
  <c r="AY138" i="46"/>
  <c r="AX138" i="46"/>
  <c r="AW138" i="46"/>
  <c r="AV138" i="46"/>
  <c r="AU138" i="46"/>
  <c r="AT138" i="46"/>
  <c r="AS138" i="46"/>
  <c r="AR138" i="46"/>
  <c r="AQ138" i="46"/>
  <c r="AP138" i="46"/>
  <c r="AO138" i="46"/>
  <c r="AM138" i="46"/>
  <c r="AL138" i="46"/>
  <c r="AK138" i="46"/>
  <c r="AJ138" i="46"/>
  <c r="AI138" i="46"/>
  <c r="AH138" i="46"/>
  <c r="AF138" i="46"/>
  <c r="AE138" i="46"/>
  <c r="AD138" i="46"/>
  <c r="AC138" i="46"/>
  <c r="AB138" i="46"/>
  <c r="AA138" i="46"/>
  <c r="Y138" i="46"/>
  <c r="BJ138" i="46"/>
  <c r="O138" i="46"/>
  <c r="S138" i="46"/>
  <c r="N138" i="46"/>
  <c r="R138" i="46"/>
  <c r="T138" i="46"/>
  <c r="M138" i="46"/>
  <c r="BR137" i="46"/>
  <c r="BQ137" i="46"/>
  <c r="BP137" i="46"/>
  <c r="BO137" i="46"/>
  <c r="BF137" i="46"/>
  <c r="BE137" i="46"/>
  <c r="BD137" i="46"/>
  <c r="BC137" i="46"/>
  <c r="BB137" i="46"/>
  <c r="BA137" i="46"/>
  <c r="AZ137" i="46"/>
  <c r="AY137" i="46"/>
  <c r="AX137" i="46"/>
  <c r="AW137" i="46"/>
  <c r="AV137" i="46"/>
  <c r="AU137" i="46"/>
  <c r="AT137" i="46"/>
  <c r="AS137" i="46"/>
  <c r="AR137" i="46"/>
  <c r="AQ137" i="46"/>
  <c r="AP137" i="46"/>
  <c r="AO137" i="46"/>
  <c r="AM137" i="46"/>
  <c r="AL137" i="46"/>
  <c r="AK137" i="46"/>
  <c r="AJ137" i="46"/>
  <c r="AI137" i="46"/>
  <c r="AH137" i="46"/>
  <c r="AF137" i="46"/>
  <c r="AE137" i="46"/>
  <c r="AD137" i="46"/>
  <c r="AC137" i="46"/>
  <c r="AB137" i="46"/>
  <c r="AA137" i="46"/>
  <c r="Y137" i="46"/>
  <c r="BK137" i="46" s="1"/>
  <c r="O137" i="46"/>
  <c r="S137" i="46"/>
  <c r="N137" i="46"/>
  <c r="R137" i="46"/>
  <c r="T137" i="46"/>
  <c r="M137" i="46"/>
  <c r="BR136" i="46"/>
  <c r="BQ136" i="46"/>
  <c r="BP136" i="46"/>
  <c r="BO136" i="46"/>
  <c r="BF136" i="46"/>
  <c r="BE136" i="46"/>
  <c r="BD136" i="46"/>
  <c r="BC136" i="46"/>
  <c r="BB136" i="46"/>
  <c r="BA136" i="46"/>
  <c r="AZ136" i="46"/>
  <c r="AY136" i="46"/>
  <c r="AX136" i="46"/>
  <c r="AW136" i="46"/>
  <c r="AV136" i="46"/>
  <c r="AU136" i="46"/>
  <c r="AT136" i="46"/>
  <c r="AS136" i="46"/>
  <c r="AR136" i="46"/>
  <c r="AQ136" i="46"/>
  <c r="AP136" i="46"/>
  <c r="AO136" i="46"/>
  <c r="AM136" i="46"/>
  <c r="AL136" i="46"/>
  <c r="AK136" i="46"/>
  <c r="AJ136" i="46"/>
  <c r="AI136" i="46"/>
  <c r="AH136" i="46"/>
  <c r="AF136" i="46"/>
  <c r="AE136" i="46"/>
  <c r="AD136" i="46"/>
  <c r="AC136" i="46"/>
  <c r="AB136" i="46"/>
  <c r="AA136" i="46"/>
  <c r="Y136" i="46"/>
  <c r="S136" i="46"/>
  <c r="R136" i="46"/>
  <c r="T136" i="46"/>
  <c r="O136" i="46"/>
  <c r="N136" i="46"/>
  <c r="M136" i="46"/>
  <c r="BR135" i="46"/>
  <c r="BQ135" i="46"/>
  <c r="BP135" i="46"/>
  <c r="BO135" i="46"/>
  <c r="BF135" i="46"/>
  <c r="BE135" i="46"/>
  <c r="BD135" i="46"/>
  <c r="BC135" i="46"/>
  <c r="BB135" i="46"/>
  <c r="BA135" i="46"/>
  <c r="AZ135" i="46"/>
  <c r="AY135" i="46"/>
  <c r="AX135" i="46"/>
  <c r="AW135" i="46"/>
  <c r="AV135" i="46"/>
  <c r="AU135" i="46"/>
  <c r="AT135" i="46"/>
  <c r="AS135" i="46"/>
  <c r="AR135" i="46"/>
  <c r="AQ135" i="46"/>
  <c r="AP135" i="46"/>
  <c r="AO135" i="46"/>
  <c r="AM135" i="46"/>
  <c r="AL135" i="46"/>
  <c r="AK135" i="46"/>
  <c r="AJ135" i="46"/>
  <c r="AI135" i="46"/>
  <c r="AH135" i="46"/>
  <c r="AF135" i="46"/>
  <c r="AE135" i="46"/>
  <c r="AD135" i="46"/>
  <c r="AC135" i="46"/>
  <c r="AB135" i="46"/>
  <c r="AA135" i="46"/>
  <c r="Y135" i="46"/>
  <c r="BJ135" i="46" s="1"/>
  <c r="O135" i="46"/>
  <c r="S135" i="46"/>
  <c r="N135" i="46"/>
  <c r="R135" i="46"/>
  <c r="M135" i="46"/>
  <c r="BR134" i="46"/>
  <c r="BQ134" i="46"/>
  <c r="BP134" i="46"/>
  <c r="BO134" i="46"/>
  <c r="BJ134" i="46"/>
  <c r="BF134" i="46"/>
  <c r="BE134" i="46"/>
  <c r="BD134" i="46"/>
  <c r="BC134" i="46"/>
  <c r="BB134" i="46"/>
  <c r="BA134" i="46"/>
  <c r="AZ134" i="46"/>
  <c r="AY134" i="46"/>
  <c r="AX134" i="46"/>
  <c r="AW134" i="46"/>
  <c r="AV134" i="46"/>
  <c r="AU134" i="46"/>
  <c r="AT134" i="46"/>
  <c r="AS134" i="46"/>
  <c r="AR134" i="46"/>
  <c r="AQ134" i="46"/>
  <c r="AP134" i="46"/>
  <c r="AO134" i="46"/>
  <c r="AM134" i="46"/>
  <c r="AL134" i="46"/>
  <c r="AK134" i="46"/>
  <c r="AJ134" i="46"/>
  <c r="AI134" i="46"/>
  <c r="AH134" i="46"/>
  <c r="AF134" i="46"/>
  <c r="AE134" i="46"/>
  <c r="AD134" i="46"/>
  <c r="AC134" i="46"/>
  <c r="AB134" i="46"/>
  <c r="AA134" i="46"/>
  <c r="Y134" i="46"/>
  <c r="BM134" i="46"/>
  <c r="S134" i="46"/>
  <c r="R134" i="46"/>
  <c r="O134" i="46"/>
  <c r="N134" i="46"/>
  <c r="M134" i="46"/>
  <c r="BR133" i="46"/>
  <c r="BQ133" i="46"/>
  <c r="BP133" i="46"/>
  <c r="BO133" i="46"/>
  <c r="BF133" i="46"/>
  <c r="BE133" i="46"/>
  <c r="BD133" i="46"/>
  <c r="BC133" i="46"/>
  <c r="BB133" i="46"/>
  <c r="BA133" i="46"/>
  <c r="AZ133" i="46"/>
  <c r="AY133" i="46"/>
  <c r="AX133" i="46"/>
  <c r="AW133" i="46"/>
  <c r="AV133" i="46"/>
  <c r="AU133" i="46"/>
  <c r="AT133" i="46"/>
  <c r="AS133" i="46"/>
  <c r="AR133" i="46"/>
  <c r="AQ133" i="46"/>
  <c r="AP133" i="46"/>
  <c r="AO133" i="46"/>
  <c r="AM133" i="46"/>
  <c r="AL133" i="46"/>
  <c r="AK133" i="46"/>
  <c r="AJ133" i="46"/>
  <c r="AI133" i="46"/>
  <c r="AH133" i="46"/>
  <c r="AF133" i="46"/>
  <c r="AE133" i="46"/>
  <c r="AD133" i="46"/>
  <c r="AC133" i="46"/>
  <c r="AB133" i="46"/>
  <c r="AA133" i="46"/>
  <c r="Y133" i="46"/>
  <c r="BH133" i="46" s="1"/>
  <c r="BM133" i="46"/>
  <c r="O133" i="46"/>
  <c r="S133" i="46"/>
  <c r="N133" i="46"/>
  <c r="R133" i="46"/>
  <c r="T133" i="46"/>
  <c r="M133" i="46"/>
  <c r="BR132" i="46"/>
  <c r="BQ132" i="46"/>
  <c r="BP132" i="46"/>
  <c r="BO132" i="46"/>
  <c r="BF132" i="46"/>
  <c r="BE132" i="46"/>
  <c r="BD132" i="46"/>
  <c r="BC132" i="46"/>
  <c r="BB132" i="46"/>
  <c r="BA132" i="46"/>
  <c r="AZ132" i="46"/>
  <c r="AY132" i="46"/>
  <c r="AX132" i="46"/>
  <c r="AW132" i="46"/>
  <c r="AV132" i="46"/>
  <c r="AU132" i="46"/>
  <c r="AT132" i="46"/>
  <c r="AS132" i="46"/>
  <c r="AR132" i="46"/>
  <c r="AQ132" i="46"/>
  <c r="AP132" i="46"/>
  <c r="AO132" i="46"/>
  <c r="AM132" i="46"/>
  <c r="AL132" i="46"/>
  <c r="AK132" i="46"/>
  <c r="AJ132" i="46"/>
  <c r="AI132" i="46"/>
  <c r="AH132" i="46"/>
  <c r="AF132" i="46"/>
  <c r="AE132" i="46"/>
  <c r="AD132" i="46"/>
  <c r="AC132" i="46"/>
  <c r="AB132" i="46"/>
  <c r="AA132" i="46"/>
  <c r="Y132" i="46"/>
  <c r="BM132" i="46"/>
  <c r="S132" i="46"/>
  <c r="R132" i="46"/>
  <c r="O132" i="46"/>
  <c r="N132" i="46"/>
  <c r="M132" i="46"/>
  <c r="BR131" i="46"/>
  <c r="BQ131" i="46"/>
  <c r="BP131" i="46"/>
  <c r="BO131" i="46"/>
  <c r="BF131" i="46"/>
  <c r="BE131" i="46"/>
  <c r="BD131" i="46"/>
  <c r="BC131" i="46"/>
  <c r="BB131" i="46"/>
  <c r="BA131" i="46"/>
  <c r="AZ131" i="46"/>
  <c r="AY131" i="46"/>
  <c r="AX131" i="46"/>
  <c r="AW131" i="46"/>
  <c r="AV131" i="46"/>
  <c r="AU131" i="46"/>
  <c r="AT131" i="46"/>
  <c r="AS131" i="46"/>
  <c r="AR131" i="46"/>
  <c r="AQ131" i="46"/>
  <c r="AP131" i="46"/>
  <c r="AO131" i="46"/>
  <c r="AM131" i="46"/>
  <c r="AL131" i="46"/>
  <c r="AK131" i="46"/>
  <c r="AJ131" i="46"/>
  <c r="AI131" i="46"/>
  <c r="AH131" i="46"/>
  <c r="AF131" i="46"/>
  <c r="AE131" i="46"/>
  <c r="AD131" i="46"/>
  <c r="AC131" i="46"/>
  <c r="AB131" i="46"/>
  <c r="AA131" i="46"/>
  <c r="Y131" i="46"/>
  <c r="BL131" i="46" s="1"/>
  <c r="BM131" i="46"/>
  <c r="O131" i="46"/>
  <c r="S131" i="46"/>
  <c r="N131" i="46"/>
  <c r="R131" i="46"/>
  <c r="M131" i="46"/>
  <c r="BR130" i="46"/>
  <c r="BQ130" i="46"/>
  <c r="BP130" i="46"/>
  <c r="BO130" i="46"/>
  <c r="BF130" i="46"/>
  <c r="BE130" i="46"/>
  <c r="BD130" i="46"/>
  <c r="BC130" i="46"/>
  <c r="BB130" i="46"/>
  <c r="BA130" i="46"/>
  <c r="AZ130" i="46"/>
  <c r="AY130" i="46"/>
  <c r="AX130" i="46"/>
  <c r="AW130" i="46"/>
  <c r="AV130" i="46"/>
  <c r="AU130" i="46"/>
  <c r="AT130" i="46"/>
  <c r="AS130" i="46"/>
  <c r="AR130" i="46"/>
  <c r="AQ130" i="46"/>
  <c r="AP130" i="46"/>
  <c r="AO130" i="46"/>
  <c r="AM130" i="46"/>
  <c r="AL130" i="46"/>
  <c r="AK130" i="46"/>
  <c r="AJ130" i="46"/>
  <c r="AI130" i="46"/>
  <c r="AH130" i="46"/>
  <c r="AF130" i="46"/>
  <c r="AE130" i="46"/>
  <c r="AD130" i="46"/>
  <c r="AC130" i="46"/>
  <c r="AB130" i="46"/>
  <c r="AA130" i="46"/>
  <c r="Y130" i="46"/>
  <c r="BM130" i="46" s="1"/>
  <c r="S130" i="46"/>
  <c r="R130" i="46"/>
  <c r="O130" i="46"/>
  <c r="N130" i="46"/>
  <c r="M130" i="46"/>
  <c r="BR129" i="46"/>
  <c r="BQ129" i="46"/>
  <c r="BP129" i="46"/>
  <c r="BO129" i="46"/>
  <c r="BF129" i="46"/>
  <c r="BE129" i="46"/>
  <c r="BD129" i="46"/>
  <c r="BC129" i="46"/>
  <c r="BB129" i="46"/>
  <c r="BA129" i="46"/>
  <c r="AZ129" i="46"/>
  <c r="AY129" i="46"/>
  <c r="AX129" i="46"/>
  <c r="AW129" i="46"/>
  <c r="AV129" i="46"/>
  <c r="AU129" i="46"/>
  <c r="AT129" i="46"/>
  <c r="AS129" i="46"/>
  <c r="AR129" i="46"/>
  <c r="AQ129" i="46"/>
  <c r="AP129" i="46"/>
  <c r="AO129" i="46"/>
  <c r="AM129" i="46"/>
  <c r="AL129" i="46"/>
  <c r="AK129" i="46"/>
  <c r="AJ129" i="46"/>
  <c r="AI129" i="46"/>
  <c r="AH129" i="46"/>
  <c r="AF129" i="46"/>
  <c r="AE129" i="46"/>
  <c r="AD129" i="46"/>
  <c r="AC129" i="46"/>
  <c r="AB129" i="46"/>
  <c r="AA129" i="46"/>
  <c r="Y129" i="46"/>
  <c r="O129" i="46"/>
  <c r="S129" i="46"/>
  <c r="N129" i="46"/>
  <c r="R129" i="46"/>
  <c r="T129" i="46"/>
  <c r="M129" i="46"/>
  <c r="BR128" i="46"/>
  <c r="BQ128" i="46"/>
  <c r="BP128" i="46"/>
  <c r="BO128" i="46"/>
  <c r="BF128" i="46"/>
  <c r="BE128" i="46"/>
  <c r="BD128" i="46"/>
  <c r="BC128" i="46"/>
  <c r="BB128" i="46"/>
  <c r="BA128" i="46"/>
  <c r="AZ128" i="46"/>
  <c r="AY128" i="46"/>
  <c r="AX128" i="46"/>
  <c r="AW128" i="46"/>
  <c r="AV128" i="46"/>
  <c r="AU128" i="46"/>
  <c r="AT128" i="46"/>
  <c r="AS128" i="46"/>
  <c r="AR128" i="46"/>
  <c r="AQ128" i="46"/>
  <c r="AP128" i="46"/>
  <c r="AO128" i="46"/>
  <c r="AI128" i="46"/>
  <c r="AH128" i="46"/>
  <c r="AF128" i="46"/>
  <c r="AE128" i="46"/>
  <c r="AD128" i="46"/>
  <c r="AC128" i="46"/>
  <c r="AB128" i="46"/>
  <c r="AA128" i="46"/>
  <c r="Y128" i="46"/>
  <c r="S128" i="46"/>
  <c r="R128" i="46"/>
  <c r="T128" i="46"/>
  <c r="O128" i="46"/>
  <c r="N128" i="46"/>
  <c r="M128" i="46"/>
  <c r="BR127" i="46"/>
  <c r="BQ127" i="46"/>
  <c r="BP127" i="46"/>
  <c r="BO127" i="46"/>
  <c r="BF127" i="46"/>
  <c r="BE127" i="46"/>
  <c r="BD127" i="46"/>
  <c r="BC127" i="46"/>
  <c r="BB127" i="46"/>
  <c r="BA127" i="46"/>
  <c r="AZ127" i="46"/>
  <c r="AY127" i="46"/>
  <c r="AX127" i="46"/>
  <c r="AW127" i="46"/>
  <c r="AV127" i="46"/>
  <c r="AU127" i="46"/>
  <c r="AT127" i="46"/>
  <c r="AS127" i="46"/>
  <c r="AR127" i="46"/>
  <c r="AQ127" i="46"/>
  <c r="AP127" i="46"/>
  <c r="AO127" i="46"/>
  <c r="AI127" i="46"/>
  <c r="AH127" i="46"/>
  <c r="AF127" i="46"/>
  <c r="AE127" i="46"/>
  <c r="AD127" i="46"/>
  <c r="AC127" i="46"/>
  <c r="AB127" i="46"/>
  <c r="AA127" i="46"/>
  <c r="Y127" i="46"/>
  <c r="O127" i="46"/>
  <c r="S127" i="46"/>
  <c r="N127" i="46"/>
  <c r="R127" i="46"/>
  <c r="T127" i="46"/>
  <c r="M127" i="46"/>
  <c r="BR126" i="46"/>
  <c r="BQ126" i="46"/>
  <c r="BP126" i="46"/>
  <c r="BO126" i="46"/>
  <c r="BF126" i="46"/>
  <c r="BE126" i="46"/>
  <c r="BD126" i="46"/>
  <c r="BC126" i="46"/>
  <c r="BB126" i="46"/>
  <c r="BA126" i="46"/>
  <c r="AZ126" i="46"/>
  <c r="AY126" i="46"/>
  <c r="AX126" i="46"/>
  <c r="AW126" i="46"/>
  <c r="AV126" i="46"/>
  <c r="AU126" i="46"/>
  <c r="AT126" i="46"/>
  <c r="AS126" i="46"/>
  <c r="AR126" i="46"/>
  <c r="AQ126" i="46"/>
  <c r="AP126" i="46"/>
  <c r="AO126" i="46"/>
  <c r="AI126" i="46"/>
  <c r="AH126" i="46"/>
  <c r="AF126" i="46"/>
  <c r="AE126" i="46"/>
  <c r="AD126" i="46"/>
  <c r="AC126" i="46"/>
  <c r="AB126" i="46"/>
  <c r="AA126" i="46"/>
  <c r="Y126" i="46"/>
  <c r="BM126" i="46" s="1"/>
  <c r="S126" i="46"/>
  <c r="R126" i="46"/>
  <c r="T126" i="46"/>
  <c r="O126" i="46"/>
  <c r="N126" i="46"/>
  <c r="M126" i="46"/>
  <c r="BR125" i="46"/>
  <c r="BQ125" i="46"/>
  <c r="BP125" i="46"/>
  <c r="BO125" i="46"/>
  <c r="BF125" i="46"/>
  <c r="BE125" i="46"/>
  <c r="BD125" i="46"/>
  <c r="BC125" i="46"/>
  <c r="BB125" i="46"/>
  <c r="BA125" i="46"/>
  <c r="AZ125" i="46"/>
  <c r="AY125" i="46"/>
  <c r="AX125" i="46"/>
  <c r="AW125" i="46"/>
  <c r="AV125" i="46"/>
  <c r="AU125" i="46"/>
  <c r="AT125" i="46"/>
  <c r="AS125" i="46"/>
  <c r="AR125" i="46"/>
  <c r="AQ125" i="46"/>
  <c r="AP125" i="46"/>
  <c r="AO125" i="46"/>
  <c r="AI125" i="46"/>
  <c r="AH125" i="46"/>
  <c r="AF125" i="46"/>
  <c r="AE125" i="46"/>
  <c r="AD125" i="46"/>
  <c r="AC125" i="46"/>
  <c r="AB125" i="46"/>
  <c r="AA125" i="46"/>
  <c r="Y125" i="46"/>
  <c r="BL125" i="46" s="1"/>
  <c r="O125" i="46"/>
  <c r="S125" i="46"/>
  <c r="N125" i="46"/>
  <c r="R125" i="46"/>
  <c r="T125" i="46"/>
  <c r="M125" i="46"/>
  <c r="BR124" i="46"/>
  <c r="BQ124" i="46"/>
  <c r="BP124" i="46"/>
  <c r="BO124" i="46"/>
  <c r="BF124" i="46"/>
  <c r="BE124" i="46"/>
  <c r="BD124" i="46"/>
  <c r="BC124" i="46"/>
  <c r="BB124" i="46"/>
  <c r="BA124" i="46"/>
  <c r="AZ124" i="46"/>
  <c r="AY124" i="46"/>
  <c r="AX124" i="46"/>
  <c r="AW124" i="46"/>
  <c r="AV124" i="46"/>
  <c r="AU124" i="46"/>
  <c r="AT124" i="46"/>
  <c r="AS124" i="46"/>
  <c r="AR124" i="46"/>
  <c r="AQ124" i="46"/>
  <c r="AP124" i="46"/>
  <c r="AO124" i="46"/>
  <c r="AI124" i="46"/>
  <c r="AH124" i="46"/>
  <c r="AF124" i="46"/>
  <c r="AE124" i="46"/>
  <c r="AD124" i="46"/>
  <c r="AC124" i="46"/>
  <c r="AB124" i="46"/>
  <c r="AA124" i="46"/>
  <c r="Y124" i="46"/>
  <c r="S124" i="46"/>
  <c r="R124" i="46"/>
  <c r="T124" i="46"/>
  <c r="O124" i="46"/>
  <c r="N124" i="46"/>
  <c r="M124" i="46"/>
  <c r="BR123" i="46"/>
  <c r="BQ123" i="46"/>
  <c r="BP123" i="46"/>
  <c r="BO123" i="46"/>
  <c r="BF123" i="46"/>
  <c r="BE123" i="46"/>
  <c r="BD123" i="46"/>
  <c r="BC123" i="46"/>
  <c r="BB123" i="46"/>
  <c r="BA123" i="46"/>
  <c r="AZ123" i="46"/>
  <c r="AY123" i="46"/>
  <c r="AX123" i="46"/>
  <c r="AW123" i="46"/>
  <c r="AV123" i="46"/>
  <c r="AU123" i="46"/>
  <c r="AT123" i="46"/>
  <c r="AS123" i="46"/>
  <c r="AR123" i="46"/>
  <c r="AQ123" i="46"/>
  <c r="AP123" i="46"/>
  <c r="AO123" i="46"/>
  <c r="AI123" i="46"/>
  <c r="AH123" i="46"/>
  <c r="AF123" i="46"/>
  <c r="AE123" i="46"/>
  <c r="AD123" i="46"/>
  <c r="AC123" i="46"/>
  <c r="AB123" i="46"/>
  <c r="AA123" i="46"/>
  <c r="Y123" i="46"/>
  <c r="BI123" i="46" s="1"/>
  <c r="O123" i="46"/>
  <c r="S123" i="46"/>
  <c r="N123" i="46"/>
  <c r="R123" i="46"/>
  <c r="M123" i="46"/>
  <c r="BR122" i="46"/>
  <c r="BQ122" i="46"/>
  <c r="BP122" i="46"/>
  <c r="BO122" i="46"/>
  <c r="BF122" i="46"/>
  <c r="BE122" i="46"/>
  <c r="BD122" i="46"/>
  <c r="BC122" i="46"/>
  <c r="BB122" i="46"/>
  <c r="BA122" i="46"/>
  <c r="AZ122" i="46"/>
  <c r="AY122" i="46"/>
  <c r="AX122" i="46"/>
  <c r="AW122" i="46"/>
  <c r="AV122" i="46"/>
  <c r="AU122" i="46"/>
  <c r="AT122" i="46"/>
  <c r="AS122" i="46"/>
  <c r="AR122" i="46"/>
  <c r="AQ122" i="46"/>
  <c r="AP122" i="46"/>
  <c r="AO122" i="46"/>
  <c r="AM122" i="46"/>
  <c r="AL122" i="46"/>
  <c r="AK122" i="46"/>
  <c r="AJ122" i="46"/>
  <c r="AI122" i="46"/>
  <c r="AH122" i="46"/>
  <c r="AF122" i="46"/>
  <c r="AE122" i="46"/>
  <c r="AD122" i="46"/>
  <c r="AC122" i="46"/>
  <c r="AB122" i="46"/>
  <c r="AA122" i="46"/>
  <c r="Y122" i="46"/>
  <c r="BI122" i="46" s="1"/>
  <c r="R122" i="46"/>
  <c r="O122" i="46"/>
  <c r="S122" i="46"/>
  <c r="N122" i="46"/>
  <c r="M122" i="46"/>
  <c r="BR121" i="46"/>
  <c r="BQ121" i="46"/>
  <c r="BP121" i="46"/>
  <c r="BO121" i="46"/>
  <c r="BF121" i="46"/>
  <c r="BE121" i="46"/>
  <c r="BD121" i="46"/>
  <c r="BC121" i="46"/>
  <c r="BB121" i="46"/>
  <c r="BA121" i="46"/>
  <c r="AZ121" i="46"/>
  <c r="AY121" i="46"/>
  <c r="AX121" i="46"/>
  <c r="AW121" i="46"/>
  <c r="AV121" i="46"/>
  <c r="AU121" i="46"/>
  <c r="AT121" i="46"/>
  <c r="AS121" i="46"/>
  <c r="AR121" i="46"/>
  <c r="AQ121" i="46"/>
  <c r="AP121" i="46"/>
  <c r="AO121" i="46"/>
  <c r="AM121" i="46"/>
  <c r="AL121" i="46"/>
  <c r="AK121" i="46"/>
  <c r="AJ121" i="46"/>
  <c r="AI121" i="46"/>
  <c r="AH121" i="46"/>
  <c r="AF121" i="46"/>
  <c r="AE121" i="46"/>
  <c r="AD121" i="46"/>
  <c r="AC121" i="46"/>
  <c r="AB121" i="46"/>
  <c r="AA121" i="46"/>
  <c r="Y121" i="46"/>
  <c r="S121" i="46"/>
  <c r="R121" i="46"/>
  <c r="T121" i="46"/>
  <c r="O121" i="46"/>
  <c r="N121" i="46"/>
  <c r="M121" i="46"/>
  <c r="BR120" i="46"/>
  <c r="BQ120" i="46"/>
  <c r="BP120" i="46"/>
  <c r="BO120" i="46"/>
  <c r="BF120" i="46"/>
  <c r="BE120" i="46"/>
  <c r="BD120" i="46"/>
  <c r="BC120" i="46"/>
  <c r="BB120" i="46"/>
  <c r="BA120" i="46"/>
  <c r="AZ120" i="46"/>
  <c r="AY120" i="46"/>
  <c r="AX120" i="46"/>
  <c r="AW120" i="46"/>
  <c r="AV120" i="46"/>
  <c r="AU120" i="46"/>
  <c r="AT120" i="46"/>
  <c r="AS120" i="46"/>
  <c r="AR120" i="46"/>
  <c r="AQ120" i="46"/>
  <c r="AP120" i="46"/>
  <c r="AO120" i="46"/>
  <c r="AM120" i="46"/>
  <c r="AL120" i="46"/>
  <c r="AK120" i="46"/>
  <c r="AJ120" i="46"/>
  <c r="AI120" i="46"/>
  <c r="AH120" i="46"/>
  <c r="AF120" i="46"/>
  <c r="AE120" i="46"/>
  <c r="AD120" i="46"/>
  <c r="AC120" i="46"/>
  <c r="AB120" i="46"/>
  <c r="AA120" i="46"/>
  <c r="Y120" i="46"/>
  <c r="BK120" i="46"/>
  <c r="O120" i="46"/>
  <c r="S120" i="46"/>
  <c r="N120" i="46"/>
  <c r="R120" i="46"/>
  <c r="M120" i="46"/>
  <c r="BR119" i="46"/>
  <c r="BQ119" i="46"/>
  <c r="BP119" i="46"/>
  <c r="BO119" i="46"/>
  <c r="BF119" i="46"/>
  <c r="BE119" i="46"/>
  <c r="BD119" i="46"/>
  <c r="BC119" i="46"/>
  <c r="BB119" i="46"/>
  <c r="BA119" i="46"/>
  <c r="AZ119" i="46"/>
  <c r="AY119" i="46"/>
  <c r="AX119" i="46"/>
  <c r="AW119" i="46"/>
  <c r="AV119" i="46"/>
  <c r="AU119" i="46"/>
  <c r="AT119" i="46"/>
  <c r="AS119" i="46"/>
  <c r="AR119" i="46"/>
  <c r="AQ119" i="46"/>
  <c r="AP119" i="46"/>
  <c r="AO119" i="46"/>
  <c r="AI119" i="46"/>
  <c r="AH119" i="46"/>
  <c r="AF119" i="46"/>
  <c r="AE119" i="46"/>
  <c r="AD119" i="46"/>
  <c r="AC119" i="46"/>
  <c r="AB119" i="46"/>
  <c r="AA119" i="46"/>
  <c r="Y119" i="46"/>
  <c r="R119" i="46"/>
  <c r="O119" i="46"/>
  <c r="S119" i="46"/>
  <c r="N119" i="46"/>
  <c r="M119" i="46"/>
  <c r="BR118" i="46"/>
  <c r="BQ118" i="46"/>
  <c r="BP118" i="46"/>
  <c r="BO118" i="46"/>
  <c r="BF118" i="46"/>
  <c r="BE118" i="46"/>
  <c r="BD118" i="46"/>
  <c r="BC118" i="46"/>
  <c r="BB118" i="46"/>
  <c r="BA118" i="46"/>
  <c r="AZ118" i="46"/>
  <c r="AY118" i="46"/>
  <c r="AX118" i="46"/>
  <c r="AW118" i="46"/>
  <c r="AV118" i="46"/>
  <c r="AU118" i="46"/>
  <c r="AT118" i="46"/>
  <c r="AS118" i="46"/>
  <c r="AR118" i="46"/>
  <c r="AQ118" i="46"/>
  <c r="AP118" i="46"/>
  <c r="AO118" i="46"/>
  <c r="AI118" i="46"/>
  <c r="AH118" i="46"/>
  <c r="AF118" i="46"/>
  <c r="AE118" i="46"/>
  <c r="AD118" i="46"/>
  <c r="AC118" i="46"/>
  <c r="AB118" i="46"/>
  <c r="AA118" i="46"/>
  <c r="Y118" i="46"/>
  <c r="BJ118" i="46" s="1"/>
  <c r="O118" i="46"/>
  <c r="S118" i="46"/>
  <c r="N118" i="46"/>
  <c r="R118" i="46"/>
  <c r="T118" i="46"/>
  <c r="M118" i="46"/>
  <c r="BR117" i="46"/>
  <c r="BQ117" i="46"/>
  <c r="BP117" i="46"/>
  <c r="BO117" i="46"/>
  <c r="BF117" i="46"/>
  <c r="BE117" i="46"/>
  <c r="BD117" i="46"/>
  <c r="BC117" i="46"/>
  <c r="BB117" i="46"/>
  <c r="BA117" i="46"/>
  <c r="AZ117" i="46"/>
  <c r="AY117" i="46"/>
  <c r="AX117" i="46"/>
  <c r="AW117" i="46"/>
  <c r="AV117" i="46"/>
  <c r="AU117" i="46"/>
  <c r="AT117" i="46"/>
  <c r="AS117" i="46"/>
  <c r="AR117" i="46"/>
  <c r="AQ117" i="46"/>
  <c r="AP117" i="46"/>
  <c r="AO117" i="46"/>
  <c r="AI117" i="46"/>
  <c r="AH117" i="46"/>
  <c r="AF117" i="46"/>
  <c r="AE117" i="46"/>
  <c r="AD117" i="46"/>
  <c r="AC117" i="46"/>
  <c r="AB117" i="46"/>
  <c r="AA117" i="46"/>
  <c r="Y117" i="46"/>
  <c r="R117" i="46"/>
  <c r="T117" i="46"/>
  <c r="O117" i="46"/>
  <c r="S117" i="46"/>
  <c r="N117" i="46"/>
  <c r="M117" i="46"/>
  <c r="BR116" i="46"/>
  <c r="BQ116" i="46"/>
  <c r="BP116" i="46"/>
  <c r="BO116" i="46"/>
  <c r="BF116" i="46"/>
  <c r="BE116" i="46"/>
  <c r="BD116" i="46"/>
  <c r="BC116" i="46"/>
  <c r="BB116" i="46"/>
  <c r="BA116" i="46"/>
  <c r="AZ116" i="46"/>
  <c r="AY116" i="46"/>
  <c r="AX116" i="46"/>
  <c r="AW116" i="46"/>
  <c r="AV116" i="46"/>
  <c r="AU116" i="46"/>
  <c r="AT116" i="46"/>
  <c r="AS116" i="46"/>
  <c r="AR116" i="46"/>
  <c r="AQ116" i="46"/>
  <c r="AP116" i="46"/>
  <c r="AO116" i="46"/>
  <c r="AM116" i="46"/>
  <c r="AL116" i="46"/>
  <c r="AK116" i="46"/>
  <c r="AJ116" i="46"/>
  <c r="AI116" i="46"/>
  <c r="AH116" i="46"/>
  <c r="AF116" i="46"/>
  <c r="AE116" i="46"/>
  <c r="AD116" i="46"/>
  <c r="AC116" i="46"/>
  <c r="AB116" i="46"/>
  <c r="AA116" i="46"/>
  <c r="Y116" i="46"/>
  <c r="BJ116" i="46" s="1"/>
  <c r="S116" i="46"/>
  <c r="O116" i="46"/>
  <c r="N116" i="46"/>
  <c r="R116" i="46"/>
  <c r="T116" i="46"/>
  <c r="M116" i="46"/>
  <c r="BR115" i="46"/>
  <c r="BQ115" i="46"/>
  <c r="BP115" i="46"/>
  <c r="BO115" i="46"/>
  <c r="BF115" i="46"/>
  <c r="BE115" i="46"/>
  <c r="BD115" i="46"/>
  <c r="BC115" i="46"/>
  <c r="BB115" i="46"/>
  <c r="BA115" i="46"/>
  <c r="AZ115" i="46"/>
  <c r="AY115" i="46"/>
  <c r="AX115" i="46"/>
  <c r="AW115" i="46"/>
  <c r="AV115" i="46"/>
  <c r="AU115" i="46"/>
  <c r="AT115" i="46"/>
  <c r="AS115" i="46"/>
  <c r="AR115" i="46"/>
  <c r="AQ115" i="46"/>
  <c r="AP115" i="46"/>
  <c r="AO115" i="46"/>
  <c r="AM115" i="46"/>
  <c r="AL115" i="46"/>
  <c r="AK115" i="46"/>
  <c r="AJ115" i="46"/>
  <c r="AI115" i="46"/>
  <c r="AH115" i="46"/>
  <c r="AF115" i="46"/>
  <c r="AE115" i="46"/>
  <c r="AD115" i="46"/>
  <c r="AC115" i="46"/>
  <c r="AB115" i="46"/>
  <c r="AA115" i="46"/>
  <c r="Y115" i="46"/>
  <c r="BI115" i="46" s="1"/>
  <c r="R115" i="46"/>
  <c r="T115" i="46"/>
  <c r="O115" i="46"/>
  <c r="S115" i="46"/>
  <c r="N115" i="46"/>
  <c r="M115" i="46"/>
  <c r="BR114" i="46"/>
  <c r="BQ114" i="46"/>
  <c r="BP114" i="46"/>
  <c r="BO114" i="46"/>
  <c r="BF114" i="46"/>
  <c r="BE114" i="46"/>
  <c r="BD114" i="46"/>
  <c r="BC114" i="46"/>
  <c r="BB114" i="46"/>
  <c r="BA114" i="46"/>
  <c r="AZ114" i="46"/>
  <c r="AY114" i="46"/>
  <c r="AX114" i="46"/>
  <c r="AW114" i="46"/>
  <c r="AV114" i="46"/>
  <c r="AU114" i="46"/>
  <c r="AT114" i="46"/>
  <c r="AS114" i="46"/>
  <c r="AR114" i="46"/>
  <c r="AQ114" i="46"/>
  <c r="AP114" i="46"/>
  <c r="AO114" i="46"/>
  <c r="AM114" i="46"/>
  <c r="AL114" i="46"/>
  <c r="AK114" i="46"/>
  <c r="AJ114" i="46"/>
  <c r="AI114" i="46"/>
  <c r="AH114" i="46"/>
  <c r="AF114" i="46"/>
  <c r="AE114" i="46"/>
  <c r="AD114" i="46"/>
  <c r="AC114" i="46"/>
  <c r="AB114" i="46"/>
  <c r="AA114" i="46"/>
  <c r="Y114" i="46"/>
  <c r="S114" i="46"/>
  <c r="R114" i="46"/>
  <c r="T114" i="46"/>
  <c r="O114" i="46"/>
  <c r="N114" i="46"/>
  <c r="M114" i="46"/>
  <c r="BR113" i="46"/>
  <c r="BQ113" i="46"/>
  <c r="BP113" i="46"/>
  <c r="BO113" i="46"/>
  <c r="BK113" i="46"/>
  <c r="BF113" i="46"/>
  <c r="BE113" i="46"/>
  <c r="BD113" i="46"/>
  <c r="BC113" i="46"/>
  <c r="BB113" i="46"/>
  <c r="BA113" i="46"/>
  <c r="AZ113" i="46"/>
  <c r="AY113" i="46"/>
  <c r="AX113" i="46"/>
  <c r="AW113" i="46"/>
  <c r="AV113" i="46"/>
  <c r="AU113" i="46"/>
  <c r="AT113" i="46"/>
  <c r="AS113" i="46"/>
  <c r="AR113" i="46"/>
  <c r="AQ113" i="46"/>
  <c r="AP113" i="46"/>
  <c r="AO113" i="46"/>
  <c r="AM113" i="46"/>
  <c r="AL113" i="46"/>
  <c r="AK113" i="46"/>
  <c r="AJ113" i="46"/>
  <c r="AI113" i="46"/>
  <c r="AH113" i="46"/>
  <c r="AF113" i="46"/>
  <c r="AE113" i="46"/>
  <c r="AD113" i="46"/>
  <c r="AC113" i="46"/>
  <c r="AB113" i="46"/>
  <c r="AA113" i="46"/>
  <c r="Y113" i="46"/>
  <c r="BJ113" i="46"/>
  <c r="T113" i="46"/>
  <c r="S113" i="46"/>
  <c r="O113" i="46"/>
  <c r="N113" i="46"/>
  <c r="R113" i="46"/>
  <c r="M113" i="46"/>
  <c r="BR112" i="46"/>
  <c r="BQ112" i="46"/>
  <c r="BP112" i="46"/>
  <c r="BO112" i="46"/>
  <c r="BF112" i="46"/>
  <c r="BE112" i="46"/>
  <c r="BD112" i="46"/>
  <c r="BC112" i="46"/>
  <c r="BB112" i="46"/>
  <c r="BA112" i="46"/>
  <c r="AZ112" i="46"/>
  <c r="AY112" i="46"/>
  <c r="AX112" i="46"/>
  <c r="AW112" i="46"/>
  <c r="AV112" i="46"/>
  <c r="AU112" i="46"/>
  <c r="AT112" i="46"/>
  <c r="AS112" i="46"/>
  <c r="AR112" i="46"/>
  <c r="AQ112" i="46"/>
  <c r="AP112" i="46"/>
  <c r="AO112" i="46"/>
  <c r="AM112" i="46"/>
  <c r="AL112" i="46"/>
  <c r="AK112" i="46"/>
  <c r="AJ112" i="46"/>
  <c r="AI112" i="46"/>
  <c r="AH112" i="46"/>
  <c r="AF112" i="46"/>
  <c r="AE112" i="46"/>
  <c r="AD112" i="46"/>
  <c r="AC112" i="46"/>
  <c r="AB112" i="46"/>
  <c r="AA112" i="46"/>
  <c r="Y112" i="46"/>
  <c r="BK112" i="46"/>
  <c r="O112" i="46"/>
  <c r="S112" i="46"/>
  <c r="N112" i="46"/>
  <c r="R112" i="46"/>
  <c r="M112" i="46"/>
  <c r="BR111" i="46"/>
  <c r="BQ111" i="46"/>
  <c r="BP111" i="46"/>
  <c r="BO111" i="46"/>
  <c r="BF111" i="46"/>
  <c r="BE111" i="46"/>
  <c r="BD111" i="46"/>
  <c r="BC111" i="46"/>
  <c r="BB111" i="46"/>
  <c r="BA111" i="46"/>
  <c r="AZ111" i="46"/>
  <c r="AY111" i="46"/>
  <c r="AX111" i="46"/>
  <c r="AW111" i="46"/>
  <c r="AV111" i="46"/>
  <c r="AU111" i="46"/>
  <c r="AT111" i="46"/>
  <c r="AS111" i="46"/>
  <c r="AR111" i="46"/>
  <c r="AQ111" i="46"/>
  <c r="AP111" i="46"/>
  <c r="AO111" i="46"/>
  <c r="AI111" i="46"/>
  <c r="AH111" i="46"/>
  <c r="AF111" i="46"/>
  <c r="AE111" i="46"/>
  <c r="AD111" i="46"/>
  <c r="AC111" i="46"/>
  <c r="AB111" i="46"/>
  <c r="AA111" i="46"/>
  <c r="Y111" i="46"/>
  <c r="N78" i="55" s="1"/>
  <c r="S111" i="46"/>
  <c r="R111" i="46"/>
  <c r="T111" i="46"/>
  <c r="O111" i="46"/>
  <c r="N111" i="46"/>
  <c r="M111" i="46"/>
  <c r="BR110" i="46"/>
  <c r="BQ110" i="46"/>
  <c r="BP110" i="46"/>
  <c r="BO110" i="46"/>
  <c r="BF110" i="46"/>
  <c r="BE110" i="46"/>
  <c r="BD110" i="46"/>
  <c r="BC110" i="46"/>
  <c r="BB110" i="46"/>
  <c r="BA110" i="46"/>
  <c r="AZ110" i="46"/>
  <c r="AY110" i="46"/>
  <c r="AX110" i="46"/>
  <c r="AW110" i="46"/>
  <c r="AV110" i="46"/>
  <c r="AU110" i="46"/>
  <c r="AT110" i="46"/>
  <c r="AS110" i="46"/>
  <c r="AR110" i="46"/>
  <c r="AQ110" i="46"/>
  <c r="AP110" i="46"/>
  <c r="AO110" i="46"/>
  <c r="AM110" i="46"/>
  <c r="AL110" i="46"/>
  <c r="AK110" i="46"/>
  <c r="AJ110" i="46"/>
  <c r="AI110" i="46"/>
  <c r="AH110" i="46"/>
  <c r="AF110" i="46"/>
  <c r="AE110" i="46"/>
  <c r="AD110" i="46"/>
  <c r="AC110" i="46"/>
  <c r="AB110" i="46"/>
  <c r="AA110" i="46"/>
  <c r="Y110" i="46"/>
  <c r="BJ110" i="46"/>
  <c r="T110" i="46"/>
  <c r="S110" i="46"/>
  <c r="O110" i="46"/>
  <c r="N110" i="46"/>
  <c r="R110" i="46"/>
  <c r="M110" i="46"/>
  <c r="BR109" i="46"/>
  <c r="BQ109" i="46"/>
  <c r="BP109" i="46"/>
  <c r="BO109" i="46"/>
  <c r="BF109" i="46"/>
  <c r="BE109" i="46"/>
  <c r="BD109" i="46"/>
  <c r="BC109" i="46"/>
  <c r="BB109" i="46"/>
  <c r="BA109" i="46"/>
  <c r="AZ109" i="46"/>
  <c r="AY109" i="46"/>
  <c r="AX109" i="46"/>
  <c r="AW109" i="46"/>
  <c r="AV109" i="46"/>
  <c r="AU109" i="46"/>
  <c r="AT109" i="46"/>
  <c r="AS109" i="46"/>
  <c r="AR109" i="46"/>
  <c r="AQ109" i="46"/>
  <c r="AP109" i="46"/>
  <c r="AO109" i="46"/>
  <c r="AM109" i="46"/>
  <c r="AL109" i="46"/>
  <c r="AK109" i="46"/>
  <c r="AJ109" i="46"/>
  <c r="AI109" i="46"/>
  <c r="AH109" i="46"/>
  <c r="AF109" i="46"/>
  <c r="AE109" i="46"/>
  <c r="AD109" i="46"/>
  <c r="AC109" i="46"/>
  <c r="AB109" i="46"/>
  <c r="AA109" i="46"/>
  <c r="Y109" i="46"/>
  <c r="BH109" i="46" s="1"/>
  <c r="O109" i="46"/>
  <c r="S109" i="46"/>
  <c r="N109" i="46"/>
  <c r="R109" i="46"/>
  <c r="M109" i="46"/>
  <c r="BR108" i="46"/>
  <c r="BQ108" i="46"/>
  <c r="BP108" i="46"/>
  <c r="BO108" i="46"/>
  <c r="BF108" i="46"/>
  <c r="BE108" i="46"/>
  <c r="BD108" i="46"/>
  <c r="BC108" i="46"/>
  <c r="BB108" i="46"/>
  <c r="BA108" i="46"/>
  <c r="AZ108" i="46"/>
  <c r="AY108" i="46"/>
  <c r="AX108" i="46"/>
  <c r="AW108" i="46"/>
  <c r="AV108" i="46"/>
  <c r="AU108" i="46"/>
  <c r="AT108" i="46"/>
  <c r="AS108" i="46"/>
  <c r="AR108" i="46"/>
  <c r="AQ108" i="46"/>
  <c r="AP108" i="46"/>
  <c r="AO108" i="46"/>
  <c r="AM108" i="46"/>
  <c r="AL108" i="46"/>
  <c r="AK108" i="46"/>
  <c r="AJ108" i="46"/>
  <c r="AI108" i="46"/>
  <c r="AH108" i="46"/>
  <c r="AF108" i="46"/>
  <c r="AE108" i="46"/>
  <c r="AD108" i="46"/>
  <c r="AC108" i="46"/>
  <c r="AB108" i="46"/>
  <c r="AA108" i="46"/>
  <c r="Y108" i="46"/>
  <c r="BM108" i="46"/>
  <c r="R108" i="46"/>
  <c r="T108" i="46"/>
  <c r="O108" i="46"/>
  <c r="S108" i="46"/>
  <c r="N108" i="46"/>
  <c r="M108" i="46"/>
  <c r="BR107" i="46"/>
  <c r="BQ107" i="46"/>
  <c r="BP107" i="46"/>
  <c r="BO107" i="46"/>
  <c r="BF107" i="46"/>
  <c r="BE107" i="46"/>
  <c r="BD107" i="46"/>
  <c r="BC107" i="46"/>
  <c r="BB107" i="46"/>
  <c r="BA107" i="46"/>
  <c r="AZ107" i="46"/>
  <c r="AY107" i="46"/>
  <c r="AX107" i="46"/>
  <c r="AW107" i="46"/>
  <c r="AV107" i="46"/>
  <c r="AU107" i="46"/>
  <c r="AT107" i="46"/>
  <c r="AS107" i="46"/>
  <c r="AR107" i="46"/>
  <c r="AQ107" i="46"/>
  <c r="AP107" i="46"/>
  <c r="AO107" i="46"/>
  <c r="AM107" i="46"/>
  <c r="AL107" i="46"/>
  <c r="AK107" i="46"/>
  <c r="AJ107" i="46"/>
  <c r="AI107" i="46"/>
  <c r="AH107" i="46"/>
  <c r="AF107" i="46"/>
  <c r="AE107" i="46"/>
  <c r="AD107" i="46"/>
  <c r="AC107" i="46"/>
  <c r="AB107" i="46"/>
  <c r="AA107" i="46"/>
  <c r="Y107" i="46"/>
  <c r="BK107" i="46" s="1"/>
  <c r="S107" i="46"/>
  <c r="O107" i="46"/>
  <c r="N107" i="46"/>
  <c r="R107" i="46"/>
  <c r="T107" i="46"/>
  <c r="M107" i="46"/>
  <c r="BR106" i="46"/>
  <c r="BQ106" i="46"/>
  <c r="BP106" i="46"/>
  <c r="BO106" i="46"/>
  <c r="BF106" i="46"/>
  <c r="BE106" i="46"/>
  <c r="BD106" i="46"/>
  <c r="BC106" i="46"/>
  <c r="BB106" i="46"/>
  <c r="BA106" i="46"/>
  <c r="AZ106" i="46"/>
  <c r="AY106" i="46"/>
  <c r="AX106" i="46"/>
  <c r="AW106" i="46"/>
  <c r="AV106" i="46"/>
  <c r="AU106" i="46"/>
  <c r="AT106" i="46"/>
  <c r="AS106" i="46"/>
  <c r="AR106" i="46"/>
  <c r="AQ106" i="46"/>
  <c r="AP106" i="46"/>
  <c r="AO106" i="46"/>
  <c r="AM106" i="46"/>
  <c r="AL106" i="46"/>
  <c r="AK106" i="46"/>
  <c r="AJ106" i="46"/>
  <c r="AI106" i="46"/>
  <c r="AH106" i="46"/>
  <c r="AF106" i="46"/>
  <c r="AE106" i="46"/>
  <c r="AD106" i="46"/>
  <c r="AC106" i="46"/>
  <c r="AB106" i="46"/>
  <c r="AA106" i="46"/>
  <c r="Y106" i="46"/>
  <c r="BI106" i="46" s="1"/>
  <c r="R106" i="46"/>
  <c r="T106" i="46"/>
  <c r="O106" i="46"/>
  <c r="S106" i="46"/>
  <c r="N106" i="46"/>
  <c r="M106" i="46"/>
  <c r="BR105" i="46"/>
  <c r="BQ105" i="46"/>
  <c r="BP105" i="46"/>
  <c r="BO105" i="46"/>
  <c r="BJ105" i="46"/>
  <c r="BF105" i="46"/>
  <c r="BE105" i="46"/>
  <c r="BD105" i="46"/>
  <c r="BC105" i="46"/>
  <c r="BB105" i="46"/>
  <c r="BA105" i="46"/>
  <c r="AZ105" i="46"/>
  <c r="AY105" i="46"/>
  <c r="AX105" i="46"/>
  <c r="AW105" i="46"/>
  <c r="AV105" i="46"/>
  <c r="AU105" i="46"/>
  <c r="AT105" i="46"/>
  <c r="AS105" i="46"/>
  <c r="AR105" i="46"/>
  <c r="AQ105" i="46"/>
  <c r="AP105" i="46"/>
  <c r="AO105" i="46"/>
  <c r="AM105" i="46"/>
  <c r="AL105" i="46"/>
  <c r="AK105" i="46"/>
  <c r="AJ105" i="46"/>
  <c r="AI105" i="46"/>
  <c r="AH105" i="46"/>
  <c r="AF105" i="46"/>
  <c r="AE105" i="46"/>
  <c r="AD105" i="46"/>
  <c r="AC105" i="46"/>
  <c r="AB105" i="46"/>
  <c r="AA105" i="46"/>
  <c r="Y105" i="46"/>
  <c r="BM105" i="46"/>
  <c r="S105" i="46"/>
  <c r="R105" i="46"/>
  <c r="T105" i="46"/>
  <c r="O105" i="46"/>
  <c r="N105" i="46"/>
  <c r="M105" i="46"/>
  <c r="BR104" i="46"/>
  <c r="BQ104" i="46"/>
  <c r="BP104" i="46"/>
  <c r="BO104" i="46"/>
  <c r="BF104" i="46"/>
  <c r="BE104" i="46"/>
  <c r="BD104" i="46"/>
  <c r="BC104" i="46"/>
  <c r="BB104" i="46"/>
  <c r="BA104" i="46"/>
  <c r="AZ104" i="46"/>
  <c r="AY104" i="46"/>
  <c r="AX104" i="46"/>
  <c r="AW104" i="46"/>
  <c r="AV104" i="46"/>
  <c r="AU104" i="46"/>
  <c r="AT104" i="46"/>
  <c r="AS104" i="46"/>
  <c r="AR104" i="46"/>
  <c r="AQ104" i="46"/>
  <c r="AP104" i="46"/>
  <c r="AO104" i="46"/>
  <c r="AM104" i="46"/>
  <c r="AL104" i="46"/>
  <c r="AK104" i="46"/>
  <c r="AJ104" i="46"/>
  <c r="AI104" i="46"/>
  <c r="AH104" i="46"/>
  <c r="AF104" i="46"/>
  <c r="AE104" i="46"/>
  <c r="AD104" i="46"/>
  <c r="AC104" i="46"/>
  <c r="AB104" i="46"/>
  <c r="AA104" i="46"/>
  <c r="Y104" i="46"/>
  <c r="BJ104" i="46" s="1"/>
  <c r="T104" i="46"/>
  <c r="S104" i="46"/>
  <c r="O104" i="46"/>
  <c r="N104" i="46"/>
  <c r="R104" i="46"/>
  <c r="M104" i="46"/>
  <c r="BR103" i="46"/>
  <c r="BQ103" i="46"/>
  <c r="BP103" i="46"/>
  <c r="BO103" i="46"/>
  <c r="BF103" i="46"/>
  <c r="BE103" i="46"/>
  <c r="BD103" i="46"/>
  <c r="BC103" i="46"/>
  <c r="BB103" i="46"/>
  <c r="BA103" i="46"/>
  <c r="AZ103" i="46"/>
  <c r="AY103" i="46"/>
  <c r="AX103" i="46"/>
  <c r="AW103" i="46"/>
  <c r="AV103" i="46"/>
  <c r="AU103" i="46"/>
  <c r="AT103" i="46"/>
  <c r="AS103" i="46"/>
  <c r="AR103" i="46"/>
  <c r="AQ103" i="46"/>
  <c r="AP103" i="46"/>
  <c r="AO103" i="46"/>
  <c r="AM103" i="46"/>
  <c r="AL103" i="46"/>
  <c r="AK103" i="46"/>
  <c r="AJ103" i="46"/>
  <c r="AI103" i="46"/>
  <c r="AH103" i="46"/>
  <c r="AF103" i="46"/>
  <c r="AE103" i="46"/>
  <c r="AD103" i="46"/>
  <c r="AC103" i="46"/>
  <c r="AB103" i="46"/>
  <c r="AA103" i="46"/>
  <c r="Y103" i="46"/>
  <c r="O103" i="46"/>
  <c r="S103" i="46"/>
  <c r="N103" i="46"/>
  <c r="R103" i="46"/>
  <c r="M103" i="46"/>
  <c r="BR102" i="46"/>
  <c r="BQ102" i="46"/>
  <c r="BP102" i="46"/>
  <c r="BO102" i="46"/>
  <c r="BF102" i="46"/>
  <c r="BE102" i="46"/>
  <c r="BD102" i="46"/>
  <c r="BC102" i="46"/>
  <c r="BB102" i="46"/>
  <c r="BA102" i="46"/>
  <c r="AZ102" i="46"/>
  <c r="AY102" i="46"/>
  <c r="AX102" i="46"/>
  <c r="AW102" i="46"/>
  <c r="AV102" i="46"/>
  <c r="AU102" i="46"/>
  <c r="AT102" i="46"/>
  <c r="AS102" i="46"/>
  <c r="AR102" i="46"/>
  <c r="AQ102" i="46"/>
  <c r="AP102" i="46"/>
  <c r="AO102" i="46"/>
  <c r="AM102" i="46"/>
  <c r="AL102" i="46"/>
  <c r="AK102" i="46"/>
  <c r="AJ102" i="46"/>
  <c r="AI102" i="46"/>
  <c r="AH102" i="46"/>
  <c r="AF102" i="46"/>
  <c r="AE102" i="46"/>
  <c r="AD102" i="46"/>
  <c r="AC102" i="46"/>
  <c r="AB102" i="46"/>
  <c r="AA102" i="46"/>
  <c r="Y102" i="46"/>
  <c r="BM102" i="46" s="1"/>
  <c r="R102" i="46"/>
  <c r="T102" i="46"/>
  <c r="O102" i="46"/>
  <c r="S102" i="46"/>
  <c r="N102" i="46"/>
  <c r="M102" i="46"/>
  <c r="BR101" i="46"/>
  <c r="BQ101" i="46"/>
  <c r="BP101" i="46"/>
  <c r="BO101" i="46"/>
  <c r="BF101" i="46"/>
  <c r="BE101" i="46"/>
  <c r="BD101" i="46"/>
  <c r="BC101" i="46"/>
  <c r="BB101" i="46"/>
  <c r="BA101" i="46"/>
  <c r="AZ101" i="46"/>
  <c r="AY101" i="46"/>
  <c r="AX101" i="46"/>
  <c r="AW101" i="46"/>
  <c r="AV101" i="46"/>
  <c r="AU101" i="46"/>
  <c r="AT101" i="46"/>
  <c r="AS101" i="46"/>
  <c r="AR101" i="46"/>
  <c r="AQ101" i="46"/>
  <c r="AP101" i="46"/>
  <c r="AO101" i="46"/>
  <c r="AM101" i="46"/>
  <c r="AL101" i="46"/>
  <c r="AK101" i="46"/>
  <c r="AJ101" i="46"/>
  <c r="AI101" i="46"/>
  <c r="AH101" i="46"/>
  <c r="AF101" i="46"/>
  <c r="AE101" i="46"/>
  <c r="AD101" i="46"/>
  <c r="AC101" i="46"/>
  <c r="AB101" i="46"/>
  <c r="AA101" i="46"/>
  <c r="Y101" i="46"/>
  <c r="S101" i="46"/>
  <c r="O101" i="46"/>
  <c r="N101" i="46"/>
  <c r="R101" i="46"/>
  <c r="M101" i="46"/>
  <c r="BR100" i="46"/>
  <c r="BQ100" i="46"/>
  <c r="BP100" i="46"/>
  <c r="BO100" i="46"/>
  <c r="BH100" i="46"/>
  <c r="BF100" i="46"/>
  <c r="BE100" i="46"/>
  <c r="BD100" i="46"/>
  <c r="BC100" i="46"/>
  <c r="BB100" i="46"/>
  <c r="BA100" i="46"/>
  <c r="AZ100" i="46"/>
  <c r="AY100" i="46"/>
  <c r="AX100" i="46"/>
  <c r="AW100" i="46"/>
  <c r="AV100" i="46"/>
  <c r="AU100" i="46"/>
  <c r="AT100" i="46"/>
  <c r="AS100" i="46"/>
  <c r="AR100" i="46"/>
  <c r="AQ100" i="46"/>
  <c r="AP100" i="46"/>
  <c r="AO100" i="46"/>
  <c r="AI100" i="46"/>
  <c r="AH100" i="46"/>
  <c r="AF100" i="46"/>
  <c r="AE100" i="46"/>
  <c r="AD100" i="46"/>
  <c r="AC100" i="46"/>
  <c r="AB100" i="46"/>
  <c r="AA100" i="46"/>
  <c r="Y100" i="46"/>
  <c r="BK100" i="46"/>
  <c r="R100" i="46"/>
  <c r="O100" i="46"/>
  <c r="S100" i="46"/>
  <c r="N100" i="46"/>
  <c r="M100" i="46"/>
  <c r="BR99" i="46"/>
  <c r="BQ99" i="46"/>
  <c r="BP99" i="46"/>
  <c r="BO99" i="46"/>
  <c r="BF99" i="46"/>
  <c r="BE99" i="46"/>
  <c r="BD99" i="46"/>
  <c r="BC99" i="46"/>
  <c r="BB99" i="46"/>
  <c r="BA99" i="46"/>
  <c r="AZ99" i="46"/>
  <c r="AY99" i="46"/>
  <c r="AX99" i="46"/>
  <c r="AW99" i="46"/>
  <c r="AV99" i="46"/>
  <c r="AU99" i="46"/>
  <c r="AT99" i="46"/>
  <c r="AS99" i="46"/>
  <c r="AR99" i="46"/>
  <c r="AQ99" i="46"/>
  <c r="AP99" i="46"/>
  <c r="AO99" i="46"/>
  <c r="AI99" i="46"/>
  <c r="AH99" i="46"/>
  <c r="AF99" i="46"/>
  <c r="AE99" i="46"/>
  <c r="AD99" i="46"/>
  <c r="AC99" i="46"/>
  <c r="AB99" i="46"/>
  <c r="AA99" i="46"/>
  <c r="Y99" i="46"/>
  <c r="S99" i="46"/>
  <c r="O99" i="46"/>
  <c r="N99" i="46"/>
  <c r="R99" i="46"/>
  <c r="M99" i="46"/>
  <c r="BR98" i="46"/>
  <c r="BQ98" i="46"/>
  <c r="BP98" i="46"/>
  <c r="BO98" i="46"/>
  <c r="BH98" i="46"/>
  <c r="BF98" i="46"/>
  <c r="BE98" i="46"/>
  <c r="BD98" i="46"/>
  <c r="BC98" i="46"/>
  <c r="BB98" i="46"/>
  <c r="BA98" i="46"/>
  <c r="AZ98" i="46"/>
  <c r="AY98" i="46"/>
  <c r="AX98" i="46"/>
  <c r="AW98" i="46"/>
  <c r="AV98" i="46"/>
  <c r="AU98" i="46"/>
  <c r="AT98" i="46"/>
  <c r="AS98" i="46"/>
  <c r="AR98" i="46"/>
  <c r="AQ98" i="46"/>
  <c r="AP98" i="46"/>
  <c r="AO98" i="46"/>
  <c r="AI98" i="46"/>
  <c r="AH98" i="46"/>
  <c r="AF98" i="46"/>
  <c r="AE98" i="46"/>
  <c r="AD98" i="46"/>
  <c r="AC98" i="46"/>
  <c r="AB98" i="46"/>
  <c r="AA98" i="46"/>
  <c r="Y98" i="46"/>
  <c r="BK98" i="46" s="1"/>
  <c r="BM98" i="46"/>
  <c r="O98" i="46"/>
  <c r="S98" i="46"/>
  <c r="N98" i="46"/>
  <c r="R98" i="46"/>
  <c r="M98" i="46"/>
  <c r="BR97" i="46"/>
  <c r="BQ97" i="46"/>
  <c r="BP97" i="46"/>
  <c r="BO97" i="46"/>
  <c r="BF97" i="46"/>
  <c r="BE97" i="46"/>
  <c r="BD97" i="46"/>
  <c r="BC97" i="46"/>
  <c r="BB97" i="46"/>
  <c r="BA97" i="46"/>
  <c r="AZ97" i="46"/>
  <c r="AY97" i="46"/>
  <c r="AX97" i="46"/>
  <c r="AW97" i="46"/>
  <c r="AV97" i="46"/>
  <c r="AU97" i="46"/>
  <c r="AT97" i="46"/>
  <c r="AS97" i="46"/>
  <c r="AR97" i="46"/>
  <c r="AQ97" i="46"/>
  <c r="AP97" i="46"/>
  <c r="AO97" i="46"/>
  <c r="AI97" i="46"/>
  <c r="AH97" i="46"/>
  <c r="AF97" i="46"/>
  <c r="AE97" i="46"/>
  <c r="AD97" i="46"/>
  <c r="AC97" i="46"/>
  <c r="AB97" i="46"/>
  <c r="AA97" i="46"/>
  <c r="Y97" i="46"/>
  <c r="BH97" i="46" s="1"/>
  <c r="R97" i="46"/>
  <c r="T97" i="46"/>
  <c r="O97" i="46"/>
  <c r="S97" i="46"/>
  <c r="N97" i="46"/>
  <c r="M97" i="46"/>
  <c r="BR96" i="46"/>
  <c r="BQ96" i="46"/>
  <c r="BP96" i="46"/>
  <c r="BO96" i="46"/>
  <c r="BF96" i="46"/>
  <c r="BE96" i="46"/>
  <c r="BD96" i="46"/>
  <c r="BC96" i="46"/>
  <c r="BB96" i="46"/>
  <c r="BA96" i="46"/>
  <c r="AZ96" i="46"/>
  <c r="AY96" i="46"/>
  <c r="AX96" i="46"/>
  <c r="AW96" i="46"/>
  <c r="AV96" i="46"/>
  <c r="AU96" i="46"/>
  <c r="AT96" i="46"/>
  <c r="AS96" i="46"/>
  <c r="AR96" i="46"/>
  <c r="AQ96" i="46"/>
  <c r="AP96" i="46"/>
  <c r="AO96" i="46"/>
  <c r="AI96" i="46"/>
  <c r="AH96" i="46"/>
  <c r="AF96" i="46"/>
  <c r="AE96" i="46"/>
  <c r="AD96" i="46"/>
  <c r="AC96" i="46"/>
  <c r="AB96" i="46"/>
  <c r="AA96" i="46"/>
  <c r="Y96" i="46"/>
  <c r="BM96" i="46"/>
  <c r="S96" i="46"/>
  <c r="R96" i="46"/>
  <c r="T96" i="46"/>
  <c r="O96" i="46"/>
  <c r="N96" i="46"/>
  <c r="M96" i="46"/>
  <c r="BR95" i="46"/>
  <c r="BQ95" i="46"/>
  <c r="BP95" i="46"/>
  <c r="BO95" i="46"/>
  <c r="BF95" i="46"/>
  <c r="BE95" i="46"/>
  <c r="BD95" i="46"/>
  <c r="BC95" i="46"/>
  <c r="BB95" i="46"/>
  <c r="BA95" i="46"/>
  <c r="AZ95" i="46"/>
  <c r="AY95" i="46"/>
  <c r="AX95" i="46"/>
  <c r="AW95" i="46"/>
  <c r="AV95" i="46"/>
  <c r="AU95" i="46"/>
  <c r="AT95" i="46"/>
  <c r="AS95" i="46"/>
  <c r="AR95" i="46"/>
  <c r="AQ95" i="46"/>
  <c r="AP95" i="46"/>
  <c r="AO95" i="46"/>
  <c r="AI95" i="46"/>
  <c r="AH95" i="46"/>
  <c r="AF95" i="46"/>
  <c r="AE95" i="46"/>
  <c r="AD95" i="46"/>
  <c r="AC95" i="46"/>
  <c r="AB95" i="46"/>
  <c r="AA95" i="46"/>
  <c r="Y95" i="46"/>
  <c r="BJ95" i="46" s="1"/>
  <c r="BM95" i="46"/>
  <c r="S95" i="46"/>
  <c r="O95" i="46"/>
  <c r="N95" i="46"/>
  <c r="R95" i="46"/>
  <c r="T95" i="46"/>
  <c r="M95" i="46"/>
  <c r="BR94" i="46"/>
  <c r="BQ94" i="46"/>
  <c r="BP94" i="46"/>
  <c r="BO94" i="46"/>
  <c r="BF94" i="46"/>
  <c r="BE94" i="46"/>
  <c r="BD94" i="46"/>
  <c r="BC94" i="46"/>
  <c r="BB94" i="46"/>
  <c r="BA94" i="46"/>
  <c r="AZ94" i="46"/>
  <c r="AY94" i="46"/>
  <c r="AX94" i="46"/>
  <c r="AW94" i="46"/>
  <c r="AV94" i="46"/>
  <c r="AU94" i="46"/>
  <c r="AT94" i="46"/>
  <c r="AS94" i="46"/>
  <c r="AR94" i="46"/>
  <c r="AQ94" i="46"/>
  <c r="AP94" i="46"/>
  <c r="AO94" i="46"/>
  <c r="AI94" i="46"/>
  <c r="AH94" i="46"/>
  <c r="AF94" i="46"/>
  <c r="AE94" i="46"/>
  <c r="AD94" i="46"/>
  <c r="AC94" i="46"/>
  <c r="AB94" i="46"/>
  <c r="AA94" i="46"/>
  <c r="Y94" i="46"/>
  <c r="BL94" i="46" s="1"/>
  <c r="R94" i="46"/>
  <c r="T94" i="46"/>
  <c r="O94" i="46"/>
  <c r="S94" i="46"/>
  <c r="N94" i="46"/>
  <c r="M94" i="46"/>
  <c r="BR93" i="46"/>
  <c r="BQ93" i="46"/>
  <c r="BP93" i="46"/>
  <c r="BO93" i="46"/>
  <c r="BF93" i="46"/>
  <c r="BE93" i="46"/>
  <c r="BD93" i="46"/>
  <c r="BC93" i="46"/>
  <c r="BB93" i="46"/>
  <c r="BA93" i="46"/>
  <c r="AZ93" i="46"/>
  <c r="AY93" i="46"/>
  <c r="AX93" i="46"/>
  <c r="AW93" i="46"/>
  <c r="AV93" i="46"/>
  <c r="AU93" i="46"/>
  <c r="AT93" i="46"/>
  <c r="AS93" i="46"/>
  <c r="AR93" i="46"/>
  <c r="AQ93" i="46"/>
  <c r="AP93" i="46"/>
  <c r="AO93" i="46"/>
  <c r="AI93" i="46"/>
  <c r="AH93" i="46"/>
  <c r="AF93" i="46"/>
  <c r="AE93" i="46"/>
  <c r="AD93" i="46"/>
  <c r="AC93" i="46"/>
  <c r="AB93" i="46"/>
  <c r="AA93" i="46"/>
  <c r="Y93" i="46"/>
  <c r="BM93" i="46"/>
  <c r="S93" i="46"/>
  <c r="O93" i="46"/>
  <c r="N93" i="46"/>
  <c r="R93" i="46"/>
  <c r="T93" i="46"/>
  <c r="M93" i="46"/>
  <c r="BR92" i="46"/>
  <c r="BQ92" i="46"/>
  <c r="BP92" i="46"/>
  <c r="BO92" i="46"/>
  <c r="BF92" i="46"/>
  <c r="BE92" i="46"/>
  <c r="BD92" i="46"/>
  <c r="BC92" i="46"/>
  <c r="BB92" i="46"/>
  <c r="BA92" i="46"/>
  <c r="AZ92" i="46"/>
  <c r="AY92" i="46"/>
  <c r="AX92" i="46"/>
  <c r="AW92" i="46"/>
  <c r="AV92" i="46"/>
  <c r="AU92" i="46"/>
  <c r="AT92" i="46"/>
  <c r="AS92" i="46"/>
  <c r="AR92" i="46"/>
  <c r="AQ92" i="46"/>
  <c r="AP92" i="46"/>
  <c r="AO92" i="46"/>
  <c r="AI92" i="46"/>
  <c r="AH92" i="46"/>
  <c r="AF92" i="46"/>
  <c r="AE92" i="46"/>
  <c r="AD92" i="46"/>
  <c r="AC92" i="46"/>
  <c r="AB92" i="46"/>
  <c r="AA92" i="46"/>
  <c r="Y92" i="46"/>
  <c r="R92" i="46"/>
  <c r="T92" i="46"/>
  <c r="O92" i="46"/>
  <c r="S92" i="46"/>
  <c r="N92" i="46"/>
  <c r="M92" i="46"/>
  <c r="BR91" i="46"/>
  <c r="BQ91" i="46"/>
  <c r="BP91" i="46"/>
  <c r="BO91" i="46"/>
  <c r="BF91" i="46"/>
  <c r="BE91" i="46"/>
  <c r="BD91" i="46"/>
  <c r="BC91" i="46"/>
  <c r="BB91" i="46"/>
  <c r="BA91" i="46"/>
  <c r="AZ91" i="46"/>
  <c r="AY91" i="46"/>
  <c r="AX91" i="46"/>
  <c r="AW91" i="46"/>
  <c r="AV91" i="46"/>
  <c r="AU91" i="46"/>
  <c r="AT91" i="46"/>
  <c r="AS91" i="46"/>
  <c r="AR91" i="46"/>
  <c r="AQ91" i="46"/>
  <c r="AP91" i="46"/>
  <c r="AO91" i="46"/>
  <c r="AI91" i="46"/>
  <c r="AH91" i="46"/>
  <c r="AF91" i="46"/>
  <c r="AE91" i="46"/>
  <c r="AD91" i="46"/>
  <c r="AC91" i="46"/>
  <c r="AB91" i="46"/>
  <c r="AA91" i="46"/>
  <c r="Y91" i="46"/>
  <c r="BM91" i="46" s="1"/>
  <c r="S91" i="46"/>
  <c r="O91" i="46"/>
  <c r="N91" i="46"/>
  <c r="R91" i="46"/>
  <c r="T91" i="46"/>
  <c r="M91" i="46"/>
  <c r="BR90" i="46"/>
  <c r="BQ90" i="46"/>
  <c r="BP90" i="46"/>
  <c r="BO90" i="46"/>
  <c r="BF90" i="46"/>
  <c r="BE90" i="46"/>
  <c r="BD90" i="46"/>
  <c r="BC90" i="46"/>
  <c r="BB90" i="46"/>
  <c r="BA90" i="46"/>
  <c r="AZ90" i="46"/>
  <c r="AY90" i="46"/>
  <c r="AX90" i="46"/>
  <c r="AW90" i="46"/>
  <c r="AV90" i="46"/>
  <c r="AU90" i="46"/>
  <c r="AT90" i="46"/>
  <c r="AS90" i="46"/>
  <c r="AR90" i="46"/>
  <c r="AQ90" i="46"/>
  <c r="AP90" i="46"/>
  <c r="AO90" i="46"/>
  <c r="AI90" i="46"/>
  <c r="AH90" i="46"/>
  <c r="AF90" i="46"/>
  <c r="AE90" i="46"/>
  <c r="AD90" i="46"/>
  <c r="AC90" i="46"/>
  <c r="AB90" i="46"/>
  <c r="AA90" i="46"/>
  <c r="Y90" i="46"/>
  <c r="BK90" i="46" s="1"/>
  <c r="O90" i="46"/>
  <c r="S90" i="46"/>
  <c r="T90" i="46"/>
  <c r="N90" i="46"/>
  <c r="R90" i="46"/>
  <c r="M90" i="46"/>
  <c r="D90" i="46"/>
  <c r="D91" i="46"/>
  <c r="BR89" i="46"/>
  <c r="BQ89" i="46"/>
  <c r="BP89" i="46"/>
  <c r="BO89" i="46"/>
  <c r="BF89" i="46"/>
  <c r="BE89" i="46"/>
  <c r="BD89" i="46"/>
  <c r="BC89" i="46"/>
  <c r="BB89" i="46"/>
  <c r="BA89" i="46"/>
  <c r="AZ89" i="46"/>
  <c r="AY89" i="46"/>
  <c r="AX89" i="46"/>
  <c r="AW89" i="46"/>
  <c r="AV89" i="46"/>
  <c r="AU89" i="46"/>
  <c r="AT89" i="46"/>
  <c r="AS89" i="46"/>
  <c r="AR89" i="46"/>
  <c r="AQ89" i="46"/>
  <c r="AP89" i="46"/>
  <c r="AO89" i="46"/>
  <c r="AM89" i="46"/>
  <c r="AL89" i="46"/>
  <c r="AK89" i="46"/>
  <c r="AJ89" i="46"/>
  <c r="AI89" i="46"/>
  <c r="AH89" i="46"/>
  <c r="AF89" i="46"/>
  <c r="AE89" i="46"/>
  <c r="AD89" i="46"/>
  <c r="AC89" i="46"/>
  <c r="AB89" i="46"/>
  <c r="AA89" i="46"/>
  <c r="Y89" i="46"/>
  <c r="BH89" i="46" s="1"/>
  <c r="O89" i="46"/>
  <c r="S89" i="46"/>
  <c r="N89" i="46"/>
  <c r="R89" i="46"/>
  <c r="T89" i="46"/>
  <c r="M89" i="46"/>
  <c r="F89" i="46"/>
  <c r="F90" i="46" s="1"/>
  <c r="E89" i="46"/>
  <c r="E90" i="46" s="1"/>
  <c r="E91" i="46" s="1"/>
  <c r="D89" i="46"/>
  <c r="BR88" i="46"/>
  <c r="BQ88" i="46"/>
  <c r="BP88" i="46"/>
  <c r="BO88" i="46"/>
  <c r="BF88" i="46"/>
  <c r="BE88" i="46"/>
  <c r="BD88" i="46"/>
  <c r="BC88" i="46"/>
  <c r="BB88" i="46"/>
  <c r="BA88" i="46"/>
  <c r="AZ88" i="46"/>
  <c r="AY88" i="46"/>
  <c r="AX88" i="46"/>
  <c r="AW88" i="46"/>
  <c r="AV88" i="46"/>
  <c r="AU88" i="46"/>
  <c r="AT88" i="46"/>
  <c r="AS88" i="46"/>
  <c r="AR88" i="46"/>
  <c r="AQ88" i="46"/>
  <c r="AP88" i="46"/>
  <c r="AO88" i="46"/>
  <c r="AM88" i="46"/>
  <c r="AL88" i="46"/>
  <c r="AK88" i="46"/>
  <c r="AJ88" i="46"/>
  <c r="AI88" i="46"/>
  <c r="AH88" i="46"/>
  <c r="AF88" i="46"/>
  <c r="AE88" i="46"/>
  <c r="AD88" i="46"/>
  <c r="AC88" i="46"/>
  <c r="AB88" i="46"/>
  <c r="AA88" i="46"/>
  <c r="Y88" i="46"/>
  <c r="BI88" i="46" s="1"/>
  <c r="R88" i="46"/>
  <c r="T88" i="46"/>
  <c r="O88" i="46"/>
  <c r="S88" i="46"/>
  <c r="N88" i="46"/>
  <c r="M88" i="46"/>
  <c r="BR87" i="46"/>
  <c r="BQ87" i="46"/>
  <c r="BP87" i="46"/>
  <c r="BO87" i="46"/>
  <c r="BF87" i="46"/>
  <c r="BE87" i="46"/>
  <c r="BD87" i="46"/>
  <c r="BC87" i="46"/>
  <c r="BB87" i="46"/>
  <c r="BA87" i="46"/>
  <c r="AZ87" i="46"/>
  <c r="AY87" i="46"/>
  <c r="AX87" i="46"/>
  <c r="AW87" i="46"/>
  <c r="AV87" i="46"/>
  <c r="AU87" i="46"/>
  <c r="AT87" i="46"/>
  <c r="AS87" i="46"/>
  <c r="AR87" i="46"/>
  <c r="AQ87" i="46"/>
  <c r="AP87" i="46"/>
  <c r="AO87" i="46"/>
  <c r="AM87" i="46"/>
  <c r="AL87" i="46"/>
  <c r="AK87" i="46"/>
  <c r="AJ87" i="46"/>
  <c r="AI87" i="46"/>
  <c r="AH87" i="46"/>
  <c r="AF87" i="46"/>
  <c r="AE87" i="46"/>
  <c r="AD87" i="46"/>
  <c r="AC87" i="46"/>
  <c r="AB87" i="46"/>
  <c r="AA87" i="46"/>
  <c r="Y87" i="46"/>
  <c r="BH87" i="46" s="1"/>
  <c r="T87" i="46"/>
  <c r="S87" i="46"/>
  <c r="O87" i="46"/>
  <c r="N87" i="46"/>
  <c r="R87" i="46"/>
  <c r="M87" i="46"/>
  <c r="BR86" i="46"/>
  <c r="BQ86" i="46"/>
  <c r="BP86" i="46"/>
  <c r="BO86" i="46"/>
  <c r="BF86" i="46"/>
  <c r="BE86" i="46"/>
  <c r="BD86" i="46"/>
  <c r="BC86" i="46"/>
  <c r="BB86" i="46"/>
  <c r="BA86" i="46"/>
  <c r="AZ86" i="46"/>
  <c r="AY86" i="46"/>
  <c r="AX86" i="46"/>
  <c r="AW86" i="46"/>
  <c r="AV86" i="46"/>
  <c r="AU86" i="46"/>
  <c r="AT86" i="46"/>
  <c r="AS86" i="46"/>
  <c r="AR86" i="46"/>
  <c r="AQ86" i="46"/>
  <c r="AP86" i="46"/>
  <c r="AO86" i="46"/>
  <c r="AM86" i="46"/>
  <c r="AL86" i="46"/>
  <c r="AK86" i="46"/>
  <c r="AJ86" i="46"/>
  <c r="AI86" i="46"/>
  <c r="AH86" i="46"/>
  <c r="AF86" i="46"/>
  <c r="AE86" i="46"/>
  <c r="AD86" i="46"/>
  <c r="AC86" i="46"/>
  <c r="AB86" i="46"/>
  <c r="AA86" i="46"/>
  <c r="Y86" i="46"/>
  <c r="BI86" i="46"/>
  <c r="R86" i="46"/>
  <c r="T86" i="46"/>
  <c r="O86" i="46"/>
  <c r="S86" i="46"/>
  <c r="N86" i="46"/>
  <c r="M86" i="46"/>
  <c r="BR85" i="46"/>
  <c r="BQ85" i="46"/>
  <c r="BP85" i="46"/>
  <c r="BO85" i="46"/>
  <c r="BF85" i="46"/>
  <c r="BE85" i="46"/>
  <c r="BD85" i="46"/>
  <c r="BC85" i="46"/>
  <c r="BB85" i="46"/>
  <c r="BA85" i="46"/>
  <c r="AZ85" i="46"/>
  <c r="AY85" i="46"/>
  <c r="AX85" i="46"/>
  <c r="AW85" i="46"/>
  <c r="AV85" i="46"/>
  <c r="AU85" i="46"/>
  <c r="AT85" i="46"/>
  <c r="AS85" i="46"/>
  <c r="AR85" i="46"/>
  <c r="AQ85" i="46"/>
  <c r="AP85" i="46"/>
  <c r="AO85" i="46"/>
  <c r="AM85" i="46"/>
  <c r="AL85" i="46"/>
  <c r="AK85" i="46"/>
  <c r="AJ85" i="46"/>
  <c r="AI85" i="46"/>
  <c r="AH85" i="46"/>
  <c r="AF85" i="46"/>
  <c r="AE85" i="46"/>
  <c r="AD85" i="46"/>
  <c r="AC85" i="46"/>
  <c r="AB85" i="46"/>
  <c r="AA85" i="46"/>
  <c r="Y85" i="46"/>
  <c r="BJ85" i="46" s="1"/>
  <c r="S85" i="46"/>
  <c r="R85" i="46"/>
  <c r="T85" i="46"/>
  <c r="O85" i="46"/>
  <c r="N85" i="46"/>
  <c r="M85" i="46"/>
  <c r="BR84" i="46"/>
  <c r="BQ84" i="46"/>
  <c r="BP84" i="46"/>
  <c r="BO84" i="46"/>
  <c r="BF84" i="46"/>
  <c r="BE84" i="46"/>
  <c r="BD84" i="46"/>
  <c r="BC84" i="46"/>
  <c r="BB84" i="46"/>
  <c r="BA84" i="46"/>
  <c r="AZ84" i="46"/>
  <c r="AY84" i="46"/>
  <c r="AX84" i="46"/>
  <c r="AW84" i="46"/>
  <c r="AV84" i="46"/>
  <c r="AU84" i="46"/>
  <c r="AT84" i="46"/>
  <c r="AS84" i="46"/>
  <c r="AR84" i="46"/>
  <c r="AQ84" i="46"/>
  <c r="AP84" i="46"/>
  <c r="AO84" i="46"/>
  <c r="AM84" i="46"/>
  <c r="AL84" i="46"/>
  <c r="AK84" i="46"/>
  <c r="AJ84" i="46"/>
  <c r="AI84" i="46"/>
  <c r="AH84" i="46"/>
  <c r="AF84" i="46"/>
  <c r="AE84" i="46"/>
  <c r="AD84" i="46"/>
  <c r="AC84" i="46"/>
  <c r="AB84" i="46"/>
  <c r="AA84" i="46"/>
  <c r="Y84" i="46"/>
  <c r="BM84" i="46"/>
  <c r="S84" i="46"/>
  <c r="R84" i="46"/>
  <c r="T84" i="46"/>
  <c r="O84" i="46"/>
  <c r="N84" i="46"/>
  <c r="M84" i="46"/>
  <c r="F84" i="46"/>
  <c r="F85" i="46" s="1"/>
  <c r="E84" i="46"/>
  <c r="E85" i="46" s="1"/>
  <c r="E86" i="46" s="1"/>
  <c r="D84" i="46"/>
  <c r="D85" i="46"/>
  <c r="D86" i="46"/>
  <c r="BR83" i="46"/>
  <c r="BQ83" i="46"/>
  <c r="BP83" i="46"/>
  <c r="BO83" i="46"/>
  <c r="BF83" i="46"/>
  <c r="BE83" i="46"/>
  <c r="BD83" i="46"/>
  <c r="BC83" i="46"/>
  <c r="BB83" i="46"/>
  <c r="BA83" i="46"/>
  <c r="AZ83" i="46"/>
  <c r="AY83" i="46"/>
  <c r="AX83" i="46"/>
  <c r="AW83" i="46"/>
  <c r="AV83" i="46"/>
  <c r="AU83" i="46"/>
  <c r="AT83" i="46"/>
  <c r="AS83" i="46"/>
  <c r="AR83" i="46"/>
  <c r="AQ83" i="46"/>
  <c r="AP83" i="46"/>
  <c r="AO83" i="46"/>
  <c r="AI83" i="46"/>
  <c r="AH83" i="46"/>
  <c r="AF83" i="46"/>
  <c r="AE83" i="46"/>
  <c r="AD83" i="46"/>
  <c r="AC83" i="46"/>
  <c r="AB83" i="46"/>
  <c r="AA83" i="46"/>
  <c r="Y83" i="46"/>
  <c r="S83" i="46"/>
  <c r="O83" i="46"/>
  <c r="N83" i="46"/>
  <c r="R83" i="46"/>
  <c r="M83" i="46"/>
  <c r="BR82" i="46"/>
  <c r="BQ82" i="46"/>
  <c r="BP82" i="46"/>
  <c r="BO82" i="46"/>
  <c r="BF82" i="46"/>
  <c r="BE82" i="46"/>
  <c r="BD82" i="46"/>
  <c r="BC82" i="46"/>
  <c r="BB82" i="46"/>
  <c r="BA82" i="46"/>
  <c r="AZ82" i="46"/>
  <c r="AY82" i="46"/>
  <c r="AX82" i="46"/>
  <c r="AW82" i="46"/>
  <c r="AV82" i="46"/>
  <c r="AU82" i="46"/>
  <c r="AT82" i="46"/>
  <c r="AS82" i="46"/>
  <c r="AR82" i="46"/>
  <c r="AQ82" i="46"/>
  <c r="AP82" i="46"/>
  <c r="AO82" i="46"/>
  <c r="AM82" i="46"/>
  <c r="AL82" i="46"/>
  <c r="AK82" i="46"/>
  <c r="AJ82" i="46"/>
  <c r="AI82" i="46"/>
  <c r="AH82" i="46"/>
  <c r="AF82" i="46"/>
  <c r="AE82" i="46"/>
  <c r="AD82" i="46"/>
  <c r="AC82" i="46"/>
  <c r="AB82" i="46"/>
  <c r="AA82" i="46"/>
  <c r="Y82" i="46"/>
  <c r="BK82" i="46" s="1"/>
  <c r="R82" i="46"/>
  <c r="O82" i="46"/>
  <c r="S82" i="46"/>
  <c r="N82" i="46"/>
  <c r="M82" i="46"/>
  <c r="BR81" i="46"/>
  <c r="BQ81" i="46"/>
  <c r="BP81" i="46"/>
  <c r="BO81" i="46"/>
  <c r="BF81" i="46"/>
  <c r="BE81" i="46"/>
  <c r="BD81" i="46"/>
  <c r="BC81" i="46"/>
  <c r="BB81" i="46"/>
  <c r="BA81" i="46"/>
  <c r="AZ81" i="46"/>
  <c r="AY81" i="46"/>
  <c r="AX81" i="46"/>
  <c r="AW81" i="46"/>
  <c r="AV81" i="46"/>
  <c r="AU81" i="46"/>
  <c r="AT81" i="46"/>
  <c r="AS81" i="46"/>
  <c r="AR81" i="46"/>
  <c r="AQ81" i="46"/>
  <c r="AP81" i="46"/>
  <c r="AO81" i="46"/>
  <c r="AI81" i="46"/>
  <c r="AH81" i="46"/>
  <c r="AF81" i="46"/>
  <c r="AE81" i="46"/>
  <c r="AD81" i="46"/>
  <c r="AC81" i="46"/>
  <c r="AB81" i="46"/>
  <c r="AA81" i="46"/>
  <c r="Y81" i="46"/>
  <c r="BK81" i="46" s="1"/>
  <c r="S81" i="46"/>
  <c r="O81" i="46"/>
  <c r="N81" i="46"/>
  <c r="R81" i="46"/>
  <c r="M81" i="46"/>
  <c r="BR80" i="46"/>
  <c r="BQ80" i="46"/>
  <c r="BP80" i="46"/>
  <c r="BO80" i="46"/>
  <c r="BF80" i="46"/>
  <c r="BE80" i="46"/>
  <c r="BD80" i="46"/>
  <c r="BC80" i="46"/>
  <c r="BB80" i="46"/>
  <c r="BA80" i="46"/>
  <c r="AZ80" i="46"/>
  <c r="AY80" i="46"/>
  <c r="AX80" i="46"/>
  <c r="AW80" i="46"/>
  <c r="AV80" i="46"/>
  <c r="AU80" i="46"/>
  <c r="AT80" i="46"/>
  <c r="AS80" i="46"/>
  <c r="AR80" i="46"/>
  <c r="AQ80" i="46"/>
  <c r="AP80" i="46"/>
  <c r="AO80" i="46"/>
  <c r="AI80" i="46"/>
  <c r="AH80" i="46"/>
  <c r="AF80" i="46"/>
  <c r="AE80" i="46"/>
  <c r="AD80" i="46"/>
  <c r="AC80" i="46"/>
  <c r="AB80" i="46"/>
  <c r="AA80" i="46"/>
  <c r="Y80" i="46"/>
  <c r="BI80" i="46" s="1"/>
  <c r="T80" i="46"/>
  <c r="O80" i="46"/>
  <c r="S80" i="46"/>
  <c r="N80" i="46"/>
  <c r="R80" i="46"/>
  <c r="M80" i="46"/>
  <c r="F80" i="46"/>
  <c r="N52" i="55" s="1"/>
  <c r="O52" i="55" s="1"/>
  <c r="BR79" i="46"/>
  <c r="BQ79" i="46"/>
  <c r="BP79" i="46"/>
  <c r="BO79" i="46"/>
  <c r="BF79" i="46"/>
  <c r="BE79" i="46"/>
  <c r="BD79" i="46"/>
  <c r="BC79" i="46"/>
  <c r="BB79" i="46"/>
  <c r="BA79" i="46"/>
  <c r="AZ79" i="46"/>
  <c r="AY79" i="46"/>
  <c r="AX79" i="46"/>
  <c r="AW79" i="46"/>
  <c r="AV79" i="46"/>
  <c r="AU79" i="46"/>
  <c r="AT79" i="46"/>
  <c r="AS79" i="46"/>
  <c r="AR79" i="46"/>
  <c r="AQ79" i="46"/>
  <c r="AP79" i="46"/>
  <c r="AO79" i="46"/>
  <c r="AI79" i="46"/>
  <c r="AH79" i="46"/>
  <c r="AF79" i="46"/>
  <c r="AE79" i="46"/>
  <c r="AD79" i="46"/>
  <c r="AC79" i="46"/>
  <c r="AB79" i="46"/>
  <c r="AA79" i="46"/>
  <c r="Y79" i="46"/>
  <c r="N75" i="55" s="1"/>
  <c r="BK79" i="46"/>
  <c r="O79" i="46"/>
  <c r="S79" i="46"/>
  <c r="N79" i="46"/>
  <c r="R79" i="46"/>
  <c r="M79" i="46"/>
  <c r="F79" i="46"/>
  <c r="N51" i="55" s="1"/>
  <c r="E79" i="46"/>
  <c r="E80" i="46"/>
  <c r="E81" i="46"/>
  <c r="D79" i="46"/>
  <c r="D80" i="46"/>
  <c r="D81" i="46"/>
  <c r="BR78" i="46"/>
  <c r="BQ78" i="46"/>
  <c r="BP78" i="46"/>
  <c r="BO78" i="46"/>
  <c r="BF78" i="46"/>
  <c r="BE78" i="46"/>
  <c r="BD78" i="46"/>
  <c r="BC78" i="46"/>
  <c r="BB78" i="46"/>
  <c r="BA78" i="46"/>
  <c r="AZ78" i="46"/>
  <c r="AY78" i="46"/>
  <c r="AX78" i="46"/>
  <c r="AW78" i="46"/>
  <c r="AV78" i="46"/>
  <c r="AU78" i="46"/>
  <c r="AT78" i="46"/>
  <c r="AS78" i="46"/>
  <c r="AR78" i="46"/>
  <c r="AQ78" i="46"/>
  <c r="AP78" i="46"/>
  <c r="AO78" i="46"/>
  <c r="AI78" i="46"/>
  <c r="AH78" i="46"/>
  <c r="AF78" i="46"/>
  <c r="AE78" i="46"/>
  <c r="AD78" i="46"/>
  <c r="AC78" i="46"/>
  <c r="AB78" i="46"/>
  <c r="AA78" i="46"/>
  <c r="Y78" i="46"/>
  <c r="N76" i="55" s="1"/>
  <c r="BL78" i="46"/>
  <c r="R78" i="46"/>
  <c r="T78" i="46"/>
  <c r="O78" i="46"/>
  <c r="S78" i="46"/>
  <c r="N78" i="46"/>
  <c r="M78" i="46"/>
  <c r="BR77" i="46"/>
  <c r="BQ77" i="46"/>
  <c r="BP77" i="46"/>
  <c r="BO77" i="46"/>
  <c r="BF77" i="46"/>
  <c r="BE77" i="46"/>
  <c r="BD77" i="46"/>
  <c r="BC77" i="46"/>
  <c r="BB77" i="46"/>
  <c r="BA77" i="46"/>
  <c r="AZ77" i="46"/>
  <c r="AY77" i="46"/>
  <c r="AX77" i="46"/>
  <c r="AW77" i="46"/>
  <c r="AV77" i="46"/>
  <c r="AU77" i="46"/>
  <c r="AT77" i="46"/>
  <c r="AS77" i="46"/>
  <c r="AR77" i="46"/>
  <c r="AQ77" i="46"/>
  <c r="AP77" i="46"/>
  <c r="AO77" i="46"/>
  <c r="AI77" i="46"/>
  <c r="AH77" i="46"/>
  <c r="AF77" i="46"/>
  <c r="AE77" i="46"/>
  <c r="AD77" i="46"/>
  <c r="AC77" i="46"/>
  <c r="AB77" i="46"/>
  <c r="AA77" i="46"/>
  <c r="Y77" i="46"/>
  <c r="BK77" i="46" s="1"/>
  <c r="S77" i="46"/>
  <c r="O77" i="46"/>
  <c r="N77" i="46"/>
  <c r="R77" i="46"/>
  <c r="T77" i="46"/>
  <c r="M77" i="46"/>
  <c r="BR76" i="46"/>
  <c r="BQ76" i="46"/>
  <c r="BP76" i="46"/>
  <c r="BO76" i="46"/>
  <c r="BF76" i="46"/>
  <c r="BE76" i="46"/>
  <c r="BD76" i="46"/>
  <c r="BC76" i="46"/>
  <c r="BB76" i="46"/>
  <c r="BA76" i="46"/>
  <c r="AZ76" i="46"/>
  <c r="AY76" i="46"/>
  <c r="AX76" i="46"/>
  <c r="AW76" i="46"/>
  <c r="AV76" i="46"/>
  <c r="AU76" i="46"/>
  <c r="AT76" i="46"/>
  <c r="AS76" i="46"/>
  <c r="AR76" i="46"/>
  <c r="AQ76" i="46"/>
  <c r="AP76" i="46"/>
  <c r="AO76" i="46"/>
  <c r="AI76" i="46"/>
  <c r="AH76" i="46"/>
  <c r="AF76" i="46"/>
  <c r="AE76" i="46"/>
  <c r="AD76" i="46"/>
  <c r="AC76" i="46"/>
  <c r="AB76" i="46"/>
  <c r="AA76" i="46"/>
  <c r="Y76" i="46"/>
  <c r="BJ76" i="46"/>
  <c r="O76" i="46"/>
  <c r="S76" i="46"/>
  <c r="N76" i="46"/>
  <c r="R76" i="46"/>
  <c r="M76" i="46"/>
  <c r="F76" i="46"/>
  <c r="N47" i="55" s="1"/>
  <c r="O47" i="55" s="1"/>
  <c r="E76" i="46"/>
  <c r="E77" i="46"/>
  <c r="BR75" i="46"/>
  <c r="BQ75" i="46"/>
  <c r="BP75" i="46"/>
  <c r="BO75" i="46"/>
  <c r="BL75" i="46"/>
  <c r="BF75" i="46"/>
  <c r="BE75" i="46"/>
  <c r="BD75" i="46"/>
  <c r="BC75" i="46"/>
  <c r="BB75" i="46"/>
  <c r="BA75" i="46"/>
  <c r="AZ75" i="46"/>
  <c r="AY75" i="46"/>
  <c r="AX75" i="46"/>
  <c r="AW75" i="46"/>
  <c r="AV75" i="46"/>
  <c r="AU75" i="46"/>
  <c r="AT75" i="46"/>
  <c r="AS75" i="46"/>
  <c r="AR75" i="46"/>
  <c r="AQ75" i="46"/>
  <c r="AP75" i="46"/>
  <c r="AO75" i="46"/>
  <c r="AI75" i="46"/>
  <c r="AH75" i="46"/>
  <c r="AF75" i="46"/>
  <c r="AE75" i="46"/>
  <c r="AD75" i="46"/>
  <c r="AC75" i="46"/>
  <c r="AB75" i="46"/>
  <c r="AA75" i="46"/>
  <c r="Y75" i="46"/>
  <c r="BI75" i="46"/>
  <c r="R75" i="46"/>
  <c r="T75" i="46"/>
  <c r="O75" i="46"/>
  <c r="S75" i="46"/>
  <c r="N75" i="46"/>
  <c r="M75" i="46"/>
  <c r="F75" i="46"/>
  <c r="N46" i="55" s="1"/>
  <c r="F77" i="46"/>
  <c r="E75" i="46"/>
  <c r="D75" i="46"/>
  <c r="D76" i="46"/>
  <c r="D77" i="46"/>
  <c r="BR74" i="46"/>
  <c r="BQ74" i="46"/>
  <c r="BP74" i="46"/>
  <c r="BO74" i="46"/>
  <c r="BF74" i="46"/>
  <c r="BE74" i="46"/>
  <c r="BD74" i="46"/>
  <c r="BC74" i="46"/>
  <c r="BB74" i="46"/>
  <c r="BA74" i="46"/>
  <c r="AZ74" i="46"/>
  <c r="AY74" i="46"/>
  <c r="AX74" i="46"/>
  <c r="AW74" i="46"/>
  <c r="AV74" i="46"/>
  <c r="AU74" i="46"/>
  <c r="AT74" i="46"/>
  <c r="AS74" i="46"/>
  <c r="AR74" i="46"/>
  <c r="AQ74" i="46"/>
  <c r="AP74" i="46"/>
  <c r="AO74" i="46"/>
  <c r="AI74" i="46"/>
  <c r="AH74" i="46"/>
  <c r="AF74" i="46"/>
  <c r="AE74" i="46"/>
  <c r="AD74" i="46"/>
  <c r="AC74" i="46"/>
  <c r="AB74" i="46"/>
  <c r="AA74" i="46"/>
  <c r="Y74" i="46"/>
  <c r="S74" i="46"/>
  <c r="R74" i="46"/>
  <c r="O74" i="46"/>
  <c r="N74" i="46"/>
  <c r="M74" i="46"/>
  <c r="BR73" i="46"/>
  <c r="BQ73" i="46"/>
  <c r="BP73" i="46"/>
  <c r="BO73" i="46"/>
  <c r="BF73" i="46"/>
  <c r="BE73" i="46"/>
  <c r="BD73" i="46"/>
  <c r="BC73" i="46"/>
  <c r="BB73" i="46"/>
  <c r="BA73" i="46"/>
  <c r="AZ73" i="46"/>
  <c r="AY73" i="46"/>
  <c r="AX73" i="46"/>
  <c r="AW73" i="46"/>
  <c r="AV73" i="46"/>
  <c r="AU73" i="46"/>
  <c r="AT73" i="46"/>
  <c r="AS73" i="46"/>
  <c r="AR73" i="46"/>
  <c r="AQ73" i="46"/>
  <c r="AP73" i="46"/>
  <c r="AO73" i="46"/>
  <c r="AI73" i="46"/>
  <c r="AH73" i="46"/>
  <c r="AF73" i="46"/>
  <c r="AE73" i="46"/>
  <c r="AD73" i="46"/>
  <c r="AC73" i="46"/>
  <c r="AB73" i="46"/>
  <c r="AA73" i="46"/>
  <c r="Y73" i="46"/>
  <c r="BK73" i="46" s="1"/>
  <c r="T73" i="46"/>
  <c r="O73" i="46"/>
  <c r="S73" i="46"/>
  <c r="N73" i="46"/>
  <c r="R73" i="46"/>
  <c r="M73" i="46"/>
  <c r="E73" i="46"/>
  <c r="BR72" i="46"/>
  <c r="BQ72" i="46"/>
  <c r="BP72" i="46"/>
  <c r="BO72" i="46"/>
  <c r="BF72" i="46"/>
  <c r="BE72" i="46"/>
  <c r="BD72" i="46"/>
  <c r="BC72" i="46"/>
  <c r="BB72" i="46"/>
  <c r="BA72" i="46"/>
  <c r="AZ72" i="46"/>
  <c r="AY72" i="46"/>
  <c r="AX72" i="46"/>
  <c r="AW72" i="46"/>
  <c r="AV72" i="46"/>
  <c r="AU72" i="46"/>
  <c r="AT72" i="46"/>
  <c r="AS72" i="46"/>
  <c r="AR72" i="46"/>
  <c r="AQ72" i="46"/>
  <c r="AP72" i="46"/>
  <c r="AO72" i="46"/>
  <c r="AI72" i="46"/>
  <c r="AH72" i="46"/>
  <c r="AF72" i="46"/>
  <c r="AE72" i="46"/>
  <c r="AD72" i="46"/>
  <c r="AC72" i="46"/>
  <c r="AB72" i="46"/>
  <c r="AA72" i="46"/>
  <c r="Y72" i="46"/>
  <c r="BM72" i="46" s="1"/>
  <c r="R72" i="46"/>
  <c r="O72" i="46"/>
  <c r="S72" i="46"/>
  <c r="N72" i="46"/>
  <c r="M72" i="46"/>
  <c r="F72" i="46"/>
  <c r="N44" i="55" s="1"/>
  <c r="E72" i="46"/>
  <c r="D72" i="46"/>
  <c r="D73" i="46"/>
  <c r="BR71" i="46"/>
  <c r="BQ71" i="46"/>
  <c r="BP71" i="46"/>
  <c r="BO71" i="46"/>
  <c r="BF71" i="46"/>
  <c r="BE71" i="46"/>
  <c r="BD71" i="46"/>
  <c r="BC71" i="46"/>
  <c r="BB71" i="46"/>
  <c r="BA71" i="46"/>
  <c r="AZ71" i="46"/>
  <c r="AY71" i="46"/>
  <c r="AX71" i="46"/>
  <c r="AW71" i="46"/>
  <c r="AV71" i="46"/>
  <c r="AU71" i="46"/>
  <c r="AT71" i="46"/>
  <c r="AS71" i="46"/>
  <c r="AR71" i="46"/>
  <c r="AQ71" i="46"/>
  <c r="AP71" i="46"/>
  <c r="AO71" i="46"/>
  <c r="AM71" i="46"/>
  <c r="AL71" i="46"/>
  <c r="AK71" i="46"/>
  <c r="AJ71" i="46"/>
  <c r="AI71" i="46"/>
  <c r="AH71" i="46"/>
  <c r="AF71" i="46"/>
  <c r="AE71" i="46"/>
  <c r="AD71" i="46"/>
  <c r="AC71" i="46"/>
  <c r="AB71" i="46"/>
  <c r="AA71" i="46"/>
  <c r="Y71" i="46"/>
  <c r="BI71" i="46" s="1"/>
  <c r="S71" i="46"/>
  <c r="R71" i="46"/>
  <c r="O71" i="46"/>
  <c r="N71" i="46"/>
  <c r="M71" i="46"/>
  <c r="F71" i="46"/>
  <c r="BR70" i="46"/>
  <c r="BQ70" i="46"/>
  <c r="BP70" i="46"/>
  <c r="BO70" i="46"/>
  <c r="BF70" i="46"/>
  <c r="BE70" i="46"/>
  <c r="BD70" i="46"/>
  <c r="BC70" i="46"/>
  <c r="BB70" i="46"/>
  <c r="BA70" i="46"/>
  <c r="AZ70" i="46"/>
  <c r="AY70" i="46"/>
  <c r="AX70" i="46"/>
  <c r="AW70" i="46"/>
  <c r="AV70" i="46"/>
  <c r="AU70" i="46"/>
  <c r="AT70" i="46"/>
  <c r="AS70" i="46"/>
  <c r="AR70" i="46"/>
  <c r="AQ70" i="46"/>
  <c r="AP70" i="46"/>
  <c r="AO70" i="46"/>
  <c r="AI70" i="46"/>
  <c r="AH70" i="46"/>
  <c r="AF70" i="46"/>
  <c r="AE70" i="46"/>
  <c r="AD70" i="46"/>
  <c r="AC70" i="46"/>
  <c r="AB70" i="46"/>
  <c r="AA70" i="46"/>
  <c r="Y70" i="46"/>
  <c r="BL70" i="46" s="1"/>
  <c r="R70" i="46"/>
  <c r="T70" i="46"/>
  <c r="O70" i="46"/>
  <c r="S70" i="46"/>
  <c r="N70" i="46"/>
  <c r="M70" i="46"/>
  <c r="BR69" i="46"/>
  <c r="BQ69" i="46"/>
  <c r="BP69" i="46"/>
  <c r="BO69" i="46"/>
  <c r="BF69" i="46"/>
  <c r="BE69" i="46"/>
  <c r="BD69" i="46"/>
  <c r="BC69" i="46"/>
  <c r="BB69" i="46"/>
  <c r="BA69" i="46"/>
  <c r="AZ69" i="46"/>
  <c r="AY69" i="46"/>
  <c r="AX69" i="46"/>
  <c r="AW69" i="46"/>
  <c r="AV69" i="46"/>
  <c r="AU69" i="46"/>
  <c r="AT69" i="46"/>
  <c r="AS69" i="46"/>
  <c r="AR69" i="46"/>
  <c r="AQ69" i="46"/>
  <c r="AP69" i="46"/>
  <c r="AO69" i="46"/>
  <c r="AI69" i="46"/>
  <c r="AH69" i="46"/>
  <c r="AF69" i="46"/>
  <c r="AE69" i="46"/>
  <c r="AD69" i="46"/>
  <c r="AC69" i="46"/>
  <c r="AB69" i="46"/>
  <c r="AA69" i="46"/>
  <c r="Y69" i="46"/>
  <c r="T69" i="46"/>
  <c r="S69" i="46"/>
  <c r="O69" i="46"/>
  <c r="N69" i="46"/>
  <c r="R69" i="46"/>
  <c r="M69" i="46"/>
  <c r="BR68" i="46"/>
  <c r="BQ68" i="46"/>
  <c r="BP68" i="46"/>
  <c r="BO68" i="46"/>
  <c r="BF68" i="46"/>
  <c r="BE68" i="46"/>
  <c r="BD68" i="46"/>
  <c r="BC68" i="46"/>
  <c r="BB68" i="46"/>
  <c r="BA68" i="46"/>
  <c r="AZ68" i="46"/>
  <c r="AY68" i="46"/>
  <c r="AX68" i="46"/>
  <c r="AW68" i="46"/>
  <c r="AV68" i="46"/>
  <c r="AU68" i="46"/>
  <c r="AT68" i="46"/>
  <c r="AS68" i="46"/>
  <c r="AR68" i="46"/>
  <c r="AQ68" i="46"/>
  <c r="AP68" i="46"/>
  <c r="AO68" i="46"/>
  <c r="AI68" i="46"/>
  <c r="AH68" i="46"/>
  <c r="AF68" i="46"/>
  <c r="AE68" i="46"/>
  <c r="AD68" i="46"/>
  <c r="AC68" i="46"/>
  <c r="AB68" i="46"/>
  <c r="AA68" i="46"/>
  <c r="Y68" i="46"/>
  <c r="BL68" i="46"/>
  <c r="R68" i="46"/>
  <c r="T68" i="46"/>
  <c r="O68" i="46"/>
  <c r="S68" i="46"/>
  <c r="N68" i="46"/>
  <c r="M68" i="46"/>
  <c r="BR67" i="46"/>
  <c r="BQ67" i="46"/>
  <c r="BP67" i="46"/>
  <c r="BO67" i="46"/>
  <c r="BF67" i="46"/>
  <c r="BE67" i="46"/>
  <c r="BD67" i="46"/>
  <c r="BC67" i="46"/>
  <c r="BB67" i="46"/>
  <c r="BA67" i="46"/>
  <c r="AZ67" i="46"/>
  <c r="AY67" i="46"/>
  <c r="AX67" i="46"/>
  <c r="AW67" i="46"/>
  <c r="AV67" i="46"/>
  <c r="AU67" i="46"/>
  <c r="AT67" i="46"/>
  <c r="AS67" i="46"/>
  <c r="AR67" i="46"/>
  <c r="AQ67" i="46"/>
  <c r="AP67" i="46"/>
  <c r="AO67" i="46"/>
  <c r="AI67" i="46"/>
  <c r="AH67" i="46"/>
  <c r="AF67" i="46"/>
  <c r="AE67" i="46"/>
  <c r="AD67" i="46"/>
  <c r="AC67" i="46"/>
  <c r="AB67" i="46"/>
  <c r="AA67" i="46"/>
  <c r="Y67" i="46"/>
  <c r="S67" i="46"/>
  <c r="R67" i="46"/>
  <c r="O67" i="46"/>
  <c r="N67" i="46"/>
  <c r="M67" i="46"/>
  <c r="BR66" i="46"/>
  <c r="BQ66" i="46"/>
  <c r="BP66" i="46"/>
  <c r="BO66" i="46"/>
  <c r="BF66" i="46"/>
  <c r="BE66" i="46"/>
  <c r="BD66" i="46"/>
  <c r="BC66" i="46"/>
  <c r="BB66" i="46"/>
  <c r="BA66" i="46"/>
  <c r="AZ66" i="46"/>
  <c r="AY66" i="46"/>
  <c r="AX66" i="46"/>
  <c r="AW66" i="46"/>
  <c r="AV66" i="46"/>
  <c r="AU66" i="46"/>
  <c r="AT66" i="46"/>
  <c r="AS66" i="46"/>
  <c r="AR66" i="46"/>
  <c r="AQ66" i="46"/>
  <c r="AP66" i="46"/>
  <c r="AO66" i="46"/>
  <c r="AI66" i="46"/>
  <c r="AH66" i="46"/>
  <c r="AF66" i="46"/>
  <c r="AE66" i="46"/>
  <c r="AD66" i="46"/>
  <c r="AC66" i="46"/>
  <c r="AB66" i="46"/>
  <c r="AA66" i="46"/>
  <c r="Y66" i="46"/>
  <c r="BJ66" i="46" s="1"/>
  <c r="S66" i="46"/>
  <c r="O66" i="46"/>
  <c r="N66" i="46"/>
  <c r="R66" i="46"/>
  <c r="M66" i="46"/>
  <c r="F66" i="46"/>
  <c r="F67" i="46" s="1"/>
  <c r="E66" i="46"/>
  <c r="E67" i="46" s="1"/>
  <c r="E68" i="46" s="1"/>
  <c r="D66" i="46"/>
  <c r="D67" i="46"/>
  <c r="D68" i="46"/>
  <c r="BR65" i="46"/>
  <c r="BQ65" i="46"/>
  <c r="BP65" i="46"/>
  <c r="BO65" i="46"/>
  <c r="BF65" i="46"/>
  <c r="BE65" i="46"/>
  <c r="BD65" i="46"/>
  <c r="BC65" i="46"/>
  <c r="BB65" i="46"/>
  <c r="BA65" i="46"/>
  <c r="AZ65" i="46"/>
  <c r="AY65" i="46"/>
  <c r="AX65" i="46"/>
  <c r="AW65" i="46"/>
  <c r="AV65" i="46"/>
  <c r="AU65" i="46"/>
  <c r="AT65" i="46"/>
  <c r="AS65" i="46"/>
  <c r="AR65" i="46"/>
  <c r="AQ65" i="46"/>
  <c r="AP65" i="46"/>
  <c r="AO65" i="46"/>
  <c r="AI65" i="46"/>
  <c r="AH65" i="46"/>
  <c r="AF65" i="46"/>
  <c r="AE65" i="46"/>
  <c r="AD65" i="46"/>
  <c r="AC65" i="46"/>
  <c r="AB65" i="46"/>
  <c r="AA65" i="46"/>
  <c r="Y65" i="46"/>
  <c r="O65" i="46"/>
  <c r="S65" i="46"/>
  <c r="N65" i="46"/>
  <c r="R65" i="46"/>
  <c r="T65" i="46"/>
  <c r="M65" i="46"/>
  <c r="BR64" i="46"/>
  <c r="BQ64" i="46"/>
  <c r="BP64" i="46"/>
  <c r="BO64" i="46"/>
  <c r="BF64" i="46"/>
  <c r="BE64" i="46"/>
  <c r="BD64" i="46"/>
  <c r="BC64" i="46"/>
  <c r="BB64" i="46"/>
  <c r="BA64" i="46"/>
  <c r="AZ64" i="46"/>
  <c r="AY64" i="46"/>
  <c r="AX64" i="46"/>
  <c r="AW64" i="46"/>
  <c r="AV64" i="46"/>
  <c r="AU64" i="46"/>
  <c r="AT64" i="46"/>
  <c r="AS64" i="46"/>
  <c r="AR64" i="46"/>
  <c r="AQ64" i="46"/>
  <c r="AP64" i="46"/>
  <c r="AO64" i="46"/>
  <c r="AI64" i="46"/>
  <c r="AH64" i="46"/>
  <c r="AF64" i="46"/>
  <c r="AE64" i="46"/>
  <c r="AD64" i="46"/>
  <c r="AC64" i="46"/>
  <c r="AB64" i="46"/>
  <c r="AA64" i="46"/>
  <c r="Y64" i="46"/>
  <c r="S64" i="46"/>
  <c r="R64" i="46"/>
  <c r="O64" i="46"/>
  <c r="N64" i="46"/>
  <c r="M64" i="46"/>
  <c r="BR63" i="46"/>
  <c r="BQ63" i="46"/>
  <c r="BP63" i="46"/>
  <c r="BO63" i="46"/>
  <c r="BL63" i="46"/>
  <c r="BF63" i="46"/>
  <c r="BE63" i="46"/>
  <c r="BD63" i="46"/>
  <c r="BC63" i="46"/>
  <c r="BB63" i="46"/>
  <c r="BA63" i="46"/>
  <c r="AZ63" i="46"/>
  <c r="AY63" i="46"/>
  <c r="AX63" i="46"/>
  <c r="AW63" i="46"/>
  <c r="AV63" i="46"/>
  <c r="AU63" i="46"/>
  <c r="AT63" i="46"/>
  <c r="AS63" i="46"/>
  <c r="AR63" i="46"/>
  <c r="AQ63" i="46"/>
  <c r="AP63" i="46"/>
  <c r="AO63" i="46"/>
  <c r="AI63" i="46"/>
  <c r="AH63" i="46"/>
  <c r="AF63" i="46"/>
  <c r="AE63" i="46"/>
  <c r="AD63" i="46"/>
  <c r="AC63" i="46"/>
  <c r="AB63" i="46"/>
  <c r="AA63" i="46"/>
  <c r="Y63" i="46"/>
  <c r="N70" i="55" s="1"/>
  <c r="BJ63" i="46"/>
  <c r="O63" i="46"/>
  <c r="S63" i="46"/>
  <c r="N63" i="46"/>
  <c r="R63" i="46"/>
  <c r="T63" i="46"/>
  <c r="M63" i="46"/>
  <c r="BR62" i="46"/>
  <c r="BQ62" i="46"/>
  <c r="BP62" i="46"/>
  <c r="BO62" i="46"/>
  <c r="BF62" i="46"/>
  <c r="BE62" i="46"/>
  <c r="BD62" i="46"/>
  <c r="BC62" i="46"/>
  <c r="BB62" i="46"/>
  <c r="BA62" i="46"/>
  <c r="AZ62" i="46"/>
  <c r="AY62" i="46"/>
  <c r="AX62" i="46"/>
  <c r="AW62" i="46"/>
  <c r="AV62" i="46"/>
  <c r="AU62" i="46"/>
  <c r="AT62" i="46"/>
  <c r="AS62" i="46"/>
  <c r="AR62" i="46"/>
  <c r="AQ62" i="46"/>
  <c r="AP62" i="46"/>
  <c r="AO62" i="46"/>
  <c r="AM62" i="46"/>
  <c r="AL62" i="46"/>
  <c r="AK62" i="46"/>
  <c r="AJ62" i="46"/>
  <c r="AI62" i="46"/>
  <c r="AH62" i="46"/>
  <c r="AF62" i="46"/>
  <c r="AE62" i="46"/>
  <c r="AD62" i="46"/>
  <c r="AC62" i="46"/>
  <c r="AB62" i="46"/>
  <c r="AA62" i="46"/>
  <c r="Y62" i="46"/>
  <c r="BH62" i="46"/>
  <c r="R62" i="46"/>
  <c r="T62" i="46"/>
  <c r="O62" i="46"/>
  <c r="S62" i="46"/>
  <c r="N62" i="46"/>
  <c r="M62" i="46"/>
  <c r="BR61" i="46"/>
  <c r="BQ61" i="46"/>
  <c r="BP61" i="46"/>
  <c r="BO61" i="46"/>
  <c r="BF61" i="46"/>
  <c r="BE61" i="46"/>
  <c r="BD61" i="46"/>
  <c r="BC61" i="46"/>
  <c r="BB61" i="46"/>
  <c r="BA61" i="46"/>
  <c r="AZ61" i="46"/>
  <c r="AY61" i="46"/>
  <c r="AX61" i="46"/>
  <c r="AW61" i="46"/>
  <c r="AV61" i="46"/>
  <c r="AU61" i="46"/>
  <c r="AT61" i="46"/>
  <c r="AS61" i="46"/>
  <c r="AR61" i="46"/>
  <c r="AQ61" i="46"/>
  <c r="AP61" i="46"/>
  <c r="AO61" i="46"/>
  <c r="AM61" i="46"/>
  <c r="AL61" i="46"/>
  <c r="AK61" i="46"/>
  <c r="AJ61" i="46"/>
  <c r="AI61" i="46"/>
  <c r="AH61" i="46"/>
  <c r="AF61" i="46"/>
  <c r="AE61" i="46"/>
  <c r="AD61" i="46"/>
  <c r="AC61" i="46"/>
  <c r="AB61" i="46"/>
  <c r="AA61" i="46"/>
  <c r="Y61" i="46"/>
  <c r="BI61" i="46"/>
  <c r="S61" i="46"/>
  <c r="R61" i="46"/>
  <c r="O61" i="46"/>
  <c r="N61" i="46"/>
  <c r="M61" i="46"/>
  <c r="BR60" i="46"/>
  <c r="BQ60" i="46"/>
  <c r="BP60" i="46"/>
  <c r="BO60" i="46"/>
  <c r="BF60" i="46"/>
  <c r="BE60" i="46"/>
  <c r="BD60" i="46"/>
  <c r="BC60" i="46"/>
  <c r="BB60" i="46"/>
  <c r="BA60" i="46"/>
  <c r="AZ60" i="46"/>
  <c r="AY60" i="46"/>
  <c r="AX60" i="46"/>
  <c r="AW60" i="46"/>
  <c r="AV60" i="46"/>
  <c r="AU60" i="46"/>
  <c r="AT60" i="46"/>
  <c r="AS60" i="46"/>
  <c r="AR60" i="46"/>
  <c r="AQ60" i="46"/>
  <c r="AP60" i="46"/>
  <c r="AO60" i="46"/>
  <c r="AI60" i="46"/>
  <c r="AH60" i="46"/>
  <c r="AF60" i="46"/>
  <c r="AE60" i="46"/>
  <c r="AD60" i="46"/>
  <c r="AC60" i="46"/>
  <c r="AB60" i="46"/>
  <c r="AA60" i="46"/>
  <c r="Y60" i="46"/>
  <c r="BH60" i="46" s="1"/>
  <c r="BJ60" i="46"/>
  <c r="O60" i="46"/>
  <c r="S60" i="46"/>
  <c r="N60" i="46"/>
  <c r="R60" i="46"/>
  <c r="T60" i="46"/>
  <c r="M60" i="46"/>
  <c r="BR59" i="46"/>
  <c r="BQ59" i="46"/>
  <c r="BP59" i="46"/>
  <c r="BO59" i="46"/>
  <c r="BF59" i="46"/>
  <c r="BE59" i="46"/>
  <c r="BD59" i="46"/>
  <c r="BC59" i="46"/>
  <c r="BB59" i="46"/>
  <c r="BA59" i="46"/>
  <c r="AZ59" i="46"/>
  <c r="AY59" i="46"/>
  <c r="AX59" i="46"/>
  <c r="AW59" i="46"/>
  <c r="AV59" i="46"/>
  <c r="AU59" i="46"/>
  <c r="AT59" i="46"/>
  <c r="AS59" i="46"/>
  <c r="AR59" i="46"/>
  <c r="AQ59" i="46"/>
  <c r="AP59" i="46"/>
  <c r="AO59" i="46"/>
  <c r="AM59" i="46"/>
  <c r="AL59" i="46"/>
  <c r="AK59" i="46"/>
  <c r="AJ59" i="46"/>
  <c r="AI59" i="46"/>
  <c r="AH59" i="46"/>
  <c r="AF59" i="46"/>
  <c r="AE59" i="46"/>
  <c r="AD59" i="46"/>
  <c r="AC59" i="46"/>
  <c r="AB59" i="46"/>
  <c r="AA59" i="46"/>
  <c r="Y59" i="46"/>
  <c r="R59" i="46"/>
  <c r="T59" i="46"/>
  <c r="O59" i="46"/>
  <c r="S59" i="46"/>
  <c r="N59" i="46"/>
  <c r="M59" i="46"/>
  <c r="BR58" i="46"/>
  <c r="BQ58" i="46"/>
  <c r="BP58" i="46"/>
  <c r="BO58" i="46"/>
  <c r="BF58" i="46"/>
  <c r="BE58" i="46"/>
  <c r="BD58" i="46"/>
  <c r="BC58" i="46"/>
  <c r="BB58" i="46"/>
  <c r="BA58" i="46"/>
  <c r="AZ58" i="46"/>
  <c r="AY58" i="46"/>
  <c r="AX58" i="46"/>
  <c r="AW58" i="46"/>
  <c r="AV58" i="46"/>
  <c r="AU58" i="46"/>
  <c r="AT58" i="46"/>
  <c r="AS58" i="46"/>
  <c r="AR58" i="46"/>
  <c r="AQ58" i="46"/>
  <c r="AP58" i="46"/>
  <c r="AO58" i="46"/>
  <c r="AI58" i="46"/>
  <c r="AH58" i="46"/>
  <c r="AF58" i="46"/>
  <c r="AE58" i="46"/>
  <c r="AD58" i="46"/>
  <c r="AC58" i="46"/>
  <c r="AB58" i="46"/>
  <c r="AA58" i="46"/>
  <c r="Y58" i="46"/>
  <c r="BM58" i="46" s="1"/>
  <c r="S58" i="46"/>
  <c r="R58" i="46"/>
  <c r="O58" i="46"/>
  <c r="N58" i="46"/>
  <c r="M58" i="46"/>
  <c r="BR57" i="46"/>
  <c r="BQ57" i="46"/>
  <c r="BP57" i="46"/>
  <c r="BO57" i="46"/>
  <c r="BF57" i="46"/>
  <c r="BE57" i="46"/>
  <c r="BD57" i="46"/>
  <c r="BC57" i="46"/>
  <c r="BB57" i="46"/>
  <c r="BA57" i="46"/>
  <c r="AZ57" i="46"/>
  <c r="AY57" i="46"/>
  <c r="AX57" i="46"/>
  <c r="AW57" i="46"/>
  <c r="AV57" i="46"/>
  <c r="AU57" i="46"/>
  <c r="AT57" i="46"/>
  <c r="AS57" i="46"/>
  <c r="AR57" i="46"/>
  <c r="AQ57" i="46"/>
  <c r="AP57" i="46"/>
  <c r="AO57" i="46"/>
  <c r="AI57" i="46"/>
  <c r="AH57" i="46"/>
  <c r="AF57" i="46"/>
  <c r="AE57" i="46"/>
  <c r="AD57" i="46"/>
  <c r="AC57" i="46"/>
  <c r="AB57" i="46"/>
  <c r="AA57" i="46"/>
  <c r="Y57" i="46"/>
  <c r="N73" i="55" s="1"/>
  <c r="O57" i="46"/>
  <c r="S57" i="46"/>
  <c r="N57" i="46"/>
  <c r="R57" i="46"/>
  <c r="M57" i="46"/>
  <c r="BR56" i="46"/>
  <c r="BQ56" i="46"/>
  <c r="BP56" i="46"/>
  <c r="BO56" i="46"/>
  <c r="BF56" i="46"/>
  <c r="BE56" i="46"/>
  <c r="BD56" i="46"/>
  <c r="BC56" i="46"/>
  <c r="BB56" i="46"/>
  <c r="BA56" i="46"/>
  <c r="AZ56" i="46"/>
  <c r="AY56" i="46"/>
  <c r="AX56" i="46"/>
  <c r="AW56" i="46"/>
  <c r="AV56" i="46"/>
  <c r="AU56" i="46"/>
  <c r="AT56" i="46"/>
  <c r="AS56" i="46"/>
  <c r="AR56" i="46"/>
  <c r="AQ56" i="46"/>
  <c r="AP56" i="46"/>
  <c r="AO56" i="46"/>
  <c r="AI56" i="46"/>
  <c r="AH56" i="46"/>
  <c r="AF56" i="46"/>
  <c r="AE56" i="46"/>
  <c r="AD56" i="46"/>
  <c r="AC56" i="46"/>
  <c r="AB56" i="46"/>
  <c r="AA56" i="46"/>
  <c r="Y56" i="46"/>
  <c r="N72" i="55" s="1"/>
  <c r="R56" i="46"/>
  <c r="T56" i="46"/>
  <c r="O56" i="46"/>
  <c r="S56" i="46"/>
  <c r="N56" i="46"/>
  <c r="M56" i="46"/>
  <c r="BR55" i="46"/>
  <c r="BQ55" i="46"/>
  <c r="BP55" i="46"/>
  <c r="BO55" i="46"/>
  <c r="BJ55" i="46"/>
  <c r="BF55" i="46"/>
  <c r="BE55" i="46"/>
  <c r="BD55" i="46"/>
  <c r="BC55" i="46"/>
  <c r="BB55" i="46"/>
  <c r="BA55" i="46"/>
  <c r="AZ55" i="46"/>
  <c r="AY55" i="46"/>
  <c r="AX55" i="46"/>
  <c r="AW55" i="46"/>
  <c r="AV55" i="46"/>
  <c r="AU55" i="46"/>
  <c r="AT55" i="46"/>
  <c r="AS55" i="46"/>
  <c r="AR55" i="46"/>
  <c r="AQ55" i="46"/>
  <c r="AP55" i="46"/>
  <c r="AO55" i="46"/>
  <c r="AM55" i="46"/>
  <c r="AL55" i="46"/>
  <c r="AK55" i="46"/>
  <c r="AJ55" i="46"/>
  <c r="AI55" i="46"/>
  <c r="AH55" i="46"/>
  <c r="AF55" i="46"/>
  <c r="AE55" i="46"/>
  <c r="AD55" i="46"/>
  <c r="AC55" i="46"/>
  <c r="AB55" i="46"/>
  <c r="AA55" i="46"/>
  <c r="Y55" i="46"/>
  <c r="S55" i="46"/>
  <c r="R55" i="46"/>
  <c r="O55" i="46"/>
  <c r="N55" i="46"/>
  <c r="M55" i="46"/>
  <c r="BR54" i="46"/>
  <c r="BQ54" i="46"/>
  <c r="BP54" i="46"/>
  <c r="BO54" i="46"/>
  <c r="BF54" i="46"/>
  <c r="BE54" i="46"/>
  <c r="BD54" i="46"/>
  <c r="BC54" i="46"/>
  <c r="BB54" i="46"/>
  <c r="BA54" i="46"/>
  <c r="AZ54" i="46"/>
  <c r="AY54" i="46"/>
  <c r="AX54" i="46"/>
  <c r="AW54" i="46"/>
  <c r="AV54" i="46"/>
  <c r="AU54" i="46"/>
  <c r="AT54" i="46"/>
  <c r="AS54" i="46"/>
  <c r="AR54" i="46"/>
  <c r="AQ54" i="46"/>
  <c r="AP54" i="46"/>
  <c r="AO54" i="46"/>
  <c r="AM54" i="46"/>
  <c r="AL54" i="46"/>
  <c r="AK54" i="46"/>
  <c r="AJ54" i="46"/>
  <c r="AI54" i="46"/>
  <c r="AH54" i="46"/>
  <c r="AF54" i="46"/>
  <c r="AE54" i="46"/>
  <c r="AD54" i="46"/>
  <c r="AC54" i="46"/>
  <c r="AB54" i="46"/>
  <c r="AA54" i="46"/>
  <c r="Y54" i="46"/>
  <c r="T54" i="46"/>
  <c r="O54" i="46"/>
  <c r="S54" i="46"/>
  <c r="N54" i="46"/>
  <c r="R54" i="46"/>
  <c r="M54" i="46"/>
  <c r="BR53" i="46"/>
  <c r="BQ53" i="46"/>
  <c r="BP53" i="46"/>
  <c r="BO53" i="46"/>
  <c r="BM53" i="46"/>
  <c r="BF53" i="46"/>
  <c r="BE53" i="46"/>
  <c r="BD53" i="46"/>
  <c r="BC53" i="46"/>
  <c r="BB53" i="46"/>
  <c r="BA53" i="46"/>
  <c r="AZ53" i="46"/>
  <c r="AY53" i="46"/>
  <c r="AX53" i="46"/>
  <c r="AW53" i="46"/>
  <c r="AV53" i="46"/>
  <c r="AU53" i="46"/>
  <c r="AT53" i="46"/>
  <c r="AS53" i="46"/>
  <c r="AR53" i="46"/>
  <c r="AQ53" i="46"/>
  <c r="AP53" i="46"/>
  <c r="AO53" i="46"/>
  <c r="AM53" i="46"/>
  <c r="AL53" i="46"/>
  <c r="AK53" i="46"/>
  <c r="AJ53" i="46"/>
  <c r="AI53" i="46"/>
  <c r="AH53" i="46"/>
  <c r="AF53" i="46"/>
  <c r="AE53" i="46"/>
  <c r="AD53" i="46"/>
  <c r="AC53" i="46"/>
  <c r="AB53" i="46"/>
  <c r="AA53" i="46"/>
  <c r="Y53" i="46"/>
  <c r="BI53" i="46"/>
  <c r="S53" i="46"/>
  <c r="R53" i="46"/>
  <c r="T53" i="46"/>
  <c r="O53" i="46"/>
  <c r="N53" i="46"/>
  <c r="M53" i="46"/>
  <c r="BR52" i="46"/>
  <c r="BQ52" i="46"/>
  <c r="BP52" i="46"/>
  <c r="BO52" i="46"/>
  <c r="BF52" i="46"/>
  <c r="BE52" i="46"/>
  <c r="BD52" i="46"/>
  <c r="BC52" i="46"/>
  <c r="BB52" i="46"/>
  <c r="BA52" i="46"/>
  <c r="AZ52" i="46"/>
  <c r="AY52" i="46"/>
  <c r="AX52" i="46"/>
  <c r="AW52" i="46"/>
  <c r="AV52" i="46"/>
  <c r="AU52" i="46"/>
  <c r="AT52" i="46"/>
  <c r="AS52" i="46"/>
  <c r="AR52" i="46"/>
  <c r="AQ52" i="46"/>
  <c r="AP52" i="46"/>
  <c r="AO52" i="46"/>
  <c r="AM52" i="46"/>
  <c r="AL52" i="46"/>
  <c r="AK52" i="46"/>
  <c r="AJ52" i="46"/>
  <c r="AI52" i="46"/>
  <c r="AH52" i="46"/>
  <c r="AF52" i="46"/>
  <c r="AE52" i="46"/>
  <c r="AD52" i="46"/>
  <c r="AC52" i="46"/>
  <c r="AB52" i="46"/>
  <c r="AA52" i="46"/>
  <c r="Y52" i="46"/>
  <c r="BM52" i="46" s="1"/>
  <c r="T52" i="46"/>
  <c r="S52" i="46"/>
  <c r="O52" i="46"/>
  <c r="N52" i="46"/>
  <c r="R52" i="46"/>
  <c r="M52" i="46"/>
  <c r="D52" i="46"/>
  <c r="D53" i="46"/>
  <c r="BR51" i="46"/>
  <c r="BQ51" i="46"/>
  <c r="BP51" i="46"/>
  <c r="BO51" i="46"/>
  <c r="BF51" i="46"/>
  <c r="BE51" i="46"/>
  <c r="BD51" i="46"/>
  <c r="BC51" i="46"/>
  <c r="BB51" i="46"/>
  <c r="BA51" i="46"/>
  <c r="AZ51" i="46"/>
  <c r="AY51" i="46"/>
  <c r="AX51" i="46"/>
  <c r="AW51" i="46"/>
  <c r="AV51" i="46"/>
  <c r="AU51" i="46"/>
  <c r="AT51" i="46"/>
  <c r="AS51" i="46"/>
  <c r="AR51" i="46"/>
  <c r="AQ51" i="46"/>
  <c r="AP51" i="46"/>
  <c r="AO51" i="46"/>
  <c r="AM51" i="46"/>
  <c r="AL51" i="46"/>
  <c r="AK51" i="46"/>
  <c r="AJ51" i="46"/>
  <c r="AI51" i="46"/>
  <c r="AH51" i="46"/>
  <c r="AF51" i="46"/>
  <c r="AE51" i="46"/>
  <c r="AD51" i="46"/>
  <c r="AC51" i="46"/>
  <c r="AB51" i="46"/>
  <c r="AA51" i="46"/>
  <c r="Y51" i="46"/>
  <c r="BL51" i="46" s="1"/>
  <c r="O51" i="46"/>
  <c r="S51" i="46"/>
  <c r="N51" i="46"/>
  <c r="R51" i="46"/>
  <c r="T51" i="46"/>
  <c r="M51" i="46"/>
  <c r="F51" i="46"/>
  <c r="F52" i="46" s="1"/>
  <c r="E51" i="46"/>
  <c r="E52" i="46"/>
  <c r="E53" i="46" s="1"/>
  <c r="D51" i="46"/>
  <c r="BR50" i="46"/>
  <c r="BQ50" i="46"/>
  <c r="BP50" i="46"/>
  <c r="BO50" i="46"/>
  <c r="BF50" i="46"/>
  <c r="BE50" i="46"/>
  <c r="BD50" i="46"/>
  <c r="BC50" i="46"/>
  <c r="BB50" i="46"/>
  <c r="BA50" i="46"/>
  <c r="AZ50" i="46"/>
  <c r="AY50" i="46"/>
  <c r="AX50" i="46"/>
  <c r="AW50" i="46"/>
  <c r="AV50" i="46"/>
  <c r="AU50" i="46"/>
  <c r="AT50" i="46"/>
  <c r="AS50" i="46"/>
  <c r="AR50" i="46"/>
  <c r="AQ50" i="46"/>
  <c r="AP50" i="46"/>
  <c r="AO50" i="46"/>
  <c r="AM50" i="46"/>
  <c r="AL50" i="46"/>
  <c r="AK50" i="46"/>
  <c r="AJ50" i="46"/>
  <c r="AI50" i="46"/>
  <c r="AH50" i="46"/>
  <c r="AF50" i="46"/>
  <c r="AE50" i="46"/>
  <c r="AD50" i="46"/>
  <c r="AC50" i="46"/>
  <c r="AB50" i="46"/>
  <c r="AA50" i="46"/>
  <c r="Y50" i="46"/>
  <c r="R50" i="46"/>
  <c r="T50" i="46"/>
  <c r="O50" i="46"/>
  <c r="S50" i="46"/>
  <c r="N50" i="46"/>
  <c r="M50" i="46"/>
  <c r="BR49" i="46"/>
  <c r="BQ49" i="46"/>
  <c r="BP49" i="46"/>
  <c r="BO49" i="46"/>
  <c r="BF49" i="46"/>
  <c r="BE49" i="46"/>
  <c r="BD49" i="46"/>
  <c r="BC49" i="46"/>
  <c r="BB49" i="46"/>
  <c r="BA49" i="46"/>
  <c r="AZ49" i="46"/>
  <c r="AY49" i="46"/>
  <c r="AX49" i="46"/>
  <c r="AW49" i="46"/>
  <c r="AV49" i="46"/>
  <c r="AU49" i="46"/>
  <c r="AT49" i="46"/>
  <c r="AS49" i="46"/>
  <c r="AR49" i="46"/>
  <c r="AQ49" i="46"/>
  <c r="AP49" i="46"/>
  <c r="AO49" i="46"/>
  <c r="AM49" i="46"/>
  <c r="AL49" i="46"/>
  <c r="AK49" i="46"/>
  <c r="AJ49" i="46"/>
  <c r="AI49" i="46"/>
  <c r="AH49" i="46"/>
  <c r="AF49" i="46"/>
  <c r="AE49" i="46"/>
  <c r="AD49" i="46"/>
  <c r="AC49" i="46"/>
  <c r="AB49" i="46"/>
  <c r="AA49" i="46"/>
  <c r="Y49" i="46"/>
  <c r="BM49" i="46" s="1"/>
  <c r="S49" i="46"/>
  <c r="R49" i="46"/>
  <c r="O49" i="46"/>
  <c r="N49" i="46"/>
  <c r="M49" i="46"/>
  <c r="BR48" i="46"/>
  <c r="BQ48" i="46"/>
  <c r="BP48" i="46"/>
  <c r="BO48" i="46"/>
  <c r="BF48" i="46"/>
  <c r="BE48" i="46"/>
  <c r="BD48" i="46"/>
  <c r="BC48" i="46"/>
  <c r="BB48" i="46"/>
  <c r="BA48" i="46"/>
  <c r="AZ48" i="46"/>
  <c r="AY48" i="46"/>
  <c r="AX48" i="46"/>
  <c r="AW48" i="46"/>
  <c r="AV48" i="46"/>
  <c r="AU48" i="46"/>
  <c r="AT48" i="46"/>
  <c r="AS48" i="46"/>
  <c r="AR48" i="46"/>
  <c r="AQ48" i="46"/>
  <c r="AP48" i="46"/>
  <c r="AO48" i="46"/>
  <c r="AM48" i="46"/>
  <c r="AL48" i="46"/>
  <c r="AK48" i="46"/>
  <c r="AJ48" i="46"/>
  <c r="AI48" i="46"/>
  <c r="AH48" i="46"/>
  <c r="AF48" i="46"/>
  <c r="AE48" i="46"/>
  <c r="AD48" i="46"/>
  <c r="AC48" i="46"/>
  <c r="AB48" i="46"/>
  <c r="AA48" i="46"/>
  <c r="Y48" i="46"/>
  <c r="O48" i="46"/>
  <c r="S48" i="46"/>
  <c r="N48" i="46"/>
  <c r="R48" i="46"/>
  <c r="T48" i="46"/>
  <c r="M48" i="46"/>
  <c r="D48" i="46"/>
  <c r="BF47" i="46"/>
  <c r="BE47" i="46"/>
  <c r="BD47" i="46"/>
  <c r="BC47" i="46"/>
  <c r="BB47" i="46"/>
  <c r="BA47" i="46"/>
  <c r="AZ47" i="46"/>
  <c r="AY47" i="46"/>
  <c r="AX47" i="46"/>
  <c r="AW47" i="46"/>
  <c r="AV47" i="46"/>
  <c r="AU47" i="46"/>
  <c r="AT47" i="46"/>
  <c r="AS47" i="46"/>
  <c r="AR47" i="46"/>
  <c r="AQ47" i="46"/>
  <c r="AP47" i="46"/>
  <c r="AO47" i="46"/>
  <c r="AM47" i="46"/>
  <c r="AL47" i="46"/>
  <c r="AK47" i="46"/>
  <c r="AJ47" i="46"/>
  <c r="AI47" i="46"/>
  <c r="AH47" i="46"/>
  <c r="AF47" i="46"/>
  <c r="AE47" i="46"/>
  <c r="AD47" i="46"/>
  <c r="AC47" i="46"/>
  <c r="AB47" i="46"/>
  <c r="AA47" i="46"/>
  <c r="Y47" i="46"/>
  <c r="N86" i="55" s="1"/>
  <c r="R47" i="46"/>
  <c r="T47" i="46"/>
  <c r="O47" i="46"/>
  <c r="S47" i="46"/>
  <c r="N47" i="46"/>
  <c r="M47" i="46"/>
  <c r="F47" i="46"/>
  <c r="N18" i="55" s="1"/>
  <c r="E47" i="46"/>
  <c r="E48" i="46" s="1"/>
  <c r="D47" i="46"/>
  <c r="BF46" i="46"/>
  <c r="BE46" i="46"/>
  <c r="BD46" i="46"/>
  <c r="BC46" i="46"/>
  <c r="BB46" i="46"/>
  <c r="BA46" i="46"/>
  <c r="AZ46" i="46"/>
  <c r="AY46" i="46"/>
  <c r="AX46" i="46"/>
  <c r="AW46" i="46"/>
  <c r="AV46" i="46"/>
  <c r="AU46" i="46"/>
  <c r="AT46" i="46"/>
  <c r="AS46" i="46"/>
  <c r="AR46" i="46"/>
  <c r="AQ46" i="46"/>
  <c r="AP46" i="46"/>
  <c r="AO46" i="46"/>
  <c r="AM46" i="46"/>
  <c r="AL46" i="46"/>
  <c r="AK46" i="46"/>
  <c r="AJ46" i="46"/>
  <c r="AI46" i="46"/>
  <c r="AH46" i="46"/>
  <c r="AF46" i="46"/>
  <c r="AE46" i="46"/>
  <c r="AD46" i="46"/>
  <c r="AC46" i="46"/>
  <c r="AB46" i="46"/>
  <c r="AA46" i="46"/>
  <c r="Y46" i="46"/>
  <c r="N87" i="55" s="1"/>
  <c r="S46" i="46"/>
  <c r="R46" i="46"/>
  <c r="O46" i="46"/>
  <c r="N46" i="46"/>
  <c r="M46" i="46"/>
  <c r="BR45" i="46"/>
  <c r="BQ45" i="46"/>
  <c r="BP45" i="46"/>
  <c r="BO45" i="46"/>
  <c r="BF45" i="46"/>
  <c r="BE45" i="46"/>
  <c r="BD45" i="46"/>
  <c r="BC45" i="46"/>
  <c r="BB45" i="46"/>
  <c r="BA45" i="46"/>
  <c r="AZ45" i="46"/>
  <c r="AY45" i="46"/>
  <c r="AX45" i="46"/>
  <c r="AW45" i="46"/>
  <c r="AV45" i="46"/>
  <c r="AU45" i="46"/>
  <c r="AT45" i="46"/>
  <c r="AS45" i="46"/>
  <c r="AR45" i="46"/>
  <c r="AQ45" i="46"/>
  <c r="AP45" i="46"/>
  <c r="AO45" i="46"/>
  <c r="AM45" i="46"/>
  <c r="AL45" i="46"/>
  <c r="AK45" i="46"/>
  <c r="AJ45" i="46"/>
  <c r="AI45" i="46"/>
  <c r="AH45" i="46"/>
  <c r="AF45" i="46"/>
  <c r="AE45" i="46"/>
  <c r="AD45" i="46"/>
  <c r="AC45" i="46"/>
  <c r="AB45" i="46"/>
  <c r="AA45" i="46"/>
  <c r="Y45" i="46"/>
  <c r="O45" i="46"/>
  <c r="S45" i="46"/>
  <c r="N45" i="46"/>
  <c r="R45" i="46"/>
  <c r="T45" i="46"/>
  <c r="M45" i="46"/>
  <c r="BR44" i="46"/>
  <c r="BQ44" i="46"/>
  <c r="BP44" i="46"/>
  <c r="BO44" i="46"/>
  <c r="BF44" i="46"/>
  <c r="BE44" i="46"/>
  <c r="BD44" i="46"/>
  <c r="BC44" i="46"/>
  <c r="BB44" i="46"/>
  <c r="BA44" i="46"/>
  <c r="AZ44" i="46"/>
  <c r="AY44" i="46"/>
  <c r="AX44" i="46"/>
  <c r="AW44" i="46"/>
  <c r="AV44" i="46"/>
  <c r="AU44" i="46"/>
  <c r="AT44" i="46"/>
  <c r="AS44" i="46"/>
  <c r="AR44" i="46"/>
  <c r="AQ44" i="46"/>
  <c r="AP44" i="46"/>
  <c r="AO44" i="46"/>
  <c r="AM44" i="46"/>
  <c r="AL44" i="46"/>
  <c r="AK44" i="46"/>
  <c r="AJ44" i="46"/>
  <c r="AI44" i="46"/>
  <c r="AH44" i="46"/>
  <c r="AF44" i="46"/>
  <c r="AE44" i="46"/>
  <c r="AD44" i="46"/>
  <c r="AC44" i="46"/>
  <c r="AB44" i="46"/>
  <c r="AA44" i="46"/>
  <c r="Y44" i="46"/>
  <c r="BM44" i="46" s="1"/>
  <c r="BI44" i="46"/>
  <c r="S44" i="46"/>
  <c r="R44" i="46"/>
  <c r="O44" i="46"/>
  <c r="N44" i="46"/>
  <c r="M44" i="46"/>
  <c r="BR43" i="46"/>
  <c r="BQ43" i="46"/>
  <c r="BP43" i="46"/>
  <c r="BO43" i="46"/>
  <c r="BF43" i="46"/>
  <c r="BE43" i="46"/>
  <c r="BD43" i="46"/>
  <c r="BC43" i="46"/>
  <c r="BB43" i="46"/>
  <c r="BA43" i="46"/>
  <c r="AZ43" i="46"/>
  <c r="AY43" i="46"/>
  <c r="AX43" i="46"/>
  <c r="AW43" i="46"/>
  <c r="AV43" i="46"/>
  <c r="AU43" i="46"/>
  <c r="AT43" i="46"/>
  <c r="AS43" i="46"/>
  <c r="AR43" i="46"/>
  <c r="AQ43" i="46"/>
  <c r="AP43" i="46"/>
  <c r="AO43" i="46"/>
  <c r="AI43" i="46"/>
  <c r="AH43" i="46"/>
  <c r="AF43" i="46"/>
  <c r="AE43" i="46"/>
  <c r="AD43" i="46"/>
  <c r="AC43" i="46"/>
  <c r="AB43" i="46"/>
  <c r="AA43" i="46"/>
  <c r="Y43" i="46"/>
  <c r="T43" i="46"/>
  <c r="S43" i="46"/>
  <c r="O43" i="46"/>
  <c r="N43" i="46"/>
  <c r="R43" i="46"/>
  <c r="M43" i="46"/>
  <c r="F43" i="46"/>
  <c r="N13" i="55" s="1"/>
  <c r="O13" i="55" s="1"/>
  <c r="E43" i="46"/>
  <c r="E44" i="46" s="1"/>
  <c r="D43" i="46"/>
  <c r="D44" i="46"/>
  <c r="BR42" i="46"/>
  <c r="BQ42" i="46"/>
  <c r="BP42" i="46"/>
  <c r="BO42" i="46"/>
  <c r="BJ42" i="46"/>
  <c r="BF42" i="46"/>
  <c r="BE42" i="46"/>
  <c r="BD42" i="46"/>
  <c r="BC42" i="46"/>
  <c r="BB42" i="46"/>
  <c r="BA42" i="46"/>
  <c r="AZ42" i="46"/>
  <c r="AY42" i="46"/>
  <c r="AX42" i="46"/>
  <c r="AW42" i="46"/>
  <c r="AV42" i="46"/>
  <c r="AU42" i="46"/>
  <c r="AT42" i="46"/>
  <c r="AS42" i="46"/>
  <c r="AR42" i="46"/>
  <c r="AQ42" i="46"/>
  <c r="AP42" i="46"/>
  <c r="AO42" i="46"/>
  <c r="AM42" i="46"/>
  <c r="AL42" i="46"/>
  <c r="AK42" i="46"/>
  <c r="AJ42" i="46"/>
  <c r="AI42" i="46"/>
  <c r="AH42" i="46"/>
  <c r="AF42" i="46"/>
  <c r="AE42" i="46"/>
  <c r="AD42" i="46"/>
  <c r="AC42" i="46"/>
  <c r="AB42" i="46"/>
  <c r="AA42" i="46"/>
  <c r="Y42" i="46"/>
  <c r="T42" i="46"/>
  <c r="O42" i="46"/>
  <c r="S42" i="46"/>
  <c r="N42" i="46"/>
  <c r="R42" i="46"/>
  <c r="M42" i="46"/>
  <c r="BR41" i="46"/>
  <c r="BQ41" i="46"/>
  <c r="BP41" i="46"/>
  <c r="BO41" i="46"/>
  <c r="BI41" i="46"/>
  <c r="BF41" i="46"/>
  <c r="BE41" i="46"/>
  <c r="BD41" i="46"/>
  <c r="BC41" i="46"/>
  <c r="BB41" i="46"/>
  <c r="BA41" i="46"/>
  <c r="AZ41" i="46"/>
  <c r="AY41" i="46"/>
  <c r="AX41" i="46"/>
  <c r="AW41" i="46"/>
  <c r="AV41" i="46"/>
  <c r="AU41" i="46"/>
  <c r="AT41" i="46"/>
  <c r="AS41" i="46"/>
  <c r="AR41" i="46"/>
  <c r="AQ41" i="46"/>
  <c r="AP41" i="46"/>
  <c r="AO41" i="46"/>
  <c r="AI41" i="46"/>
  <c r="AH41" i="46"/>
  <c r="AF41" i="46"/>
  <c r="AE41" i="46"/>
  <c r="AD41" i="46"/>
  <c r="AC41" i="46"/>
  <c r="AB41" i="46"/>
  <c r="AA41" i="46"/>
  <c r="Y41" i="46"/>
  <c r="BM41" i="46"/>
  <c r="S41" i="46"/>
  <c r="R41" i="46"/>
  <c r="T41" i="46"/>
  <c r="O41" i="46"/>
  <c r="N41" i="46"/>
  <c r="M41" i="46"/>
  <c r="BR40" i="46"/>
  <c r="BQ40" i="46"/>
  <c r="BP40" i="46"/>
  <c r="BO40" i="46"/>
  <c r="BH40" i="46"/>
  <c r="BF40" i="46"/>
  <c r="BE40" i="46"/>
  <c r="BD40" i="46"/>
  <c r="BC40" i="46"/>
  <c r="BB40" i="46"/>
  <c r="BA40" i="46"/>
  <c r="AZ40" i="46"/>
  <c r="AY40" i="46"/>
  <c r="AX40" i="46"/>
  <c r="AW40" i="46"/>
  <c r="AV40" i="46"/>
  <c r="AU40" i="46"/>
  <c r="AT40" i="46"/>
  <c r="AS40" i="46"/>
  <c r="AR40" i="46"/>
  <c r="AQ40" i="46"/>
  <c r="AP40" i="46"/>
  <c r="AO40" i="46"/>
  <c r="AI40" i="46"/>
  <c r="AH40" i="46"/>
  <c r="AF40" i="46"/>
  <c r="AE40" i="46"/>
  <c r="AD40" i="46"/>
  <c r="AC40" i="46"/>
  <c r="AB40" i="46"/>
  <c r="AA40" i="46"/>
  <c r="Y40" i="46"/>
  <c r="BK40" i="46" s="1"/>
  <c r="BM40" i="46"/>
  <c r="T40" i="46"/>
  <c r="O40" i="46"/>
  <c r="S40" i="46"/>
  <c r="N40" i="46"/>
  <c r="R40" i="46"/>
  <c r="M40" i="46"/>
  <c r="BR39" i="46"/>
  <c r="BQ39" i="46"/>
  <c r="BP39" i="46"/>
  <c r="BO39" i="46"/>
  <c r="BF39" i="46"/>
  <c r="BE39" i="46"/>
  <c r="BD39" i="46"/>
  <c r="BC39" i="46"/>
  <c r="BB39" i="46"/>
  <c r="BA39" i="46"/>
  <c r="AZ39" i="46"/>
  <c r="AY39" i="46"/>
  <c r="AX39" i="46"/>
  <c r="AW39" i="46"/>
  <c r="AV39" i="46"/>
  <c r="AU39" i="46"/>
  <c r="AT39" i="46"/>
  <c r="AS39" i="46"/>
  <c r="AR39" i="46"/>
  <c r="AQ39" i="46"/>
  <c r="AP39" i="46"/>
  <c r="AO39" i="46"/>
  <c r="AI39" i="46"/>
  <c r="AH39" i="46"/>
  <c r="AF39" i="46"/>
  <c r="AE39" i="46"/>
  <c r="AD39" i="46"/>
  <c r="AC39" i="46"/>
  <c r="AB39" i="46"/>
  <c r="AA39" i="46"/>
  <c r="Y39" i="46"/>
  <c r="R39" i="46"/>
  <c r="O39" i="46"/>
  <c r="S39" i="46"/>
  <c r="N39" i="46"/>
  <c r="M39" i="46"/>
  <c r="BR38" i="46"/>
  <c r="BQ38" i="46"/>
  <c r="BP38" i="46"/>
  <c r="BO38" i="46"/>
  <c r="BF38" i="46"/>
  <c r="BE38" i="46"/>
  <c r="BD38" i="46"/>
  <c r="BC38" i="46"/>
  <c r="BB38" i="46"/>
  <c r="BA38" i="46"/>
  <c r="AZ38" i="46"/>
  <c r="AY38" i="46"/>
  <c r="AX38" i="46"/>
  <c r="AW38" i="46"/>
  <c r="AV38" i="46"/>
  <c r="AU38" i="46"/>
  <c r="AT38" i="46"/>
  <c r="AS38" i="46"/>
  <c r="AR38" i="46"/>
  <c r="AQ38" i="46"/>
  <c r="AP38" i="46"/>
  <c r="AO38" i="46"/>
  <c r="AM38" i="46"/>
  <c r="AL38" i="46"/>
  <c r="AK38" i="46"/>
  <c r="AJ38" i="46"/>
  <c r="AI38" i="46"/>
  <c r="AH38" i="46"/>
  <c r="AF38" i="46"/>
  <c r="AE38" i="46"/>
  <c r="AD38" i="46"/>
  <c r="AC38" i="46"/>
  <c r="AB38" i="46"/>
  <c r="AA38" i="46"/>
  <c r="Y38" i="46"/>
  <c r="BM38" i="46"/>
  <c r="S38" i="46"/>
  <c r="R38" i="46"/>
  <c r="O38" i="46"/>
  <c r="N38" i="46"/>
  <c r="M38" i="46"/>
  <c r="BR37" i="46"/>
  <c r="BQ37" i="46"/>
  <c r="BP37" i="46"/>
  <c r="BO37" i="46"/>
  <c r="BK37" i="46"/>
  <c r="BF37" i="46"/>
  <c r="BE37" i="46"/>
  <c r="BD37" i="46"/>
  <c r="BC37" i="46"/>
  <c r="BB37" i="46"/>
  <c r="BA37" i="46"/>
  <c r="AZ37" i="46"/>
  <c r="AY37" i="46"/>
  <c r="AX37" i="46"/>
  <c r="AW37" i="46"/>
  <c r="AV37" i="46"/>
  <c r="AU37" i="46"/>
  <c r="AT37" i="46"/>
  <c r="AS37" i="46"/>
  <c r="AR37" i="46"/>
  <c r="AQ37" i="46"/>
  <c r="AP37" i="46"/>
  <c r="AO37" i="46"/>
  <c r="AM37" i="46"/>
  <c r="AL37" i="46"/>
  <c r="AK37" i="46"/>
  <c r="AJ37" i="46"/>
  <c r="AI37" i="46"/>
  <c r="AH37" i="46"/>
  <c r="AF37" i="46"/>
  <c r="AE37" i="46"/>
  <c r="AD37" i="46"/>
  <c r="AC37" i="46"/>
  <c r="AB37" i="46"/>
  <c r="AA37" i="46"/>
  <c r="Y37" i="46"/>
  <c r="N93" i="55" s="1"/>
  <c r="O93" i="55" s="1"/>
  <c r="S37" i="46"/>
  <c r="O37" i="46"/>
  <c r="N37" i="46"/>
  <c r="R37" i="46"/>
  <c r="T37" i="46"/>
  <c r="M37" i="46"/>
  <c r="BR36" i="46"/>
  <c r="BQ36" i="46"/>
  <c r="BP36" i="46"/>
  <c r="BO36" i="46"/>
  <c r="BF36" i="46"/>
  <c r="BE36" i="46"/>
  <c r="BD36" i="46"/>
  <c r="BC36" i="46"/>
  <c r="BB36" i="46"/>
  <c r="BA36" i="46"/>
  <c r="AZ36" i="46"/>
  <c r="AY36" i="46"/>
  <c r="AX36" i="46"/>
  <c r="AW36" i="46"/>
  <c r="AV36" i="46"/>
  <c r="AU36" i="46"/>
  <c r="AT36" i="46"/>
  <c r="AS36" i="46"/>
  <c r="AR36" i="46"/>
  <c r="AQ36" i="46"/>
  <c r="AP36" i="46"/>
  <c r="AO36" i="46"/>
  <c r="AM36" i="46"/>
  <c r="AL36" i="46"/>
  <c r="AK36" i="46"/>
  <c r="AJ36" i="46"/>
  <c r="AI36" i="46"/>
  <c r="AH36" i="46"/>
  <c r="AF36" i="46"/>
  <c r="AE36" i="46"/>
  <c r="AD36" i="46"/>
  <c r="AC36" i="46"/>
  <c r="AB36" i="46"/>
  <c r="AA36" i="46"/>
  <c r="Y36" i="46"/>
  <c r="BK36" i="46" s="1"/>
  <c r="T36" i="46"/>
  <c r="O36" i="46"/>
  <c r="S36" i="46"/>
  <c r="N36" i="46"/>
  <c r="R36" i="46"/>
  <c r="M36" i="46"/>
  <c r="BR35" i="46"/>
  <c r="BQ35" i="46"/>
  <c r="BP35" i="46"/>
  <c r="BO35" i="46"/>
  <c r="BL35" i="46"/>
  <c r="BF35" i="46"/>
  <c r="BE35" i="46"/>
  <c r="BD35" i="46"/>
  <c r="BC35" i="46"/>
  <c r="BB35" i="46"/>
  <c r="BA35" i="46"/>
  <c r="AZ35" i="46"/>
  <c r="AY35" i="46"/>
  <c r="AX35" i="46"/>
  <c r="AW35" i="46"/>
  <c r="AV35" i="46"/>
  <c r="AU35" i="46"/>
  <c r="AT35" i="46"/>
  <c r="AS35" i="46"/>
  <c r="AR35" i="46"/>
  <c r="AQ35" i="46"/>
  <c r="AP35" i="46"/>
  <c r="AO35" i="46"/>
  <c r="AM35" i="46"/>
  <c r="AL35" i="46"/>
  <c r="AK35" i="46"/>
  <c r="AJ35" i="46"/>
  <c r="AI35" i="46"/>
  <c r="AH35" i="46"/>
  <c r="AF35" i="46"/>
  <c r="AE35" i="46"/>
  <c r="AD35" i="46"/>
  <c r="AC35" i="46"/>
  <c r="AB35" i="46"/>
  <c r="AA35" i="46"/>
  <c r="Y35" i="46"/>
  <c r="R35" i="46"/>
  <c r="O35" i="46"/>
  <c r="S35" i="46"/>
  <c r="N35" i="46"/>
  <c r="M35" i="46"/>
  <c r="F35" i="46"/>
  <c r="F36" i="46" s="1"/>
  <c r="F37" i="46" s="1"/>
  <c r="F38" i="46" s="1"/>
  <c r="E35" i="46"/>
  <c r="E36" i="46" s="1"/>
  <c r="E37" i="46" s="1"/>
  <c r="E38" i="46" s="1"/>
  <c r="D35" i="46"/>
  <c r="D36" i="46"/>
  <c r="D37" i="46"/>
  <c r="D38" i="46"/>
  <c r="BR34" i="46"/>
  <c r="BQ34" i="46"/>
  <c r="BP34" i="46"/>
  <c r="BO34" i="46"/>
  <c r="BF34" i="46"/>
  <c r="BE34" i="46"/>
  <c r="BD34" i="46"/>
  <c r="BC34" i="46"/>
  <c r="BB34" i="46"/>
  <c r="BA34" i="46"/>
  <c r="AZ34" i="46"/>
  <c r="AY34" i="46"/>
  <c r="AX34" i="46"/>
  <c r="AW34" i="46"/>
  <c r="AV34" i="46"/>
  <c r="AU34" i="46"/>
  <c r="AT34" i="46"/>
  <c r="AS34" i="46"/>
  <c r="AR34" i="46"/>
  <c r="AQ34" i="46"/>
  <c r="AP34" i="46"/>
  <c r="AO34" i="46"/>
  <c r="AM34" i="46"/>
  <c r="AL34" i="46"/>
  <c r="AK34" i="46"/>
  <c r="AJ34" i="46"/>
  <c r="AI34" i="46"/>
  <c r="AH34" i="46"/>
  <c r="AF34" i="46"/>
  <c r="AE34" i="46"/>
  <c r="AD34" i="46"/>
  <c r="AC34" i="46"/>
  <c r="AB34" i="46"/>
  <c r="AA34" i="46"/>
  <c r="Y34" i="46"/>
  <c r="S34" i="46"/>
  <c r="R34" i="46"/>
  <c r="O34" i="46"/>
  <c r="N34" i="46"/>
  <c r="M34" i="46"/>
  <c r="DT33" i="46"/>
  <c r="AM33" i="46"/>
  <c r="DS33" i="46"/>
  <c r="DR33" i="46"/>
  <c r="AK33" i="46"/>
  <c r="DQ33" i="46"/>
  <c r="AJ33" i="46"/>
  <c r="BR33" i="46"/>
  <c r="BQ33" i="46"/>
  <c r="BP33" i="46"/>
  <c r="BO33" i="46"/>
  <c r="BL33" i="46"/>
  <c r="BF33" i="46"/>
  <c r="BE33" i="46"/>
  <c r="BD33" i="46"/>
  <c r="BC33" i="46"/>
  <c r="BB33" i="46"/>
  <c r="BA33" i="46"/>
  <c r="AZ33" i="46"/>
  <c r="AY33" i="46"/>
  <c r="AX33" i="46"/>
  <c r="AW33" i="46"/>
  <c r="AV33" i="46"/>
  <c r="AU33" i="46"/>
  <c r="AT33" i="46"/>
  <c r="AS33" i="46"/>
  <c r="AR33" i="46"/>
  <c r="AQ33" i="46"/>
  <c r="AP33" i="46"/>
  <c r="AO33" i="46"/>
  <c r="AL33" i="46"/>
  <c r="AI33" i="46"/>
  <c r="AH33" i="46"/>
  <c r="AF33" i="46"/>
  <c r="AE33" i="46"/>
  <c r="AD33" i="46"/>
  <c r="AC33" i="46"/>
  <c r="AB33" i="46"/>
  <c r="AA33" i="46"/>
  <c r="Y33" i="46"/>
  <c r="BJ33" i="46" s="1"/>
  <c r="BM33" i="46"/>
  <c r="O33" i="46"/>
  <c r="S33" i="46"/>
  <c r="N33" i="46"/>
  <c r="R33" i="46"/>
  <c r="T33" i="46"/>
  <c r="M33" i="46"/>
  <c r="DT32" i="46"/>
  <c r="DS32" i="46"/>
  <c r="AL32" i="46"/>
  <c r="DR32" i="46"/>
  <c r="AK32" i="46"/>
  <c r="DQ32" i="46"/>
  <c r="BR32" i="46"/>
  <c r="BQ32" i="46"/>
  <c r="BP32" i="46"/>
  <c r="BO32" i="46"/>
  <c r="BF32" i="46"/>
  <c r="BE32" i="46"/>
  <c r="BD32" i="46"/>
  <c r="BC32" i="46"/>
  <c r="BB32" i="46"/>
  <c r="BA32" i="46"/>
  <c r="AZ32" i="46"/>
  <c r="AY32" i="46"/>
  <c r="AX32" i="46"/>
  <c r="AW32" i="46"/>
  <c r="AV32" i="46"/>
  <c r="AU32" i="46"/>
  <c r="AT32" i="46"/>
  <c r="AS32" i="46"/>
  <c r="AR32" i="46"/>
  <c r="AQ32" i="46"/>
  <c r="AP32" i="46"/>
  <c r="AO32" i="46"/>
  <c r="AM32" i="46"/>
  <c r="AJ32" i="46"/>
  <c r="AI32" i="46"/>
  <c r="AH32" i="46"/>
  <c r="AF32" i="46"/>
  <c r="AE32" i="46"/>
  <c r="AD32" i="46"/>
  <c r="AC32" i="46"/>
  <c r="AB32" i="46"/>
  <c r="AA32" i="46"/>
  <c r="Y32" i="46"/>
  <c r="BM32" i="46"/>
  <c r="S32" i="46"/>
  <c r="R32" i="46"/>
  <c r="T32" i="46"/>
  <c r="O32" i="46"/>
  <c r="N32" i="46"/>
  <c r="M32" i="46"/>
  <c r="DT31" i="46"/>
  <c r="AM31" i="46"/>
  <c r="DS31" i="46"/>
  <c r="DR31" i="46"/>
  <c r="DQ31" i="46"/>
  <c r="AJ31" i="46"/>
  <c r="BR31" i="46"/>
  <c r="BQ31" i="46"/>
  <c r="BP31" i="46"/>
  <c r="BO31" i="46"/>
  <c r="BF31" i="46"/>
  <c r="BE31" i="46"/>
  <c r="BD31" i="46"/>
  <c r="BC31" i="46"/>
  <c r="BB31" i="46"/>
  <c r="BA31" i="46"/>
  <c r="AZ31" i="46"/>
  <c r="AY31" i="46"/>
  <c r="AX31" i="46"/>
  <c r="AW31" i="46"/>
  <c r="AV31" i="46"/>
  <c r="AU31" i="46"/>
  <c r="AT31" i="46"/>
  <c r="AS31" i="46"/>
  <c r="AR31" i="46"/>
  <c r="AQ31" i="46"/>
  <c r="AP31" i="46"/>
  <c r="AO31" i="46"/>
  <c r="AL31" i="46"/>
  <c r="AK31" i="46"/>
  <c r="AI31" i="46"/>
  <c r="AH31" i="46"/>
  <c r="AF31" i="46"/>
  <c r="AE31" i="46"/>
  <c r="AD31" i="46"/>
  <c r="AC31" i="46"/>
  <c r="AB31" i="46"/>
  <c r="AA31" i="46"/>
  <c r="Y31" i="46"/>
  <c r="O31" i="46"/>
  <c r="S31" i="46"/>
  <c r="N31" i="46"/>
  <c r="R31" i="46"/>
  <c r="T31" i="46"/>
  <c r="M31" i="46"/>
  <c r="DT30" i="46"/>
  <c r="DS30" i="46"/>
  <c r="DR30" i="46"/>
  <c r="AK30" i="46"/>
  <c r="DQ30" i="46"/>
  <c r="AJ30" i="46"/>
  <c r="BR30" i="46"/>
  <c r="BQ30" i="46"/>
  <c r="BP30" i="46"/>
  <c r="BO30" i="46"/>
  <c r="BF30" i="46"/>
  <c r="BE30" i="46"/>
  <c r="BD30" i="46"/>
  <c r="BC30" i="46"/>
  <c r="BB30" i="46"/>
  <c r="BA30" i="46"/>
  <c r="AZ30" i="46"/>
  <c r="AY30" i="46"/>
  <c r="AX30" i="46"/>
  <c r="AW30" i="46"/>
  <c r="AV30" i="46"/>
  <c r="AU30" i="46"/>
  <c r="AT30" i="46"/>
  <c r="AS30" i="46"/>
  <c r="AR30" i="46"/>
  <c r="AQ30" i="46"/>
  <c r="AP30" i="46"/>
  <c r="AO30" i="46"/>
  <c r="AM30" i="46"/>
  <c r="AL30" i="46"/>
  <c r="AI30" i="46"/>
  <c r="AH30" i="46"/>
  <c r="AF30" i="46"/>
  <c r="AE30" i="46"/>
  <c r="AD30" i="46"/>
  <c r="AC30" i="46"/>
  <c r="AB30" i="46"/>
  <c r="AA30" i="46"/>
  <c r="Y30" i="46"/>
  <c r="R30" i="46"/>
  <c r="O30" i="46"/>
  <c r="S30" i="46"/>
  <c r="N30" i="46"/>
  <c r="M30" i="46"/>
  <c r="DT29" i="46"/>
  <c r="AM29" i="46"/>
  <c r="DS29" i="46"/>
  <c r="AL29" i="46"/>
  <c r="DR29" i="46"/>
  <c r="AK29" i="46"/>
  <c r="DQ29" i="46"/>
  <c r="BR29" i="46"/>
  <c r="BQ29" i="46"/>
  <c r="BP29" i="46"/>
  <c r="BO29" i="46"/>
  <c r="BF29" i="46"/>
  <c r="BE29" i="46"/>
  <c r="BD29" i="46"/>
  <c r="BC29" i="46"/>
  <c r="BB29" i="46"/>
  <c r="BA29" i="46"/>
  <c r="AZ29" i="46"/>
  <c r="AY29" i="46"/>
  <c r="AX29" i="46"/>
  <c r="AW29" i="46"/>
  <c r="AV29" i="46"/>
  <c r="AU29" i="46"/>
  <c r="AT29" i="46"/>
  <c r="AS29" i="46"/>
  <c r="AR29" i="46"/>
  <c r="AQ29" i="46"/>
  <c r="AP29" i="46"/>
  <c r="AO29" i="46"/>
  <c r="AJ29" i="46"/>
  <c r="AI29" i="46"/>
  <c r="AH29" i="46"/>
  <c r="AF29" i="46"/>
  <c r="AE29" i="46"/>
  <c r="AD29" i="46"/>
  <c r="AC29" i="46"/>
  <c r="AB29" i="46"/>
  <c r="AA29" i="46"/>
  <c r="Y29" i="46"/>
  <c r="BM29" i="46"/>
  <c r="S29" i="46"/>
  <c r="R29" i="46"/>
  <c r="O29" i="46"/>
  <c r="N29" i="46"/>
  <c r="M29" i="46"/>
  <c r="F29" i="46"/>
  <c r="E29" i="46"/>
  <c r="D29" i="46"/>
  <c r="DT28" i="46"/>
  <c r="AM28" i="46"/>
  <c r="DS28" i="46"/>
  <c r="AL28" i="46"/>
  <c r="DR28" i="46"/>
  <c r="DQ28" i="46"/>
  <c r="BR28" i="46"/>
  <c r="BQ28" i="46"/>
  <c r="BP28" i="46"/>
  <c r="BO28" i="46"/>
  <c r="BF28" i="46"/>
  <c r="BE28" i="46"/>
  <c r="BD28" i="46"/>
  <c r="BC28" i="46"/>
  <c r="BB28" i="46"/>
  <c r="BA28" i="46"/>
  <c r="AZ28" i="46"/>
  <c r="AY28" i="46"/>
  <c r="AX28" i="46"/>
  <c r="AW28" i="46"/>
  <c r="AV28" i="46"/>
  <c r="AU28" i="46"/>
  <c r="AT28" i="46"/>
  <c r="AS28" i="46"/>
  <c r="AR28" i="46"/>
  <c r="AQ28" i="46"/>
  <c r="AP28" i="46"/>
  <c r="AO28" i="46"/>
  <c r="AK28" i="46"/>
  <c r="AJ28" i="46"/>
  <c r="AI28" i="46"/>
  <c r="AH28" i="46"/>
  <c r="AF28" i="46"/>
  <c r="AE28" i="46"/>
  <c r="AD28" i="46"/>
  <c r="AC28" i="46"/>
  <c r="AB28" i="46"/>
  <c r="AA28" i="46"/>
  <c r="Y28" i="46"/>
  <c r="BJ28" i="46" s="1"/>
  <c r="S28" i="46"/>
  <c r="O28" i="46"/>
  <c r="N28" i="46"/>
  <c r="R28" i="46"/>
  <c r="T28" i="46"/>
  <c r="M28" i="46"/>
  <c r="F28" i="46"/>
  <c r="E28" i="46"/>
  <c r="D28" i="46"/>
  <c r="DT27" i="46"/>
  <c r="AM27" i="46"/>
  <c r="DS27" i="46"/>
  <c r="DR27" i="46"/>
  <c r="AK27" i="46"/>
  <c r="DQ27" i="46"/>
  <c r="AJ27" i="46"/>
  <c r="BR27" i="46"/>
  <c r="BQ27" i="46"/>
  <c r="BP27" i="46"/>
  <c r="BO27" i="46"/>
  <c r="BF27" i="46"/>
  <c r="BE27" i="46"/>
  <c r="BD27" i="46"/>
  <c r="BC27" i="46"/>
  <c r="BB27" i="46"/>
  <c r="BA27" i="46"/>
  <c r="AZ27" i="46"/>
  <c r="AY27" i="46"/>
  <c r="AX27" i="46"/>
  <c r="AW27" i="46"/>
  <c r="AV27" i="46"/>
  <c r="AU27" i="46"/>
  <c r="AT27" i="46"/>
  <c r="AS27" i="46"/>
  <c r="AR27" i="46"/>
  <c r="AQ27" i="46"/>
  <c r="AP27" i="46"/>
  <c r="AO27" i="46"/>
  <c r="AL27" i="46"/>
  <c r="AI27" i="46"/>
  <c r="AH27" i="46"/>
  <c r="AF27" i="46"/>
  <c r="AE27" i="46"/>
  <c r="AD27" i="46"/>
  <c r="AC27" i="46"/>
  <c r="AB27" i="46"/>
  <c r="AA27" i="46"/>
  <c r="Y27" i="46"/>
  <c r="T27" i="46"/>
  <c r="O27" i="46"/>
  <c r="S27" i="46"/>
  <c r="N27" i="46"/>
  <c r="R27" i="46"/>
  <c r="M27" i="46"/>
  <c r="DT26" i="46"/>
  <c r="AM26" i="46"/>
  <c r="DS26" i="46"/>
  <c r="AL26" i="46"/>
  <c r="DR26" i="46"/>
  <c r="AK26" i="46"/>
  <c r="DQ26" i="46"/>
  <c r="BR26" i="46"/>
  <c r="BQ26" i="46"/>
  <c r="BP26" i="46"/>
  <c r="BO26" i="46"/>
  <c r="BF26" i="46"/>
  <c r="BE26" i="46"/>
  <c r="BD26" i="46"/>
  <c r="BC26" i="46"/>
  <c r="BB26" i="46"/>
  <c r="BA26" i="46"/>
  <c r="AZ26" i="46"/>
  <c r="AY26" i="46"/>
  <c r="AX26" i="46"/>
  <c r="AW26" i="46"/>
  <c r="AV26" i="46"/>
  <c r="AU26" i="46"/>
  <c r="AT26" i="46"/>
  <c r="AS26" i="46"/>
  <c r="AR26" i="46"/>
  <c r="AQ26" i="46"/>
  <c r="AP26" i="46"/>
  <c r="AO26" i="46"/>
  <c r="AJ26" i="46"/>
  <c r="AI26" i="46"/>
  <c r="AH26" i="46"/>
  <c r="AF26" i="46"/>
  <c r="AE26" i="46"/>
  <c r="AD26" i="46"/>
  <c r="AC26" i="46"/>
  <c r="AB26" i="46"/>
  <c r="AA26" i="46"/>
  <c r="Y26" i="46"/>
  <c r="BM26" i="46" s="1"/>
  <c r="S26" i="46"/>
  <c r="R26" i="46"/>
  <c r="O26" i="46"/>
  <c r="N26" i="46"/>
  <c r="M26" i="46"/>
  <c r="DR25" i="46"/>
  <c r="BR25" i="46"/>
  <c r="BQ25" i="46"/>
  <c r="BP25" i="46"/>
  <c r="BO25" i="46"/>
  <c r="BF25" i="46"/>
  <c r="BE25" i="46"/>
  <c r="BD25" i="46"/>
  <c r="BC25" i="46"/>
  <c r="BB25" i="46"/>
  <c r="BA25" i="46"/>
  <c r="AZ25" i="46"/>
  <c r="AY25" i="46"/>
  <c r="AX25" i="46"/>
  <c r="AW25" i="46"/>
  <c r="AV25" i="46"/>
  <c r="AU25" i="46"/>
  <c r="AT25" i="46"/>
  <c r="AS25" i="46"/>
  <c r="AR25" i="46"/>
  <c r="AQ25" i="46"/>
  <c r="AP25" i="46"/>
  <c r="AO25" i="46"/>
  <c r="AK25" i="46"/>
  <c r="AI25" i="46"/>
  <c r="AH25" i="46"/>
  <c r="AF25" i="46"/>
  <c r="AE25" i="46"/>
  <c r="AD25" i="46"/>
  <c r="AC25" i="46"/>
  <c r="AB25" i="46"/>
  <c r="AA25" i="46"/>
  <c r="Y25" i="46"/>
  <c r="T25" i="46"/>
  <c r="S25" i="46"/>
  <c r="O25" i="46"/>
  <c r="N25" i="46"/>
  <c r="R25" i="46"/>
  <c r="M25" i="46"/>
  <c r="BR24" i="46"/>
  <c r="BQ24" i="46"/>
  <c r="BP24" i="46"/>
  <c r="BO24" i="46"/>
  <c r="BF24" i="46"/>
  <c r="BE24" i="46"/>
  <c r="BD24" i="46"/>
  <c r="BC24" i="46"/>
  <c r="BB24" i="46"/>
  <c r="BA24" i="46"/>
  <c r="AZ24" i="46"/>
  <c r="AY24" i="46"/>
  <c r="AX24" i="46"/>
  <c r="AW24" i="46"/>
  <c r="AV24" i="46"/>
  <c r="AU24" i="46"/>
  <c r="AT24" i="46"/>
  <c r="AS24" i="46"/>
  <c r="AR24" i="46"/>
  <c r="AQ24" i="46"/>
  <c r="AP24" i="46"/>
  <c r="AO24" i="46"/>
  <c r="AM24" i="46"/>
  <c r="AL24" i="46"/>
  <c r="AK24" i="46"/>
  <c r="AJ24" i="46"/>
  <c r="AI24" i="46"/>
  <c r="AH24" i="46"/>
  <c r="AF24" i="46"/>
  <c r="AE24" i="46"/>
  <c r="AD24" i="46"/>
  <c r="AC24" i="46"/>
  <c r="AB24" i="46"/>
  <c r="AA24" i="46"/>
  <c r="Y24" i="46"/>
  <c r="BM24" i="46" s="1"/>
  <c r="S24" i="46"/>
  <c r="O24" i="46"/>
  <c r="N24" i="46"/>
  <c r="R24" i="46"/>
  <c r="T24" i="46"/>
  <c r="M24" i="46"/>
  <c r="BR23" i="46"/>
  <c r="BQ23" i="46"/>
  <c r="BP23" i="46"/>
  <c r="BO23" i="46"/>
  <c r="BF23" i="46"/>
  <c r="BE23" i="46"/>
  <c r="BD23" i="46"/>
  <c r="BC23" i="46"/>
  <c r="BB23" i="46"/>
  <c r="BA23" i="46"/>
  <c r="AZ23" i="46"/>
  <c r="AY23" i="46"/>
  <c r="AX23" i="46"/>
  <c r="AW23" i="46"/>
  <c r="AV23" i="46"/>
  <c r="AU23" i="46"/>
  <c r="AT23" i="46"/>
  <c r="AS23" i="46"/>
  <c r="AR23" i="46"/>
  <c r="AQ23" i="46"/>
  <c r="AP23" i="46"/>
  <c r="AO23" i="46"/>
  <c r="AI23" i="46"/>
  <c r="AH23" i="46"/>
  <c r="AF23" i="46"/>
  <c r="AE23" i="46"/>
  <c r="AD23" i="46"/>
  <c r="AC23" i="46"/>
  <c r="AB23" i="46"/>
  <c r="AA23" i="46"/>
  <c r="Y23" i="46"/>
  <c r="N79" i="55" s="1"/>
  <c r="O23" i="46"/>
  <c r="S23" i="46"/>
  <c r="N23" i="46"/>
  <c r="R23" i="46"/>
  <c r="T23" i="46"/>
  <c r="M23" i="46"/>
  <c r="D23" i="46"/>
  <c r="D24" i="46"/>
  <c r="BR22" i="46"/>
  <c r="BQ22" i="46"/>
  <c r="BP22" i="46"/>
  <c r="BO22" i="46"/>
  <c r="BF22" i="46"/>
  <c r="BE22" i="46"/>
  <c r="BD22" i="46"/>
  <c r="BC22" i="46"/>
  <c r="BB22" i="46"/>
  <c r="BA22" i="46"/>
  <c r="AZ22" i="46"/>
  <c r="AY22" i="46"/>
  <c r="AX22" i="46"/>
  <c r="AW22" i="46"/>
  <c r="AV22" i="46"/>
  <c r="AU22" i="46"/>
  <c r="AT22" i="46"/>
  <c r="AS22" i="46"/>
  <c r="AR22" i="46"/>
  <c r="AQ22" i="46"/>
  <c r="AP22" i="46"/>
  <c r="AO22" i="46"/>
  <c r="AI22" i="46"/>
  <c r="AH22" i="46"/>
  <c r="AF22" i="46"/>
  <c r="AE22" i="46"/>
  <c r="AD22" i="46"/>
  <c r="AC22" i="46"/>
  <c r="AB22" i="46"/>
  <c r="AA22" i="46"/>
  <c r="Y22" i="46"/>
  <c r="BL22" i="46" s="1"/>
  <c r="R22" i="46"/>
  <c r="T22" i="46"/>
  <c r="O22" i="46"/>
  <c r="S22" i="46"/>
  <c r="N22" i="46"/>
  <c r="M22" i="46"/>
  <c r="F22" i="46"/>
  <c r="F23" i="46" s="1"/>
  <c r="E22" i="46"/>
  <c r="E23" i="46"/>
  <c r="E25" i="46" s="1"/>
  <c r="D22" i="46"/>
  <c r="BR21" i="46"/>
  <c r="BQ21" i="46"/>
  <c r="BP21" i="46"/>
  <c r="BO21" i="46"/>
  <c r="BJ21" i="46"/>
  <c r="BF21" i="46"/>
  <c r="BE21" i="46"/>
  <c r="BD21" i="46"/>
  <c r="BC21" i="46"/>
  <c r="BB21" i="46"/>
  <c r="BA21" i="46"/>
  <c r="AZ21" i="46"/>
  <c r="AY21" i="46"/>
  <c r="AX21" i="46"/>
  <c r="AW21" i="46"/>
  <c r="AV21" i="46"/>
  <c r="AU21" i="46"/>
  <c r="AT21" i="46"/>
  <c r="AS21" i="46"/>
  <c r="AR21" i="46"/>
  <c r="AQ21" i="46"/>
  <c r="AP21" i="46"/>
  <c r="AO21" i="46"/>
  <c r="AI21" i="46"/>
  <c r="AH21" i="46"/>
  <c r="AF21" i="46"/>
  <c r="AE21" i="46"/>
  <c r="AD21" i="46"/>
  <c r="AC21" i="46"/>
  <c r="AB21" i="46"/>
  <c r="AA21" i="46"/>
  <c r="Y21" i="46"/>
  <c r="BM21" i="46"/>
  <c r="S21" i="46"/>
  <c r="R21" i="46"/>
  <c r="T21" i="46"/>
  <c r="O21" i="46"/>
  <c r="N21" i="46"/>
  <c r="M21" i="46"/>
  <c r="DT20" i="46"/>
  <c r="AM20" i="46"/>
  <c r="DS20" i="46"/>
  <c r="DR20" i="46"/>
  <c r="AK20" i="46"/>
  <c r="DQ20" i="46"/>
  <c r="AJ20" i="46"/>
  <c r="BR20" i="46"/>
  <c r="BQ20" i="46"/>
  <c r="BP20" i="46"/>
  <c r="BO20" i="46"/>
  <c r="BF20" i="46"/>
  <c r="BE20" i="46"/>
  <c r="BD20" i="46"/>
  <c r="BC20" i="46"/>
  <c r="BB20" i="46"/>
  <c r="BA20" i="46"/>
  <c r="AZ20" i="46"/>
  <c r="AY20" i="46"/>
  <c r="AX20" i="46"/>
  <c r="AW20" i="46"/>
  <c r="AV20" i="46"/>
  <c r="AU20" i="46"/>
  <c r="AT20" i="46"/>
  <c r="AS20" i="46"/>
  <c r="AR20" i="46"/>
  <c r="AQ20" i="46"/>
  <c r="AP20" i="46"/>
  <c r="AO20" i="46"/>
  <c r="AL20" i="46"/>
  <c r="AI20" i="46"/>
  <c r="AH20" i="46"/>
  <c r="AF20" i="46"/>
  <c r="AE20" i="46"/>
  <c r="AD20" i="46"/>
  <c r="AC20" i="46"/>
  <c r="AB20" i="46"/>
  <c r="AA20" i="46"/>
  <c r="Y20" i="46"/>
  <c r="O20" i="46"/>
  <c r="S20" i="46"/>
  <c r="N20" i="46"/>
  <c r="R20" i="46"/>
  <c r="M20" i="46"/>
  <c r="DT19" i="46"/>
  <c r="AM19" i="46"/>
  <c r="DS19" i="46"/>
  <c r="AL19" i="46"/>
  <c r="DR19" i="46"/>
  <c r="AK19" i="46"/>
  <c r="DQ19" i="46"/>
  <c r="BR19" i="46"/>
  <c r="BQ19" i="46"/>
  <c r="BP19" i="46"/>
  <c r="BO19" i="46"/>
  <c r="BF19" i="46"/>
  <c r="BE19" i="46"/>
  <c r="BD19" i="46"/>
  <c r="BC19" i="46"/>
  <c r="BB19" i="46"/>
  <c r="BA19" i="46"/>
  <c r="AZ19" i="46"/>
  <c r="AY19" i="46"/>
  <c r="AX19" i="46"/>
  <c r="AW19" i="46"/>
  <c r="AV19" i="46"/>
  <c r="AU19" i="46"/>
  <c r="AT19" i="46"/>
  <c r="AS19" i="46"/>
  <c r="AR19" i="46"/>
  <c r="AQ19" i="46"/>
  <c r="AP19" i="46"/>
  <c r="AO19" i="46"/>
  <c r="AJ19" i="46"/>
  <c r="AI19" i="46"/>
  <c r="AH19" i="46"/>
  <c r="AF19" i="46"/>
  <c r="AE19" i="46"/>
  <c r="AD19" i="46"/>
  <c r="AC19" i="46"/>
  <c r="AB19" i="46"/>
  <c r="AA19" i="46"/>
  <c r="Y19" i="46"/>
  <c r="BM19" i="46"/>
  <c r="S19" i="46"/>
  <c r="R19" i="46"/>
  <c r="T19" i="46"/>
  <c r="O19" i="46"/>
  <c r="N19" i="46"/>
  <c r="M19" i="46"/>
  <c r="DT18" i="46"/>
  <c r="AM18" i="46"/>
  <c r="DS18" i="46"/>
  <c r="DR18" i="46"/>
  <c r="AK18" i="46"/>
  <c r="DQ18" i="46"/>
  <c r="AJ18" i="46"/>
  <c r="BR18" i="46"/>
  <c r="BQ18" i="46"/>
  <c r="BP18" i="46"/>
  <c r="BO18" i="46"/>
  <c r="BL18" i="46"/>
  <c r="BF18" i="46"/>
  <c r="BE18" i="46"/>
  <c r="BD18" i="46"/>
  <c r="BC18" i="46"/>
  <c r="BB18" i="46"/>
  <c r="BA18" i="46"/>
  <c r="AZ18" i="46"/>
  <c r="AY18" i="46"/>
  <c r="AX18" i="46"/>
  <c r="AW18" i="46"/>
  <c r="AV18" i="46"/>
  <c r="AU18" i="46"/>
  <c r="AT18" i="46"/>
  <c r="AS18" i="46"/>
  <c r="AR18" i="46"/>
  <c r="AQ18" i="46"/>
  <c r="AP18" i="46"/>
  <c r="AO18" i="46"/>
  <c r="AL18" i="46"/>
  <c r="AI18" i="46"/>
  <c r="AH18" i="46"/>
  <c r="AF18" i="46"/>
  <c r="AE18" i="46"/>
  <c r="AD18" i="46"/>
  <c r="AC18" i="46"/>
  <c r="AB18" i="46"/>
  <c r="AA18" i="46"/>
  <c r="Y18" i="46"/>
  <c r="BJ18" i="46" s="1"/>
  <c r="BM18" i="46"/>
  <c r="O18" i="46"/>
  <c r="S18" i="46"/>
  <c r="N18" i="46"/>
  <c r="R18" i="46"/>
  <c r="T18" i="46"/>
  <c r="M18" i="46"/>
  <c r="DT17" i="46"/>
  <c r="AM17" i="46"/>
  <c r="DS17" i="46"/>
  <c r="AL17" i="46"/>
  <c r="DR17" i="46"/>
  <c r="AK17" i="46"/>
  <c r="DQ17" i="46"/>
  <c r="BR17" i="46"/>
  <c r="BQ17" i="46"/>
  <c r="BP17" i="46"/>
  <c r="BO17" i="46"/>
  <c r="BF17" i="46"/>
  <c r="BE17" i="46"/>
  <c r="BD17" i="46"/>
  <c r="BC17" i="46"/>
  <c r="BB17" i="46"/>
  <c r="BA17" i="46"/>
  <c r="AZ17" i="46"/>
  <c r="AY17" i="46"/>
  <c r="AX17" i="46"/>
  <c r="AW17" i="46"/>
  <c r="AV17" i="46"/>
  <c r="AU17" i="46"/>
  <c r="AT17" i="46"/>
  <c r="AS17" i="46"/>
  <c r="AR17" i="46"/>
  <c r="AQ17" i="46"/>
  <c r="AP17" i="46"/>
  <c r="AO17" i="46"/>
  <c r="AJ17" i="46"/>
  <c r="AI17" i="46"/>
  <c r="AH17" i="46"/>
  <c r="AF17" i="46"/>
  <c r="AE17" i="46"/>
  <c r="AD17" i="46"/>
  <c r="AC17" i="46"/>
  <c r="AB17" i="46"/>
  <c r="AA17" i="46"/>
  <c r="Y17" i="46"/>
  <c r="BM17" i="46"/>
  <c r="S17" i="46"/>
  <c r="R17" i="46"/>
  <c r="T17" i="46"/>
  <c r="O17" i="46"/>
  <c r="N17" i="46"/>
  <c r="M17" i="46"/>
  <c r="BR16" i="46"/>
  <c r="BQ16" i="46"/>
  <c r="BP16" i="46"/>
  <c r="BO16" i="46"/>
  <c r="BF16" i="46"/>
  <c r="BE16" i="46"/>
  <c r="BD16" i="46"/>
  <c r="BC16" i="46"/>
  <c r="BB16" i="46"/>
  <c r="BA16" i="46"/>
  <c r="AZ16" i="46"/>
  <c r="AY16" i="46"/>
  <c r="AX16" i="46"/>
  <c r="AW16" i="46"/>
  <c r="AV16" i="46"/>
  <c r="AU16" i="46"/>
  <c r="AT16" i="46"/>
  <c r="AS16" i="46"/>
  <c r="AR16" i="46"/>
  <c r="AQ16" i="46"/>
  <c r="AP16" i="46"/>
  <c r="AO16" i="46"/>
  <c r="AI16" i="46"/>
  <c r="AH16" i="46"/>
  <c r="AF16" i="46"/>
  <c r="AE16" i="46"/>
  <c r="AD16" i="46"/>
  <c r="AC16" i="46"/>
  <c r="AB16" i="46"/>
  <c r="AA16" i="46"/>
  <c r="Y16" i="46"/>
  <c r="O16" i="46"/>
  <c r="S16" i="46"/>
  <c r="N16" i="46"/>
  <c r="R16" i="46"/>
  <c r="T16" i="46"/>
  <c r="M16" i="46"/>
  <c r="BR15" i="46"/>
  <c r="BQ15" i="46"/>
  <c r="BP15" i="46"/>
  <c r="BO15" i="46"/>
  <c r="BF15" i="46"/>
  <c r="BE15" i="46"/>
  <c r="BD15" i="46"/>
  <c r="BC15" i="46"/>
  <c r="BB15" i="46"/>
  <c r="BA15" i="46"/>
  <c r="AZ15" i="46"/>
  <c r="AY15" i="46"/>
  <c r="AX15" i="46"/>
  <c r="AW15" i="46"/>
  <c r="AV15" i="46"/>
  <c r="AU15" i="46"/>
  <c r="AT15" i="46"/>
  <c r="AS15" i="46"/>
  <c r="AR15" i="46"/>
  <c r="AQ15" i="46"/>
  <c r="AP15" i="46"/>
  <c r="AO15" i="46"/>
  <c r="AI15" i="46"/>
  <c r="AH15" i="46"/>
  <c r="AF15" i="46"/>
  <c r="AE15" i="46"/>
  <c r="AD15" i="46"/>
  <c r="AC15" i="46"/>
  <c r="AB15" i="46"/>
  <c r="AA15" i="46"/>
  <c r="Y15" i="46"/>
  <c r="S15" i="46"/>
  <c r="R15" i="46"/>
  <c r="T15" i="46"/>
  <c r="O15" i="46"/>
  <c r="N15" i="46"/>
  <c r="M15" i="46"/>
  <c r="DT14" i="46"/>
  <c r="AM14" i="46"/>
  <c r="DS14" i="46"/>
  <c r="DR14" i="46"/>
  <c r="AK14" i="46"/>
  <c r="DQ14" i="46"/>
  <c r="AJ14" i="46"/>
  <c r="BR14" i="46"/>
  <c r="BQ14" i="46"/>
  <c r="BP14" i="46"/>
  <c r="BO14" i="46"/>
  <c r="BF14" i="46"/>
  <c r="BE14" i="46"/>
  <c r="BD14" i="46"/>
  <c r="BC14" i="46"/>
  <c r="BB14" i="46"/>
  <c r="BA14" i="46"/>
  <c r="AZ14" i="46"/>
  <c r="AY14" i="46"/>
  <c r="AX14" i="46"/>
  <c r="AW14" i="46"/>
  <c r="AV14" i="46"/>
  <c r="AU14" i="46"/>
  <c r="AT14" i="46"/>
  <c r="AS14" i="46"/>
  <c r="AR14" i="46"/>
  <c r="AQ14" i="46"/>
  <c r="AP14" i="46"/>
  <c r="AO14" i="46"/>
  <c r="AL14" i="46"/>
  <c r="AI14" i="46"/>
  <c r="AH14" i="46"/>
  <c r="AF14" i="46"/>
  <c r="AE14" i="46"/>
  <c r="AD14" i="46"/>
  <c r="AD167" i="46" s="1"/>
  <c r="D119" i="46" s="1"/>
  <c r="AC14" i="46"/>
  <c r="AB14" i="46"/>
  <c r="AA14" i="46"/>
  <c r="Y14" i="46"/>
  <c r="BH14" i="46" s="1"/>
  <c r="O14" i="46"/>
  <c r="S14" i="46"/>
  <c r="N14" i="46"/>
  <c r="R14" i="46"/>
  <c r="T14" i="46"/>
  <c r="M14" i="46"/>
  <c r="DT13" i="46"/>
  <c r="AM13" i="46"/>
  <c r="DS13" i="46"/>
  <c r="AL13" i="46"/>
  <c r="DR13" i="46"/>
  <c r="AK13" i="46"/>
  <c r="DQ13" i="46"/>
  <c r="BR13" i="46"/>
  <c r="BQ13" i="46"/>
  <c r="BP13" i="46"/>
  <c r="BO13" i="46"/>
  <c r="BF13" i="46"/>
  <c r="BE13" i="46"/>
  <c r="BD13" i="46"/>
  <c r="BC13" i="46"/>
  <c r="BB13" i="46"/>
  <c r="BA13" i="46"/>
  <c r="AZ13" i="46"/>
  <c r="AY13" i="46"/>
  <c r="AX13" i="46"/>
  <c r="AW13" i="46"/>
  <c r="AV13" i="46"/>
  <c r="AU13" i="46"/>
  <c r="AT13" i="46"/>
  <c r="AS13" i="46"/>
  <c r="AR13" i="46"/>
  <c r="AQ13" i="46"/>
  <c r="AP13" i="46"/>
  <c r="AO13" i="46"/>
  <c r="AJ13" i="46"/>
  <c r="AI13" i="46"/>
  <c r="AH13" i="46"/>
  <c r="AF13" i="46"/>
  <c r="AE13" i="46"/>
  <c r="AD13" i="46"/>
  <c r="AC13" i="46"/>
  <c r="AB13" i="46"/>
  <c r="AA13" i="46"/>
  <c r="Y13" i="46"/>
  <c r="BM13" i="46" s="1"/>
  <c r="S13" i="46"/>
  <c r="R13" i="46"/>
  <c r="T13" i="46"/>
  <c r="O13" i="46"/>
  <c r="N13" i="46"/>
  <c r="M13" i="46"/>
  <c r="BR12" i="46"/>
  <c r="BQ12" i="46"/>
  <c r="BP12" i="46"/>
  <c r="BO12" i="46"/>
  <c r="BK12" i="46"/>
  <c r="BF12" i="46"/>
  <c r="BE12" i="46"/>
  <c r="BD12" i="46"/>
  <c r="BC12" i="46"/>
  <c r="BB12" i="46"/>
  <c r="BA12" i="46"/>
  <c r="AZ12" i="46"/>
  <c r="AY12" i="46"/>
  <c r="AX12" i="46"/>
  <c r="AW12" i="46"/>
  <c r="AV12" i="46"/>
  <c r="AU12" i="46"/>
  <c r="AT12" i="46"/>
  <c r="AS12" i="46"/>
  <c r="AR12" i="46"/>
  <c r="AQ12" i="46"/>
  <c r="AP12" i="46"/>
  <c r="AO12" i="46"/>
  <c r="AI12" i="46"/>
  <c r="AH12" i="46"/>
  <c r="AF12" i="46"/>
  <c r="AE12" i="46"/>
  <c r="AD12" i="46"/>
  <c r="AC12" i="46"/>
  <c r="AB12" i="46"/>
  <c r="AA12" i="46"/>
  <c r="Y12" i="46"/>
  <c r="BM12" i="46"/>
  <c r="O12" i="46"/>
  <c r="S12" i="46"/>
  <c r="N12" i="46"/>
  <c r="R12" i="46"/>
  <c r="T12" i="46"/>
  <c r="M12" i="46"/>
  <c r="BR11" i="46"/>
  <c r="BQ11" i="46"/>
  <c r="BP11" i="46"/>
  <c r="BO11" i="46"/>
  <c r="BF11" i="46"/>
  <c r="BE11" i="46"/>
  <c r="BD11" i="46"/>
  <c r="BC11" i="46"/>
  <c r="BB11" i="46"/>
  <c r="BA11" i="46"/>
  <c r="AZ11" i="46"/>
  <c r="AY11" i="46"/>
  <c r="AX11" i="46"/>
  <c r="AW11" i="46"/>
  <c r="AV11" i="46"/>
  <c r="AU11" i="46"/>
  <c r="AT11" i="46"/>
  <c r="AS11" i="46"/>
  <c r="AR11" i="46"/>
  <c r="AQ11" i="46"/>
  <c r="AP11" i="46"/>
  <c r="AO11" i="46"/>
  <c r="AM11" i="46"/>
  <c r="AL11" i="46"/>
  <c r="AK11" i="46"/>
  <c r="AJ11" i="46"/>
  <c r="AI11" i="46"/>
  <c r="AH11" i="46"/>
  <c r="AF11" i="46"/>
  <c r="AE11" i="46"/>
  <c r="AD11" i="46"/>
  <c r="AC11" i="46"/>
  <c r="AB11" i="46"/>
  <c r="AA11" i="46"/>
  <c r="Y11" i="46"/>
  <c r="S11" i="46"/>
  <c r="R11" i="46"/>
  <c r="T11" i="46"/>
  <c r="O11" i="46"/>
  <c r="N11" i="46"/>
  <c r="M11" i="46"/>
  <c r="BR10" i="46"/>
  <c r="BQ10" i="46"/>
  <c r="BP10" i="46"/>
  <c r="BO10" i="46"/>
  <c r="BJ10" i="46"/>
  <c r="BF10" i="46"/>
  <c r="BE10" i="46"/>
  <c r="BD10" i="46"/>
  <c r="BC10" i="46"/>
  <c r="BB10" i="46"/>
  <c r="BA10" i="46"/>
  <c r="AZ10" i="46"/>
  <c r="AY10" i="46"/>
  <c r="AX10" i="46"/>
  <c r="AW10" i="46"/>
  <c r="AV10" i="46"/>
  <c r="AU10" i="46"/>
  <c r="AT10" i="46"/>
  <c r="AS10" i="46"/>
  <c r="AR10" i="46"/>
  <c r="AQ10" i="46"/>
  <c r="AP10" i="46"/>
  <c r="AO10" i="46"/>
  <c r="AM10" i="46"/>
  <c r="AL10" i="46"/>
  <c r="AK10" i="46"/>
  <c r="AJ10" i="46"/>
  <c r="AI10" i="46"/>
  <c r="AH10" i="46"/>
  <c r="AF10" i="46"/>
  <c r="AE10" i="46"/>
  <c r="AD10" i="46"/>
  <c r="AC10" i="46"/>
  <c r="AB10" i="46"/>
  <c r="AA10" i="46"/>
  <c r="Y10" i="46"/>
  <c r="O10" i="46"/>
  <c r="S10" i="46"/>
  <c r="N10" i="46"/>
  <c r="R10" i="46"/>
  <c r="M10" i="46"/>
  <c r="BR9" i="46"/>
  <c r="BQ9" i="46"/>
  <c r="BP9" i="46"/>
  <c r="BO9" i="46"/>
  <c r="BF9" i="46"/>
  <c r="BE9" i="46"/>
  <c r="BD9" i="46"/>
  <c r="BC9" i="46"/>
  <c r="BB9" i="46"/>
  <c r="BA9" i="46"/>
  <c r="AZ9" i="46"/>
  <c r="AY9" i="46"/>
  <c r="AX9" i="46"/>
  <c r="AW9" i="46"/>
  <c r="AV9" i="46"/>
  <c r="AU9" i="46"/>
  <c r="AT9" i="46"/>
  <c r="AS9" i="46"/>
  <c r="AR9" i="46"/>
  <c r="AQ9" i="46"/>
  <c r="AP9" i="46"/>
  <c r="AO9" i="46"/>
  <c r="AI9" i="46"/>
  <c r="AH9" i="46"/>
  <c r="AF9" i="46"/>
  <c r="AE9" i="46"/>
  <c r="AD9" i="46"/>
  <c r="AC9" i="46"/>
  <c r="AB9" i="46"/>
  <c r="AA9" i="46"/>
  <c r="Y9" i="46"/>
  <c r="BJ9" i="46" s="1"/>
  <c r="S9" i="46"/>
  <c r="R9" i="46"/>
  <c r="T9" i="46"/>
  <c r="O9" i="46"/>
  <c r="N9" i="46"/>
  <c r="M9" i="46"/>
  <c r="BR8" i="46"/>
  <c r="BQ8" i="46"/>
  <c r="BP8" i="46"/>
  <c r="BO8" i="46"/>
  <c r="BF8" i="46"/>
  <c r="BE8" i="46"/>
  <c r="BD8" i="46"/>
  <c r="BC8" i="46"/>
  <c r="BB8" i="46"/>
  <c r="BA8" i="46"/>
  <c r="AZ8" i="46"/>
  <c r="AY8" i="46"/>
  <c r="AX8" i="46"/>
  <c r="AW8" i="46"/>
  <c r="AV8" i="46"/>
  <c r="AU8" i="46"/>
  <c r="AT8" i="46"/>
  <c r="AS8" i="46"/>
  <c r="AR8" i="46"/>
  <c r="AQ8" i="46"/>
  <c r="AP8" i="46"/>
  <c r="AO8" i="46"/>
  <c r="AM8" i="46"/>
  <c r="AL8" i="46"/>
  <c r="AK8" i="46"/>
  <c r="AJ8" i="46"/>
  <c r="AI8" i="46"/>
  <c r="AH8" i="46"/>
  <c r="AF8" i="46"/>
  <c r="AE8" i="46"/>
  <c r="AD8" i="46"/>
  <c r="AC8" i="46"/>
  <c r="AB8" i="46"/>
  <c r="AA8" i="46"/>
  <c r="Y8" i="46"/>
  <c r="BL8" i="46" s="1"/>
  <c r="O8" i="46"/>
  <c r="S8" i="46"/>
  <c r="N8" i="46"/>
  <c r="R8" i="46"/>
  <c r="T8" i="46"/>
  <c r="M8" i="46"/>
  <c r="BR7" i="46"/>
  <c r="BQ7" i="46"/>
  <c r="BP7" i="46"/>
  <c r="BO7" i="46"/>
  <c r="BF7" i="46"/>
  <c r="BE7" i="46"/>
  <c r="BD7" i="46"/>
  <c r="BC7" i="46"/>
  <c r="BB7" i="46"/>
  <c r="BA7" i="46"/>
  <c r="AZ7" i="46"/>
  <c r="AY7" i="46"/>
  <c r="AX7" i="46"/>
  <c r="AW7" i="46"/>
  <c r="AV7" i="46"/>
  <c r="AU7" i="46"/>
  <c r="AT7" i="46"/>
  <c r="AS7" i="46"/>
  <c r="AR7" i="46"/>
  <c r="AQ7" i="46"/>
  <c r="AP7" i="46"/>
  <c r="AO7" i="46"/>
  <c r="AM7" i="46"/>
  <c r="AL7" i="46"/>
  <c r="AK7" i="46"/>
  <c r="AJ7" i="46"/>
  <c r="AI7" i="46"/>
  <c r="AH7" i="46"/>
  <c r="AF7" i="46"/>
  <c r="AE7" i="46"/>
  <c r="AD7" i="46"/>
  <c r="AC7" i="46"/>
  <c r="AB7" i="46"/>
  <c r="AA7" i="46"/>
  <c r="Y7" i="46"/>
  <c r="S7" i="46"/>
  <c r="R7" i="46"/>
  <c r="T7" i="46"/>
  <c r="O7" i="46"/>
  <c r="N7" i="46"/>
  <c r="M7" i="46"/>
  <c r="BR6" i="46"/>
  <c r="BQ6" i="46"/>
  <c r="BP6" i="46"/>
  <c r="BO6" i="46"/>
  <c r="BH6" i="46"/>
  <c r="BF6" i="46"/>
  <c r="BE6" i="46"/>
  <c r="BD6" i="46"/>
  <c r="BC6" i="46"/>
  <c r="BB6" i="46"/>
  <c r="BA6" i="46"/>
  <c r="AZ6" i="46"/>
  <c r="AY6" i="46"/>
  <c r="AX6" i="46"/>
  <c r="AW6" i="46"/>
  <c r="AV6" i="46"/>
  <c r="AU6" i="46"/>
  <c r="AT6" i="46"/>
  <c r="AS6" i="46"/>
  <c r="AR6" i="46"/>
  <c r="AQ6" i="46"/>
  <c r="AQ167" i="46" s="1"/>
  <c r="C97" i="46" s="1"/>
  <c r="AP6" i="46"/>
  <c r="AO6" i="46"/>
  <c r="AI6" i="46"/>
  <c r="AH6" i="46"/>
  <c r="AF6" i="46"/>
  <c r="AE6" i="46"/>
  <c r="AD6" i="46"/>
  <c r="AC6" i="46"/>
  <c r="AC167" i="46" s="1"/>
  <c r="C119" i="46" s="1"/>
  <c r="AB6" i="46"/>
  <c r="AA6" i="46"/>
  <c r="Y6" i="46"/>
  <c r="BJ6" i="46"/>
  <c r="O6" i="46"/>
  <c r="S6" i="46"/>
  <c r="N6" i="46"/>
  <c r="R6" i="46"/>
  <c r="M6" i="46"/>
  <c r="BR5" i="46"/>
  <c r="BQ5" i="46"/>
  <c r="BP5" i="46"/>
  <c r="BP167" i="46" s="1"/>
  <c r="D122" i="46" s="1"/>
  <c r="BO5" i="46"/>
  <c r="BF5" i="46"/>
  <c r="BE5" i="46"/>
  <c r="BD5" i="46"/>
  <c r="BC5" i="46"/>
  <c r="BB5" i="46"/>
  <c r="BA5" i="46"/>
  <c r="AZ5" i="46"/>
  <c r="AY5" i="46"/>
  <c r="AX5" i="46"/>
  <c r="AW5" i="46"/>
  <c r="AV5" i="46"/>
  <c r="AU5" i="46"/>
  <c r="AT5" i="46"/>
  <c r="AS5" i="46"/>
  <c r="AR5" i="46"/>
  <c r="AQ5" i="46"/>
  <c r="AP5" i="46"/>
  <c r="AO5" i="46"/>
  <c r="AI5" i="46"/>
  <c r="AH5" i="46"/>
  <c r="AF5" i="46"/>
  <c r="AE5" i="46"/>
  <c r="AD5" i="46"/>
  <c r="AC5" i="46"/>
  <c r="AB5" i="46"/>
  <c r="AA5" i="46"/>
  <c r="Y5" i="46"/>
  <c r="BJ5" i="46" s="1"/>
  <c r="BM5" i="46"/>
  <c r="S5" i="46"/>
  <c r="R5" i="46"/>
  <c r="T5" i="46"/>
  <c r="O5" i="46"/>
  <c r="N5" i="46"/>
  <c r="M5" i="46"/>
  <c r="DM4" i="46"/>
  <c r="DM5" i="46"/>
  <c r="DM6" i="46"/>
  <c r="DM7" i="46"/>
  <c r="DM8" i="46"/>
  <c r="DM9" i="46"/>
  <c r="DM10" i="46"/>
  <c r="DM11" i="46"/>
  <c r="DM12" i="46"/>
  <c r="DD4" i="46"/>
  <c r="BR4" i="46"/>
  <c r="BQ4" i="46"/>
  <c r="BP4" i="46"/>
  <c r="BO4" i="46"/>
  <c r="BF4" i="46"/>
  <c r="BE4" i="46"/>
  <c r="BD4" i="46"/>
  <c r="BC4" i="46"/>
  <c r="BB4" i="46"/>
  <c r="BA4" i="46"/>
  <c r="AZ4" i="46"/>
  <c r="AY4" i="46"/>
  <c r="AX4" i="46"/>
  <c r="AW4" i="46"/>
  <c r="AV4" i="46"/>
  <c r="AU4" i="46"/>
  <c r="AT4" i="46"/>
  <c r="AS4" i="46"/>
  <c r="AR4" i="46"/>
  <c r="AQ4" i="46"/>
  <c r="AP4" i="46"/>
  <c r="AO4" i="46"/>
  <c r="AI4" i="46"/>
  <c r="AH4" i="46"/>
  <c r="AF4" i="46"/>
  <c r="AE4" i="46"/>
  <c r="AD4" i="46"/>
  <c r="AC4" i="46"/>
  <c r="AB4" i="46"/>
  <c r="AA4" i="46"/>
  <c r="Y4" i="46"/>
  <c r="BJ4" i="46"/>
  <c r="O4" i="46"/>
  <c r="S4" i="46"/>
  <c r="N4" i="46"/>
  <c r="R4" i="46"/>
  <c r="T4" i="46"/>
  <c r="M4" i="46"/>
  <c r="DO3" i="46"/>
  <c r="DO4" i="46"/>
  <c r="DO5" i="46"/>
  <c r="DO6" i="46"/>
  <c r="DO7" i="46"/>
  <c r="DO8" i="46"/>
  <c r="DO9" i="46"/>
  <c r="DO10" i="46"/>
  <c r="DO11" i="46"/>
  <c r="DO12" i="46"/>
  <c r="DN3" i="46"/>
  <c r="DS3" i="46" s="1"/>
  <c r="AL3" i="46" s="1"/>
  <c r="DM3" i="46"/>
  <c r="DL3" i="46"/>
  <c r="DR3" i="46" s="1"/>
  <c r="AK3" i="46" s="1"/>
  <c r="DJ3" i="46"/>
  <c r="DJ4" i="46"/>
  <c r="DI3" i="46"/>
  <c r="DI5" i="46"/>
  <c r="DH3" i="46"/>
  <c r="DH5" i="46"/>
  <c r="DG3" i="46"/>
  <c r="DG5" i="46"/>
  <c r="DF3" i="46"/>
  <c r="DF4" i="46"/>
  <c r="DE3" i="46"/>
  <c r="DE5" i="46"/>
  <c r="DD3" i="46"/>
  <c r="DD5" i="46"/>
  <c r="DC3" i="46"/>
  <c r="DC5" i="46"/>
  <c r="DB3" i="46"/>
  <c r="DB4" i="46"/>
  <c r="DA3" i="46"/>
  <c r="DA5" i="46"/>
  <c r="CZ3" i="46"/>
  <c r="CZ5" i="46"/>
  <c r="CY3" i="46"/>
  <c r="CY5" i="46"/>
  <c r="CX3" i="46"/>
  <c r="BR3" i="46"/>
  <c r="BQ3" i="46"/>
  <c r="BP3" i="46"/>
  <c r="BO3" i="46"/>
  <c r="BF3" i="46"/>
  <c r="BE3" i="46"/>
  <c r="BD3" i="46"/>
  <c r="BC3" i="46"/>
  <c r="BB3" i="46"/>
  <c r="BA3" i="46"/>
  <c r="AZ3" i="46"/>
  <c r="AY3" i="46"/>
  <c r="AX3" i="46"/>
  <c r="AW3" i="46"/>
  <c r="AV3" i="46"/>
  <c r="AU3" i="46"/>
  <c r="AT3" i="46"/>
  <c r="AS3" i="46"/>
  <c r="AR3" i="46"/>
  <c r="AQ3" i="46"/>
  <c r="AP3" i="46"/>
  <c r="AO3" i="46"/>
  <c r="AI3" i="46"/>
  <c r="AH3" i="46"/>
  <c r="AF3" i="46"/>
  <c r="AE3" i="46"/>
  <c r="AD3" i="46"/>
  <c r="AC3" i="46"/>
  <c r="AB3" i="46"/>
  <c r="AA3" i="46"/>
  <c r="Y3" i="46"/>
  <c r="BL3" i="46" s="1"/>
  <c r="S3" i="46"/>
  <c r="R3" i="46"/>
  <c r="T3" i="46"/>
  <c r="O3" i="46"/>
  <c r="N3" i="46"/>
  <c r="M3" i="46"/>
  <c r="X167" i="45"/>
  <c r="W167" i="45"/>
  <c r="Q167" i="45"/>
  <c r="P167" i="45"/>
  <c r="BR165" i="45"/>
  <c r="BQ165" i="45"/>
  <c r="BP165" i="45"/>
  <c r="BO165" i="45"/>
  <c r="BF165" i="45"/>
  <c r="BE165" i="45"/>
  <c r="BD165" i="45"/>
  <c r="BC165" i="45"/>
  <c r="BB165" i="45"/>
  <c r="BA165" i="45"/>
  <c r="AZ165" i="45"/>
  <c r="AY165" i="45"/>
  <c r="AX165" i="45"/>
  <c r="AW165" i="45"/>
  <c r="AV165" i="45"/>
  <c r="AU165" i="45"/>
  <c r="AT165" i="45"/>
  <c r="AS165" i="45"/>
  <c r="AR165" i="45"/>
  <c r="AQ165" i="45"/>
  <c r="AP165" i="45"/>
  <c r="AO165" i="45"/>
  <c r="AM165" i="45"/>
  <c r="AL165" i="45"/>
  <c r="AK165" i="45"/>
  <c r="AJ165" i="45"/>
  <c r="AI165" i="45"/>
  <c r="AH165" i="45"/>
  <c r="AF165" i="45"/>
  <c r="AE165" i="45"/>
  <c r="AD165" i="45"/>
  <c r="AC165" i="45"/>
  <c r="AB165" i="45"/>
  <c r="AA165" i="45"/>
  <c r="Y165" i="45"/>
  <c r="BI165" i="45" s="1"/>
  <c r="S165" i="45"/>
  <c r="O165" i="45"/>
  <c r="N165" i="45"/>
  <c r="R165" i="45"/>
  <c r="M165" i="45"/>
  <c r="BR164" i="45"/>
  <c r="BQ164" i="45"/>
  <c r="BP164" i="45"/>
  <c r="BO164" i="45"/>
  <c r="BF164" i="45"/>
  <c r="BE164" i="45"/>
  <c r="BD164" i="45"/>
  <c r="BC164" i="45"/>
  <c r="BB164" i="45"/>
  <c r="BA164" i="45"/>
  <c r="AZ164" i="45"/>
  <c r="AY164" i="45"/>
  <c r="AX164" i="45"/>
  <c r="AW164" i="45"/>
  <c r="AV164" i="45"/>
  <c r="AU164" i="45"/>
  <c r="AT164" i="45"/>
  <c r="AS164" i="45"/>
  <c r="AR164" i="45"/>
  <c r="AQ164" i="45"/>
  <c r="AP164" i="45"/>
  <c r="AO164" i="45"/>
  <c r="AM164" i="45"/>
  <c r="AL164" i="45"/>
  <c r="AK164" i="45"/>
  <c r="AJ164" i="45"/>
  <c r="AI164" i="45"/>
  <c r="AH164" i="45"/>
  <c r="AF164" i="45"/>
  <c r="AE164" i="45"/>
  <c r="AD164" i="45"/>
  <c r="AC164" i="45"/>
  <c r="AB164" i="45"/>
  <c r="AA164" i="45"/>
  <c r="Y164" i="45"/>
  <c r="BK164" i="45" s="1"/>
  <c r="R164" i="45"/>
  <c r="T164" i="45"/>
  <c r="O164" i="45"/>
  <c r="S164" i="45"/>
  <c r="N164" i="45"/>
  <c r="M164" i="45"/>
  <c r="BR163" i="45"/>
  <c r="BQ163" i="45"/>
  <c r="BP163" i="45"/>
  <c r="BO163" i="45"/>
  <c r="BF163" i="45"/>
  <c r="BE163" i="45"/>
  <c r="BD163" i="45"/>
  <c r="BC163" i="45"/>
  <c r="BB163" i="45"/>
  <c r="BA163" i="45"/>
  <c r="AZ163" i="45"/>
  <c r="AY163" i="45"/>
  <c r="AX163" i="45"/>
  <c r="AW163" i="45"/>
  <c r="AV163" i="45"/>
  <c r="AU163" i="45"/>
  <c r="AT163" i="45"/>
  <c r="AS163" i="45"/>
  <c r="AR163" i="45"/>
  <c r="AQ163" i="45"/>
  <c r="AP163" i="45"/>
  <c r="AO163" i="45"/>
  <c r="AM163" i="45"/>
  <c r="AL163" i="45"/>
  <c r="AK163" i="45"/>
  <c r="AJ163" i="45"/>
  <c r="AI163" i="45"/>
  <c r="AH163" i="45"/>
  <c r="AF163" i="45"/>
  <c r="AE163" i="45"/>
  <c r="AD163" i="45"/>
  <c r="AC163" i="45"/>
  <c r="AB163" i="45"/>
  <c r="AA163" i="45"/>
  <c r="Y163" i="45"/>
  <c r="BL163" i="45" s="1"/>
  <c r="S163" i="45"/>
  <c r="O163" i="45"/>
  <c r="N163" i="45"/>
  <c r="R163" i="45"/>
  <c r="T163" i="45"/>
  <c r="M163" i="45"/>
  <c r="BR162" i="45"/>
  <c r="BQ162" i="45"/>
  <c r="BP162" i="45"/>
  <c r="BO162" i="45"/>
  <c r="BF162" i="45"/>
  <c r="BE162" i="45"/>
  <c r="BD162" i="45"/>
  <c r="BC162" i="45"/>
  <c r="BB162" i="45"/>
  <c r="BA162" i="45"/>
  <c r="AZ162" i="45"/>
  <c r="AY162" i="45"/>
  <c r="AX162" i="45"/>
  <c r="AW162" i="45"/>
  <c r="AV162" i="45"/>
  <c r="AU162" i="45"/>
  <c r="AT162" i="45"/>
  <c r="AS162" i="45"/>
  <c r="AR162" i="45"/>
  <c r="AQ162" i="45"/>
  <c r="AP162" i="45"/>
  <c r="AO162" i="45"/>
  <c r="AM162" i="45"/>
  <c r="AL162" i="45"/>
  <c r="AK162" i="45"/>
  <c r="AJ162" i="45"/>
  <c r="AI162" i="45"/>
  <c r="AH162" i="45"/>
  <c r="AF162" i="45"/>
  <c r="AE162" i="45"/>
  <c r="AD162" i="45"/>
  <c r="AC162" i="45"/>
  <c r="AB162" i="45"/>
  <c r="AA162" i="45"/>
  <c r="Y162" i="45"/>
  <c r="BK162" i="45"/>
  <c r="R162" i="45"/>
  <c r="T162" i="45"/>
  <c r="O162" i="45"/>
  <c r="S162" i="45"/>
  <c r="N162" i="45"/>
  <c r="M162" i="45"/>
  <c r="BR161" i="45"/>
  <c r="BQ161" i="45"/>
  <c r="BP161" i="45"/>
  <c r="BO161" i="45"/>
  <c r="BF161" i="45"/>
  <c r="BE161" i="45"/>
  <c r="BD161" i="45"/>
  <c r="BC161" i="45"/>
  <c r="BB161" i="45"/>
  <c r="BA161" i="45"/>
  <c r="AZ161" i="45"/>
  <c r="AY161" i="45"/>
  <c r="AX161" i="45"/>
  <c r="AW161" i="45"/>
  <c r="AV161" i="45"/>
  <c r="AU161" i="45"/>
  <c r="AT161" i="45"/>
  <c r="AS161" i="45"/>
  <c r="AR161" i="45"/>
  <c r="AQ161" i="45"/>
  <c r="AP161" i="45"/>
  <c r="AO161" i="45"/>
  <c r="AM161" i="45"/>
  <c r="AL161" i="45"/>
  <c r="AK161" i="45"/>
  <c r="AJ161" i="45"/>
  <c r="AI161" i="45"/>
  <c r="AH161" i="45"/>
  <c r="AF161" i="45"/>
  <c r="AE161" i="45"/>
  <c r="AD161" i="45"/>
  <c r="AC161" i="45"/>
  <c r="AB161" i="45"/>
  <c r="AA161" i="45"/>
  <c r="Y161" i="45"/>
  <c r="BM161" i="45" s="1"/>
  <c r="S161" i="45"/>
  <c r="O161" i="45"/>
  <c r="N161" i="45"/>
  <c r="R161" i="45"/>
  <c r="T161" i="45"/>
  <c r="M161" i="45"/>
  <c r="BR160" i="45"/>
  <c r="BQ160" i="45"/>
  <c r="BP160" i="45"/>
  <c r="BO160" i="45"/>
  <c r="BF160" i="45"/>
  <c r="BE160" i="45"/>
  <c r="BD160" i="45"/>
  <c r="BC160" i="45"/>
  <c r="BB160" i="45"/>
  <c r="BA160" i="45"/>
  <c r="AZ160" i="45"/>
  <c r="AY160" i="45"/>
  <c r="AX160" i="45"/>
  <c r="AW160" i="45"/>
  <c r="AV160" i="45"/>
  <c r="AU160" i="45"/>
  <c r="AT160" i="45"/>
  <c r="AS160" i="45"/>
  <c r="AR160" i="45"/>
  <c r="AQ160" i="45"/>
  <c r="AP160" i="45"/>
  <c r="AO160" i="45"/>
  <c r="AM160" i="45"/>
  <c r="AL160" i="45"/>
  <c r="AK160" i="45"/>
  <c r="AJ160" i="45"/>
  <c r="AI160" i="45"/>
  <c r="AH160" i="45"/>
  <c r="AF160" i="45"/>
  <c r="AE160" i="45"/>
  <c r="AD160" i="45"/>
  <c r="AC160" i="45"/>
  <c r="AB160" i="45"/>
  <c r="AA160" i="45"/>
  <c r="Y160" i="45"/>
  <c r="BK160" i="45"/>
  <c r="R160" i="45"/>
  <c r="T160" i="45"/>
  <c r="O160" i="45"/>
  <c r="S160" i="45"/>
  <c r="N160" i="45"/>
  <c r="M160" i="45"/>
  <c r="BR159" i="45"/>
  <c r="BQ159" i="45"/>
  <c r="BP159" i="45"/>
  <c r="BO159" i="45"/>
  <c r="BF159" i="45"/>
  <c r="BE159" i="45"/>
  <c r="BD159" i="45"/>
  <c r="BC159" i="45"/>
  <c r="BB159" i="45"/>
  <c r="BA159" i="45"/>
  <c r="AZ159" i="45"/>
  <c r="AY159" i="45"/>
  <c r="AX159" i="45"/>
  <c r="AW159" i="45"/>
  <c r="AV159" i="45"/>
  <c r="AU159" i="45"/>
  <c r="AT159" i="45"/>
  <c r="AS159" i="45"/>
  <c r="AR159" i="45"/>
  <c r="AQ159" i="45"/>
  <c r="AP159" i="45"/>
  <c r="AO159" i="45"/>
  <c r="AM159" i="45"/>
  <c r="AL159" i="45"/>
  <c r="AK159" i="45"/>
  <c r="AJ159" i="45"/>
  <c r="AI159" i="45"/>
  <c r="AH159" i="45"/>
  <c r="AF159" i="45"/>
  <c r="AE159" i="45"/>
  <c r="AD159" i="45"/>
  <c r="AC159" i="45"/>
  <c r="AB159" i="45"/>
  <c r="AA159" i="45"/>
  <c r="Y159" i="45"/>
  <c r="BJ159" i="45" s="1"/>
  <c r="S159" i="45"/>
  <c r="O159" i="45"/>
  <c r="N159" i="45"/>
  <c r="R159" i="45"/>
  <c r="T159" i="45"/>
  <c r="M159" i="45"/>
  <c r="BR158" i="45"/>
  <c r="BQ158" i="45"/>
  <c r="BP158" i="45"/>
  <c r="BO158" i="45"/>
  <c r="BF158" i="45"/>
  <c r="BE158" i="45"/>
  <c r="BD158" i="45"/>
  <c r="BC158" i="45"/>
  <c r="BB158" i="45"/>
  <c r="BA158" i="45"/>
  <c r="AZ158" i="45"/>
  <c r="AY158" i="45"/>
  <c r="AX158" i="45"/>
  <c r="AW158" i="45"/>
  <c r="AV158" i="45"/>
  <c r="AU158" i="45"/>
  <c r="AT158" i="45"/>
  <c r="AS158" i="45"/>
  <c r="AR158" i="45"/>
  <c r="AQ158" i="45"/>
  <c r="AP158" i="45"/>
  <c r="AO158" i="45"/>
  <c r="AM158" i="45"/>
  <c r="AL158" i="45"/>
  <c r="AK158" i="45"/>
  <c r="AJ158" i="45"/>
  <c r="AI158" i="45"/>
  <c r="AH158" i="45"/>
  <c r="AF158" i="45"/>
  <c r="AE158" i="45"/>
  <c r="AD158" i="45"/>
  <c r="AC158" i="45"/>
  <c r="AB158" i="45"/>
  <c r="AA158" i="45"/>
  <c r="Y158" i="45"/>
  <c r="BJ158" i="45" s="1"/>
  <c r="R158" i="45"/>
  <c r="T158" i="45"/>
  <c r="O158" i="45"/>
  <c r="S158" i="45"/>
  <c r="N158" i="45"/>
  <c r="M158" i="45"/>
  <c r="BR157" i="45"/>
  <c r="BQ157" i="45"/>
  <c r="BP157" i="45"/>
  <c r="BO157" i="45"/>
  <c r="BF157" i="45"/>
  <c r="BE157" i="45"/>
  <c r="BD157" i="45"/>
  <c r="BC157" i="45"/>
  <c r="BB157" i="45"/>
  <c r="BA157" i="45"/>
  <c r="AZ157" i="45"/>
  <c r="AY157" i="45"/>
  <c r="AX157" i="45"/>
  <c r="AW157" i="45"/>
  <c r="AV157" i="45"/>
  <c r="AU157" i="45"/>
  <c r="AT157" i="45"/>
  <c r="AS157" i="45"/>
  <c r="AR157" i="45"/>
  <c r="AQ157" i="45"/>
  <c r="AP157" i="45"/>
  <c r="AO157" i="45"/>
  <c r="AM157" i="45"/>
  <c r="AL157" i="45"/>
  <c r="AK157" i="45"/>
  <c r="AJ157" i="45"/>
  <c r="AI157" i="45"/>
  <c r="AH157" i="45"/>
  <c r="AF157" i="45"/>
  <c r="AE157" i="45"/>
  <c r="AD157" i="45"/>
  <c r="AC157" i="45"/>
  <c r="AB157" i="45"/>
  <c r="AA157" i="45"/>
  <c r="Y157" i="45"/>
  <c r="BM157" i="45" s="1"/>
  <c r="S157" i="45"/>
  <c r="O157" i="45"/>
  <c r="N157" i="45"/>
  <c r="R157" i="45"/>
  <c r="T157" i="45"/>
  <c r="M157" i="45"/>
  <c r="BR156" i="45"/>
  <c r="BQ156" i="45"/>
  <c r="BP156" i="45"/>
  <c r="BO156" i="45"/>
  <c r="BF156" i="45"/>
  <c r="BE156" i="45"/>
  <c r="BD156" i="45"/>
  <c r="BC156" i="45"/>
  <c r="BB156" i="45"/>
  <c r="BA156" i="45"/>
  <c r="AZ156" i="45"/>
  <c r="AY156" i="45"/>
  <c r="AX156" i="45"/>
  <c r="AW156" i="45"/>
  <c r="AV156" i="45"/>
  <c r="AU156" i="45"/>
  <c r="AT156" i="45"/>
  <c r="AS156" i="45"/>
  <c r="AR156" i="45"/>
  <c r="AQ156" i="45"/>
  <c r="AP156" i="45"/>
  <c r="AO156" i="45"/>
  <c r="AM156" i="45"/>
  <c r="AL156" i="45"/>
  <c r="AK156" i="45"/>
  <c r="AJ156" i="45"/>
  <c r="AI156" i="45"/>
  <c r="AH156" i="45"/>
  <c r="AF156" i="45"/>
  <c r="AE156" i="45"/>
  <c r="AD156" i="45"/>
  <c r="AC156" i="45"/>
  <c r="AB156" i="45"/>
  <c r="AA156" i="45"/>
  <c r="Y156" i="45"/>
  <c r="BI156" i="45" s="1"/>
  <c r="S156" i="45"/>
  <c r="R156" i="45"/>
  <c r="T156" i="45"/>
  <c r="O156" i="45"/>
  <c r="N156" i="45"/>
  <c r="M156" i="45"/>
  <c r="BR155" i="45"/>
  <c r="BQ155" i="45"/>
  <c r="BP155" i="45"/>
  <c r="BO155" i="45"/>
  <c r="BF155" i="45"/>
  <c r="BE155" i="45"/>
  <c r="BD155" i="45"/>
  <c r="BC155" i="45"/>
  <c r="BB155" i="45"/>
  <c r="BA155" i="45"/>
  <c r="AZ155" i="45"/>
  <c r="AY155" i="45"/>
  <c r="AX155" i="45"/>
  <c r="AW155" i="45"/>
  <c r="AV155" i="45"/>
  <c r="AU155" i="45"/>
  <c r="AT155" i="45"/>
  <c r="AS155" i="45"/>
  <c r="AR155" i="45"/>
  <c r="AQ155" i="45"/>
  <c r="AP155" i="45"/>
  <c r="AO155" i="45"/>
  <c r="AM155" i="45"/>
  <c r="AL155" i="45"/>
  <c r="AK155" i="45"/>
  <c r="AJ155" i="45"/>
  <c r="AI155" i="45"/>
  <c r="AH155" i="45"/>
  <c r="AF155" i="45"/>
  <c r="AE155" i="45"/>
  <c r="AD155" i="45"/>
  <c r="AC155" i="45"/>
  <c r="AB155" i="45"/>
  <c r="AA155" i="45"/>
  <c r="Y155" i="45"/>
  <c r="BJ155" i="45" s="1"/>
  <c r="O155" i="45"/>
  <c r="S155" i="45"/>
  <c r="T155" i="45"/>
  <c r="N155" i="45"/>
  <c r="R155" i="45"/>
  <c r="M155" i="45"/>
  <c r="BR154" i="45"/>
  <c r="BQ154" i="45"/>
  <c r="BP154" i="45"/>
  <c r="BO154" i="45"/>
  <c r="BF154" i="45"/>
  <c r="BE154" i="45"/>
  <c r="BD154" i="45"/>
  <c r="BC154" i="45"/>
  <c r="BB154" i="45"/>
  <c r="BA154" i="45"/>
  <c r="AZ154" i="45"/>
  <c r="AY154" i="45"/>
  <c r="AX154" i="45"/>
  <c r="AW154" i="45"/>
  <c r="AV154" i="45"/>
  <c r="AU154" i="45"/>
  <c r="AT154" i="45"/>
  <c r="AS154" i="45"/>
  <c r="AR154" i="45"/>
  <c r="AQ154" i="45"/>
  <c r="AP154" i="45"/>
  <c r="AO154" i="45"/>
  <c r="AM154" i="45"/>
  <c r="AL154" i="45"/>
  <c r="AK154" i="45"/>
  <c r="AJ154" i="45"/>
  <c r="AI154" i="45"/>
  <c r="AH154" i="45"/>
  <c r="AF154" i="45"/>
  <c r="AE154" i="45"/>
  <c r="AD154" i="45"/>
  <c r="AC154" i="45"/>
  <c r="AB154" i="45"/>
  <c r="AA154" i="45"/>
  <c r="Y154" i="45"/>
  <c r="BI154" i="45" s="1"/>
  <c r="R154" i="45"/>
  <c r="T154" i="45"/>
  <c r="O154" i="45"/>
  <c r="S154" i="45"/>
  <c r="N154" i="45"/>
  <c r="M154" i="45"/>
  <c r="BR153" i="45"/>
  <c r="BQ153" i="45"/>
  <c r="BP153" i="45"/>
  <c r="BO153" i="45"/>
  <c r="BK153" i="45"/>
  <c r="BF153" i="45"/>
  <c r="BE153" i="45"/>
  <c r="BD153" i="45"/>
  <c r="BC153" i="45"/>
  <c r="BB153" i="45"/>
  <c r="BA153" i="45"/>
  <c r="AZ153" i="45"/>
  <c r="AY153" i="45"/>
  <c r="AX153" i="45"/>
  <c r="AW153" i="45"/>
  <c r="AV153" i="45"/>
  <c r="AU153" i="45"/>
  <c r="AT153" i="45"/>
  <c r="AS153" i="45"/>
  <c r="AR153" i="45"/>
  <c r="AQ153" i="45"/>
  <c r="AP153" i="45"/>
  <c r="AO153" i="45"/>
  <c r="AM153" i="45"/>
  <c r="AL153" i="45"/>
  <c r="AK153" i="45"/>
  <c r="AJ153" i="45"/>
  <c r="AI153" i="45"/>
  <c r="AH153" i="45"/>
  <c r="AF153" i="45"/>
  <c r="AE153" i="45"/>
  <c r="AD153" i="45"/>
  <c r="AC153" i="45"/>
  <c r="AB153" i="45"/>
  <c r="AA153" i="45"/>
  <c r="Y153" i="45"/>
  <c r="BJ153" i="45"/>
  <c r="S153" i="45"/>
  <c r="O153" i="45"/>
  <c r="N153" i="45"/>
  <c r="R153" i="45"/>
  <c r="T153" i="45"/>
  <c r="M153" i="45"/>
  <c r="BR152" i="45"/>
  <c r="BQ152" i="45"/>
  <c r="BP152" i="45"/>
  <c r="BO152" i="45"/>
  <c r="BF152" i="45"/>
  <c r="BE152" i="45"/>
  <c r="BD152" i="45"/>
  <c r="BC152" i="45"/>
  <c r="BB152" i="45"/>
  <c r="BA152" i="45"/>
  <c r="AZ152" i="45"/>
  <c r="AY152" i="45"/>
  <c r="AX152" i="45"/>
  <c r="AW152" i="45"/>
  <c r="AV152" i="45"/>
  <c r="AU152" i="45"/>
  <c r="AT152" i="45"/>
  <c r="AS152" i="45"/>
  <c r="AR152" i="45"/>
  <c r="AQ152" i="45"/>
  <c r="AP152" i="45"/>
  <c r="AO152" i="45"/>
  <c r="AM152" i="45"/>
  <c r="AL152" i="45"/>
  <c r="AK152" i="45"/>
  <c r="AJ152" i="45"/>
  <c r="AI152" i="45"/>
  <c r="AH152" i="45"/>
  <c r="AF152" i="45"/>
  <c r="AE152" i="45"/>
  <c r="AD152" i="45"/>
  <c r="AC152" i="45"/>
  <c r="AB152" i="45"/>
  <c r="AA152" i="45"/>
  <c r="Y152" i="45"/>
  <c r="BM152" i="45" s="1"/>
  <c r="R152" i="45"/>
  <c r="O152" i="45"/>
  <c r="S152" i="45"/>
  <c r="N152" i="45"/>
  <c r="M152" i="45"/>
  <c r="BR151" i="45"/>
  <c r="BQ151" i="45"/>
  <c r="BP151" i="45"/>
  <c r="BO151" i="45"/>
  <c r="BK151" i="45"/>
  <c r="BF151" i="45"/>
  <c r="BE151" i="45"/>
  <c r="BD151" i="45"/>
  <c r="BC151" i="45"/>
  <c r="BB151" i="45"/>
  <c r="BA151" i="45"/>
  <c r="AZ151" i="45"/>
  <c r="AY151" i="45"/>
  <c r="AX151" i="45"/>
  <c r="AW151" i="45"/>
  <c r="AV151" i="45"/>
  <c r="AU151" i="45"/>
  <c r="AT151" i="45"/>
  <c r="AS151" i="45"/>
  <c r="AR151" i="45"/>
  <c r="AQ151" i="45"/>
  <c r="AP151" i="45"/>
  <c r="AO151" i="45"/>
  <c r="AM151" i="45"/>
  <c r="AL151" i="45"/>
  <c r="AK151" i="45"/>
  <c r="AJ151" i="45"/>
  <c r="AI151" i="45"/>
  <c r="AH151" i="45"/>
  <c r="AF151" i="45"/>
  <c r="AE151" i="45"/>
  <c r="AD151" i="45"/>
  <c r="AC151" i="45"/>
  <c r="AB151" i="45"/>
  <c r="AA151" i="45"/>
  <c r="Y151" i="45"/>
  <c r="BJ151" i="45"/>
  <c r="T151" i="45"/>
  <c r="S151" i="45"/>
  <c r="O151" i="45"/>
  <c r="N151" i="45"/>
  <c r="R151" i="45"/>
  <c r="M151" i="45"/>
  <c r="BR150" i="45"/>
  <c r="BQ150" i="45"/>
  <c r="BP150" i="45"/>
  <c r="BO150" i="45"/>
  <c r="BF150" i="45"/>
  <c r="BE150" i="45"/>
  <c r="BD150" i="45"/>
  <c r="BC150" i="45"/>
  <c r="BB150" i="45"/>
  <c r="BA150" i="45"/>
  <c r="AZ150" i="45"/>
  <c r="AY150" i="45"/>
  <c r="AX150" i="45"/>
  <c r="AW150" i="45"/>
  <c r="AV150" i="45"/>
  <c r="AU150" i="45"/>
  <c r="AT150" i="45"/>
  <c r="AS150" i="45"/>
  <c r="AR150" i="45"/>
  <c r="AQ150" i="45"/>
  <c r="AP150" i="45"/>
  <c r="AO150" i="45"/>
  <c r="AM150" i="45"/>
  <c r="AL150" i="45"/>
  <c r="AK150" i="45"/>
  <c r="AJ150" i="45"/>
  <c r="AI150" i="45"/>
  <c r="AH150" i="45"/>
  <c r="AF150" i="45"/>
  <c r="AE150" i="45"/>
  <c r="AD150" i="45"/>
  <c r="AC150" i="45"/>
  <c r="AB150" i="45"/>
  <c r="AA150" i="45"/>
  <c r="Y150" i="45"/>
  <c r="BI150" i="45" s="1"/>
  <c r="R150" i="45"/>
  <c r="T150" i="45"/>
  <c r="O150" i="45"/>
  <c r="S150" i="45"/>
  <c r="N150" i="45"/>
  <c r="M150" i="45"/>
  <c r="BR149" i="45"/>
  <c r="BQ149" i="45"/>
  <c r="BP149" i="45"/>
  <c r="BO149" i="45"/>
  <c r="BF149" i="45"/>
  <c r="BE149" i="45"/>
  <c r="BD149" i="45"/>
  <c r="BC149" i="45"/>
  <c r="BB149" i="45"/>
  <c r="BA149" i="45"/>
  <c r="AZ149" i="45"/>
  <c r="AY149" i="45"/>
  <c r="AX149" i="45"/>
  <c r="AW149" i="45"/>
  <c r="AV149" i="45"/>
  <c r="AU149" i="45"/>
  <c r="AT149" i="45"/>
  <c r="AS149" i="45"/>
  <c r="AR149" i="45"/>
  <c r="AQ149" i="45"/>
  <c r="AP149" i="45"/>
  <c r="AO149" i="45"/>
  <c r="AI149" i="45"/>
  <c r="AH149" i="45"/>
  <c r="AF149" i="45"/>
  <c r="AE149" i="45"/>
  <c r="AD149" i="45"/>
  <c r="AC149" i="45"/>
  <c r="AB149" i="45"/>
  <c r="AA149" i="45"/>
  <c r="Y149" i="45"/>
  <c r="T83" i="55" s="1"/>
  <c r="BJ149" i="45"/>
  <c r="S149" i="45"/>
  <c r="O149" i="45"/>
  <c r="N149" i="45"/>
  <c r="R149" i="45"/>
  <c r="T149" i="45"/>
  <c r="M149" i="45"/>
  <c r="BR148" i="45"/>
  <c r="BQ148" i="45"/>
  <c r="BP148" i="45"/>
  <c r="BO148" i="45"/>
  <c r="BF148" i="45"/>
  <c r="BE148" i="45"/>
  <c r="BD148" i="45"/>
  <c r="BC148" i="45"/>
  <c r="BB148" i="45"/>
  <c r="BA148" i="45"/>
  <c r="AZ148" i="45"/>
  <c r="AY148" i="45"/>
  <c r="AX148" i="45"/>
  <c r="AW148" i="45"/>
  <c r="AV148" i="45"/>
  <c r="AU148" i="45"/>
  <c r="AT148" i="45"/>
  <c r="AS148" i="45"/>
  <c r="AR148" i="45"/>
  <c r="AQ148" i="45"/>
  <c r="AP148" i="45"/>
  <c r="AO148" i="45"/>
  <c r="AM148" i="45"/>
  <c r="AL148" i="45"/>
  <c r="AK148" i="45"/>
  <c r="AJ148" i="45"/>
  <c r="AI148" i="45"/>
  <c r="AH148" i="45"/>
  <c r="AF148" i="45"/>
  <c r="AE148" i="45"/>
  <c r="AD148" i="45"/>
  <c r="AC148" i="45"/>
  <c r="AB148" i="45"/>
  <c r="AA148" i="45"/>
  <c r="Y148" i="45"/>
  <c r="BM148" i="45" s="1"/>
  <c r="R148" i="45"/>
  <c r="O148" i="45"/>
  <c r="S148" i="45"/>
  <c r="N148" i="45"/>
  <c r="M148" i="45"/>
  <c r="BR147" i="45"/>
  <c r="BQ147" i="45"/>
  <c r="BP147" i="45"/>
  <c r="BO147" i="45"/>
  <c r="BF147" i="45"/>
  <c r="BE147" i="45"/>
  <c r="BD147" i="45"/>
  <c r="BC147" i="45"/>
  <c r="BB147" i="45"/>
  <c r="BA147" i="45"/>
  <c r="AZ147" i="45"/>
  <c r="AY147" i="45"/>
  <c r="AX147" i="45"/>
  <c r="AW147" i="45"/>
  <c r="AV147" i="45"/>
  <c r="AU147" i="45"/>
  <c r="AT147" i="45"/>
  <c r="AS147" i="45"/>
  <c r="AR147" i="45"/>
  <c r="AQ147" i="45"/>
  <c r="AP147" i="45"/>
  <c r="AO147" i="45"/>
  <c r="AM147" i="45"/>
  <c r="AL147" i="45"/>
  <c r="AK147" i="45"/>
  <c r="AJ147" i="45"/>
  <c r="AI147" i="45"/>
  <c r="AH147" i="45"/>
  <c r="AF147" i="45"/>
  <c r="AE147" i="45"/>
  <c r="AD147" i="45"/>
  <c r="AC147" i="45"/>
  <c r="AB147" i="45"/>
  <c r="AA147" i="45"/>
  <c r="Y147" i="45"/>
  <c r="BJ147" i="45" s="1"/>
  <c r="T147" i="45"/>
  <c r="S147" i="45"/>
  <c r="O147" i="45"/>
  <c r="N147" i="45"/>
  <c r="R147" i="45"/>
  <c r="M147" i="45"/>
  <c r="BR146" i="45"/>
  <c r="BQ146" i="45"/>
  <c r="BP146" i="45"/>
  <c r="BO146" i="45"/>
  <c r="BF146" i="45"/>
  <c r="BE146" i="45"/>
  <c r="BD146" i="45"/>
  <c r="BC146" i="45"/>
  <c r="BB146" i="45"/>
  <c r="BA146" i="45"/>
  <c r="AZ146" i="45"/>
  <c r="AY146" i="45"/>
  <c r="AX146" i="45"/>
  <c r="AW146" i="45"/>
  <c r="AV146" i="45"/>
  <c r="AU146" i="45"/>
  <c r="AT146" i="45"/>
  <c r="AS146" i="45"/>
  <c r="AR146" i="45"/>
  <c r="AQ146" i="45"/>
  <c r="AP146" i="45"/>
  <c r="AO146" i="45"/>
  <c r="AM146" i="45"/>
  <c r="AL146" i="45"/>
  <c r="AK146" i="45"/>
  <c r="AJ146" i="45"/>
  <c r="AI146" i="45"/>
  <c r="AH146" i="45"/>
  <c r="AF146" i="45"/>
  <c r="AE146" i="45"/>
  <c r="AD146" i="45"/>
  <c r="AC146" i="45"/>
  <c r="AB146" i="45"/>
  <c r="AA146" i="45"/>
  <c r="Y146" i="45"/>
  <c r="BM146" i="45" s="1"/>
  <c r="R146" i="45"/>
  <c r="O146" i="45"/>
  <c r="S146" i="45"/>
  <c r="N146" i="45"/>
  <c r="M146" i="45"/>
  <c r="BR145" i="45"/>
  <c r="BQ145" i="45"/>
  <c r="BP145" i="45"/>
  <c r="BO145" i="45"/>
  <c r="BF145" i="45"/>
  <c r="BE145" i="45"/>
  <c r="BD145" i="45"/>
  <c r="BC145" i="45"/>
  <c r="BB145" i="45"/>
  <c r="BA145" i="45"/>
  <c r="AZ145" i="45"/>
  <c r="AY145" i="45"/>
  <c r="AX145" i="45"/>
  <c r="AW145" i="45"/>
  <c r="AV145" i="45"/>
  <c r="AU145" i="45"/>
  <c r="AT145" i="45"/>
  <c r="AS145" i="45"/>
  <c r="AR145" i="45"/>
  <c r="AQ145" i="45"/>
  <c r="AP145" i="45"/>
  <c r="AO145" i="45"/>
  <c r="AM145" i="45"/>
  <c r="AL145" i="45"/>
  <c r="AK145" i="45"/>
  <c r="AJ145" i="45"/>
  <c r="AI145" i="45"/>
  <c r="AH145" i="45"/>
  <c r="AF145" i="45"/>
  <c r="AE145" i="45"/>
  <c r="AD145" i="45"/>
  <c r="AC145" i="45"/>
  <c r="AB145" i="45"/>
  <c r="AA145" i="45"/>
  <c r="Y145" i="45"/>
  <c r="BJ145" i="45" s="1"/>
  <c r="T145" i="45"/>
  <c r="S145" i="45"/>
  <c r="O145" i="45"/>
  <c r="N145" i="45"/>
  <c r="R145" i="45"/>
  <c r="M145" i="45"/>
  <c r="BR144" i="45"/>
  <c r="BQ144" i="45"/>
  <c r="BP144" i="45"/>
  <c r="BO144" i="45"/>
  <c r="BF144" i="45"/>
  <c r="BE144" i="45"/>
  <c r="BD144" i="45"/>
  <c r="BC144" i="45"/>
  <c r="BB144" i="45"/>
  <c r="BA144" i="45"/>
  <c r="AZ144" i="45"/>
  <c r="AY144" i="45"/>
  <c r="AX144" i="45"/>
  <c r="AW144" i="45"/>
  <c r="AV144" i="45"/>
  <c r="AU144" i="45"/>
  <c r="AT144" i="45"/>
  <c r="AS144" i="45"/>
  <c r="AR144" i="45"/>
  <c r="AQ144" i="45"/>
  <c r="AP144" i="45"/>
  <c r="AO144" i="45"/>
  <c r="AM144" i="45"/>
  <c r="AL144" i="45"/>
  <c r="AK144" i="45"/>
  <c r="AJ144" i="45"/>
  <c r="AI144" i="45"/>
  <c r="AH144" i="45"/>
  <c r="AF144" i="45"/>
  <c r="AE144" i="45"/>
  <c r="AD144" i="45"/>
  <c r="AC144" i="45"/>
  <c r="AB144" i="45"/>
  <c r="AA144" i="45"/>
  <c r="Y144" i="45"/>
  <c r="BI144" i="45"/>
  <c r="R144" i="45"/>
  <c r="T144" i="45"/>
  <c r="O144" i="45"/>
  <c r="S144" i="45"/>
  <c r="N144" i="45"/>
  <c r="M144" i="45"/>
  <c r="BR143" i="45"/>
  <c r="BQ143" i="45"/>
  <c r="BP143" i="45"/>
  <c r="BO143" i="45"/>
  <c r="BF143" i="45"/>
  <c r="BE143" i="45"/>
  <c r="BD143" i="45"/>
  <c r="BC143" i="45"/>
  <c r="BB143" i="45"/>
  <c r="BA143" i="45"/>
  <c r="AZ143" i="45"/>
  <c r="AY143" i="45"/>
  <c r="AX143" i="45"/>
  <c r="AW143" i="45"/>
  <c r="AV143" i="45"/>
  <c r="AU143" i="45"/>
  <c r="AT143" i="45"/>
  <c r="AS143" i="45"/>
  <c r="AR143" i="45"/>
  <c r="AQ143" i="45"/>
  <c r="AP143" i="45"/>
  <c r="AO143" i="45"/>
  <c r="AM143" i="45"/>
  <c r="AL143" i="45"/>
  <c r="AK143" i="45"/>
  <c r="AJ143" i="45"/>
  <c r="AI143" i="45"/>
  <c r="AH143" i="45"/>
  <c r="AF143" i="45"/>
  <c r="AE143" i="45"/>
  <c r="AD143" i="45"/>
  <c r="AC143" i="45"/>
  <c r="AB143" i="45"/>
  <c r="AA143" i="45"/>
  <c r="Y143" i="45"/>
  <c r="BJ143" i="45" s="1"/>
  <c r="S143" i="45"/>
  <c r="O143" i="45"/>
  <c r="N143" i="45"/>
  <c r="R143" i="45"/>
  <c r="T143" i="45"/>
  <c r="M143" i="45"/>
  <c r="BR142" i="45"/>
  <c r="BQ142" i="45"/>
  <c r="BP142" i="45"/>
  <c r="BO142" i="45"/>
  <c r="BF142" i="45"/>
  <c r="BE142" i="45"/>
  <c r="BD142" i="45"/>
  <c r="BC142" i="45"/>
  <c r="BB142" i="45"/>
  <c r="BA142" i="45"/>
  <c r="AZ142" i="45"/>
  <c r="AY142" i="45"/>
  <c r="AX142" i="45"/>
  <c r="AW142" i="45"/>
  <c r="AV142" i="45"/>
  <c r="AU142" i="45"/>
  <c r="AT142" i="45"/>
  <c r="AS142" i="45"/>
  <c r="AR142" i="45"/>
  <c r="AQ142" i="45"/>
  <c r="AP142" i="45"/>
  <c r="AO142" i="45"/>
  <c r="AI142" i="45"/>
  <c r="AH142" i="45"/>
  <c r="AF142" i="45"/>
  <c r="AE142" i="45"/>
  <c r="AD142" i="45"/>
  <c r="AC142" i="45"/>
  <c r="AB142" i="45"/>
  <c r="AA142" i="45"/>
  <c r="Y142" i="45"/>
  <c r="T84" i="55" s="1"/>
  <c r="BI142" i="45"/>
  <c r="R142" i="45"/>
  <c r="O142" i="45"/>
  <c r="S142" i="45"/>
  <c r="N142" i="45"/>
  <c r="M142" i="45"/>
  <c r="BR141" i="45"/>
  <c r="BQ141" i="45"/>
  <c r="BP141" i="45"/>
  <c r="BO141" i="45"/>
  <c r="BF141" i="45"/>
  <c r="BE141" i="45"/>
  <c r="BD141" i="45"/>
  <c r="BC141" i="45"/>
  <c r="BB141" i="45"/>
  <c r="BA141" i="45"/>
  <c r="AZ141" i="45"/>
  <c r="AY141" i="45"/>
  <c r="AX141" i="45"/>
  <c r="AW141" i="45"/>
  <c r="AV141" i="45"/>
  <c r="AU141" i="45"/>
  <c r="AT141" i="45"/>
  <c r="AS141" i="45"/>
  <c r="AR141" i="45"/>
  <c r="AQ141" i="45"/>
  <c r="AP141" i="45"/>
  <c r="AO141" i="45"/>
  <c r="AM141" i="45"/>
  <c r="AL141" i="45"/>
  <c r="AK141" i="45"/>
  <c r="AJ141" i="45"/>
  <c r="AI141" i="45"/>
  <c r="AH141" i="45"/>
  <c r="AF141" i="45"/>
  <c r="AE141" i="45"/>
  <c r="AD141" i="45"/>
  <c r="AC141" i="45"/>
  <c r="AB141" i="45"/>
  <c r="AA141" i="45"/>
  <c r="Y141" i="45"/>
  <c r="BH141" i="45" s="1"/>
  <c r="T141" i="45"/>
  <c r="S141" i="45"/>
  <c r="O141" i="45"/>
  <c r="N141" i="45"/>
  <c r="R141" i="45"/>
  <c r="M141" i="45"/>
  <c r="BR140" i="45"/>
  <c r="BQ140" i="45"/>
  <c r="BP140" i="45"/>
  <c r="BO140" i="45"/>
  <c r="BI140" i="45"/>
  <c r="BF140" i="45"/>
  <c r="BE140" i="45"/>
  <c r="BD140" i="45"/>
  <c r="BC140" i="45"/>
  <c r="BB140" i="45"/>
  <c r="BA140" i="45"/>
  <c r="AZ140" i="45"/>
  <c r="AY140" i="45"/>
  <c r="AX140" i="45"/>
  <c r="AW140" i="45"/>
  <c r="AV140" i="45"/>
  <c r="AU140" i="45"/>
  <c r="AT140" i="45"/>
  <c r="AS140" i="45"/>
  <c r="AR140" i="45"/>
  <c r="AQ140" i="45"/>
  <c r="AP140" i="45"/>
  <c r="AO140" i="45"/>
  <c r="AM140" i="45"/>
  <c r="AL140" i="45"/>
  <c r="AK140" i="45"/>
  <c r="AJ140" i="45"/>
  <c r="AI140" i="45"/>
  <c r="AH140" i="45"/>
  <c r="AF140" i="45"/>
  <c r="AE140" i="45"/>
  <c r="AD140" i="45"/>
  <c r="AC140" i="45"/>
  <c r="AB140" i="45"/>
  <c r="AA140" i="45"/>
  <c r="Y140" i="45"/>
  <c r="R140" i="45"/>
  <c r="T140" i="45"/>
  <c r="O140" i="45"/>
  <c r="S140" i="45"/>
  <c r="N140" i="45"/>
  <c r="M140" i="45"/>
  <c r="BR139" i="45"/>
  <c r="BQ139" i="45"/>
  <c r="BP139" i="45"/>
  <c r="BO139" i="45"/>
  <c r="BF139" i="45"/>
  <c r="BE139" i="45"/>
  <c r="BD139" i="45"/>
  <c r="BC139" i="45"/>
  <c r="BB139" i="45"/>
  <c r="BA139" i="45"/>
  <c r="AZ139" i="45"/>
  <c r="AY139" i="45"/>
  <c r="AX139" i="45"/>
  <c r="AW139" i="45"/>
  <c r="AV139" i="45"/>
  <c r="AU139" i="45"/>
  <c r="AT139" i="45"/>
  <c r="AS139" i="45"/>
  <c r="AR139" i="45"/>
  <c r="AQ139" i="45"/>
  <c r="AP139" i="45"/>
  <c r="AO139" i="45"/>
  <c r="AM139" i="45"/>
  <c r="AL139" i="45"/>
  <c r="AK139" i="45"/>
  <c r="AJ139" i="45"/>
  <c r="AI139" i="45"/>
  <c r="AH139" i="45"/>
  <c r="AF139" i="45"/>
  <c r="AE139" i="45"/>
  <c r="AD139" i="45"/>
  <c r="AC139" i="45"/>
  <c r="AB139" i="45"/>
  <c r="AA139" i="45"/>
  <c r="Y139" i="45"/>
  <c r="BK139" i="45" s="1"/>
  <c r="BJ139" i="45"/>
  <c r="S139" i="45"/>
  <c r="O139" i="45"/>
  <c r="N139" i="45"/>
  <c r="R139" i="45"/>
  <c r="T139" i="45"/>
  <c r="M139" i="45"/>
  <c r="BR138" i="45"/>
  <c r="BQ138" i="45"/>
  <c r="BP138" i="45"/>
  <c r="BO138" i="45"/>
  <c r="BF138" i="45"/>
  <c r="BE138" i="45"/>
  <c r="BD138" i="45"/>
  <c r="BC138" i="45"/>
  <c r="BB138" i="45"/>
  <c r="BA138" i="45"/>
  <c r="AZ138" i="45"/>
  <c r="AY138" i="45"/>
  <c r="AX138" i="45"/>
  <c r="AW138" i="45"/>
  <c r="AV138" i="45"/>
  <c r="AU138" i="45"/>
  <c r="AT138" i="45"/>
  <c r="AS138" i="45"/>
  <c r="AR138" i="45"/>
  <c r="AQ138" i="45"/>
  <c r="AP138" i="45"/>
  <c r="AO138" i="45"/>
  <c r="AM138" i="45"/>
  <c r="AL138" i="45"/>
  <c r="AK138" i="45"/>
  <c r="AJ138" i="45"/>
  <c r="AI138" i="45"/>
  <c r="AH138" i="45"/>
  <c r="AF138" i="45"/>
  <c r="AE138" i="45"/>
  <c r="AD138" i="45"/>
  <c r="AC138" i="45"/>
  <c r="AB138" i="45"/>
  <c r="AA138" i="45"/>
  <c r="Y138" i="45"/>
  <c r="BI138" i="45" s="1"/>
  <c r="R138" i="45"/>
  <c r="O138" i="45"/>
  <c r="S138" i="45"/>
  <c r="N138" i="45"/>
  <c r="M138" i="45"/>
  <c r="BR137" i="45"/>
  <c r="BQ137" i="45"/>
  <c r="BP137" i="45"/>
  <c r="BO137" i="45"/>
  <c r="BF137" i="45"/>
  <c r="BE137" i="45"/>
  <c r="BD137" i="45"/>
  <c r="BC137" i="45"/>
  <c r="BB137" i="45"/>
  <c r="BA137" i="45"/>
  <c r="AZ137" i="45"/>
  <c r="AY137" i="45"/>
  <c r="AX137" i="45"/>
  <c r="AW137" i="45"/>
  <c r="AV137" i="45"/>
  <c r="AU137" i="45"/>
  <c r="AT137" i="45"/>
  <c r="AS137" i="45"/>
  <c r="AR137" i="45"/>
  <c r="AQ137" i="45"/>
  <c r="AP137" i="45"/>
  <c r="AO137" i="45"/>
  <c r="AM137" i="45"/>
  <c r="AL137" i="45"/>
  <c r="AK137" i="45"/>
  <c r="AJ137" i="45"/>
  <c r="AI137" i="45"/>
  <c r="AH137" i="45"/>
  <c r="AF137" i="45"/>
  <c r="AE137" i="45"/>
  <c r="AD137" i="45"/>
  <c r="AC137" i="45"/>
  <c r="AB137" i="45"/>
  <c r="AA137" i="45"/>
  <c r="Y137" i="45"/>
  <c r="BK137" i="45" s="1"/>
  <c r="BJ137" i="45"/>
  <c r="O137" i="45"/>
  <c r="S137" i="45"/>
  <c r="T137" i="45"/>
  <c r="N137" i="45"/>
  <c r="R137" i="45"/>
  <c r="M137" i="45"/>
  <c r="BR136" i="45"/>
  <c r="BQ136" i="45"/>
  <c r="BP136" i="45"/>
  <c r="BO136" i="45"/>
  <c r="BF136" i="45"/>
  <c r="BE136" i="45"/>
  <c r="BD136" i="45"/>
  <c r="BC136" i="45"/>
  <c r="BB136" i="45"/>
  <c r="BA136" i="45"/>
  <c r="AZ136" i="45"/>
  <c r="AY136" i="45"/>
  <c r="AX136" i="45"/>
  <c r="AW136" i="45"/>
  <c r="AV136" i="45"/>
  <c r="AU136" i="45"/>
  <c r="AT136" i="45"/>
  <c r="AS136" i="45"/>
  <c r="AR136" i="45"/>
  <c r="AQ136" i="45"/>
  <c r="AP136" i="45"/>
  <c r="AO136" i="45"/>
  <c r="AM136" i="45"/>
  <c r="AL136" i="45"/>
  <c r="AK136" i="45"/>
  <c r="AJ136" i="45"/>
  <c r="AI136" i="45"/>
  <c r="AH136" i="45"/>
  <c r="AF136" i="45"/>
  <c r="AE136" i="45"/>
  <c r="AD136" i="45"/>
  <c r="AC136" i="45"/>
  <c r="AB136" i="45"/>
  <c r="AA136" i="45"/>
  <c r="Y136" i="45"/>
  <c r="BI136" i="45"/>
  <c r="S136" i="45"/>
  <c r="R136" i="45"/>
  <c r="T136" i="45"/>
  <c r="O136" i="45"/>
  <c r="N136" i="45"/>
  <c r="M136" i="45"/>
  <c r="BR135" i="45"/>
  <c r="BQ135" i="45"/>
  <c r="BP135" i="45"/>
  <c r="BO135" i="45"/>
  <c r="BF135" i="45"/>
  <c r="BE135" i="45"/>
  <c r="BD135" i="45"/>
  <c r="BC135" i="45"/>
  <c r="BB135" i="45"/>
  <c r="BA135" i="45"/>
  <c r="AZ135" i="45"/>
  <c r="AY135" i="45"/>
  <c r="AX135" i="45"/>
  <c r="AW135" i="45"/>
  <c r="AV135" i="45"/>
  <c r="AU135" i="45"/>
  <c r="AT135" i="45"/>
  <c r="AS135" i="45"/>
  <c r="AR135" i="45"/>
  <c r="AQ135" i="45"/>
  <c r="AP135" i="45"/>
  <c r="AO135" i="45"/>
  <c r="AM135" i="45"/>
  <c r="AL135" i="45"/>
  <c r="AK135" i="45"/>
  <c r="AJ135" i="45"/>
  <c r="AI135" i="45"/>
  <c r="AH135" i="45"/>
  <c r="AF135" i="45"/>
  <c r="AE135" i="45"/>
  <c r="AD135" i="45"/>
  <c r="AC135" i="45"/>
  <c r="AB135" i="45"/>
  <c r="AA135" i="45"/>
  <c r="Y135" i="45"/>
  <c r="BJ135" i="45"/>
  <c r="T135" i="45"/>
  <c r="O135" i="45"/>
  <c r="S135" i="45"/>
  <c r="N135" i="45"/>
  <c r="R135" i="45"/>
  <c r="M135" i="45"/>
  <c r="BR134" i="45"/>
  <c r="BQ134" i="45"/>
  <c r="BP134" i="45"/>
  <c r="BO134" i="45"/>
  <c r="BF134" i="45"/>
  <c r="BE134" i="45"/>
  <c r="BD134" i="45"/>
  <c r="BC134" i="45"/>
  <c r="BB134" i="45"/>
  <c r="BA134" i="45"/>
  <c r="AZ134" i="45"/>
  <c r="AY134" i="45"/>
  <c r="AX134" i="45"/>
  <c r="AW134" i="45"/>
  <c r="AV134" i="45"/>
  <c r="AU134" i="45"/>
  <c r="AT134" i="45"/>
  <c r="AS134" i="45"/>
  <c r="AR134" i="45"/>
  <c r="AQ134" i="45"/>
  <c r="AP134" i="45"/>
  <c r="AO134" i="45"/>
  <c r="AM134" i="45"/>
  <c r="AL134" i="45"/>
  <c r="AK134" i="45"/>
  <c r="AJ134" i="45"/>
  <c r="AI134" i="45"/>
  <c r="AH134" i="45"/>
  <c r="AF134" i="45"/>
  <c r="AE134" i="45"/>
  <c r="AD134" i="45"/>
  <c r="AC134" i="45"/>
  <c r="AB134" i="45"/>
  <c r="AA134" i="45"/>
  <c r="Y134" i="45"/>
  <c r="BM134" i="45"/>
  <c r="S134" i="45"/>
  <c r="R134" i="45"/>
  <c r="T134" i="45"/>
  <c r="O134" i="45"/>
  <c r="N134" i="45"/>
  <c r="M134" i="45"/>
  <c r="BR133" i="45"/>
  <c r="BQ133" i="45"/>
  <c r="BP133" i="45"/>
  <c r="BO133" i="45"/>
  <c r="BF133" i="45"/>
  <c r="BE133" i="45"/>
  <c r="BD133" i="45"/>
  <c r="BC133" i="45"/>
  <c r="BB133" i="45"/>
  <c r="BA133" i="45"/>
  <c r="AZ133" i="45"/>
  <c r="AY133" i="45"/>
  <c r="AX133" i="45"/>
  <c r="AW133" i="45"/>
  <c r="AV133" i="45"/>
  <c r="AU133" i="45"/>
  <c r="AT133" i="45"/>
  <c r="AS133" i="45"/>
  <c r="AR133" i="45"/>
  <c r="AQ133" i="45"/>
  <c r="AP133" i="45"/>
  <c r="AO133" i="45"/>
  <c r="AM133" i="45"/>
  <c r="AL133" i="45"/>
  <c r="AK133" i="45"/>
  <c r="AJ133" i="45"/>
  <c r="AI133" i="45"/>
  <c r="AH133" i="45"/>
  <c r="AF133" i="45"/>
  <c r="AE133" i="45"/>
  <c r="AD133" i="45"/>
  <c r="AC133" i="45"/>
  <c r="AB133" i="45"/>
  <c r="AA133" i="45"/>
  <c r="Y133" i="45"/>
  <c r="BJ133" i="45"/>
  <c r="O133" i="45"/>
  <c r="S133" i="45"/>
  <c r="N133" i="45"/>
  <c r="R133" i="45"/>
  <c r="M133" i="45"/>
  <c r="BR132" i="45"/>
  <c r="BQ132" i="45"/>
  <c r="BP132" i="45"/>
  <c r="BO132" i="45"/>
  <c r="BF132" i="45"/>
  <c r="BE132" i="45"/>
  <c r="BD132" i="45"/>
  <c r="BC132" i="45"/>
  <c r="BB132" i="45"/>
  <c r="BA132" i="45"/>
  <c r="AZ132" i="45"/>
  <c r="AY132" i="45"/>
  <c r="AX132" i="45"/>
  <c r="AW132" i="45"/>
  <c r="AV132" i="45"/>
  <c r="AU132" i="45"/>
  <c r="AT132" i="45"/>
  <c r="AS132" i="45"/>
  <c r="AR132" i="45"/>
  <c r="AQ132" i="45"/>
  <c r="AP132" i="45"/>
  <c r="AO132" i="45"/>
  <c r="AM132" i="45"/>
  <c r="AL132" i="45"/>
  <c r="AK132" i="45"/>
  <c r="AJ132" i="45"/>
  <c r="AI132" i="45"/>
  <c r="AH132" i="45"/>
  <c r="AF132" i="45"/>
  <c r="AE132" i="45"/>
  <c r="AD132" i="45"/>
  <c r="AC132" i="45"/>
  <c r="AB132" i="45"/>
  <c r="AA132" i="45"/>
  <c r="Y132" i="45"/>
  <c r="BI132" i="45" s="1"/>
  <c r="S132" i="45"/>
  <c r="R132" i="45"/>
  <c r="T132" i="45"/>
  <c r="O132" i="45"/>
  <c r="N132" i="45"/>
  <c r="M132" i="45"/>
  <c r="BR131" i="45"/>
  <c r="BQ131" i="45"/>
  <c r="BP131" i="45"/>
  <c r="BO131" i="45"/>
  <c r="BF131" i="45"/>
  <c r="BE131" i="45"/>
  <c r="BD131" i="45"/>
  <c r="BC131" i="45"/>
  <c r="BB131" i="45"/>
  <c r="BA131" i="45"/>
  <c r="AZ131" i="45"/>
  <c r="AY131" i="45"/>
  <c r="AX131" i="45"/>
  <c r="AW131" i="45"/>
  <c r="AV131" i="45"/>
  <c r="AU131" i="45"/>
  <c r="AT131" i="45"/>
  <c r="AS131" i="45"/>
  <c r="AR131" i="45"/>
  <c r="AQ131" i="45"/>
  <c r="AP131" i="45"/>
  <c r="AO131" i="45"/>
  <c r="AM131" i="45"/>
  <c r="AL131" i="45"/>
  <c r="AK131" i="45"/>
  <c r="AJ131" i="45"/>
  <c r="AI131" i="45"/>
  <c r="AH131" i="45"/>
  <c r="AF131" i="45"/>
  <c r="AE131" i="45"/>
  <c r="AD131" i="45"/>
  <c r="AC131" i="45"/>
  <c r="AB131" i="45"/>
  <c r="AA131" i="45"/>
  <c r="Y131" i="45"/>
  <c r="BJ131" i="45" s="1"/>
  <c r="O131" i="45"/>
  <c r="S131" i="45"/>
  <c r="N131" i="45"/>
  <c r="R131" i="45"/>
  <c r="T131" i="45"/>
  <c r="M131" i="45"/>
  <c r="BR130" i="45"/>
  <c r="BQ130" i="45"/>
  <c r="BP130" i="45"/>
  <c r="BO130" i="45"/>
  <c r="BF130" i="45"/>
  <c r="BE130" i="45"/>
  <c r="BD130" i="45"/>
  <c r="BC130" i="45"/>
  <c r="BB130" i="45"/>
  <c r="BA130" i="45"/>
  <c r="AZ130" i="45"/>
  <c r="AY130" i="45"/>
  <c r="AX130" i="45"/>
  <c r="AW130" i="45"/>
  <c r="AV130" i="45"/>
  <c r="AU130" i="45"/>
  <c r="AT130" i="45"/>
  <c r="AS130" i="45"/>
  <c r="AR130" i="45"/>
  <c r="AQ130" i="45"/>
  <c r="AP130" i="45"/>
  <c r="AO130" i="45"/>
  <c r="AM130" i="45"/>
  <c r="AL130" i="45"/>
  <c r="AK130" i="45"/>
  <c r="AJ130" i="45"/>
  <c r="AI130" i="45"/>
  <c r="AH130" i="45"/>
  <c r="AF130" i="45"/>
  <c r="AE130" i="45"/>
  <c r="AD130" i="45"/>
  <c r="AC130" i="45"/>
  <c r="AB130" i="45"/>
  <c r="AA130" i="45"/>
  <c r="Y130" i="45"/>
  <c r="BI130" i="45" s="1"/>
  <c r="S130" i="45"/>
  <c r="R130" i="45"/>
  <c r="T130" i="45"/>
  <c r="O130" i="45"/>
  <c r="N130" i="45"/>
  <c r="M130" i="45"/>
  <c r="BR129" i="45"/>
  <c r="BQ129" i="45"/>
  <c r="BP129" i="45"/>
  <c r="BO129" i="45"/>
  <c r="BF129" i="45"/>
  <c r="BE129" i="45"/>
  <c r="BD129" i="45"/>
  <c r="BC129" i="45"/>
  <c r="BB129" i="45"/>
  <c r="BA129" i="45"/>
  <c r="AZ129" i="45"/>
  <c r="AY129" i="45"/>
  <c r="AX129" i="45"/>
  <c r="AW129" i="45"/>
  <c r="AV129" i="45"/>
  <c r="AU129" i="45"/>
  <c r="AT129" i="45"/>
  <c r="AS129" i="45"/>
  <c r="AR129" i="45"/>
  <c r="AQ129" i="45"/>
  <c r="AP129" i="45"/>
  <c r="AO129" i="45"/>
  <c r="AM129" i="45"/>
  <c r="AL129" i="45"/>
  <c r="AK129" i="45"/>
  <c r="AJ129" i="45"/>
  <c r="AI129" i="45"/>
  <c r="AH129" i="45"/>
  <c r="AF129" i="45"/>
  <c r="AE129" i="45"/>
  <c r="AD129" i="45"/>
  <c r="AC129" i="45"/>
  <c r="AB129" i="45"/>
  <c r="AA129" i="45"/>
  <c r="Y129" i="45"/>
  <c r="BJ129" i="45" s="1"/>
  <c r="T129" i="45"/>
  <c r="O129" i="45"/>
  <c r="S129" i="45"/>
  <c r="N129" i="45"/>
  <c r="R129" i="45"/>
  <c r="M129" i="45"/>
  <c r="BR128" i="45"/>
  <c r="BQ128" i="45"/>
  <c r="BP128" i="45"/>
  <c r="BO128" i="45"/>
  <c r="BF128" i="45"/>
  <c r="BE128" i="45"/>
  <c r="BD128" i="45"/>
  <c r="BC128" i="45"/>
  <c r="BB128" i="45"/>
  <c r="BA128" i="45"/>
  <c r="AZ128" i="45"/>
  <c r="AY128" i="45"/>
  <c r="AX128" i="45"/>
  <c r="AW128" i="45"/>
  <c r="AV128" i="45"/>
  <c r="AU128" i="45"/>
  <c r="AT128" i="45"/>
  <c r="AS128" i="45"/>
  <c r="AR128" i="45"/>
  <c r="AQ128" i="45"/>
  <c r="AP128" i="45"/>
  <c r="AO128" i="45"/>
  <c r="AI128" i="45"/>
  <c r="AH128" i="45"/>
  <c r="AF128" i="45"/>
  <c r="AE128" i="45"/>
  <c r="AD128" i="45"/>
  <c r="AC128" i="45"/>
  <c r="AB128" i="45"/>
  <c r="AA128" i="45"/>
  <c r="Y128" i="45"/>
  <c r="BM128" i="45" s="1"/>
  <c r="S128" i="45"/>
  <c r="R128" i="45"/>
  <c r="T128" i="45"/>
  <c r="O128" i="45"/>
  <c r="N128" i="45"/>
  <c r="M128" i="45"/>
  <c r="BR127" i="45"/>
  <c r="BQ127" i="45"/>
  <c r="BP127" i="45"/>
  <c r="BO127" i="45"/>
  <c r="BF127" i="45"/>
  <c r="BE127" i="45"/>
  <c r="BD127" i="45"/>
  <c r="BC127" i="45"/>
  <c r="BB127" i="45"/>
  <c r="BA127" i="45"/>
  <c r="AZ127" i="45"/>
  <c r="AY127" i="45"/>
  <c r="AX127" i="45"/>
  <c r="AW127" i="45"/>
  <c r="AV127" i="45"/>
  <c r="AU127" i="45"/>
  <c r="AT127" i="45"/>
  <c r="AS127" i="45"/>
  <c r="AR127" i="45"/>
  <c r="AQ127" i="45"/>
  <c r="AP127" i="45"/>
  <c r="AO127" i="45"/>
  <c r="AI127" i="45"/>
  <c r="AH127" i="45"/>
  <c r="AF127" i="45"/>
  <c r="AE127" i="45"/>
  <c r="AD127" i="45"/>
  <c r="AC127" i="45"/>
  <c r="AB127" i="45"/>
  <c r="AA127" i="45"/>
  <c r="Y127" i="45"/>
  <c r="T127" i="45"/>
  <c r="O127" i="45"/>
  <c r="S127" i="45"/>
  <c r="N127" i="45"/>
  <c r="R127" i="45"/>
  <c r="M127" i="45"/>
  <c r="BR126" i="45"/>
  <c r="BQ126" i="45"/>
  <c r="BP126" i="45"/>
  <c r="BO126" i="45"/>
  <c r="BF126" i="45"/>
  <c r="BE126" i="45"/>
  <c r="BD126" i="45"/>
  <c r="BC126" i="45"/>
  <c r="BB126" i="45"/>
  <c r="BA126" i="45"/>
  <c r="AZ126" i="45"/>
  <c r="AY126" i="45"/>
  <c r="AX126" i="45"/>
  <c r="AW126" i="45"/>
  <c r="AV126" i="45"/>
  <c r="AU126" i="45"/>
  <c r="AT126" i="45"/>
  <c r="AS126" i="45"/>
  <c r="AR126" i="45"/>
  <c r="AQ126" i="45"/>
  <c r="AP126" i="45"/>
  <c r="AO126" i="45"/>
  <c r="AI126" i="45"/>
  <c r="AH126" i="45"/>
  <c r="AF126" i="45"/>
  <c r="AE126" i="45"/>
  <c r="AD126" i="45"/>
  <c r="AC126" i="45"/>
  <c r="AB126" i="45"/>
  <c r="AA126" i="45"/>
  <c r="Y126" i="45"/>
  <c r="BM126" i="45" s="1"/>
  <c r="R126" i="45"/>
  <c r="O126" i="45"/>
  <c r="S126" i="45"/>
  <c r="N126" i="45"/>
  <c r="M126" i="45"/>
  <c r="BR125" i="45"/>
  <c r="BQ125" i="45"/>
  <c r="BP125" i="45"/>
  <c r="BO125" i="45"/>
  <c r="BF125" i="45"/>
  <c r="BE125" i="45"/>
  <c r="BD125" i="45"/>
  <c r="BC125" i="45"/>
  <c r="BB125" i="45"/>
  <c r="BA125" i="45"/>
  <c r="AZ125" i="45"/>
  <c r="AY125" i="45"/>
  <c r="AX125" i="45"/>
  <c r="AW125" i="45"/>
  <c r="AV125" i="45"/>
  <c r="AU125" i="45"/>
  <c r="AT125" i="45"/>
  <c r="AS125" i="45"/>
  <c r="AR125" i="45"/>
  <c r="AQ125" i="45"/>
  <c r="AP125" i="45"/>
  <c r="AO125" i="45"/>
  <c r="AI125" i="45"/>
  <c r="AH125" i="45"/>
  <c r="AF125" i="45"/>
  <c r="AE125" i="45"/>
  <c r="AD125" i="45"/>
  <c r="AC125" i="45"/>
  <c r="AB125" i="45"/>
  <c r="AA125" i="45"/>
  <c r="Y125" i="45"/>
  <c r="BJ125" i="45"/>
  <c r="O125" i="45"/>
  <c r="S125" i="45"/>
  <c r="N125" i="45"/>
  <c r="R125" i="45"/>
  <c r="T125" i="45"/>
  <c r="M125" i="45"/>
  <c r="BR124" i="45"/>
  <c r="BQ124" i="45"/>
  <c r="BP124" i="45"/>
  <c r="BO124" i="45"/>
  <c r="BF124" i="45"/>
  <c r="BE124" i="45"/>
  <c r="BD124" i="45"/>
  <c r="BC124" i="45"/>
  <c r="BB124" i="45"/>
  <c r="BA124" i="45"/>
  <c r="AZ124" i="45"/>
  <c r="AY124" i="45"/>
  <c r="AX124" i="45"/>
  <c r="AW124" i="45"/>
  <c r="AV124" i="45"/>
  <c r="AU124" i="45"/>
  <c r="AT124" i="45"/>
  <c r="AS124" i="45"/>
  <c r="AR124" i="45"/>
  <c r="AQ124" i="45"/>
  <c r="AP124" i="45"/>
  <c r="AO124" i="45"/>
  <c r="AI124" i="45"/>
  <c r="AH124" i="45"/>
  <c r="AF124" i="45"/>
  <c r="AE124" i="45"/>
  <c r="AD124" i="45"/>
  <c r="AC124" i="45"/>
  <c r="AB124" i="45"/>
  <c r="AA124" i="45"/>
  <c r="Y124" i="45"/>
  <c r="BI124" i="45" s="1"/>
  <c r="R124" i="45"/>
  <c r="T124" i="45"/>
  <c r="O124" i="45"/>
  <c r="S124" i="45"/>
  <c r="N124" i="45"/>
  <c r="M124" i="45"/>
  <c r="BR123" i="45"/>
  <c r="BQ123" i="45"/>
  <c r="BP123" i="45"/>
  <c r="BO123" i="45"/>
  <c r="BF123" i="45"/>
  <c r="BE123" i="45"/>
  <c r="BD123" i="45"/>
  <c r="BC123" i="45"/>
  <c r="BB123" i="45"/>
  <c r="BA123" i="45"/>
  <c r="AZ123" i="45"/>
  <c r="AY123" i="45"/>
  <c r="AX123" i="45"/>
  <c r="AW123" i="45"/>
  <c r="AV123" i="45"/>
  <c r="AU123" i="45"/>
  <c r="AT123" i="45"/>
  <c r="AS123" i="45"/>
  <c r="AR123" i="45"/>
  <c r="AQ123" i="45"/>
  <c r="AP123" i="45"/>
  <c r="AO123" i="45"/>
  <c r="AI123" i="45"/>
  <c r="AH123" i="45"/>
  <c r="AF123" i="45"/>
  <c r="AE123" i="45"/>
  <c r="AD123" i="45"/>
  <c r="AC123" i="45"/>
  <c r="AB123" i="45"/>
  <c r="AA123" i="45"/>
  <c r="Y123" i="45"/>
  <c r="BJ123" i="45"/>
  <c r="T123" i="45"/>
  <c r="O123" i="45"/>
  <c r="S123" i="45"/>
  <c r="N123" i="45"/>
  <c r="R123" i="45"/>
  <c r="M123" i="45"/>
  <c r="BR122" i="45"/>
  <c r="BQ122" i="45"/>
  <c r="BP122" i="45"/>
  <c r="BO122" i="45"/>
  <c r="BF122" i="45"/>
  <c r="BE122" i="45"/>
  <c r="BD122" i="45"/>
  <c r="BC122" i="45"/>
  <c r="BB122" i="45"/>
  <c r="BA122" i="45"/>
  <c r="AZ122" i="45"/>
  <c r="AY122" i="45"/>
  <c r="AX122" i="45"/>
  <c r="AW122" i="45"/>
  <c r="AV122" i="45"/>
  <c r="AU122" i="45"/>
  <c r="AT122" i="45"/>
  <c r="AS122" i="45"/>
  <c r="AR122" i="45"/>
  <c r="AQ122" i="45"/>
  <c r="AP122" i="45"/>
  <c r="AO122" i="45"/>
  <c r="AM122" i="45"/>
  <c r="AL122" i="45"/>
  <c r="AK122" i="45"/>
  <c r="AJ122" i="45"/>
  <c r="AI122" i="45"/>
  <c r="AH122" i="45"/>
  <c r="AF122" i="45"/>
  <c r="AE122" i="45"/>
  <c r="AD122" i="45"/>
  <c r="AC122" i="45"/>
  <c r="AB122" i="45"/>
  <c r="AA122" i="45"/>
  <c r="Y122" i="45"/>
  <c r="BK122" i="45" s="1"/>
  <c r="O122" i="45"/>
  <c r="S122" i="45"/>
  <c r="N122" i="45"/>
  <c r="R122" i="45"/>
  <c r="T122" i="45"/>
  <c r="M122" i="45"/>
  <c r="BR121" i="45"/>
  <c r="BQ121" i="45"/>
  <c r="BP121" i="45"/>
  <c r="BO121" i="45"/>
  <c r="BF121" i="45"/>
  <c r="BE121" i="45"/>
  <c r="BD121" i="45"/>
  <c r="BC121" i="45"/>
  <c r="BB121" i="45"/>
  <c r="BA121" i="45"/>
  <c r="AZ121" i="45"/>
  <c r="AY121" i="45"/>
  <c r="AX121" i="45"/>
  <c r="AW121" i="45"/>
  <c r="AV121" i="45"/>
  <c r="AU121" i="45"/>
  <c r="AT121" i="45"/>
  <c r="AS121" i="45"/>
  <c r="AR121" i="45"/>
  <c r="AQ121" i="45"/>
  <c r="AP121" i="45"/>
  <c r="AO121" i="45"/>
  <c r="AM121" i="45"/>
  <c r="AL121" i="45"/>
  <c r="AK121" i="45"/>
  <c r="AJ121" i="45"/>
  <c r="AI121" i="45"/>
  <c r="AH121" i="45"/>
  <c r="AF121" i="45"/>
  <c r="AE121" i="45"/>
  <c r="AD121" i="45"/>
  <c r="AC121" i="45"/>
  <c r="AB121" i="45"/>
  <c r="AA121" i="45"/>
  <c r="Y121" i="45"/>
  <c r="BI121" i="45"/>
  <c r="R121" i="45"/>
  <c r="T121" i="45"/>
  <c r="O121" i="45"/>
  <c r="S121" i="45"/>
  <c r="N121" i="45"/>
  <c r="M121" i="45"/>
  <c r="BR120" i="45"/>
  <c r="BQ120" i="45"/>
  <c r="BP120" i="45"/>
  <c r="BO120" i="45"/>
  <c r="BF120" i="45"/>
  <c r="BE120" i="45"/>
  <c r="BD120" i="45"/>
  <c r="BC120" i="45"/>
  <c r="BB120" i="45"/>
  <c r="BA120" i="45"/>
  <c r="AZ120" i="45"/>
  <c r="AY120" i="45"/>
  <c r="AX120" i="45"/>
  <c r="AW120" i="45"/>
  <c r="AV120" i="45"/>
  <c r="AU120" i="45"/>
  <c r="AT120" i="45"/>
  <c r="AS120" i="45"/>
  <c r="AR120" i="45"/>
  <c r="AQ120" i="45"/>
  <c r="AP120" i="45"/>
  <c r="AO120" i="45"/>
  <c r="AM120" i="45"/>
  <c r="AL120" i="45"/>
  <c r="AK120" i="45"/>
  <c r="AJ120" i="45"/>
  <c r="AI120" i="45"/>
  <c r="AH120" i="45"/>
  <c r="AF120" i="45"/>
  <c r="AE120" i="45"/>
  <c r="AD120" i="45"/>
  <c r="AC120" i="45"/>
  <c r="AB120" i="45"/>
  <c r="AA120" i="45"/>
  <c r="Y120" i="45"/>
  <c r="BJ120" i="45" s="1"/>
  <c r="S120" i="45"/>
  <c r="O120" i="45"/>
  <c r="N120" i="45"/>
  <c r="R120" i="45"/>
  <c r="T120" i="45"/>
  <c r="M120" i="45"/>
  <c r="BR119" i="45"/>
  <c r="BQ119" i="45"/>
  <c r="BP119" i="45"/>
  <c r="BO119" i="45"/>
  <c r="BF119" i="45"/>
  <c r="BE119" i="45"/>
  <c r="BD119" i="45"/>
  <c r="BC119" i="45"/>
  <c r="BB119" i="45"/>
  <c r="BA119" i="45"/>
  <c r="AZ119" i="45"/>
  <c r="AY119" i="45"/>
  <c r="AX119" i="45"/>
  <c r="AW119" i="45"/>
  <c r="AV119" i="45"/>
  <c r="AU119" i="45"/>
  <c r="AT119" i="45"/>
  <c r="AS119" i="45"/>
  <c r="AR119" i="45"/>
  <c r="AQ119" i="45"/>
  <c r="AP119" i="45"/>
  <c r="AO119" i="45"/>
  <c r="AI119" i="45"/>
  <c r="AH119" i="45"/>
  <c r="AF119" i="45"/>
  <c r="AE119" i="45"/>
  <c r="AD119" i="45"/>
  <c r="AC119" i="45"/>
  <c r="AB119" i="45"/>
  <c r="AA119" i="45"/>
  <c r="Y119" i="45"/>
  <c r="T81" i="55" s="1"/>
  <c r="BK119" i="45"/>
  <c r="O119" i="45"/>
  <c r="S119" i="45"/>
  <c r="N119" i="45"/>
  <c r="R119" i="45"/>
  <c r="T119" i="45"/>
  <c r="M119" i="45"/>
  <c r="BR118" i="45"/>
  <c r="BQ118" i="45"/>
  <c r="BP118" i="45"/>
  <c r="BO118" i="45"/>
  <c r="BF118" i="45"/>
  <c r="BE118" i="45"/>
  <c r="BD118" i="45"/>
  <c r="BC118" i="45"/>
  <c r="BB118" i="45"/>
  <c r="BA118" i="45"/>
  <c r="AZ118" i="45"/>
  <c r="AY118" i="45"/>
  <c r="AX118" i="45"/>
  <c r="AW118" i="45"/>
  <c r="AV118" i="45"/>
  <c r="AU118" i="45"/>
  <c r="AT118" i="45"/>
  <c r="AS118" i="45"/>
  <c r="AR118" i="45"/>
  <c r="AQ118" i="45"/>
  <c r="AP118" i="45"/>
  <c r="AO118" i="45"/>
  <c r="AI118" i="45"/>
  <c r="AH118" i="45"/>
  <c r="AF118" i="45"/>
  <c r="AE118" i="45"/>
  <c r="AD118" i="45"/>
  <c r="AC118" i="45"/>
  <c r="AB118" i="45"/>
  <c r="AA118" i="45"/>
  <c r="Y118" i="45"/>
  <c r="BJ118" i="45" s="1"/>
  <c r="S118" i="45"/>
  <c r="O118" i="45"/>
  <c r="N118" i="45"/>
  <c r="R118" i="45"/>
  <c r="T118" i="45"/>
  <c r="M118" i="45"/>
  <c r="BR117" i="45"/>
  <c r="BQ117" i="45"/>
  <c r="BP117" i="45"/>
  <c r="BO117" i="45"/>
  <c r="BF117" i="45"/>
  <c r="BE117" i="45"/>
  <c r="BD117" i="45"/>
  <c r="BC117" i="45"/>
  <c r="BB117" i="45"/>
  <c r="BA117" i="45"/>
  <c r="AZ117" i="45"/>
  <c r="AY117" i="45"/>
  <c r="AX117" i="45"/>
  <c r="AW117" i="45"/>
  <c r="AV117" i="45"/>
  <c r="AU117" i="45"/>
  <c r="AT117" i="45"/>
  <c r="AS117" i="45"/>
  <c r="AR117" i="45"/>
  <c r="AQ117" i="45"/>
  <c r="AP117" i="45"/>
  <c r="AO117" i="45"/>
  <c r="AI117" i="45"/>
  <c r="AH117" i="45"/>
  <c r="AF117" i="45"/>
  <c r="AE117" i="45"/>
  <c r="AD117" i="45"/>
  <c r="AC117" i="45"/>
  <c r="AB117" i="45"/>
  <c r="AA117" i="45"/>
  <c r="Y117" i="45"/>
  <c r="T80" i="55" s="1"/>
  <c r="BM117" i="45"/>
  <c r="O117" i="45"/>
  <c r="S117" i="45"/>
  <c r="N117" i="45"/>
  <c r="R117" i="45"/>
  <c r="T117" i="45"/>
  <c r="M117" i="45"/>
  <c r="BR116" i="45"/>
  <c r="BQ116" i="45"/>
  <c r="BP116" i="45"/>
  <c r="BO116" i="45"/>
  <c r="BF116" i="45"/>
  <c r="BE116" i="45"/>
  <c r="BD116" i="45"/>
  <c r="BC116" i="45"/>
  <c r="BB116" i="45"/>
  <c r="BA116" i="45"/>
  <c r="AZ116" i="45"/>
  <c r="AY116" i="45"/>
  <c r="AX116" i="45"/>
  <c r="AW116" i="45"/>
  <c r="AV116" i="45"/>
  <c r="AU116" i="45"/>
  <c r="AT116" i="45"/>
  <c r="AS116" i="45"/>
  <c r="AR116" i="45"/>
  <c r="AQ116" i="45"/>
  <c r="AP116" i="45"/>
  <c r="AO116" i="45"/>
  <c r="AM116" i="45"/>
  <c r="AL116" i="45"/>
  <c r="AK116" i="45"/>
  <c r="AJ116" i="45"/>
  <c r="AI116" i="45"/>
  <c r="AH116" i="45"/>
  <c r="AF116" i="45"/>
  <c r="AE116" i="45"/>
  <c r="AD116" i="45"/>
  <c r="AC116" i="45"/>
  <c r="AB116" i="45"/>
  <c r="AA116" i="45"/>
  <c r="Y116" i="45"/>
  <c r="T85" i="55" s="1"/>
  <c r="S116" i="45"/>
  <c r="R116" i="45"/>
  <c r="T116" i="45"/>
  <c r="O116" i="45"/>
  <c r="N116" i="45"/>
  <c r="M116" i="45"/>
  <c r="BR115" i="45"/>
  <c r="BQ115" i="45"/>
  <c r="BP115" i="45"/>
  <c r="BO115" i="45"/>
  <c r="BF115" i="45"/>
  <c r="BE115" i="45"/>
  <c r="BD115" i="45"/>
  <c r="BC115" i="45"/>
  <c r="BB115" i="45"/>
  <c r="BA115" i="45"/>
  <c r="AZ115" i="45"/>
  <c r="AY115" i="45"/>
  <c r="AX115" i="45"/>
  <c r="AW115" i="45"/>
  <c r="AV115" i="45"/>
  <c r="AU115" i="45"/>
  <c r="AT115" i="45"/>
  <c r="AS115" i="45"/>
  <c r="AR115" i="45"/>
  <c r="AQ115" i="45"/>
  <c r="AP115" i="45"/>
  <c r="AO115" i="45"/>
  <c r="AM115" i="45"/>
  <c r="AL115" i="45"/>
  <c r="AK115" i="45"/>
  <c r="AJ115" i="45"/>
  <c r="AI115" i="45"/>
  <c r="AH115" i="45"/>
  <c r="AF115" i="45"/>
  <c r="AE115" i="45"/>
  <c r="AD115" i="45"/>
  <c r="AC115" i="45"/>
  <c r="AB115" i="45"/>
  <c r="AA115" i="45"/>
  <c r="Y115" i="45"/>
  <c r="BH115" i="45" s="1"/>
  <c r="O115" i="45"/>
  <c r="S115" i="45"/>
  <c r="N115" i="45"/>
  <c r="R115" i="45"/>
  <c r="M115" i="45"/>
  <c r="BR114" i="45"/>
  <c r="BQ114" i="45"/>
  <c r="BP114" i="45"/>
  <c r="BO114" i="45"/>
  <c r="BF114" i="45"/>
  <c r="BE114" i="45"/>
  <c r="BD114" i="45"/>
  <c r="BC114" i="45"/>
  <c r="BB114" i="45"/>
  <c r="BA114" i="45"/>
  <c r="AZ114" i="45"/>
  <c r="AY114" i="45"/>
  <c r="AX114" i="45"/>
  <c r="AW114" i="45"/>
  <c r="AV114" i="45"/>
  <c r="AU114" i="45"/>
  <c r="AT114" i="45"/>
  <c r="AS114" i="45"/>
  <c r="AR114" i="45"/>
  <c r="AQ114" i="45"/>
  <c r="AP114" i="45"/>
  <c r="AO114" i="45"/>
  <c r="AM114" i="45"/>
  <c r="AL114" i="45"/>
  <c r="AK114" i="45"/>
  <c r="AJ114" i="45"/>
  <c r="AI114" i="45"/>
  <c r="AH114" i="45"/>
  <c r="AF114" i="45"/>
  <c r="AE114" i="45"/>
  <c r="AD114" i="45"/>
  <c r="AC114" i="45"/>
  <c r="AB114" i="45"/>
  <c r="AA114" i="45"/>
  <c r="Y114" i="45"/>
  <c r="BM114" i="45" s="1"/>
  <c r="R114" i="45"/>
  <c r="T114" i="45"/>
  <c r="O114" i="45"/>
  <c r="S114" i="45"/>
  <c r="N114" i="45"/>
  <c r="M114" i="45"/>
  <c r="BR113" i="45"/>
  <c r="BQ113" i="45"/>
  <c r="BP113" i="45"/>
  <c r="BO113" i="45"/>
  <c r="BF113" i="45"/>
  <c r="BE113" i="45"/>
  <c r="BD113" i="45"/>
  <c r="BC113" i="45"/>
  <c r="BB113" i="45"/>
  <c r="BA113" i="45"/>
  <c r="AZ113" i="45"/>
  <c r="AY113" i="45"/>
  <c r="AX113" i="45"/>
  <c r="AW113" i="45"/>
  <c r="AV113" i="45"/>
  <c r="AU113" i="45"/>
  <c r="AT113" i="45"/>
  <c r="AS113" i="45"/>
  <c r="AR113" i="45"/>
  <c r="AQ113" i="45"/>
  <c r="AP113" i="45"/>
  <c r="AO113" i="45"/>
  <c r="AM113" i="45"/>
  <c r="AL113" i="45"/>
  <c r="AK113" i="45"/>
  <c r="AJ113" i="45"/>
  <c r="AI113" i="45"/>
  <c r="AH113" i="45"/>
  <c r="AF113" i="45"/>
  <c r="AE113" i="45"/>
  <c r="AD113" i="45"/>
  <c r="AC113" i="45"/>
  <c r="AB113" i="45"/>
  <c r="AA113" i="45"/>
  <c r="Y113" i="45"/>
  <c r="S113" i="45"/>
  <c r="R113" i="45"/>
  <c r="T113" i="45"/>
  <c r="O113" i="45"/>
  <c r="N113" i="45"/>
  <c r="M113" i="45"/>
  <c r="BR112" i="45"/>
  <c r="BQ112" i="45"/>
  <c r="BP112" i="45"/>
  <c r="BO112" i="45"/>
  <c r="BF112" i="45"/>
  <c r="BE112" i="45"/>
  <c r="BD112" i="45"/>
  <c r="BC112" i="45"/>
  <c r="BB112" i="45"/>
  <c r="BA112" i="45"/>
  <c r="AZ112" i="45"/>
  <c r="AY112" i="45"/>
  <c r="AX112" i="45"/>
  <c r="AW112" i="45"/>
  <c r="AV112" i="45"/>
  <c r="AU112" i="45"/>
  <c r="AT112" i="45"/>
  <c r="AS112" i="45"/>
  <c r="AR112" i="45"/>
  <c r="AQ112" i="45"/>
  <c r="AP112" i="45"/>
  <c r="AO112" i="45"/>
  <c r="AM112" i="45"/>
  <c r="AL112" i="45"/>
  <c r="AK112" i="45"/>
  <c r="AJ112" i="45"/>
  <c r="AI112" i="45"/>
  <c r="AH112" i="45"/>
  <c r="AF112" i="45"/>
  <c r="AE112" i="45"/>
  <c r="AD112" i="45"/>
  <c r="AC112" i="45"/>
  <c r="AB112" i="45"/>
  <c r="AA112" i="45"/>
  <c r="Y112" i="45"/>
  <c r="BM112" i="45" s="1"/>
  <c r="S112" i="45"/>
  <c r="O112" i="45"/>
  <c r="N112" i="45"/>
  <c r="R112" i="45"/>
  <c r="T112" i="45"/>
  <c r="M112" i="45"/>
  <c r="BR111" i="45"/>
  <c r="BQ111" i="45"/>
  <c r="BP111" i="45"/>
  <c r="BO111" i="45"/>
  <c r="BF111" i="45"/>
  <c r="BE111" i="45"/>
  <c r="BD111" i="45"/>
  <c r="BC111" i="45"/>
  <c r="BB111" i="45"/>
  <c r="BA111" i="45"/>
  <c r="AZ111" i="45"/>
  <c r="AY111" i="45"/>
  <c r="AX111" i="45"/>
  <c r="AW111" i="45"/>
  <c r="AV111" i="45"/>
  <c r="AU111" i="45"/>
  <c r="AT111" i="45"/>
  <c r="AS111" i="45"/>
  <c r="AR111" i="45"/>
  <c r="AQ111" i="45"/>
  <c r="AP111" i="45"/>
  <c r="AO111" i="45"/>
  <c r="AI111" i="45"/>
  <c r="AH111" i="45"/>
  <c r="AF111" i="45"/>
  <c r="AE111" i="45"/>
  <c r="AD111" i="45"/>
  <c r="AC111" i="45"/>
  <c r="AB111" i="45"/>
  <c r="AA111" i="45"/>
  <c r="Y111" i="45"/>
  <c r="BM111" i="45" s="1"/>
  <c r="R111" i="45"/>
  <c r="O111" i="45"/>
  <c r="S111" i="45"/>
  <c r="N111" i="45"/>
  <c r="M111" i="45"/>
  <c r="BR110" i="45"/>
  <c r="BQ110" i="45"/>
  <c r="BP110" i="45"/>
  <c r="BO110" i="45"/>
  <c r="BF110" i="45"/>
  <c r="BE110" i="45"/>
  <c r="BD110" i="45"/>
  <c r="BC110" i="45"/>
  <c r="BB110" i="45"/>
  <c r="BA110" i="45"/>
  <c r="AZ110" i="45"/>
  <c r="AY110" i="45"/>
  <c r="AX110" i="45"/>
  <c r="AW110" i="45"/>
  <c r="AV110" i="45"/>
  <c r="AU110" i="45"/>
  <c r="AT110" i="45"/>
  <c r="AS110" i="45"/>
  <c r="AR110" i="45"/>
  <c r="AQ110" i="45"/>
  <c r="AP110" i="45"/>
  <c r="AO110" i="45"/>
  <c r="AM110" i="45"/>
  <c r="AL110" i="45"/>
  <c r="AK110" i="45"/>
  <c r="AJ110" i="45"/>
  <c r="AI110" i="45"/>
  <c r="AH110" i="45"/>
  <c r="AF110" i="45"/>
  <c r="AE110" i="45"/>
  <c r="AD110" i="45"/>
  <c r="AC110" i="45"/>
  <c r="AB110" i="45"/>
  <c r="AA110" i="45"/>
  <c r="Y110" i="45"/>
  <c r="BM110" i="45" s="1"/>
  <c r="S110" i="45"/>
  <c r="R110" i="45"/>
  <c r="O110" i="45"/>
  <c r="N110" i="45"/>
  <c r="M110" i="45"/>
  <c r="BR109" i="45"/>
  <c r="BQ109" i="45"/>
  <c r="BP109" i="45"/>
  <c r="BO109" i="45"/>
  <c r="BF109" i="45"/>
  <c r="BE109" i="45"/>
  <c r="BD109" i="45"/>
  <c r="BC109" i="45"/>
  <c r="BB109" i="45"/>
  <c r="BA109" i="45"/>
  <c r="AZ109" i="45"/>
  <c r="AY109" i="45"/>
  <c r="AX109" i="45"/>
  <c r="AW109" i="45"/>
  <c r="AV109" i="45"/>
  <c r="AU109" i="45"/>
  <c r="AT109" i="45"/>
  <c r="AS109" i="45"/>
  <c r="AR109" i="45"/>
  <c r="AQ109" i="45"/>
  <c r="AP109" i="45"/>
  <c r="AO109" i="45"/>
  <c r="AM109" i="45"/>
  <c r="AL109" i="45"/>
  <c r="AK109" i="45"/>
  <c r="AJ109" i="45"/>
  <c r="AI109" i="45"/>
  <c r="AH109" i="45"/>
  <c r="AF109" i="45"/>
  <c r="AE109" i="45"/>
  <c r="AD109" i="45"/>
  <c r="AC109" i="45"/>
  <c r="AB109" i="45"/>
  <c r="AA109" i="45"/>
  <c r="Y109" i="45"/>
  <c r="BJ109" i="45" s="1"/>
  <c r="S109" i="45"/>
  <c r="O109" i="45"/>
  <c r="N109" i="45"/>
  <c r="R109" i="45"/>
  <c r="T109" i="45"/>
  <c r="M109" i="45"/>
  <c r="BR108" i="45"/>
  <c r="BQ108" i="45"/>
  <c r="BP108" i="45"/>
  <c r="BO108" i="45"/>
  <c r="BF108" i="45"/>
  <c r="BE108" i="45"/>
  <c r="BD108" i="45"/>
  <c r="BC108" i="45"/>
  <c r="BB108" i="45"/>
  <c r="BA108" i="45"/>
  <c r="AZ108" i="45"/>
  <c r="AY108" i="45"/>
  <c r="AX108" i="45"/>
  <c r="AW108" i="45"/>
  <c r="AV108" i="45"/>
  <c r="AU108" i="45"/>
  <c r="AT108" i="45"/>
  <c r="AS108" i="45"/>
  <c r="AR108" i="45"/>
  <c r="AQ108" i="45"/>
  <c r="AP108" i="45"/>
  <c r="AO108" i="45"/>
  <c r="AM108" i="45"/>
  <c r="AL108" i="45"/>
  <c r="AK108" i="45"/>
  <c r="AJ108" i="45"/>
  <c r="AI108" i="45"/>
  <c r="AH108" i="45"/>
  <c r="AF108" i="45"/>
  <c r="AE108" i="45"/>
  <c r="AD108" i="45"/>
  <c r="AC108" i="45"/>
  <c r="AB108" i="45"/>
  <c r="AA108" i="45"/>
  <c r="Y108" i="45"/>
  <c r="O108" i="45"/>
  <c r="S108" i="45"/>
  <c r="N108" i="45"/>
  <c r="R108" i="45"/>
  <c r="T108" i="45"/>
  <c r="M108" i="45"/>
  <c r="BR107" i="45"/>
  <c r="BQ107" i="45"/>
  <c r="BP107" i="45"/>
  <c r="BO107" i="45"/>
  <c r="BF107" i="45"/>
  <c r="BE107" i="45"/>
  <c r="BD107" i="45"/>
  <c r="BC107" i="45"/>
  <c r="BB107" i="45"/>
  <c r="BA107" i="45"/>
  <c r="AZ107" i="45"/>
  <c r="AY107" i="45"/>
  <c r="AX107" i="45"/>
  <c r="AW107" i="45"/>
  <c r="AV107" i="45"/>
  <c r="AU107" i="45"/>
  <c r="AT107" i="45"/>
  <c r="AS107" i="45"/>
  <c r="AR107" i="45"/>
  <c r="AQ107" i="45"/>
  <c r="AP107" i="45"/>
  <c r="AO107" i="45"/>
  <c r="AM107" i="45"/>
  <c r="AL107" i="45"/>
  <c r="AK107" i="45"/>
  <c r="AJ107" i="45"/>
  <c r="AI107" i="45"/>
  <c r="AH107" i="45"/>
  <c r="AF107" i="45"/>
  <c r="AE107" i="45"/>
  <c r="AD107" i="45"/>
  <c r="AC107" i="45"/>
  <c r="AB107" i="45"/>
  <c r="AA107" i="45"/>
  <c r="Y107" i="45"/>
  <c r="BM107" i="45" s="1"/>
  <c r="S107" i="45"/>
  <c r="R107" i="45"/>
  <c r="T107" i="45"/>
  <c r="O107" i="45"/>
  <c r="N107" i="45"/>
  <c r="M107" i="45"/>
  <c r="BR106" i="45"/>
  <c r="BQ106" i="45"/>
  <c r="BP106" i="45"/>
  <c r="BO106" i="45"/>
  <c r="BF106" i="45"/>
  <c r="BE106" i="45"/>
  <c r="BD106" i="45"/>
  <c r="BC106" i="45"/>
  <c r="BB106" i="45"/>
  <c r="BA106" i="45"/>
  <c r="AZ106" i="45"/>
  <c r="AY106" i="45"/>
  <c r="AX106" i="45"/>
  <c r="AW106" i="45"/>
  <c r="AV106" i="45"/>
  <c r="AU106" i="45"/>
  <c r="AT106" i="45"/>
  <c r="AS106" i="45"/>
  <c r="AR106" i="45"/>
  <c r="AQ106" i="45"/>
  <c r="AP106" i="45"/>
  <c r="AO106" i="45"/>
  <c r="AM106" i="45"/>
  <c r="AL106" i="45"/>
  <c r="AK106" i="45"/>
  <c r="AJ106" i="45"/>
  <c r="AI106" i="45"/>
  <c r="AH106" i="45"/>
  <c r="AF106" i="45"/>
  <c r="AE106" i="45"/>
  <c r="AD106" i="45"/>
  <c r="AC106" i="45"/>
  <c r="AB106" i="45"/>
  <c r="AA106" i="45"/>
  <c r="Y106" i="45"/>
  <c r="BH106" i="45" s="1"/>
  <c r="O106" i="45"/>
  <c r="S106" i="45"/>
  <c r="N106" i="45"/>
  <c r="R106" i="45"/>
  <c r="M106" i="45"/>
  <c r="BR105" i="45"/>
  <c r="BQ105" i="45"/>
  <c r="BP105" i="45"/>
  <c r="BO105" i="45"/>
  <c r="BF105" i="45"/>
  <c r="BE105" i="45"/>
  <c r="BD105" i="45"/>
  <c r="BC105" i="45"/>
  <c r="BB105" i="45"/>
  <c r="BA105" i="45"/>
  <c r="AZ105" i="45"/>
  <c r="AY105" i="45"/>
  <c r="AX105" i="45"/>
  <c r="AW105" i="45"/>
  <c r="AV105" i="45"/>
  <c r="AU105" i="45"/>
  <c r="AT105" i="45"/>
  <c r="AS105" i="45"/>
  <c r="AR105" i="45"/>
  <c r="AQ105" i="45"/>
  <c r="AP105" i="45"/>
  <c r="AO105" i="45"/>
  <c r="AM105" i="45"/>
  <c r="AL105" i="45"/>
  <c r="AK105" i="45"/>
  <c r="AJ105" i="45"/>
  <c r="AI105" i="45"/>
  <c r="AH105" i="45"/>
  <c r="AF105" i="45"/>
  <c r="AE105" i="45"/>
  <c r="AD105" i="45"/>
  <c r="AC105" i="45"/>
  <c r="AB105" i="45"/>
  <c r="AA105" i="45"/>
  <c r="Y105" i="45"/>
  <c r="BI105" i="45"/>
  <c r="R105" i="45"/>
  <c r="O105" i="45"/>
  <c r="S105" i="45"/>
  <c r="N105" i="45"/>
  <c r="M105" i="45"/>
  <c r="BR104" i="45"/>
  <c r="BQ104" i="45"/>
  <c r="BP104" i="45"/>
  <c r="BO104" i="45"/>
  <c r="BF104" i="45"/>
  <c r="BE104" i="45"/>
  <c r="BD104" i="45"/>
  <c r="BC104" i="45"/>
  <c r="BB104" i="45"/>
  <c r="BA104" i="45"/>
  <c r="AZ104" i="45"/>
  <c r="AY104" i="45"/>
  <c r="AX104" i="45"/>
  <c r="AW104" i="45"/>
  <c r="AV104" i="45"/>
  <c r="AU104" i="45"/>
  <c r="AT104" i="45"/>
  <c r="AS104" i="45"/>
  <c r="AR104" i="45"/>
  <c r="AQ104" i="45"/>
  <c r="AP104" i="45"/>
  <c r="AO104" i="45"/>
  <c r="AM104" i="45"/>
  <c r="AL104" i="45"/>
  <c r="AK104" i="45"/>
  <c r="AJ104" i="45"/>
  <c r="AI104" i="45"/>
  <c r="AH104" i="45"/>
  <c r="AF104" i="45"/>
  <c r="AE104" i="45"/>
  <c r="AD104" i="45"/>
  <c r="AC104" i="45"/>
  <c r="AB104" i="45"/>
  <c r="AA104" i="45"/>
  <c r="Y104" i="45"/>
  <c r="BM104" i="45"/>
  <c r="S104" i="45"/>
  <c r="R104" i="45"/>
  <c r="O104" i="45"/>
  <c r="N104" i="45"/>
  <c r="M104" i="45"/>
  <c r="BR103" i="45"/>
  <c r="BQ103" i="45"/>
  <c r="BP103" i="45"/>
  <c r="BO103" i="45"/>
  <c r="BF103" i="45"/>
  <c r="BE103" i="45"/>
  <c r="BD103" i="45"/>
  <c r="BC103" i="45"/>
  <c r="BB103" i="45"/>
  <c r="BA103" i="45"/>
  <c r="AZ103" i="45"/>
  <c r="AY103" i="45"/>
  <c r="AX103" i="45"/>
  <c r="AW103" i="45"/>
  <c r="AV103" i="45"/>
  <c r="AU103" i="45"/>
  <c r="AT103" i="45"/>
  <c r="AS103" i="45"/>
  <c r="AR103" i="45"/>
  <c r="AQ103" i="45"/>
  <c r="AP103" i="45"/>
  <c r="AO103" i="45"/>
  <c r="AM103" i="45"/>
  <c r="AL103" i="45"/>
  <c r="AK103" i="45"/>
  <c r="AJ103" i="45"/>
  <c r="AI103" i="45"/>
  <c r="AH103" i="45"/>
  <c r="AF103" i="45"/>
  <c r="AE103" i="45"/>
  <c r="AD103" i="45"/>
  <c r="AC103" i="45"/>
  <c r="AB103" i="45"/>
  <c r="AA103" i="45"/>
  <c r="Y103" i="45"/>
  <c r="BK103" i="45" s="1"/>
  <c r="S103" i="45"/>
  <c r="O103" i="45"/>
  <c r="N103" i="45"/>
  <c r="R103" i="45"/>
  <c r="T103" i="45"/>
  <c r="M103" i="45"/>
  <c r="BR102" i="45"/>
  <c r="BQ102" i="45"/>
  <c r="BP102" i="45"/>
  <c r="BO102" i="45"/>
  <c r="BF102" i="45"/>
  <c r="BE102" i="45"/>
  <c r="BD102" i="45"/>
  <c r="BC102" i="45"/>
  <c r="BB102" i="45"/>
  <c r="BA102" i="45"/>
  <c r="AZ102" i="45"/>
  <c r="AY102" i="45"/>
  <c r="AX102" i="45"/>
  <c r="AW102" i="45"/>
  <c r="AV102" i="45"/>
  <c r="AU102" i="45"/>
  <c r="AT102" i="45"/>
  <c r="AS102" i="45"/>
  <c r="AR102" i="45"/>
  <c r="AQ102" i="45"/>
  <c r="AP102" i="45"/>
  <c r="AO102" i="45"/>
  <c r="AM102" i="45"/>
  <c r="AL102" i="45"/>
  <c r="AK102" i="45"/>
  <c r="AJ102" i="45"/>
  <c r="AI102" i="45"/>
  <c r="AH102" i="45"/>
  <c r="AF102" i="45"/>
  <c r="AE102" i="45"/>
  <c r="AD102" i="45"/>
  <c r="AC102" i="45"/>
  <c r="AB102" i="45"/>
  <c r="AA102" i="45"/>
  <c r="Y102" i="45"/>
  <c r="BJ102" i="45" s="1"/>
  <c r="O102" i="45"/>
  <c r="S102" i="45"/>
  <c r="N102" i="45"/>
  <c r="R102" i="45"/>
  <c r="T102" i="45"/>
  <c r="M102" i="45"/>
  <c r="BR101" i="45"/>
  <c r="BQ101" i="45"/>
  <c r="BP101" i="45"/>
  <c r="BO101" i="45"/>
  <c r="BF101" i="45"/>
  <c r="BE101" i="45"/>
  <c r="BD101" i="45"/>
  <c r="BC101" i="45"/>
  <c r="BB101" i="45"/>
  <c r="BA101" i="45"/>
  <c r="AZ101" i="45"/>
  <c r="AY101" i="45"/>
  <c r="AX101" i="45"/>
  <c r="AW101" i="45"/>
  <c r="AV101" i="45"/>
  <c r="AU101" i="45"/>
  <c r="AT101" i="45"/>
  <c r="AS101" i="45"/>
  <c r="AR101" i="45"/>
  <c r="AQ101" i="45"/>
  <c r="AP101" i="45"/>
  <c r="AO101" i="45"/>
  <c r="AM101" i="45"/>
  <c r="AL101" i="45"/>
  <c r="AK101" i="45"/>
  <c r="AJ101" i="45"/>
  <c r="AI101" i="45"/>
  <c r="AH101" i="45"/>
  <c r="AF101" i="45"/>
  <c r="AE101" i="45"/>
  <c r="AD101" i="45"/>
  <c r="AC101" i="45"/>
  <c r="AB101" i="45"/>
  <c r="AA101" i="45"/>
  <c r="Y101" i="45"/>
  <c r="BJ101" i="45"/>
  <c r="O101" i="45"/>
  <c r="S101" i="45"/>
  <c r="N101" i="45"/>
  <c r="R101" i="45"/>
  <c r="T101" i="45"/>
  <c r="M101" i="45"/>
  <c r="BR100" i="45"/>
  <c r="BQ100" i="45"/>
  <c r="BP100" i="45"/>
  <c r="BO100" i="45"/>
  <c r="BF100" i="45"/>
  <c r="BE100" i="45"/>
  <c r="BD100" i="45"/>
  <c r="BC100" i="45"/>
  <c r="BB100" i="45"/>
  <c r="BA100" i="45"/>
  <c r="AZ100" i="45"/>
  <c r="AY100" i="45"/>
  <c r="AX100" i="45"/>
  <c r="AW100" i="45"/>
  <c r="AV100" i="45"/>
  <c r="AU100" i="45"/>
  <c r="AT100" i="45"/>
  <c r="AS100" i="45"/>
  <c r="AR100" i="45"/>
  <c r="AQ100" i="45"/>
  <c r="AP100" i="45"/>
  <c r="AO100" i="45"/>
  <c r="AI100" i="45"/>
  <c r="AH100" i="45"/>
  <c r="AF100" i="45"/>
  <c r="AE100" i="45"/>
  <c r="AD100" i="45"/>
  <c r="AC100" i="45"/>
  <c r="AB100" i="45"/>
  <c r="AA100" i="45"/>
  <c r="Y100" i="45"/>
  <c r="BJ100" i="45" s="1"/>
  <c r="S100" i="45"/>
  <c r="R100" i="45"/>
  <c r="O100" i="45"/>
  <c r="N100" i="45"/>
  <c r="M100" i="45"/>
  <c r="BR99" i="45"/>
  <c r="BQ99" i="45"/>
  <c r="BP99" i="45"/>
  <c r="BO99" i="45"/>
  <c r="BH99" i="45"/>
  <c r="BF99" i="45"/>
  <c r="BE99" i="45"/>
  <c r="BD99" i="45"/>
  <c r="BC99" i="45"/>
  <c r="BB99" i="45"/>
  <c r="BA99" i="45"/>
  <c r="AZ99" i="45"/>
  <c r="AY99" i="45"/>
  <c r="AX99" i="45"/>
  <c r="AW99" i="45"/>
  <c r="AV99" i="45"/>
  <c r="AU99" i="45"/>
  <c r="AT99" i="45"/>
  <c r="AS99" i="45"/>
  <c r="AR99" i="45"/>
  <c r="AQ99" i="45"/>
  <c r="AP99" i="45"/>
  <c r="AO99" i="45"/>
  <c r="AI99" i="45"/>
  <c r="AH99" i="45"/>
  <c r="AF99" i="45"/>
  <c r="AE99" i="45"/>
  <c r="AD99" i="45"/>
  <c r="AC99" i="45"/>
  <c r="AB99" i="45"/>
  <c r="AA99" i="45"/>
  <c r="Y99" i="45"/>
  <c r="BJ99" i="45"/>
  <c r="O99" i="45"/>
  <c r="S99" i="45"/>
  <c r="N99" i="45"/>
  <c r="R99" i="45"/>
  <c r="T99" i="45"/>
  <c r="M99" i="45"/>
  <c r="BR98" i="45"/>
  <c r="BQ98" i="45"/>
  <c r="BP98" i="45"/>
  <c r="BO98" i="45"/>
  <c r="BF98" i="45"/>
  <c r="BE98" i="45"/>
  <c r="BD98" i="45"/>
  <c r="BC98" i="45"/>
  <c r="BB98" i="45"/>
  <c r="BA98" i="45"/>
  <c r="AZ98" i="45"/>
  <c r="AY98" i="45"/>
  <c r="AX98" i="45"/>
  <c r="AW98" i="45"/>
  <c r="AV98" i="45"/>
  <c r="AU98" i="45"/>
  <c r="AT98" i="45"/>
  <c r="AS98" i="45"/>
  <c r="AR98" i="45"/>
  <c r="AQ98" i="45"/>
  <c r="AP98" i="45"/>
  <c r="AO98" i="45"/>
  <c r="AI98" i="45"/>
  <c r="AH98" i="45"/>
  <c r="AF98" i="45"/>
  <c r="AE98" i="45"/>
  <c r="AD98" i="45"/>
  <c r="AC98" i="45"/>
  <c r="AB98" i="45"/>
  <c r="AA98" i="45"/>
  <c r="Y98" i="45"/>
  <c r="R98" i="45"/>
  <c r="O98" i="45"/>
  <c r="S98" i="45"/>
  <c r="N98" i="45"/>
  <c r="M98" i="45"/>
  <c r="BR97" i="45"/>
  <c r="BQ97" i="45"/>
  <c r="BP97" i="45"/>
  <c r="BO97" i="45"/>
  <c r="BF97" i="45"/>
  <c r="BE97" i="45"/>
  <c r="BD97" i="45"/>
  <c r="BC97" i="45"/>
  <c r="BB97" i="45"/>
  <c r="BA97" i="45"/>
  <c r="AZ97" i="45"/>
  <c r="AY97" i="45"/>
  <c r="AX97" i="45"/>
  <c r="AW97" i="45"/>
  <c r="AV97" i="45"/>
  <c r="AU97" i="45"/>
  <c r="AT97" i="45"/>
  <c r="AS97" i="45"/>
  <c r="AR97" i="45"/>
  <c r="AQ97" i="45"/>
  <c r="AP97" i="45"/>
  <c r="AO97" i="45"/>
  <c r="AI97" i="45"/>
  <c r="AH97" i="45"/>
  <c r="AF97" i="45"/>
  <c r="AE97" i="45"/>
  <c r="AD97" i="45"/>
  <c r="AC97" i="45"/>
  <c r="AB97" i="45"/>
  <c r="AA97" i="45"/>
  <c r="Y97" i="45"/>
  <c r="BM97" i="45" s="1"/>
  <c r="S97" i="45"/>
  <c r="R97" i="45"/>
  <c r="T97" i="45"/>
  <c r="O97" i="45"/>
  <c r="N97" i="45"/>
  <c r="M97" i="45"/>
  <c r="BR96" i="45"/>
  <c r="BQ96" i="45"/>
  <c r="BP96" i="45"/>
  <c r="BO96" i="45"/>
  <c r="BF96" i="45"/>
  <c r="BE96" i="45"/>
  <c r="BD96" i="45"/>
  <c r="BC96" i="45"/>
  <c r="BB96" i="45"/>
  <c r="BA96" i="45"/>
  <c r="AZ96" i="45"/>
  <c r="AY96" i="45"/>
  <c r="AX96" i="45"/>
  <c r="AW96" i="45"/>
  <c r="AV96" i="45"/>
  <c r="AU96" i="45"/>
  <c r="AT96" i="45"/>
  <c r="AS96" i="45"/>
  <c r="AR96" i="45"/>
  <c r="AQ96" i="45"/>
  <c r="AP96" i="45"/>
  <c r="AO96" i="45"/>
  <c r="AI96" i="45"/>
  <c r="AH96" i="45"/>
  <c r="AF96" i="45"/>
  <c r="AE96" i="45"/>
  <c r="AD96" i="45"/>
  <c r="AC96" i="45"/>
  <c r="AB96" i="45"/>
  <c r="AA96" i="45"/>
  <c r="Y96" i="45"/>
  <c r="BM96" i="45"/>
  <c r="T96" i="45"/>
  <c r="S96" i="45"/>
  <c r="O96" i="45"/>
  <c r="N96" i="45"/>
  <c r="R96" i="45"/>
  <c r="M96" i="45"/>
  <c r="BR95" i="45"/>
  <c r="BQ95" i="45"/>
  <c r="BP95" i="45"/>
  <c r="BO95" i="45"/>
  <c r="BF95" i="45"/>
  <c r="BE95" i="45"/>
  <c r="BD95" i="45"/>
  <c r="BC95" i="45"/>
  <c r="BB95" i="45"/>
  <c r="BA95" i="45"/>
  <c r="AZ95" i="45"/>
  <c r="AY95" i="45"/>
  <c r="AX95" i="45"/>
  <c r="AW95" i="45"/>
  <c r="AV95" i="45"/>
  <c r="AU95" i="45"/>
  <c r="AT95" i="45"/>
  <c r="AS95" i="45"/>
  <c r="AR95" i="45"/>
  <c r="AQ95" i="45"/>
  <c r="AP95" i="45"/>
  <c r="AO95" i="45"/>
  <c r="AI95" i="45"/>
  <c r="AH95" i="45"/>
  <c r="AF95" i="45"/>
  <c r="AE95" i="45"/>
  <c r="AD95" i="45"/>
  <c r="AC95" i="45"/>
  <c r="AB95" i="45"/>
  <c r="AA95" i="45"/>
  <c r="Y95" i="45"/>
  <c r="BL95" i="45" s="1"/>
  <c r="BJ95" i="45"/>
  <c r="O95" i="45"/>
  <c r="S95" i="45"/>
  <c r="N95" i="45"/>
  <c r="R95" i="45"/>
  <c r="T95" i="45"/>
  <c r="M95" i="45"/>
  <c r="BR94" i="45"/>
  <c r="BQ94" i="45"/>
  <c r="BP94" i="45"/>
  <c r="BO94" i="45"/>
  <c r="BF94" i="45"/>
  <c r="BE94" i="45"/>
  <c r="BD94" i="45"/>
  <c r="BC94" i="45"/>
  <c r="BB94" i="45"/>
  <c r="BA94" i="45"/>
  <c r="AZ94" i="45"/>
  <c r="AY94" i="45"/>
  <c r="AX94" i="45"/>
  <c r="AW94" i="45"/>
  <c r="AV94" i="45"/>
  <c r="AU94" i="45"/>
  <c r="AT94" i="45"/>
  <c r="AS94" i="45"/>
  <c r="AR94" i="45"/>
  <c r="AQ94" i="45"/>
  <c r="AP94" i="45"/>
  <c r="AO94" i="45"/>
  <c r="AI94" i="45"/>
  <c r="AH94" i="45"/>
  <c r="AF94" i="45"/>
  <c r="AE94" i="45"/>
  <c r="AD94" i="45"/>
  <c r="AC94" i="45"/>
  <c r="AB94" i="45"/>
  <c r="AA94" i="45"/>
  <c r="Y94" i="45"/>
  <c r="S94" i="45"/>
  <c r="R94" i="45"/>
  <c r="T94" i="45"/>
  <c r="O94" i="45"/>
  <c r="N94" i="45"/>
  <c r="M94" i="45"/>
  <c r="BR93" i="45"/>
  <c r="BQ93" i="45"/>
  <c r="BP93" i="45"/>
  <c r="BO93" i="45"/>
  <c r="BH93" i="45"/>
  <c r="BF93" i="45"/>
  <c r="BE93" i="45"/>
  <c r="BD93" i="45"/>
  <c r="BC93" i="45"/>
  <c r="BB93" i="45"/>
  <c r="BA93" i="45"/>
  <c r="AZ93" i="45"/>
  <c r="AY93" i="45"/>
  <c r="AX93" i="45"/>
  <c r="AW93" i="45"/>
  <c r="AV93" i="45"/>
  <c r="AU93" i="45"/>
  <c r="AT93" i="45"/>
  <c r="AS93" i="45"/>
  <c r="AR93" i="45"/>
  <c r="AQ93" i="45"/>
  <c r="AP93" i="45"/>
  <c r="AO93" i="45"/>
  <c r="AI93" i="45"/>
  <c r="AH93" i="45"/>
  <c r="AF93" i="45"/>
  <c r="AE93" i="45"/>
  <c r="AD93" i="45"/>
  <c r="AC93" i="45"/>
  <c r="AB93" i="45"/>
  <c r="AA93" i="45"/>
  <c r="Y93" i="45"/>
  <c r="BJ93" i="45"/>
  <c r="O93" i="45"/>
  <c r="S93" i="45"/>
  <c r="N93" i="45"/>
  <c r="R93" i="45"/>
  <c r="T93" i="45"/>
  <c r="M93" i="45"/>
  <c r="BR92" i="45"/>
  <c r="BQ92" i="45"/>
  <c r="BP92" i="45"/>
  <c r="BO92" i="45"/>
  <c r="BF92" i="45"/>
  <c r="BE92" i="45"/>
  <c r="BD92" i="45"/>
  <c r="BC92" i="45"/>
  <c r="BB92" i="45"/>
  <c r="BA92" i="45"/>
  <c r="AZ92" i="45"/>
  <c r="AY92" i="45"/>
  <c r="AX92" i="45"/>
  <c r="AW92" i="45"/>
  <c r="AV92" i="45"/>
  <c r="AU92" i="45"/>
  <c r="AT92" i="45"/>
  <c r="AS92" i="45"/>
  <c r="AR92" i="45"/>
  <c r="AQ92" i="45"/>
  <c r="AP92" i="45"/>
  <c r="AO92" i="45"/>
  <c r="AI92" i="45"/>
  <c r="AH92" i="45"/>
  <c r="AF92" i="45"/>
  <c r="AE92" i="45"/>
  <c r="AD92" i="45"/>
  <c r="AC92" i="45"/>
  <c r="AB92" i="45"/>
  <c r="AA92" i="45"/>
  <c r="Y92" i="45"/>
  <c r="BM92" i="45" s="1"/>
  <c r="S92" i="45"/>
  <c r="R92" i="45"/>
  <c r="T92" i="45"/>
  <c r="O92" i="45"/>
  <c r="N92" i="45"/>
  <c r="M92" i="45"/>
  <c r="BR91" i="45"/>
  <c r="BQ91" i="45"/>
  <c r="BP91" i="45"/>
  <c r="BO91" i="45"/>
  <c r="BF91" i="45"/>
  <c r="BE91" i="45"/>
  <c r="BD91" i="45"/>
  <c r="BC91" i="45"/>
  <c r="BB91" i="45"/>
  <c r="BA91" i="45"/>
  <c r="AZ91" i="45"/>
  <c r="AY91" i="45"/>
  <c r="AX91" i="45"/>
  <c r="AW91" i="45"/>
  <c r="AV91" i="45"/>
  <c r="AU91" i="45"/>
  <c r="AT91" i="45"/>
  <c r="AS91" i="45"/>
  <c r="AR91" i="45"/>
  <c r="AQ91" i="45"/>
  <c r="AP91" i="45"/>
  <c r="AO91" i="45"/>
  <c r="AI91" i="45"/>
  <c r="AH91" i="45"/>
  <c r="AF91" i="45"/>
  <c r="AE91" i="45"/>
  <c r="AD91" i="45"/>
  <c r="AC91" i="45"/>
  <c r="AB91" i="45"/>
  <c r="AA91" i="45"/>
  <c r="Y91" i="45"/>
  <c r="BH91" i="45" s="1"/>
  <c r="O91" i="45"/>
  <c r="S91" i="45"/>
  <c r="N91" i="45"/>
  <c r="R91" i="45"/>
  <c r="T91" i="45"/>
  <c r="M91" i="45"/>
  <c r="BR90" i="45"/>
  <c r="BQ90" i="45"/>
  <c r="BP90" i="45"/>
  <c r="BO90" i="45"/>
  <c r="BF90" i="45"/>
  <c r="BE90" i="45"/>
  <c r="BD90" i="45"/>
  <c r="BC90" i="45"/>
  <c r="BB90" i="45"/>
  <c r="BA90" i="45"/>
  <c r="AZ90" i="45"/>
  <c r="AY90" i="45"/>
  <c r="AX90" i="45"/>
  <c r="AW90" i="45"/>
  <c r="AV90" i="45"/>
  <c r="AU90" i="45"/>
  <c r="AT90" i="45"/>
  <c r="AS90" i="45"/>
  <c r="AR90" i="45"/>
  <c r="AQ90" i="45"/>
  <c r="AP90" i="45"/>
  <c r="AO90" i="45"/>
  <c r="AI90" i="45"/>
  <c r="AH90" i="45"/>
  <c r="AF90" i="45"/>
  <c r="AE90" i="45"/>
  <c r="AD90" i="45"/>
  <c r="AC90" i="45"/>
  <c r="AB90" i="45"/>
  <c r="AA90" i="45"/>
  <c r="Y90" i="45"/>
  <c r="R90" i="45"/>
  <c r="T90" i="45"/>
  <c r="O90" i="45"/>
  <c r="S90" i="45"/>
  <c r="N90" i="45"/>
  <c r="M90" i="45"/>
  <c r="BR89" i="45"/>
  <c r="BQ89" i="45"/>
  <c r="BP89" i="45"/>
  <c r="BO89" i="45"/>
  <c r="BF89" i="45"/>
  <c r="BE89" i="45"/>
  <c r="BD89" i="45"/>
  <c r="BC89" i="45"/>
  <c r="BB89" i="45"/>
  <c r="BA89" i="45"/>
  <c r="AZ89" i="45"/>
  <c r="AY89" i="45"/>
  <c r="AX89" i="45"/>
  <c r="AW89" i="45"/>
  <c r="AV89" i="45"/>
  <c r="AU89" i="45"/>
  <c r="AT89" i="45"/>
  <c r="AS89" i="45"/>
  <c r="AR89" i="45"/>
  <c r="AQ89" i="45"/>
  <c r="AP89" i="45"/>
  <c r="AO89" i="45"/>
  <c r="AM89" i="45"/>
  <c r="AL89" i="45"/>
  <c r="AK89" i="45"/>
  <c r="AJ89" i="45"/>
  <c r="AI89" i="45"/>
  <c r="AH89" i="45"/>
  <c r="AF89" i="45"/>
  <c r="AE89" i="45"/>
  <c r="AD89" i="45"/>
  <c r="AC89" i="45"/>
  <c r="AB89" i="45"/>
  <c r="AA89" i="45"/>
  <c r="Y89" i="45"/>
  <c r="T92" i="55" s="1"/>
  <c r="U92" i="55" s="1"/>
  <c r="BM89" i="45"/>
  <c r="S89" i="45"/>
  <c r="R89" i="45"/>
  <c r="T89" i="45"/>
  <c r="O89" i="45"/>
  <c r="N89" i="45"/>
  <c r="M89" i="45"/>
  <c r="F89" i="45"/>
  <c r="F90" i="45" s="1"/>
  <c r="E89" i="45"/>
  <c r="E90" i="45" s="1"/>
  <c r="E91" i="45" s="1"/>
  <c r="D89" i="45"/>
  <c r="D90" i="45"/>
  <c r="D91" i="45"/>
  <c r="BR88" i="45"/>
  <c r="BQ88" i="45"/>
  <c r="BP88" i="45"/>
  <c r="BO88" i="45"/>
  <c r="BF88" i="45"/>
  <c r="BE88" i="45"/>
  <c r="BD88" i="45"/>
  <c r="BC88" i="45"/>
  <c r="BB88" i="45"/>
  <c r="BA88" i="45"/>
  <c r="AZ88" i="45"/>
  <c r="AY88" i="45"/>
  <c r="AX88" i="45"/>
  <c r="AW88" i="45"/>
  <c r="AV88" i="45"/>
  <c r="AU88" i="45"/>
  <c r="AT88" i="45"/>
  <c r="AS88" i="45"/>
  <c r="AR88" i="45"/>
  <c r="AQ88" i="45"/>
  <c r="AP88" i="45"/>
  <c r="AO88" i="45"/>
  <c r="AM88" i="45"/>
  <c r="AL88" i="45"/>
  <c r="AK88" i="45"/>
  <c r="AJ88" i="45"/>
  <c r="AI88" i="45"/>
  <c r="AH88" i="45"/>
  <c r="AF88" i="45"/>
  <c r="AE88" i="45"/>
  <c r="AD88" i="45"/>
  <c r="AC88" i="45"/>
  <c r="AB88" i="45"/>
  <c r="AA88" i="45"/>
  <c r="Y88" i="45"/>
  <c r="BM88" i="45"/>
  <c r="T88" i="45"/>
  <c r="S88" i="45"/>
  <c r="O88" i="45"/>
  <c r="N88" i="45"/>
  <c r="R88" i="45"/>
  <c r="M88" i="45"/>
  <c r="BR87" i="45"/>
  <c r="BQ87" i="45"/>
  <c r="BP87" i="45"/>
  <c r="BO87" i="45"/>
  <c r="BF87" i="45"/>
  <c r="BE87" i="45"/>
  <c r="BD87" i="45"/>
  <c r="BC87" i="45"/>
  <c r="BB87" i="45"/>
  <c r="BA87" i="45"/>
  <c r="AZ87" i="45"/>
  <c r="AY87" i="45"/>
  <c r="AX87" i="45"/>
  <c r="AW87" i="45"/>
  <c r="AV87" i="45"/>
  <c r="AU87" i="45"/>
  <c r="AT87" i="45"/>
  <c r="AS87" i="45"/>
  <c r="AR87" i="45"/>
  <c r="AQ87" i="45"/>
  <c r="AP87" i="45"/>
  <c r="AO87" i="45"/>
  <c r="AM87" i="45"/>
  <c r="AL87" i="45"/>
  <c r="AK87" i="45"/>
  <c r="AJ87" i="45"/>
  <c r="AI87" i="45"/>
  <c r="AH87" i="45"/>
  <c r="AF87" i="45"/>
  <c r="AE87" i="45"/>
  <c r="AD87" i="45"/>
  <c r="AC87" i="45"/>
  <c r="AB87" i="45"/>
  <c r="AA87" i="45"/>
  <c r="Y87" i="45"/>
  <c r="BI87" i="45" s="1"/>
  <c r="R87" i="45"/>
  <c r="T87" i="45"/>
  <c r="O87" i="45"/>
  <c r="S87" i="45"/>
  <c r="N87" i="45"/>
  <c r="M87" i="45"/>
  <c r="BR86" i="45"/>
  <c r="BQ86" i="45"/>
  <c r="BP86" i="45"/>
  <c r="BO86" i="45"/>
  <c r="BF86" i="45"/>
  <c r="BE86" i="45"/>
  <c r="BD86" i="45"/>
  <c r="BC86" i="45"/>
  <c r="BB86" i="45"/>
  <c r="BA86" i="45"/>
  <c r="AZ86" i="45"/>
  <c r="AY86" i="45"/>
  <c r="AX86" i="45"/>
  <c r="AW86" i="45"/>
  <c r="AV86" i="45"/>
  <c r="AU86" i="45"/>
  <c r="AT86" i="45"/>
  <c r="AS86" i="45"/>
  <c r="AR86" i="45"/>
  <c r="AQ86" i="45"/>
  <c r="AP86" i="45"/>
  <c r="AO86" i="45"/>
  <c r="AM86" i="45"/>
  <c r="AL86" i="45"/>
  <c r="AK86" i="45"/>
  <c r="AJ86" i="45"/>
  <c r="AI86" i="45"/>
  <c r="AH86" i="45"/>
  <c r="AF86" i="45"/>
  <c r="AE86" i="45"/>
  <c r="AD86" i="45"/>
  <c r="AC86" i="45"/>
  <c r="AB86" i="45"/>
  <c r="AA86" i="45"/>
  <c r="Y86" i="45"/>
  <c r="BM86" i="45" s="1"/>
  <c r="T86" i="45"/>
  <c r="S86" i="45"/>
  <c r="O86" i="45"/>
  <c r="N86" i="45"/>
  <c r="R86" i="45"/>
  <c r="M86" i="45"/>
  <c r="BR85" i="45"/>
  <c r="BQ85" i="45"/>
  <c r="BP85" i="45"/>
  <c r="BO85" i="45"/>
  <c r="BF85" i="45"/>
  <c r="BE85" i="45"/>
  <c r="BD85" i="45"/>
  <c r="BC85" i="45"/>
  <c r="BB85" i="45"/>
  <c r="BA85" i="45"/>
  <c r="AZ85" i="45"/>
  <c r="AY85" i="45"/>
  <c r="AX85" i="45"/>
  <c r="AW85" i="45"/>
  <c r="AV85" i="45"/>
  <c r="AU85" i="45"/>
  <c r="AT85" i="45"/>
  <c r="AS85" i="45"/>
  <c r="AR85" i="45"/>
  <c r="AQ85" i="45"/>
  <c r="AP85" i="45"/>
  <c r="AO85" i="45"/>
  <c r="AM85" i="45"/>
  <c r="AL85" i="45"/>
  <c r="AK85" i="45"/>
  <c r="AJ85" i="45"/>
  <c r="AI85" i="45"/>
  <c r="AH85" i="45"/>
  <c r="AF85" i="45"/>
  <c r="AE85" i="45"/>
  <c r="AD85" i="45"/>
  <c r="AC85" i="45"/>
  <c r="AB85" i="45"/>
  <c r="AA85" i="45"/>
  <c r="Y85" i="45"/>
  <c r="BL85" i="45" s="1"/>
  <c r="O85" i="45"/>
  <c r="S85" i="45"/>
  <c r="N85" i="45"/>
  <c r="R85" i="45"/>
  <c r="M85" i="45"/>
  <c r="BR84" i="45"/>
  <c r="BQ84" i="45"/>
  <c r="BP84" i="45"/>
  <c r="BO84" i="45"/>
  <c r="BF84" i="45"/>
  <c r="BE84" i="45"/>
  <c r="BD84" i="45"/>
  <c r="BC84" i="45"/>
  <c r="BB84" i="45"/>
  <c r="BA84" i="45"/>
  <c r="AZ84" i="45"/>
  <c r="AY84" i="45"/>
  <c r="AX84" i="45"/>
  <c r="AW84" i="45"/>
  <c r="AV84" i="45"/>
  <c r="AU84" i="45"/>
  <c r="AT84" i="45"/>
  <c r="AS84" i="45"/>
  <c r="AR84" i="45"/>
  <c r="AQ84" i="45"/>
  <c r="AP84" i="45"/>
  <c r="AO84" i="45"/>
  <c r="AM84" i="45"/>
  <c r="AL84" i="45"/>
  <c r="AK84" i="45"/>
  <c r="AJ84" i="45"/>
  <c r="AI84" i="45"/>
  <c r="AH84" i="45"/>
  <c r="AF84" i="45"/>
  <c r="AE84" i="45"/>
  <c r="AD84" i="45"/>
  <c r="AC84" i="45"/>
  <c r="AB84" i="45"/>
  <c r="AA84" i="45"/>
  <c r="Y84" i="45"/>
  <c r="BH84" i="45" s="1"/>
  <c r="R84" i="45"/>
  <c r="O84" i="45"/>
  <c r="S84" i="45"/>
  <c r="N84" i="45"/>
  <c r="M84" i="45"/>
  <c r="F84" i="45"/>
  <c r="F85" i="45" s="1"/>
  <c r="F86" i="45" s="1"/>
  <c r="E84" i="45"/>
  <c r="E85" i="45" s="1"/>
  <c r="E86" i="45" s="1"/>
  <c r="D84" i="45"/>
  <c r="D85" i="45"/>
  <c r="D86" i="45"/>
  <c r="BR83" i="45"/>
  <c r="BQ83" i="45"/>
  <c r="BP83" i="45"/>
  <c r="BO83" i="45"/>
  <c r="BF83" i="45"/>
  <c r="BE83" i="45"/>
  <c r="BD83" i="45"/>
  <c r="BC83" i="45"/>
  <c r="BB83" i="45"/>
  <c r="BA83" i="45"/>
  <c r="AZ83" i="45"/>
  <c r="AY83" i="45"/>
  <c r="AX83" i="45"/>
  <c r="AW83" i="45"/>
  <c r="AV83" i="45"/>
  <c r="AU83" i="45"/>
  <c r="AT83" i="45"/>
  <c r="AS83" i="45"/>
  <c r="AR83" i="45"/>
  <c r="AQ83" i="45"/>
  <c r="AP83" i="45"/>
  <c r="AO83" i="45"/>
  <c r="AI83" i="45"/>
  <c r="AH83" i="45"/>
  <c r="AF83" i="45"/>
  <c r="AE83" i="45"/>
  <c r="AD83" i="45"/>
  <c r="AC83" i="45"/>
  <c r="AB83" i="45"/>
  <c r="AA83" i="45"/>
  <c r="Y83" i="45"/>
  <c r="BI83" i="45" s="1"/>
  <c r="S83" i="45"/>
  <c r="R83" i="45"/>
  <c r="O83" i="45"/>
  <c r="N83" i="45"/>
  <c r="M83" i="45"/>
  <c r="BR82" i="45"/>
  <c r="BQ82" i="45"/>
  <c r="BP82" i="45"/>
  <c r="BO82" i="45"/>
  <c r="BF82" i="45"/>
  <c r="BE82" i="45"/>
  <c r="BD82" i="45"/>
  <c r="BC82" i="45"/>
  <c r="BB82" i="45"/>
  <c r="BA82" i="45"/>
  <c r="AZ82" i="45"/>
  <c r="AY82" i="45"/>
  <c r="AX82" i="45"/>
  <c r="AW82" i="45"/>
  <c r="AV82" i="45"/>
  <c r="AU82" i="45"/>
  <c r="AT82" i="45"/>
  <c r="AS82" i="45"/>
  <c r="AR82" i="45"/>
  <c r="AQ82" i="45"/>
  <c r="AP82" i="45"/>
  <c r="AO82" i="45"/>
  <c r="AM82" i="45"/>
  <c r="AL82" i="45"/>
  <c r="AK82" i="45"/>
  <c r="AJ82" i="45"/>
  <c r="AI82" i="45"/>
  <c r="AH82" i="45"/>
  <c r="AF82" i="45"/>
  <c r="AE82" i="45"/>
  <c r="AD82" i="45"/>
  <c r="AC82" i="45"/>
  <c r="AB82" i="45"/>
  <c r="AA82" i="45"/>
  <c r="Y82" i="45"/>
  <c r="BM82" i="45" s="1"/>
  <c r="S82" i="45"/>
  <c r="R82" i="45"/>
  <c r="O82" i="45"/>
  <c r="N82" i="45"/>
  <c r="M82" i="45"/>
  <c r="BR81" i="45"/>
  <c r="BQ81" i="45"/>
  <c r="BP81" i="45"/>
  <c r="BO81" i="45"/>
  <c r="BF81" i="45"/>
  <c r="BE81" i="45"/>
  <c r="BD81" i="45"/>
  <c r="BC81" i="45"/>
  <c r="BB81" i="45"/>
  <c r="BA81" i="45"/>
  <c r="AZ81" i="45"/>
  <c r="AY81" i="45"/>
  <c r="AX81" i="45"/>
  <c r="AW81" i="45"/>
  <c r="AV81" i="45"/>
  <c r="AU81" i="45"/>
  <c r="AT81" i="45"/>
  <c r="AS81" i="45"/>
  <c r="AR81" i="45"/>
  <c r="AQ81" i="45"/>
  <c r="AP81" i="45"/>
  <c r="AO81" i="45"/>
  <c r="AI81" i="45"/>
  <c r="AH81" i="45"/>
  <c r="AF81" i="45"/>
  <c r="AE81" i="45"/>
  <c r="AD81" i="45"/>
  <c r="AC81" i="45"/>
  <c r="AB81" i="45"/>
  <c r="AA81" i="45"/>
  <c r="Y81" i="45"/>
  <c r="O81" i="45"/>
  <c r="S81" i="45"/>
  <c r="N81" i="45"/>
  <c r="R81" i="45"/>
  <c r="M81" i="45"/>
  <c r="BR80" i="45"/>
  <c r="BQ80" i="45"/>
  <c r="BP80" i="45"/>
  <c r="BO80" i="45"/>
  <c r="BF80" i="45"/>
  <c r="BE80" i="45"/>
  <c r="BD80" i="45"/>
  <c r="BC80" i="45"/>
  <c r="BB80" i="45"/>
  <c r="BA80" i="45"/>
  <c r="AZ80" i="45"/>
  <c r="AY80" i="45"/>
  <c r="AX80" i="45"/>
  <c r="AW80" i="45"/>
  <c r="AV80" i="45"/>
  <c r="AU80" i="45"/>
  <c r="AT80" i="45"/>
  <c r="AS80" i="45"/>
  <c r="AR80" i="45"/>
  <c r="AQ80" i="45"/>
  <c r="AP80" i="45"/>
  <c r="AO80" i="45"/>
  <c r="AI80" i="45"/>
  <c r="AH80" i="45"/>
  <c r="AF80" i="45"/>
  <c r="AE80" i="45"/>
  <c r="AD80" i="45"/>
  <c r="AC80" i="45"/>
  <c r="AB80" i="45"/>
  <c r="AA80" i="45"/>
  <c r="Y80" i="45"/>
  <c r="T77" i="55" s="1"/>
  <c r="R80" i="45"/>
  <c r="O80" i="45"/>
  <c r="S80" i="45"/>
  <c r="N80" i="45"/>
  <c r="M80" i="45"/>
  <c r="F80" i="45"/>
  <c r="T52" i="55" s="1"/>
  <c r="U52" i="55" s="1"/>
  <c r="BR79" i="45"/>
  <c r="BQ79" i="45"/>
  <c r="BP79" i="45"/>
  <c r="BO79" i="45"/>
  <c r="BF79" i="45"/>
  <c r="BE79" i="45"/>
  <c r="BD79" i="45"/>
  <c r="BC79" i="45"/>
  <c r="BB79" i="45"/>
  <c r="BA79" i="45"/>
  <c r="AZ79" i="45"/>
  <c r="AY79" i="45"/>
  <c r="AX79" i="45"/>
  <c r="AW79" i="45"/>
  <c r="AV79" i="45"/>
  <c r="AU79" i="45"/>
  <c r="AT79" i="45"/>
  <c r="AS79" i="45"/>
  <c r="AR79" i="45"/>
  <c r="AQ79" i="45"/>
  <c r="AP79" i="45"/>
  <c r="AO79" i="45"/>
  <c r="AI79" i="45"/>
  <c r="AH79" i="45"/>
  <c r="AF79" i="45"/>
  <c r="AE79" i="45"/>
  <c r="AD79" i="45"/>
  <c r="AC79" i="45"/>
  <c r="AB79" i="45"/>
  <c r="AA79" i="45"/>
  <c r="Y79" i="45"/>
  <c r="BM79" i="45"/>
  <c r="S79" i="45"/>
  <c r="R79" i="45"/>
  <c r="O79" i="45"/>
  <c r="N79" i="45"/>
  <c r="M79" i="45"/>
  <c r="F79" i="45"/>
  <c r="T51" i="55" s="1"/>
  <c r="E79" i="45"/>
  <c r="E80" i="45"/>
  <c r="E81" i="45"/>
  <c r="D79" i="45"/>
  <c r="D80" i="45"/>
  <c r="D81" i="45"/>
  <c r="BR78" i="45"/>
  <c r="BQ78" i="45"/>
  <c r="BP78" i="45"/>
  <c r="BO78" i="45"/>
  <c r="BJ78" i="45"/>
  <c r="BF78" i="45"/>
  <c r="BE78" i="45"/>
  <c r="BD78" i="45"/>
  <c r="BC78" i="45"/>
  <c r="BB78" i="45"/>
  <c r="BA78" i="45"/>
  <c r="AZ78" i="45"/>
  <c r="AY78" i="45"/>
  <c r="AX78" i="45"/>
  <c r="AW78" i="45"/>
  <c r="AV78" i="45"/>
  <c r="AU78" i="45"/>
  <c r="AT78" i="45"/>
  <c r="AS78" i="45"/>
  <c r="AR78" i="45"/>
  <c r="AQ78" i="45"/>
  <c r="AP78" i="45"/>
  <c r="AO78" i="45"/>
  <c r="AI78" i="45"/>
  <c r="AH78" i="45"/>
  <c r="AF78" i="45"/>
  <c r="AE78" i="45"/>
  <c r="AD78" i="45"/>
  <c r="AC78" i="45"/>
  <c r="AB78" i="45"/>
  <c r="AA78" i="45"/>
  <c r="Y78" i="45"/>
  <c r="T76" i="55" s="1"/>
  <c r="BM78" i="45"/>
  <c r="S78" i="45"/>
  <c r="O78" i="45"/>
  <c r="N78" i="45"/>
  <c r="R78" i="45"/>
  <c r="T78" i="45"/>
  <c r="M78" i="45"/>
  <c r="BR77" i="45"/>
  <c r="BQ77" i="45"/>
  <c r="BP77" i="45"/>
  <c r="BO77" i="45"/>
  <c r="BF77" i="45"/>
  <c r="BE77" i="45"/>
  <c r="BD77" i="45"/>
  <c r="BC77" i="45"/>
  <c r="BB77" i="45"/>
  <c r="BA77" i="45"/>
  <c r="AZ77" i="45"/>
  <c r="AY77" i="45"/>
  <c r="AX77" i="45"/>
  <c r="AW77" i="45"/>
  <c r="AV77" i="45"/>
  <c r="AU77" i="45"/>
  <c r="AT77" i="45"/>
  <c r="AS77" i="45"/>
  <c r="AR77" i="45"/>
  <c r="AQ77" i="45"/>
  <c r="AP77" i="45"/>
  <c r="AO77" i="45"/>
  <c r="AI77" i="45"/>
  <c r="AH77" i="45"/>
  <c r="AF77" i="45"/>
  <c r="AE77" i="45"/>
  <c r="AD77" i="45"/>
  <c r="AC77" i="45"/>
  <c r="AB77" i="45"/>
  <c r="AA77" i="45"/>
  <c r="Y77" i="45"/>
  <c r="R77" i="45"/>
  <c r="O77" i="45"/>
  <c r="S77" i="45"/>
  <c r="N77" i="45"/>
  <c r="M77" i="45"/>
  <c r="BR76" i="45"/>
  <c r="BQ76" i="45"/>
  <c r="BP76" i="45"/>
  <c r="BO76" i="45"/>
  <c r="BF76" i="45"/>
  <c r="BE76" i="45"/>
  <c r="BD76" i="45"/>
  <c r="BC76" i="45"/>
  <c r="BB76" i="45"/>
  <c r="BA76" i="45"/>
  <c r="AZ76" i="45"/>
  <c r="AY76" i="45"/>
  <c r="AX76" i="45"/>
  <c r="AW76" i="45"/>
  <c r="AV76" i="45"/>
  <c r="AU76" i="45"/>
  <c r="AT76" i="45"/>
  <c r="AS76" i="45"/>
  <c r="AR76" i="45"/>
  <c r="AQ76" i="45"/>
  <c r="AP76" i="45"/>
  <c r="AO76" i="45"/>
  <c r="AI76" i="45"/>
  <c r="AH76" i="45"/>
  <c r="AF76" i="45"/>
  <c r="AE76" i="45"/>
  <c r="AD76" i="45"/>
  <c r="AC76" i="45"/>
  <c r="AB76" i="45"/>
  <c r="AA76" i="45"/>
  <c r="Y76" i="45"/>
  <c r="BM76" i="45" s="1"/>
  <c r="S76" i="45"/>
  <c r="R76" i="45"/>
  <c r="T76" i="45"/>
  <c r="O76" i="45"/>
  <c r="N76" i="45"/>
  <c r="M76" i="45"/>
  <c r="F76" i="45"/>
  <c r="D76" i="45"/>
  <c r="D77" i="45"/>
  <c r="BR75" i="45"/>
  <c r="BQ75" i="45"/>
  <c r="BP75" i="45"/>
  <c r="BO75" i="45"/>
  <c r="BF75" i="45"/>
  <c r="BE75" i="45"/>
  <c r="BD75" i="45"/>
  <c r="BC75" i="45"/>
  <c r="BB75" i="45"/>
  <c r="BA75" i="45"/>
  <c r="AZ75" i="45"/>
  <c r="AY75" i="45"/>
  <c r="AX75" i="45"/>
  <c r="AW75" i="45"/>
  <c r="AV75" i="45"/>
  <c r="AU75" i="45"/>
  <c r="AT75" i="45"/>
  <c r="AS75" i="45"/>
  <c r="AR75" i="45"/>
  <c r="AQ75" i="45"/>
  <c r="AP75" i="45"/>
  <c r="AO75" i="45"/>
  <c r="AI75" i="45"/>
  <c r="AH75" i="45"/>
  <c r="AF75" i="45"/>
  <c r="AE75" i="45"/>
  <c r="AD75" i="45"/>
  <c r="AC75" i="45"/>
  <c r="AB75" i="45"/>
  <c r="AA75" i="45"/>
  <c r="Y75" i="45"/>
  <c r="BM75" i="45"/>
  <c r="S75" i="45"/>
  <c r="O75" i="45"/>
  <c r="N75" i="45"/>
  <c r="R75" i="45"/>
  <c r="T75" i="45"/>
  <c r="M75" i="45"/>
  <c r="F75" i="45"/>
  <c r="E75" i="45"/>
  <c r="E76" i="45"/>
  <c r="E77" i="45"/>
  <c r="D75" i="45"/>
  <c r="BR74" i="45"/>
  <c r="BQ74" i="45"/>
  <c r="BP74" i="45"/>
  <c r="BO74" i="45"/>
  <c r="BF74" i="45"/>
  <c r="BE74" i="45"/>
  <c r="BD74" i="45"/>
  <c r="BC74" i="45"/>
  <c r="BB74" i="45"/>
  <c r="BA74" i="45"/>
  <c r="AZ74" i="45"/>
  <c r="AY74" i="45"/>
  <c r="AX74" i="45"/>
  <c r="AW74" i="45"/>
  <c r="AV74" i="45"/>
  <c r="AU74" i="45"/>
  <c r="AT74" i="45"/>
  <c r="AS74" i="45"/>
  <c r="AR74" i="45"/>
  <c r="AQ74" i="45"/>
  <c r="AP74" i="45"/>
  <c r="AO74" i="45"/>
  <c r="AI74" i="45"/>
  <c r="AH74" i="45"/>
  <c r="AF74" i="45"/>
  <c r="AE74" i="45"/>
  <c r="AD74" i="45"/>
  <c r="AC74" i="45"/>
  <c r="AB74" i="45"/>
  <c r="AA74" i="45"/>
  <c r="Y74" i="45"/>
  <c r="BH74" i="45" s="1"/>
  <c r="BJ74" i="45"/>
  <c r="O74" i="45"/>
  <c r="S74" i="45"/>
  <c r="N74" i="45"/>
  <c r="R74" i="45"/>
  <c r="M74" i="45"/>
  <c r="BR73" i="45"/>
  <c r="BQ73" i="45"/>
  <c r="BP73" i="45"/>
  <c r="BO73" i="45"/>
  <c r="BF73" i="45"/>
  <c r="BE73" i="45"/>
  <c r="BD73" i="45"/>
  <c r="BC73" i="45"/>
  <c r="BB73" i="45"/>
  <c r="BA73" i="45"/>
  <c r="AZ73" i="45"/>
  <c r="AY73" i="45"/>
  <c r="AX73" i="45"/>
  <c r="AW73" i="45"/>
  <c r="AV73" i="45"/>
  <c r="AU73" i="45"/>
  <c r="AT73" i="45"/>
  <c r="AS73" i="45"/>
  <c r="AR73" i="45"/>
  <c r="AQ73" i="45"/>
  <c r="AP73" i="45"/>
  <c r="AO73" i="45"/>
  <c r="AI73" i="45"/>
  <c r="AH73" i="45"/>
  <c r="AF73" i="45"/>
  <c r="AE73" i="45"/>
  <c r="AD73" i="45"/>
  <c r="AC73" i="45"/>
  <c r="AB73" i="45"/>
  <c r="AA73" i="45"/>
  <c r="Y73" i="45"/>
  <c r="BM73" i="45"/>
  <c r="S73" i="45"/>
  <c r="R73" i="45"/>
  <c r="O73" i="45"/>
  <c r="N73" i="45"/>
  <c r="M73" i="45"/>
  <c r="D73" i="45"/>
  <c r="BR72" i="45"/>
  <c r="BQ72" i="45"/>
  <c r="BP72" i="45"/>
  <c r="BO72" i="45"/>
  <c r="BF72" i="45"/>
  <c r="BE72" i="45"/>
  <c r="BD72" i="45"/>
  <c r="BC72" i="45"/>
  <c r="BB72" i="45"/>
  <c r="BA72" i="45"/>
  <c r="AZ72" i="45"/>
  <c r="AY72" i="45"/>
  <c r="AX72" i="45"/>
  <c r="AW72" i="45"/>
  <c r="AV72" i="45"/>
  <c r="AU72" i="45"/>
  <c r="AT72" i="45"/>
  <c r="AS72" i="45"/>
  <c r="AR72" i="45"/>
  <c r="AQ72" i="45"/>
  <c r="AP72" i="45"/>
  <c r="AO72" i="45"/>
  <c r="AI72" i="45"/>
  <c r="AH72" i="45"/>
  <c r="AF72" i="45"/>
  <c r="AE72" i="45"/>
  <c r="AD72" i="45"/>
  <c r="AC72" i="45"/>
  <c r="AB72" i="45"/>
  <c r="AA72" i="45"/>
  <c r="Y72" i="45"/>
  <c r="BM72" i="45" s="1"/>
  <c r="S72" i="45"/>
  <c r="O72" i="45"/>
  <c r="N72" i="45"/>
  <c r="R72" i="45"/>
  <c r="T72" i="45"/>
  <c r="M72" i="45"/>
  <c r="F72" i="45"/>
  <c r="T44" i="55" s="1"/>
  <c r="E72" i="45"/>
  <c r="E73" i="45"/>
  <c r="D72" i="45"/>
  <c r="BR71" i="45"/>
  <c r="BQ71" i="45"/>
  <c r="BP71" i="45"/>
  <c r="BO71" i="45"/>
  <c r="BF71" i="45"/>
  <c r="BE71" i="45"/>
  <c r="BD71" i="45"/>
  <c r="BC71" i="45"/>
  <c r="BB71" i="45"/>
  <c r="BA71" i="45"/>
  <c r="AZ71" i="45"/>
  <c r="AY71" i="45"/>
  <c r="AX71" i="45"/>
  <c r="AW71" i="45"/>
  <c r="AV71" i="45"/>
  <c r="AU71" i="45"/>
  <c r="AT71" i="45"/>
  <c r="AS71" i="45"/>
  <c r="AR71" i="45"/>
  <c r="AQ71" i="45"/>
  <c r="AP71" i="45"/>
  <c r="AO71" i="45"/>
  <c r="AM71" i="45"/>
  <c r="AL71" i="45"/>
  <c r="AK71" i="45"/>
  <c r="AJ71" i="45"/>
  <c r="AI71" i="45"/>
  <c r="AH71" i="45"/>
  <c r="AF71" i="45"/>
  <c r="AE71" i="45"/>
  <c r="AD71" i="45"/>
  <c r="AC71" i="45"/>
  <c r="AB71" i="45"/>
  <c r="AA71" i="45"/>
  <c r="Y71" i="45"/>
  <c r="BK71" i="45"/>
  <c r="O71" i="45"/>
  <c r="S71" i="45"/>
  <c r="N71" i="45"/>
  <c r="R71" i="45"/>
  <c r="T71" i="45"/>
  <c r="M71" i="45"/>
  <c r="F71" i="45"/>
  <c r="T43" i="55" s="1"/>
  <c r="U44" i="55" s="1"/>
  <c r="BR70" i="45"/>
  <c r="BQ70" i="45"/>
  <c r="BP70" i="45"/>
  <c r="BO70" i="45"/>
  <c r="BF70" i="45"/>
  <c r="BE70" i="45"/>
  <c r="BD70" i="45"/>
  <c r="BC70" i="45"/>
  <c r="BB70" i="45"/>
  <c r="BA70" i="45"/>
  <c r="AZ70" i="45"/>
  <c r="AY70" i="45"/>
  <c r="AX70" i="45"/>
  <c r="AW70" i="45"/>
  <c r="AV70" i="45"/>
  <c r="AU70" i="45"/>
  <c r="AT70" i="45"/>
  <c r="AS70" i="45"/>
  <c r="AR70" i="45"/>
  <c r="AQ70" i="45"/>
  <c r="AP70" i="45"/>
  <c r="AO70" i="45"/>
  <c r="AI70" i="45"/>
  <c r="AH70" i="45"/>
  <c r="AF70" i="45"/>
  <c r="AE70" i="45"/>
  <c r="AD70" i="45"/>
  <c r="AC70" i="45"/>
  <c r="AB70" i="45"/>
  <c r="AA70" i="45"/>
  <c r="Y70" i="45"/>
  <c r="BJ70" i="45" s="1"/>
  <c r="S70" i="45"/>
  <c r="O70" i="45"/>
  <c r="N70" i="45"/>
  <c r="R70" i="45"/>
  <c r="T70" i="45"/>
  <c r="M70" i="45"/>
  <c r="BR69" i="45"/>
  <c r="BQ69" i="45"/>
  <c r="BP69" i="45"/>
  <c r="BO69" i="45"/>
  <c r="BF69" i="45"/>
  <c r="BE69" i="45"/>
  <c r="BD69" i="45"/>
  <c r="BC69" i="45"/>
  <c r="BB69" i="45"/>
  <c r="BA69" i="45"/>
  <c r="AZ69" i="45"/>
  <c r="AY69" i="45"/>
  <c r="AX69" i="45"/>
  <c r="AW69" i="45"/>
  <c r="AV69" i="45"/>
  <c r="AU69" i="45"/>
  <c r="AT69" i="45"/>
  <c r="AS69" i="45"/>
  <c r="AR69" i="45"/>
  <c r="AQ69" i="45"/>
  <c r="AP69" i="45"/>
  <c r="AO69" i="45"/>
  <c r="AI69" i="45"/>
  <c r="AH69" i="45"/>
  <c r="AF69" i="45"/>
  <c r="AE69" i="45"/>
  <c r="AD69" i="45"/>
  <c r="AC69" i="45"/>
  <c r="AB69" i="45"/>
  <c r="AA69" i="45"/>
  <c r="Y69" i="45"/>
  <c r="R69" i="45"/>
  <c r="O69" i="45"/>
  <c r="S69" i="45"/>
  <c r="N69" i="45"/>
  <c r="M69" i="45"/>
  <c r="BR68" i="45"/>
  <c r="BQ68" i="45"/>
  <c r="BP68" i="45"/>
  <c r="BO68" i="45"/>
  <c r="BF68" i="45"/>
  <c r="BE68" i="45"/>
  <c r="BD68" i="45"/>
  <c r="BC68" i="45"/>
  <c r="BB68" i="45"/>
  <c r="BA68" i="45"/>
  <c r="AZ68" i="45"/>
  <c r="AY68" i="45"/>
  <c r="AX68" i="45"/>
  <c r="AW68" i="45"/>
  <c r="AV68" i="45"/>
  <c r="AU68" i="45"/>
  <c r="AT68" i="45"/>
  <c r="AS68" i="45"/>
  <c r="AR68" i="45"/>
  <c r="AQ68" i="45"/>
  <c r="AP68" i="45"/>
  <c r="AO68" i="45"/>
  <c r="AI68" i="45"/>
  <c r="AH68" i="45"/>
  <c r="AF68" i="45"/>
  <c r="AE68" i="45"/>
  <c r="AD68" i="45"/>
  <c r="AC68" i="45"/>
  <c r="AB68" i="45"/>
  <c r="AA68" i="45"/>
  <c r="Y68" i="45"/>
  <c r="BJ68" i="45" s="1"/>
  <c r="T68" i="45"/>
  <c r="S68" i="45"/>
  <c r="O68" i="45"/>
  <c r="N68" i="45"/>
  <c r="R68" i="45"/>
  <c r="M68" i="45"/>
  <c r="BR67" i="45"/>
  <c r="BQ67" i="45"/>
  <c r="BP67" i="45"/>
  <c r="BO67" i="45"/>
  <c r="BH67" i="45"/>
  <c r="BF67" i="45"/>
  <c r="BE67" i="45"/>
  <c r="BD67" i="45"/>
  <c r="BC67" i="45"/>
  <c r="BB67" i="45"/>
  <c r="BA67" i="45"/>
  <c r="AZ67" i="45"/>
  <c r="AY67" i="45"/>
  <c r="AX67" i="45"/>
  <c r="AW67" i="45"/>
  <c r="AV67" i="45"/>
  <c r="AU67" i="45"/>
  <c r="AT67" i="45"/>
  <c r="AS67" i="45"/>
  <c r="AR67" i="45"/>
  <c r="AQ67" i="45"/>
  <c r="AP67" i="45"/>
  <c r="AO67" i="45"/>
  <c r="AI67" i="45"/>
  <c r="AH67" i="45"/>
  <c r="AF67" i="45"/>
  <c r="AE67" i="45"/>
  <c r="AD67" i="45"/>
  <c r="AC67" i="45"/>
  <c r="AB67" i="45"/>
  <c r="AA67" i="45"/>
  <c r="Y67" i="45"/>
  <c r="BK67" i="45"/>
  <c r="O67" i="45"/>
  <c r="S67" i="45"/>
  <c r="N67" i="45"/>
  <c r="R67" i="45"/>
  <c r="M67" i="45"/>
  <c r="BR66" i="45"/>
  <c r="BQ66" i="45"/>
  <c r="BP66" i="45"/>
  <c r="BO66" i="45"/>
  <c r="BF66" i="45"/>
  <c r="BE66" i="45"/>
  <c r="BD66" i="45"/>
  <c r="BC66" i="45"/>
  <c r="BB66" i="45"/>
  <c r="BA66" i="45"/>
  <c r="AZ66" i="45"/>
  <c r="AY66" i="45"/>
  <c r="AX66" i="45"/>
  <c r="AW66" i="45"/>
  <c r="AV66" i="45"/>
  <c r="AU66" i="45"/>
  <c r="AT66" i="45"/>
  <c r="AS66" i="45"/>
  <c r="AR66" i="45"/>
  <c r="AQ66" i="45"/>
  <c r="AP66" i="45"/>
  <c r="AO66" i="45"/>
  <c r="AI66" i="45"/>
  <c r="AH66" i="45"/>
  <c r="AF66" i="45"/>
  <c r="AE66" i="45"/>
  <c r="AD66" i="45"/>
  <c r="AC66" i="45"/>
  <c r="AB66" i="45"/>
  <c r="AA66" i="45"/>
  <c r="Y66" i="45"/>
  <c r="BI66" i="45" s="1"/>
  <c r="R66" i="45"/>
  <c r="T66" i="45"/>
  <c r="O66" i="45"/>
  <c r="S66" i="45"/>
  <c r="N66" i="45"/>
  <c r="M66" i="45"/>
  <c r="F66" i="45"/>
  <c r="F67" i="45" s="1"/>
  <c r="F68" i="45" s="1"/>
  <c r="E66" i="45"/>
  <c r="E67" i="45" s="1"/>
  <c r="E68" i="45" s="1"/>
  <c r="D66" i="45"/>
  <c r="D67" i="45"/>
  <c r="D68" i="45"/>
  <c r="BR65" i="45"/>
  <c r="BQ65" i="45"/>
  <c r="BP65" i="45"/>
  <c r="BO65" i="45"/>
  <c r="BF65" i="45"/>
  <c r="BE65" i="45"/>
  <c r="BD65" i="45"/>
  <c r="BC65" i="45"/>
  <c r="BB65" i="45"/>
  <c r="BA65" i="45"/>
  <c r="AZ65" i="45"/>
  <c r="AY65" i="45"/>
  <c r="AX65" i="45"/>
  <c r="AW65" i="45"/>
  <c r="AV65" i="45"/>
  <c r="AU65" i="45"/>
  <c r="AT65" i="45"/>
  <c r="AS65" i="45"/>
  <c r="AR65" i="45"/>
  <c r="AQ65" i="45"/>
  <c r="AP65" i="45"/>
  <c r="AO65" i="45"/>
  <c r="AI65" i="45"/>
  <c r="AH65" i="45"/>
  <c r="AF65" i="45"/>
  <c r="AE65" i="45"/>
  <c r="AD65" i="45"/>
  <c r="AC65" i="45"/>
  <c r="AB65" i="45"/>
  <c r="AA65" i="45"/>
  <c r="Y65" i="45"/>
  <c r="BM65" i="45"/>
  <c r="S65" i="45"/>
  <c r="R65" i="45"/>
  <c r="O65" i="45"/>
  <c r="N65" i="45"/>
  <c r="M65" i="45"/>
  <c r="BR64" i="45"/>
  <c r="BQ64" i="45"/>
  <c r="BP64" i="45"/>
  <c r="BO64" i="45"/>
  <c r="BF64" i="45"/>
  <c r="BE64" i="45"/>
  <c r="BD64" i="45"/>
  <c r="BC64" i="45"/>
  <c r="BB64" i="45"/>
  <c r="BA64" i="45"/>
  <c r="AZ64" i="45"/>
  <c r="AY64" i="45"/>
  <c r="AX64" i="45"/>
  <c r="AW64" i="45"/>
  <c r="AV64" i="45"/>
  <c r="AU64" i="45"/>
  <c r="AT64" i="45"/>
  <c r="AS64" i="45"/>
  <c r="AR64" i="45"/>
  <c r="AQ64" i="45"/>
  <c r="AP64" i="45"/>
  <c r="AO64" i="45"/>
  <c r="AI64" i="45"/>
  <c r="AH64" i="45"/>
  <c r="AF64" i="45"/>
  <c r="AE64" i="45"/>
  <c r="AD64" i="45"/>
  <c r="AC64" i="45"/>
  <c r="AB64" i="45"/>
  <c r="AA64" i="45"/>
  <c r="Y64" i="45"/>
  <c r="O64" i="45"/>
  <c r="S64" i="45"/>
  <c r="N64" i="45"/>
  <c r="R64" i="45"/>
  <c r="M64" i="45"/>
  <c r="BR63" i="45"/>
  <c r="BQ63" i="45"/>
  <c r="BP63" i="45"/>
  <c r="BO63" i="45"/>
  <c r="BF63" i="45"/>
  <c r="BE63" i="45"/>
  <c r="BD63" i="45"/>
  <c r="BC63" i="45"/>
  <c r="BB63" i="45"/>
  <c r="BA63" i="45"/>
  <c r="AZ63" i="45"/>
  <c r="AY63" i="45"/>
  <c r="AX63" i="45"/>
  <c r="AW63" i="45"/>
  <c r="AV63" i="45"/>
  <c r="AU63" i="45"/>
  <c r="AT63" i="45"/>
  <c r="AS63" i="45"/>
  <c r="AR63" i="45"/>
  <c r="AQ63" i="45"/>
  <c r="AP63" i="45"/>
  <c r="AO63" i="45"/>
  <c r="AI63" i="45"/>
  <c r="AH63" i="45"/>
  <c r="AF63" i="45"/>
  <c r="AE63" i="45"/>
  <c r="AD63" i="45"/>
  <c r="AC63" i="45"/>
  <c r="AB63" i="45"/>
  <c r="AA63" i="45"/>
  <c r="Y63" i="45"/>
  <c r="BM63" i="45" s="1"/>
  <c r="S63" i="45"/>
  <c r="O63" i="45"/>
  <c r="N63" i="45"/>
  <c r="R63" i="45"/>
  <c r="T63" i="45"/>
  <c r="M63" i="45"/>
  <c r="BR62" i="45"/>
  <c r="BQ62" i="45"/>
  <c r="BP62" i="45"/>
  <c r="BO62" i="45"/>
  <c r="BF62" i="45"/>
  <c r="BE62" i="45"/>
  <c r="BD62" i="45"/>
  <c r="BC62" i="45"/>
  <c r="BB62" i="45"/>
  <c r="BA62" i="45"/>
  <c r="AZ62" i="45"/>
  <c r="AY62" i="45"/>
  <c r="AX62" i="45"/>
  <c r="AW62" i="45"/>
  <c r="AV62" i="45"/>
  <c r="AU62" i="45"/>
  <c r="AT62" i="45"/>
  <c r="AS62" i="45"/>
  <c r="AR62" i="45"/>
  <c r="AQ62" i="45"/>
  <c r="AP62" i="45"/>
  <c r="AO62" i="45"/>
  <c r="AM62" i="45"/>
  <c r="AL62" i="45"/>
  <c r="AK62" i="45"/>
  <c r="AJ62" i="45"/>
  <c r="AI62" i="45"/>
  <c r="AH62" i="45"/>
  <c r="AF62" i="45"/>
  <c r="AE62" i="45"/>
  <c r="AD62" i="45"/>
  <c r="AC62" i="45"/>
  <c r="AB62" i="45"/>
  <c r="AA62" i="45"/>
  <c r="Y62" i="45"/>
  <c r="BJ62" i="45"/>
  <c r="T62" i="45"/>
  <c r="O62" i="45"/>
  <c r="S62" i="45"/>
  <c r="N62" i="45"/>
  <c r="R62" i="45"/>
  <c r="M62" i="45"/>
  <c r="BR61" i="45"/>
  <c r="BQ61" i="45"/>
  <c r="BP61" i="45"/>
  <c r="BO61" i="45"/>
  <c r="BF61" i="45"/>
  <c r="BE61" i="45"/>
  <c r="BD61" i="45"/>
  <c r="BC61" i="45"/>
  <c r="BB61" i="45"/>
  <c r="BA61" i="45"/>
  <c r="AZ61" i="45"/>
  <c r="AY61" i="45"/>
  <c r="AX61" i="45"/>
  <c r="AW61" i="45"/>
  <c r="AV61" i="45"/>
  <c r="AU61" i="45"/>
  <c r="AT61" i="45"/>
  <c r="AS61" i="45"/>
  <c r="AR61" i="45"/>
  <c r="AQ61" i="45"/>
  <c r="AP61" i="45"/>
  <c r="AO61" i="45"/>
  <c r="AM61" i="45"/>
  <c r="AL61" i="45"/>
  <c r="AK61" i="45"/>
  <c r="AJ61" i="45"/>
  <c r="AI61" i="45"/>
  <c r="AH61" i="45"/>
  <c r="AF61" i="45"/>
  <c r="AE61" i="45"/>
  <c r="AD61" i="45"/>
  <c r="AC61" i="45"/>
  <c r="AB61" i="45"/>
  <c r="AA61" i="45"/>
  <c r="Y61" i="45"/>
  <c r="BK61" i="45" s="1"/>
  <c r="O61" i="45"/>
  <c r="S61" i="45"/>
  <c r="N61" i="45"/>
  <c r="R61" i="45"/>
  <c r="T61" i="45"/>
  <c r="M61" i="45"/>
  <c r="BR60" i="45"/>
  <c r="BQ60" i="45"/>
  <c r="BP60" i="45"/>
  <c r="BO60" i="45"/>
  <c r="BF60" i="45"/>
  <c r="BE60" i="45"/>
  <c r="BD60" i="45"/>
  <c r="BC60" i="45"/>
  <c r="BB60" i="45"/>
  <c r="BA60" i="45"/>
  <c r="AZ60" i="45"/>
  <c r="AY60" i="45"/>
  <c r="AX60" i="45"/>
  <c r="AW60" i="45"/>
  <c r="AV60" i="45"/>
  <c r="AU60" i="45"/>
  <c r="AT60" i="45"/>
  <c r="AS60" i="45"/>
  <c r="AR60" i="45"/>
  <c r="AQ60" i="45"/>
  <c r="AP60" i="45"/>
  <c r="AO60" i="45"/>
  <c r="AI60" i="45"/>
  <c r="AH60" i="45"/>
  <c r="AF60" i="45"/>
  <c r="AE60" i="45"/>
  <c r="AD60" i="45"/>
  <c r="AC60" i="45"/>
  <c r="AB60" i="45"/>
  <c r="AA60" i="45"/>
  <c r="Y60" i="45"/>
  <c r="BM60" i="45"/>
  <c r="S60" i="45"/>
  <c r="R60" i="45"/>
  <c r="O60" i="45"/>
  <c r="N60" i="45"/>
  <c r="M60" i="45"/>
  <c r="BR59" i="45"/>
  <c r="BQ59" i="45"/>
  <c r="BP59" i="45"/>
  <c r="BO59" i="45"/>
  <c r="BF59" i="45"/>
  <c r="BE59" i="45"/>
  <c r="BD59" i="45"/>
  <c r="BC59" i="45"/>
  <c r="BB59" i="45"/>
  <c r="BA59" i="45"/>
  <c r="AZ59" i="45"/>
  <c r="AY59" i="45"/>
  <c r="AX59" i="45"/>
  <c r="AW59" i="45"/>
  <c r="AV59" i="45"/>
  <c r="AU59" i="45"/>
  <c r="AT59" i="45"/>
  <c r="AS59" i="45"/>
  <c r="AR59" i="45"/>
  <c r="AQ59" i="45"/>
  <c r="AP59" i="45"/>
  <c r="AO59" i="45"/>
  <c r="AM59" i="45"/>
  <c r="AL59" i="45"/>
  <c r="AK59" i="45"/>
  <c r="AJ59" i="45"/>
  <c r="AI59" i="45"/>
  <c r="AH59" i="45"/>
  <c r="AF59" i="45"/>
  <c r="AE59" i="45"/>
  <c r="AD59" i="45"/>
  <c r="AC59" i="45"/>
  <c r="AB59" i="45"/>
  <c r="AA59" i="45"/>
  <c r="Y59" i="45"/>
  <c r="BL59" i="45" s="1"/>
  <c r="S59" i="45"/>
  <c r="O59" i="45"/>
  <c r="N59" i="45"/>
  <c r="R59" i="45"/>
  <c r="T59" i="45"/>
  <c r="M59" i="45"/>
  <c r="BR58" i="45"/>
  <c r="BQ58" i="45"/>
  <c r="BP58" i="45"/>
  <c r="BO58" i="45"/>
  <c r="BH58" i="45"/>
  <c r="BF58" i="45"/>
  <c r="BE58" i="45"/>
  <c r="BD58" i="45"/>
  <c r="BC58" i="45"/>
  <c r="BB58" i="45"/>
  <c r="BA58" i="45"/>
  <c r="AZ58" i="45"/>
  <c r="AY58" i="45"/>
  <c r="AX58" i="45"/>
  <c r="AW58" i="45"/>
  <c r="AV58" i="45"/>
  <c r="AU58" i="45"/>
  <c r="AT58" i="45"/>
  <c r="AS58" i="45"/>
  <c r="AR58" i="45"/>
  <c r="AQ58" i="45"/>
  <c r="AP58" i="45"/>
  <c r="AO58" i="45"/>
  <c r="AI58" i="45"/>
  <c r="AH58" i="45"/>
  <c r="AF58" i="45"/>
  <c r="AE58" i="45"/>
  <c r="AD58" i="45"/>
  <c r="AC58" i="45"/>
  <c r="AB58" i="45"/>
  <c r="AA58" i="45"/>
  <c r="Y58" i="45"/>
  <c r="BK58" i="45"/>
  <c r="O58" i="45"/>
  <c r="S58" i="45"/>
  <c r="N58" i="45"/>
  <c r="R58" i="45"/>
  <c r="M58" i="45"/>
  <c r="BR57" i="45"/>
  <c r="BQ57" i="45"/>
  <c r="BP57" i="45"/>
  <c r="BO57" i="45"/>
  <c r="BF57" i="45"/>
  <c r="BE57" i="45"/>
  <c r="BD57" i="45"/>
  <c r="BC57" i="45"/>
  <c r="BB57" i="45"/>
  <c r="BA57" i="45"/>
  <c r="AZ57" i="45"/>
  <c r="AY57" i="45"/>
  <c r="AX57" i="45"/>
  <c r="AW57" i="45"/>
  <c r="AV57" i="45"/>
  <c r="AU57" i="45"/>
  <c r="AT57" i="45"/>
  <c r="AS57" i="45"/>
  <c r="AR57" i="45"/>
  <c r="AQ57" i="45"/>
  <c r="AP57" i="45"/>
  <c r="AO57" i="45"/>
  <c r="AI57" i="45"/>
  <c r="AH57" i="45"/>
  <c r="AF57" i="45"/>
  <c r="AE57" i="45"/>
  <c r="AD57" i="45"/>
  <c r="AC57" i="45"/>
  <c r="AB57" i="45"/>
  <c r="AA57" i="45"/>
  <c r="Y57" i="45"/>
  <c r="S57" i="45"/>
  <c r="R57" i="45"/>
  <c r="T57" i="45"/>
  <c r="O57" i="45"/>
  <c r="N57" i="45"/>
  <c r="M57" i="45"/>
  <c r="BR56" i="45"/>
  <c r="BQ56" i="45"/>
  <c r="BP56" i="45"/>
  <c r="BO56" i="45"/>
  <c r="BK56" i="45"/>
  <c r="BF56" i="45"/>
  <c r="BE56" i="45"/>
  <c r="BD56" i="45"/>
  <c r="BC56" i="45"/>
  <c r="BB56" i="45"/>
  <c r="BA56" i="45"/>
  <c r="AZ56" i="45"/>
  <c r="AY56" i="45"/>
  <c r="AX56" i="45"/>
  <c r="AW56" i="45"/>
  <c r="AV56" i="45"/>
  <c r="AU56" i="45"/>
  <c r="AT56" i="45"/>
  <c r="AS56" i="45"/>
  <c r="AR56" i="45"/>
  <c r="AQ56" i="45"/>
  <c r="AP56" i="45"/>
  <c r="AO56" i="45"/>
  <c r="AI56" i="45"/>
  <c r="AH56" i="45"/>
  <c r="AF56" i="45"/>
  <c r="AE56" i="45"/>
  <c r="AD56" i="45"/>
  <c r="AC56" i="45"/>
  <c r="AB56" i="45"/>
  <c r="AA56" i="45"/>
  <c r="Y56" i="45"/>
  <c r="T72" i="55" s="1"/>
  <c r="BJ56" i="45"/>
  <c r="S56" i="45"/>
  <c r="O56" i="45"/>
  <c r="N56" i="45"/>
  <c r="R56" i="45"/>
  <c r="T56" i="45"/>
  <c r="M56" i="45"/>
  <c r="BR55" i="45"/>
  <c r="BQ55" i="45"/>
  <c r="BP55" i="45"/>
  <c r="BO55" i="45"/>
  <c r="BF55" i="45"/>
  <c r="BE55" i="45"/>
  <c r="BD55" i="45"/>
  <c r="BC55" i="45"/>
  <c r="BB55" i="45"/>
  <c r="BA55" i="45"/>
  <c r="AZ55" i="45"/>
  <c r="AY55" i="45"/>
  <c r="AX55" i="45"/>
  <c r="AW55" i="45"/>
  <c r="AV55" i="45"/>
  <c r="AU55" i="45"/>
  <c r="AT55" i="45"/>
  <c r="AS55" i="45"/>
  <c r="AR55" i="45"/>
  <c r="AQ55" i="45"/>
  <c r="AP55" i="45"/>
  <c r="AO55" i="45"/>
  <c r="AM55" i="45"/>
  <c r="AL55" i="45"/>
  <c r="AK55" i="45"/>
  <c r="AJ55" i="45"/>
  <c r="AI55" i="45"/>
  <c r="AH55" i="45"/>
  <c r="AF55" i="45"/>
  <c r="AE55" i="45"/>
  <c r="AD55" i="45"/>
  <c r="AC55" i="45"/>
  <c r="AB55" i="45"/>
  <c r="AA55" i="45"/>
  <c r="Y55" i="45"/>
  <c r="BK55" i="45" s="1"/>
  <c r="O55" i="45"/>
  <c r="S55" i="45"/>
  <c r="N55" i="45"/>
  <c r="R55" i="45"/>
  <c r="T55" i="45"/>
  <c r="M55" i="45"/>
  <c r="BR54" i="45"/>
  <c r="BQ54" i="45"/>
  <c r="BP54" i="45"/>
  <c r="BO54" i="45"/>
  <c r="BF54" i="45"/>
  <c r="BE54" i="45"/>
  <c r="BD54" i="45"/>
  <c r="BC54" i="45"/>
  <c r="BB54" i="45"/>
  <c r="BA54" i="45"/>
  <c r="AZ54" i="45"/>
  <c r="AY54" i="45"/>
  <c r="AX54" i="45"/>
  <c r="AW54" i="45"/>
  <c r="AV54" i="45"/>
  <c r="AU54" i="45"/>
  <c r="AT54" i="45"/>
  <c r="AS54" i="45"/>
  <c r="AR54" i="45"/>
  <c r="AQ54" i="45"/>
  <c r="AP54" i="45"/>
  <c r="AO54" i="45"/>
  <c r="AM54" i="45"/>
  <c r="AL54" i="45"/>
  <c r="AK54" i="45"/>
  <c r="AJ54" i="45"/>
  <c r="AI54" i="45"/>
  <c r="AH54" i="45"/>
  <c r="AF54" i="45"/>
  <c r="AE54" i="45"/>
  <c r="AD54" i="45"/>
  <c r="AC54" i="45"/>
  <c r="AB54" i="45"/>
  <c r="AA54" i="45"/>
  <c r="Y54" i="45"/>
  <c r="BK54" i="45" s="1"/>
  <c r="S54" i="45"/>
  <c r="R54" i="45"/>
  <c r="T54" i="45"/>
  <c r="O54" i="45"/>
  <c r="N54" i="45"/>
  <c r="M54" i="45"/>
  <c r="BR53" i="45"/>
  <c r="BQ53" i="45"/>
  <c r="BP53" i="45"/>
  <c r="BO53" i="45"/>
  <c r="BF53" i="45"/>
  <c r="BE53" i="45"/>
  <c r="BD53" i="45"/>
  <c r="BC53" i="45"/>
  <c r="BB53" i="45"/>
  <c r="BA53" i="45"/>
  <c r="AZ53" i="45"/>
  <c r="AY53" i="45"/>
  <c r="AX53" i="45"/>
  <c r="AW53" i="45"/>
  <c r="AV53" i="45"/>
  <c r="AU53" i="45"/>
  <c r="AT53" i="45"/>
  <c r="AS53" i="45"/>
  <c r="AR53" i="45"/>
  <c r="AQ53" i="45"/>
  <c r="AP53" i="45"/>
  <c r="AO53" i="45"/>
  <c r="AM53" i="45"/>
  <c r="AL53" i="45"/>
  <c r="AK53" i="45"/>
  <c r="AJ53" i="45"/>
  <c r="AI53" i="45"/>
  <c r="AH53" i="45"/>
  <c r="AF53" i="45"/>
  <c r="AE53" i="45"/>
  <c r="AD53" i="45"/>
  <c r="AC53" i="45"/>
  <c r="AB53" i="45"/>
  <c r="AA53" i="45"/>
  <c r="Y53" i="45"/>
  <c r="BK53" i="45" s="1"/>
  <c r="O53" i="45"/>
  <c r="S53" i="45"/>
  <c r="N53" i="45"/>
  <c r="R53" i="45"/>
  <c r="M53" i="45"/>
  <c r="BR52" i="45"/>
  <c r="BQ52" i="45"/>
  <c r="BP52" i="45"/>
  <c r="BO52" i="45"/>
  <c r="BF52" i="45"/>
  <c r="BE52" i="45"/>
  <c r="BD52" i="45"/>
  <c r="BC52" i="45"/>
  <c r="BB52" i="45"/>
  <c r="BA52" i="45"/>
  <c r="AZ52" i="45"/>
  <c r="AY52" i="45"/>
  <c r="AX52" i="45"/>
  <c r="AW52" i="45"/>
  <c r="AV52" i="45"/>
  <c r="AU52" i="45"/>
  <c r="AT52" i="45"/>
  <c r="AS52" i="45"/>
  <c r="AR52" i="45"/>
  <c r="AQ52" i="45"/>
  <c r="AP52" i="45"/>
  <c r="AO52" i="45"/>
  <c r="AM52" i="45"/>
  <c r="AL52" i="45"/>
  <c r="AK52" i="45"/>
  <c r="AJ52" i="45"/>
  <c r="AI52" i="45"/>
  <c r="AH52" i="45"/>
  <c r="AF52" i="45"/>
  <c r="AE52" i="45"/>
  <c r="AD52" i="45"/>
  <c r="AC52" i="45"/>
  <c r="AB52" i="45"/>
  <c r="AA52" i="45"/>
  <c r="Y52" i="45"/>
  <c r="BI52" i="45"/>
  <c r="R52" i="45"/>
  <c r="O52" i="45"/>
  <c r="S52" i="45"/>
  <c r="N52" i="45"/>
  <c r="M52" i="45"/>
  <c r="BR51" i="45"/>
  <c r="BQ51" i="45"/>
  <c r="BP51" i="45"/>
  <c r="BO51" i="45"/>
  <c r="BF51" i="45"/>
  <c r="BE51" i="45"/>
  <c r="BD51" i="45"/>
  <c r="BC51" i="45"/>
  <c r="BB51" i="45"/>
  <c r="BA51" i="45"/>
  <c r="AZ51" i="45"/>
  <c r="AY51" i="45"/>
  <c r="AX51" i="45"/>
  <c r="AW51" i="45"/>
  <c r="AV51" i="45"/>
  <c r="AU51" i="45"/>
  <c r="AT51" i="45"/>
  <c r="AS51" i="45"/>
  <c r="AR51" i="45"/>
  <c r="AQ51" i="45"/>
  <c r="AP51" i="45"/>
  <c r="AO51" i="45"/>
  <c r="AM51" i="45"/>
  <c r="AL51" i="45"/>
  <c r="AK51" i="45"/>
  <c r="AJ51" i="45"/>
  <c r="AI51" i="45"/>
  <c r="AH51" i="45"/>
  <c r="AF51" i="45"/>
  <c r="AE51" i="45"/>
  <c r="AD51" i="45"/>
  <c r="AC51" i="45"/>
  <c r="AB51" i="45"/>
  <c r="AA51" i="45"/>
  <c r="Y51" i="45"/>
  <c r="BJ51" i="45" s="1"/>
  <c r="S51" i="45"/>
  <c r="R51" i="45"/>
  <c r="O51" i="45"/>
  <c r="N51" i="45"/>
  <c r="M51" i="45"/>
  <c r="F51" i="45"/>
  <c r="F52" i="45" s="1"/>
  <c r="T23" i="55" s="1"/>
  <c r="U23" i="55" s="1"/>
  <c r="E51" i="45"/>
  <c r="E52" i="45" s="1"/>
  <c r="E53" i="45" s="1"/>
  <c r="D51" i="45"/>
  <c r="D52" i="45"/>
  <c r="D53" i="45"/>
  <c r="BR50" i="45"/>
  <c r="BQ50" i="45"/>
  <c r="BP50" i="45"/>
  <c r="BO50" i="45"/>
  <c r="BF50" i="45"/>
  <c r="BE50" i="45"/>
  <c r="BD50" i="45"/>
  <c r="BC50" i="45"/>
  <c r="BB50" i="45"/>
  <c r="BA50" i="45"/>
  <c r="AZ50" i="45"/>
  <c r="AY50" i="45"/>
  <c r="AX50" i="45"/>
  <c r="AW50" i="45"/>
  <c r="AV50" i="45"/>
  <c r="AU50" i="45"/>
  <c r="AT50" i="45"/>
  <c r="AS50" i="45"/>
  <c r="AR50" i="45"/>
  <c r="AQ50" i="45"/>
  <c r="AP50" i="45"/>
  <c r="AO50" i="45"/>
  <c r="AM50" i="45"/>
  <c r="AL50" i="45"/>
  <c r="AK50" i="45"/>
  <c r="AJ50" i="45"/>
  <c r="AI50" i="45"/>
  <c r="AH50" i="45"/>
  <c r="AF50" i="45"/>
  <c r="AE50" i="45"/>
  <c r="AD50" i="45"/>
  <c r="AC50" i="45"/>
  <c r="AB50" i="45"/>
  <c r="AA50" i="45"/>
  <c r="Y50" i="45"/>
  <c r="S50" i="45"/>
  <c r="O50" i="45"/>
  <c r="N50" i="45"/>
  <c r="R50" i="45"/>
  <c r="T50" i="45"/>
  <c r="M50" i="45"/>
  <c r="BR49" i="45"/>
  <c r="BQ49" i="45"/>
  <c r="BP49" i="45"/>
  <c r="BO49" i="45"/>
  <c r="BF49" i="45"/>
  <c r="BE49" i="45"/>
  <c r="BD49" i="45"/>
  <c r="BC49" i="45"/>
  <c r="BB49" i="45"/>
  <c r="BA49" i="45"/>
  <c r="AZ49" i="45"/>
  <c r="AY49" i="45"/>
  <c r="AX49" i="45"/>
  <c r="AW49" i="45"/>
  <c r="AV49" i="45"/>
  <c r="AU49" i="45"/>
  <c r="AT49" i="45"/>
  <c r="AS49" i="45"/>
  <c r="AR49" i="45"/>
  <c r="AQ49" i="45"/>
  <c r="AP49" i="45"/>
  <c r="AO49" i="45"/>
  <c r="AM49" i="45"/>
  <c r="AL49" i="45"/>
  <c r="AK49" i="45"/>
  <c r="AJ49" i="45"/>
  <c r="AI49" i="45"/>
  <c r="AH49" i="45"/>
  <c r="AF49" i="45"/>
  <c r="AE49" i="45"/>
  <c r="AD49" i="45"/>
  <c r="AC49" i="45"/>
  <c r="AB49" i="45"/>
  <c r="AA49" i="45"/>
  <c r="Y49" i="45"/>
  <c r="BI49" i="45" s="1"/>
  <c r="O49" i="45"/>
  <c r="S49" i="45"/>
  <c r="N49" i="45"/>
  <c r="R49" i="45"/>
  <c r="T49" i="45"/>
  <c r="M49" i="45"/>
  <c r="BR48" i="45"/>
  <c r="BQ48" i="45"/>
  <c r="BP48" i="45"/>
  <c r="BO48" i="45"/>
  <c r="BF48" i="45"/>
  <c r="BE48" i="45"/>
  <c r="BD48" i="45"/>
  <c r="BC48" i="45"/>
  <c r="BB48" i="45"/>
  <c r="BA48" i="45"/>
  <c r="AZ48" i="45"/>
  <c r="AY48" i="45"/>
  <c r="AX48" i="45"/>
  <c r="AW48" i="45"/>
  <c r="AV48" i="45"/>
  <c r="AU48" i="45"/>
  <c r="AT48" i="45"/>
  <c r="AS48" i="45"/>
  <c r="AR48" i="45"/>
  <c r="AQ48" i="45"/>
  <c r="AP48" i="45"/>
  <c r="AO48" i="45"/>
  <c r="AM48" i="45"/>
  <c r="AL48" i="45"/>
  <c r="AK48" i="45"/>
  <c r="AJ48" i="45"/>
  <c r="AI48" i="45"/>
  <c r="AH48" i="45"/>
  <c r="AF48" i="45"/>
  <c r="AE48" i="45"/>
  <c r="AD48" i="45"/>
  <c r="AC48" i="45"/>
  <c r="AB48" i="45"/>
  <c r="AA48" i="45"/>
  <c r="Y48" i="45"/>
  <c r="BM48" i="45" s="1"/>
  <c r="S48" i="45"/>
  <c r="R48" i="45"/>
  <c r="O48" i="45"/>
  <c r="N48" i="45"/>
  <c r="M48" i="45"/>
  <c r="BF47" i="45"/>
  <c r="BE47" i="45"/>
  <c r="BD47" i="45"/>
  <c r="BC47" i="45"/>
  <c r="BB47" i="45"/>
  <c r="BA47" i="45"/>
  <c r="AZ47" i="45"/>
  <c r="AY47" i="45"/>
  <c r="AX47" i="45"/>
  <c r="AW47" i="45"/>
  <c r="AV47" i="45"/>
  <c r="AU47" i="45"/>
  <c r="AT47" i="45"/>
  <c r="AS47" i="45"/>
  <c r="AR47" i="45"/>
  <c r="AQ47" i="45"/>
  <c r="AP47" i="45"/>
  <c r="AO47" i="45"/>
  <c r="AM47" i="45"/>
  <c r="AL47" i="45"/>
  <c r="AK47" i="45"/>
  <c r="AJ47" i="45"/>
  <c r="AI47" i="45"/>
  <c r="AH47" i="45"/>
  <c r="AF47" i="45"/>
  <c r="AE47" i="45"/>
  <c r="AD47" i="45"/>
  <c r="AC47" i="45"/>
  <c r="AB47" i="45"/>
  <c r="AA47" i="45"/>
  <c r="Y47" i="45"/>
  <c r="BK47" i="45" s="1"/>
  <c r="S47" i="45"/>
  <c r="O47" i="45"/>
  <c r="N47" i="45"/>
  <c r="R47" i="45"/>
  <c r="T47" i="45"/>
  <c r="M47" i="45"/>
  <c r="F47" i="45"/>
  <c r="E47" i="45"/>
  <c r="E48" i="45" s="1"/>
  <c r="D47" i="45"/>
  <c r="D48" i="45"/>
  <c r="BF46" i="45"/>
  <c r="BE46" i="45"/>
  <c r="BD46" i="45"/>
  <c r="BC46" i="45"/>
  <c r="BB46" i="45"/>
  <c r="BA46" i="45"/>
  <c r="AZ46" i="45"/>
  <c r="AY46" i="45"/>
  <c r="AX46" i="45"/>
  <c r="AW46" i="45"/>
  <c r="AV46" i="45"/>
  <c r="AU46" i="45"/>
  <c r="AT46" i="45"/>
  <c r="AS46" i="45"/>
  <c r="AR46" i="45"/>
  <c r="AQ46" i="45"/>
  <c r="AP46" i="45"/>
  <c r="AO46" i="45"/>
  <c r="AM46" i="45"/>
  <c r="AL46" i="45"/>
  <c r="AK46" i="45"/>
  <c r="AJ46" i="45"/>
  <c r="AI46" i="45"/>
  <c r="AH46" i="45"/>
  <c r="AF46" i="45"/>
  <c r="AE46" i="45"/>
  <c r="AD46" i="45"/>
  <c r="AC46" i="45"/>
  <c r="AB46" i="45"/>
  <c r="AA46" i="45"/>
  <c r="Y46" i="45"/>
  <c r="BK46" i="45" s="1"/>
  <c r="O46" i="45"/>
  <c r="S46" i="45"/>
  <c r="N46" i="45"/>
  <c r="R46" i="45"/>
  <c r="T46" i="45"/>
  <c r="M46" i="45"/>
  <c r="BR45" i="45"/>
  <c r="BQ45" i="45"/>
  <c r="BP45" i="45"/>
  <c r="BO45" i="45"/>
  <c r="BF45" i="45"/>
  <c r="BE45" i="45"/>
  <c r="BD45" i="45"/>
  <c r="BC45" i="45"/>
  <c r="BB45" i="45"/>
  <c r="BA45" i="45"/>
  <c r="AZ45" i="45"/>
  <c r="AY45" i="45"/>
  <c r="AX45" i="45"/>
  <c r="AW45" i="45"/>
  <c r="AV45" i="45"/>
  <c r="AU45" i="45"/>
  <c r="AT45" i="45"/>
  <c r="AS45" i="45"/>
  <c r="AR45" i="45"/>
  <c r="AQ45" i="45"/>
  <c r="AP45" i="45"/>
  <c r="AO45" i="45"/>
  <c r="AM45" i="45"/>
  <c r="AL45" i="45"/>
  <c r="AK45" i="45"/>
  <c r="AJ45" i="45"/>
  <c r="AI45" i="45"/>
  <c r="AH45" i="45"/>
  <c r="AF45" i="45"/>
  <c r="AE45" i="45"/>
  <c r="AD45" i="45"/>
  <c r="AC45" i="45"/>
  <c r="AB45" i="45"/>
  <c r="AA45" i="45"/>
  <c r="Y45" i="45"/>
  <c r="BM45" i="45"/>
  <c r="S45" i="45"/>
  <c r="R45" i="45"/>
  <c r="T45" i="45"/>
  <c r="O45" i="45"/>
  <c r="N45" i="45"/>
  <c r="M45" i="45"/>
  <c r="BR44" i="45"/>
  <c r="BQ44" i="45"/>
  <c r="BP44" i="45"/>
  <c r="BO44" i="45"/>
  <c r="BF44" i="45"/>
  <c r="BE44" i="45"/>
  <c r="BD44" i="45"/>
  <c r="BC44" i="45"/>
  <c r="BB44" i="45"/>
  <c r="BA44" i="45"/>
  <c r="AZ44" i="45"/>
  <c r="AY44" i="45"/>
  <c r="AX44" i="45"/>
  <c r="AW44" i="45"/>
  <c r="AV44" i="45"/>
  <c r="AU44" i="45"/>
  <c r="AT44" i="45"/>
  <c r="AS44" i="45"/>
  <c r="AR44" i="45"/>
  <c r="AQ44" i="45"/>
  <c r="AP44" i="45"/>
  <c r="AO44" i="45"/>
  <c r="AM44" i="45"/>
  <c r="AL44" i="45"/>
  <c r="AK44" i="45"/>
  <c r="AJ44" i="45"/>
  <c r="AI44" i="45"/>
  <c r="AH44" i="45"/>
  <c r="AF44" i="45"/>
  <c r="AE44" i="45"/>
  <c r="AD44" i="45"/>
  <c r="AC44" i="45"/>
  <c r="AB44" i="45"/>
  <c r="AA44" i="45"/>
  <c r="Y44" i="45"/>
  <c r="BM44" i="45" s="1"/>
  <c r="O44" i="45"/>
  <c r="S44" i="45"/>
  <c r="N44" i="45"/>
  <c r="R44" i="45"/>
  <c r="M44" i="45"/>
  <c r="BR43" i="45"/>
  <c r="BQ43" i="45"/>
  <c r="BP43" i="45"/>
  <c r="BO43" i="45"/>
  <c r="BF43" i="45"/>
  <c r="BE43" i="45"/>
  <c r="BD43" i="45"/>
  <c r="BC43" i="45"/>
  <c r="BB43" i="45"/>
  <c r="BA43" i="45"/>
  <c r="AZ43" i="45"/>
  <c r="AY43" i="45"/>
  <c r="AX43" i="45"/>
  <c r="AW43" i="45"/>
  <c r="AV43" i="45"/>
  <c r="AU43" i="45"/>
  <c r="AT43" i="45"/>
  <c r="AS43" i="45"/>
  <c r="AR43" i="45"/>
  <c r="AQ43" i="45"/>
  <c r="AP43" i="45"/>
  <c r="AO43" i="45"/>
  <c r="AI43" i="45"/>
  <c r="AH43" i="45"/>
  <c r="AF43" i="45"/>
  <c r="AE43" i="45"/>
  <c r="AD43" i="45"/>
  <c r="AC43" i="45"/>
  <c r="AB43" i="45"/>
  <c r="AA43" i="45"/>
  <c r="Y43" i="45"/>
  <c r="T68" i="55" s="1"/>
  <c r="R43" i="45"/>
  <c r="O43" i="45"/>
  <c r="S43" i="45"/>
  <c r="N43" i="45"/>
  <c r="M43" i="45"/>
  <c r="F43" i="45"/>
  <c r="T13" i="55" s="1"/>
  <c r="T15" i="55" s="1"/>
  <c r="T16" i="55" s="1"/>
  <c r="U16" i="55" s="1"/>
  <c r="E43" i="45"/>
  <c r="E44" i="45" s="1"/>
  <c r="D43" i="45"/>
  <c r="D44" i="45"/>
  <c r="BR42" i="45"/>
  <c r="BQ42" i="45"/>
  <c r="BP42" i="45"/>
  <c r="BO42" i="45"/>
  <c r="BF42" i="45"/>
  <c r="BE42" i="45"/>
  <c r="BD42" i="45"/>
  <c r="BC42" i="45"/>
  <c r="BB42" i="45"/>
  <c r="BA42" i="45"/>
  <c r="AZ42" i="45"/>
  <c r="AY42" i="45"/>
  <c r="AX42" i="45"/>
  <c r="AW42" i="45"/>
  <c r="AV42" i="45"/>
  <c r="AU42" i="45"/>
  <c r="AT42" i="45"/>
  <c r="AS42" i="45"/>
  <c r="AR42" i="45"/>
  <c r="AQ42" i="45"/>
  <c r="AP42" i="45"/>
  <c r="AO42" i="45"/>
  <c r="AM42" i="45"/>
  <c r="AL42" i="45"/>
  <c r="AK42" i="45"/>
  <c r="AJ42" i="45"/>
  <c r="AI42" i="45"/>
  <c r="AH42" i="45"/>
  <c r="AF42" i="45"/>
  <c r="AE42" i="45"/>
  <c r="AD42" i="45"/>
  <c r="AC42" i="45"/>
  <c r="AB42" i="45"/>
  <c r="AA42" i="45"/>
  <c r="Y42" i="45"/>
  <c r="BM42" i="45" s="1"/>
  <c r="S42" i="45"/>
  <c r="R42" i="45"/>
  <c r="O42" i="45"/>
  <c r="N42" i="45"/>
  <c r="M42" i="45"/>
  <c r="BR41" i="45"/>
  <c r="BQ41" i="45"/>
  <c r="BP41" i="45"/>
  <c r="BO41" i="45"/>
  <c r="BF41" i="45"/>
  <c r="BE41" i="45"/>
  <c r="BD41" i="45"/>
  <c r="BC41" i="45"/>
  <c r="BB41" i="45"/>
  <c r="BA41" i="45"/>
  <c r="AZ41" i="45"/>
  <c r="AY41" i="45"/>
  <c r="AX41" i="45"/>
  <c r="AW41" i="45"/>
  <c r="AV41" i="45"/>
  <c r="AU41" i="45"/>
  <c r="AT41" i="45"/>
  <c r="AS41" i="45"/>
  <c r="AR41" i="45"/>
  <c r="AQ41" i="45"/>
  <c r="AP41" i="45"/>
  <c r="AO41" i="45"/>
  <c r="AI41" i="45"/>
  <c r="AH41" i="45"/>
  <c r="AF41" i="45"/>
  <c r="AE41" i="45"/>
  <c r="AD41" i="45"/>
  <c r="AC41" i="45"/>
  <c r="AB41" i="45"/>
  <c r="AA41" i="45"/>
  <c r="Y41" i="45"/>
  <c r="BJ41" i="45"/>
  <c r="O41" i="45"/>
  <c r="S41" i="45"/>
  <c r="N41" i="45"/>
  <c r="R41" i="45"/>
  <c r="M41" i="45"/>
  <c r="BR40" i="45"/>
  <c r="BQ40" i="45"/>
  <c r="BP40" i="45"/>
  <c r="BO40" i="45"/>
  <c r="BF40" i="45"/>
  <c r="BE40" i="45"/>
  <c r="BD40" i="45"/>
  <c r="BC40" i="45"/>
  <c r="BB40" i="45"/>
  <c r="BA40" i="45"/>
  <c r="AZ40" i="45"/>
  <c r="AY40" i="45"/>
  <c r="AX40" i="45"/>
  <c r="AW40" i="45"/>
  <c r="AV40" i="45"/>
  <c r="AU40" i="45"/>
  <c r="AT40" i="45"/>
  <c r="AS40" i="45"/>
  <c r="AR40" i="45"/>
  <c r="AQ40" i="45"/>
  <c r="AP40" i="45"/>
  <c r="AO40" i="45"/>
  <c r="AI40" i="45"/>
  <c r="AH40" i="45"/>
  <c r="AF40" i="45"/>
  <c r="AE40" i="45"/>
  <c r="AD40" i="45"/>
  <c r="AC40" i="45"/>
  <c r="AB40" i="45"/>
  <c r="AA40" i="45"/>
  <c r="Y40" i="45"/>
  <c r="BJ40" i="45" s="1"/>
  <c r="S40" i="45"/>
  <c r="R40" i="45"/>
  <c r="O40" i="45"/>
  <c r="N40" i="45"/>
  <c r="M40" i="45"/>
  <c r="BR39" i="45"/>
  <c r="BQ39" i="45"/>
  <c r="BP39" i="45"/>
  <c r="BO39" i="45"/>
  <c r="BF39" i="45"/>
  <c r="BE39" i="45"/>
  <c r="BD39" i="45"/>
  <c r="BC39" i="45"/>
  <c r="BB39" i="45"/>
  <c r="BA39" i="45"/>
  <c r="AZ39" i="45"/>
  <c r="AY39" i="45"/>
  <c r="AX39" i="45"/>
  <c r="AW39" i="45"/>
  <c r="AV39" i="45"/>
  <c r="AU39" i="45"/>
  <c r="AT39" i="45"/>
  <c r="AS39" i="45"/>
  <c r="AR39" i="45"/>
  <c r="AQ39" i="45"/>
  <c r="AP39" i="45"/>
  <c r="AO39" i="45"/>
  <c r="AI39" i="45"/>
  <c r="AH39" i="45"/>
  <c r="AF39" i="45"/>
  <c r="AE39" i="45"/>
  <c r="AD39" i="45"/>
  <c r="AC39" i="45"/>
  <c r="AB39" i="45"/>
  <c r="AA39" i="45"/>
  <c r="Y39" i="45"/>
  <c r="BM39" i="45" s="1"/>
  <c r="S39" i="45"/>
  <c r="O39" i="45"/>
  <c r="N39" i="45"/>
  <c r="R39" i="45"/>
  <c r="T39" i="45"/>
  <c r="M39" i="45"/>
  <c r="BR38" i="45"/>
  <c r="BQ38" i="45"/>
  <c r="BP38" i="45"/>
  <c r="BO38" i="45"/>
  <c r="BF38" i="45"/>
  <c r="BE38" i="45"/>
  <c r="BD38" i="45"/>
  <c r="BC38" i="45"/>
  <c r="BB38" i="45"/>
  <c r="BA38" i="45"/>
  <c r="AZ38" i="45"/>
  <c r="AY38" i="45"/>
  <c r="AX38" i="45"/>
  <c r="AW38" i="45"/>
  <c r="AV38" i="45"/>
  <c r="AU38" i="45"/>
  <c r="AT38" i="45"/>
  <c r="AS38" i="45"/>
  <c r="AR38" i="45"/>
  <c r="AQ38" i="45"/>
  <c r="AP38" i="45"/>
  <c r="AO38" i="45"/>
  <c r="AM38" i="45"/>
  <c r="AL38" i="45"/>
  <c r="AK38" i="45"/>
  <c r="AJ38" i="45"/>
  <c r="AI38" i="45"/>
  <c r="AH38" i="45"/>
  <c r="AF38" i="45"/>
  <c r="AE38" i="45"/>
  <c r="AD38" i="45"/>
  <c r="AC38" i="45"/>
  <c r="AB38" i="45"/>
  <c r="AA38" i="45"/>
  <c r="Y38" i="45"/>
  <c r="BH38" i="45" s="1"/>
  <c r="O38" i="45"/>
  <c r="S38" i="45"/>
  <c r="N38" i="45"/>
  <c r="R38" i="45"/>
  <c r="M38" i="45"/>
  <c r="BR37" i="45"/>
  <c r="BQ37" i="45"/>
  <c r="BP37" i="45"/>
  <c r="BO37" i="45"/>
  <c r="BF37" i="45"/>
  <c r="BE37" i="45"/>
  <c r="BD37" i="45"/>
  <c r="BC37" i="45"/>
  <c r="BB37" i="45"/>
  <c r="BA37" i="45"/>
  <c r="AZ37" i="45"/>
  <c r="AY37" i="45"/>
  <c r="AX37" i="45"/>
  <c r="AW37" i="45"/>
  <c r="AV37" i="45"/>
  <c r="AU37" i="45"/>
  <c r="AT37" i="45"/>
  <c r="AS37" i="45"/>
  <c r="AR37" i="45"/>
  <c r="AQ37" i="45"/>
  <c r="AP37" i="45"/>
  <c r="AO37" i="45"/>
  <c r="AM37" i="45"/>
  <c r="AL37" i="45"/>
  <c r="AK37" i="45"/>
  <c r="AJ37" i="45"/>
  <c r="AI37" i="45"/>
  <c r="AH37" i="45"/>
  <c r="AF37" i="45"/>
  <c r="AE37" i="45"/>
  <c r="AD37" i="45"/>
  <c r="AC37" i="45"/>
  <c r="AB37" i="45"/>
  <c r="AA37" i="45"/>
  <c r="Y37" i="45"/>
  <c r="T93" i="55" s="1"/>
  <c r="U95" i="55" s="1"/>
  <c r="T115" i="55" s="1"/>
  <c r="U115" i="55" s="1"/>
  <c r="R37" i="45"/>
  <c r="O37" i="45"/>
  <c r="S37" i="45"/>
  <c r="N37" i="45"/>
  <c r="M37" i="45"/>
  <c r="BR36" i="45"/>
  <c r="BQ36" i="45"/>
  <c r="BP36" i="45"/>
  <c r="BO36" i="45"/>
  <c r="BF36" i="45"/>
  <c r="BE36" i="45"/>
  <c r="BD36" i="45"/>
  <c r="BC36" i="45"/>
  <c r="BB36" i="45"/>
  <c r="BA36" i="45"/>
  <c r="AZ36" i="45"/>
  <c r="AY36" i="45"/>
  <c r="AX36" i="45"/>
  <c r="AW36" i="45"/>
  <c r="AV36" i="45"/>
  <c r="AU36" i="45"/>
  <c r="AT36" i="45"/>
  <c r="AS36" i="45"/>
  <c r="AR36" i="45"/>
  <c r="AQ36" i="45"/>
  <c r="AP36" i="45"/>
  <c r="AO36" i="45"/>
  <c r="AM36" i="45"/>
  <c r="AL36" i="45"/>
  <c r="AK36" i="45"/>
  <c r="AJ36" i="45"/>
  <c r="AI36" i="45"/>
  <c r="AH36" i="45"/>
  <c r="AF36" i="45"/>
  <c r="AE36" i="45"/>
  <c r="AD36" i="45"/>
  <c r="AC36" i="45"/>
  <c r="AB36" i="45"/>
  <c r="AA36" i="45"/>
  <c r="Y36" i="45"/>
  <c r="T98" i="55" s="1"/>
  <c r="U98" i="55" s="1"/>
  <c r="S36" i="45"/>
  <c r="R36" i="45"/>
  <c r="T36" i="45"/>
  <c r="O36" i="45"/>
  <c r="N36" i="45"/>
  <c r="M36" i="45"/>
  <c r="BR35" i="45"/>
  <c r="BQ35" i="45"/>
  <c r="BP35" i="45"/>
  <c r="BP167" i="45" s="1"/>
  <c r="D122" i="45" s="1"/>
  <c r="BO35" i="45"/>
  <c r="BF35" i="45"/>
  <c r="BE35" i="45"/>
  <c r="BD35" i="45"/>
  <c r="BC35" i="45"/>
  <c r="BB35" i="45"/>
  <c r="BA35" i="45"/>
  <c r="AZ35" i="45"/>
  <c r="AY35" i="45"/>
  <c r="AX35" i="45"/>
  <c r="AW35" i="45"/>
  <c r="AV35" i="45"/>
  <c r="AU35" i="45"/>
  <c r="AT35" i="45"/>
  <c r="AS35" i="45"/>
  <c r="AR35" i="45"/>
  <c r="AQ35" i="45"/>
  <c r="AP35" i="45"/>
  <c r="AO35" i="45"/>
  <c r="AM35" i="45"/>
  <c r="AL35" i="45"/>
  <c r="AK35" i="45"/>
  <c r="AJ35" i="45"/>
  <c r="AI35" i="45"/>
  <c r="AH35" i="45"/>
  <c r="AF35" i="45"/>
  <c r="AE35" i="45"/>
  <c r="AD35" i="45"/>
  <c r="AC35" i="45"/>
  <c r="AB35" i="45"/>
  <c r="AA35" i="45"/>
  <c r="Y35" i="45"/>
  <c r="BJ35" i="45" s="1"/>
  <c r="BM35" i="45"/>
  <c r="S35" i="45"/>
  <c r="O35" i="45"/>
  <c r="N35" i="45"/>
  <c r="R35" i="45"/>
  <c r="T35" i="45"/>
  <c r="M35" i="45"/>
  <c r="F35" i="45"/>
  <c r="F36" i="45" s="1"/>
  <c r="F37" i="45" s="1"/>
  <c r="F38" i="45" s="1"/>
  <c r="E35" i="45"/>
  <c r="E36" i="45" s="1"/>
  <c r="E37" i="45" s="1"/>
  <c r="E38" i="45" s="1"/>
  <c r="D35" i="45"/>
  <c r="D36" i="45"/>
  <c r="D37" i="45"/>
  <c r="D38" i="45"/>
  <c r="D39" i="45"/>
  <c r="BR34" i="45"/>
  <c r="BQ34" i="45"/>
  <c r="BP34" i="45"/>
  <c r="BO34" i="45"/>
  <c r="BF34" i="45"/>
  <c r="BE34" i="45"/>
  <c r="BD34" i="45"/>
  <c r="BC34" i="45"/>
  <c r="BB34" i="45"/>
  <c r="BA34" i="45"/>
  <c r="AZ34" i="45"/>
  <c r="AY34" i="45"/>
  <c r="AX34" i="45"/>
  <c r="AW34" i="45"/>
  <c r="AV34" i="45"/>
  <c r="AU34" i="45"/>
  <c r="AT34" i="45"/>
  <c r="AS34" i="45"/>
  <c r="AR34" i="45"/>
  <c r="AQ34" i="45"/>
  <c r="AP34" i="45"/>
  <c r="AO34" i="45"/>
  <c r="AM34" i="45"/>
  <c r="AL34" i="45"/>
  <c r="AK34" i="45"/>
  <c r="AJ34" i="45"/>
  <c r="AI34" i="45"/>
  <c r="AH34" i="45"/>
  <c r="AF34" i="45"/>
  <c r="AE34" i="45"/>
  <c r="AD34" i="45"/>
  <c r="AC34" i="45"/>
  <c r="AB34" i="45"/>
  <c r="AA34" i="45"/>
  <c r="Y34" i="45"/>
  <c r="BJ34" i="45" s="1"/>
  <c r="O34" i="45"/>
  <c r="S34" i="45"/>
  <c r="N34" i="45"/>
  <c r="R34" i="45"/>
  <c r="M34" i="45"/>
  <c r="DT33" i="45"/>
  <c r="AM33" i="45"/>
  <c r="DS33" i="45"/>
  <c r="DR33" i="45"/>
  <c r="DQ33" i="45"/>
  <c r="BR33" i="45"/>
  <c r="BQ33" i="45"/>
  <c r="BP33" i="45"/>
  <c r="BO33" i="45"/>
  <c r="BF33" i="45"/>
  <c r="BE33" i="45"/>
  <c r="BD33" i="45"/>
  <c r="BC33" i="45"/>
  <c r="BB33" i="45"/>
  <c r="BA33" i="45"/>
  <c r="AZ33" i="45"/>
  <c r="AY33" i="45"/>
  <c r="AX33" i="45"/>
  <c r="AW33" i="45"/>
  <c r="AV33" i="45"/>
  <c r="AU33" i="45"/>
  <c r="AT33" i="45"/>
  <c r="AS33" i="45"/>
  <c r="AR33" i="45"/>
  <c r="AQ33" i="45"/>
  <c r="AP33" i="45"/>
  <c r="AO33" i="45"/>
  <c r="AL33" i="45"/>
  <c r="AK33" i="45"/>
  <c r="AJ33" i="45"/>
  <c r="AI33" i="45"/>
  <c r="AH33" i="45"/>
  <c r="AF33" i="45"/>
  <c r="AE33" i="45"/>
  <c r="AD33" i="45"/>
  <c r="AC33" i="45"/>
  <c r="AB33" i="45"/>
  <c r="AA33" i="45"/>
  <c r="Y33" i="45"/>
  <c r="S33" i="45"/>
  <c r="R33" i="45"/>
  <c r="O33" i="45"/>
  <c r="N33" i="45"/>
  <c r="M33" i="45"/>
  <c r="DT32" i="45"/>
  <c r="DS32" i="45"/>
  <c r="DR32" i="45"/>
  <c r="AK32" i="45"/>
  <c r="DQ32" i="45"/>
  <c r="BR32" i="45"/>
  <c r="BQ32" i="45"/>
  <c r="BP32" i="45"/>
  <c r="BO32" i="45"/>
  <c r="BL32" i="45"/>
  <c r="BF32" i="45"/>
  <c r="BE32" i="45"/>
  <c r="BD32" i="45"/>
  <c r="BC32" i="45"/>
  <c r="BB32" i="45"/>
  <c r="BA32" i="45"/>
  <c r="AZ32" i="45"/>
  <c r="AY32" i="45"/>
  <c r="AX32" i="45"/>
  <c r="AW32" i="45"/>
  <c r="AV32" i="45"/>
  <c r="AU32" i="45"/>
  <c r="AT32" i="45"/>
  <c r="AS32" i="45"/>
  <c r="AR32" i="45"/>
  <c r="AQ32" i="45"/>
  <c r="AP32" i="45"/>
  <c r="AO32" i="45"/>
  <c r="AM32" i="45"/>
  <c r="AL32" i="45"/>
  <c r="AJ32" i="45"/>
  <c r="AI32" i="45"/>
  <c r="AH32" i="45"/>
  <c r="AF32" i="45"/>
  <c r="AE32" i="45"/>
  <c r="AD32" i="45"/>
  <c r="AC32" i="45"/>
  <c r="AB32" i="45"/>
  <c r="AA32" i="45"/>
  <c r="Y32" i="45"/>
  <c r="BK32" i="45" s="1"/>
  <c r="O32" i="45"/>
  <c r="S32" i="45"/>
  <c r="N32" i="45"/>
  <c r="R32" i="45"/>
  <c r="T32" i="45"/>
  <c r="M32" i="45"/>
  <c r="DT31" i="45"/>
  <c r="AM31" i="45"/>
  <c r="DS31" i="45"/>
  <c r="DR31" i="45"/>
  <c r="DQ31" i="45"/>
  <c r="BR31" i="45"/>
  <c r="BQ31" i="45"/>
  <c r="BP31" i="45"/>
  <c r="BO31" i="45"/>
  <c r="BF31" i="45"/>
  <c r="BE31" i="45"/>
  <c r="BD31" i="45"/>
  <c r="BC31" i="45"/>
  <c r="BB31" i="45"/>
  <c r="BA31" i="45"/>
  <c r="AZ31" i="45"/>
  <c r="AY31" i="45"/>
  <c r="AX31" i="45"/>
  <c r="AW31" i="45"/>
  <c r="AV31" i="45"/>
  <c r="AU31" i="45"/>
  <c r="AT31" i="45"/>
  <c r="AS31" i="45"/>
  <c r="AR31" i="45"/>
  <c r="AQ31" i="45"/>
  <c r="AP31" i="45"/>
  <c r="AO31" i="45"/>
  <c r="AL31" i="45"/>
  <c r="AK31" i="45"/>
  <c r="AJ31" i="45"/>
  <c r="AI31" i="45"/>
  <c r="AH31" i="45"/>
  <c r="AF31" i="45"/>
  <c r="AE31" i="45"/>
  <c r="AD31" i="45"/>
  <c r="AC31" i="45"/>
  <c r="AB31" i="45"/>
  <c r="AA31" i="45"/>
  <c r="Y31" i="45"/>
  <c r="S31" i="45"/>
  <c r="R31" i="45"/>
  <c r="T31" i="45"/>
  <c r="O31" i="45"/>
  <c r="N31" i="45"/>
  <c r="M31" i="45"/>
  <c r="DT30" i="45"/>
  <c r="DS30" i="45"/>
  <c r="DR30" i="45"/>
  <c r="DQ30" i="45"/>
  <c r="AJ30" i="45"/>
  <c r="BR30" i="45"/>
  <c r="BQ30" i="45"/>
  <c r="BP30" i="45"/>
  <c r="BO30" i="45"/>
  <c r="BF30" i="45"/>
  <c r="BE30" i="45"/>
  <c r="BD30" i="45"/>
  <c r="BC30" i="45"/>
  <c r="BB30" i="45"/>
  <c r="BA30" i="45"/>
  <c r="AZ30" i="45"/>
  <c r="AY30" i="45"/>
  <c r="AX30" i="45"/>
  <c r="AW30" i="45"/>
  <c r="AV30" i="45"/>
  <c r="AU30" i="45"/>
  <c r="AT30" i="45"/>
  <c r="AS30" i="45"/>
  <c r="AR30" i="45"/>
  <c r="AQ30" i="45"/>
  <c r="AP30" i="45"/>
  <c r="AO30" i="45"/>
  <c r="AM30" i="45"/>
  <c r="AL30" i="45"/>
  <c r="AK30" i="45"/>
  <c r="AI30" i="45"/>
  <c r="AH30" i="45"/>
  <c r="AF30" i="45"/>
  <c r="AE30" i="45"/>
  <c r="AD30" i="45"/>
  <c r="AC30" i="45"/>
  <c r="AB30" i="45"/>
  <c r="AA30" i="45"/>
  <c r="Y30" i="45"/>
  <c r="BJ30" i="45" s="1"/>
  <c r="T30" i="45"/>
  <c r="S30" i="45"/>
  <c r="O30" i="45"/>
  <c r="N30" i="45"/>
  <c r="R30" i="45"/>
  <c r="M30" i="45"/>
  <c r="DT29" i="45"/>
  <c r="DS29" i="45"/>
  <c r="DR29" i="45"/>
  <c r="AK29" i="45"/>
  <c r="DQ29" i="45"/>
  <c r="BR29" i="45"/>
  <c r="BQ29" i="45"/>
  <c r="BP29" i="45"/>
  <c r="BO29" i="45"/>
  <c r="BF29" i="45"/>
  <c r="BE29" i="45"/>
  <c r="BD29" i="45"/>
  <c r="BC29" i="45"/>
  <c r="BB29" i="45"/>
  <c r="BA29" i="45"/>
  <c r="AZ29" i="45"/>
  <c r="AY29" i="45"/>
  <c r="AX29" i="45"/>
  <c r="AW29" i="45"/>
  <c r="AV29" i="45"/>
  <c r="AU29" i="45"/>
  <c r="AT29" i="45"/>
  <c r="AS29" i="45"/>
  <c r="AR29" i="45"/>
  <c r="AQ29" i="45"/>
  <c r="AP29" i="45"/>
  <c r="AO29" i="45"/>
  <c r="AM29" i="45"/>
  <c r="AL29" i="45"/>
  <c r="AJ29" i="45"/>
  <c r="AI29" i="45"/>
  <c r="AH29" i="45"/>
  <c r="AF29" i="45"/>
  <c r="AE29" i="45"/>
  <c r="AD29" i="45"/>
  <c r="AC29" i="45"/>
  <c r="AB29" i="45"/>
  <c r="AA29" i="45"/>
  <c r="Y29" i="45"/>
  <c r="BK29" i="45" s="1"/>
  <c r="O29" i="45"/>
  <c r="S29" i="45"/>
  <c r="N29" i="45"/>
  <c r="R29" i="45"/>
  <c r="M29" i="45"/>
  <c r="F29" i="45"/>
  <c r="E29" i="45"/>
  <c r="D29" i="45"/>
  <c r="DT28" i="45"/>
  <c r="DS28" i="45"/>
  <c r="AL28" i="45"/>
  <c r="DR28" i="45"/>
  <c r="DQ28" i="45"/>
  <c r="BR28" i="45"/>
  <c r="BQ28" i="45"/>
  <c r="BP28" i="45"/>
  <c r="BO28" i="45"/>
  <c r="BF28" i="45"/>
  <c r="BE28" i="45"/>
  <c r="BD28" i="45"/>
  <c r="BC28" i="45"/>
  <c r="BB28" i="45"/>
  <c r="BA28" i="45"/>
  <c r="AZ28" i="45"/>
  <c r="AY28" i="45"/>
  <c r="AX28" i="45"/>
  <c r="AW28" i="45"/>
  <c r="AV28" i="45"/>
  <c r="AU28" i="45"/>
  <c r="AT28" i="45"/>
  <c r="AS28" i="45"/>
  <c r="AR28" i="45"/>
  <c r="AQ28" i="45"/>
  <c r="AP28" i="45"/>
  <c r="AO28" i="45"/>
  <c r="AM28" i="45"/>
  <c r="AK28" i="45"/>
  <c r="AJ28" i="45"/>
  <c r="AI28" i="45"/>
  <c r="AH28" i="45"/>
  <c r="AF28" i="45"/>
  <c r="AE28" i="45"/>
  <c r="AD28" i="45"/>
  <c r="AC28" i="45"/>
  <c r="AB28" i="45"/>
  <c r="AA28" i="45"/>
  <c r="Y28" i="45"/>
  <c r="BM28" i="45" s="1"/>
  <c r="R28" i="45"/>
  <c r="O28" i="45"/>
  <c r="S28" i="45"/>
  <c r="N28" i="45"/>
  <c r="M28" i="45"/>
  <c r="F28" i="45"/>
  <c r="E28" i="45"/>
  <c r="E30" i="45" s="1"/>
  <c r="D28" i="45"/>
  <c r="D30" i="45"/>
  <c r="DT27" i="45"/>
  <c r="AM27" i="45"/>
  <c r="DS27" i="45"/>
  <c r="DR27" i="45"/>
  <c r="DQ27" i="45"/>
  <c r="BR27" i="45"/>
  <c r="BQ27" i="45"/>
  <c r="BP27" i="45"/>
  <c r="BO27" i="45"/>
  <c r="BJ27" i="45"/>
  <c r="BF27" i="45"/>
  <c r="BE27" i="45"/>
  <c r="BD27" i="45"/>
  <c r="BC27" i="45"/>
  <c r="BB27" i="45"/>
  <c r="BA27" i="45"/>
  <c r="AZ27" i="45"/>
  <c r="AY27" i="45"/>
  <c r="AX27" i="45"/>
  <c r="AW27" i="45"/>
  <c r="AV27" i="45"/>
  <c r="AU27" i="45"/>
  <c r="AT27" i="45"/>
  <c r="AS27" i="45"/>
  <c r="AR27" i="45"/>
  <c r="AQ27" i="45"/>
  <c r="AP27" i="45"/>
  <c r="AO27" i="45"/>
  <c r="AL27" i="45"/>
  <c r="AK27" i="45"/>
  <c r="AJ27" i="45"/>
  <c r="AI27" i="45"/>
  <c r="AH27" i="45"/>
  <c r="AF27" i="45"/>
  <c r="AE27" i="45"/>
  <c r="AD27" i="45"/>
  <c r="AC27" i="45"/>
  <c r="AB27" i="45"/>
  <c r="AA27" i="45"/>
  <c r="Y27" i="45"/>
  <c r="BM27" i="45"/>
  <c r="S27" i="45"/>
  <c r="R27" i="45"/>
  <c r="T27" i="45"/>
  <c r="O27" i="45"/>
  <c r="N27" i="45"/>
  <c r="M27" i="45"/>
  <c r="DT26" i="45"/>
  <c r="DS26" i="45"/>
  <c r="DR26" i="45"/>
  <c r="AK26" i="45"/>
  <c r="DQ26" i="45"/>
  <c r="BR26" i="45"/>
  <c r="BQ26" i="45"/>
  <c r="BP26" i="45"/>
  <c r="BO26" i="45"/>
  <c r="BL26" i="45"/>
  <c r="BF26" i="45"/>
  <c r="BE26" i="45"/>
  <c r="BD26" i="45"/>
  <c r="BC26" i="45"/>
  <c r="BB26" i="45"/>
  <c r="BA26" i="45"/>
  <c r="AZ26" i="45"/>
  <c r="AY26" i="45"/>
  <c r="AX26" i="45"/>
  <c r="AW26" i="45"/>
  <c r="AV26" i="45"/>
  <c r="AU26" i="45"/>
  <c r="AT26" i="45"/>
  <c r="AS26" i="45"/>
  <c r="AR26" i="45"/>
  <c r="AQ26" i="45"/>
  <c r="AP26" i="45"/>
  <c r="AO26" i="45"/>
  <c r="AM26" i="45"/>
  <c r="AL26" i="45"/>
  <c r="AJ26" i="45"/>
  <c r="AI26" i="45"/>
  <c r="AH26" i="45"/>
  <c r="AF26" i="45"/>
  <c r="AE26" i="45"/>
  <c r="AD26" i="45"/>
  <c r="AC26" i="45"/>
  <c r="AB26" i="45"/>
  <c r="AA26" i="45"/>
  <c r="Y26" i="45"/>
  <c r="BK26" i="45" s="1"/>
  <c r="O26" i="45"/>
  <c r="S26" i="45"/>
  <c r="N26" i="45"/>
  <c r="R26" i="45"/>
  <c r="M26" i="45"/>
  <c r="DR25" i="45"/>
  <c r="BR25" i="45"/>
  <c r="BQ25" i="45"/>
  <c r="BP25" i="45"/>
  <c r="BO25" i="45"/>
  <c r="BF25" i="45"/>
  <c r="BE25" i="45"/>
  <c r="BD25" i="45"/>
  <c r="BC25" i="45"/>
  <c r="BB25" i="45"/>
  <c r="BA25" i="45"/>
  <c r="AZ25" i="45"/>
  <c r="AY25" i="45"/>
  <c r="AX25" i="45"/>
  <c r="AW25" i="45"/>
  <c r="AV25" i="45"/>
  <c r="AU25" i="45"/>
  <c r="AT25" i="45"/>
  <c r="AS25" i="45"/>
  <c r="AR25" i="45"/>
  <c r="AQ25" i="45"/>
  <c r="AP25" i="45"/>
  <c r="AO25" i="45"/>
  <c r="AK25" i="45"/>
  <c r="AI25" i="45"/>
  <c r="AH25" i="45"/>
  <c r="AF25" i="45"/>
  <c r="AE25" i="45"/>
  <c r="AD25" i="45"/>
  <c r="AC25" i="45"/>
  <c r="AB25" i="45"/>
  <c r="AA25" i="45"/>
  <c r="Y25" i="45"/>
  <c r="BM25" i="45" s="1"/>
  <c r="S25" i="45"/>
  <c r="R25" i="45"/>
  <c r="O25" i="45"/>
  <c r="N25" i="45"/>
  <c r="M25" i="45"/>
  <c r="BR24" i="45"/>
  <c r="BQ24" i="45"/>
  <c r="BP24" i="45"/>
  <c r="BO24" i="45"/>
  <c r="BF24" i="45"/>
  <c r="BE24" i="45"/>
  <c r="BD24" i="45"/>
  <c r="BC24" i="45"/>
  <c r="BB24" i="45"/>
  <c r="BA24" i="45"/>
  <c r="AZ24" i="45"/>
  <c r="AY24" i="45"/>
  <c r="AX24" i="45"/>
  <c r="AW24" i="45"/>
  <c r="AV24" i="45"/>
  <c r="AU24" i="45"/>
  <c r="AT24" i="45"/>
  <c r="AS24" i="45"/>
  <c r="AR24" i="45"/>
  <c r="AQ24" i="45"/>
  <c r="AP24" i="45"/>
  <c r="AO24" i="45"/>
  <c r="AM24" i="45"/>
  <c r="AL24" i="45"/>
  <c r="AK24" i="45"/>
  <c r="AJ24" i="45"/>
  <c r="AI24" i="45"/>
  <c r="AH24" i="45"/>
  <c r="AF24" i="45"/>
  <c r="AF167" i="45" s="1"/>
  <c r="D120" i="45" s="1"/>
  <c r="AE24" i="45"/>
  <c r="AD24" i="45"/>
  <c r="AC24" i="45"/>
  <c r="AB24" i="45"/>
  <c r="AA24" i="45"/>
  <c r="Y24" i="45"/>
  <c r="BJ24" i="45" s="1"/>
  <c r="T24" i="45"/>
  <c r="S24" i="45"/>
  <c r="O24" i="45"/>
  <c r="N24" i="45"/>
  <c r="R24" i="45"/>
  <c r="M24" i="45"/>
  <c r="BR23" i="45"/>
  <c r="BQ23" i="45"/>
  <c r="BP23" i="45"/>
  <c r="BO23" i="45"/>
  <c r="BF23" i="45"/>
  <c r="BE23" i="45"/>
  <c r="BD23" i="45"/>
  <c r="BC23" i="45"/>
  <c r="BB23" i="45"/>
  <c r="BA23" i="45"/>
  <c r="AZ23" i="45"/>
  <c r="AY23" i="45"/>
  <c r="AX23" i="45"/>
  <c r="AW23" i="45"/>
  <c r="AV23" i="45"/>
  <c r="AU23" i="45"/>
  <c r="AT23" i="45"/>
  <c r="AS23" i="45"/>
  <c r="AR23" i="45"/>
  <c r="AQ23" i="45"/>
  <c r="AP23" i="45"/>
  <c r="AO23" i="45"/>
  <c r="AI23" i="45"/>
  <c r="AH23" i="45"/>
  <c r="AF23" i="45"/>
  <c r="AE23" i="45"/>
  <c r="AD23" i="45"/>
  <c r="AC23" i="45"/>
  <c r="AB23" i="45"/>
  <c r="AA23" i="45"/>
  <c r="Y23" i="45"/>
  <c r="O23" i="45"/>
  <c r="S23" i="45"/>
  <c r="N23" i="45"/>
  <c r="R23" i="45"/>
  <c r="M23" i="45"/>
  <c r="BR22" i="45"/>
  <c r="BQ22" i="45"/>
  <c r="BP22" i="45"/>
  <c r="BO22" i="45"/>
  <c r="BF22" i="45"/>
  <c r="BE22" i="45"/>
  <c r="BD22" i="45"/>
  <c r="BC22" i="45"/>
  <c r="BB22" i="45"/>
  <c r="BA22" i="45"/>
  <c r="AZ22" i="45"/>
  <c r="AY22" i="45"/>
  <c r="AX22" i="45"/>
  <c r="AW22" i="45"/>
  <c r="AV22" i="45"/>
  <c r="AU22" i="45"/>
  <c r="AT22" i="45"/>
  <c r="AS22" i="45"/>
  <c r="AR22" i="45"/>
  <c r="AQ22" i="45"/>
  <c r="AP22" i="45"/>
  <c r="AO22" i="45"/>
  <c r="AI22" i="45"/>
  <c r="AH22" i="45"/>
  <c r="AF22" i="45"/>
  <c r="AE22" i="45"/>
  <c r="AD22" i="45"/>
  <c r="AC22" i="45"/>
  <c r="AB22" i="45"/>
  <c r="AA22" i="45"/>
  <c r="Y22" i="45"/>
  <c r="R22" i="45"/>
  <c r="T22" i="45"/>
  <c r="O22" i="45"/>
  <c r="S22" i="45"/>
  <c r="N22" i="45"/>
  <c r="M22" i="45"/>
  <c r="F22" i="45"/>
  <c r="F23" i="45"/>
  <c r="T4" i="55" s="1"/>
  <c r="E22" i="45"/>
  <c r="E23" i="45" s="1"/>
  <c r="D22" i="45"/>
  <c r="D23" i="45"/>
  <c r="D24" i="45"/>
  <c r="BR21" i="45"/>
  <c r="BQ21" i="45"/>
  <c r="BP21" i="45"/>
  <c r="BO21" i="45"/>
  <c r="BF21" i="45"/>
  <c r="BE21" i="45"/>
  <c r="BD21" i="45"/>
  <c r="BC21" i="45"/>
  <c r="BB21" i="45"/>
  <c r="BA21" i="45"/>
  <c r="AZ21" i="45"/>
  <c r="AY21" i="45"/>
  <c r="AX21" i="45"/>
  <c r="AW21" i="45"/>
  <c r="AV21" i="45"/>
  <c r="AU21" i="45"/>
  <c r="AT21" i="45"/>
  <c r="AS21" i="45"/>
  <c r="AR21" i="45"/>
  <c r="AQ21" i="45"/>
  <c r="AP21" i="45"/>
  <c r="AO21" i="45"/>
  <c r="AI21" i="45"/>
  <c r="AH21" i="45"/>
  <c r="AF21" i="45"/>
  <c r="AE21" i="45"/>
  <c r="AD21" i="45"/>
  <c r="AC21" i="45"/>
  <c r="AB21" i="45"/>
  <c r="AA21" i="45"/>
  <c r="Y21" i="45"/>
  <c r="S21" i="45"/>
  <c r="R21" i="45"/>
  <c r="T21" i="45"/>
  <c r="O21" i="45"/>
  <c r="N21" i="45"/>
  <c r="M21" i="45"/>
  <c r="DT20" i="45"/>
  <c r="DS20" i="45"/>
  <c r="DR20" i="45"/>
  <c r="AK20" i="45"/>
  <c r="DQ20" i="45"/>
  <c r="BR20" i="45"/>
  <c r="BQ20" i="45"/>
  <c r="BP20" i="45"/>
  <c r="BO20" i="45"/>
  <c r="BH20" i="45"/>
  <c r="BF20" i="45"/>
  <c r="BE20" i="45"/>
  <c r="BD20" i="45"/>
  <c r="BC20" i="45"/>
  <c r="BB20" i="45"/>
  <c r="BA20" i="45"/>
  <c r="AZ20" i="45"/>
  <c r="AY20" i="45"/>
  <c r="AX20" i="45"/>
  <c r="AW20" i="45"/>
  <c r="AV20" i="45"/>
  <c r="AU20" i="45"/>
  <c r="AT20" i="45"/>
  <c r="AS20" i="45"/>
  <c r="AR20" i="45"/>
  <c r="AQ20" i="45"/>
  <c r="AP20" i="45"/>
  <c r="AO20" i="45"/>
  <c r="AM20" i="45"/>
  <c r="AL20" i="45"/>
  <c r="AJ20" i="45"/>
  <c r="AI20" i="45"/>
  <c r="AH20" i="45"/>
  <c r="AF20" i="45"/>
  <c r="AE20" i="45"/>
  <c r="AD20" i="45"/>
  <c r="AC20" i="45"/>
  <c r="AB20" i="45"/>
  <c r="AA20" i="45"/>
  <c r="Y20" i="45"/>
  <c r="BK20" i="45"/>
  <c r="O20" i="45"/>
  <c r="S20" i="45"/>
  <c r="N20" i="45"/>
  <c r="R20" i="45"/>
  <c r="M20" i="45"/>
  <c r="DT19" i="45"/>
  <c r="AM19" i="45"/>
  <c r="DS19" i="45"/>
  <c r="DR19" i="45"/>
  <c r="DQ19" i="45"/>
  <c r="BR19" i="45"/>
  <c r="BQ19" i="45"/>
  <c r="BP19" i="45"/>
  <c r="BO19" i="45"/>
  <c r="BF19" i="45"/>
  <c r="BE19" i="45"/>
  <c r="BD19" i="45"/>
  <c r="BC19" i="45"/>
  <c r="BB19" i="45"/>
  <c r="BA19" i="45"/>
  <c r="AZ19" i="45"/>
  <c r="AY19" i="45"/>
  <c r="AX19" i="45"/>
  <c r="AW19" i="45"/>
  <c r="AV19" i="45"/>
  <c r="AU19" i="45"/>
  <c r="AT19" i="45"/>
  <c r="AS19" i="45"/>
  <c r="AR19" i="45"/>
  <c r="AQ19" i="45"/>
  <c r="AP19" i="45"/>
  <c r="AO19" i="45"/>
  <c r="AL19" i="45"/>
  <c r="AK19" i="45"/>
  <c r="AJ19" i="45"/>
  <c r="AI19" i="45"/>
  <c r="AH19" i="45"/>
  <c r="AF19" i="45"/>
  <c r="AE19" i="45"/>
  <c r="AD19" i="45"/>
  <c r="AC19" i="45"/>
  <c r="AB19" i="45"/>
  <c r="AA19" i="45"/>
  <c r="Y19" i="45"/>
  <c r="S19" i="45"/>
  <c r="R19" i="45"/>
  <c r="O19" i="45"/>
  <c r="N19" i="45"/>
  <c r="M19" i="45"/>
  <c r="DT18" i="45"/>
  <c r="DS18" i="45"/>
  <c r="DR18" i="45"/>
  <c r="AK18" i="45"/>
  <c r="DQ18" i="45"/>
  <c r="BR18" i="45"/>
  <c r="BQ18" i="45"/>
  <c r="BP18" i="45"/>
  <c r="BO18" i="45"/>
  <c r="BF18" i="45"/>
  <c r="BE18" i="45"/>
  <c r="BD18" i="45"/>
  <c r="BC18" i="45"/>
  <c r="BB18" i="45"/>
  <c r="BB167" i="45" s="1"/>
  <c r="D103" i="45" s="1"/>
  <c r="BA18" i="45"/>
  <c r="AZ18" i="45"/>
  <c r="AY18" i="45"/>
  <c r="AX18" i="45"/>
  <c r="AW18" i="45"/>
  <c r="AV18" i="45"/>
  <c r="AU18" i="45"/>
  <c r="AT18" i="45"/>
  <c r="AS18" i="45"/>
  <c r="AR18" i="45"/>
  <c r="AQ18" i="45"/>
  <c r="AP18" i="45"/>
  <c r="AO18" i="45"/>
  <c r="AM18" i="45"/>
  <c r="AL18" i="45"/>
  <c r="AJ18" i="45"/>
  <c r="AI18" i="45"/>
  <c r="AH18" i="45"/>
  <c r="AF18" i="45"/>
  <c r="AE18" i="45"/>
  <c r="AD18" i="45"/>
  <c r="AC18" i="45"/>
  <c r="AB18" i="45"/>
  <c r="AA18" i="45"/>
  <c r="Y18" i="45"/>
  <c r="BK18" i="45" s="1"/>
  <c r="O18" i="45"/>
  <c r="S18" i="45"/>
  <c r="N18" i="45"/>
  <c r="R18" i="45"/>
  <c r="M18" i="45"/>
  <c r="DT17" i="45"/>
  <c r="AM17" i="45"/>
  <c r="DS17" i="45"/>
  <c r="DR17" i="45"/>
  <c r="DQ17" i="45"/>
  <c r="BR17" i="45"/>
  <c r="BQ17" i="45"/>
  <c r="BP17" i="45"/>
  <c r="BO17" i="45"/>
  <c r="BF17" i="45"/>
  <c r="BE17" i="45"/>
  <c r="BD17" i="45"/>
  <c r="BC17" i="45"/>
  <c r="BB17" i="45"/>
  <c r="BA17" i="45"/>
  <c r="AZ17" i="45"/>
  <c r="AY17" i="45"/>
  <c r="AX17" i="45"/>
  <c r="AW17" i="45"/>
  <c r="AV17" i="45"/>
  <c r="AU17" i="45"/>
  <c r="AT17" i="45"/>
  <c r="AS17" i="45"/>
  <c r="AR17" i="45"/>
  <c r="AQ17" i="45"/>
  <c r="AP17" i="45"/>
  <c r="AO17" i="45"/>
  <c r="AL17" i="45"/>
  <c r="AK17" i="45"/>
  <c r="AJ17" i="45"/>
  <c r="AI17" i="45"/>
  <c r="AH17" i="45"/>
  <c r="AF17" i="45"/>
  <c r="AE17" i="45"/>
  <c r="AD17" i="45"/>
  <c r="AC17" i="45"/>
  <c r="AB17" i="45"/>
  <c r="AA17" i="45"/>
  <c r="Y17" i="45"/>
  <c r="BM17" i="45" s="1"/>
  <c r="S17" i="45"/>
  <c r="R17" i="45"/>
  <c r="T17" i="45"/>
  <c r="O17" i="45"/>
  <c r="N17" i="45"/>
  <c r="M17" i="45"/>
  <c r="BR16" i="45"/>
  <c r="BQ16" i="45"/>
  <c r="BP16" i="45"/>
  <c r="BO16" i="45"/>
  <c r="BF16" i="45"/>
  <c r="BE16" i="45"/>
  <c r="BD16" i="45"/>
  <c r="BC16" i="45"/>
  <c r="BB16" i="45"/>
  <c r="BA16" i="45"/>
  <c r="AZ16" i="45"/>
  <c r="AY16" i="45"/>
  <c r="AX16" i="45"/>
  <c r="AW16" i="45"/>
  <c r="AV16" i="45"/>
  <c r="AU16" i="45"/>
  <c r="AT16" i="45"/>
  <c r="AS16" i="45"/>
  <c r="AR16" i="45"/>
  <c r="AQ16" i="45"/>
  <c r="AP16" i="45"/>
  <c r="AO16" i="45"/>
  <c r="AI16" i="45"/>
  <c r="AH16" i="45"/>
  <c r="AF16" i="45"/>
  <c r="AE16" i="45"/>
  <c r="AD16" i="45"/>
  <c r="AC16" i="45"/>
  <c r="AB16" i="45"/>
  <c r="AA16" i="45"/>
  <c r="Y16" i="45"/>
  <c r="O16" i="45"/>
  <c r="S16" i="45"/>
  <c r="N16" i="45"/>
  <c r="R16" i="45"/>
  <c r="M16" i="45"/>
  <c r="BR15" i="45"/>
  <c r="BQ15" i="45"/>
  <c r="BP15" i="45"/>
  <c r="BO15" i="45"/>
  <c r="BF15" i="45"/>
  <c r="BE15" i="45"/>
  <c r="BD15" i="45"/>
  <c r="BC15" i="45"/>
  <c r="BB15" i="45"/>
  <c r="BA15" i="45"/>
  <c r="AZ15" i="45"/>
  <c r="AY15" i="45"/>
  <c r="AX15" i="45"/>
  <c r="AW15" i="45"/>
  <c r="AV15" i="45"/>
  <c r="AU15" i="45"/>
  <c r="AT15" i="45"/>
  <c r="AS15" i="45"/>
  <c r="AR15" i="45"/>
  <c r="AQ15" i="45"/>
  <c r="AP15" i="45"/>
  <c r="AO15" i="45"/>
  <c r="AI15" i="45"/>
  <c r="AH15" i="45"/>
  <c r="AF15" i="45"/>
  <c r="AE15" i="45"/>
  <c r="AD15" i="45"/>
  <c r="AC15" i="45"/>
  <c r="AB15" i="45"/>
  <c r="AA15" i="45"/>
  <c r="Y15" i="45"/>
  <c r="BM15" i="45" s="1"/>
  <c r="S15" i="45"/>
  <c r="R15" i="45"/>
  <c r="O15" i="45"/>
  <c r="N15" i="45"/>
  <c r="M15" i="45"/>
  <c r="DT14" i="45"/>
  <c r="DS14" i="45"/>
  <c r="DR14" i="45"/>
  <c r="DQ14" i="45"/>
  <c r="BR14" i="45"/>
  <c r="BQ14" i="45"/>
  <c r="BP14" i="45"/>
  <c r="BO14" i="45"/>
  <c r="BH14" i="45"/>
  <c r="BF14" i="45"/>
  <c r="BE14" i="45"/>
  <c r="BD14" i="45"/>
  <c r="BC14" i="45"/>
  <c r="BB14" i="45"/>
  <c r="BA14" i="45"/>
  <c r="AZ14" i="45"/>
  <c r="AY14" i="45"/>
  <c r="AX14" i="45"/>
  <c r="AW14" i="45"/>
  <c r="AV14" i="45"/>
  <c r="AU14" i="45"/>
  <c r="AT14" i="45"/>
  <c r="AS14" i="45"/>
  <c r="AR14" i="45"/>
  <c r="AQ14" i="45"/>
  <c r="AP14" i="45"/>
  <c r="AO14" i="45"/>
  <c r="AM14" i="45"/>
  <c r="AL14" i="45"/>
  <c r="AK14" i="45"/>
  <c r="AJ14" i="45"/>
  <c r="AI14" i="45"/>
  <c r="AH14" i="45"/>
  <c r="AF14" i="45"/>
  <c r="AE14" i="45"/>
  <c r="AD14" i="45"/>
  <c r="AC14" i="45"/>
  <c r="AB14" i="45"/>
  <c r="AA14" i="45"/>
  <c r="Y14" i="45"/>
  <c r="BK14" i="45"/>
  <c r="O14" i="45"/>
  <c r="S14" i="45"/>
  <c r="N14" i="45"/>
  <c r="R14" i="45"/>
  <c r="M14" i="45"/>
  <c r="DT13" i="45"/>
  <c r="AM13" i="45"/>
  <c r="DS13" i="45"/>
  <c r="DR13" i="45"/>
  <c r="DQ13" i="45"/>
  <c r="BR13" i="45"/>
  <c r="BQ13" i="45"/>
  <c r="BP13" i="45"/>
  <c r="BO13" i="45"/>
  <c r="BF13" i="45"/>
  <c r="BE13" i="45"/>
  <c r="BD13" i="45"/>
  <c r="BC13" i="45"/>
  <c r="BB13" i="45"/>
  <c r="BA13" i="45"/>
  <c r="AZ13" i="45"/>
  <c r="AY13" i="45"/>
  <c r="AX13" i="45"/>
  <c r="AW13" i="45"/>
  <c r="AV13" i="45"/>
  <c r="AU13" i="45"/>
  <c r="AT13" i="45"/>
  <c r="AS13" i="45"/>
  <c r="AR13" i="45"/>
  <c r="AQ13" i="45"/>
  <c r="AP13" i="45"/>
  <c r="AO13" i="45"/>
  <c r="AL13" i="45"/>
  <c r="AK13" i="45"/>
  <c r="AJ13" i="45"/>
  <c r="AI13" i="45"/>
  <c r="AH13" i="45"/>
  <c r="AF13" i="45"/>
  <c r="AE13" i="45"/>
  <c r="AD13" i="45"/>
  <c r="AC13" i="45"/>
  <c r="AB13" i="45"/>
  <c r="AA13" i="45"/>
  <c r="Y13" i="45"/>
  <c r="S13" i="45"/>
  <c r="O13" i="45"/>
  <c r="N13" i="45"/>
  <c r="R13" i="45"/>
  <c r="T13" i="45"/>
  <c r="M13" i="45"/>
  <c r="BR12" i="45"/>
  <c r="BQ12" i="45"/>
  <c r="BP12" i="45"/>
  <c r="BO12" i="45"/>
  <c r="BF12" i="45"/>
  <c r="BE12" i="45"/>
  <c r="BD12" i="45"/>
  <c r="BC12" i="45"/>
  <c r="BB12" i="45"/>
  <c r="BA12" i="45"/>
  <c r="AZ12" i="45"/>
  <c r="AY12" i="45"/>
  <c r="AX12" i="45"/>
  <c r="AW12" i="45"/>
  <c r="AV12" i="45"/>
  <c r="AU12" i="45"/>
  <c r="AT12" i="45"/>
  <c r="AS12" i="45"/>
  <c r="AR12" i="45"/>
  <c r="AQ12" i="45"/>
  <c r="AP12" i="45"/>
  <c r="AO12" i="45"/>
  <c r="AI12" i="45"/>
  <c r="AH12" i="45"/>
  <c r="AF12" i="45"/>
  <c r="AE12" i="45"/>
  <c r="AD12" i="45"/>
  <c r="AC12" i="45"/>
  <c r="AB12" i="45"/>
  <c r="AA12" i="45"/>
  <c r="Y12" i="45"/>
  <c r="BK12" i="45" s="1"/>
  <c r="O12" i="45"/>
  <c r="S12" i="45"/>
  <c r="N12" i="45"/>
  <c r="R12" i="45"/>
  <c r="T12" i="45"/>
  <c r="M12" i="45"/>
  <c r="BR11" i="45"/>
  <c r="BQ11" i="45"/>
  <c r="BP11" i="45"/>
  <c r="BO11" i="45"/>
  <c r="BF11" i="45"/>
  <c r="BE11" i="45"/>
  <c r="BD11" i="45"/>
  <c r="BC11" i="45"/>
  <c r="BB11" i="45"/>
  <c r="BA11" i="45"/>
  <c r="AZ11" i="45"/>
  <c r="AY11" i="45"/>
  <c r="AX11" i="45"/>
  <c r="AW11" i="45"/>
  <c r="AV11" i="45"/>
  <c r="AU11" i="45"/>
  <c r="AT11" i="45"/>
  <c r="AS11" i="45"/>
  <c r="AR11" i="45"/>
  <c r="AQ11" i="45"/>
  <c r="AP11" i="45"/>
  <c r="AO11" i="45"/>
  <c r="AM11" i="45"/>
  <c r="AL11" i="45"/>
  <c r="AK11" i="45"/>
  <c r="AJ11" i="45"/>
  <c r="AI11" i="45"/>
  <c r="AH11" i="45"/>
  <c r="AF11" i="45"/>
  <c r="AE11" i="45"/>
  <c r="AD11" i="45"/>
  <c r="AC11" i="45"/>
  <c r="AB11" i="45"/>
  <c r="AA11" i="45"/>
  <c r="Y11" i="45"/>
  <c r="O11" i="45"/>
  <c r="S11" i="45"/>
  <c r="N11" i="45"/>
  <c r="R11" i="45"/>
  <c r="T11" i="45"/>
  <c r="M11" i="45"/>
  <c r="BR10" i="45"/>
  <c r="BQ10" i="45"/>
  <c r="BP10" i="45"/>
  <c r="BO10" i="45"/>
  <c r="BF10" i="45"/>
  <c r="BE10" i="45"/>
  <c r="BD10" i="45"/>
  <c r="BC10" i="45"/>
  <c r="BB10" i="45"/>
  <c r="BA10" i="45"/>
  <c r="AZ10" i="45"/>
  <c r="AY10" i="45"/>
  <c r="AX10" i="45"/>
  <c r="AW10" i="45"/>
  <c r="AV10" i="45"/>
  <c r="AU10" i="45"/>
  <c r="AT10" i="45"/>
  <c r="AS10" i="45"/>
  <c r="AR10" i="45"/>
  <c r="AQ10" i="45"/>
  <c r="AP10" i="45"/>
  <c r="AO10" i="45"/>
  <c r="AM10" i="45"/>
  <c r="AL10" i="45"/>
  <c r="AK10" i="45"/>
  <c r="AJ10" i="45"/>
  <c r="AI10" i="45"/>
  <c r="AH10" i="45"/>
  <c r="AF10" i="45"/>
  <c r="AE10" i="45"/>
  <c r="AD10" i="45"/>
  <c r="AC10" i="45"/>
  <c r="AB10" i="45"/>
  <c r="AA10" i="45"/>
  <c r="Y10" i="45"/>
  <c r="BM10" i="45" s="1"/>
  <c r="O10" i="45"/>
  <c r="S10" i="45"/>
  <c r="N10" i="45"/>
  <c r="R10" i="45"/>
  <c r="M10" i="45"/>
  <c r="BR9" i="45"/>
  <c r="BQ9" i="45"/>
  <c r="BP9" i="45"/>
  <c r="BO9" i="45"/>
  <c r="BF9" i="45"/>
  <c r="BE9" i="45"/>
  <c r="BD9" i="45"/>
  <c r="BC9" i="45"/>
  <c r="BB9" i="45"/>
  <c r="BA9" i="45"/>
  <c r="AZ9" i="45"/>
  <c r="AY9" i="45"/>
  <c r="AX9" i="45"/>
  <c r="AW9" i="45"/>
  <c r="AV9" i="45"/>
  <c r="AU9" i="45"/>
  <c r="AT9" i="45"/>
  <c r="AS9" i="45"/>
  <c r="AR9" i="45"/>
  <c r="AQ9" i="45"/>
  <c r="AP9" i="45"/>
  <c r="AO9" i="45"/>
  <c r="AI9" i="45"/>
  <c r="AH9" i="45"/>
  <c r="AF9" i="45"/>
  <c r="AE9" i="45"/>
  <c r="AD9" i="45"/>
  <c r="AC9" i="45"/>
  <c r="AB9" i="45"/>
  <c r="AA9" i="45"/>
  <c r="Y9" i="45"/>
  <c r="O9" i="45"/>
  <c r="S9" i="45"/>
  <c r="N9" i="45"/>
  <c r="R9" i="45"/>
  <c r="M9" i="45"/>
  <c r="BR8" i="45"/>
  <c r="BQ8" i="45"/>
  <c r="BP8" i="45"/>
  <c r="BO8" i="45"/>
  <c r="BF8" i="45"/>
  <c r="BE8" i="45"/>
  <c r="BD8" i="45"/>
  <c r="BC8" i="45"/>
  <c r="BB8" i="45"/>
  <c r="BA8" i="45"/>
  <c r="AZ8" i="45"/>
  <c r="AY8" i="45"/>
  <c r="AX8" i="45"/>
  <c r="AW8" i="45"/>
  <c r="AV8" i="45"/>
  <c r="AU8" i="45"/>
  <c r="AT8" i="45"/>
  <c r="AS8" i="45"/>
  <c r="AR8" i="45"/>
  <c r="AQ8" i="45"/>
  <c r="AP8" i="45"/>
  <c r="AO8" i="45"/>
  <c r="AM8" i="45"/>
  <c r="AL8" i="45"/>
  <c r="AK8" i="45"/>
  <c r="AJ8" i="45"/>
  <c r="AI8" i="45"/>
  <c r="AH8" i="45"/>
  <c r="AF8" i="45"/>
  <c r="AE8" i="45"/>
  <c r="AD8" i="45"/>
  <c r="AC8" i="45"/>
  <c r="AB8" i="45"/>
  <c r="AA8" i="45"/>
  <c r="Y8" i="45"/>
  <c r="BM8" i="45" s="1"/>
  <c r="O8" i="45"/>
  <c r="S8" i="45"/>
  <c r="N8" i="45"/>
  <c r="R8" i="45"/>
  <c r="T8" i="45"/>
  <c r="M8" i="45"/>
  <c r="BR7" i="45"/>
  <c r="BQ7" i="45"/>
  <c r="BP7" i="45"/>
  <c r="BO7" i="45"/>
  <c r="BF7" i="45"/>
  <c r="BE7" i="45"/>
  <c r="BD7" i="45"/>
  <c r="BC7" i="45"/>
  <c r="BB7" i="45"/>
  <c r="BA7" i="45"/>
  <c r="AZ7" i="45"/>
  <c r="AY7" i="45"/>
  <c r="AX7" i="45"/>
  <c r="AW7" i="45"/>
  <c r="AV7" i="45"/>
  <c r="AU7" i="45"/>
  <c r="AT7" i="45"/>
  <c r="AS7" i="45"/>
  <c r="AR7" i="45"/>
  <c r="AQ7" i="45"/>
  <c r="AP7" i="45"/>
  <c r="AO7" i="45"/>
  <c r="AM7" i="45"/>
  <c r="AL7" i="45"/>
  <c r="AK7" i="45"/>
  <c r="AJ7" i="45"/>
  <c r="AI7" i="45"/>
  <c r="AI167" i="45" s="1"/>
  <c r="E56" i="45" s="1"/>
  <c r="E57" i="45" s="1"/>
  <c r="AH7" i="45"/>
  <c r="AF7" i="45"/>
  <c r="AE7" i="45"/>
  <c r="AD7" i="45"/>
  <c r="AC7" i="45"/>
  <c r="AB7" i="45"/>
  <c r="AA7" i="45"/>
  <c r="Y7" i="45"/>
  <c r="O7" i="45"/>
  <c r="S7" i="45"/>
  <c r="N7" i="45"/>
  <c r="R7" i="45"/>
  <c r="M7" i="45"/>
  <c r="BR6" i="45"/>
  <c r="BQ6" i="45"/>
  <c r="BP6" i="45"/>
  <c r="BO6" i="45"/>
  <c r="BF6" i="45"/>
  <c r="BE6" i="45"/>
  <c r="BD6" i="45"/>
  <c r="BC6" i="45"/>
  <c r="BB6" i="45"/>
  <c r="BA6" i="45"/>
  <c r="AZ6" i="45"/>
  <c r="AY6" i="45"/>
  <c r="AX6" i="45"/>
  <c r="AW6" i="45"/>
  <c r="AV6" i="45"/>
  <c r="AU6" i="45"/>
  <c r="AT6" i="45"/>
  <c r="AS6" i="45"/>
  <c r="AR6" i="45"/>
  <c r="AQ6" i="45"/>
  <c r="AP6" i="45"/>
  <c r="AO6" i="45"/>
  <c r="AI6" i="45"/>
  <c r="AH6" i="45"/>
  <c r="AF6" i="45"/>
  <c r="AE6" i="45"/>
  <c r="AD6" i="45"/>
  <c r="AC6" i="45"/>
  <c r="AB6" i="45"/>
  <c r="AA6" i="45"/>
  <c r="Y6" i="45"/>
  <c r="BM6" i="45" s="1"/>
  <c r="O6" i="45"/>
  <c r="S6" i="45"/>
  <c r="N6" i="45"/>
  <c r="R6" i="45"/>
  <c r="M6" i="45"/>
  <c r="BR5" i="45"/>
  <c r="BQ5" i="45"/>
  <c r="BP5" i="45"/>
  <c r="BO5" i="45"/>
  <c r="BH5" i="45"/>
  <c r="BF5" i="45"/>
  <c r="BE5" i="45"/>
  <c r="BD5" i="45"/>
  <c r="BC5" i="45"/>
  <c r="BB5" i="45"/>
  <c r="BA5" i="45"/>
  <c r="AZ5" i="45"/>
  <c r="AY5" i="45"/>
  <c r="AX5" i="45"/>
  <c r="AW5" i="45"/>
  <c r="AV5" i="45"/>
  <c r="AU5" i="45"/>
  <c r="AT5" i="45"/>
  <c r="AS5" i="45"/>
  <c r="AR5" i="45"/>
  <c r="AQ5" i="45"/>
  <c r="AP5" i="45"/>
  <c r="AO5" i="45"/>
  <c r="AI5" i="45"/>
  <c r="AH5" i="45"/>
  <c r="AF5" i="45"/>
  <c r="AE5" i="45"/>
  <c r="AD5" i="45"/>
  <c r="AC5" i="45"/>
  <c r="AB5" i="45"/>
  <c r="AA5" i="45"/>
  <c r="Y5" i="45"/>
  <c r="BK5" i="45"/>
  <c r="O5" i="45"/>
  <c r="S5" i="45"/>
  <c r="N5" i="45"/>
  <c r="R5" i="45"/>
  <c r="M5" i="45"/>
  <c r="BR4" i="45"/>
  <c r="BQ4" i="45"/>
  <c r="BP4" i="45"/>
  <c r="BO4" i="45"/>
  <c r="BF4" i="45"/>
  <c r="BE4" i="45"/>
  <c r="BD4" i="45"/>
  <c r="BC4" i="45"/>
  <c r="BB4" i="45"/>
  <c r="BA4" i="45"/>
  <c r="AZ4" i="45"/>
  <c r="AY4" i="45"/>
  <c r="AX4" i="45"/>
  <c r="AW4" i="45"/>
  <c r="AV4" i="45"/>
  <c r="AU4" i="45"/>
  <c r="AT4" i="45"/>
  <c r="AS4" i="45"/>
  <c r="AR4" i="45"/>
  <c r="AQ4" i="45"/>
  <c r="AP4" i="45"/>
  <c r="AO4" i="45"/>
  <c r="AI4" i="45"/>
  <c r="AH4" i="45"/>
  <c r="AF4" i="45"/>
  <c r="AE4" i="45"/>
  <c r="AD4" i="45"/>
  <c r="AC4" i="45"/>
  <c r="AB4" i="45"/>
  <c r="AA4" i="45"/>
  <c r="Y4" i="45"/>
  <c r="O4" i="45"/>
  <c r="S4" i="45"/>
  <c r="N4" i="45"/>
  <c r="R4" i="45"/>
  <c r="T4" i="45"/>
  <c r="M4" i="45"/>
  <c r="DO3" i="45"/>
  <c r="DO4" i="45"/>
  <c r="DO5" i="45"/>
  <c r="DO6" i="45"/>
  <c r="DO7" i="45"/>
  <c r="DO8" i="45"/>
  <c r="DO9" i="45"/>
  <c r="DO10" i="45"/>
  <c r="DO11" i="45"/>
  <c r="DO12" i="45"/>
  <c r="DN3" i="45"/>
  <c r="DN4" i="45" s="1"/>
  <c r="DM3" i="45"/>
  <c r="DL3" i="45"/>
  <c r="DJ3" i="45"/>
  <c r="DJ4" i="45"/>
  <c r="DI3" i="45"/>
  <c r="DI4" i="45"/>
  <c r="L4" i="45" s="1"/>
  <c r="U4" i="45" s="1"/>
  <c r="DH3" i="45"/>
  <c r="DH5" i="45"/>
  <c r="DG3" i="45"/>
  <c r="DG5" i="45"/>
  <c r="DF3" i="45"/>
  <c r="DF4" i="45"/>
  <c r="DE3" i="45"/>
  <c r="DE4" i="45"/>
  <c r="DD3" i="45"/>
  <c r="DD5" i="45"/>
  <c r="DC3" i="45"/>
  <c r="DC5" i="45"/>
  <c r="DB3" i="45"/>
  <c r="DB4" i="45"/>
  <c r="DA3" i="45"/>
  <c r="DA4" i="45"/>
  <c r="CZ3" i="45"/>
  <c r="CZ5" i="45"/>
  <c r="CY3" i="45"/>
  <c r="CY5" i="45"/>
  <c r="CX3" i="45"/>
  <c r="CX4" i="45"/>
  <c r="BR3" i="45"/>
  <c r="BQ3" i="45"/>
  <c r="BP3" i="45"/>
  <c r="BO3" i="45"/>
  <c r="BF3" i="45"/>
  <c r="BE3" i="45"/>
  <c r="BD3" i="45"/>
  <c r="BC3" i="45"/>
  <c r="BB3" i="45"/>
  <c r="BA3" i="45"/>
  <c r="AZ3" i="45"/>
  <c r="AY3" i="45"/>
  <c r="AX3" i="45"/>
  <c r="AW3" i="45"/>
  <c r="AV3" i="45"/>
  <c r="AU3" i="45"/>
  <c r="AT3" i="45"/>
  <c r="AS3" i="45"/>
  <c r="AR3" i="45"/>
  <c r="AQ3" i="45"/>
  <c r="AP3" i="45"/>
  <c r="AO3" i="45"/>
  <c r="AI3" i="45"/>
  <c r="AH3" i="45"/>
  <c r="AF3" i="45"/>
  <c r="AE3" i="45"/>
  <c r="AD3" i="45"/>
  <c r="AC3" i="45"/>
  <c r="AB3" i="45"/>
  <c r="AA3" i="45"/>
  <c r="Y3" i="45"/>
  <c r="S3" i="45"/>
  <c r="O3" i="45"/>
  <c r="O167" i="45"/>
  <c r="N3" i="45"/>
  <c r="N167" i="45"/>
  <c r="M3" i="45"/>
  <c r="X167" i="44"/>
  <c r="W167" i="44"/>
  <c r="Q167" i="44"/>
  <c r="P167" i="44"/>
  <c r="BR165" i="44"/>
  <c r="BQ165" i="44"/>
  <c r="BP165" i="44"/>
  <c r="BO165" i="44"/>
  <c r="Y165" i="44"/>
  <c r="BL165" i="44" s="1"/>
  <c r="BH165" i="44"/>
  <c r="BF165" i="44"/>
  <c r="BE165" i="44"/>
  <c r="BD165" i="44"/>
  <c r="BC165" i="44"/>
  <c r="BB165" i="44"/>
  <c r="BA165" i="44"/>
  <c r="AZ165" i="44"/>
  <c r="AY165" i="44"/>
  <c r="AX165" i="44"/>
  <c r="AW165" i="44"/>
  <c r="AV165" i="44"/>
  <c r="AU165" i="44"/>
  <c r="AT165" i="44"/>
  <c r="AS165" i="44"/>
  <c r="AR165" i="44"/>
  <c r="AQ165" i="44"/>
  <c r="AP165" i="44"/>
  <c r="AO165" i="44"/>
  <c r="AM165" i="44"/>
  <c r="AL165" i="44"/>
  <c r="AK165" i="44"/>
  <c r="AJ165" i="44"/>
  <c r="AI165" i="44"/>
  <c r="AH165" i="44"/>
  <c r="AF165" i="44"/>
  <c r="AE165" i="44"/>
  <c r="AD165" i="44"/>
  <c r="AC165" i="44"/>
  <c r="AB165" i="44"/>
  <c r="AA165" i="44"/>
  <c r="S165" i="44"/>
  <c r="O165" i="44"/>
  <c r="N165" i="44"/>
  <c r="R165" i="44"/>
  <c r="M165" i="44"/>
  <c r="BR164" i="44"/>
  <c r="BQ164" i="44"/>
  <c r="BP164" i="44"/>
  <c r="BO164" i="44"/>
  <c r="Y164" i="44"/>
  <c r="K97" i="55" s="1"/>
  <c r="L97" i="55" s="1"/>
  <c r="BF164" i="44"/>
  <c r="BE164" i="44"/>
  <c r="BD164" i="44"/>
  <c r="BC164" i="44"/>
  <c r="BB164" i="44"/>
  <c r="BA164" i="44"/>
  <c r="AZ164" i="44"/>
  <c r="AY164" i="44"/>
  <c r="AX164" i="44"/>
  <c r="AW164" i="44"/>
  <c r="AV164" i="44"/>
  <c r="AU164" i="44"/>
  <c r="AT164" i="44"/>
  <c r="AS164" i="44"/>
  <c r="AR164" i="44"/>
  <c r="AQ164" i="44"/>
  <c r="AP164" i="44"/>
  <c r="AO164" i="44"/>
  <c r="AM164" i="44"/>
  <c r="AL164" i="44"/>
  <c r="AK164" i="44"/>
  <c r="AJ164" i="44"/>
  <c r="AI164" i="44"/>
  <c r="AH164" i="44"/>
  <c r="AF164" i="44"/>
  <c r="AE164" i="44"/>
  <c r="AD164" i="44"/>
  <c r="AC164" i="44"/>
  <c r="AB164" i="44"/>
  <c r="AA164" i="44"/>
  <c r="BK164" i="44"/>
  <c r="R164" i="44"/>
  <c r="O164" i="44"/>
  <c r="S164" i="44"/>
  <c r="N164" i="44"/>
  <c r="M164" i="44"/>
  <c r="BR163" i="44"/>
  <c r="BQ163" i="44"/>
  <c r="BP163" i="44"/>
  <c r="BO163" i="44"/>
  <c r="BF163" i="44"/>
  <c r="BE163" i="44"/>
  <c r="BD163" i="44"/>
  <c r="BC163" i="44"/>
  <c r="BB163" i="44"/>
  <c r="BA163" i="44"/>
  <c r="AZ163" i="44"/>
  <c r="AY163" i="44"/>
  <c r="AX163" i="44"/>
  <c r="AW163" i="44"/>
  <c r="AV163" i="44"/>
  <c r="AU163" i="44"/>
  <c r="AT163" i="44"/>
  <c r="AS163" i="44"/>
  <c r="AR163" i="44"/>
  <c r="AQ163" i="44"/>
  <c r="AP163" i="44"/>
  <c r="AO163" i="44"/>
  <c r="AM163" i="44"/>
  <c r="AL163" i="44"/>
  <c r="AK163" i="44"/>
  <c r="AJ163" i="44"/>
  <c r="AI163" i="44"/>
  <c r="AH163" i="44"/>
  <c r="AF163" i="44"/>
  <c r="AE163" i="44"/>
  <c r="AD163" i="44"/>
  <c r="AC163" i="44"/>
  <c r="AB163" i="44"/>
  <c r="AA163" i="44"/>
  <c r="Y163" i="44"/>
  <c r="BJ163" i="44" s="1"/>
  <c r="S163" i="44"/>
  <c r="O163" i="44"/>
  <c r="N163" i="44"/>
  <c r="R163" i="44"/>
  <c r="M163" i="44"/>
  <c r="BR162" i="44"/>
  <c r="BQ162" i="44"/>
  <c r="BP162" i="44"/>
  <c r="BO162" i="44"/>
  <c r="Y162" i="44"/>
  <c r="BF162" i="44"/>
  <c r="BE162" i="44"/>
  <c r="BD162" i="44"/>
  <c r="BC162" i="44"/>
  <c r="BB162" i="44"/>
  <c r="BA162" i="44"/>
  <c r="AZ162" i="44"/>
  <c r="AY162" i="44"/>
  <c r="AX162" i="44"/>
  <c r="AW162" i="44"/>
  <c r="AV162" i="44"/>
  <c r="AU162" i="44"/>
  <c r="AT162" i="44"/>
  <c r="AS162" i="44"/>
  <c r="AR162" i="44"/>
  <c r="AQ162" i="44"/>
  <c r="AP162" i="44"/>
  <c r="AO162" i="44"/>
  <c r="AM162" i="44"/>
  <c r="AL162" i="44"/>
  <c r="AK162" i="44"/>
  <c r="AJ162" i="44"/>
  <c r="AI162" i="44"/>
  <c r="AH162" i="44"/>
  <c r="AF162" i="44"/>
  <c r="AE162" i="44"/>
  <c r="AD162" i="44"/>
  <c r="AC162" i="44"/>
  <c r="AB162" i="44"/>
  <c r="AA162" i="44"/>
  <c r="BK162" i="44"/>
  <c r="R162" i="44"/>
  <c r="T162" i="44"/>
  <c r="O162" i="44"/>
  <c r="S162" i="44"/>
  <c r="N162" i="44"/>
  <c r="M162" i="44"/>
  <c r="BR161" i="44"/>
  <c r="BQ161" i="44"/>
  <c r="BP161" i="44"/>
  <c r="BO161" i="44"/>
  <c r="BF161" i="44"/>
  <c r="BE161" i="44"/>
  <c r="BD161" i="44"/>
  <c r="BC161" i="44"/>
  <c r="BB161" i="44"/>
  <c r="BA161" i="44"/>
  <c r="AZ161" i="44"/>
  <c r="AY161" i="44"/>
  <c r="AX161" i="44"/>
  <c r="AW161" i="44"/>
  <c r="AV161" i="44"/>
  <c r="AU161" i="44"/>
  <c r="AT161" i="44"/>
  <c r="AS161" i="44"/>
  <c r="AR161" i="44"/>
  <c r="AQ161" i="44"/>
  <c r="AP161" i="44"/>
  <c r="AO161" i="44"/>
  <c r="AM161" i="44"/>
  <c r="AL161" i="44"/>
  <c r="AK161" i="44"/>
  <c r="AJ161" i="44"/>
  <c r="AI161" i="44"/>
  <c r="AH161" i="44"/>
  <c r="AF161" i="44"/>
  <c r="AE161" i="44"/>
  <c r="AD161" i="44"/>
  <c r="AC161" i="44"/>
  <c r="AB161" i="44"/>
  <c r="AA161" i="44"/>
  <c r="Y161" i="44"/>
  <c r="BJ161" i="44" s="1"/>
  <c r="S161" i="44"/>
  <c r="O161" i="44"/>
  <c r="N161" i="44"/>
  <c r="R161" i="44"/>
  <c r="T161" i="44"/>
  <c r="M161" i="44"/>
  <c r="BR160" i="44"/>
  <c r="BQ160" i="44"/>
  <c r="BP160" i="44"/>
  <c r="BO160" i="44"/>
  <c r="Y160" i="44"/>
  <c r="BL160" i="44" s="1"/>
  <c r="BF160" i="44"/>
  <c r="BE160" i="44"/>
  <c r="BD160" i="44"/>
  <c r="BC160" i="44"/>
  <c r="BB160" i="44"/>
  <c r="BA160" i="44"/>
  <c r="AZ160" i="44"/>
  <c r="AY160" i="44"/>
  <c r="AX160" i="44"/>
  <c r="AW160" i="44"/>
  <c r="AV160" i="44"/>
  <c r="AU160" i="44"/>
  <c r="AT160" i="44"/>
  <c r="AS160" i="44"/>
  <c r="AR160" i="44"/>
  <c r="AQ160" i="44"/>
  <c r="AP160" i="44"/>
  <c r="AO160" i="44"/>
  <c r="AM160" i="44"/>
  <c r="AL160" i="44"/>
  <c r="AK160" i="44"/>
  <c r="AJ160" i="44"/>
  <c r="AI160" i="44"/>
  <c r="AH160" i="44"/>
  <c r="AF160" i="44"/>
  <c r="AE160" i="44"/>
  <c r="AD160" i="44"/>
  <c r="AC160" i="44"/>
  <c r="AB160" i="44"/>
  <c r="AA160" i="44"/>
  <c r="BK160" i="44"/>
  <c r="O160" i="44"/>
  <c r="S160" i="44"/>
  <c r="N160" i="44"/>
  <c r="R160" i="44"/>
  <c r="M160" i="44"/>
  <c r="BR159" i="44"/>
  <c r="BQ159" i="44"/>
  <c r="BP159" i="44"/>
  <c r="BO159" i="44"/>
  <c r="Y159" i="44"/>
  <c r="BH159" i="44"/>
  <c r="BF159" i="44"/>
  <c r="BE159" i="44"/>
  <c r="BD159" i="44"/>
  <c r="BC159" i="44"/>
  <c r="BB159" i="44"/>
  <c r="BA159" i="44"/>
  <c r="AZ159" i="44"/>
  <c r="AY159" i="44"/>
  <c r="AX159" i="44"/>
  <c r="AW159" i="44"/>
  <c r="AV159" i="44"/>
  <c r="AU159" i="44"/>
  <c r="AT159" i="44"/>
  <c r="AS159" i="44"/>
  <c r="AR159" i="44"/>
  <c r="AQ159" i="44"/>
  <c r="AP159" i="44"/>
  <c r="AO159" i="44"/>
  <c r="AM159" i="44"/>
  <c r="AL159" i="44"/>
  <c r="AK159" i="44"/>
  <c r="AJ159" i="44"/>
  <c r="AI159" i="44"/>
  <c r="AH159" i="44"/>
  <c r="AF159" i="44"/>
  <c r="AE159" i="44"/>
  <c r="AD159" i="44"/>
  <c r="AC159" i="44"/>
  <c r="AB159" i="44"/>
  <c r="AA159" i="44"/>
  <c r="BM159" i="44"/>
  <c r="S159" i="44"/>
  <c r="O159" i="44"/>
  <c r="N159" i="44"/>
  <c r="R159" i="44"/>
  <c r="T159" i="44"/>
  <c r="M159" i="44"/>
  <c r="BR158" i="44"/>
  <c r="BQ158" i="44"/>
  <c r="BP158" i="44"/>
  <c r="BO158" i="44"/>
  <c r="Y158" i="44"/>
  <c r="BL158" i="44" s="1"/>
  <c r="BF158" i="44"/>
  <c r="BE158" i="44"/>
  <c r="BD158" i="44"/>
  <c r="BC158" i="44"/>
  <c r="BB158" i="44"/>
  <c r="BA158" i="44"/>
  <c r="AZ158" i="44"/>
  <c r="AY158" i="44"/>
  <c r="AX158" i="44"/>
  <c r="AW158" i="44"/>
  <c r="AV158" i="44"/>
  <c r="AU158" i="44"/>
  <c r="AT158" i="44"/>
  <c r="AS158" i="44"/>
  <c r="AR158" i="44"/>
  <c r="AQ158" i="44"/>
  <c r="AP158" i="44"/>
  <c r="AO158" i="44"/>
  <c r="AM158" i="44"/>
  <c r="AL158" i="44"/>
  <c r="AK158" i="44"/>
  <c r="AJ158" i="44"/>
  <c r="AI158" i="44"/>
  <c r="AH158" i="44"/>
  <c r="AF158" i="44"/>
  <c r="AE158" i="44"/>
  <c r="AD158" i="44"/>
  <c r="AC158" i="44"/>
  <c r="AB158" i="44"/>
  <c r="AA158" i="44"/>
  <c r="BK158" i="44"/>
  <c r="O158" i="44"/>
  <c r="S158" i="44"/>
  <c r="N158" i="44"/>
  <c r="R158" i="44"/>
  <c r="M158" i="44"/>
  <c r="BR157" i="44"/>
  <c r="BQ157" i="44"/>
  <c r="BP157" i="44"/>
  <c r="BO157" i="44"/>
  <c r="Y157" i="44"/>
  <c r="BF157" i="44"/>
  <c r="BE157" i="44"/>
  <c r="BD157" i="44"/>
  <c r="BC157" i="44"/>
  <c r="BB157" i="44"/>
  <c r="BA157" i="44"/>
  <c r="AZ157" i="44"/>
  <c r="AY157" i="44"/>
  <c r="AX157" i="44"/>
  <c r="AW157" i="44"/>
  <c r="AV157" i="44"/>
  <c r="AU157" i="44"/>
  <c r="AT157" i="44"/>
  <c r="AS157" i="44"/>
  <c r="AR157" i="44"/>
  <c r="AQ157" i="44"/>
  <c r="AP157" i="44"/>
  <c r="AO157" i="44"/>
  <c r="AM157" i="44"/>
  <c r="AL157" i="44"/>
  <c r="AK157" i="44"/>
  <c r="AJ157" i="44"/>
  <c r="AI157" i="44"/>
  <c r="AH157" i="44"/>
  <c r="AF157" i="44"/>
  <c r="AE157" i="44"/>
  <c r="AD157" i="44"/>
  <c r="AC157" i="44"/>
  <c r="AB157" i="44"/>
  <c r="AA157" i="44"/>
  <c r="BM157" i="44"/>
  <c r="O157" i="44"/>
  <c r="S157" i="44"/>
  <c r="N157" i="44"/>
  <c r="R157" i="44"/>
  <c r="M157" i="44"/>
  <c r="BR156" i="44"/>
  <c r="BQ156" i="44"/>
  <c r="BP156" i="44"/>
  <c r="BO156" i="44"/>
  <c r="BF156" i="44"/>
  <c r="BE156" i="44"/>
  <c r="BD156" i="44"/>
  <c r="BC156" i="44"/>
  <c r="BB156" i="44"/>
  <c r="BA156" i="44"/>
  <c r="AZ156" i="44"/>
  <c r="AY156" i="44"/>
  <c r="AX156" i="44"/>
  <c r="AW156" i="44"/>
  <c r="AV156" i="44"/>
  <c r="AU156" i="44"/>
  <c r="AT156" i="44"/>
  <c r="AS156" i="44"/>
  <c r="AR156" i="44"/>
  <c r="AQ156" i="44"/>
  <c r="AP156" i="44"/>
  <c r="AO156" i="44"/>
  <c r="AM156" i="44"/>
  <c r="AL156" i="44"/>
  <c r="AK156" i="44"/>
  <c r="AJ156" i="44"/>
  <c r="AI156" i="44"/>
  <c r="AH156" i="44"/>
  <c r="AF156" i="44"/>
  <c r="AE156" i="44"/>
  <c r="AD156" i="44"/>
  <c r="AC156" i="44"/>
  <c r="AB156" i="44"/>
  <c r="AA156" i="44"/>
  <c r="Y156" i="44"/>
  <c r="BH156" i="44" s="1"/>
  <c r="R156" i="44"/>
  <c r="T156" i="44"/>
  <c r="O156" i="44"/>
  <c r="S156" i="44"/>
  <c r="N156" i="44"/>
  <c r="M156" i="44"/>
  <c r="BR155" i="44"/>
  <c r="BQ155" i="44"/>
  <c r="BP155" i="44"/>
  <c r="BO155" i="44"/>
  <c r="BF155" i="44"/>
  <c r="BE155" i="44"/>
  <c r="BD155" i="44"/>
  <c r="BC155" i="44"/>
  <c r="BB155" i="44"/>
  <c r="BA155" i="44"/>
  <c r="AZ155" i="44"/>
  <c r="AY155" i="44"/>
  <c r="AX155" i="44"/>
  <c r="AW155" i="44"/>
  <c r="AV155" i="44"/>
  <c r="AU155" i="44"/>
  <c r="AT155" i="44"/>
  <c r="AS155" i="44"/>
  <c r="AR155" i="44"/>
  <c r="AQ155" i="44"/>
  <c r="AP155" i="44"/>
  <c r="AO155" i="44"/>
  <c r="AM155" i="44"/>
  <c r="AL155" i="44"/>
  <c r="AK155" i="44"/>
  <c r="AJ155" i="44"/>
  <c r="AI155" i="44"/>
  <c r="AH155" i="44"/>
  <c r="AF155" i="44"/>
  <c r="AE155" i="44"/>
  <c r="AD155" i="44"/>
  <c r="AC155" i="44"/>
  <c r="AB155" i="44"/>
  <c r="AA155" i="44"/>
  <c r="Y155" i="44"/>
  <c r="BM155" i="44" s="1"/>
  <c r="S155" i="44"/>
  <c r="O155" i="44"/>
  <c r="N155" i="44"/>
  <c r="R155" i="44"/>
  <c r="T155" i="44"/>
  <c r="M155" i="44"/>
  <c r="BR154" i="44"/>
  <c r="BQ154" i="44"/>
  <c r="BP154" i="44"/>
  <c r="BO154" i="44"/>
  <c r="Y154" i="44"/>
  <c r="BH154" i="44" s="1"/>
  <c r="BF154" i="44"/>
  <c r="BE154" i="44"/>
  <c r="BD154" i="44"/>
  <c r="BC154" i="44"/>
  <c r="BB154" i="44"/>
  <c r="BA154" i="44"/>
  <c r="AZ154" i="44"/>
  <c r="AY154" i="44"/>
  <c r="AX154" i="44"/>
  <c r="AW154" i="44"/>
  <c r="AV154" i="44"/>
  <c r="AU154" i="44"/>
  <c r="AT154" i="44"/>
  <c r="AS154" i="44"/>
  <c r="AR154" i="44"/>
  <c r="AQ154" i="44"/>
  <c r="AP154" i="44"/>
  <c r="AO154" i="44"/>
  <c r="AM154" i="44"/>
  <c r="AL154" i="44"/>
  <c r="AK154" i="44"/>
  <c r="AJ154" i="44"/>
  <c r="AI154" i="44"/>
  <c r="AH154" i="44"/>
  <c r="AF154" i="44"/>
  <c r="AE154" i="44"/>
  <c r="AD154" i="44"/>
  <c r="AC154" i="44"/>
  <c r="AB154" i="44"/>
  <c r="AA154" i="44"/>
  <c r="BK154" i="44"/>
  <c r="R154" i="44"/>
  <c r="T154" i="44"/>
  <c r="O154" i="44"/>
  <c r="S154" i="44"/>
  <c r="N154" i="44"/>
  <c r="M154" i="44"/>
  <c r="BR153" i="44"/>
  <c r="BQ153" i="44"/>
  <c r="BP153" i="44"/>
  <c r="BO153" i="44"/>
  <c r="Y153" i="44"/>
  <c r="BK153" i="44"/>
  <c r="BF153" i="44"/>
  <c r="BE153" i="44"/>
  <c r="BD153" i="44"/>
  <c r="BC153" i="44"/>
  <c r="BB153" i="44"/>
  <c r="BA153" i="44"/>
  <c r="AZ153" i="44"/>
  <c r="AY153" i="44"/>
  <c r="AX153" i="44"/>
  <c r="AW153" i="44"/>
  <c r="AV153" i="44"/>
  <c r="AU153" i="44"/>
  <c r="AT153" i="44"/>
  <c r="AS153" i="44"/>
  <c r="AR153" i="44"/>
  <c r="AQ153" i="44"/>
  <c r="AP153" i="44"/>
  <c r="AO153" i="44"/>
  <c r="AM153" i="44"/>
  <c r="AL153" i="44"/>
  <c r="AK153" i="44"/>
  <c r="AJ153" i="44"/>
  <c r="AI153" i="44"/>
  <c r="AH153" i="44"/>
  <c r="AF153" i="44"/>
  <c r="AE153" i="44"/>
  <c r="AD153" i="44"/>
  <c r="AC153" i="44"/>
  <c r="AB153" i="44"/>
  <c r="AA153" i="44"/>
  <c r="S153" i="44"/>
  <c r="O153" i="44"/>
  <c r="N153" i="44"/>
  <c r="R153" i="44"/>
  <c r="T153" i="44"/>
  <c r="M153" i="44"/>
  <c r="BR152" i="44"/>
  <c r="BQ152" i="44"/>
  <c r="BP152" i="44"/>
  <c r="BO152" i="44"/>
  <c r="BF152" i="44"/>
  <c r="BE152" i="44"/>
  <c r="BD152" i="44"/>
  <c r="BC152" i="44"/>
  <c r="BB152" i="44"/>
  <c r="BA152" i="44"/>
  <c r="AZ152" i="44"/>
  <c r="AY152" i="44"/>
  <c r="AX152" i="44"/>
  <c r="AW152" i="44"/>
  <c r="AV152" i="44"/>
  <c r="AU152" i="44"/>
  <c r="AT152" i="44"/>
  <c r="AS152" i="44"/>
  <c r="AR152" i="44"/>
  <c r="AQ152" i="44"/>
  <c r="AP152" i="44"/>
  <c r="AO152" i="44"/>
  <c r="AM152" i="44"/>
  <c r="AL152" i="44"/>
  <c r="AK152" i="44"/>
  <c r="AJ152" i="44"/>
  <c r="AI152" i="44"/>
  <c r="AH152" i="44"/>
  <c r="AF152" i="44"/>
  <c r="AE152" i="44"/>
  <c r="AD152" i="44"/>
  <c r="AC152" i="44"/>
  <c r="AB152" i="44"/>
  <c r="AA152" i="44"/>
  <c r="Y152" i="44"/>
  <c r="BK152" i="44"/>
  <c r="R152" i="44"/>
  <c r="T152" i="44"/>
  <c r="O152" i="44"/>
  <c r="S152" i="44"/>
  <c r="N152" i="44"/>
  <c r="M152" i="44"/>
  <c r="BR151" i="44"/>
  <c r="BQ151" i="44"/>
  <c r="BP151" i="44"/>
  <c r="BO151" i="44"/>
  <c r="BF151" i="44"/>
  <c r="BE151" i="44"/>
  <c r="BD151" i="44"/>
  <c r="BC151" i="44"/>
  <c r="BB151" i="44"/>
  <c r="BA151" i="44"/>
  <c r="AZ151" i="44"/>
  <c r="AY151" i="44"/>
  <c r="AX151" i="44"/>
  <c r="AW151" i="44"/>
  <c r="AV151" i="44"/>
  <c r="AU151" i="44"/>
  <c r="AT151" i="44"/>
  <c r="AS151" i="44"/>
  <c r="AR151" i="44"/>
  <c r="AQ151" i="44"/>
  <c r="AP151" i="44"/>
  <c r="AO151" i="44"/>
  <c r="AM151" i="44"/>
  <c r="AL151" i="44"/>
  <c r="AK151" i="44"/>
  <c r="AJ151" i="44"/>
  <c r="AI151" i="44"/>
  <c r="AH151" i="44"/>
  <c r="AF151" i="44"/>
  <c r="AE151" i="44"/>
  <c r="AD151" i="44"/>
  <c r="AC151" i="44"/>
  <c r="AB151" i="44"/>
  <c r="AA151" i="44"/>
  <c r="Y151" i="44"/>
  <c r="BM151" i="44"/>
  <c r="S151" i="44"/>
  <c r="O151" i="44"/>
  <c r="N151" i="44"/>
  <c r="R151" i="44"/>
  <c r="T151" i="44"/>
  <c r="M151" i="44"/>
  <c r="BR150" i="44"/>
  <c r="BQ150" i="44"/>
  <c r="BP150" i="44"/>
  <c r="BO150" i="44"/>
  <c r="Y150" i="44"/>
  <c r="BH150" i="44"/>
  <c r="BF150" i="44"/>
  <c r="BE150" i="44"/>
  <c r="BD150" i="44"/>
  <c r="BC150" i="44"/>
  <c r="BB150" i="44"/>
  <c r="BA150" i="44"/>
  <c r="AZ150" i="44"/>
  <c r="AY150" i="44"/>
  <c r="AX150" i="44"/>
  <c r="AW150" i="44"/>
  <c r="AV150" i="44"/>
  <c r="AU150" i="44"/>
  <c r="AT150" i="44"/>
  <c r="AS150" i="44"/>
  <c r="AR150" i="44"/>
  <c r="AQ150" i="44"/>
  <c r="AP150" i="44"/>
  <c r="AO150" i="44"/>
  <c r="AM150" i="44"/>
  <c r="AL150" i="44"/>
  <c r="AK150" i="44"/>
  <c r="AJ150" i="44"/>
  <c r="AI150" i="44"/>
  <c r="AH150" i="44"/>
  <c r="AF150" i="44"/>
  <c r="AE150" i="44"/>
  <c r="AD150" i="44"/>
  <c r="AC150" i="44"/>
  <c r="AB150" i="44"/>
  <c r="AA150" i="44"/>
  <c r="BK150" i="44"/>
  <c r="R150" i="44"/>
  <c r="T150" i="44"/>
  <c r="O150" i="44"/>
  <c r="S150" i="44"/>
  <c r="N150" i="44"/>
  <c r="M150" i="44"/>
  <c r="BR149" i="44"/>
  <c r="BQ149" i="44"/>
  <c r="BP149" i="44"/>
  <c r="BO149" i="44"/>
  <c r="Y149" i="44"/>
  <c r="BK149" i="44" s="1"/>
  <c r="BF149" i="44"/>
  <c r="BE149" i="44"/>
  <c r="BD149" i="44"/>
  <c r="BC149" i="44"/>
  <c r="BB149" i="44"/>
  <c r="BA149" i="44"/>
  <c r="AZ149" i="44"/>
  <c r="AY149" i="44"/>
  <c r="AX149" i="44"/>
  <c r="AW149" i="44"/>
  <c r="AV149" i="44"/>
  <c r="AU149" i="44"/>
  <c r="AT149" i="44"/>
  <c r="AS149" i="44"/>
  <c r="AR149" i="44"/>
  <c r="AQ149" i="44"/>
  <c r="AP149" i="44"/>
  <c r="AO149" i="44"/>
  <c r="AI149" i="44"/>
  <c r="AH149" i="44"/>
  <c r="AF149" i="44"/>
  <c r="AE149" i="44"/>
  <c r="AD149" i="44"/>
  <c r="AC149" i="44"/>
  <c r="AB149" i="44"/>
  <c r="AA149" i="44"/>
  <c r="S149" i="44"/>
  <c r="O149" i="44"/>
  <c r="N149" i="44"/>
  <c r="R149" i="44"/>
  <c r="M149" i="44"/>
  <c r="BR148" i="44"/>
  <c r="BQ148" i="44"/>
  <c r="BP148" i="44"/>
  <c r="BO148" i="44"/>
  <c r="BF148" i="44"/>
  <c r="BE148" i="44"/>
  <c r="BD148" i="44"/>
  <c r="BC148" i="44"/>
  <c r="BB148" i="44"/>
  <c r="BA148" i="44"/>
  <c r="AZ148" i="44"/>
  <c r="AY148" i="44"/>
  <c r="AX148" i="44"/>
  <c r="AW148" i="44"/>
  <c r="AV148" i="44"/>
  <c r="AU148" i="44"/>
  <c r="AT148" i="44"/>
  <c r="AS148" i="44"/>
  <c r="AR148" i="44"/>
  <c r="AQ148" i="44"/>
  <c r="AP148" i="44"/>
  <c r="AO148" i="44"/>
  <c r="AM148" i="44"/>
  <c r="AL148" i="44"/>
  <c r="AK148" i="44"/>
  <c r="AJ148" i="44"/>
  <c r="AI148" i="44"/>
  <c r="AH148" i="44"/>
  <c r="AF148" i="44"/>
  <c r="AE148" i="44"/>
  <c r="AD148" i="44"/>
  <c r="AC148" i="44"/>
  <c r="AB148" i="44"/>
  <c r="AA148" i="44"/>
  <c r="Y148" i="44"/>
  <c r="BH148" i="44"/>
  <c r="R148" i="44"/>
  <c r="O148" i="44"/>
  <c r="S148" i="44"/>
  <c r="N148" i="44"/>
  <c r="M148" i="44"/>
  <c r="BR147" i="44"/>
  <c r="BQ147" i="44"/>
  <c r="BP147" i="44"/>
  <c r="BO147" i="44"/>
  <c r="BF147" i="44"/>
  <c r="BE147" i="44"/>
  <c r="BD147" i="44"/>
  <c r="BC147" i="44"/>
  <c r="BB147" i="44"/>
  <c r="BA147" i="44"/>
  <c r="AZ147" i="44"/>
  <c r="AY147" i="44"/>
  <c r="AX147" i="44"/>
  <c r="AW147" i="44"/>
  <c r="AV147" i="44"/>
  <c r="AU147" i="44"/>
  <c r="AT147" i="44"/>
  <c r="AS147" i="44"/>
  <c r="AR147" i="44"/>
  <c r="AQ147" i="44"/>
  <c r="AP147" i="44"/>
  <c r="AO147" i="44"/>
  <c r="AM147" i="44"/>
  <c r="AL147" i="44"/>
  <c r="AK147" i="44"/>
  <c r="AJ147" i="44"/>
  <c r="AI147" i="44"/>
  <c r="AH147" i="44"/>
  <c r="AF147" i="44"/>
  <c r="AE147" i="44"/>
  <c r="AD147" i="44"/>
  <c r="AC147" i="44"/>
  <c r="AB147" i="44"/>
  <c r="AA147" i="44"/>
  <c r="Y147" i="44"/>
  <c r="BJ147" i="44" s="1"/>
  <c r="S147" i="44"/>
  <c r="R147" i="44"/>
  <c r="T147" i="44"/>
  <c r="O147" i="44"/>
  <c r="N147" i="44"/>
  <c r="M147" i="44"/>
  <c r="BR146" i="44"/>
  <c r="BQ146" i="44"/>
  <c r="BP146" i="44"/>
  <c r="BO146" i="44"/>
  <c r="Y146" i="44"/>
  <c r="BL146" i="44" s="1"/>
  <c r="BF146" i="44"/>
  <c r="BE146" i="44"/>
  <c r="BD146" i="44"/>
  <c r="BC146" i="44"/>
  <c r="BB146" i="44"/>
  <c r="BA146" i="44"/>
  <c r="AZ146" i="44"/>
  <c r="AY146" i="44"/>
  <c r="AX146" i="44"/>
  <c r="AW146" i="44"/>
  <c r="AV146" i="44"/>
  <c r="AU146" i="44"/>
  <c r="AT146" i="44"/>
  <c r="AS146" i="44"/>
  <c r="AR146" i="44"/>
  <c r="AQ146" i="44"/>
  <c r="AP146" i="44"/>
  <c r="AO146" i="44"/>
  <c r="AM146" i="44"/>
  <c r="AL146" i="44"/>
  <c r="AK146" i="44"/>
  <c r="AJ146" i="44"/>
  <c r="AI146" i="44"/>
  <c r="AH146" i="44"/>
  <c r="AF146" i="44"/>
  <c r="AE146" i="44"/>
  <c r="AD146" i="44"/>
  <c r="AC146" i="44"/>
  <c r="AB146" i="44"/>
  <c r="AA146" i="44"/>
  <c r="BM146" i="44"/>
  <c r="O146" i="44"/>
  <c r="S146" i="44"/>
  <c r="N146" i="44"/>
  <c r="R146" i="44"/>
  <c r="T146" i="44"/>
  <c r="M146" i="44"/>
  <c r="BR145" i="44"/>
  <c r="BQ145" i="44"/>
  <c r="BP145" i="44"/>
  <c r="BO145" i="44"/>
  <c r="BF145" i="44"/>
  <c r="BE145" i="44"/>
  <c r="BD145" i="44"/>
  <c r="BC145" i="44"/>
  <c r="BB145" i="44"/>
  <c r="BA145" i="44"/>
  <c r="AZ145" i="44"/>
  <c r="AY145" i="44"/>
  <c r="AX145" i="44"/>
  <c r="AW145" i="44"/>
  <c r="AV145" i="44"/>
  <c r="AU145" i="44"/>
  <c r="AT145" i="44"/>
  <c r="AS145" i="44"/>
  <c r="AR145" i="44"/>
  <c r="AQ145" i="44"/>
  <c r="AP145" i="44"/>
  <c r="AO145" i="44"/>
  <c r="AM145" i="44"/>
  <c r="AL145" i="44"/>
  <c r="AK145" i="44"/>
  <c r="AJ145" i="44"/>
  <c r="AI145" i="44"/>
  <c r="AH145" i="44"/>
  <c r="AF145" i="44"/>
  <c r="AE145" i="44"/>
  <c r="AD145" i="44"/>
  <c r="AC145" i="44"/>
  <c r="AB145" i="44"/>
  <c r="AA145" i="44"/>
  <c r="Y145" i="44"/>
  <c r="BM145" i="44"/>
  <c r="S145" i="44"/>
  <c r="R145" i="44"/>
  <c r="T145" i="44"/>
  <c r="O145" i="44"/>
  <c r="N145" i="44"/>
  <c r="M145" i="44"/>
  <c r="BR144" i="44"/>
  <c r="BQ144" i="44"/>
  <c r="BP144" i="44"/>
  <c r="BO144" i="44"/>
  <c r="Y144" i="44"/>
  <c r="BK144" i="44"/>
  <c r="BF144" i="44"/>
  <c r="BE144" i="44"/>
  <c r="BD144" i="44"/>
  <c r="BC144" i="44"/>
  <c r="BB144" i="44"/>
  <c r="BA144" i="44"/>
  <c r="AZ144" i="44"/>
  <c r="AY144" i="44"/>
  <c r="AX144" i="44"/>
  <c r="AW144" i="44"/>
  <c r="AV144" i="44"/>
  <c r="AU144" i="44"/>
  <c r="AT144" i="44"/>
  <c r="AS144" i="44"/>
  <c r="AR144" i="44"/>
  <c r="AQ144" i="44"/>
  <c r="AP144" i="44"/>
  <c r="AO144" i="44"/>
  <c r="AM144" i="44"/>
  <c r="AL144" i="44"/>
  <c r="AK144" i="44"/>
  <c r="AJ144" i="44"/>
  <c r="AI144" i="44"/>
  <c r="AH144" i="44"/>
  <c r="AF144" i="44"/>
  <c r="AE144" i="44"/>
  <c r="AD144" i="44"/>
  <c r="AC144" i="44"/>
  <c r="AB144" i="44"/>
  <c r="AA144" i="44"/>
  <c r="BM144" i="44"/>
  <c r="O144" i="44"/>
  <c r="S144" i="44"/>
  <c r="N144" i="44"/>
  <c r="R144" i="44"/>
  <c r="M144" i="44"/>
  <c r="BR143" i="44"/>
  <c r="BQ143" i="44"/>
  <c r="BP143" i="44"/>
  <c r="BO143" i="44"/>
  <c r="BF143" i="44"/>
  <c r="BE143" i="44"/>
  <c r="BD143" i="44"/>
  <c r="BC143" i="44"/>
  <c r="BB143" i="44"/>
  <c r="BA143" i="44"/>
  <c r="AZ143" i="44"/>
  <c r="AY143" i="44"/>
  <c r="AX143" i="44"/>
  <c r="AW143" i="44"/>
  <c r="AV143" i="44"/>
  <c r="AU143" i="44"/>
  <c r="AT143" i="44"/>
  <c r="AS143" i="44"/>
  <c r="AR143" i="44"/>
  <c r="AQ143" i="44"/>
  <c r="AP143" i="44"/>
  <c r="AO143" i="44"/>
  <c r="AM143" i="44"/>
  <c r="AL143" i="44"/>
  <c r="AK143" i="44"/>
  <c r="AJ143" i="44"/>
  <c r="AI143" i="44"/>
  <c r="AH143" i="44"/>
  <c r="AF143" i="44"/>
  <c r="AE143" i="44"/>
  <c r="AD143" i="44"/>
  <c r="AC143" i="44"/>
  <c r="AB143" i="44"/>
  <c r="AA143" i="44"/>
  <c r="Y143" i="44"/>
  <c r="S143" i="44"/>
  <c r="R143" i="44"/>
  <c r="O143" i="44"/>
  <c r="N143" i="44"/>
  <c r="M143" i="44"/>
  <c r="BR142" i="44"/>
  <c r="BQ142" i="44"/>
  <c r="BP142" i="44"/>
  <c r="BO142" i="44"/>
  <c r="Y142" i="44"/>
  <c r="BH142" i="44" s="1"/>
  <c r="BF142" i="44"/>
  <c r="BE142" i="44"/>
  <c r="BD142" i="44"/>
  <c r="BC142" i="44"/>
  <c r="BB142" i="44"/>
  <c r="BA142" i="44"/>
  <c r="AZ142" i="44"/>
  <c r="AY142" i="44"/>
  <c r="AX142" i="44"/>
  <c r="AW142" i="44"/>
  <c r="AV142" i="44"/>
  <c r="AU142" i="44"/>
  <c r="AT142" i="44"/>
  <c r="AS142" i="44"/>
  <c r="AR142" i="44"/>
  <c r="AQ142" i="44"/>
  <c r="AP142" i="44"/>
  <c r="AO142" i="44"/>
  <c r="AI142" i="44"/>
  <c r="AH142" i="44"/>
  <c r="AF142" i="44"/>
  <c r="AE142" i="44"/>
  <c r="AD142" i="44"/>
  <c r="AC142" i="44"/>
  <c r="AB142" i="44"/>
  <c r="AA142" i="44"/>
  <c r="BJ142" i="44"/>
  <c r="O142" i="44"/>
  <c r="S142" i="44"/>
  <c r="N142" i="44"/>
  <c r="R142" i="44"/>
  <c r="T142" i="44"/>
  <c r="M142" i="44"/>
  <c r="BR141" i="44"/>
  <c r="BQ141" i="44"/>
  <c r="BP141" i="44"/>
  <c r="BO141" i="44"/>
  <c r="BF141" i="44"/>
  <c r="BE141" i="44"/>
  <c r="BD141" i="44"/>
  <c r="BC141" i="44"/>
  <c r="BB141" i="44"/>
  <c r="BA141" i="44"/>
  <c r="AZ141" i="44"/>
  <c r="AY141" i="44"/>
  <c r="AX141" i="44"/>
  <c r="AW141" i="44"/>
  <c r="AV141" i="44"/>
  <c r="AU141" i="44"/>
  <c r="AT141" i="44"/>
  <c r="AS141" i="44"/>
  <c r="AR141" i="44"/>
  <c r="AQ141" i="44"/>
  <c r="AP141" i="44"/>
  <c r="AO141" i="44"/>
  <c r="AM141" i="44"/>
  <c r="AL141" i="44"/>
  <c r="AK141" i="44"/>
  <c r="AJ141" i="44"/>
  <c r="AI141" i="44"/>
  <c r="AH141" i="44"/>
  <c r="AF141" i="44"/>
  <c r="AE141" i="44"/>
  <c r="AD141" i="44"/>
  <c r="AC141" i="44"/>
  <c r="AB141" i="44"/>
  <c r="AA141" i="44"/>
  <c r="Y141" i="44"/>
  <c r="BM141" i="44"/>
  <c r="S141" i="44"/>
  <c r="R141" i="44"/>
  <c r="T141" i="44"/>
  <c r="O141" i="44"/>
  <c r="N141" i="44"/>
  <c r="M141" i="44"/>
  <c r="BR140" i="44"/>
  <c r="BQ140" i="44"/>
  <c r="BP140" i="44"/>
  <c r="BO140" i="44"/>
  <c r="Y140" i="44"/>
  <c r="BL140" i="44"/>
  <c r="BF140" i="44"/>
  <c r="BE140" i="44"/>
  <c r="BD140" i="44"/>
  <c r="BC140" i="44"/>
  <c r="BB140" i="44"/>
  <c r="BA140" i="44"/>
  <c r="AZ140" i="44"/>
  <c r="AY140" i="44"/>
  <c r="AX140" i="44"/>
  <c r="AW140" i="44"/>
  <c r="AV140" i="44"/>
  <c r="AU140" i="44"/>
  <c r="AT140" i="44"/>
  <c r="AS140" i="44"/>
  <c r="AR140" i="44"/>
  <c r="AQ140" i="44"/>
  <c r="AP140" i="44"/>
  <c r="AO140" i="44"/>
  <c r="AM140" i="44"/>
  <c r="AL140" i="44"/>
  <c r="AK140" i="44"/>
  <c r="AJ140" i="44"/>
  <c r="AI140" i="44"/>
  <c r="AH140" i="44"/>
  <c r="AF140" i="44"/>
  <c r="AE140" i="44"/>
  <c r="AD140" i="44"/>
  <c r="AC140" i="44"/>
  <c r="AB140" i="44"/>
  <c r="AA140" i="44"/>
  <c r="BJ140" i="44"/>
  <c r="O140" i="44"/>
  <c r="S140" i="44"/>
  <c r="T140" i="44"/>
  <c r="N140" i="44"/>
  <c r="R140" i="44"/>
  <c r="M140" i="44"/>
  <c r="BR139" i="44"/>
  <c r="BQ139" i="44"/>
  <c r="BP139" i="44"/>
  <c r="BO139" i="44"/>
  <c r="BF139" i="44"/>
  <c r="BE139" i="44"/>
  <c r="BD139" i="44"/>
  <c r="BC139" i="44"/>
  <c r="BB139" i="44"/>
  <c r="BA139" i="44"/>
  <c r="AZ139" i="44"/>
  <c r="AY139" i="44"/>
  <c r="AX139" i="44"/>
  <c r="AW139" i="44"/>
  <c r="AV139" i="44"/>
  <c r="AU139" i="44"/>
  <c r="AT139" i="44"/>
  <c r="AS139" i="44"/>
  <c r="AR139" i="44"/>
  <c r="AQ139" i="44"/>
  <c r="AP139" i="44"/>
  <c r="AO139" i="44"/>
  <c r="AM139" i="44"/>
  <c r="AL139" i="44"/>
  <c r="AK139" i="44"/>
  <c r="AJ139" i="44"/>
  <c r="AI139" i="44"/>
  <c r="AH139" i="44"/>
  <c r="AF139" i="44"/>
  <c r="AE139" i="44"/>
  <c r="AD139" i="44"/>
  <c r="AC139" i="44"/>
  <c r="AB139" i="44"/>
  <c r="AA139" i="44"/>
  <c r="Y139" i="44"/>
  <c r="S139" i="44"/>
  <c r="R139" i="44"/>
  <c r="T139" i="44"/>
  <c r="O139" i="44"/>
  <c r="N139" i="44"/>
  <c r="M139" i="44"/>
  <c r="BR138" i="44"/>
  <c r="BQ138" i="44"/>
  <c r="BP138" i="44"/>
  <c r="BO138" i="44"/>
  <c r="Y138" i="44"/>
  <c r="BH138" i="44" s="1"/>
  <c r="BF138" i="44"/>
  <c r="BE138" i="44"/>
  <c r="BD138" i="44"/>
  <c r="BC138" i="44"/>
  <c r="BB138" i="44"/>
  <c r="BA138" i="44"/>
  <c r="AZ138" i="44"/>
  <c r="AY138" i="44"/>
  <c r="AX138" i="44"/>
  <c r="AW138" i="44"/>
  <c r="AV138" i="44"/>
  <c r="AU138" i="44"/>
  <c r="AT138" i="44"/>
  <c r="AS138" i="44"/>
  <c r="AR138" i="44"/>
  <c r="AQ138" i="44"/>
  <c r="AP138" i="44"/>
  <c r="AO138" i="44"/>
  <c r="AM138" i="44"/>
  <c r="AL138" i="44"/>
  <c r="AK138" i="44"/>
  <c r="AJ138" i="44"/>
  <c r="AI138" i="44"/>
  <c r="AH138" i="44"/>
  <c r="AF138" i="44"/>
  <c r="AE138" i="44"/>
  <c r="AD138" i="44"/>
  <c r="AC138" i="44"/>
  <c r="AB138" i="44"/>
  <c r="AA138" i="44"/>
  <c r="BJ138" i="44"/>
  <c r="O138" i="44"/>
  <c r="S138" i="44"/>
  <c r="T138" i="44"/>
  <c r="N138" i="44"/>
  <c r="R138" i="44"/>
  <c r="M138" i="44"/>
  <c r="BR137" i="44"/>
  <c r="BQ137" i="44"/>
  <c r="BP137" i="44"/>
  <c r="BO137" i="44"/>
  <c r="Y137" i="44"/>
  <c r="BJ137" i="44" s="1"/>
  <c r="BF137" i="44"/>
  <c r="BE137" i="44"/>
  <c r="BD137" i="44"/>
  <c r="BC137" i="44"/>
  <c r="BB137" i="44"/>
  <c r="BA137" i="44"/>
  <c r="AZ137" i="44"/>
  <c r="AY137" i="44"/>
  <c r="AX137" i="44"/>
  <c r="AW137" i="44"/>
  <c r="AV137" i="44"/>
  <c r="AU137" i="44"/>
  <c r="AT137" i="44"/>
  <c r="AS137" i="44"/>
  <c r="AR137" i="44"/>
  <c r="AQ137" i="44"/>
  <c r="AP137" i="44"/>
  <c r="AO137" i="44"/>
  <c r="AM137" i="44"/>
  <c r="AL137" i="44"/>
  <c r="AK137" i="44"/>
  <c r="AJ137" i="44"/>
  <c r="AI137" i="44"/>
  <c r="AH137" i="44"/>
  <c r="AF137" i="44"/>
  <c r="AE137" i="44"/>
  <c r="AD137" i="44"/>
  <c r="AC137" i="44"/>
  <c r="AB137" i="44"/>
  <c r="AA137" i="44"/>
  <c r="BM137" i="44"/>
  <c r="S137" i="44"/>
  <c r="O137" i="44"/>
  <c r="N137" i="44"/>
  <c r="R137" i="44"/>
  <c r="M137" i="44"/>
  <c r="BR136" i="44"/>
  <c r="BQ136" i="44"/>
  <c r="BP136" i="44"/>
  <c r="BO136" i="44"/>
  <c r="BF136" i="44"/>
  <c r="BE136" i="44"/>
  <c r="BD136" i="44"/>
  <c r="BC136" i="44"/>
  <c r="BB136" i="44"/>
  <c r="BA136" i="44"/>
  <c r="AZ136" i="44"/>
  <c r="AY136" i="44"/>
  <c r="AX136" i="44"/>
  <c r="AW136" i="44"/>
  <c r="AV136" i="44"/>
  <c r="AU136" i="44"/>
  <c r="AT136" i="44"/>
  <c r="AS136" i="44"/>
  <c r="AR136" i="44"/>
  <c r="AQ136" i="44"/>
  <c r="AP136" i="44"/>
  <c r="AO136" i="44"/>
  <c r="AM136" i="44"/>
  <c r="AL136" i="44"/>
  <c r="AK136" i="44"/>
  <c r="AJ136" i="44"/>
  <c r="AI136" i="44"/>
  <c r="AH136" i="44"/>
  <c r="AF136" i="44"/>
  <c r="AE136" i="44"/>
  <c r="AD136" i="44"/>
  <c r="AC136" i="44"/>
  <c r="AB136" i="44"/>
  <c r="AA136" i="44"/>
  <c r="Y136" i="44"/>
  <c r="BL136" i="44"/>
  <c r="R136" i="44"/>
  <c r="O136" i="44"/>
  <c r="S136" i="44"/>
  <c r="N136" i="44"/>
  <c r="M136" i="44"/>
  <c r="BR135" i="44"/>
  <c r="BQ135" i="44"/>
  <c r="BP135" i="44"/>
  <c r="BO135" i="44"/>
  <c r="BF135" i="44"/>
  <c r="BE135" i="44"/>
  <c r="BD135" i="44"/>
  <c r="BC135" i="44"/>
  <c r="BB135" i="44"/>
  <c r="BA135" i="44"/>
  <c r="AZ135" i="44"/>
  <c r="AY135" i="44"/>
  <c r="AX135" i="44"/>
  <c r="AW135" i="44"/>
  <c r="AV135" i="44"/>
  <c r="AU135" i="44"/>
  <c r="AT135" i="44"/>
  <c r="AS135" i="44"/>
  <c r="AR135" i="44"/>
  <c r="AQ135" i="44"/>
  <c r="AP135" i="44"/>
  <c r="AO135" i="44"/>
  <c r="AM135" i="44"/>
  <c r="AL135" i="44"/>
  <c r="AK135" i="44"/>
  <c r="AJ135" i="44"/>
  <c r="AI135" i="44"/>
  <c r="AH135" i="44"/>
  <c r="AF135" i="44"/>
  <c r="AE135" i="44"/>
  <c r="AD135" i="44"/>
  <c r="AC135" i="44"/>
  <c r="AB135" i="44"/>
  <c r="AA135" i="44"/>
  <c r="Y135" i="44"/>
  <c r="BM135" i="44" s="1"/>
  <c r="S135" i="44"/>
  <c r="O135" i="44"/>
  <c r="N135" i="44"/>
  <c r="R135" i="44"/>
  <c r="M135" i="44"/>
  <c r="BR134" i="44"/>
  <c r="BQ134" i="44"/>
  <c r="BP134" i="44"/>
  <c r="BO134" i="44"/>
  <c r="BF134" i="44"/>
  <c r="BE134" i="44"/>
  <c r="BD134" i="44"/>
  <c r="BC134" i="44"/>
  <c r="BB134" i="44"/>
  <c r="BA134" i="44"/>
  <c r="AZ134" i="44"/>
  <c r="AY134" i="44"/>
  <c r="AX134" i="44"/>
  <c r="AW134" i="44"/>
  <c r="AV134" i="44"/>
  <c r="AU134" i="44"/>
  <c r="AT134" i="44"/>
  <c r="AS134" i="44"/>
  <c r="AR134" i="44"/>
  <c r="AQ134" i="44"/>
  <c r="AP134" i="44"/>
  <c r="AO134" i="44"/>
  <c r="AM134" i="44"/>
  <c r="AL134" i="44"/>
  <c r="AK134" i="44"/>
  <c r="AJ134" i="44"/>
  <c r="AI134" i="44"/>
  <c r="AH134" i="44"/>
  <c r="AF134" i="44"/>
  <c r="AE134" i="44"/>
  <c r="AD134" i="44"/>
  <c r="AC134" i="44"/>
  <c r="AB134" i="44"/>
  <c r="AA134" i="44"/>
  <c r="Y134" i="44"/>
  <c r="BK134" i="44"/>
  <c r="R134" i="44"/>
  <c r="O134" i="44"/>
  <c r="S134" i="44"/>
  <c r="N134" i="44"/>
  <c r="M134" i="44"/>
  <c r="BR133" i="44"/>
  <c r="BQ133" i="44"/>
  <c r="BP133" i="44"/>
  <c r="BO133" i="44"/>
  <c r="Y133" i="44"/>
  <c r="BJ133" i="44" s="1"/>
  <c r="BF133" i="44"/>
  <c r="BE133" i="44"/>
  <c r="BD133" i="44"/>
  <c r="BC133" i="44"/>
  <c r="BB133" i="44"/>
  <c r="BA133" i="44"/>
  <c r="AZ133" i="44"/>
  <c r="AY133" i="44"/>
  <c r="AX133" i="44"/>
  <c r="AW133" i="44"/>
  <c r="AV133" i="44"/>
  <c r="AU133" i="44"/>
  <c r="AT133" i="44"/>
  <c r="AS133" i="44"/>
  <c r="AR133" i="44"/>
  <c r="AQ133" i="44"/>
  <c r="AP133" i="44"/>
  <c r="AO133" i="44"/>
  <c r="AM133" i="44"/>
  <c r="AL133" i="44"/>
  <c r="AK133" i="44"/>
  <c r="AJ133" i="44"/>
  <c r="AI133" i="44"/>
  <c r="AH133" i="44"/>
  <c r="AF133" i="44"/>
  <c r="AE133" i="44"/>
  <c r="AD133" i="44"/>
  <c r="AC133" i="44"/>
  <c r="AB133" i="44"/>
  <c r="AA133" i="44"/>
  <c r="BM133" i="44"/>
  <c r="S133" i="44"/>
  <c r="O133" i="44"/>
  <c r="N133" i="44"/>
  <c r="R133" i="44"/>
  <c r="M133" i="44"/>
  <c r="BR132" i="44"/>
  <c r="BQ132" i="44"/>
  <c r="BP132" i="44"/>
  <c r="BO132" i="44"/>
  <c r="Y132" i="44"/>
  <c r="BF132" i="44"/>
  <c r="BE132" i="44"/>
  <c r="BD132" i="44"/>
  <c r="BC132" i="44"/>
  <c r="BB132" i="44"/>
  <c r="BA132" i="44"/>
  <c r="AZ132" i="44"/>
  <c r="AY132" i="44"/>
  <c r="AX132" i="44"/>
  <c r="AW132" i="44"/>
  <c r="AV132" i="44"/>
  <c r="AU132" i="44"/>
  <c r="AT132" i="44"/>
  <c r="AS132" i="44"/>
  <c r="AR132" i="44"/>
  <c r="AQ132" i="44"/>
  <c r="AP132" i="44"/>
  <c r="AO132" i="44"/>
  <c r="AM132" i="44"/>
  <c r="AL132" i="44"/>
  <c r="AK132" i="44"/>
  <c r="AJ132" i="44"/>
  <c r="AI132" i="44"/>
  <c r="AH132" i="44"/>
  <c r="AF132" i="44"/>
  <c r="AE132" i="44"/>
  <c r="AD132" i="44"/>
  <c r="AC132" i="44"/>
  <c r="AB132" i="44"/>
  <c r="AA132" i="44"/>
  <c r="R132" i="44"/>
  <c r="T132" i="44"/>
  <c r="O132" i="44"/>
  <c r="S132" i="44"/>
  <c r="N132" i="44"/>
  <c r="M132" i="44"/>
  <c r="BR131" i="44"/>
  <c r="BQ131" i="44"/>
  <c r="BP131" i="44"/>
  <c r="BO131" i="44"/>
  <c r="BF131" i="44"/>
  <c r="BE131" i="44"/>
  <c r="BD131" i="44"/>
  <c r="BC131" i="44"/>
  <c r="BB131" i="44"/>
  <c r="BA131" i="44"/>
  <c r="AZ131" i="44"/>
  <c r="AY131" i="44"/>
  <c r="AX131" i="44"/>
  <c r="AW131" i="44"/>
  <c r="AV131" i="44"/>
  <c r="AU131" i="44"/>
  <c r="AT131" i="44"/>
  <c r="AS131" i="44"/>
  <c r="AR131" i="44"/>
  <c r="AQ131" i="44"/>
  <c r="AP131" i="44"/>
  <c r="AO131" i="44"/>
  <c r="AM131" i="44"/>
  <c r="AL131" i="44"/>
  <c r="AK131" i="44"/>
  <c r="AJ131" i="44"/>
  <c r="AI131" i="44"/>
  <c r="AH131" i="44"/>
  <c r="AF131" i="44"/>
  <c r="AE131" i="44"/>
  <c r="AD131" i="44"/>
  <c r="AC131" i="44"/>
  <c r="AB131" i="44"/>
  <c r="AA131" i="44"/>
  <c r="Y131" i="44"/>
  <c r="S131" i="44"/>
  <c r="O131" i="44"/>
  <c r="N131" i="44"/>
  <c r="R131" i="44"/>
  <c r="M131" i="44"/>
  <c r="BR130" i="44"/>
  <c r="BQ130" i="44"/>
  <c r="BP130" i="44"/>
  <c r="BO130" i="44"/>
  <c r="BF130" i="44"/>
  <c r="BE130" i="44"/>
  <c r="BD130" i="44"/>
  <c r="BC130" i="44"/>
  <c r="BB130" i="44"/>
  <c r="BA130" i="44"/>
  <c r="AZ130" i="44"/>
  <c r="AY130" i="44"/>
  <c r="AX130" i="44"/>
  <c r="AW130" i="44"/>
  <c r="AV130" i="44"/>
  <c r="AU130" i="44"/>
  <c r="AT130" i="44"/>
  <c r="AS130" i="44"/>
  <c r="AR130" i="44"/>
  <c r="AQ130" i="44"/>
  <c r="AP130" i="44"/>
  <c r="AO130" i="44"/>
  <c r="AM130" i="44"/>
  <c r="AL130" i="44"/>
  <c r="AK130" i="44"/>
  <c r="AJ130" i="44"/>
  <c r="AI130" i="44"/>
  <c r="AH130" i="44"/>
  <c r="AF130" i="44"/>
  <c r="AE130" i="44"/>
  <c r="AD130" i="44"/>
  <c r="AC130" i="44"/>
  <c r="AB130" i="44"/>
  <c r="AA130" i="44"/>
  <c r="Y130" i="44"/>
  <c r="BK130" i="44" s="1"/>
  <c r="R130" i="44"/>
  <c r="T130" i="44"/>
  <c r="O130" i="44"/>
  <c r="S130" i="44"/>
  <c r="N130" i="44"/>
  <c r="M130" i="44"/>
  <c r="BR129" i="44"/>
  <c r="BQ129" i="44"/>
  <c r="BP129" i="44"/>
  <c r="BO129" i="44"/>
  <c r="Y129" i="44"/>
  <c r="BJ129" i="44" s="1"/>
  <c r="BF129" i="44"/>
  <c r="BE129" i="44"/>
  <c r="BD129" i="44"/>
  <c r="BC129" i="44"/>
  <c r="BB129" i="44"/>
  <c r="BA129" i="44"/>
  <c r="AZ129" i="44"/>
  <c r="AY129" i="44"/>
  <c r="AX129" i="44"/>
  <c r="AW129" i="44"/>
  <c r="AV129" i="44"/>
  <c r="AU129" i="44"/>
  <c r="AT129" i="44"/>
  <c r="AS129" i="44"/>
  <c r="AR129" i="44"/>
  <c r="AQ129" i="44"/>
  <c r="AP129" i="44"/>
  <c r="AO129" i="44"/>
  <c r="AM129" i="44"/>
  <c r="AL129" i="44"/>
  <c r="AK129" i="44"/>
  <c r="AJ129" i="44"/>
  <c r="AI129" i="44"/>
  <c r="AH129" i="44"/>
  <c r="AF129" i="44"/>
  <c r="AE129" i="44"/>
  <c r="AD129" i="44"/>
  <c r="AC129" i="44"/>
  <c r="AB129" i="44"/>
  <c r="AA129" i="44"/>
  <c r="BM129" i="44"/>
  <c r="S129" i="44"/>
  <c r="O129" i="44"/>
  <c r="N129" i="44"/>
  <c r="R129" i="44"/>
  <c r="M129" i="44"/>
  <c r="BR128" i="44"/>
  <c r="BQ128" i="44"/>
  <c r="BP128" i="44"/>
  <c r="BO128" i="44"/>
  <c r="BF128" i="44"/>
  <c r="BE128" i="44"/>
  <c r="BD128" i="44"/>
  <c r="BC128" i="44"/>
  <c r="BB128" i="44"/>
  <c r="BA128" i="44"/>
  <c r="AZ128" i="44"/>
  <c r="AY128" i="44"/>
  <c r="AX128" i="44"/>
  <c r="AW128" i="44"/>
  <c r="AV128" i="44"/>
  <c r="AU128" i="44"/>
  <c r="AT128" i="44"/>
  <c r="AS128" i="44"/>
  <c r="AR128" i="44"/>
  <c r="AQ128" i="44"/>
  <c r="AP128" i="44"/>
  <c r="AO128" i="44"/>
  <c r="AI128" i="44"/>
  <c r="AH128" i="44"/>
  <c r="AF128" i="44"/>
  <c r="AE128" i="44"/>
  <c r="AD128" i="44"/>
  <c r="AC128" i="44"/>
  <c r="AB128" i="44"/>
  <c r="AA128" i="44"/>
  <c r="Y128" i="44"/>
  <c r="BL128" i="44" s="1"/>
  <c r="R128" i="44"/>
  <c r="T128" i="44"/>
  <c r="O128" i="44"/>
  <c r="S128" i="44"/>
  <c r="N128" i="44"/>
  <c r="M128" i="44"/>
  <c r="BR127" i="44"/>
  <c r="BQ127" i="44"/>
  <c r="BP127" i="44"/>
  <c r="BO127" i="44"/>
  <c r="BF127" i="44"/>
  <c r="BE127" i="44"/>
  <c r="BD127" i="44"/>
  <c r="BC127" i="44"/>
  <c r="BB127" i="44"/>
  <c r="BA127" i="44"/>
  <c r="AZ127" i="44"/>
  <c r="AY127" i="44"/>
  <c r="AX127" i="44"/>
  <c r="AW127" i="44"/>
  <c r="AV127" i="44"/>
  <c r="AU127" i="44"/>
  <c r="AT127" i="44"/>
  <c r="AS127" i="44"/>
  <c r="AR127" i="44"/>
  <c r="AQ127" i="44"/>
  <c r="AP127" i="44"/>
  <c r="AO127" i="44"/>
  <c r="AI127" i="44"/>
  <c r="AH127" i="44"/>
  <c r="AF127" i="44"/>
  <c r="AE127" i="44"/>
  <c r="AD127" i="44"/>
  <c r="AC127" i="44"/>
  <c r="AB127" i="44"/>
  <c r="AA127" i="44"/>
  <c r="Y127" i="44"/>
  <c r="S127" i="44"/>
  <c r="O127" i="44"/>
  <c r="N127" i="44"/>
  <c r="R127" i="44"/>
  <c r="T127" i="44"/>
  <c r="M127" i="44"/>
  <c r="BR126" i="44"/>
  <c r="BQ126" i="44"/>
  <c r="BP126" i="44"/>
  <c r="BO126" i="44"/>
  <c r="BF126" i="44"/>
  <c r="BE126" i="44"/>
  <c r="BD126" i="44"/>
  <c r="BC126" i="44"/>
  <c r="BB126" i="44"/>
  <c r="BA126" i="44"/>
  <c r="AZ126" i="44"/>
  <c r="AY126" i="44"/>
  <c r="AX126" i="44"/>
  <c r="AW126" i="44"/>
  <c r="AV126" i="44"/>
  <c r="AU126" i="44"/>
  <c r="AT126" i="44"/>
  <c r="AS126" i="44"/>
  <c r="AR126" i="44"/>
  <c r="AQ126" i="44"/>
  <c r="AP126" i="44"/>
  <c r="AO126" i="44"/>
  <c r="AI126" i="44"/>
  <c r="AH126" i="44"/>
  <c r="AF126" i="44"/>
  <c r="AE126" i="44"/>
  <c r="AD126" i="44"/>
  <c r="AC126" i="44"/>
  <c r="AB126" i="44"/>
  <c r="AA126" i="44"/>
  <c r="Y126" i="44"/>
  <c r="R126" i="44"/>
  <c r="O126" i="44"/>
  <c r="S126" i="44"/>
  <c r="N126" i="44"/>
  <c r="M126" i="44"/>
  <c r="BR125" i="44"/>
  <c r="BQ125" i="44"/>
  <c r="BP125" i="44"/>
  <c r="BO125" i="44"/>
  <c r="BF125" i="44"/>
  <c r="BE125" i="44"/>
  <c r="BD125" i="44"/>
  <c r="BC125" i="44"/>
  <c r="BB125" i="44"/>
  <c r="BA125" i="44"/>
  <c r="AZ125" i="44"/>
  <c r="AY125" i="44"/>
  <c r="AX125" i="44"/>
  <c r="AW125" i="44"/>
  <c r="AV125" i="44"/>
  <c r="AU125" i="44"/>
  <c r="AT125" i="44"/>
  <c r="AS125" i="44"/>
  <c r="AR125" i="44"/>
  <c r="AQ125" i="44"/>
  <c r="AP125" i="44"/>
  <c r="AO125" i="44"/>
  <c r="AI125" i="44"/>
  <c r="AH125" i="44"/>
  <c r="AF125" i="44"/>
  <c r="AE125" i="44"/>
  <c r="AD125" i="44"/>
  <c r="AC125" i="44"/>
  <c r="AB125" i="44"/>
  <c r="AA125" i="44"/>
  <c r="Y125" i="44"/>
  <c r="BM125" i="44"/>
  <c r="S125" i="44"/>
  <c r="O125" i="44"/>
  <c r="N125" i="44"/>
  <c r="R125" i="44"/>
  <c r="T125" i="44"/>
  <c r="M125" i="44"/>
  <c r="BR124" i="44"/>
  <c r="BQ124" i="44"/>
  <c r="BP124" i="44"/>
  <c r="BO124" i="44"/>
  <c r="BF124" i="44"/>
  <c r="BE124" i="44"/>
  <c r="BD124" i="44"/>
  <c r="BC124" i="44"/>
  <c r="BB124" i="44"/>
  <c r="BA124" i="44"/>
  <c r="AZ124" i="44"/>
  <c r="AY124" i="44"/>
  <c r="AX124" i="44"/>
  <c r="AW124" i="44"/>
  <c r="AV124" i="44"/>
  <c r="AU124" i="44"/>
  <c r="AT124" i="44"/>
  <c r="AS124" i="44"/>
  <c r="AR124" i="44"/>
  <c r="AQ124" i="44"/>
  <c r="AP124" i="44"/>
  <c r="AO124" i="44"/>
  <c r="AI124" i="44"/>
  <c r="AH124" i="44"/>
  <c r="AF124" i="44"/>
  <c r="AE124" i="44"/>
  <c r="AD124" i="44"/>
  <c r="AC124" i="44"/>
  <c r="AB124" i="44"/>
  <c r="AA124" i="44"/>
  <c r="Y124" i="44"/>
  <c r="BK124" i="44"/>
  <c r="O124" i="44"/>
  <c r="S124" i="44"/>
  <c r="N124" i="44"/>
  <c r="R124" i="44"/>
  <c r="M124" i="44"/>
  <c r="BR123" i="44"/>
  <c r="BQ123" i="44"/>
  <c r="BP123" i="44"/>
  <c r="BO123" i="44"/>
  <c r="BF123" i="44"/>
  <c r="BE123" i="44"/>
  <c r="BD123" i="44"/>
  <c r="BC123" i="44"/>
  <c r="BB123" i="44"/>
  <c r="BA123" i="44"/>
  <c r="AZ123" i="44"/>
  <c r="AY123" i="44"/>
  <c r="AX123" i="44"/>
  <c r="AW123" i="44"/>
  <c r="AV123" i="44"/>
  <c r="AU123" i="44"/>
  <c r="AT123" i="44"/>
  <c r="AS123" i="44"/>
  <c r="AR123" i="44"/>
  <c r="AQ123" i="44"/>
  <c r="AP123" i="44"/>
  <c r="AO123" i="44"/>
  <c r="AI123" i="44"/>
  <c r="AH123" i="44"/>
  <c r="AF123" i="44"/>
  <c r="AE123" i="44"/>
  <c r="AD123" i="44"/>
  <c r="AC123" i="44"/>
  <c r="AB123" i="44"/>
  <c r="AA123" i="44"/>
  <c r="Y123" i="44"/>
  <c r="S123" i="44"/>
  <c r="O123" i="44"/>
  <c r="N123" i="44"/>
  <c r="R123" i="44"/>
  <c r="M123" i="44"/>
  <c r="BR122" i="44"/>
  <c r="BQ122" i="44"/>
  <c r="BP122" i="44"/>
  <c r="BO122" i="44"/>
  <c r="BF122" i="44"/>
  <c r="BE122" i="44"/>
  <c r="BD122" i="44"/>
  <c r="BC122" i="44"/>
  <c r="BB122" i="44"/>
  <c r="BA122" i="44"/>
  <c r="AZ122" i="44"/>
  <c r="AY122" i="44"/>
  <c r="AX122" i="44"/>
  <c r="AW122" i="44"/>
  <c r="AV122" i="44"/>
  <c r="AU122" i="44"/>
  <c r="AT122" i="44"/>
  <c r="AS122" i="44"/>
  <c r="AR122" i="44"/>
  <c r="AQ122" i="44"/>
  <c r="AP122" i="44"/>
  <c r="AO122" i="44"/>
  <c r="AM122" i="44"/>
  <c r="AL122" i="44"/>
  <c r="AK122" i="44"/>
  <c r="AJ122" i="44"/>
  <c r="AI122" i="44"/>
  <c r="AH122" i="44"/>
  <c r="AF122" i="44"/>
  <c r="AE122" i="44"/>
  <c r="AD122" i="44"/>
  <c r="AC122" i="44"/>
  <c r="AB122" i="44"/>
  <c r="AA122" i="44"/>
  <c r="Y122" i="44"/>
  <c r="BJ122" i="44" s="1"/>
  <c r="T122" i="44"/>
  <c r="O122" i="44"/>
  <c r="S122" i="44"/>
  <c r="N122" i="44"/>
  <c r="R122" i="44"/>
  <c r="M122" i="44"/>
  <c r="BR121" i="44"/>
  <c r="BQ121" i="44"/>
  <c r="BP121" i="44"/>
  <c r="BO121" i="44"/>
  <c r="BF121" i="44"/>
  <c r="BE121" i="44"/>
  <c r="BD121" i="44"/>
  <c r="BC121" i="44"/>
  <c r="BB121" i="44"/>
  <c r="BA121" i="44"/>
  <c r="AZ121" i="44"/>
  <c r="AY121" i="44"/>
  <c r="AX121" i="44"/>
  <c r="AW121" i="44"/>
  <c r="AV121" i="44"/>
  <c r="AU121" i="44"/>
  <c r="AT121" i="44"/>
  <c r="AS121" i="44"/>
  <c r="AR121" i="44"/>
  <c r="AQ121" i="44"/>
  <c r="AP121" i="44"/>
  <c r="AO121" i="44"/>
  <c r="AM121" i="44"/>
  <c r="AL121" i="44"/>
  <c r="AK121" i="44"/>
  <c r="AJ121" i="44"/>
  <c r="AI121" i="44"/>
  <c r="AH121" i="44"/>
  <c r="AF121" i="44"/>
  <c r="AE121" i="44"/>
  <c r="AD121" i="44"/>
  <c r="AC121" i="44"/>
  <c r="AB121" i="44"/>
  <c r="AA121" i="44"/>
  <c r="Y121" i="44"/>
  <c r="BK121" i="44"/>
  <c r="R121" i="44"/>
  <c r="T121" i="44"/>
  <c r="O121" i="44"/>
  <c r="S121" i="44"/>
  <c r="N121" i="44"/>
  <c r="M121" i="44"/>
  <c r="BR120" i="44"/>
  <c r="BQ120" i="44"/>
  <c r="BP120" i="44"/>
  <c r="BO120" i="44"/>
  <c r="BF120" i="44"/>
  <c r="BE120" i="44"/>
  <c r="BD120" i="44"/>
  <c r="BC120" i="44"/>
  <c r="BB120" i="44"/>
  <c r="BA120" i="44"/>
  <c r="AZ120" i="44"/>
  <c r="AY120" i="44"/>
  <c r="AX120" i="44"/>
  <c r="AW120" i="44"/>
  <c r="AV120" i="44"/>
  <c r="AU120" i="44"/>
  <c r="AT120" i="44"/>
  <c r="AS120" i="44"/>
  <c r="AR120" i="44"/>
  <c r="AQ120" i="44"/>
  <c r="AP120" i="44"/>
  <c r="AO120" i="44"/>
  <c r="AM120" i="44"/>
  <c r="AL120" i="44"/>
  <c r="AK120" i="44"/>
  <c r="AJ120" i="44"/>
  <c r="AI120" i="44"/>
  <c r="AH120" i="44"/>
  <c r="AF120" i="44"/>
  <c r="AE120" i="44"/>
  <c r="AD120" i="44"/>
  <c r="AC120" i="44"/>
  <c r="AB120" i="44"/>
  <c r="AA120" i="44"/>
  <c r="Y120" i="44"/>
  <c r="BM120" i="44"/>
  <c r="S120" i="44"/>
  <c r="O120" i="44"/>
  <c r="N120" i="44"/>
  <c r="R120" i="44"/>
  <c r="M120" i="44"/>
  <c r="BR119" i="44"/>
  <c r="BQ119" i="44"/>
  <c r="BP119" i="44"/>
  <c r="BO119" i="44"/>
  <c r="BF119" i="44"/>
  <c r="BE119" i="44"/>
  <c r="BD119" i="44"/>
  <c r="BC119" i="44"/>
  <c r="BB119" i="44"/>
  <c r="BA119" i="44"/>
  <c r="AZ119" i="44"/>
  <c r="AY119" i="44"/>
  <c r="AX119" i="44"/>
  <c r="AW119" i="44"/>
  <c r="AV119" i="44"/>
  <c r="AU119" i="44"/>
  <c r="AT119" i="44"/>
  <c r="AS119" i="44"/>
  <c r="AR119" i="44"/>
  <c r="AQ119" i="44"/>
  <c r="AP119" i="44"/>
  <c r="AO119" i="44"/>
  <c r="AI119" i="44"/>
  <c r="AH119" i="44"/>
  <c r="AF119" i="44"/>
  <c r="AE119" i="44"/>
  <c r="AD119" i="44"/>
  <c r="AC119" i="44"/>
  <c r="AB119" i="44"/>
  <c r="AA119" i="44"/>
  <c r="Y119" i="44"/>
  <c r="K81" i="55" s="1"/>
  <c r="O119" i="44"/>
  <c r="S119" i="44"/>
  <c r="N119" i="44"/>
  <c r="R119" i="44"/>
  <c r="M119" i="44"/>
  <c r="BR118" i="44"/>
  <c r="BQ118" i="44"/>
  <c r="BP118" i="44"/>
  <c r="BO118" i="44"/>
  <c r="BF118" i="44"/>
  <c r="BE118" i="44"/>
  <c r="BD118" i="44"/>
  <c r="BC118" i="44"/>
  <c r="BB118" i="44"/>
  <c r="BA118" i="44"/>
  <c r="AZ118" i="44"/>
  <c r="AY118" i="44"/>
  <c r="AX118" i="44"/>
  <c r="AW118" i="44"/>
  <c r="AV118" i="44"/>
  <c r="AU118" i="44"/>
  <c r="AT118" i="44"/>
  <c r="AS118" i="44"/>
  <c r="AR118" i="44"/>
  <c r="AQ118" i="44"/>
  <c r="AP118" i="44"/>
  <c r="AO118" i="44"/>
  <c r="AI118" i="44"/>
  <c r="AH118" i="44"/>
  <c r="AF118" i="44"/>
  <c r="AE118" i="44"/>
  <c r="AD118" i="44"/>
  <c r="AC118" i="44"/>
  <c r="AB118" i="44"/>
  <c r="AA118" i="44"/>
  <c r="Y118" i="44"/>
  <c r="R118" i="44"/>
  <c r="T118" i="44"/>
  <c r="O118" i="44"/>
  <c r="S118" i="44"/>
  <c r="N118" i="44"/>
  <c r="M118" i="44"/>
  <c r="BR117" i="44"/>
  <c r="BQ117" i="44"/>
  <c r="BP117" i="44"/>
  <c r="BO117" i="44"/>
  <c r="BF117" i="44"/>
  <c r="BE117" i="44"/>
  <c r="BD117" i="44"/>
  <c r="BC117" i="44"/>
  <c r="BB117" i="44"/>
  <c r="BA117" i="44"/>
  <c r="AZ117" i="44"/>
  <c r="AY117" i="44"/>
  <c r="AX117" i="44"/>
  <c r="AW117" i="44"/>
  <c r="AV117" i="44"/>
  <c r="AU117" i="44"/>
  <c r="AT117" i="44"/>
  <c r="AS117" i="44"/>
  <c r="AR117" i="44"/>
  <c r="AQ117" i="44"/>
  <c r="AP117" i="44"/>
  <c r="AO117" i="44"/>
  <c r="AI117" i="44"/>
  <c r="AH117" i="44"/>
  <c r="AF117" i="44"/>
  <c r="AE117" i="44"/>
  <c r="AD117" i="44"/>
  <c r="AC117" i="44"/>
  <c r="AB117" i="44"/>
  <c r="AA117" i="44"/>
  <c r="Y117" i="44"/>
  <c r="BH117" i="44" s="1"/>
  <c r="S117" i="44"/>
  <c r="R117" i="44"/>
  <c r="O117" i="44"/>
  <c r="N117" i="44"/>
  <c r="M117" i="44"/>
  <c r="BR116" i="44"/>
  <c r="BQ116" i="44"/>
  <c r="BP116" i="44"/>
  <c r="BO116" i="44"/>
  <c r="Y116" i="44"/>
  <c r="K85" i="55" s="1"/>
  <c r="BF116" i="44"/>
  <c r="BE116" i="44"/>
  <c r="BD116" i="44"/>
  <c r="BC116" i="44"/>
  <c r="BB116" i="44"/>
  <c r="BA116" i="44"/>
  <c r="AZ116" i="44"/>
  <c r="AY116" i="44"/>
  <c r="AX116" i="44"/>
  <c r="AW116" i="44"/>
  <c r="AV116" i="44"/>
  <c r="AU116" i="44"/>
  <c r="AT116" i="44"/>
  <c r="AS116" i="44"/>
  <c r="AR116" i="44"/>
  <c r="AQ116" i="44"/>
  <c r="AP116" i="44"/>
  <c r="AO116" i="44"/>
  <c r="AM116" i="44"/>
  <c r="AL116" i="44"/>
  <c r="AK116" i="44"/>
  <c r="AJ116" i="44"/>
  <c r="AI116" i="44"/>
  <c r="AH116" i="44"/>
  <c r="AF116" i="44"/>
  <c r="AE116" i="44"/>
  <c r="AD116" i="44"/>
  <c r="AC116" i="44"/>
  <c r="AB116" i="44"/>
  <c r="AA116" i="44"/>
  <c r="BJ116" i="44"/>
  <c r="O116" i="44"/>
  <c r="S116" i="44"/>
  <c r="N116" i="44"/>
  <c r="R116" i="44"/>
  <c r="M116" i="44"/>
  <c r="BR115" i="44"/>
  <c r="BQ115" i="44"/>
  <c r="BP115" i="44"/>
  <c r="BO115" i="44"/>
  <c r="BF115" i="44"/>
  <c r="BE115" i="44"/>
  <c r="BD115" i="44"/>
  <c r="BC115" i="44"/>
  <c r="BB115" i="44"/>
  <c r="BA115" i="44"/>
  <c r="AZ115" i="44"/>
  <c r="AY115" i="44"/>
  <c r="AX115" i="44"/>
  <c r="AW115" i="44"/>
  <c r="AV115" i="44"/>
  <c r="AU115" i="44"/>
  <c r="AT115" i="44"/>
  <c r="AS115" i="44"/>
  <c r="AR115" i="44"/>
  <c r="AQ115" i="44"/>
  <c r="AP115" i="44"/>
  <c r="AO115" i="44"/>
  <c r="AM115" i="44"/>
  <c r="AL115" i="44"/>
  <c r="AK115" i="44"/>
  <c r="AJ115" i="44"/>
  <c r="AI115" i="44"/>
  <c r="AH115" i="44"/>
  <c r="AF115" i="44"/>
  <c r="AE115" i="44"/>
  <c r="AD115" i="44"/>
  <c r="AC115" i="44"/>
  <c r="AB115" i="44"/>
  <c r="AA115" i="44"/>
  <c r="Y115" i="44"/>
  <c r="BM115" i="44" s="1"/>
  <c r="S115" i="44"/>
  <c r="R115" i="44"/>
  <c r="O115" i="44"/>
  <c r="N115" i="44"/>
  <c r="M115" i="44"/>
  <c r="BR114" i="44"/>
  <c r="BQ114" i="44"/>
  <c r="BP114" i="44"/>
  <c r="BO114" i="44"/>
  <c r="BF114" i="44"/>
  <c r="BE114" i="44"/>
  <c r="BD114" i="44"/>
  <c r="BC114" i="44"/>
  <c r="BB114" i="44"/>
  <c r="BA114" i="44"/>
  <c r="AZ114" i="44"/>
  <c r="AY114" i="44"/>
  <c r="AX114" i="44"/>
  <c r="AW114" i="44"/>
  <c r="AV114" i="44"/>
  <c r="AU114" i="44"/>
  <c r="AT114" i="44"/>
  <c r="AS114" i="44"/>
  <c r="AR114" i="44"/>
  <c r="AQ114" i="44"/>
  <c r="AP114" i="44"/>
  <c r="AO114" i="44"/>
  <c r="AM114" i="44"/>
  <c r="AL114" i="44"/>
  <c r="AK114" i="44"/>
  <c r="AJ114" i="44"/>
  <c r="AI114" i="44"/>
  <c r="AH114" i="44"/>
  <c r="AF114" i="44"/>
  <c r="AE114" i="44"/>
  <c r="AD114" i="44"/>
  <c r="AC114" i="44"/>
  <c r="AB114" i="44"/>
  <c r="AA114" i="44"/>
  <c r="Y114" i="44"/>
  <c r="T114" i="44"/>
  <c r="S114" i="44"/>
  <c r="O114" i="44"/>
  <c r="N114" i="44"/>
  <c r="R114" i="44"/>
  <c r="M114" i="44"/>
  <c r="BR113" i="44"/>
  <c r="BQ113" i="44"/>
  <c r="BP113" i="44"/>
  <c r="BO113" i="44"/>
  <c r="Y113" i="44"/>
  <c r="BH113" i="44" s="1"/>
  <c r="BF113" i="44"/>
  <c r="BE113" i="44"/>
  <c r="BD113" i="44"/>
  <c r="BC113" i="44"/>
  <c r="BB113" i="44"/>
  <c r="BA113" i="44"/>
  <c r="AZ113" i="44"/>
  <c r="AY113" i="44"/>
  <c r="AX113" i="44"/>
  <c r="AW113" i="44"/>
  <c r="AV113" i="44"/>
  <c r="AU113" i="44"/>
  <c r="AT113" i="44"/>
  <c r="AS113" i="44"/>
  <c r="AR113" i="44"/>
  <c r="AQ113" i="44"/>
  <c r="AP113" i="44"/>
  <c r="AO113" i="44"/>
  <c r="AM113" i="44"/>
  <c r="AL113" i="44"/>
  <c r="AK113" i="44"/>
  <c r="AJ113" i="44"/>
  <c r="AI113" i="44"/>
  <c r="AH113" i="44"/>
  <c r="AF113" i="44"/>
  <c r="AE113" i="44"/>
  <c r="AD113" i="44"/>
  <c r="AC113" i="44"/>
  <c r="AB113" i="44"/>
  <c r="AA113" i="44"/>
  <c r="BJ113" i="44"/>
  <c r="O113" i="44"/>
  <c r="S113" i="44"/>
  <c r="N113" i="44"/>
  <c r="R113" i="44"/>
  <c r="M113" i="44"/>
  <c r="BR112" i="44"/>
  <c r="BQ112" i="44"/>
  <c r="BP112" i="44"/>
  <c r="BO112" i="44"/>
  <c r="BF112" i="44"/>
  <c r="BE112" i="44"/>
  <c r="BD112" i="44"/>
  <c r="BC112" i="44"/>
  <c r="BB112" i="44"/>
  <c r="BA112" i="44"/>
  <c r="AZ112" i="44"/>
  <c r="AY112" i="44"/>
  <c r="AX112" i="44"/>
  <c r="AW112" i="44"/>
  <c r="AV112" i="44"/>
  <c r="AU112" i="44"/>
  <c r="AT112" i="44"/>
  <c r="AS112" i="44"/>
  <c r="AR112" i="44"/>
  <c r="AQ112" i="44"/>
  <c r="AP112" i="44"/>
  <c r="AO112" i="44"/>
  <c r="AM112" i="44"/>
  <c r="AL112" i="44"/>
  <c r="AK112" i="44"/>
  <c r="AJ112" i="44"/>
  <c r="AI112" i="44"/>
  <c r="AH112" i="44"/>
  <c r="AF112" i="44"/>
  <c r="AE112" i="44"/>
  <c r="AD112" i="44"/>
  <c r="AC112" i="44"/>
  <c r="AB112" i="44"/>
  <c r="AA112" i="44"/>
  <c r="Y112" i="44"/>
  <c r="R112" i="44"/>
  <c r="O112" i="44"/>
  <c r="S112" i="44"/>
  <c r="N112" i="44"/>
  <c r="M112" i="44"/>
  <c r="BR111" i="44"/>
  <c r="BQ111" i="44"/>
  <c r="BP111" i="44"/>
  <c r="BO111" i="44"/>
  <c r="BF111" i="44"/>
  <c r="BE111" i="44"/>
  <c r="BD111" i="44"/>
  <c r="BC111" i="44"/>
  <c r="BB111" i="44"/>
  <c r="BA111" i="44"/>
  <c r="AZ111" i="44"/>
  <c r="AY111" i="44"/>
  <c r="AX111" i="44"/>
  <c r="AW111" i="44"/>
  <c r="AV111" i="44"/>
  <c r="AU111" i="44"/>
  <c r="AT111" i="44"/>
  <c r="AS111" i="44"/>
  <c r="AR111" i="44"/>
  <c r="AQ111" i="44"/>
  <c r="AP111" i="44"/>
  <c r="AO111" i="44"/>
  <c r="AI111" i="44"/>
  <c r="AH111" i="44"/>
  <c r="AF111" i="44"/>
  <c r="AE111" i="44"/>
  <c r="AD111" i="44"/>
  <c r="AC111" i="44"/>
  <c r="AB111" i="44"/>
  <c r="AA111" i="44"/>
  <c r="Y111" i="44"/>
  <c r="K78" i="55" s="1"/>
  <c r="BM111" i="44"/>
  <c r="S111" i="44"/>
  <c r="O111" i="44"/>
  <c r="N111" i="44"/>
  <c r="R111" i="44"/>
  <c r="T111" i="44"/>
  <c r="M111" i="44"/>
  <c r="BR110" i="44"/>
  <c r="BQ110" i="44"/>
  <c r="BP110" i="44"/>
  <c r="BO110" i="44"/>
  <c r="BF110" i="44"/>
  <c r="BE110" i="44"/>
  <c r="BD110" i="44"/>
  <c r="BC110" i="44"/>
  <c r="BB110" i="44"/>
  <c r="BA110" i="44"/>
  <c r="AZ110" i="44"/>
  <c r="AY110" i="44"/>
  <c r="AX110" i="44"/>
  <c r="AW110" i="44"/>
  <c r="AV110" i="44"/>
  <c r="AU110" i="44"/>
  <c r="AT110" i="44"/>
  <c r="AS110" i="44"/>
  <c r="AR110" i="44"/>
  <c r="AQ110" i="44"/>
  <c r="AP110" i="44"/>
  <c r="AO110" i="44"/>
  <c r="AM110" i="44"/>
  <c r="AL110" i="44"/>
  <c r="AK110" i="44"/>
  <c r="AJ110" i="44"/>
  <c r="AI110" i="44"/>
  <c r="AH110" i="44"/>
  <c r="AF110" i="44"/>
  <c r="AE110" i="44"/>
  <c r="AD110" i="44"/>
  <c r="AC110" i="44"/>
  <c r="AB110" i="44"/>
  <c r="AA110" i="44"/>
  <c r="Y110" i="44"/>
  <c r="O110" i="44"/>
  <c r="S110" i="44"/>
  <c r="N110" i="44"/>
  <c r="R110" i="44"/>
  <c r="T110" i="44"/>
  <c r="M110" i="44"/>
  <c r="BR109" i="44"/>
  <c r="BQ109" i="44"/>
  <c r="BP109" i="44"/>
  <c r="BO109" i="44"/>
  <c r="Y109" i="44"/>
  <c r="BI109" i="44" s="1"/>
  <c r="BF109" i="44"/>
  <c r="BE109" i="44"/>
  <c r="BD109" i="44"/>
  <c r="BC109" i="44"/>
  <c r="BB109" i="44"/>
  <c r="BA109" i="44"/>
  <c r="AZ109" i="44"/>
  <c r="AY109" i="44"/>
  <c r="AX109" i="44"/>
  <c r="AW109" i="44"/>
  <c r="AV109" i="44"/>
  <c r="AU109" i="44"/>
  <c r="AT109" i="44"/>
  <c r="AS109" i="44"/>
  <c r="AR109" i="44"/>
  <c r="AQ109" i="44"/>
  <c r="AP109" i="44"/>
  <c r="AO109" i="44"/>
  <c r="AM109" i="44"/>
  <c r="AL109" i="44"/>
  <c r="AK109" i="44"/>
  <c r="AJ109" i="44"/>
  <c r="AI109" i="44"/>
  <c r="AH109" i="44"/>
  <c r="AF109" i="44"/>
  <c r="AE109" i="44"/>
  <c r="AD109" i="44"/>
  <c r="AC109" i="44"/>
  <c r="AB109" i="44"/>
  <c r="AA109" i="44"/>
  <c r="R109" i="44"/>
  <c r="O109" i="44"/>
  <c r="S109" i="44"/>
  <c r="N109" i="44"/>
  <c r="M109" i="44"/>
  <c r="BR108" i="44"/>
  <c r="BQ108" i="44"/>
  <c r="BP108" i="44"/>
  <c r="BO108" i="44"/>
  <c r="Y108" i="44"/>
  <c r="BJ108" i="44" s="1"/>
  <c r="BF108" i="44"/>
  <c r="BE108" i="44"/>
  <c r="BD108" i="44"/>
  <c r="BC108" i="44"/>
  <c r="BB108" i="44"/>
  <c r="BA108" i="44"/>
  <c r="AZ108" i="44"/>
  <c r="AY108" i="44"/>
  <c r="AX108" i="44"/>
  <c r="AW108" i="44"/>
  <c r="AV108" i="44"/>
  <c r="AU108" i="44"/>
  <c r="AT108" i="44"/>
  <c r="AS108" i="44"/>
  <c r="AR108" i="44"/>
  <c r="AQ108" i="44"/>
  <c r="AP108" i="44"/>
  <c r="AO108" i="44"/>
  <c r="AM108" i="44"/>
  <c r="AL108" i="44"/>
  <c r="AK108" i="44"/>
  <c r="AJ108" i="44"/>
  <c r="AI108" i="44"/>
  <c r="AH108" i="44"/>
  <c r="AF108" i="44"/>
  <c r="AE108" i="44"/>
  <c r="AD108" i="44"/>
  <c r="AC108" i="44"/>
  <c r="AB108" i="44"/>
  <c r="AA108" i="44"/>
  <c r="BM108" i="44"/>
  <c r="S108" i="44"/>
  <c r="R108" i="44"/>
  <c r="T108" i="44"/>
  <c r="O108" i="44"/>
  <c r="N108" i="44"/>
  <c r="M108" i="44"/>
  <c r="BR107" i="44"/>
  <c r="BQ107" i="44"/>
  <c r="BP107" i="44"/>
  <c r="BO107" i="44"/>
  <c r="BF107" i="44"/>
  <c r="BE107" i="44"/>
  <c r="BD107" i="44"/>
  <c r="BC107" i="44"/>
  <c r="BB107" i="44"/>
  <c r="BA107" i="44"/>
  <c r="AZ107" i="44"/>
  <c r="AY107" i="44"/>
  <c r="AX107" i="44"/>
  <c r="AW107" i="44"/>
  <c r="AV107" i="44"/>
  <c r="AU107" i="44"/>
  <c r="AT107" i="44"/>
  <c r="AS107" i="44"/>
  <c r="AR107" i="44"/>
  <c r="AQ107" i="44"/>
  <c r="AP107" i="44"/>
  <c r="AO107" i="44"/>
  <c r="AM107" i="44"/>
  <c r="AL107" i="44"/>
  <c r="AK107" i="44"/>
  <c r="AJ107" i="44"/>
  <c r="AI107" i="44"/>
  <c r="AH107" i="44"/>
  <c r="AF107" i="44"/>
  <c r="AE107" i="44"/>
  <c r="AD107" i="44"/>
  <c r="AC107" i="44"/>
  <c r="AB107" i="44"/>
  <c r="AA107" i="44"/>
  <c r="Y107" i="44"/>
  <c r="BJ107" i="44" s="1"/>
  <c r="O107" i="44"/>
  <c r="S107" i="44"/>
  <c r="N107" i="44"/>
  <c r="R107" i="44"/>
  <c r="T107" i="44"/>
  <c r="M107" i="44"/>
  <c r="BR106" i="44"/>
  <c r="BQ106" i="44"/>
  <c r="BP106" i="44"/>
  <c r="BO106" i="44"/>
  <c r="BF106" i="44"/>
  <c r="BE106" i="44"/>
  <c r="BD106" i="44"/>
  <c r="BC106" i="44"/>
  <c r="BB106" i="44"/>
  <c r="BA106" i="44"/>
  <c r="AZ106" i="44"/>
  <c r="AY106" i="44"/>
  <c r="AX106" i="44"/>
  <c r="AW106" i="44"/>
  <c r="AV106" i="44"/>
  <c r="AU106" i="44"/>
  <c r="AT106" i="44"/>
  <c r="AS106" i="44"/>
  <c r="AR106" i="44"/>
  <c r="AQ106" i="44"/>
  <c r="AP106" i="44"/>
  <c r="AO106" i="44"/>
  <c r="AM106" i="44"/>
  <c r="AL106" i="44"/>
  <c r="AK106" i="44"/>
  <c r="AJ106" i="44"/>
  <c r="AI106" i="44"/>
  <c r="AH106" i="44"/>
  <c r="AF106" i="44"/>
  <c r="AE106" i="44"/>
  <c r="AD106" i="44"/>
  <c r="AC106" i="44"/>
  <c r="AB106" i="44"/>
  <c r="AA106" i="44"/>
  <c r="Y106" i="44"/>
  <c r="S106" i="44"/>
  <c r="R106" i="44"/>
  <c r="O106" i="44"/>
  <c r="N106" i="44"/>
  <c r="M106" i="44"/>
  <c r="BR105" i="44"/>
  <c r="BQ105" i="44"/>
  <c r="BP105" i="44"/>
  <c r="BO105" i="44"/>
  <c r="Y105" i="44"/>
  <c r="BJ105" i="44"/>
  <c r="BF105" i="44"/>
  <c r="BE105" i="44"/>
  <c r="BD105" i="44"/>
  <c r="BC105" i="44"/>
  <c r="BB105" i="44"/>
  <c r="BA105" i="44"/>
  <c r="AZ105" i="44"/>
  <c r="AY105" i="44"/>
  <c r="AX105" i="44"/>
  <c r="AW105" i="44"/>
  <c r="AV105" i="44"/>
  <c r="AU105" i="44"/>
  <c r="AT105" i="44"/>
  <c r="AS105" i="44"/>
  <c r="AR105" i="44"/>
  <c r="AQ105" i="44"/>
  <c r="AP105" i="44"/>
  <c r="AO105" i="44"/>
  <c r="AM105" i="44"/>
  <c r="AL105" i="44"/>
  <c r="AK105" i="44"/>
  <c r="AJ105" i="44"/>
  <c r="AI105" i="44"/>
  <c r="AH105" i="44"/>
  <c r="AF105" i="44"/>
  <c r="AE105" i="44"/>
  <c r="AD105" i="44"/>
  <c r="AC105" i="44"/>
  <c r="AB105" i="44"/>
  <c r="AA105" i="44"/>
  <c r="BM105" i="44"/>
  <c r="T105" i="44"/>
  <c r="S105" i="44"/>
  <c r="O105" i="44"/>
  <c r="N105" i="44"/>
  <c r="R105" i="44"/>
  <c r="M105" i="44"/>
  <c r="BR104" i="44"/>
  <c r="BQ104" i="44"/>
  <c r="BP104" i="44"/>
  <c r="BO104" i="44"/>
  <c r="BF104" i="44"/>
  <c r="BE104" i="44"/>
  <c r="BD104" i="44"/>
  <c r="BC104" i="44"/>
  <c r="BB104" i="44"/>
  <c r="BA104" i="44"/>
  <c r="AZ104" i="44"/>
  <c r="AY104" i="44"/>
  <c r="AX104" i="44"/>
  <c r="AW104" i="44"/>
  <c r="AV104" i="44"/>
  <c r="AU104" i="44"/>
  <c r="AT104" i="44"/>
  <c r="AS104" i="44"/>
  <c r="AR104" i="44"/>
  <c r="AQ104" i="44"/>
  <c r="AP104" i="44"/>
  <c r="AO104" i="44"/>
  <c r="AM104" i="44"/>
  <c r="AL104" i="44"/>
  <c r="AK104" i="44"/>
  <c r="AJ104" i="44"/>
  <c r="AI104" i="44"/>
  <c r="AH104" i="44"/>
  <c r="AF104" i="44"/>
  <c r="AE104" i="44"/>
  <c r="AD104" i="44"/>
  <c r="AC104" i="44"/>
  <c r="AB104" i="44"/>
  <c r="AA104" i="44"/>
  <c r="Y104" i="44"/>
  <c r="O104" i="44"/>
  <c r="S104" i="44"/>
  <c r="N104" i="44"/>
  <c r="R104" i="44"/>
  <c r="M104" i="44"/>
  <c r="BR103" i="44"/>
  <c r="BQ103" i="44"/>
  <c r="BP103" i="44"/>
  <c r="BO103" i="44"/>
  <c r="BF103" i="44"/>
  <c r="BE103" i="44"/>
  <c r="BD103" i="44"/>
  <c r="BC103" i="44"/>
  <c r="BB103" i="44"/>
  <c r="BA103" i="44"/>
  <c r="AZ103" i="44"/>
  <c r="AY103" i="44"/>
  <c r="AX103" i="44"/>
  <c r="AW103" i="44"/>
  <c r="AV103" i="44"/>
  <c r="AU103" i="44"/>
  <c r="AT103" i="44"/>
  <c r="AS103" i="44"/>
  <c r="AR103" i="44"/>
  <c r="AQ103" i="44"/>
  <c r="AP103" i="44"/>
  <c r="AO103" i="44"/>
  <c r="AM103" i="44"/>
  <c r="AL103" i="44"/>
  <c r="AK103" i="44"/>
  <c r="AJ103" i="44"/>
  <c r="AI103" i="44"/>
  <c r="AH103" i="44"/>
  <c r="AF103" i="44"/>
  <c r="AE103" i="44"/>
  <c r="AD103" i="44"/>
  <c r="AC103" i="44"/>
  <c r="AB103" i="44"/>
  <c r="AA103" i="44"/>
  <c r="Y103" i="44"/>
  <c r="BI103" i="44" s="1"/>
  <c r="R103" i="44"/>
  <c r="O103" i="44"/>
  <c r="S103" i="44"/>
  <c r="N103" i="44"/>
  <c r="M103" i="44"/>
  <c r="BR102" i="44"/>
  <c r="BQ102" i="44"/>
  <c r="BP102" i="44"/>
  <c r="BO102" i="44"/>
  <c r="BF102" i="44"/>
  <c r="BE102" i="44"/>
  <c r="BD102" i="44"/>
  <c r="BC102" i="44"/>
  <c r="BB102" i="44"/>
  <c r="BA102" i="44"/>
  <c r="AZ102" i="44"/>
  <c r="AY102" i="44"/>
  <c r="AX102" i="44"/>
  <c r="AW102" i="44"/>
  <c r="AV102" i="44"/>
  <c r="AU102" i="44"/>
  <c r="AT102" i="44"/>
  <c r="AS102" i="44"/>
  <c r="AR102" i="44"/>
  <c r="AQ102" i="44"/>
  <c r="AP102" i="44"/>
  <c r="AO102" i="44"/>
  <c r="AM102" i="44"/>
  <c r="AL102" i="44"/>
  <c r="AK102" i="44"/>
  <c r="AJ102" i="44"/>
  <c r="AI102" i="44"/>
  <c r="AH102" i="44"/>
  <c r="AF102" i="44"/>
  <c r="AE102" i="44"/>
  <c r="AD102" i="44"/>
  <c r="AC102" i="44"/>
  <c r="AB102" i="44"/>
  <c r="AA102" i="44"/>
  <c r="Y102" i="44"/>
  <c r="BI102" i="44" s="1"/>
  <c r="S102" i="44"/>
  <c r="R102" i="44"/>
  <c r="T102" i="44"/>
  <c r="O102" i="44"/>
  <c r="N102" i="44"/>
  <c r="M102" i="44"/>
  <c r="BR101" i="44"/>
  <c r="BQ101" i="44"/>
  <c r="BP101" i="44"/>
  <c r="BO101" i="44"/>
  <c r="BF101" i="44"/>
  <c r="BE101" i="44"/>
  <c r="BD101" i="44"/>
  <c r="BC101" i="44"/>
  <c r="BB101" i="44"/>
  <c r="BA101" i="44"/>
  <c r="AZ101" i="44"/>
  <c r="AY101" i="44"/>
  <c r="AX101" i="44"/>
  <c r="AW101" i="44"/>
  <c r="AV101" i="44"/>
  <c r="AU101" i="44"/>
  <c r="AT101" i="44"/>
  <c r="AS101" i="44"/>
  <c r="AR101" i="44"/>
  <c r="AQ101" i="44"/>
  <c r="AP101" i="44"/>
  <c r="AO101" i="44"/>
  <c r="AM101" i="44"/>
  <c r="AL101" i="44"/>
  <c r="AK101" i="44"/>
  <c r="AJ101" i="44"/>
  <c r="AI101" i="44"/>
  <c r="AH101" i="44"/>
  <c r="AF101" i="44"/>
  <c r="AE101" i="44"/>
  <c r="AD101" i="44"/>
  <c r="AC101" i="44"/>
  <c r="AB101" i="44"/>
  <c r="AA101" i="44"/>
  <c r="Y101" i="44"/>
  <c r="S101" i="44"/>
  <c r="O101" i="44"/>
  <c r="N101" i="44"/>
  <c r="R101" i="44"/>
  <c r="T101" i="44"/>
  <c r="M101" i="44"/>
  <c r="BR100" i="44"/>
  <c r="BQ100" i="44"/>
  <c r="BP100" i="44"/>
  <c r="BO100" i="44"/>
  <c r="BF100" i="44"/>
  <c r="BE100" i="44"/>
  <c r="BD100" i="44"/>
  <c r="BC100" i="44"/>
  <c r="BB100" i="44"/>
  <c r="BA100" i="44"/>
  <c r="AZ100" i="44"/>
  <c r="AY100" i="44"/>
  <c r="AX100" i="44"/>
  <c r="AW100" i="44"/>
  <c r="AV100" i="44"/>
  <c r="AU100" i="44"/>
  <c r="AT100" i="44"/>
  <c r="AS100" i="44"/>
  <c r="AR100" i="44"/>
  <c r="AQ100" i="44"/>
  <c r="AP100" i="44"/>
  <c r="AO100" i="44"/>
  <c r="AI100" i="44"/>
  <c r="AH100" i="44"/>
  <c r="AF100" i="44"/>
  <c r="AE100" i="44"/>
  <c r="AD100" i="44"/>
  <c r="AC100" i="44"/>
  <c r="AB100" i="44"/>
  <c r="AA100" i="44"/>
  <c r="Y100" i="44"/>
  <c r="BK100" i="44" s="1"/>
  <c r="R100" i="44"/>
  <c r="O100" i="44"/>
  <c r="S100" i="44"/>
  <c r="N100" i="44"/>
  <c r="M100" i="44"/>
  <c r="BR99" i="44"/>
  <c r="BQ99" i="44"/>
  <c r="BP99" i="44"/>
  <c r="BO99" i="44"/>
  <c r="Y99" i="44"/>
  <c r="BJ99" i="44" s="1"/>
  <c r="BF99" i="44"/>
  <c r="BE99" i="44"/>
  <c r="BD99" i="44"/>
  <c r="BC99" i="44"/>
  <c r="BB99" i="44"/>
  <c r="BA99" i="44"/>
  <c r="AZ99" i="44"/>
  <c r="AY99" i="44"/>
  <c r="AX99" i="44"/>
  <c r="AW99" i="44"/>
  <c r="AV99" i="44"/>
  <c r="AU99" i="44"/>
  <c r="AT99" i="44"/>
  <c r="AS99" i="44"/>
  <c r="AR99" i="44"/>
  <c r="AQ99" i="44"/>
  <c r="AP99" i="44"/>
  <c r="AO99" i="44"/>
  <c r="AI99" i="44"/>
  <c r="AH99" i="44"/>
  <c r="AF99" i="44"/>
  <c r="AE99" i="44"/>
  <c r="AD99" i="44"/>
  <c r="AC99" i="44"/>
  <c r="AB99" i="44"/>
  <c r="AA99" i="44"/>
  <c r="BM99" i="44"/>
  <c r="S99" i="44"/>
  <c r="O99" i="44"/>
  <c r="N99" i="44"/>
  <c r="R99" i="44"/>
  <c r="T99" i="44"/>
  <c r="M99" i="44"/>
  <c r="BR98" i="44"/>
  <c r="BQ98" i="44"/>
  <c r="BP98" i="44"/>
  <c r="BO98" i="44"/>
  <c r="Y98" i="44"/>
  <c r="BF98" i="44"/>
  <c r="BE98" i="44"/>
  <c r="BD98" i="44"/>
  <c r="BC98" i="44"/>
  <c r="BB98" i="44"/>
  <c r="BA98" i="44"/>
  <c r="AZ98" i="44"/>
  <c r="AY98" i="44"/>
  <c r="AX98" i="44"/>
  <c r="AW98" i="44"/>
  <c r="AV98" i="44"/>
  <c r="AU98" i="44"/>
  <c r="AT98" i="44"/>
  <c r="AS98" i="44"/>
  <c r="AR98" i="44"/>
  <c r="AQ98" i="44"/>
  <c r="AP98" i="44"/>
  <c r="AO98" i="44"/>
  <c r="AI98" i="44"/>
  <c r="AH98" i="44"/>
  <c r="AF98" i="44"/>
  <c r="AE98" i="44"/>
  <c r="AD98" i="44"/>
  <c r="AC98" i="44"/>
  <c r="AB98" i="44"/>
  <c r="AA98" i="44"/>
  <c r="BJ98" i="44"/>
  <c r="O98" i="44"/>
  <c r="S98" i="44"/>
  <c r="N98" i="44"/>
  <c r="R98" i="44"/>
  <c r="T98" i="44"/>
  <c r="M98" i="44"/>
  <c r="BR97" i="44"/>
  <c r="BQ97" i="44"/>
  <c r="BP97" i="44"/>
  <c r="BO97" i="44"/>
  <c r="BF97" i="44"/>
  <c r="BE97" i="44"/>
  <c r="BD97" i="44"/>
  <c r="BC97" i="44"/>
  <c r="BB97" i="44"/>
  <c r="BA97" i="44"/>
  <c r="AZ97" i="44"/>
  <c r="AY97" i="44"/>
  <c r="AX97" i="44"/>
  <c r="AW97" i="44"/>
  <c r="AV97" i="44"/>
  <c r="AU97" i="44"/>
  <c r="AT97" i="44"/>
  <c r="AS97" i="44"/>
  <c r="AR97" i="44"/>
  <c r="AQ97" i="44"/>
  <c r="AP97" i="44"/>
  <c r="AO97" i="44"/>
  <c r="AI97" i="44"/>
  <c r="AH97" i="44"/>
  <c r="AF97" i="44"/>
  <c r="AE97" i="44"/>
  <c r="AD97" i="44"/>
  <c r="AC97" i="44"/>
  <c r="AB97" i="44"/>
  <c r="AA97" i="44"/>
  <c r="Y97" i="44"/>
  <c r="BK97" i="44" s="1"/>
  <c r="R97" i="44"/>
  <c r="T97" i="44"/>
  <c r="O97" i="44"/>
  <c r="S97" i="44"/>
  <c r="N97" i="44"/>
  <c r="M97" i="44"/>
  <c r="BR96" i="44"/>
  <c r="BQ96" i="44"/>
  <c r="BP96" i="44"/>
  <c r="BO96" i="44"/>
  <c r="BF96" i="44"/>
  <c r="BE96" i="44"/>
  <c r="BD96" i="44"/>
  <c r="BC96" i="44"/>
  <c r="BB96" i="44"/>
  <c r="BA96" i="44"/>
  <c r="AZ96" i="44"/>
  <c r="AY96" i="44"/>
  <c r="AX96" i="44"/>
  <c r="AW96" i="44"/>
  <c r="AV96" i="44"/>
  <c r="AU96" i="44"/>
  <c r="AT96" i="44"/>
  <c r="AS96" i="44"/>
  <c r="AR96" i="44"/>
  <c r="AQ96" i="44"/>
  <c r="AP96" i="44"/>
  <c r="AO96" i="44"/>
  <c r="AI96" i="44"/>
  <c r="AH96" i="44"/>
  <c r="AF96" i="44"/>
  <c r="AE96" i="44"/>
  <c r="AD96" i="44"/>
  <c r="AC96" i="44"/>
  <c r="AB96" i="44"/>
  <c r="AA96" i="44"/>
  <c r="Y96" i="44"/>
  <c r="S96" i="44"/>
  <c r="R96" i="44"/>
  <c r="T96" i="44"/>
  <c r="O96" i="44"/>
  <c r="N96" i="44"/>
  <c r="M96" i="44"/>
  <c r="BR95" i="44"/>
  <c r="BQ95" i="44"/>
  <c r="BP95" i="44"/>
  <c r="BO95" i="44"/>
  <c r="BF95" i="44"/>
  <c r="BE95" i="44"/>
  <c r="BD95" i="44"/>
  <c r="BC95" i="44"/>
  <c r="BB95" i="44"/>
  <c r="BA95" i="44"/>
  <c r="AZ95" i="44"/>
  <c r="AY95" i="44"/>
  <c r="AX95" i="44"/>
  <c r="AW95" i="44"/>
  <c r="AV95" i="44"/>
  <c r="AU95" i="44"/>
  <c r="AT95" i="44"/>
  <c r="AS95" i="44"/>
  <c r="AR95" i="44"/>
  <c r="AQ95" i="44"/>
  <c r="AP95" i="44"/>
  <c r="AO95" i="44"/>
  <c r="AI95" i="44"/>
  <c r="AH95" i="44"/>
  <c r="AF95" i="44"/>
  <c r="AE95" i="44"/>
  <c r="AD95" i="44"/>
  <c r="AC95" i="44"/>
  <c r="AB95" i="44"/>
  <c r="AA95" i="44"/>
  <c r="Y95" i="44"/>
  <c r="BK95" i="44" s="1"/>
  <c r="S95" i="44"/>
  <c r="O95" i="44"/>
  <c r="N95" i="44"/>
  <c r="R95" i="44"/>
  <c r="T95" i="44"/>
  <c r="M95" i="44"/>
  <c r="BR94" i="44"/>
  <c r="BQ94" i="44"/>
  <c r="BP94" i="44"/>
  <c r="BO94" i="44"/>
  <c r="Y94" i="44"/>
  <c r="BF94" i="44"/>
  <c r="BE94" i="44"/>
  <c r="BD94" i="44"/>
  <c r="BC94" i="44"/>
  <c r="BB94" i="44"/>
  <c r="BA94" i="44"/>
  <c r="AZ94" i="44"/>
  <c r="AY94" i="44"/>
  <c r="AX94" i="44"/>
  <c r="AW94" i="44"/>
  <c r="AV94" i="44"/>
  <c r="AU94" i="44"/>
  <c r="AT94" i="44"/>
  <c r="AS94" i="44"/>
  <c r="AR94" i="44"/>
  <c r="AQ94" i="44"/>
  <c r="AP94" i="44"/>
  <c r="AO94" i="44"/>
  <c r="AI94" i="44"/>
  <c r="AH94" i="44"/>
  <c r="AF94" i="44"/>
  <c r="AE94" i="44"/>
  <c r="AD94" i="44"/>
  <c r="AC94" i="44"/>
  <c r="AB94" i="44"/>
  <c r="AA94" i="44"/>
  <c r="BK94" i="44"/>
  <c r="R94" i="44"/>
  <c r="O94" i="44"/>
  <c r="S94" i="44"/>
  <c r="N94" i="44"/>
  <c r="M94" i="44"/>
  <c r="BR93" i="44"/>
  <c r="BQ93" i="44"/>
  <c r="BP93" i="44"/>
  <c r="BO93" i="44"/>
  <c r="Y93" i="44"/>
  <c r="BK93" i="44" s="1"/>
  <c r="BF93" i="44"/>
  <c r="BE93" i="44"/>
  <c r="BD93" i="44"/>
  <c r="BC93" i="44"/>
  <c r="BB93" i="44"/>
  <c r="BA93" i="44"/>
  <c r="AZ93" i="44"/>
  <c r="AY93" i="44"/>
  <c r="AX93" i="44"/>
  <c r="AW93" i="44"/>
  <c r="AV93" i="44"/>
  <c r="AU93" i="44"/>
  <c r="AT93" i="44"/>
  <c r="AS93" i="44"/>
  <c r="AR93" i="44"/>
  <c r="AQ93" i="44"/>
  <c r="AP93" i="44"/>
  <c r="AO93" i="44"/>
  <c r="AI93" i="44"/>
  <c r="AH93" i="44"/>
  <c r="AF93" i="44"/>
  <c r="AE93" i="44"/>
  <c r="AD93" i="44"/>
  <c r="AC93" i="44"/>
  <c r="AB93" i="44"/>
  <c r="AA93" i="44"/>
  <c r="S93" i="44"/>
  <c r="O93" i="44"/>
  <c r="N93" i="44"/>
  <c r="R93" i="44"/>
  <c r="T93" i="44"/>
  <c r="M93" i="44"/>
  <c r="BR92" i="44"/>
  <c r="BQ92" i="44"/>
  <c r="BP92" i="44"/>
  <c r="BO92" i="44"/>
  <c r="BF92" i="44"/>
  <c r="BE92" i="44"/>
  <c r="BD92" i="44"/>
  <c r="BC92" i="44"/>
  <c r="BB92" i="44"/>
  <c r="BA92" i="44"/>
  <c r="AZ92" i="44"/>
  <c r="AY92" i="44"/>
  <c r="AX92" i="44"/>
  <c r="AW92" i="44"/>
  <c r="AV92" i="44"/>
  <c r="AU92" i="44"/>
  <c r="AT92" i="44"/>
  <c r="AS92" i="44"/>
  <c r="AR92" i="44"/>
  <c r="AQ92" i="44"/>
  <c r="AP92" i="44"/>
  <c r="AO92" i="44"/>
  <c r="AI92" i="44"/>
  <c r="AH92" i="44"/>
  <c r="AF92" i="44"/>
  <c r="AE92" i="44"/>
  <c r="AD92" i="44"/>
  <c r="AC92" i="44"/>
  <c r="AB92" i="44"/>
  <c r="AA92" i="44"/>
  <c r="Y92" i="44"/>
  <c r="BK92" i="44" s="1"/>
  <c r="R92" i="44"/>
  <c r="O92" i="44"/>
  <c r="S92" i="44"/>
  <c r="N92" i="44"/>
  <c r="M92" i="44"/>
  <c r="BR91" i="44"/>
  <c r="BQ91" i="44"/>
  <c r="BP91" i="44"/>
  <c r="BO91" i="44"/>
  <c r="BF91" i="44"/>
  <c r="BE91" i="44"/>
  <c r="BD91" i="44"/>
  <c r="BC91" i="44"/>
  <c r="BB91" i="44"/>
  <c r="BA91" i="44"/>
  <c r="AZ91" i="44"/>
  <c r="AY91" i="44"/>
  <c r="AX91" i="44"/>
  <c r="AW91" i="44"/>
  <c r="AV91" i="44"/>
  <c r="AU91" i="44"/>
  <c r="AT91" i="44"/>
  <c r="AS91" i="44"/>
  <c r="AR91" i="44"/>
  <c r="AQ91" i="44"/>
  <c r="AP91" i="44"/>
  <c r="AO91" i="44"/>
  <c r="AI91" i="44"/>
  <c r="AH91" i="44"/>
  <c r="AF91" i="44"/>
  <c r="AE91" i="44"/>
  <c r="AD91" i="44"/>
  <c r="AC91" i="44"/>
  <c r="AB91" i="44"/>
  <c r="AA91" i="44"/>
  <c r="Y91" i="44"/>
  <c r="BM91" i="44"/>
  <c r="S91" i="44"/>
  <c r="O91" i="44"/>
  <c r="N91" i="44"/>
  <c r="R91" i="44"/>
  <c r="T91" i="44"/>
  <c r="M91" i="44"/>
  <c r="BR90" i="44"/>
  <c r="BQ90" i="44"/>
  <c r="BP90" i="44"/>
  <c r="BO90" i="44"/>
  <c r="Y90" i="44"/>
  <c r="BK90" i="44"/>
  <c r="BF90" i="44"/>
  <c r="BE90" i="44"/>
  <c r="BD90" i="44"/>
  <c r="BC90" i="44"/>
  <c r="BB90" i="44"/>
  <c r="BA90" i="44"/>
  <c r="AZ90" i="44"/>
  <c r="AY90" i="44"/>
  <c r="AX90" i="44"/>
  <c r="AW90" i="44"/>
  <c r="AV90" i="44"/>
  <c r="AU90" i="44"/>
  <c r="AT90" i="44"/>
  <c r="AS90" i="44"/>
  <c r="AR90" i="44"/>
  <c r="AQ90" i="44"/>
  <c r="AP90" i="44"/>
  <c r="AO90" i="44"/>
  <c r="AI90" i="44"/>
  <c r="AH90" i="44"/>
  <c r="AF90" i="44"/>
  <c r="AE90" i="44"/>
  <c r="AD90" i="44"/>
  <c r="AC90" i="44"/>
  <c r="AB90" i="44"/>
  <c r="AA90" i="44"/>
  <c r="O90" i="44"/>
  <c r="S90" i="44"/>
  <c r="N90" i="44"/>
  <c r="R90" i="44"/>
  <c r="T90" i="44"/>
  <c r="M90" i="44"/>
  <c r="E89" i="44"/>
  <c r="E90" i="44" s="1"/>
  <c r="E91" i="44" s="1"/>
  <c r="BR89" i="44"/>
  <c r="BQ89" i="44"/>
  <c r="BP89" i="44"/>
  <c r="BO89" i="44"/>
  <c r="BF89" i="44"/>
  <c r="BE89" i="44"/>
  <c r="BD89" i="44"/>
  <c r="BC89" i="44"/>
  <c r="BB89" i="44"/>
  <c r="BA89" i="44"/>
  <c r="AZ89" i="44"/>
  <c r="AY89" i="44"/>
  <c r="AX89" i="44"/>
  <c r="AW89" i="44"/>
  <c r="AV89" i="44"/>
  <c r="AU89" i="44"/>
  <c r="AT89" i="44"/>
  <c r="AS89" i="44"/>
  <c r="AR89" i="44"/>
  <c r="AQ89" i="44"/>
  <c r="AP89" i="44"/>
  <c r="AO89" i="44"/>
  <c r="AM89" i="44"/>
  <c r="AL89" i="44"/>
  <c r="AK89" i="44"/>
  <c r="AJ89" i="44"/>
  <c r="AI89" i="44"/>
  <c r="AH89" i="44"/>
  <c r="AF89" i="44"/>
  <c r="AE89" i="44"/>
  <c r="AD89" i="44"/>
  <c r="AC89" i="44"/>
  <c r="AB89" i="44"/>
  <c r="AA89" i="44"/>
  <c r="Y89" i="44"/>
  <c r="R89" i="44"/>
  <c r="O89" i="44"/>
  <c r="S89" i="44"/>
  <c r="N89" i="44"/>
  <c r="M89" i="44"/>
  <c r="F89" i="44"/>
  <c r="F90" i="44" s="1"/>
  <c r="D89" i="44"/>
  <c r="D90" i="44"/>
  <c r="D91" i="44"/>
  <c r="BR88" i="44"/>
  <c r="BQ88" i="44"/>
  <c r="BP88" i="44"/>
  <c r="BO88" i="44"/>
  <c r="BF88" i="44"/>
  <c r="BE88" i="44"/>
  <c r="BD88" i="44"/>
  <c r="BC88" i="44"/>
  <c r="BB88" i="44"/>
  <c r="BA88" i="44"/>
  <c r="AZ88" i="44"/>
  <c r="AY88" i="44"/>
  <c r="AX88" i="44"/>
  <c r="AW88" i="44"/>
  <c r="AV88" i="44"/>
  <c r="AU88" i="44"/>
  <c r="AT88" i="44"/>
  <c r="AS88" i="44"/>
  <c r="AR88" i="44"/>
  <c r="AQ88" i="44"/>
  <c r="AP88" i="44"/>
  <c r="AO88" i="44"/>
  <c r="AM88" i="44"/>
  <c r="AL88" i="44"/>
  <c r="AK88" i="44"/>
  <c r="AJ88" i="44"/>
  <c r="AI88" i="44"/>
  <c r="AH88" i="44"/>
  <c r="AF88" i="44"/>
  <c r="AE88" i="44"/>
  <c r="AD88" i="44"/>
  <c r="AC88" i="44"/>
  <c r="AB88" i="44"/>
  <c r="AA88" i="44"/>
  <c r="Y88" i="44"/>
  <c r="BI88" i="44" s="1"/>
  <c r="S88" i="44"/>
  <c r="R88" i="44"/>
  <c r="T88" i="44"/>
  <c r="O88" i="44"/>
  <c r="N88" i="44"/>
  <c r="M88" i="44"/>
  <c r="BR87" i="44"/>
  <c r="BQ87" i="44"/>
  <c r="BP87" i="44"/>
  <c r="BO87" i="44"/>
  <c r="BF87" i="44"/>
  <c r="BE87" i="44"/>
  <c r="BD87" i="44"/>
  <c r="BC87" i="44"/>
  <c r="BB87" i="44"/>
  <c r="BA87" i="44"/>
  <c r="AZ87" i="44"/>
  <c r="AY87" i="44"/>
  <c r="AX87" i="44"/>
  <c r="AW87" i="44"/>
  <c r="AV87" i="44"/>
  <c r="AU87" i="44"/>
  <c r="AT87" i="44"/>
  <c r="AS87" i="44"/>
  <c r="AR87" i="44"/>
  <c r="AQ87" i="44"/>
  <c r="AP87" i="44"/>
  <c r="AO87" i="44"/>
  <c r="AM87" i="44"/>
  <c r="AL87" i="44"/>
  <c r="AK87" i="44"/>
  <c r="AJ87" i="44"/>
  <c r="AI87" i="44"/>
  <c r="AH87" i="44"/>
  <c r="AF87" i="44"/>
  <c r="AE87" i="44"/>
  <c r="AD87" i="44"/>
  <c r="AC87" i="44"/>
  <c r="AB87" i="44"/>
  <c r="AA87" i="44"/>
  <c r="Y87" i="44"/>
  <c r="BJ87" i="44"/>
  <c r="O87" i="44"/>
  <c r="S87" i="44"/>
  <c r="N87" i="44"/>
  <c r="R87" i="44"/>
  <c r="T87" i="44"/>
  <c r="M87" i="44"/>
  <c r="BR86" i="44"/>
  <c r="BQ86" i="44"/>
  <c r="BP86" i="44"/>
  <c r="BO86" i="44"/>
  <c r="BF86" i="44"/>
  <c r="BE86" i="44"/>
  <c r="BD86" i="44"/>
  <c r="BC86" i="44"/>
  <c r="BB86" i="44"/>
  <c r="BA86" i="44"/>
  <c r="AZ86" i="44"/>
  <c r="AY86" i="44"/>
  <c r="AX86" i="44"/>
  <c r="AW86" i="44"/>
  <c r="AV86" i="44"/>
  <c r="AU86" i="44"/>
  <c r="AT86" i="44"/>
  <c r="AS86" i="44"/>
  <c r="AR86" i="44"/>
  <c r="AQ86" i="44"/>
  <c r="AP86" i="44"/>
  <c r="AO86" i="44"/>
  <c r="AM86" i="44"/>
  <c r="AL86" i="44"/>
  <c r="AK86" i="44"/>
  <c r="AJ86" i="44"/>
  <c r="AI86" i="44"/>
  <c r="AH86" i="44"/>
  <c r="AF86" i="44"/>
  <c r="AE86" i="44"/>
  <c r="AD86" i="44"/>
  <c r="AC86" i="44"/>
  <c r="AB86" i="44"/>
  <c r="AA86" i="44"/>
  <c r="Y86" i="44"/>
  <c r="BI86" i="44" s="1"/>
  <c r="S86" i="44"/>
  <c r="R86" i="44"/>
  <c r="T86" i="44"/>
  <c r="O86" i="44"/>
  <c r="N86" i="44"/>
  <c r="M86" i="44"/>
  <c r="BR85" i="44"/>
  <c r="BQ85" i="44"/>
  <c r="BP85" i="44"/>
  <c r="BO85" i="44"/>
  <c r="Y85" i="44"/>
  <c r="BJ85" i="44" s="1"/>
  <c r="BF85" i="44"/>
  <c r="BE85" i="44"/>
  <c r="BD85" i="44"/>
  <c r="BC85" i="44"/>
  <c r="BB85" i="44"/>
  <c r="BA85" i="44"/>
  <c r="AZ85" i="44"/>
  <c r="AY85" i="44"/>
  <c r="AX85" i="44"/>
  <c r="AW85" i="44"/>
  <c r="AV85" i="44"/>
  <c r="AU85" i="44"/>
  <c r="AT85" i="44"/>
  <c r="AS85" i="44"/>
  <c r="AR85" i="44"/>
  <c r="AQ85" i="44"/>
  <c r="AP85" i="44"/>
  <c r="AO85" i="44"/>
  <c r="AM85" i="44"/>
  <c r="AL85" i="44"/>
  <c r="AK85" i="44"/>
  <c r="AJ85" i="44"/>
  <c r="AI85" i="44"/>
  <c r="AH85" i="44"/>
  <c r="AF85" i="44"/>
  <c r="AE85" i="44"/>
  <c r="AD85" i="44"/>
  <c r="AC85" i="44"/>
  <c r="AB85" i="44"/>
  <c r="AA85" i="44"/>
  <c r="BM85" i="44"/>
  <c r="S85" i="44"/>
  <c r="O85" i="44"/>
  <c r="N85" i="44"/>
  <c r="R85" i="44"/>
  <c r="T85" i="44"/>
  <c r="M85" i="44"/>
  <c r="D85" i="44"/>
  <c r="D86" i="44"/>
  <c r="BR84" i="44"/>
  <c r="BQ84" i="44"/>
  <c r="BP84" i="44"/>
  <c r="BO84" i="44"/>
  <c r="BF84" i="44"/>
  <c r="BE84" i="44"/>
  <c r="BD84" i="44"/>
  <c r="BC84" i="44"/>
  <c r="BB84" i="44"/>
  <c r="BA84" i="44"/>
  <c r="AZ84" i="44"/>
  <c r="AY84" i="44"/>
  <c r="AX84" i="44"/>
  <c r="AW84" i="44"/>
  <c r="AV84" i="44"/>
  <c r="AU84" i="44"/>
  <c r="AT84" i="44"/>
  <c r="AS84" i="44"/>
  <c r="AR84" i="44"/>
  <c r="AQ84" i="44"/>
  <c r="AP84" i="44"/>
  <c r="AO84" i="44"/>
  <c r="AM84" i="44"/>
  <c r="AL84" i="44"/>
  <c r="AK84" i="44"/>
  <c r="AJ84" i="44"/>
  <c r="AI84" i="44"/>
  <c r="AH84" i="44"/>
  <c r="AF84" i="44"/>
  <c r="AE84" i="44"/>
  <c r="AD84" i="44"/>
  <c r="AC84" i="44"/>
  <c r="AB84" i="44"/>
  <c r="AA84" i="44"/>
  <c r="Y84" i="44"/>
  <c r="T84" i="44"/>
  <c r="O84" i="44"/>
  <c r="S84" i="44"/>
  <c r="N84" i="44"/>
  <c r="R84" i="44"/>
  <c r="M84" i="44"/>
  <c r="F84" i="44"/>
  <c r="F85" i="44" s="1"/>
  <c r="K55" i="55" s="1"/>
  <c r="K56" i="55" s="1"/>
  <c r="L56" i="55" s="1"/>
  <c r="E84" i="44"/>
  <c r="E85" i="44" s="1"/>
  <c r="E86" i="44" s="1"/>
  <c r="D84" i="44"/>
  <c r="BR83" i="44"/>
  <c r="BQ83" i="44"/>
  <c r="BP83" i="44"/>
  <c r="BO83" i="44"/>
  <c r="BF83" i="44"/>
  <c r="BE83" i="44"/>
  <c r="BD83" i="44"/>
  <c r="BC83" i="44"/>
  <c r="BB83" i="44"/>
  <c r="BA83" i="44"/>
  <c r="AZ83" i="44"/>
  <c r="AY83" i="44"/>
  <c r="AX83" i="44"/>
  <c r="AW83" i="44"/>
  <c r="AV83" i="44"/>
  <c r="AU83" i="44"/>
  <c r="AT83" i="44"/>
  <c r="AS83" i="44"/>
  <c r="AR83" i="44"/>
  <c r="AQ83" i="44"/>
  <c r="AP83" i="44"/>
  <c r="AO83" i="44"/>
  <c r="AI83" i="44"/>
  <c r="AH83" i="44"/>
  <c r="AF83" i="44"/>
  <c r="AE83" i="44"/>
  <c r="AD83" i="44"/>
  <c r="AC83" i="44"/>
  <c r="AB83" i="44"/>
  <c r="AA83" i="44"/>
  <c r="Y83" i="44"/>
  <c r="BI83" i="44" s="1"/>
  <c r="R83" i="44"/>
  <c r="T83" i="44"/>
  <c r="O83" i="44"/>
  <c r="S83" i="44"/>
  <c r="N83" i="44"/>
  <c r="M83" i="44"/>
  <c r="BR82" i="44"/>
  <c r="BQ82" i="44"/>
  <c r="BP82" i="44"/>
  <c r="BO82" i="44"/>
  <c r="Y82" i="44"/>
  <c r="BH82" i="44" s="1"/>
  <c r="BF82" i="44"/>
  <c r="BE82" i="44"/>
  <c r="BD82" i="44"/>
  <c r="BC82" i="44"/>
  <c r="BB82" i="44"/>
  <c r="BA82" i="44"/>
  <c r="AZ82" i="44"/>
  <c r="AY82" i="44"/>
  <c r="AX82" i="44"/>
  <c r="AW82" i="44"/>
  <c r="AV82" i="44"/>
  <c r="AU82" i="44"/>
  <c r="AT82" i="44"/>
  <c r="AS82" i="44"/>
  <c r="AR82" i="44"/>
  <c r="AQ82" i="44"/>
  <c r="AP82" i="44"/>
  <c r="AO82" i="44"/>
  <c r="AM82" i="44"/>
  <c r="AL82" i="44"/>
  <c r="AK82" i="44"/>
  <c r="AJ82" i="44"/>
  <c r="AI82" i="44"/>
  <c r="AH82" i="44"/>
  <c r="AF82" i="44"/>
  <c r="AE82" i="44"/>
  <c r="AD82" i="44"/>
  <c r="AC82" i="44"/>
  <c r="AB82" i="44"/>
  <c r="AA82" i="44"/>
  <c r="BM82" i="44"/>
  <c r="S82" i="44"/>
  <c r="O82" i="44"/>
  <c r="N82" i="44"/>
  <c r="R82" i="44"/>
  <c r="T82" i="44"/>
  <c r="M82" i="44"/>
  <c r="BR81" i="44"/>
  <c r="BQ81" i="44"/>
  <c r="BP81" i="44"/>
  <c r="BO81" i="44"/>
  <c r="Y81" i="44"/>
  <c r="BF81" i="44"/>
  <c r="BE81" i="44"/>
  <c r="BD81" i="44"/>
  <c r="BC81" i="44"/>
  <c r="BB81" i="44"/>
  <c r="BA81" i="44"/>
  <c r="AZ81" i="44"/>
  <c r="AY81" i="44"/>
  <c r="AX81" i="44"/>
  <c r="AW81" i="44"/>
  <c r="AV81" i="44"/>
  <c r="AU81" i="44"/>
  <c r="AT81" i="44"/>
  <c r="AS81" i="44"/>
  <c r="AR81" i="44"/>
  <c r="AQ81" i="44"/>
  <c r="AP81" i="44"/>
  <c r="AO81" i="44"/>
  <c r="AI81" i="44"/>
  <c r="AH81" i="44"/>
  <c r="AF81" i="44"/>
  <c r="AE81" i="44"/>
  <c r="AD81" i="44"/>
  <c r="AC81" i="44"/>
  <c r="AB81" i="44"/>
  <c r="AA81" i="44"/>
  <c r="R81" i="44"/>
  <c r="T81" i="44"/>
  <c r="O81" i="44"/>
  <c r="S81" i="44"/>
  <c r="N81" i="44"/>
  <c r="M81" i="44"/>
  <c r="F79" i="44"/>
  <c r="K51" i="55" s="1"/>
  <c r="L51" i="55" s="1"/>
  <c r="F81" i="44"/>
  <c r="BR80" i="44"/>
  <c r="BQ80" i="44"/>
  <c r="BP80" i="44"/>
  <c r="BO80" i="44"/>
  <c r="BF80" i="44"/>
  <c r="BE80" i="44"/>
  <c r="BD80" i="44"/>
  <c r="BC80" i="44"/>
  <c r="BB80" i="44"/>
  <c r="BA80" i="44"/>
  <c r="AZ80" i="44"/>
  <c r="AY80" i="44"/>
  <c r="AX80" i="44"/>
  <c r="AW80" i="44"/>
  <c r="AV80" i="44"/>
  <c r="AU80" i="44"/>
  <c r="AT80" i="44"/>
  <c r="AS80" i="44"/>
  <c r="AR80" i="44"/>
  <c r="AQ80" i="44"/>
  <c r="AP80" i="44"/>
  <c r="AO80" i="44"/>
  <c r="AI80" i="44"/>
  <c r="AH80" i="44"/>
  <c r="AF80" i="44"/>
  <c r="AE80" i="44"/>
  <c r="AD80" i="44"/>
  <c r="AC80" i="44"/>
  <c r="AB80" i="44"/>
  <c r="AA80" i="44"/>
  <c r="Y80" i="44"/>
  <c r="K77" i="55" s="1"/>
  <c r="S80" i="44"/>
  <c r="R80" i="44"/>
  <c r="T80" i="44"/>
  <c r="O80" i="44"/>
  <c r="N80" i="44"/>
  <c r="M80" i="44"/>
  <c r="F80" i="44"/>
  <c r="K52" i="55" s="1"/>
  <c r="L52" i="55" s="1"/>
  <c r="D80" i="44"/>
  <c r="D81" i="44"/>
  <c r="BR79" i="44"/>
  <c r="BQ79" i="44"/>
  <c r="BP79" i="44"/>
  <c r="BO79" i="44"/>
  <c r="BF79" i="44"/>
  <c r="BE79" i="44"/>
  <c r="BD79" i="44"/>
  <c r="BC79" i="44"/>
  <c r="BB79" i="44"/>
  <c r="BA79" i="44"/>
  <c r="AZ79" i="44"/>
  <c r="AY79" i="44"/>
  <c r="AX79" i="44"/>
  <c r="AW79" i="44"/>
  <c r="AV79" i="44"/>
  <c r="AU79" i="44"/>
  <c r="AT79" i="44"/>
  <c r="AS79" i="44"/>
  <c r="AR79" i="44"/>
  <c r="AQ79" i="44"/>
  <c r="AP79" i="44"/>
  <c r="AO79" i="44"/>
  <c r="AI79" i="44"/>
  <c r="AH79" i="44"/>
  <c r="AF79" i="44"/>
  <c r="AE79" i="44"/>
  <c r="AD79" i="44"/>
  <c r="AC79" i="44"/>
  <c r="AB79" i="44"/>
  <c r="AA79" i="44"/>
  <c r="Y79" i="44"/>
  <c r="T79" i="44"/>
  <c r="S79" i="44"/>
  <c r="O79" i="44"/>
  <c r="N79" i="44"/>
  <c r="R79" i="44"/>
  <c r="M79" i="44"/>
  <c r="E79" i="44"/>
  <c r="E80" i="44"/>
  <c r="E81" i="44"/>
  <c r="D79" i="44"/>
  <c r="BR78" i="44"/>
  <c r="BQ78" i="44"/>
  <c r="BP78" i="44"/>
  <c r="BO78" i="44"/>
  <c r="BF78" i="44"/>
  <c r="BE78" i="44"/>
  <c r="BD78" i="44"/>
  <c r="BC78" i="44"/>
  <c r="BB78" i="44"/>
  <c r="BA78" i="44"/>
  <c r="AZ78" i="44"/>
  <c r="AY78" i="44"/>
  <c r="AX78" i="44"/>
  <c r="AW78" i="44"/>
  <c r="AV78" i="44"/>
  <c r="AU78" i="44"/>
  <c r="AT78" i="44"/>
  <c r="AS78" i="44"/>
  <c r="AR78" i="44"/>
  <c r="AQ78" i="44"/>
  <c r="AP78" i="44"/>
  <c r="AO78" i="44"/>
  <c r="AI78" i="44"/>
  <c r="AH78" i="44"/>
  <c r="AF78" i="44"/>
  <c r="AE78" i="44"/>
  <c r="AD78" i="44"/>
  <c r="AC78" i="44"/>
  <c r="AB78" i="44"/>
  <c r="AA78" i="44"/>
  <c r="Y78" i="44"/>
  <c r="K76" i="55" s="1"/>
  <c r="BJ78" i="44"/>
  <c r="O78" i="44"/>
  <c r="S78" i="44"/>
  <c r="N78" i="44"/>
  <c r="R78" i="44"/>
  <c r="M78" i="44"/>
  <c r="BR77" i="44"/>
  <c r="BQ77" i="44"/>
  <c r="BP77" i="44"/>
  <c r="BO77" i="44"/>
  <c r="BF77" i="44"/>
  <c r="BE77" i="44"/>
  <c r="BD77" i="44"/>
  <c r="BC77" i="44"/>
  <c r="BB77" i="44"/>
  <c r="BA77" i="44"/>
  <c r="AZ77" i="44"/>
  <c r="AY77" i="44"/>
  <c r="AX77" i="44"/>
  <c r="AW77" i="44"/>
  <c r="AV77" i="44"/>
  <c r="AU77" i="44"/>
  <c r="AT77" i="44"/>
  <c r="AS77" i="44"/>
  <c r="AR77" i="44"/>
  <c r="AQ77" i="44"/>
  <c r="AP77" i="44"/>
  <c r="AO77" i="44"/>
  <c r="AI77" i="44"/>
  <c r="AH77" i="44"/>
  <c r="AF77" i="44"/>
  <c r="AE77" i="44"/>
  <c r="AD77" i="44"/>
  <c r="AC77" i="44"/>
  <c r="AB77" i="44"/>
  <c r="AA77" i="44"/>
  <c r="Y77" i="44"/>
  <c r="BM77" i="44" s="1"/>
  <c r="S77" i="44"/>
  <c r="R77" i="44"/>
  <c r="T77" i="44"/>
  <c r="O77" i="44"/>
  <c r="N77" i="44"/>
  <c r="M77" i="44"/>
  <c r="D77" i="44"/>
  <c r="BR76" i="44"/>
  <c r="BQ76" i="44"/>
  <c r="BP76" i="44"/>
  <c r="BO76" i="44"/>
  <c r="Y76" i="44"/>
  <c r="BK76" i="44" s="1"/>
  <c r="BF76" i="44"/>
  <c r="BE76" i="44"/>
  <c r="BD76" i="44"/>
  <c r="BC76" i="44"/>
  <c r="BB76" i="44"/>
  <c r="BA76" i="44"/>
  <c r="AZ76" i="44"/>
  <c r="AY76" i="44"/>
  <c r="AX76" i="44"/>
  <c r="AW76" i="44"/>
  <c r="AV76" i="44"/>
  <c r="AU76" i="44"/>
  <c r="AT76" i="44"/>
  <c r="AS76" i="44"/>
  <c r="AR76" i="44"/>
  <c r="AQ76" i="44"/>
  <c r="AP76" i="44"/>
  <c r="AO76" i="44"/>
  <c r="AI76" i="44"/>
  <c r="AH76" i="44"/>
  <c r="AF76" i="44"/>
  <c r="AE76" i="44"/>
  <c r="AD76" i="44"/>
  <c r="AC76" i="44"/>
  <c r="AB76" i="44"/>
  <c r="AA76" i="44"/>
  <c r="T76" i="44"/>
  <c r="S76" i="44"/>
  <c r="O76" i="44"/>
  <c r="N76" i="44"/>
  <c r="R76" i="44"/>
  <c r="M76" i="44"/>
  <c r="F76" i="44"/>
  <c r="K47" i="55" s="1"/>
  <c r="L47" i="55" s="1"/>
  <c r="E76" i="44"/>
  <c r="E77" i="44"/>
  <c r="D76" i="44"/>
  <c r="BR75" i="44"/>
  <c r="BQ75" i="44"/>
  <c r="BP75" i="44"/>
  <c r="BO75" i="44"/>
  <c r="BF75" i="44"/>
  <c r="BE75" i="44"/>
  <c r="BD75" i="44"/>
  <c r="BC75" i="44"/>
  <c r="BB75" i="44"/>
  <c r="BA75" i="44"/>
  <c r="AZ75" i="44"/>
  <c r="AY75" i="44"/>
  <c r="AX75" i="44"/>
  <c r="AW75" i="44"/>
  <c r="AV75" i="44"/>
  <c r="AU75" i="44"/>
  <c r="AT75" i="44"/>
  <c r="AS75" i="44"/>
  <c r="AR75" i="44"/>
  <c r="AQ75" i="44"/>
  <c r="AP75" i="44"/>
  <c r="AO75" i="44"/>
  <c r="AI75" i="44"/>
  <c r="AH75" i="44"/>
  <c r="AF75" i="44"/>
  <c r="AE75" i="44"/>
  <c r="AD75" i="44"/>
  <c r="AC75" i="44"/>
  <c r="AB75" i="44"/>
  <c r="AA75" i="44"/>
  <c r="Y75" i="44"/>
  <c r="BJ75" i="44" s="1"/>
  <c r="O75" i="44"/>
  <c r="S75" i="44"/>
  <c r="N75" i="44"/>
  <c r="R75" i="44"/>
  <c r="M75" i="44"/>
  <c r="F75" i="44"/>
  <c r="K46" i="55" s="1"/>
  <c r="K48" i="55" s="1"/>
  <c r="F77" i="44"/>
  <c r="E75" i="44"/>
  <c r="D75" i="44"/>
  <c r="BR74" i="44"/>
  <c r="BQ74" i="44"/>
  <c r="BP74" i="44"/>
  <c r="BO74" i="44"/>
  <c r="BF74" i="44"/>
  <c r="BE74" i="44"/>
  <c r="BD74" i="44"/>
  <c r="BC74" i="44"/>
  <c r="BB74" i="44"/>
  <c r="BA74" i="44"/>
  <c r="AZ74" i="44"/>
  <c r="AY74" i="44"/>
  <c r="AX74" i="44"/>
  <c r="AW74" i="44"/>
  <c r="AV74" i="44"/>
  <c r="AU74" i="44"/>
  <c r="AT74" i="44"/>
  <c r="AS74" i="44"/>
  <c r="AR74" i="44"/>
  <c r="AQ74" i="44"/>
  <c r="AP74" i="44"/>
  <c r="AO74" i="44"/>
  <c r="AI74" i="44"/>
  <c r="AH74" i="44"/>
  <c r="AF74" i="44"/>
  <c r="AE74" i="44"/>
  <c r="AD74" i="44"/>
  <c r="AC74" i="44"/>
  <c r="AB74" i="44"/>
  <c r="AA74" i="44"/>
  <c r="Y74" i="44"/>
  <c r="BM74" i="44" s="1"/>
  <c r="R74" i="44"/>
  <c r="O74" i="44"/>
  <c r="S74" i="44"/>
  <c r="N74" i="44"/>
  <c r="M74" i="44"/>
  <c r="BR73" i="44"/>
  <c r="BQ73" i="44"/>
  <c r="BP73" i="44"/>
  <c r="BO73" i="44"/>
  <c r="BF73" i="44"/>
  <c r="BE73" i="44"/>
  <c r="BD73" i="44"/>
  <c r="BC73" i="44"/>
  <c r="BB73" i="44"/>
  <c r="BA73" i="44"/>
  <c r="AZ73" i="44"/>
  <c r="AY73" i="44"/>
  <c r="AX73" i="44"/>
  <c r="AW73" i="44"/>
  <c r="AV73" i="44"/>
  <c r="AU73" i="44"/>
  <c r="AT73" i="44"/>
  <c r="AS73" i="44"/>
  <c r="AR73" i="44"/>
  <c r="AQ73" i="44"/>
  <c r="AP73" i="44"/>
  <c r="AO73" i="44"/>
  <c r="AI73" i="44"/>
  <c r="AH73" i="44"/>
  <c r="AF73" i="44"/>
  <c r="AE73" i="44"/>
  <c r="AD73" i="44"/>
  <c r="AC73" i="44"/>
  <c r="AB73" i="44"/>
  <c r="AA73" i="44"/>
  <c r="Y73" i="44"/>
  <c r="BM73" i="44"/>
  <c r="S73" i="44"/>
  <c r="O73" i="44"/>
  <c r="N73" i="44"/>
  <c r="R73" i="44"/>
  <c r="T73" i="44"/>
  <c r="M73" i="44"/>
  <c r="E73" i="44"/>
  <c r="D73" i="44"/>
  <c r="BR72" i="44"/>
  <c r="BQ72" i="44"/>
  <c r="BP72" i="44"/>
  <c r="BO72" i="44"/>
  <c r="Y72" i="44"/>
  <c r="BL72" i="44" s="1"/>
  <c r="BF72" i="44"/>
  <c r="BE72" i="44"/>
  <c r="BD72" i="44"/>
  <c r="BC72" i="44"/>
  <c r="BB72" i="44"/>
  <c r="BA72" i="44"/>
  <c r="AZ72" i="44"/>
  <c r="AY72" i="44"/>
  <c r="AX72" i="44"/>
  <c r="AW72" i="44"/>
  <c r="AV72" i="44"/>
  <c r="AU72" i="44"/>
  <c r="AT72" i="44"/>
  <c r="AS72" i="44"/>
  <c r="AR72" i="44"/>
  <c r="AQ72" i="44"/>
  <c r="AP72" i="44"/>
  <c r="AO72" i="44"/>
  <c r="AI72" i="44"/>
  <c r="AH72" i="44"/>
  <c r="AF72" i="44"/>
  <c r="AE72" i="44"/>
  <c r="AD72" i="44"/>
  <c r="AC72" i="44"/>
  <c r="AB72" i="44"/>
  <c r="AA72" i="44"/>
  <c r="BJ72" i="44"/>
  <c r="O72" i="44"/>
  <c r="S72" i="44"/>
  <c r="N72" i="44"/>
  <c r="R72" i="44"/>
  <c r="T72" i="44"/>
  <c r="M72" i="44"/>
  <c r="F72" i="44"/>
  <c r="K44" i="55" s="1"/>
  <c r="E72" i="44"/>
  <c r="D72" i="44"/>
  <c r="BR71" i="44"/>
  <c r="BQ71" i="44"/>
  <c r="BP71" i="44"/>
  <c r="BO71" i="44"/>
  <c r="BF71" i="44"/>
  <c r="BE71" i="44"/>
  <c r="BD71" i="44"/>
  <c r="BC71" i="44"/>
  <c r="BB71" i="44"/>
  <c r="BA71" i="44"/>
  <c r="AZ71" i="44"/>
  <c r="AY71" i="44"/>
  <c r="AX71" i="44"/>
  <c r="AW71" i="44"/>
  <c r="AV71" i="44"/>
  <c r="AU71" i="44"/>
  <c r="AT71" i="44"/>
  <c r="AS71" i="44"/>
  <c r="AR71" i="44"/>
  <c r="AQ71" i="44"/>
  <c r="AP71" i="44"/>
  <c r="AO71" i="44"/>
  <c r="AM71" i="44"/>
  <c r="AL71" i="44"/>
  <c r="AK71" i="44"/>
  <c r="AJ71" i="44"/>
  <c r="AI71" i="44"/>
  <c r="AH71" i="44"/>
  <c r="AF71" i="44"/>
  <c r="AE71" i="44"/>
  <c r="AD71" i="44"/>
  <c r="AC71" i="44"/>
  <c r="AB71" i="44"/>
  <c r="AA71" i="44"/>
  <c r="Y71" i="44"/>
  <c r="BM71" i="44" s="1"/>
  <c r="R71" i="44"/>
  <c r="T71" i="44"/>
  <c r="O71" i="44"/>
  <c r="S71" i="44"/>
  <c r="N71" i="44"/>
  <c r="M71" i="44"/>
  <c r="F71" i="44"/>
  <c r="F73" i="44" s="1"/>
  <c r="BR70" i="44"/>
  <c r="BQ70" i="44"/>
  <c r="BP70" i="44"/>
  <c r="BO70" i="44"/>
  <c r="Y70" i="44"/>
  <c r="BL70" i="44" s="1"/>
  <c r="BF70" i="44"/>
  <c r="BE70" i="44"/>
  <c r="BD70" i="44"/>
  <c r="BC70" i="44"/>
  <c r="BB70" i="44"/>
  <c r="BA70" i="44"/>
  <c r="AZ70" i="44"/>
  <c r="AY70" i="44"/>
  <c r="AX70" i="44"/>
  <c r="AW70" i="44"/>
  <c r="AV70" i="44"/>
  <c r="AU70" i="44"/>
  <c r="AT70" i="44"/>
  <c r="AS70" i="44"/>
  <c r="AR70" i="44"/>
  <c r="AQ70" i="44"/>
  <c r="AP70" i="44"/>
  <c r="AO70" i="44"/>
  <c r="AI70" i="44"/>
  <c r="AH70" i="44"/>
  <c r="AF70" i="44"/>
  <c r="AE70" i="44"/>
  <c r="AD70" i="44"/>
  <c r="AC70" i="44"/>
  <c r="AB70" i="44"/>
  <c r="AA70" i="44"/>
  <c r="BJ70" i="44"/>
  <c r="O70" i="44"/>
  <c r="S70" i="44"/>
  <c r="N70" i="44"/>
  <c r="R70" i="44"/>
  <c r="M70" i="44"/>
  <c r="BR69" i="44"/>
  <c r="BQ69" i="44"/>
  <c r="BP69" i="44"/>
  <c r="BO69" i="44"/>
  <c r="BF69" i="44"/>
  <c r="BE69" i="44"/>
  <c r="BD69" i="44"/>
  <c r="BC69" i="44"/>
  <c r="BB69" i="44"/>
  <c r="BA69" i="44"/>
  <c r="AZ69" i="44"/>
  <c r="AY69" i="44"/>
  <c r="AX69" i="44"/>
  <c r="AW69" i="44"/>
  <c r="AV69" i="44"/>
  <c r="AU69" i="44"/>
  <c r="AT69" i="44"/>
  <c r="AS69" i="44"/>
  <c r="AR69" i="44"/>
  <c r="AQ69" i="44"/>
  <c r="AP69" i="44"/>
  <c r="AO69" i="44"/>
  <c r="AI69" i="44"/>
  <c r="AH69" i="44"/>
  <c r="AF69" i="44"/>
  <c r="AE69" i="44"/>
  <c r="AD69" i="44"/>
  <c r="AC69" i="44"/>
  <c r="AB69" i="44"/>
  <c r="AA69" i="44"/>
  <c r="Y69" i="44"/>
  <c r="S69" i="44"/>
  <c r="R69" i="44"/>
  <c r="T69" i="44"/>
  <c r="O69" i="44"/>
  <c r="N69" i="44"/>
  <c r="M69" i="44"/>
  <c r="BR68" i="44"/>
  <c r="BQ68" i="44"/>
  <c r="BP68" i="44"/>
  <c r="BO68" i="44"/>
  <c r="Y68" i="44"/>
  <c r="BH68" i="44" s="1"/>
  <c r="BF68" i="44"/>
  <c r="BE68" i="44"/>
  <c r="BD68" i="44"/>
  <c r="BC68" i="44"/>
  <c r="BB68" i="44"/>
  <c r="BA68" i="44"/>
  <c r="AZ68" i="44"/>
  <c r="AY68" i="44"/>
  <c r="AX68" i="44"/>
  <c r="AW68" i="44"/>
  <c r="AV68" i="44"/>
  <c r="AU68" i="44"/>
  <c r="AT68" i="44"/>
  <c r="AS68" i="44"/>
  <c r="AR68" i="44"/>
  <c r="AQ68" i="44"/>
  <c r="AP68" i="44"/>
  <c r="AO68" i="44"/>
  <c r="AI68" i="44"/>
  <c r="AH68" i="44"/>
  <c r="AF68" i="44"/>
  <c r="AE68" i="44"/>
  <c r="AD68" i="44"/>
  <c r="AC68" i="44"/>
  <c r="AB68" i="44"/>
  <c r="AA68" i="44"/>
  <c r="BJ68" i="44"/>
  <c r="O68" i="44"/>
  <c r="S68" i="44"/>
  <c r="N68" i="44"/>
  <c r="R68" i="44"/>
  <c r="M68" i="44"/>
  <c r="BR67" i="44"/>
  <c r="BQ67" i="44"/>
  <c r="BP67" i="44"/>
  <c r="BO67" i="44"/>
  <c r="BF67" i="44"/>
  <c r="BE67" i="44"/>
  <c r="BD67" i="44"/>
  <c r="BC67" i="44"/>
  <c r="BB67" i="44"/>
  <c r="BA67" i="44"/>
  <c r="AZ67" i="44"/>
  <c r="AY67" i="44"/>
  <c r="AX67" i="44"/>
  <c r="AW67" i="44"/>
  <c r="AV67" i="44"/>
  <c r="AU67" i="44"/>
  <c r="AT67" i="44"/>
  <c r="AS67" i="44"/>
  <c r="AR67" i="44"/>
  <c r="AQ67" i="44"/>
  <c r="AP67" i="44"/>
  <c r="AO67" i="44"/>
  <c r="AI67" i="44"/>
  <c r="AH67" i="44"/>
  <c r="AF67" i="44"/>
  <c r="AE67" i="44"/>
  <c r="AD67" i="44"/>
  <c r="AC67" i="44"/>
  <c r="AB67" i="44"/>
  <c r="AA67" i="44"/>
  <c r="Y67" i="44"/>
  <c r="BM67" i="44" s="1"/>
  <c r="R67" i="44"/>
  <c r="O67" i="44"/>
  <c r="S67" i="44"/>
  <c r="N67" i="44"/>
  <c r="M67" i="44"/>
  <c r="F66" i="44"/>
  <c r="F67" i="44" s="1"/>
  <c r="BR66" i="44"/>
  <c r="BQ66" i="44"/>
  <c r="BP66" i="44"/>
  <c r="BO66" i="44"/>
  <c r="Y66" i="44"/>
  <c r="BJ66" i="44" s="1"/>
  <c r="BF66" i="44"/>
  <c r="BE66" i="44"/>
  <c r="BD66" i="44"/>
  <c r="BC66" i="44"/>
  <c r="BB66" i="44"/>
  <c r="BA66" i="44"/>
  <c r="AZ66" i="44"/>
  <c r="AY66" i="44"/>
  <c r="AX66" i="44"/>
  <c r="AW66" i="44"/>
  <c r="AV66" i="44"/>
  <c r="AU66" i="44"/>
  <c r="AT66" i="44"/>
  <c r="AS66" i="44"/>
  <c r="AR66" i="44"/>
  <c r="AQ66" i="44"/>
  <c r="AP66" i="44"/>
  <c r="AO66" i="44"/>
  <c r="AI66" i="44"/>
  <c r="AH66" i="44"/>
  <c r="AF66" i="44"/>
  <c r="AE66" i="44"/>
  <c r="AD66" i="44"/>
  <c r="AC66" i="44"/>
  <c r="AB66" i="44"/>
  <c r="AA66" i="44"/>
  <c r="BM66" i="44"/>
  <c r="S66" i="44"/>
  <c r="R66" i="44"/>
  <c r="O66" i="44"/>
  <c r="N66" i="44"/>
  <c r="M66" i="44"/>
  <c r="E66" i="44"/>
  <c r="E67" i="44"/>
  <c r="E68" i="44" s="1"/>
  <c r="D66" i="44"/>
  <c r="D67" i="44"/>
  <c r="D68" i="44"/>
  <c r="BR65" i="44"/>
  <c r="BQ65" i="44"/>
  <c r="BP65" i="44"/>
  <c r="BO65" i="44"/>
  <c r="BF65" i="44"/>
  <c r="BE65" i="44"/>
  <c r="BD65" i="44"/>
  <c r="BC65" i="44"/>
  <c r="BB65" i="44"/>
  <c r="BA65" i="44"/>
  <c r="AZ65" i="44"/>
  <c r="AY65" i="44"/>
  <c r="AX65" i="44"/>
  <c r="AW65" i="44"/>
  <c r="AV65" i="44"/>
  <c r="AU65" i="44"/>
  <c r="AT65" i="44"/>
  <c r="AS65" i="44"/>
  <c r="AR65" i="44"/>
  <c r="AQ65" i="44"/>
  <c r="AP65" i="44"/>
  <c r="AO65" i="44"/>
  <c r="AI65" i="44"/>
  <c r="AH65" i="44"/>
  <c r="AF65" i="44"/>
  <c r="AE65" i="44"/>
  <c r="AD65" i="44"/>
  <c r="AC65" i="44"/>
  <c r="AB65" i="44"/>
  <c r="AA65" i="44"/>
  <c r="Y65" i="44"/>
  <c r="T65" i="44"/>
  <c r="S65" i="44"/>
  <c r="O65" i="44"/>
  <c r="N65" i="44"/>
  <c r="R65" i="44"/>
  <c r="M65" i="44"/>
  <c r="BR64" i="44"/>
  <c r="BQ64" i="44"/>
  <c r="BP64" i="44"/>
  <c r="BO64" i="44"/>
  <c r="BF64" i="44"/>
  <c r="BE64" i="44"/>
  <c r="BD64" i="44"/>
  <c r="BC64" i="44"/>
  <c r="BB64" i="44"/>
  <c r="BA64" i="44"/>
  <c r="AZ64" i="44"/>
  <c r="AY64" i="44"/>
  <c r="AX64" i="44"/>
  <c r="AW64" i="44"/>
  <c r="AV64" i="44"/>
  <c r="AU64" i="44"/>
  <c r="AT64" i="44"/>
  <c r="AS64" i="44"/>
  <c r="AR64" i="44"/>
  <c r="AQ64" i="44"/>
  <c r="AP64" i="44"/>
  <c r="AO64" i="44"/>
  <c r="AI64" i="44"/>
  <c r="AH64" i="44"/>
  <c r="AF64" i="44"/>
  <c r="AE64" i="44"/>
  <c r="AD64" i="44"/>
  <c r="AC64" i="44"/>
  <c r="AB64" i="44"/>
  <c r="AA64" i="44"/>
  <c r="Y64" i="44"/>
  <c r="BM64" i="44"/>
  <c r="R64" i="44"/>
  <c r="O64" i="44"/>
  <c r="S64" i="44"/>
  <c r="N64" i="44"/>
  <c r="M64" i="44"/>
  <c r="BR63" i="44"/>
  <c r="BQ63" i="44"/>
  <c r="BP63" i="44"/>
  <c r="BO63" i="44"/>
  <c r="BF63" i="44"/>
  <c r="BE63" i="44"/>
  <c r="BD63" i="44"/>
  <c r="BC63" i="44"/>
  <c r="BB63" i="44"/>
  <c r="BA63" i="44"/>
  <c r="AZ63" i="44"/>
  <c r="AY63" i="44"/>
  <c r="AX63" i="44"/>
  <c r="AW63" i="44"/>
  <c r="AV63" i="44"/>
  <c r="AU63" i="44"/>
  <c r="AT63" i="44"/>
  <c r="AS63" i="44"/>
  <c r="AR63" i="44"/>
  <c r="AQ63" i="44"/>
  <c r="AP63" i="44"/>
  <c r="AO63" i="44"/>
  <c r="AI63" i="44"/>
  <c r="AH63" i="44"/>
  <c r="AF63" i="44"/>
  <c r="AE63" i="44"/>
  <c r="AD63" i="44"/>
  <c r="AC63" i="44"/>
  <c r="AB63" i="44"/>
  <c r="AA63" i="44"/>
  <c r="Y63" i="44"/>
  <c r="T63" i="44"/>
  <c r="S63" i="44"/>
  <c r="O63" i="44"/>
  <c r="N63" i="44"/>
  <c r="R63" i="44"/>
  <c r="M63" i="44"/>
  <c r="BR62" i="44"/>
  <c r="BQ62" i="44"/>
  <c r="BP62" i="44"/>
  <c r="BO62" i="44"/>
  <c r="Y62" i="44"/>
  <c r="BF62" i="44"/>
  <c r="BE62" i="44"/>
  <c r="BD62" i="44"/>
  <c r="BC62" i="44"/>
  <c r="BB62" i="44"/>
  <c r="BA62" i="44"/>
  <c r="AZ62" i="44"/>
  <c r="AY62" i="44"/>
  <c r="AX62" i="44"/>
  <c r="AW62" i="44"/>
  <c r="AV62" i="44"/>
  <c r="AU62" i="44"/>
  <c r="AT62" i="44"/>
  <c r="AS62" i="44"/>
  <c r="AR62" i="44"/>
  <c r="AQ62" i="44"/>
  <c r="AP62" i="44"/>
  <c r="AO62" i="44"/>
  <c r="AM62" i="44"/>
  <c r="AL62" i="44"/>
  <c r="AK62" i="44"/>
  <c r="AJ62" i="44"/>
  <c r="AI62" i="44"/>
  <c r="AH62" i="44"/>
  <c r="AF62" i="44"/>
  <c r="AE62" i="44"/>
  <c r="AD62" i="44"/>
  <c r="AC62" i="44"/>
  <c r="AB62" i="44"/>
  <c r="AA62" i="44"/>
  <c r="BJ62" i="44"/>
  <c r="O62" i="44"/>
  <c r="S62" i="44"/>
  <c r="N62" i="44"/>
  <c r="R62" i="44"/>
  <c r="M62" i="44"/>
  <c r="BR61" i="44"/>
  <c r="BQ61" i="44"/>
  <c r="BP61" i="44"/>
  <c r="BO61" i="44"/>
  <c r="BF61" i="44"/>
  <c r="BE61" i="44"/>
  <c r="BD61" i="44"/>
  <c r="BC61" i="44"/>
  <c r="BB61" i="44"/>
  <c r="BA61" i="44"/>
  <c r="AZ61" i="44"/>
  <c r="AY61" i="44"/>
  <c r="AX61" i="44"/>
  <c r="AW61" i="44"/>
  <c r="AV61" i="44"/>
  <c r="AU61" i="44"/>
  <c r="AT61" i="44"/>
  <c r="AS61" i="44"/>
  <c r="AR61" i="44"/>
  <c r="AQ61" i="44"/>
  <c r="AP61" i="44"/>
  <c r="AO61" i="44"/>
  <c r="AM61" i="44"/>
  <c r="AL61" i="44"/>
  <c r="AK61" i="44"/>
  <c r="AJ61" i="44"/>
  <c r="AI61" i="44"/>
  <c r="AH61" i="44"/>
  <c r="AF61" i="44"/>
  <c r="AE61" i="44"/>
  <c r="AD61" i="44"/>
  <c r="AC61" i="44"/>
  <c r="AB61" i="44"/>
  <c r="AA61" i="44"/>
  <c r="Y61" i="44"/>
  <c r="R61" i="44"/>
  <c r="T61" i="44"/>
  <c r="O61" i="44"/>
  <c r="S61" i="44"/>
  <c r="N61" i="44"/>
  <c r="M61" i="44"/>
  <c r="BR60" i="44"/>
  <c r="BQ60" i="44"/>
  <c r="BP60" i="44"/>
  <c r="BO60" i="44"/>
  <c r="BF60" i="44"/>
  <c r="BE60" i="44"/>
  <c r="BD60" i="44"/>
  <c r="BC60" i="44"/>
  <c r="BB60" i="44"/>
  <c r="BA60" i="44"/>
  <c r="AZ60" i="44"/>
  <c r="AY60" i="44"/>
  <c r="AX60" i="44"/>
  <c r="AW60" i="44"/>
  <c r="AV60" i="44"/>
  <c r="AU60" i="44"/>
  <c r="AT60" i="44"/>
  <c r="AS60" i="44"/>
  <c r="AR60" i="44"/>
  <c r="AQ60" i="44"/>
  <c r="AP60" i="44"/>
  <c r="AO60" i="44"/>
  <c r="AI60" i="44"/>
  <c r="AH60" i="44"/>
  <c r="AF60" i="44"/>
  <c r="AE60" i="44"/>
  <c r="AD60" i="44"/>
  <c r="AC60" i="44"/>
  <c r="AB60" i="44"/>
  <c r="AA60" i="44"/>
  <c r="Y60" i="44"/>
  <c r="K74" i="55" s="1"/>
  <c r="S60" i="44"/>
  <c r="O60" i="44"/>
  <c r="N60" i="44"/>
  <c r="R60" i="44"/>
  <c r="T60" i="44"/>
  <c r="M60" i="44"/>
  <c r="BR59" i="44"/>
  <c r="BQ59" i="44"/>
  <c r="BP59" i="44"/>
  <c r="BO59" i="44"/>
  <c r="BF59" i="44"/>
  <c r="BE59" i="44"/>
  <c r="BD59" i="44"/>
  <c r="BC59" i="44"/>
  <c r="BB59" i="44"/>
  <c r="BA59" i="44"/>
  <c r="AZ59" i="44"/>
  <c r="AY59" i="44"/>
  <c r="AX59" i="44"/>
  <c r="AW59" i="44"/>
  <c r="AV59" i="44"/>
  <c r="AU59" i="44"/>
  <c r="AT59" i="44"/>
  <c r="AS59" i="44"/>
  <c r="AR59" i="44"/>
  <c r="AQ59" i="44"/>
  <c r="AP59" i="44"/>
  <c r="AO59" i="44"/>
  <c r="AM59" i="44"/>
  <c r="AL59" i="44"/>
  <c r="AK59" i="44"/>
  <c r="AJ59" i="44"/>
  <c r="AI59" i="44"/>
  <c r="AH59" i="44"/>
  <c r="AF59" i="44"/>
  <c r="AE59" i="44"/>
  <c r="AD59" i="44"/>
  <c r="AC59" i="44"/>
  <c r="AB59" i="44"/>
  <c r="AA59" i="44"/>
  <c r="Y59" i="44"/>
  <c r="BJ59" i="44" s="1"/>
  <c r="O59" i="44"/>
  <c r="S59" i="44"/>
  <c r="N59" i="44"/>
  <c r="R59" i="44"/>
  <c r="T59" i="44"/>
  <c r="M59" i="44"/>
  <c r="BR58" i="44"/>
  <c r="BQ58" i="44"/>
  <c r="BP58" i="44"/>
  <c r="BO58" i="44"/>
  <c r="BF58" i="44"/>
  <c r="BE58" i="44"/>
  <c r="BD58" i="44"/>
  <c r="BC58" i="44"/>
  <c r="BB58" i="44"/>
  <c r="BA58" i="44"/>
  <c r="AZ58" i="44"/>
  <c r="AY58" i="44"/>
  <c r="AX58" i="44"/>
  <c r="AW58" i="44"/>
  <c r="AV58" i="44"/>
  <c r="AU58" i="44"/>
  <c r="AT58" i="44"/>
  <c r="AS58" i="44"/>
  <c r="AR58" i="44"/>
  <c r="AQ58" i="44"/>
  <c r="AP58" i="44"/>
  <c r="AO58" i="44"/>
  <c r="AI58" i="44"/>
  <c r="AH58" i="44"/>
  <c r="AF58" i="44"/>
  <c r="AE58" i="44"/>
  <c r="AD58" i="44"/>
  <c r="AC58" i="44"/>
  <c r="AB58" i="44"/>
  <c r="AA58" i="44"/>
  <c r="Y58" i="44"/>
  <c r="BI58" i="44" s="1"/>
  <c r="R58" i="44"/>
  <c r="T58" i="44"/>
  <c r="O58" i="44"/>
  <c r="S58" i="44"/>
  <c r="N58" i="44"/>
  <c r="M58" i="44"/>
  <c r="BR57" i="44"/>
  <c r="BQ57" i="44"/>
  <c r="BP57" i="44"/>
  <c r="BO57" i="44"/>
  <c r="BF57" i="44"/>
  <c r="BE57" i="44"/>
  <c r="BD57" i="44"/>
  <c r="BC57" i="44"/>
  <c r="BB57" i="44"/>
  <c r="BA57" i="44"/>
  <c r="AZ57" i="44"/>
  <c r="AY57" i="44"/>
  <c r="AX57" i="44"/>
  <c r="AW57" i="44"/>
  <c r="AV57" i="44"/>
  <c r="AU57" i="44"/>
  <c r="AT57" i="44"/>
  <c r="AS57" i="44"/>
  <c r="AR57" i="44"/>
  <c r="AQ57" i="44"/>
  <c r="AP57" i="44"/>
  <c r="AO57" i="44"/>
  <c r="AI57" i="44"/>
  <c r="AH57" i="44"/>
  <c r="AF57" i="44"/>
  <c r="AE57" i="44"/>
  <c r="AD57" i="44"/>
  <c r="AC57" i="44"/>
  <c r="AB57" i="44"/>
  <c r="AA57" i="44"/>
  <c r="Y57" i="44"/>
  <c r="BI57" i="44" s="1"/>
  <c r="S57" i="44"/>
  <c r="O57" i="44"/>
  <c r="N57" i="44"/>
  <c r="R57" i="44"/>
  <c r="T57" i="44"/>
  <c r="M57" i="44"/>
  <c r="BR56" i="44"/>
  <c r="BQ56" i="44"/>
  <c r="BP56" i="44"/>
  <c r="BO56" i="44"/>
  <c r="BF56" i="44"/>
  <c r="BE56" i="44"/>
  <c r="BD56" i="44"/>
  <c r="BC56" i="44"/>
  <c r="BB56" i="44"/>
  <c r="BA56" i="44"/>
  <c r="AZ56" i="44"/>
  <c r="AY56" i="44"/>
  <c r="AX56" i="44"/>
  <c r="AW56" i="44"/>
  <c r="AV56" i="44"/>
  <c r="AU56" i="44"/>
  <c r="AT56" i="44"/>
  <c r="AS56" i="44"/>
  <c r="AR56" i="44"/>
  <c r="AQ56" i="44"/>
  <c r="AP56" i="44"/>
  <c r="AO56" i="44"/>
  <c r="AI56" i="44"/>
  <c r="AH56" i="44"/>
  <c r="AF56" i="44"/>
  <c r="AE56" i="44"/>
  <c r="AD56" i="44"/>
  <c r="AC56" i="44"/>
  <c r="AB56" i="44"/>
  <c r="AA56" i="44"/>
  <c r="Y56" i="44"/>
  <c r="K72" i="55" s="1"/>
  <c r="O56" i="44"/>
  <c r="S56" i="44"/>
  <c r="N56" i="44"/>
  <c r="R56" i="44"/>
  <c r="M56" i="44"/>
  <c r="BR55" i="44"/>
  <c r="BQ55" i="44"/>
  <c r="BP55" i="44"/>
  <c r="BO55" i="44"/>
  <c r="BF55" i="44"/>
  <c r="BE55" i="44"/>
  <c r="BD55" i="44"/>
  <c r="BC55" i="44"/>
  <c r="BB55" i="44"/>
  <c r="BA55" i="44"/>
  <c r="AZ55" i="44"/>
  <c r="AY55" i="44"/>
  <c r="AX55" i="44"/>
  <c r="AW55" i="44"/>
  <c r="AV55" i="44"/>
  <c r="AU55" i="44"/>
  <c r="AT55" i="44"/>
  <c r="AS55" i="44"/>
  <c r="AR55" i="44"/>
  <c r="AQ55" i="44"/>
  <c r="AP55" i="44"/>
  <c r="AO55" i="44"/>
  <c r="AM55" i="44"/>
  <c r="AL55" i="44"/>
  <c r="AK55" i="44"/>
  <c r="AJ55" i="44"/>
  <c r="AI55" i="44"/>
  <c r="AH55" i="44"/>
  <c r="AF55" i="44"/>
  <c r="AE55" i="44"/>
  <c r="AD55" i="44"/>
  <c r="AC55" i="44"/>
  <c r="AB55" i="44"/>
  <c r="AA55" i="44"/>
  <c r="Y55" i="44"/>
  <c r="BM55" i="44"/>
  <c r="R55" i="44"/>
  <c r="T55" i="44"/>
  <c r="O55" i="44"/>
  <c r="S55" i="44"/>
  <c r="N55" i="44"/>
  <c r="M55" i="44"/>
  <c r="BR54" i="44"/>
  <c r="BQ54" i="44"/>
  <c r="BP54" i="44"/>
  <c r="BO54" i="44"/>
  <c r="Y54" i="44"/>
  <c r="BJ54" i="44"/>
  <c r="BF54" i="44"/>
  <c r="BE54" i="44"/>
  <c r="BD54" i="44"/>
  <c r="BC54" i="44"/>
  <c r="BB54" i="44"/>
  <c r="BA54" i="44"/>
  <c r="AZ54" i="44"/>
  <c r="AY54" i="44"/>
  <c r="AX54" i="44"/>
  <c r="AW54" i="44"/>
  <c r="AV54" i="44"/>
  <c r="AU54" i="44"/>
  <c r="AT54" i="44"/>
  <c r="AS54" i="44"/>
  <c r="AR54" i="44"/>
  <c r="AQ54" i="44"/>
  <c r="AP54" i="44"/>
  <c r="AO54" i="44"/>
  <c r="AM54" i="44"/>
  <c r="AL54" i="44"/>
  <c r="AK54" i="44"/>
  <c r="AJ54" i="44"/>
  <c r="AI54" i="44"/>
  <c r="AH54" i="44"/>
  <c r="AF54" i="44"/>
  <c r="AE54" i="44"/>
  <c r="AD54" i="44"/>
  <c r="AC54" i="44"/>
  <c r="AB54" i="44"/>
  <c r="AA54" i="44"/>
  <c r="BM54" i="44"/>
  <c r="S54" i="44"/>
  <c r="T54" i="44"/>
  <c r="O54" i="44"/>
  <c r="N54" i="44"/>
  <c r="R54" i="44"/>
  <c r="M54" i="44"/>
  <c r="BR53" i="44"/>
  <c r="BQ53" i="44"/>
  <c r="BP53" i="44"/>
  <c r="BO53" i="44"/>
  <c r="Y53" i="44"/>
  <c r="BM53" i="44" s="1"/>
  <c r="BF53" i="44"/>
  <c r="BE53" i="44"/>
  <c r="BD53" i="44"/>
  <c r="BC53" i="44"/>
  <c r="BB53" i="44"/>
  <c r="BA53" i="44"/>
  <c r="AZ53" i="44"/>
  <c r="AY53" i="44"/>
  <c r="AX53" i="44"/>
  <c r="AW53" i="44"/>
  <c r="AV53" i="44"/>
  <c r="AU53" i="44"/>
  <c r="AT53" i="44"/>
  <c r="AS53" i="44"/>
  <c r="AR53" i="44"/>
  <c r="AQ53" i="44"/>
  <c r="AP53" i="44"/>
  <c r="AO53" i="44"/>
  <c r="AM53" i="44"/>
  <c r="AL53" i="44"/>
  <c r="AK53" i="44"/>
  <c r="AJ53" i="44"/>
  <c r="AI53" i="44"/>
  <c r="AH53" i="44"/>
  <c r="AF53" i="44"/>
  <c r="AE53" i="44"/>
  <c r="AD53" i="44"/>
  <c r="AC53" i="44"/>
  <c r="AB53" i="44"/>
  <c r="AA53" i="44"/>
  <c r="BL53" i="44"/>
  <c r="R53" i="44"/>
  <c r="T53" i="44"/>
  <c r="O53" i="44"/>
  <c r="S53" i="44"/>
  <c r="N53" i="44"/>
  <c r="M53" i="44"/>
  <c r="BR52" i="44"/>
  <c r="BQ52" i="44"/>
  <c r="BP52" i="44"/>
  <c r="BO52" i="44"/>
  <c r="BF52" i="44"/>
  <c r="BE52" i="44"/>
  <c r="BD52" i="44"/>
  <c r="BC52" i="44"/>
  <c r="BB52" i="44"/>
  <c r="BA52" i="44"/>
  <c r="AZ52" i="44"/>
  <c r="AY52" i="44"/>
  <c r="AX52" i="44"/>
  <c r="AW52" i="44"/>
  <c r="AV52" i="44"/>
  <c r="AU52" i="44"/>
  <c r="AT52" i="44"/>
  <c r="AS52" i="44"/>
  <c r="AR52" i="44"/>
  <c r="AQ52" i="44"/>
  <c r="AP52" i="44"/>
  <c r="AO52" i="44"/>
  <c r="AM52" i="44"/>
  <c r="AL52" i="44"/>
  <c r="AK52" i="44"/>
  <c r="AJ52" i="44"/>
  <c r="AI52" i="44"/>
  <c r="AH52" i="44"/>
  <c r="AF52" i="44"/>
  <c r="AE52" i="44"/>
  <c r="AD52" i="44"/>
  <c r="AC52" i="44"/>
  <c r="AB52" i="44"/>
  <c r="AA52" i="44"/>
  <c r="Y52" i="44"/>
  <c r="BJ52" i="44"/>
  <c r="S52" i="44"/>
  <c r="R52" i="44"/>
  <c r="O52" i="44"/>
  <c r="N52" i="44"/>
  <c r="M52" i="44"/>
  <c r="BR51" i="44"/>
  <c r="BQ51" i="44"/>
  <c r="BP51" i="44"/>
  <c r="BO51" i="44"/>
  <c r="Y51" i="44"/>
  <c r="BJ51" i="44" s="1"/>
  <c r="BF51" i="44"/>
  <c r="BE51" i="44"/>
  <c r="BD51" i="44"/>
  <c r="BC51" i="44"/>
  <c r="BB51" i="44"/>
  <c r="BA51" i="44"/>
  <c r="AZ51" i="44"/>
  <c r="AY51" i="44"/>
  <c r="AX51" i="44"/>
  <c r="AW51" i="44"/>
  <c r="AV51" i="44"/>
  <c r="AU51" i="44"/>
  <c r="AT51" i="44"/>
  <c r="AS51" i="44"/>
  <c r="AR51" i="44"/>
  <c r="AQ51" i="44"/>
  <c r="AP51" i="44"/>
  <c r="AO51" i="44"/>
  <c r="AM51" i="44"/>
  <c r="AL51" i="44"/>
  <c r="AK51" i="44"/>
  <c r="AJ51" i="44"/>
  <c r="AI51" i="44"/>
  <c r="AH51" i="44"/>
  <c r="AF51" i="44"/>
  <c r="AE51" i="44"/>
  <c r="AD51" i="44"/>
  <c r="AC51" i="44"/>
  <c r="AB51" i="44"/>
  <c r="AA51" i="44"/>
  <c r="BM51" i="44"/>
  <c r="S51" i="44"/>
  <c r="O51" i="44"/>
  <c r="N51" i="44"/>
  <c r="R51" i="44"/>
  <c r="T51" i="44"/>
  <c r="M51" i="44"/>
  <c r="F51" i="44"/>
  <c r="F52" i="44" s="1"/>
  <c r="E51" i="44"/>
  <c r="E52" i="44" s="1"/>
  <c r="E53" i="44" s="1"/>
  <c r="D51" i="44"/>
  <c r="D52" i="44"/>
  <c r="D53" i="44"/>
  <c r="BR50" i="44"/>
  <c r="BQ50" i="44"/>
  <c r="BP50" i="44"/>
  <c r="BO50" i="44"/>
  <c r="Y50" i="44"/>
  <c r="BK50" i="44" s="1"/>
  <c r="BF50" i="44"/>
  <c r="BE50" i="44"/>
  <c r="BD50" i="44"/>
  <c r="BC50" i="44"/>
  <c r="BB50" i="44"/>
  <c r="BA50" i="44"/>
  <c r="AZ50" i="44"/>
  <c r="AY50" i="44"/>
  <c r="AX50" i="44"/>
  <c r="AW50" i="44"/>
  <c r="AV50" i="44"/>
  <c r="AU50" i="44"/>
  <c r="AT50" i="44"/>
  <c r="AS50" i="44"/>
  <c r="AR50" i="44"/>
  <c r="AQ50" i="44"/>
  <c r="AP50" i="44"/>
  <c r="AO50" i="44"/>
  <c r="AM50" i="44"/>
  <c r="AL50" i="44"/>
  <c r="AK50" i="44"/>
  <c r="AJ50" i="44"/>
  <c r="AI50" i="44"/>
  <c r="AH50" i="44"/>
  <c r="AF50" i="44"/>
  <c r="AE50" i="44"/>
  <c r="AD50" i="44"/>
  <c r="AC50" i="44"/>
  <c r="AB50" i="44"/>
  <c r="AA50" i="44"/>
  <c r="T50" i="44"/>
  <c r="O50" i="44"/>
  <c r="S50" i="44"/>
  <c r="N50" i="44"/>
  <c r="R50" i="44"/>
  <c r="M50" i="44"/>
  <c r="BR49" i="44"/>
  <c r="BQ49" i="44"/>
  <c r="BP49" i="44"/>
  <c r="BO49" i="44"/>
  <c r="BF49" i="44"/>
  <c r="BE49" i="44"/>
  <c r="BD49" i="44"/>
  <c r="BC49" i="44"/>
  <c r="BB49" i="44"/>
  <c r="BA49" i="44"/>
  <c r="AZ49" i="44"/>
  <c r="AY49" i="44"/>
  <c r="AX49" i="44"/>
  <c r="AW49" i="44"/>
  <c r="AV49" i="44"/>
  <c r="AU49" i="44"/>
  <c r="AT49" i="44"/>
  <c r="AS49" i="44"/>
  <c r="AR49" i="44"/>
  <c r="AQ49" i="44"/>
  <c r="AP49" i="44"/>
  <c r="AO49" i="44"/>
  <c r="AM49" i="44"/>
  <c r="AL49" i="44"/>
  <c r="AK49" i="44"/>
  <c r="AJ49" i="44"/>
  <c r="AI49" i="44"/>
  <c r="AH49" i="44"/>
  <c r="AF49" i="44"/>
  <c r="AE49" i="44"/>
  <c r="AD49" i="44"/>
  <c r="AC49" i="44"/>
  <c r="AB49" i="44"/>
  <c r="AA49" i="44"/>
  <c r="Y49" i="44"/>
  <c r="BI49" i="44" s="1"/>
  <c r="R49" i="44"/>
  <c r="O49" i="44"/>
  <c r="S49" i="44"/>
  <c r="N49" i="44"/>
  <c r="M49" i="44"/>
  <c r="BR48" i="44"/>
  <c r="BQ48" i="44"/>
  <c r="BP48" i="44"/>
  <c r="BO48" i="44"/>
  <c r="Y48" i="44"/>
  <c r="BL48" i="44"/>
  <c r="BF48" i="44"/>
  <c r="BE48" i="44"/>
  <c r="BD48" i="44"/>
  <c r="BC48" i="44"/>
  <c r="BB48" i="44"/>
  <c r="BA48" i="44"/>
  <c r="AZ48" i="44"/>
  <c r="AY48" i="44"/>
  <c r="AX48" i="44"/>
  <c r="AW48" i="44"/>
  <c r="AV48" i="44"/>
  <c r="AU48" i="44"/>
  <c r="AT48" i="44"/>
  <c r="AS48" i="44"/>
  <c r="AR48" i="44"/>
  <c r="AQ48" i="44"/>
  <c r="AP48" i="44"/>
  <c r="AO48" i="44"/>
  <c r="AM48" i="44"/>
  <c r="AL48" i="44"/>
  <c r="AK48" i="44"/>
  <c r="AJ48" i="44"/>
  <c r="AI48" i="44"/>
  <c r="AH48" i="44"/>
  <c r="AF48" i="44"/>
  <c r="AE48" i="44"/>
  <c r="AD48" i="44"/>
  <c r="AC48" i="44"/>
  <c r="AB48" i="44"/>
  <c r="AA48" i="44"/>
  <c r="BM48" i="44"/>
  <c r="S48" i="44"/>
  <c r="O48" i="44"/>
  <c r="N48" i="44"/>
  <c r="R48" i="44"/>
  <c r="T48" i="44"/>
  <c r="M48" i="44"/>
  <c r="BF47" i="44"/>
  <c r="BE47" i="44"/>
  <c r="BD47" i="44"/>
  <c r="BC47" i="44"/>
  <c r="BB47" i="44"/>
  <c r="BA47" i="44"/>
  <c r="AZ47" i="44"/>
  <c r="AY47" i="44"/>
  <c r="AX47" i="44"/>
  <c r="AW47" i="44"/>
  <c r="AV47" i="44"/>
  <c r="AU47" i="44"/>
  <c r="AT47" i="44"/>
  <c r="AS47" i="44"/>
  <c r="AR47" i="44"/>
  <c r="AQ47" i="44"/>
  <c r="AP47" i="44"/>
  <c r="AO47" i="44"/>
  <c r="AM47" i="44"/>
  <c r="AL47" i="44"/>
  <c r="AK47" i="44"/>
  <c r="AJ47" i="44"/>
  <c r="AI47" i="44"/>
  <c r="AH47" i="44"/>
  <c r="AF47" i="44"/>
  <c r="AE47" i="44"/>
  <c r="AD47" i="44"/>
  <c r="AC47" i="44"/>
  <c r="AB47" i="44"/>
  <c r="AA47" i="44"/>
  <c r="Y47" i="44"/>
  <c r="K86" i="55" s="1"/>
  <c r="O47" i="44"/>
  <c r="S47" i="44"/>
  <c r="N47" i="44"/>
  <c r="R47" i="44"/>
  <c r="T47" i="44"/>
  <c r="M47" i="44"/>
  <c r="F47" i="44"/>
  <c r="K18" i="55" s="1"/>
  <c r="K20" i="55" s="1"/>
  <c r="F48" i="44"/>
  <c r="K19" i="55" s="1"/>
  <c r="L19" i="55" s="1"/>
  <c r="E47" i="44"/>
  <c r="E48" i="44" s="1"/>
  <c r="D47" i="44"/>
  <c r="D48" i="44"/>
  <c r="BF46" i="44"/>
  <c r="BE46" i="44"/>
  <c r="BD46" i="44"/>
  <c r="BC46" i="44"/>
  <c r="BB46" i="44"/>
  <c r="BA46" i="44"/>
  <c r="AZ46" i="44"/>
  <c r="AY46" i="44"/>
  <c r="AX46" i="44"/>
  <c r="AW46" i="44"/>
  <c r="AV46" i="44"/>
  <c r="AU46" i="44"/>
  <c r="AT46" i="44"/>
  <c r="AS46" i="44"/>
  <c r="AR46" i="44"/>
  <c r="AQ46" i="44"/>
  <c r="AP46" i="44"/>
  <c r="AO46" i="44"/>
  <c r="AM46" i="44"/>
  <c r="AL46" i="44"/>
  <c r="AK46" i="44"/>
  <c r="AJ46" i="44"/>
  <c r="AI46" i="44"/>
  <c r="AH46" i="44"/>
  <c r="AF46" i="44"/>
  <c r="AE46" i="44"/>
  <c r="AD46" i="44"/>
  <c r="AC46" i="44"/>
  <c r="AB46" i="44"/>
  <c r="AA46" i="44"/>
  <c r="Y46" i="44"/>
  <c r="BI46" i="44"/>
  <c r="R46" i="44"/>
  <c r="T46" i="44"/>
  <c r="O46" i="44"/>
  <c r="S46" i="44"/>
  <c r="N46" i="44"/>
  <c r="M46" i="44"/>
  <c r="BR45" i="44"/>
  <c r="BQ45" i="44"/>
  <c r="BP45" i="44"/>
  <c r="BO45" i="44"/>
  <c r="Y45" i="44"/>
  <c r="BK45" i="44"/>
  <c r="BF45" i="44"/>
  <c r="BE45" i="44"/>
  <c r="BD45" i="44"/>
  <c r="BC45" i="44"/>
  <c r="BB45" i="44"/>
  <c r="BA45" i="44"/>
  <c r="AZ45" i="44"/>
  <c r="AY45" i="44"/>
  <c r="AX45" i="44"/>
  <c r="AW45" i="44"/>
  <c r="AV45" i="44"/>
  <c r="AU45" i="44"/>
  <c r="AT45" i="44"/>
  <c r="AS45" i="44"/>
  <c r="AR45" i="44"/>
  <c r="AQ45" i="44"/>
  <c r="AP45" i="44"/>
  <c r="AO45" i="44"/>
  <c r="AM45" i="44"/>
  <c r="AL45" i="44"/>
  <c r="AK45" i="44"/>
  <c r="AJ45" i="44"/>
  <c r="AI45" i="44"/>
  <c r="AH45" i="44"/>
  <c r="AF45" i="44"/>
  <c r="AE45" i="44"/>
  <c r="AD45" i="44"/>
  <c r="AC45" i="44"/>
  <c r="AB45" i="44"/>
  <c r="AA45" i="44"/>
  <c r="BM45" i="44"/>
  <c r="T45" i="44"/>
  <c r="S45" i="44"/>
  <c r="O45" i="44"/>
  <c r="N45" i="44"/>
  <c r="R45" i="44"/>
  <c r="M45" i="44"/>
  <c r="BR44" i="44"/>
  <c r="BQ44" i="44"/>
  <c r="BP44" i="44"/>
  <c r="BO44" i="44"/>
  <c r="BF44" i="44"/>
  <c r="BE44" i="44"/>
  <c r="BD44" i="44"/>
  <c r="BC44" i="44"/>
  <c r="BB44" i="44"/>
  <c r="BA44" i="44"/>
  <c r="AZ44" i="44"/>
  <c r="AY44" i="44"/>
  <c r="AX44" i="44"/>
  <c r="AW44" i="44"/>
  <c r="AV44" i="44"/>
  <c r="AU44" i="44"/>
  <c r="AT44" i="44"/>
  <c r="AS44" i="44"/>
  <c r="AR44" i="44"/>
  <c r="AQ44" i="44"/>
  <c r="AP44" i="44"/>
  <c r="AO44" i="44"/>
  <c r="AM44" i="44"/>
  <c r="AL44" i="44"/>
  <c r="AK44" i="44"/>
  <c r="AJ44" i="44"/>
  <c r="AI44" i="44"/>
  <c r="AH44" i="44"/>
  <c r="AF44" i="44"/>
  <c r="AE44" i="44"/>
  <c r="AD44" i="44"/>
  <c r="AC44" i="44"/>
  <c r="AB44" i="44"/>
  <c r="AA44" i="44"/>
  <c r="Y44" i="44"/>
  <c r="BI44" i="44" s="1"/>
  <c r="R44" i="44"/>
  <c r="T44" i="44"/>
  <c r="O44" i="44"/>
  <c r="S44" i="44"/>
  <c r="N44" i="44"/>
  <c r="M44" i="44"/>
  <c r="BR43" i="44"/>
  <c r="BQ43" i="44"/>
  <c r="BP43" i="44"/>
  <c r="BO43" i="44"/>
  <c r="BF43" i="44"/>
  <c r="BE43" i="44"/>
  <c r="BD43" i="44"/>
  <c r="BC43" i="44"/>
  <c r="BB43" i="44"/>
  <c r="BA43" i="44"/>
  <c r="AZ43" i="44"/>
  <c r="AY43" i="44"/>
  <c r="AX43" i="44"/>
  <c r="AW43" i="44"/>
  <c r="AV43" i="44"/>
  <c r="AU43" i="44"/>
  <c r="AT43" i="44"/>
  <c r="AS43" i="44"/>
  <c r="AR43" i="44"/>
  <c r="AQ43" i="44"/>
  <c r="AP43" i="44"/>
  <c r="AO43" i="44"/>
  <c r="AI43" i="44"/>
  <c r="AH43" i="44"/>
  <c r="AF43" i="44"/>
  <c r="AE43" i="44"/>
  <c r="AD43" i="44"/>
  <c r="AC43" i="44"/>
  <c r="AB43" i="44"/>
  <c r="AA43" i="44"/>
  <c r="Y43" i="44"/>
  <c r="BK43" i="44" s="1"/>
  <c r="S43" i="44"/>
  <c r="R43" i="44"/>
  <c r="T43" i="44"/>
  <c r="O43" i="44"/>
  <c r="N43" i="44"/>
  <c r="M43" i="44"/>
  <c r="F43" i="44"/>
  <c r="K13" i="55" s="1"/>
  <c r="K15" i="55" s="1"/>
  <c r="E43" i="44"/>
  <c r="E44" i="44" s="1"/>
  <c r="D43" i="44"/>
  <c r="D44" i="44"/>
  <c r="BR42" i="44"/>
  <c r="BQ42" i="44"/>
  <c r="BP42" i="44"/>
  <c r="BO42" i="44"/>
  <c r="Y42" i="44"/>
  <c r="BF42" i="44"/>
  <c r="BE42" i="44"/>
  <c r="BD42" i="44"/>
  <c r="BC42" i="44"/>
  <c r="BB42" i="44"/>
  <c r="BA42" i="44"/>
  <c r="AZ42" i="44"/>
  <c r="AY42" i="44"/>
  <c r="AX42" i="44"/>
  <c r="AW42" i="44"/>
  <c r="AV42" i="44"/>
  <c r="AU42" i="44"/>
  <c r="AT42" i="44"/>
  <c r="AS42" i="44"/>
  <c r="AR42" i="44"/>
  <c r="AQ42" i="44"/>
  <c r="AP42" i="44"/>
  <c r="AO42" i="44"/>
  <c r="AM42" i="44"/>
  <c r="AL42" i="44"/>
  <c r="AK42" i="44"/>
  <c r="AJ42" i="44"/>
  <c r="AI42" i="44"/>
  <c r="AH42" i="44"/>
  <c r="AF42" i="44"/>
  <c r="AE42" i="44"/>
  <c r="AD42" i="44"/>
  <c r="AC42" i="44"/>
  <c r="AB42" i="44"/>
  <c r="AA42" i="44"/>
  <c r="BM42" i="44"/>
  <c r="T42" i="44"/>
  <c r="S42" i="44"/>
  <c r="O42" i="44"/>
  <c r="N42" i="44"/>
  <c r="R42" i="44"/>
  <c r="M42" i="44"/>
  <c r="BR41" i="44"/>
  <c r="BQ41" i="44"/>
  <c r="BP41" i="44"/>
  <c r="BO41" i="44"/>
  <c r="BF41" i="44"/>
  <c r="BE41" i="44"/>
  <c r="BD41" i="44"/>
  <c r="BC41" i="44"/>
  <c r="BB41" i="44"/>
  <c r="BA41" i="44"/>
  <c r="AZ41" i="44"/>
  <c r="AY41" i="44"/>
  <c r="AX41" i="44"/>
  <c r="AW41" i="44"/>
  <c r="AV41" i="44"/>
  <c r="AU41" i="44"/>
  <c r="AT41" i="44"/>
  <c r="AS41" i="44"/>
  <c r="AR41" i="44"/>
  <c r="AQ41" i="44"/>
  <c r="AP41" i="44"/>
  <c r="AO41" i="44"/>
  <c r="AI41" i="44"/>
  <c r="AH41" i="44"/>
  <c r="AF41" i="44"/>
  <c r="AE41" i="44"/>
  <c r="AD41" i="44"/>
  <c r="AC41" i="44"/>
  <c r="AB41" i="44"/>
  <c r="AA41" i="44"/>
  <c r="Y41" i="44"/>
  <c r="K69" i="55" s="1"/>
  <c r="BM41" i="44"/>
  <c r="R41" i="44"/>
  <c r="T41" i="44"/>
  <c r="O41" i="44"/>
  <c r="S41" i="44"/>
  <c r="N41" i="44"/>
  <c r="M41" i="44"/>
  <c r="BR40" i="44"/>
  <c r="BQ40" i="44"/>
  <c r="BP40" i="44"/>
  <c r="BO40" i="44"/>
  <c r="Y40" i="44"/>
  <c r="BK40" i="44"/>
  <c r="BF40" i="44"/>
  <c r="BE40" i="44"/>
  <c r="BD40" i="44"/>
  <c r="BC40" i="44"/>
  <c r="BB40" i="44"/>
  <c r="BA40" i="44"/>
  <c r="AZ40" i="44"/>
  <c r="AY40" i="44"/>
  <c r="AX40" i="44"/>
  <c r="AW40" i="44"/>
  <c r="AV40" i="44"/>
  <c r="AU40" i="44"/>
  <c r="AT40" i="44"/>
  <c r="AS40" i="44"/>
  <c r="AR40" i="44"/>
  <c r="AQ40" i="44"/>
  <c r="AP40" i="44"/>
  <c r="AO40" i="44"/>
  <c r="AI40" i="44"/>
  <c r="AH40" i="44"/>
  <c r="AF40" i="44"/>
  <c r="AE40" i="44"/>
  <c r="AD40" i="44"/>
  <c r="AC40" i="44"/>
  <c r="AB40" i="44"/>
  <c r="AA40" i="44"/>
  <c r="BM40" i="44"/>
  <c r="T40" i="44"/>
  <c r="S40" i="44"/>
  <c r="O40" i="44"/>
  <c r="N40" i="44"/>
  <c r="R40" i="44"/>
  <c r="M40" i="44"/>
  <c r="BR39" i="44"/>
  <c r="BQ39" i="44"/>
  <c r="BP39" i="44"/>
  <c r="BO39" i="44"/>
  <c r="Y39" i="44"/>
  <c r="BF39" i="44"/>
  <c r="BE39" i="44"/>
  <c r="BD39" i="44"/>
  <c r="BC39" i="44"/>
  <c r="BB39" i="44"/>
  <c r="BA39" i="44"/>
  <c r="AZ39" i="44"/>
  <c r="AY39" i="44"/>
  <c r="AX39" i="44"/>
  <c r="AW39" i="44"/>
  <c r="AV39" i="44"/>
  <c r="AU39" i="44"/>
  <c r="AT39" i="44"/>
  <c r="AS39" i="44"/>
  <c r="AR39" i="44"/>
  <c r="AQ39" i="44"/>
  <c r="AP39" i="44"/>
  <c r="AO39" i="44"/>
  <c r="AI39" i="44"/>
  <c r="AH39" i="44"/>
  <c r="AF39" i="44"/>
  <c r="AE39" i="44"/>
  <c r="AD39" i="44"/>
  <c r="AC39" i="44"/>
  <c r="AB39" i="44"/>
  <c r="AA39" i="44"/>
  <c r="O39" i="44"/>
  <c r="S39" i="44"/>
  <c r="N39" i="44"/>
  <c r="R39" i="44"/>
  <c r="T39" i="44"/>
  <c r="M39" i="44"/>
  <c r="F35" i="44"/>
  <c r="F36" i="44" s="1"/>
  <c r="F37" i="44" s="1"/>
  <c r="F38" i="44" s="1"/>
  <c r="BR38" i="44"/>
  <c r="BQ38" i="44"/>
  <c r="BP38" i="44"/>
  <c r="BO38" i="44"/>
  <c r="BF38" i="44"/>
  <c r="BE38" i="44"/>
  <c r="BD38" i="44"/>
  <c r="BC38" i="44"/>
  <c r="BB38" i="44"/>
  <c r="BA38" i="44"/>
  <c r="AZ38" i="44"/>
  <c r="AY38" i="44"/>
  <c r="AX38" i="44"/>
  <c r="AW38" i="44"/>
  <c r="AV38" i="44"/>
  <c r="AU38" i="44"/>
  <c r="AT38" i="44"/>
  <c r="AS38" i="44"/>
  <c r="AR38" i="44"/>
  <c r="AQ38" i="44"/>
  <c r="AP38" i="44"/>
  <c r="AO38" i="44"/>
  <c r="AM38" i="44"/>
  <c r="AL38" i="44"/>
  <c r="AK38" i="44"/>
  <c r="AJ38" i="44"/>
  <c r="AI38" i="44"/>
  <c r="AH38" i="44"/>
  <c r="AF38" i="44"/>
  <c r="AE38" i="44"/>
  <c r="AD38" i="44"/>
  <c r="AC38" i="44"/>
  <c r="AB38" i="44"/>
  <c r="AA38" i="44"/>
  <c r="Y38" i="44"/>
  <c r="BI38" i="44"/>
  <c r="R38" i="44"/>
  <c r="T38" i="44"/>
  <c r="O38" i="44"/>
  <c r="S38" i="44"/>
  <c r="N38" i="44"/>
  <c r="M38" i="44"/>
  <c r="BR37" i="44"/>
  <c r="BQ37" i="44"/>
  <c r="BP37" i="44"/>
  <c r="BO37" i="44"/>
  <c r="BF37" i="44"/>
  <c r="BE37" i="44"/>
  <c r="BD37" i="44"/>
  <c r="BC37" i="44"/>
  <c r="BB37" i="44"/>
  <c r="BA37" i="44"/>
  <c r="AZ37" i="44"/>
  <c r="AY37" i="44"/>
  <c r="AX37" i="44"/>
  <c r="AW37" i="44"/>
  <c r="AV37" i="44"/>
  <c r="AU37" i="44"/>
  <c r="AT37" i="44"/>
  <c r="AS37" i="44"/>
  <c r="AR37" i="44"/>
  <c r="AQ37" i="44"/>
  <c r="AP37" i="44"/>
  <c r="AO37" i="44"/>
  <c r="AM37" i="44"/>
  <c r="AL37" i="44"/>
  <c r="AK37" i="44"/>
  <c r="AJ37" i="44"/>
  <c r="AI37" i="44"/>
  <c r="AH37" i="44"/>
  <c r="AF37" i="44"/>
  <c r="AE37" i="44"/>
  <c r="AD37" i="44"/>
  <c r="AC37" i="44"/>
  <c r="AB37" i="44"/>
  <c r="AA37" i="44"/>
  <c r="Y37" i="44"/>
  <c r="K93" i="55" s="1"/>
  <c r="L93" i="55" s="1"/>
  <c r="S37" i="44"/>
  <c r="R37" i="44"/>
  <c r="O37" i="44"/>
  <c r="N37" i="44"/>
  <c r="M37" i="44"/>
  <c r="BR36" i="44"/>
  <c r="BQ36" i="44"/>
  <c r="BP36" i="44"/>
  <c r="BO36" i="44"/>
  <c r="Y36" i="44"/>
  <c r="K98" i="55" s="1"/>
  <c r="L101" i="55" s="1"/>
  <c r="BH36" i="44"/>
  <c r="BF36" i="44"/>
  <c r="BE36" i="44"/>
  <c r="BD36" i="44"/>
  <c r="BC36" i="44"/>
  <c r="BB36" i="44"/>
  <c r="BA36" i="44"/>
  <c r="AZ36" i="44"/>
  <c r="AY36" i="44"/>
  <c r="AX36" i="44"/>
  <c r="AW36" i="44"/>
  <c r="AV36" i="44"/>
  <c r="AU36" i="44"/>
  <c r="AT36" i="44"/>
  <c r="AS36" i="44"/>
  <c r="AR36" i="44"/>
  <c r="AQ36" i="44"/>
  <c r="AP36" i="44"/>
  <c r="AO36" i="44"/>
  <c r="AM36" i="44"/>
  <c r="AL36" i="44"/>
  <c r="AK36" i="44"/>
  <c r="AJ36" i="44"/>
  <c r="AI36" i="44"/>
  <c r="AH36" i="44"/>
  <c r="AF36" i="44"/>
  <c r="AE36" i="44"/>
  <c r="AD36" i="44"/>
  <c r="AC36" i="44"/>
  <c r="AB36" i="44"/>
  <c r="AA36" i="44"/>
  <c r="BM36" i="44"/>
  <c r="T36" i="44"/>
  <c r="S36" i="44"/>
  <c r="O36" i="44"/>
  <c r="N36" i="44"/>
  <c r="R36" i="44"/>
  <c r="M36" i="44"/>
  <c r="BR35" i="44"/>
  <c r="BQ35" i="44"/>
  <c r="BP35" i="44"/>
  <c r="BO35" i="44"/>
  <c r="BF35" i="44"/>
  <c r="BE35" i="44"/>
  <c r="BD35" i="44"/>
  <c r="BC35" i="44"/>
  <c r="BB35" i="44"/>
  <c r="BA35" i="44"/>
  <c r="AZ35" i="44"/>
  <c r="AY35" i="44"/>
  <c r="AX35" i="44"/>
  <c r="AW35" i="44"/>
  <c r="AV35" i="44"/>
  <c r="AU35" i="44"/>
  <c r="AT35" i="44"/>
  <c r="AS35" i="44"/>
  <c r="AR35" i="44"/>
  <c r="AQ35" i="44"/>
  <c r="AP35" i="44"/>
  <c r="AO35" i="44"/>
  <c r="AM35" i="44"/>
  <c r="AL35" i="44"/>
  <c r="AK35" i="44"/>
  <c r="AJ35" i="44"/>
  <c r="AI35" i="44"/>
  <c r="AH35" i="44"/>
  <c r="AF35" i="44"/>
  <c r="AE35" i="44"/>
  <c r="AD35" i="44"/>
  <c r="AC35" i="44"/>
  <c r="AB35" i="44"/>
  <c r="AA35" i="44"/>
  <c r="Y35" i="44"/>
  <c r="BK35" i="44" s="1"/>
  <c r="O35" i="44"/>
  <c r="S35" i="44"/>
  <c r="N35" i="44"/>
  <c r="R35" i="44"/>
  <c r="M35" i="44"/>
  <c r="E35" i="44"/>
  <c r="E36" i="44" s="1"/>
  <c r="E37" i="44" s="1"/>
  <c r="E38" i="44" s="1"/>
  <c r="D35" i="44"/>
  <c r="D36" i="44"/>
  <c r="D37" i="44"/>
  <c r="D38" i="44"/>
  <c r="BR34" i="44"/>
  <c r="BQ34" i="44"/>
  <c r="BP34" i="44"/>
  <c r="BO34" i="44"/>
  <c r="BF34" i="44"/>
  <c r="BE34" i="44"/>
  <c r="BD34" i="44"/>
  <c r="BC34" i="44"/>
  <c r="BB34" i="44"/>
  <c r="BA34" i="44"/>
  <c r="AZ34" i="44"/>
  <c r="AY34" i="44"/>
  <c r="AX34" i="44"/>
  <c r="AW34" i="44"/>
  <c r="AV34" i="44"/>
  <c r="AU34" i="44"/>
  <c r="AT34" i="44"/>
  <c r="AS34" i="44"/>
  <c r="AR34" i="44"/>
  <c r="AQ34" i="44"/>
  <c r="AP34" i="44"/>
  <c r="AO34" i="44"/>
  <c r="AM34" i="44"/>
  <c r="AL34" i="44"/>
  <c r="AK34" i="44"/>
  <c r="AJ34" i="44"/>
  <c r="AI34" i="44"/>
  <c r="AH34" i="44"/>
  <c r="AF34" i="44"/>
  <c r="AE34" i="44"/>
  <c r="AD34" i="44"/>
  <c r="AC34" i="44"/>
  <c r="AB34" i="44"/>
  <c r="AA34" i="44"/>
  <c r="Y34" i="44"/>
  <c r="R34" i="44"/>
  <c r="O34" i="44"/>
  <c r="S34" i="44"/>
  <c r="N34" i="44"/>
  <c r="M34" i="44"/>
  <c r="DT33" i="44"/>
  <c r="DS33" i="44"/>
  <c r="DR33" i="44"/>
  <c r="DQ33" i="44"/>
  <c r="AJ33" i="44"/>
  <c r="BR33" i="44"/>
  <c r="BQ33" i="44"/>
  <c r="BP33" i="44"/>
  <c r="BO33" i="44"/>
  <c r="BF33" i="44"/>
  <c r="BE33" i="44"/>
  <c r="BD33" i="44"/>
  <c r="BC33" i="44"/>
  <c r="BB33" i="44"/>
  <c r="BA33" i="44"/>
  <c r="AZ33" i="44"/>
  <c r="AY33" i="44"/>
  <c r="AX33" i="44"/>
  <c r="AW33" i="44"/>
  <c r="AV33" i="44"/>
  <c r="AU33" i="44"/>
  <c r="AT33" i="44"/>
  <c r="AS33" i="44"/>
  <c r="AR33" i="44"/>
  <c r="AQ33" i="44"/>
  <c r="AP33" i="44"/>
  <c r="AO33" i="44"/>
  <c r="AM33" i="44"/>
  <c r="AL33" i="44"/>
  <c r="AK33" i="44"/>
  <c r="AI33" i="44"/>
  <c r="AH33" i="44"/>
  <c r="AF33" i="44"/>
  <c r="AE33" i="44"/>
  <c r="AD33" i="44"/>
  <c r="AC33" i="44"/>
  <c r="AB33" i="44"/>
  <c r="AA33" i="44"/>
  <c r="Y33" i="44"/>
  <c r="BJ33" i="44"/>
  <c r="S33" i="44"/>
  <c r="O33" i="44"/>
  <c r="N33" i="44"/>
  <c r="R33" i="44"/>
  <c r="T33" i="44"/>
  <c r="M33" i="44"/>
  <c r="DT32" i="44"/>
  <c r="DS32" i="44"/>
  <c r="AL32" i="44"/>
  <c r="DR32" i="44"/>
  <c r="DQ32" i="44"/>
  <c r="BR32" i="44"/>
  <c r="BQ32" i="44"/>
  <c r="BP32" i="44"/>
  <c r="BO32" i="44"/>
  <c r="BF32" i="44"/>
  <c r="BE32" i="44"/>
  <c r="BD32" i="44"/>
  <c r="BC32" i="44"/>
  <c r="BB32" i="44"/>
  <c r="BA32" i="44"/>
  <c r="AZ32" i="44"/>
  <c r="AY32" i="44"/>
  <c r="AX32" i="44"/>
  <c r="AW32" i="44"/>
  <c r="AV32" i="44"/>
  <c r="AU32" i="44"/>
  <c r="AT32" i="44"/>
  <c r="AS32" i="44"/>
  <c r="AR32" i="44"/>
  <c r="AQ32" i="44"/>
  <c r="AP32" i="44"/>
  <c r="AO32" i="44"/>
  <c r="AM32" i="44"/>
  <c r="AK32" i="44"/>
  <c r="AJ32" i="44"/>
  <c r="AI32" i="44"/>
  <c r="AH32" i="44"/>
  <c r="AF32" i="44"/>
  <c r="AE32" i="44"/>
  <c r="AD32" i="44"/>
  <c r="AC32" i="44"/>
  <c r="AB32" i="44"/>
  <c r="AA32" i="44"/>
  <c r="Y32" i="44"/>
  <c r="BM32" i="44"/>
  <c r="R32" i="44"/>
  <c r="T32" i="44"/>
  <c r="O32" i="44"/>
  <c r="S32" i="44"/>
  <c r="N32" i="44"/>
  <c r="M32" i="44"/>
  <c r="DT31" i="44"/>
  <c r="DS31" i="44"/>
  <c r="DR31" i="44"/>
  <c r="DQ31" i="44"/>
  <c r="AJ31" i="44"/>
  <c r="BR31" i="44"/>
  <c r="BQ31" i="44"/>
  <c r="BP31" i="44"/>
  <c r="BO31" i="44"/>
  <c r="BF31" i="44"/>
  <c r="BE31" i="44"/>
  <c r="BD31" i="44"/>
  <c r="BC31" i="44"/>
  <c r="BB31" i="44"/>
  <c r="BA31" i="44"/>
  <c r="AZ31" i="44"/>
  <c r="AY31" i="44"/>
  <c r="AX31" i="44"/>
  <c r="AW31" i="44"/>
  <c r="AV31" i="44"/>
  <c r="AU31" i="44"/>
  <c r="AT31" i="44"/>
  <c r="AS31" i="44"/>
  <c r="AR31" i="44"/>
  <c r="AQ31" i="44"/>
  <c r="AP31" i="44"/>
  <c r="AO31" i="44"/>
  <c r="AM31" i="44"/>
  <c r="AL31" i="44"/>
  <c r="AK31" i="44"/>
  <c r="AI31" i="44"/>
  <c r="AH31" i="44"/>
  <c r="AF31" i="44"/>
  <c r="AE31" i="44"/>
  <c r="AD31" i="44"/>
  <c r="AC31" i="44"/>
  <c r="AB31" i="44"/>
  <c r="AA31" i="44"/>
  <c r="Y31" i="44"/>
  <c r="BJ31" i="44"/>
  <c r="O31" i="44"/>
  <c r="S31" i="44"/>
  <c r="N31" i="44"/>
  <c r="R31" i="44"/>
  <c r="T31" i="44"/>
  <c r="M31" i="44"/>
  <c r="DT30" i="44"/>
  <c r="DS30" i="44"/>
  <c r="DR30" i="44"/>
  <c r="AK30" i="44"/>
  <c r="DQ30" i="44"/>
  <c r="BR30" i="44"/>
  <c r="BQ30" i="44"/>
  <c r="BP30" i="44"/>
  <c r="BO30" i="44"/>
  <c r="Y30" i="44"/>
  <c r="BK30" i="44" s="1"/>
  <c r="BF30" i="44"/>
  <c r="BE30" i="44"/>
  <c r="BD30" i="44"/>
  <c r="BC30" i="44"/>
  <c r="BB30" i="44"/>
  <c r="BA30" i="44"/>
  <c r="AZ30" i="44"/>
  <c r="AY30" i="44"/>
  <c r="AX30" i="44"/>
  <c r="AW30" i="44"/>
  <c r="AV30" i="44"/>
  <c r="AU30" i="44"/>
  <c r="AT30" i="44"/>
  <c r="AS30" i="44"/>
  <c r="AR30" i="44"/>
  <c r="AQ30" i="44"/>
  <c r="AP30" i="44"/>
  <c r="AO30" i="44"/>
  <c r="AM30" i="44"/>
  <c r="AL30" i="44"/>
  <c r="AJ30" i="44"/>
  <c r="AI30" i="44"/>
  <c r="AH30" i="44"/>
  <c r="AF30" i="44"/>
  <c r="AE30" i="44"/>
  <c r="AD30" i="44"/>
  <c r="AC30" i="44"/>
  <c r="AB30" i="44"/>
  <c r="AA30" i="44"/>
  <c r="R30" i="44"/>
  <c r="T30" i="44"/>
  <c r="O30" i="44"/>
  <c r="S30" i="44"/>
  <c r="N30" i="44"/>
  <c r="M30" i="44"/>
  <c r="DT29" i="44"/>
  <c r="DS29" i="44"/>
  <c r="AL29" i="44"/>
  <c r="DR29" i="44"/>
  <c r="DQ29" i="44"/>
  <c r="BR29" i="44"/>
  <c r="BQ29" i="44"/>
  <c r="BP29" i="44"/>
  <c r="BO29" i="44"/>
  <c r="BF29" i="44"/>
  <c r="BE29" i="44"/>
  <c r="BD29" i="44"/>
  <c r="BC29" i="44"/>
  <c r="BB29" i="44"/>
  <c r="BA29" i="44"/>
  <c r="AZ29" i="44"/>
  <c r="AY29" i="44"/>
  <c r="AX29" i="44"/>
  <c r="AW29" i="44"/>
  <c r="AV29" i="44"/>
  <c r="AU29" i="44"/>
  <c r="AT29" i="44"/>
  <c r="AS29" i="44"/>
  <c r="AR29" i="44"/>
  <c r="AQ29" i="44"/>
  <c r="AP29" i="44"/>
  <c r="AO29" i="44"/>
  <c r="AM29" i="44"/>
  <c r="AK29" i="44"/>
  <c r="AJ29" i="44"/>
  <c r="AI29" i="44"/>
  <c r="AH29" i="44"/>
  <c r="AF29" i="44"/>
  <c r="AE29" i="44"/>
  <c r="AD29" i="44"/>
  <c r="AC29" i="44"/>
  <c r="AB29" i="44"/>
  <c r="AA29" i="44"/>
  <c r="Y29" i="44"/>
  <c r="BM29" i="44" s="1"/>
  <c r="S29" i="44"/>
  <c r="R29" i="44"/>
  <c r="T29" i="44"/>
  <c r="O29" i="44"/>
  <c r="N29" i="44"/>
  <c r="M29" i="44"/>
  <c r="F29" i="44"/>
  <c r="E29" i="44"/>
  <c r="D29" i="44"/>
  <c r="DT28" i="44"/>
  <c r="AM28" i="44"/>
  <c r="DS28" i="44"/>
  <c r="DR28" i="44"/>
  <c r="DQ28" i="44"/>
  <c r="BR28" i="44"/>
  <c r="BQ28" i="44"/>
  <c r="BP28" i="44"/>
  <c r="BO28" i="44"/>
  <c r="BF28" i="44"/>
  <c r="BE28" i="44"/>
  <c r="BD28" i="44"/>
  <c r="BC28" i="44"/>
  <c r="BB28" i="44"/>
  <c r="BA28" i="44"/>
  <c r="AZ28" i="44"/>
  <c r="AY28" i="44"/>
  <c r="AX28" i="44"/>
  <c r="AW28" i="44"/>
  <c r="AV28" i="44"/>
  <c r="AV167" i="44" s="1"/>
  <c r="D109" i="44" s="1"/>
  <c r="AU28" i="44"/>
  <c r="AT28" i="44"/>
  <c r="AS28" i="44"/>
  <c r="AR28" i="44"/>
  <c r="AQ28" i="44"/>
  <c r="AP28" i="44"/>
  <c r="AO28" i="44"/>
  <c r="AL28" i="44"/>
  <c r="AK28" i="44"/>
  <c r="AJ28" i="44"/>
  <c r="AI28" i="44"/>
  <c r="AH28" i="44"/>
  <c r="AF28" i="44"/>
  <c r="AE28" i="44"/>
  <c r="AD28" i="44"/>
  <c r="AC28" i="44"/>
  <c r="AB28" i="44"/>
  <c r="AA28" i="44"/>
  <c r="Y28" i="44"/>
  <c r="BM28" i="44"/>
  <c r="S28" i="44"/>
  <c r="O28" i="44"/>
  <c r="N28" i="44"/>
  <c r="R28" i="44"/>
  <c r="T28" i="44"/>
  <c r="M28" i="44"/>
  <c r="F28" i="44"/>
  <c r="F31" i="44" s="1"/>
  <c r="E28" i="44"/>
  <c r="D28" i="44"/>
  <c r="DT27" i="44"/>
  <c r="DS27" i="44"/>
  <c r="DR27" i="44"/>
  <c r="DQ27" i="44"/>
  <c r="AJ27" i="44"/>
  <c r="BR27" i="44"/>
  <c r="BQ27" i="44"/>
  <c r="BP27" i="44"/>
  <c r="BO27" i="44"/>
  <c r="BF27" i="44"/>
  <c r="BE27" i="44"/>
  <c r="BD27" i="44"/>
  <c r="BC27" i="44"/>
  <c r="BB27" i="44"/>
  <c r="BA27" i="44"/>
  <c r="AZ27" i="44"/>
  <c r="AY27" i="44"/>
  <c r="AX27" i="44"/>
  <c r="AW27" i="44"/>
  <c r="AV27" i="44"/>
  <c r="AU27" i="44"/>
  <c r="AT27" i="44"/>
  <c r="AS27" i="44"/>
  <c r="AR27" i="44"/>
  <c r="AQ27" i="44"/>
  <c r="AP27" i="44"/>
  <c r="AO27" i="44"/>
  <c r="AM27" i="44"/>
  <c r="AL27" i="44"/>
  <c r="AK27" i="44"/>
  <c r="AI27" i="44"/>
  <c r="AH27" i="44"/>
  <c r="AF27" i="44"/>
  <c r="AE27" i="44"/>
  <c r="AD27" i="44"/>
  <c r="AC27" i="44"/>
  <c r="AB27" i="44"/>
  <c r="AA27" i="44"/>
  <c r="Y27" i="44"/>
  <c r="T27" i="44"/>
  <c r="O27" i="44"/>
  <c r="S27" i="44"/>
  <c r="N27" i="44"/>
  <c r="R27" i="44"/>
  <c r="M27" i="44"/>
  <c r="DT26" i="44"/>
  <c r="DS26" i="44"/>
  <c r="AL26" i="44"/>
  <c r="DR26" i="44"/>
  <c r="DQ26" i="44"/>
  <c r="BR26" i="44"/>
  <c r="BQ26" i="44"/>
  <c r="BP26" i="44"/>
  <c r="BO26" i="44"/>
  <c r="BF26" i="44"/>
  <c r="BE26" i="44"/>
  <c r="BD26" i="44"/>
  <c r="BC26" i="44"/>
  <c r="BB26" i="44"/>
  <c r="BA26" i="44"/>
  <c r="AZ26" i="44"/>
  <c r="AY26" i="44"/>
  <c r="AX26" i="44"/>
  <c r="AW26" i="44"/>
  <c r="AV26" i="44"/>
  <c r="AU26" i="44"/>
  <c r="AT26" i="44"/>
  <c r="AS26" i="44"/>
  <c r="AR26" i="44"/>
  <c r="AQ26" i="44"/>
  <c r="AP26" i="44"/>
  <c r="AO26" i="44"/>
  <c r="AM26" i="44"/>
  <c r="AK26" i="44"/>
  <c r="AJ26" i="44"/>
  <c r="AI26" i="44"/>
  <c r="AH26" i="44"/>
  <c r="AF26" i="44"/>
  <c r="AE26" i="44"/>
  <c r="AD26" i="44"/>
  <c r="AC26" i="44"/>
  <c r="AB26" i="44"/>
  <c r="AA26" i="44"/>
  <c r="Y26" i="44"/>
  <c r="BM26" i="44" s="1"/>
  <c r="S26" i="44"/>
  <c r="R26" i="44"/>
  <c r="T26" i="44"/>
  <c r="O26" i="44"/>
  <c r="N26" i="44"/>
  <c r="M26" i="44"/>
  <c r="DR25" i="44"/>
  <c r="BR25" i="44"/>
  <c r="BQ25" i="44"/>
  <c r="BP25" i="44"/>
  <c r="BO25" i="44"/>
  <c r="BF25" i="44"/>
  <c r="BE25" i="44"/>
  <c r="BD25" i="44"/>
  <c r="BC25" i="44"/>
  <c r="BB25" i="44"/>
  <c r="BA25" i="44"/>
  <c r="AZ25" i="44"/>
  <c r="AY25" i="44"/>
  <c r="AX25" i="44"/>
  <c r="AW25" i="44"/>
  <c r="AV25" i="44"/>
  <c r="AU25" i="44"/>
  <c r="AT25" i="44"/>
  <c r="AS25" i="44"/>
  <c r="AR25" i="44"/>
  <c r="AQ25" i="44"/>
  <c r="AP25" i="44"/>
  <c r="AO25" i="44"/>
  <c r="AK25" i="44"/>
  <c r="AI25" i="44"/>
  <c r="AH25" i="44"/>
  <c r="AF25" i="44"/>
  <c r="AE25" i="44"/>
  <c r="AD25" i="44"/>
  <c r="AC25" i="44"/>
  <c r="AB25" i="44"/>
  <c r="AA25" i="44"/>
  <c r="Y25" i="44"/>
  <c r="BJ25" i="44" s="1"/>
  <c r="O25" i="44"/>
  <c r="S25" i="44"/>
  <c r="T25" i="44"/>
  <c r="N25" i="44"/>
  <c r="R25" i="44"/>
  <c r="M25" i="44"/>
  <c r="BR24" i="44"/>
  <c r="BQ24" i="44"/>
  <c r="BP24" i="44"/>
  <c r="BO24" i="44"/>
  <c r="BF24" i="44"/>
  <c r="BE24" i="44"/>
  <c r="BD24" i="44"/>
  <c r="BC24" i="44"/>
  <c r="BB24" i="44"/>
  <c r="BA24" i="44"/>
  <c r="AZ24" i="44"/>
  <c r="AY24" i="44"/>
  <c r="AX24" i="44"/>
  <c r="AW24" i="44"/>
  <c r="AV24" i="44"/>
  <c r="AU24" i="44"/>
  <c r="AT24" i="44"/>
  <c r="AS24" i="44"/>
  <c r="AR24" i="44"/>
  <c r="AQ24" i="44"/>
  <c r="AP24" i="44"/>
  <c r="AO24" i="44"/>
  <c r="AM24" i="44"/>
  <c r="AL24" i="44"/>
  <c r="AK24" i="44"/>
  <c r="AJ24" i="44"/>
  <c r="AI24" i="44"/>
  <c r="AH24" i="44"/>
  <c r="AF24" i="44"/>
  <c r="AE24" i="44"/>
  <c r="AD24" i="44"/>
  <c r="AC24" i="44"/>
  <c r="AB24" i="44"/>
  <c r="AA24" i="44"/>
  <c r="Y24" i="44"/>
  <c r="R24" i="44"/>
  <c r="T24" i="44"/>
  <c r="O24" i="44"/>
  <c r="S24" i="44"/>
  <c r="N24" i="44"/>
  <c r="M24" i="44"/>
  <c r="BR23" i="44"/>
  <c r="BQ23" i="44"/>
  <c r="BP23" i="44"/>
  <c r="BO23" i="44"/>
  <c r="BF23" i="44"/>
  <c r="BE23" i="44"/>
  <c r="BD23" i="44"/>
  <c r="BC23" i="44"/>
  <c r="BB23" i="44"/>
  <c r="BA23" i="44"/>
  <c r="AZ23" i="44"/>
  <c r="AY23" i="44"/>
  <c r="AX23" i="44"/>
  <c r="AW23" i="44"/>
  <c r="AV23" i="44"/>
  <c r="AU23" i="44"/>
  <c r="AT23" i="44"/>
  <c r="AS23" i="44"/>
  <c r="AR23" i="44"/>
  <c r="AQ23" i="44"/>
  <c r="AP23" i="44"/>
  <c r="AO23" i="44"/>
  <c r="AI23" i="44"/>
  <c r="AH23" i="44"/>
  <c r="AF23" i="44"/>
  <c r="AE23" i="44"/>
  <c r="AD23" i="44"/>
  <c r="AC23" i="44"/>
  <c r="AB23" i="44"/>
  <c r="AA23" i="44"/>
  <c r="Y23" i="44"/>
  <c r="BM23" i="44"/>
  <c r="R23" i="44"/>
  <c r="T23" i="44"/>
  <c r="O23" i="44"/>
  <c r="S23" i="44"/>
  <c r="N23" i="44"/>
  <c r="M23" i="44"/>
  <c r="BR22" i="44"/>
  <c r="BQ22" i="44"/>
  <c r="BP22" i="44"/>
  <c r="BO22" i="44"/>
  <c r="BF22" i="44"/>
  <c r="BE22" i="44"/>
  <c r="BD22" i="44"/>
  <c r="BC22" i="44"/>
  <c r="BB22" i="44"/>
  <c r="BA22" i="44"/>
  <c r="AZ22" i="44"/>
  <c r="AY22" i="44"/>
  <c r="AX22" i="44"/>
  <c r="AW22" i="44"/>
  <c r="AV22" i="44"/>
  <c r="AU22" i="44"/>
  <c r="AT22" i="44"/>
  <c r="AS22" i="44"/>
  <c r="AR22" i="44"/>
  <c r="AQ22" i="44"/>
  <c r="AP22" i="44"/>
  <c r="AO22" i="44"/>
  <c r="AI22" i="44"/>
  <c r="AH22" i="44"/>
  <c r="AF22" i="44"/>
  <c r="AE22" i="44"/>
  <c r="AD22" i="44"/>
  <c r="AC22" i="44"/>
  <c r="AB22" i="44"/>
  <c r="AA22" i="44"/>
  <c r="Y22" i="44"/>
  <c r="S22" i="44"/>
  <c r="O22" i="44"/>
  <c r="N22" i="44"/>
  <c r="R22" i="44"/>
  <c r="T22" i="44"/>
  <c r="M22" i="44"/>
  <c r="F22" i="44"/>
  <c r="F23" i="44"/>
  <c r="K4" i="55" s="1"/>
  <c r="E22" i="44"/>
  <c r="E23" i="44" s="1"/>
  <c r="D22" i="44"/>
  <c r="D23" i="44"/>
  <c r="BR21" i="44"/>
  <c r="BQ21" i="44"/>
  <c r="BP21" i="44"/>
  <c r="BO21" i="44"/>
  <c r="Y21" i="44"/>
  <c r="BK21" i="44"/>
  <c r="BF21" i="44"/>
  <c r="BE21" i="44"/>
  <c r="BD21" i="44"/>
  <c r="BC21" i="44"/>
  <c r="BB21" i="44"/>
  <c r="BA21" i="44"/>
  <c r="AZ21" i="44"/>
  <c r="AY21" i="44"/>
  <c r="AX21" i="44"/>
  <c r="AW21" i="44"/>
  <c r="AV21" i="44"/>
  <c r="AU21" i="44"/>
  <c r="AT21" i="44"/>
  <c r="AS21" i="44"/>
  <c r="AR21" i="44"/>
  <c r="AQ21" i="44"/>
  <c r="AP21" i="44"/>
  <c r="AO21" i="44"/>
  <c r="AI21" i="44"/>
  <c r="AH21" i="44"/>
  <c r="AF21" i="44"/>
  <c r="AE21" i="44"/>
  <c r="AD21" i="44"/>
  <c r="AC21" i="44"/>
  <c r="AB21" i="44"/>
  <c r="AA21" i="44"/>
  <c r="BJ21" i="44"/>
  <c r="O21" i="44"/>
  <c r="S21" i="44"/>
  <c r="T21" i="44"/>
  <c r="N21" i="44"/>
  <c r="R21" i="44"/>
  <c r="M21" i="44"/>
  <c r="DT20" i="44"/>
  <c r="DS20" i="44"/>
  <c r="AL20" i="44"/>
  <c r="DR20" i="44"/>
  <c r="DQ20" i="44"/>
  <c r="BR20" i="44"/>
  <c r="BQ20" i="44"/>
  <c r="BP20" i="44"/>
  <c r="BO20" i="44"/>
  <c r="BF20" i="44"/>
  <c r="BE20" i="44"/>
  <c r="BD20" i="44"/>
  <c r="BC20" i="44"/>
  <c r="BB20" i="44"/>
  <c r="BA20" i="44"/>
  <c r="AZ20" i="44"/>
  <c r="AY20" i="44"/>
  <c r="AX20" i="44"/>
  <c r="AW20" i="44"/>
  <c r="AV20" i="44"/>
  <c r="AU20" i="44"/>
  <c r="AT20" i="44"/>
  <c r="AS20" i="44"/>
  <c r="AR20" i="44"/>
  <c r="AQ20" i="44"/>
  <c r="AP20" i="44"/>
  <c r="AO20" i="44"/>
  <c r="AM20" i="44"/>
  <c r="AK20" i="44"/>
  <c r="AJ20" i="44"/>
  <c r="AI20" i="44"/>
  <c r="AH20" i="44"/>
  <c r="AF20" i="44"/>
  <c r="AE20" i="44"/>
  <c r="AD20" i="44"/>
  <c r="AC20" i="44"/>
  <c r="AB20" i="44"/>
  <c r="AA20" i="44"/>
  <c r="Y20" i="44"/>
  <c r="S20" i="44"/>
  <c r="R20" i="44"/>
  <c r="T20" i="44"/>
  <c r="O20" i="44"/>
  <c r="N20" i="44"/>
  <c r="M20" i="44"/>
  <c r="DT19" i="44"/>
  <c r="DS19" i="44"/>
  <c r="DR19" i="44"/>
  <c r="DQ19" i="44"/>
  <c r="AJ19" i="44"/>
  <c r="BR19" i="44"/>
  <c r="BQ19" i="44"/>
  <c r="BP19" i="44"/>
  <c r="BO19" i="44"/>
  <c r="BF19" i="44"/>
  <c r="BE19" i="44"/>
  <c r="BD19" i="44"/>
  <c r="BC19" i="44"/>
  <c r="BB19" i="44"/>
  <c r="BA19" i="44"/>
  <c r="AZ19" i="44"/>
  <c r="AY19" i="44"/>
  <c r="AX19" i="44"/>
  <c r="AW19" i="44"/>
  <c r="AV19" i="44"/>
  <c r="AU19" i="44"/>
  <c r="AT19" i="44"/>
  <c r="AS19" i="44"/>
  <c r="AR19" i="44"/>
  <c r="AQ19" i="44"/>
  <c r="AP19" i="44"/>
  <c r="AO19" i="44"/>
  <c r="AM19" i="44"/>
  <c r="AL19" i="44"/>
  <c r="AK19" i="44"/>
  <c r="AI19" i="44"/>
  <c r="AH19" i="44"/>
  <c r="AF19" i="44"/>
  <c r="AE19" i="44"/>
  <c r="AD19" i="44"/>
  <c r="AC19" i="44"/>
  <c r="AB19" i="44"/>
  <c r="AA19" i="44"/>
  <c r="Y19" i="44"/>
  <c r="BJ19" i="44" s="1"/>
  <c r="O19" i="44"/>
  <c r="S19" i="44"/>
  <c r="N19" i="44"/>
  <c r="R19" i="44"/>
  <c r="T19" i="44"/>
  <c r="M19" i="44"/>
  <c r="DT18" i="44"/>
  <c r="DS18" i="44"/>
  <c r="AL18" i="44"/>
  <c r="DR18" i="44"/>
  <c r="DQ18" i="44"/>
  <c r="BR18" i="44"/>
  <c r="BQ18" i="44"/>
  <c r="BP18" i="44"/>
  <c r="BO18" i="44"/>
  <c r="BF18" i="44"/>
  <c r="BE18" i="44"/>
  <c r="BD18" i="44"/>
  <c r="BC18" i="44"/>
  <c r="BB18" i="44"/>
  <c r="BA18" i="44"/>
  <c r="AZ18" i="44"/>
  <c r="AY18" i="44"/>
  <c r="AX18" i="44"/>
  <c r="AW18" i="44"/>
  <c r="AV18" i="44"/>
  <c r="AU18" i="44"/>
  <c r="AT18" i="44"/>
  <c r="AS18" i="44"/>
  <c r="AR18" i="44"/>
  <c r="AQ18" i="44"/>
  <c r="AP18" i="44"/>
  <c r="AO18" i="44"/>
  <c r="AM18" i="44"/>
  <c r="AK18" i="44"/>
  <c r="AJ18" i="44"/>
  <c r="AI18" i="44"/>
  <c r="AH18" i="44"/>
  <c r="AF18" i="44"/>
  <c r="AE18" i="44"/>
  <c r="AD18" i="44"/>
  <c r="AC18" i="44"/>
  <c r="AB18" i="44"/>
  <c r="AA18" i="44"/>
  <c r="Y18" i="44"/>
  <c r="S18" i="44"/>
  <c r="R18" i="44"/>
  <c r="T18" i="44"/>
  <c r="O18" i="44"/>
  <c r="N18" i="44"/>
  <c r="M18" i="44"/>
  <c r="DT17" i="44"/>
  <c r="DS17" i="44"/>
  <c r="DR17" i="44"/>
  <c r="DQ17" i="44"/>
  <c r="AJ17" i="44"/>
  <c r="BR17" i="44"/>
  <c r="BQ17" i="44"/>
  <c r="BP17" i="44"/>
  <c r="BO17" i="44"/>
  <c r="BF17" i="44"/>
  <c r="BE17" i="44"/>
  <c r="BD17" i="44"/>
  <c r="BC17" i="44"/>
  <c r="BB17" i="44"/>
  <c r="BA17" i="44"/>
  <c r="AZ17" i="44"/>
  <c r="AY17" i="44"/>
  <c r="AX17" i="44"/>
  <c r="AW17" i="44"/>
  <c r="AV17" i="44"/>
  <c r="AU17" i="44"/>
  <c r="AT17" i="44"/>
  <c r="AS17" i="44"/>
  <c r="AR17" i="44"/>
  <c r="AQ17" i="44"/>
  <c r="AP17" i="44"/>
  <c r="AO17" i="44"/>
  <c r="AM17" i="44"/>
  <c r="AL17" i="44"/>
  <c r="AK17" i="44"/>
  <c r="AI17" i="44"/>
  <c r="AH17" i="44"/>
  <c r="AF17" i="44"/>
  <c r="AE17" i="44"/>
  <c r="AD17" i="44"/>
  <c r="AC17" i="44"/>
  <c r="AB17" i="44"/>
  <c r="AA17" i="44"/>
  <c r="Y17" i="44"/>
  <c r="BJ17" i="44" s="1"/>
  <c r="O17" i="44"/>
  <c r="S17" i="44"/>
  <c r="N17" i="44"/>
  <c r="R17" i="44"/>
  <c r="T17" i="44"/>
  <c r="M17" i="44"/>
  <c r="BR16" i="44"/>
  <c r="BQ16" i="44"/>
  <c r="BP16" i="44"/>
  <c r="BO16" i="44"/>
  <c r="Y16" i="44"/>
  <c r="BH16" i="44" s="1"/>
  <c r="BF16" i="44"/>
  <c r="BE16" i="44"/>
  <c r="BD16" i="44"/>
  <c r="BC16" i="44"/>
  <c r="BB16" i="44"/>
  <c r="BA16" i="44"/>
  <c r="AZ16" i="44"/>
  <c r="AY16" i="44"/>
  <c r="AX16" i="44"/>
  <c r="AW16" i="44"/>
  <c r="AV16" i="44"/>
  <c r="AU16" i="44"/>
  <c r="AT16" i="44"/>
  <c r="AS16" i="44"/>
  <c r="AR16" i="44"/>
  <c r="AQ16" i="44"/>
  <c r="AP16" i="44"/>
  <c r="AO16" i="44"/>
  <c r="AI16" i="44"/>
  <c r="AH16" i="44"/>
  <c r="AF16" i="44"/>
  <c r="AE16" i="44"/>
  <c r="AD16" i="44"/>
  <c r="AC16" i="44"/>
  <c r="AB16" i="44"/>
  <c r="AA16" i="44"/>
  <c r="BM16" i="44"/>
  <c r="R16" i="44"/>
  <c r="O16" i="44"/>
  <c r="S16" i="44"/>
  <c r="N16" i="44"/>
  <c r="M16" i="44"/>
  <c r="BR15" i="44"/>
  <c r="BQ15" i="44"/>
  <c r="BP15" i="44"/>
  <c r="BO15" i="44"/>
  <c r="Y15" i="44"/>
  <c r="BF15" i="44"/>
  <c r="BE15" i="44"/>
  <c r="BD15" i="44"/>
  <c r="BC15" i="44"/>
  <c r="BB15" i="44"/>
  <c r="BA15" i="44"/>
  <c r="AZ15" i="44"/>
  <c r="AY15" i="44"/>
  <c r="AX15" i="44"/>
  <c r="AW15" i="44"/>
  <c r="AV15" i="44"/>
  <c r="AU15" i="44"/>
  <c r="AT15" i="44"/>
  <c r="AS15" i="44"/>
  <c r="AR15" i="44"/>
  <c r="AQ15" i="44"/>
  <c r="AP15" i="44"/>
  <c r="AO15" i="44"/>
  <c r="AI15" i="44"/>
  <c r="AH15" i="44"/>
  <c r="AF15" i="44"/>
  <c r="AE15" i="44"/>
  <c r="AD15" i="44"/>
  <c r="AC15" i="44"/>
  <c r="AB15" i="44"/>
  <c r="AA15" i="44"/>
  <c r="O15" i="44"/>
  <c r="S15" i="44"/>
  <c r="N15" i="44"/>
  <c r="R15" i="44"/>
  <c r="M15" i="44"/>
  <c r="DT14" i="44"/>
  <c r="DS14" i="44"/>
  <c r="DR14" i="44"/>
  <c r="DQ14" i="44"/>
  <c r="BR14" i="44"/>
  <c r="BQ14" i="44"/>
  <c r="BP14" i="44"/>
  <c r="BO14" i="44"/>
  <c r="BF14" i="44"/>
  <c r="BE14" i="44"/>
  <c r="BD14" i="44"/>
  <c r="BC14" i="44"/>
  <c r="BB14" i="44"/>
  <c r="BA14" i="44"/>
  <c r="AZ14" i="44"/>
  <c r="AY14" i="44"/>
  <c r="AX14" i="44"/>
  <c r="AW14" i="44"/>
  <c r="AV14" i="44"/>
  <c r="AU14" i="44"/>
  <c r="AT14" i="44"/>
  <c r="AS14" i="44"/>
  <c r="AR14" i="44"/>
  <c r="AQ14" i="44"/>
  <c r="AP14" i="44"/>
  <c r="AO14" i="44"/>
  <c r="AM14" i="44"/>
  <c r="AL14" i="44"/>
  <c r="AK14" i="44"/>
  <c r="AJ14" i="44"/>
  <c r="AI14" i="44"/>
  <c r="AH14" i="44"/>
  <c r="AF14" i="44"/>
  <c r="AE14" i="44"/>
  <c r="AD14" i="44"/>
  <c r="AC14" i="44"/>
  <c r="AB14" i="44"/>
  <c r="AA14" i="44"/>
  <c r="Y14" i="44"/>
  <c r="R14" i="44"/>
  <c r="T14" i="44"/>
  <c r="O14" i="44"/>
  <c r="S14" i="44"/>
  <c r="N14" i="44"/>
  <c r="M14" i="44"/>
  <c r="DT13" i="44"/>
  <c r="AM13" i="44"/>
  <c r="DS13" i="44"/>
  <c r="DR13" i="44"/>
  <c r="AK13" i="44"/>
  <c r="DQ13" i="44"/>
  <c r="BR13" i="44"/>
  <c r="BQ13" i="44"/>
  <c r="BP13" i="44"/>
  <c r="BO13" i="44"/>
  <c r="Y13" i="44"/>
  <c r="BJ13" i="44" s="1"/>
  <c r="BF13" i="44"/>
  <c r="BE13" i="44"/>
  <c r="BD13" i="44"/>
  <c r="BC13" i="44"/>
  <c r="BB13" i="44"/>
  <c r="BA13" i="44"/>
  <c r="AZ13" i="44"/>
  <c r="AY13" i="44"/>
  <c r="AX13" i="44"/>
  <c r="AW13" i="44"/>
  <c r="AV13" i="44"/>
  <c r="AU13" i="44"/>
  <c r="AT13" i="44"/>
  <c r="AS13" i="44"/>
  <c r="AR13" i="44"/>
  <c r="AQ13" i="44"/>
  <c r="AP13" i="44"/>
  <c r="AO13" i="44"/>
  <c r="AL13" i="44"/>
  <c r="AJ13" i="44"/>
  <c r="AI13" i="44"/>
  <c r="AH13" i="44"/>
  <c r="AF13" i="44"/>
  <c r="AE13" i="44"/>
  <c r="AD13" i="44"/>
  <c r="AC13" i="44"/>
  <c r="AB13" i="44"/>
  <c r="AA13" i="44"/>
  <c r="BM13" i="44"/>
  <c r="S13" i="44"/>
  <c r="O13" i="44"/>
  <c r="N13" i="44"/>
  <c r="R13" i="44"/>
  <c r="T13" i="44"/>
  <c r="M13" i="44"/>
  <c r="BR12" i="44"/>
  <c r="BQ12" i="44"/>
  <c r="BP12" i="44"/>
  <c r="BO12" i="44"/>
  <c r="BF12" i="44"/>
  <c r="BE12" i="44"/>
  <c r="BD12" i="44"/>
  <c r="BC12" i="44"/>
  <c r="BB12" i="44"/>
  <c r="BA12" i="44"/>
  <c r="AZ12" i="44"/>
  <c r="AY12" i="44"/>
  <c r="AX12" i="44"/>
  <c r="AW12" i="44"/>
  <c r="AV12" i="44"/>
  <c r="AU12" i="44"/>
  <c r="AT12" i="44"/>
  <c r="AS12" i="44"/>
  <c r="AR12" i="44"/>
  <c r="AQ12" i="44"/>
  <c r="AP12" i="44"/>
  <c r="AO12" i="44"/>
  <c r="AI12" i="44"/>
  <c r="AH12" i="44"/>
  <c r="AF12" i="44"/>
  <c r="AE12" i="44"/>
  <c r="AD12" i="44"/>
  <c r="AC12" i="44"/>
  <c r="AB12" i="44"/>
  <c r="AA12" i="44"/>
  <c r="Y12" i="44"/>
  <c r="R12" i="44"/>
  <c r="O12" i="44"/>
  <c r="S12" i="44"/>
  <c r="N12" i="44"/>
  <c r="M12" i="44"/>
  <c r="BR11" i="44"/>
  <c r="BQ11" i="44"/>
  <c r="BP11" i="44"/>
  <c r="BO11" i="44"/>
  <c r="BF11" i="44"/>
  <c r="BE11" i="44"/>
  <c r="BD11" i="44"/>
  <c r="BC11" i="44"/>
  <c r="BB11" i="44"/>
  <c r="BA11" i="44"/>
  <c r="AZ11" i="44"/>
  <c r="AY11" i="44"/>
  <c r="AX11" i="44"/>
  <c r="AW11" i="44"/>
  <c r="AV11" i="44"/>
  <c r="AU11" i="44"/>
  <c r="AT11" i="44"/>
  <c r="AS11" i="44"/>
  <c r="AR11" i="44"/>
  <c r="AQ11" i="44"/>
  <c r="AP11" i="44"/>
  <c r="AO11" i="44"/>
  <c r="AM11" i="44"/>
  <c r="AL11" i="44"/>
  <c r="AK11" i="44"/>
  <c r="AJ11" i="44"/>
  <c r="AI11" i="44"/>
  <c r="AH11" i="44"/>
  <c r="AF11" i="44"/>
  <c r="AE11" i="44"/>
  <c r="AD11" i="44"/>
  <c r="AC11" i="44"/>
  <c r="AB11" i="44"/>
  <c r="AA11" i="44"/>
  <c r="Y11" i="44"/>
  <c r="BM11" i="44"/>
  <c r="S11" i="44"/>
  <c r="O11" i="44"/>
  <c r="N11" i="44"/>
  <c r="R11" i="44"/>
  <c r="T11" i="44"/>
  <c r="M11" i="44"/>
  <c r="BR10" i="44"/>
  <c r="BQ10" i="44"/>
  <c r="BP10" i="44"/>
  <c r="BO10" i="44"/>
  <c r="Y10" i="44"/>
  <c r="BJ10" i="44"/>
  <c r="BF10" i="44"/>
  <c r="BE10" i="44"/>
  <c r="BD10" i="44"/>
  <c r="BC10" i="44"/>
  <c r="BB10" i="44"/>
  <c r="BA10" i="44"/>
  <c r="AZ10" i="44"/>
  <c r="AY10" i="44"/>
  <c r="AX10" i="44"/>
  <c r="AW10" i="44"/>
  <c r="AV10" i="44"/>
  <c r="AU10" i="44"/>
  <c r="AT10" i="44"/>
  <c r="AS10" i="44"/>
  <c r="AR10" i="44"/>
  <c r="AQ10" i="44"/>
  <c r="AP10" i="44"/>
  <c r="AO10" i="44"/>
  <c r="AM10" i="44"/>
  <c r="AL10" i="44"/>
  <c r="AK10" i="44"/>
  <c r="AJ10" i="44"/>
  <c r="AI10" i="44"/>
  <c r="AH10" i="44"/>
  <c r="AF10" i="44"/>
  <c r="AE10" i="44"/>
  <c r="AD10" i="44"/>
  <c r="AC10" i="44"/>
  <c r="AB10" i="44"/>
  <c r="AA10" i="44"/>
  <c r="O10" i="44"/>
  <c r="S10" i="44"/>
  <c r="N10" i="44"/>
  <c r="R10" i="44"/>
  <c r="T10" i="44"/>
  <c r="M10" i="44"/>
  <c r="BR9" i="44"/>
  <c r="BQ9" i="44"/>
  <c r="BP9" i="44"/>
  <c r="BO9" i="44"/>
  <c r="Y9" i="44"/>
  <c r="BL9" i="44"/>
  <c r="BF9" i="44"/>
  <c r="BE9" i="44"/>
  <c r="BD9" i="44"/>
  <c r="BC9" i="44"/>
  <c r="BB9" i="44"/>
  <c r="BA9" i="44"/>
  <c r="AZ9" i="44"/>
  <c r="AY9" i="44"/>
  <c r="AX9" i="44"/>
  <c r="AW9" i="44"/>
  <c r="AV9" i="44"/>
  <c r="AU9" i="44"/>
  <c r="AT9" i="44"/>
  <c r="AS9" i="44"/>
  <c r="AR9" i="44"/>
  <c r="AQ9" i="44"/>
  <c r="AP9" i="44"/>
  <c r="AO9" i="44"/>
  <c r="AI9" i="44"/>
  <c r="AH9" i="44"/>
  <c r="AF9" i="44"/>
  <c r="AE9" i="44"/>
  <c r="AD9" i="44"/>
  <c r="AC9" i="44"/>
  <c r="AB9" i="44"/>
  <c r="AA9" i="44"/>
  <c r="BM9" i="44"/>
  <c r="S9" i="44"/>
  <c r="O9" i="44"/>
  <c r="N9" i="44"/>
  <c r="R9" i="44"/>
  <c r="T9" i="44"/>
  <c r="M9" i="44"/>
  <c r="BR8" i="44"/>
  <c r="BQ8" i="44"/>
  <c r="BP8" i="44"/>
  <c r="BO8" i="44"/>
  <c r="Y8" i="44"/>
  <c r="BH8" i="44" s="1"/>
  <c r="BF8" i="44"/>
  <c r="BF167" i="44" s="1"/>
  <c r="D105" i="44" s="1"/>
  <c r="BE8" i="44"/>
  <c r="BD8" i="44"/>
  <c r="BC8" i="44"/>
  <c r="BB8" i="44"/>
  <c r="BA8" i="44"/>
  <c r="AZ8" i="44"/>
  <c r="AY8" i="44"/>
  <c r="AX8" i="44"/>
  <c r="AX167" i="44" s="1"/>
  <c r="D106" i="44" s="1"/>
  <c r="AW8" i="44"/>
  <c r="AV8" i="44"/>
  <c r="AU8" i="44"/>
  <c r="AT8" i="44"/>
  <c r="AT167" i="44" s="1"/>
  <c r="D113" i="44" s="1"/>
  <c r="AS8" i="44"/>
  <c r="AR8" i="44"/>
  <c r="AQ8" i="44"/>
  <c r="AP8" i="44"/>
  <c r="AP167" i="44" s="1"/>
  <c r="D96" i="44" s="1"/>
  <c r="AO8" i="44"/>
  <c r="AM8" i="44"/>
  <c r="AL8" i="44"/>
  <c r="AK8" i="44"/>
  <c r="AJ8" i="44"/>
  <c r="AI8" i="44"/>
  <c r="AH8" i="44"/>
  <c r="AF8" i="44"/>
  <c r="AF167" i="44" s="1"/>
  <c r="D120" i="44" s="1"/>
  <c r="AE8" i="44"/>
  <c r="AD8" i="44"/>
  <c r="AC8" i="44"/>
  <c r="AB8" i="44"/>
  <c r="AB167" i="44" s="1"/>
  <c r="D118" i="44" s="1"/>
  <c r="AA8" i="44"/>
  <c r="BK8" i="44"/>
  <c r="O8" i="44"/>
  <c r="S8" i="44"/>
  <c r="N8" i="44"/>
  <c r="R8" i="44"/>
  <c r="T8" i="44"/>
  <c r="M8" i="44"/>
  <c r="BR7" i="44"/>
  <c r="BQ7" i="44"/>
  <c r="BP7" i="44"/>
  <c r="BO7" i="44"/>
  <c r="BO167" i="44" s="1"/>
  <c r="C122" i="44" s="1"/>
  <c r="BF7" i="44"/>
  <c r="BE7" i="44"/>
  <c r="BD7" i="44"/>
  <c r="BC7" i="44"/>
  <c r="BB7" i="44"/>
  <c r="BA7" i="44"/>
  <c r="AZ7" i="44"/>
  <c r="AY7" i="44"/>
  <c r="AX7" i="44"/>
  <c r="AW7" i="44"/>
  <c r="AV7" i="44"/>
  <c r="AU7" i="44"/>
  <c r="AT7" i="44"/>
  <c r="AS7" i="44"/>
  <c r="AR7" i="44"/>
  <c r="AQ7" i="44"/>
  <c r="AP7" i="44"/>
  <c r="AO7" i="44"/>
  <c r="AM7" i="44"/>
  <c r="AL7" i="44"/>
  <c r="AK7" i="44"/>
  <c r="AJ7" i="44"/>
  <c r="AI7" i="44"/>
  <c r="AH7" i="44"/>
  <c r="AF7" i="44"/>
  <c r="AE7" i="44"/>
  <c r="AD7" i="44"/>
  <c r="AC7" i="44"/>
  <c r="AB7" i="44"/>
  <c r="AA7" i="44"/>
  <c r="Y7" i="44"/>
  <c r="BJ7" i="44"/>
  <c r="S7" i="44"/>
  <c r="O7" i="44"/>
  <c r="N7" i="44"/>
  <c r="R7" i="44"/>
  <c r="T7" i="44"/>
  <c r="M7" i="44"/>
  <c r="BR6" i="44"/>
  <c r="BQ6" i="44"/>
  <c r="BP6" i="44"/>
  <c r="BO6" i="44"/>
  <c r="BF6" i="44"/>
  <c r="BE6" i="44"/>
  <c r="BE167" i="44" s="1"/>
  <c r="C105" i="44" s="1"/>
  <c r="E105" i="44" s="1"/>
  <c r="BD6" i="44"/>
  <c r="BC6" i="44"/>
  <c r="BB6" i="44"/>
  <c r="BA6" i="44"/>
  <c r="BA167" i="44" s="1"/>
  <c r="C103" i="44" s="1"/>
  <c r="AZ6" i="44"/>
  <c r="AY6" i="44"/>
  <c r="AX6" i="44"/>
  <c r="AW6" i="44"/>
  <c r="AW167" i="44" s="1"/>
  <c r="C106" i="44" s="1"/>
  <c r="AV6" i="44"/>
  <c r="AU6" i="44"/>
  <c r="AT6" i="44"/>
  <c r="AS6" i="44"/>
  <c r="AS167" i="44" s="1"/>
  <c r="C113" i="44" s="1"/>
  <c r="AR6" i="44"/>
  <c r="AQ6" i="44"/>
  <c r="AP6" i="44"/>
  <c r="AO6" i="44"/>
  <c r="AO167" i="44" s="1"/>
  <c r="C96" i="44" s="1"/>
  <c r="AI6" i="44"/>
  <c r="AH6" i="44"/>
  <c r="AF6" i="44"/>
  <c r="AE6" i="44"/>
  <c r="AE167" i="44" s="1"/>
  <c r="C120" i="44" s="1"/>
  <c r="AD6" i="44"/>
  <c r="AC6" i="44"/>
  <c r="AB6" i="44"/>
  <c r="AA6" i="44"/>
  <c r="AA167" i="44" s="1"/>
  <c r="C118" i="44" s="1"/>
  <c r="E118" i="44" s="1"/>
  <c r="Y6" i="44"/>
  <c r="BK6" i="44"/>
  <c r="O6" i="44"/>
  <c r="S6" i="44"/>
  <c r="N6" i="44"/>
  <c r="R6" i="44"/>
  <c r="M6" i="44"/>
  <c r="BR5" i="44"/>
  <c r="BR167" i="44" s="1"/>
  <c r="D123" i="44" s="1"/>
  <c r="BQ5" i="44"/>
  <c r="BP5" i="44"/>
  <c r="BO5" i="44"/>
  <c r="Y5" i="44"/>
  <c r="BJ5" i="44" s="1"/>
  <c r="BF5" i="44"/>
  <c r="BE5" i="44"/>
  <c r="BD5" i="44"/>
  <c r="BC5" i="44"/>
  <c r="BB5" i="44"/>
  <c r="BA5" i="44"/>
  <c r="AZ5" i="44"/>
  <c r="AY5" i="44"/>
  <c r="AX5" i="44"/>
  <c r="AW5" i="44"/>
  <c r="AV5" i="44"/>
  <c r="AU5" i="44"/>
  <c r="AT5" i="44"/>
  <c r="AS5" i="44"/>
  <c r="AR5" i="44"/>
  <c r="AQ5" i="44"/>
  <c r="AP5" i="44"/>
  <c r="AO5" i="44"/>
  <c r="AI5" i="44"/>
  <c r="AH5" i="44"/>
  <c r="AF5" i="44"/>
  <c r="AE5" i="44"/>
  <c r="AD5" i="44"/>
  <c r="AC5" i="44"/>
  <c r="AB5" i="44"/>
  <c r="AA5" i="44"/>
  <c r="S5" i="44"/>
  <c r="O5" i="44"/>
  <c r="N5" i="44"/>
  <c r="R5" i="44"/>
  <c r="T5" i="44"/>
  <c r="M5" i="44"/>
  <c r="BR4" i="44"/>
  <c r="BQ4" i="44"/>
  <c r="BP4" i="44"/>
  <c r="BO4" i="44"/>
  <c r="Y4" i="44"/>
  <c r="BL4" i="44"/>
  <c r="BF4" i="44"/>
  <c r="BE4" i="44"/>
  <c r="BD4" i="44"/>
  <c r="BC4" i="44"/>
  <c r="BB4" i="44"/>
  <c r="BA4" i="44"/>
  <c r="AZ4" i="44"/>
  <c r="AY4" i="44"/>
  <c r="AX4" i="44"/>
  <c r="AW4" i="44"/>
  <c r="AV4" i="44"/>
  <c r="AU4" i="44"/>
  <c r="AT4" i="44"/>
  <c r="AS4" i="44"/>
  <c r="AR4" i="44"/>
  <c r="AQ4" i="44"/>
  <c r="AP4" i="44"/>
  <c r="AO4" i="44"/>
  <c r="AI4" i="44"/>
  <c r="AH4" i="44"/>
  <c r="AF4" i="44"/>
  <c r="AE4" i="44"/>
  <c r="AD4" i="44"/>
  <c r="AC4" i="44"/>
  <c r="AB4" i="44"/>
  <c r="AA4" i="44"/>
  <c r="BK4" i="44"/>
  <c r="O4" i="44"/>
  <c r="S4" i="44"/>
  <c r="N4" i="44"/>
  <c r="R4" i="44"/>
  <c r="M4" i="44"/>
  <c r="DO3" i="44"/>
  <c r="DN3" i="44"/>
  <c r="DM3" i="44"/>
  <c r="DM4" i="44" s="1"/>
  <c r="DL3" i="44"/>
  <c r="DL4" i="44" s="1"/>
  <c r="DL5" i="44" s="1"/>
  <c r="DL6" i="44" s="1"/>
  <c r="DL7" i="44" s="1"/>
  <c r="DL8" i="44" s="1"/>
  <c r="DL9" i="44" s="1"/>
  <c r="DL10" i="44" s="1"/>
  <c r="DL11" i="44" s="1"/>
  <c r="DL12" i="44" s="1"/>
  <c r="DL13" i="44" s="1"/>
  <c r="DL14" i="44" s="1"/>
  <c r="DL15" i="44" s="1"/>
  <c r="DL16" i="44" s="1"/>
  <c r="DL17" i="44" s="1"/>
  <c r="DL18" i="44" s="1"/>
  <c r="DL19" i="44" s="1"/>
  <c r="DL20" i="44" s="1"/>
  <c r="DL21" i="44" s="1"/>
  <c r="DL22" i="44" s="1"/>
  <c r="DL23" i="44" s="1"/>
  <c r="DL24" i="44" s="1"/>
  <c r="DL25" i="44" s="1"/>
  <c r="DL26" i="44" s="1"/>
  <c r="DL27" i="44" s="1"/>
  <c r="DL28" i="44" s="1"/>
  <c r="DL29" i="44" s="1"/>
  <c r="DL30" i="44" s="1"/>
  <c r="DL31" i="44" s="1"/>
  <c r="DL32" i="44" s="1"/>
  <c r="DL33" i="44" s="1"/>
  <c r="DL34" i="44" s="1"/>
  <c r="DL35" i="44" s="1"/>
  <c r="DL36" i="44" s="1"/>
  <c r="DL37" i="44" s="1"/>
  <c r="DL38" i="44" s="1"/>
  <c r="DL39" i="44" s="1"/>
  <c r="DL40" i="44" s="1"/>
  <c r="DL41" i="44" s="1"/>
  <c r="DL42" i="44" s="1"/>
  <c r="DL43" i="44" s="1"/>
  <c r="DL44" i="44" s="1"/>
  <c r="DL45" i="44" s="1"/>
  <c r="DL46" i="44" s="1"/>
  <c r="DL47" i="44" s="1"/>
  <c r="DL48" i="44" s="1"/>
  <c r="DL49" i="44" s="1"/>
  <c r="DL50" i="44" s="1"/>
  <c r="DL51" i="44" s="1"/>
  <c r="DL52" i="44" s="1"/>
  <c r="DL53" i="44" s="1"/>
  <c r="DL54" i="44" s="1"/>
  <c r="DL55" i="44" s="1"/>
  <c r="DL56" i="44" s="1"/>
  <c r="DL57" i="44" s="1"/>
  <c r="DL58" i="44" s="1"/>
  <c r="DL59" i="44" s="1"/>
  <c r="DL60" i="44" s="1"/>
  <c r="DL61" i="44" s="1"/>
  <c r="DL62" i="44" s="1"/>
  <c r="DL63" i="44" s="1"/>
  <c r="DL64" i="44" s="1"/>
  <c r="DL65" i="44" s="1"/>
  <c r="DL66" i="44" s="1"/>
  <c r="DL67" i="44" s="1"/>
  <c r="DL68" i="44" s="1"/>
  <c r="DL69" i="44" s="1"/>
  <c r="DL70" i="44" s="1"/>
  <c r="DL71" i="44" s="1"/>
  <c r="DL72" i="44" s="1"/>
  <c r="DL73" i="44" s="1"/>
  <c r="DL74" i="44" s="1"/>
  <c r="DL75" i="44" s="1"/>
  <c r="DL76" i="44" s="1"/>
  <c r="DL77" i="44" s="1"/>
  <c r="DL78" i="44" s="1"/>
  <c r="DL79" i="44" s="1"/>
  <c r="DL80" i="44" s="1"/>
  <c r="DL81" i="44" s="1"/>
  <c r="DL82" i="44" s="1"/>
  <c r="DL83" i="44" s="1"/>
  <c r="DL84" i="44" s="1"/>
  <c r="DL85" i="44" s="1"/>
  <c r="DL86" i="44" s="1"/>
  <c r="DL87" i="44" s="1"/>
  <c r="DL88" i="44" s="1"/>
  <c r="DL89" i="44" s="1"/>
  <c r="DL90" i="44" s="1"/>
  <c r="DL91" i="44" s="1"/>
  <c r="DL92" i="44" s="1"/>
  <c r="DL93" i="44" s="1"/>
  <c r="DL94" i="44" s="1"/>
  <c r="DL95" i="44" s="1"/>
  <c r="DL96" i="44" s="1"/>
  <c r="DL97" i="44" s="1"/>
  <c r="DL98" i="44" s="1"/>
  <c r="DL99" i="44" s="1"/>
  <c r="DL100" i="44" s="1"/>
  <c r="DL101" i="44" s="1"/>
  <c r="DL102" i="44" s="1"/>
  <c r="DL103" i="44" s="1"/>
  <c r="DL104" i="44" s="1"/>
  <c r="DL105" i="44" s="1"/>
  <c r="DL106" i="44" s="1"/>
  <c r="DL107" i="44" s="1"/>
  <c r="DL108" i="44" s="1"/>
  <c r="DL109" i="44" s="1"/>
  <c r="DL110" i="44" s="1"/>
  <c r="DL111" i="44" s="1"/>
  <c r="DL112" i="44" s="1"/>
  <c r="DL113" i="44" s="1"/>
  <c r="DL114" i="44" s="1"/>
  <c r="DL115" i="44" s="1"/>
  <c r="DL116" i="44" s="1"/>
  <c r="DL117" i="44" s="1"/>
  <c r="DL118" i="44" s="1"/>
  <c r="DL119" i="44" s="1"/>
  <c r="DL120" i="44" s="1"/>
  <c r="DL121" i="44" s="1"/>
  <c r="DL122" i="44" s="1"/>
  <c r="DL123" i="44" s="1"/>
  <c r="DL124" i="44" s="1"/>
  <c r="DL125" i="44" s="1"/>
  <c r="DL126" i="44" s="1"/>
  <c r="DL127" i="44" s="1"/>
  <c r="DL128" i="44" s="1"/>
  <c r="DL129" i="44" s="1"/>
  <c r="DL130" i="44" s="1"/>
  <c r="DL131" i="44" s="1"/>
  <c r="DL132" i="44" s="1"/>
  <c r="DL133" i="44" s="1"/>
  <c r="DL134" i="44" s="1"/>
  <c r="DL135" i="44" s="1"/>
  <c r="DL136" i="44" s="1"/>
  <c r="DL137" i="44" s="1"/>
  <c r="DL138" i="44" s="1"/>
  <c r="DL139" i="44" s="1"/>
  <c r="DL140" i="44" s="1"/>
  <c r="DL141" i="44" s="1"/>
  <c r="DL142" i="44" s="1"/>
  <c r="DL143" i="44" s="1"/>
  <c r="DL144" i="44" s="1"/>
  <c r="DL145" i="44" s="1"/>
  <c r="DL146" i="44" s="1"/>
  <c r="DL147" i="44" s="1"/>
  <c r="DL148" i="44" s="1"/>
  <c r="DL149" i="44" s="1"/>
  <c r="DL150" i="44" s="1"/>
  <c r="DL151" i="44" s="1"/>
  <c r="DL152" i="44" s="1"/>
  <c r="DL153" i="44" s="1"/>
  <c r="DL154" i="44" s="1"/>
  <c r="DL155" i="44" s="1"/>
  <c r="DL156" i="44" s="1"/>
  <c r="DL157" i="44" s="1"/>
  <c r="DL158" i="44" s="1"/>
  <c r="DL159" i="44" s="1"/>
  <c r="DL160" i="44" s="1"/>
  <c r="DL161" i="44" s="1"/>
  <c r="DL162" i="44" s="1"/>
  <c r="DL163" i="44" s="1"/>
  <c r="DL164" i="44" s="1"/>
  <c r="DL165" i="44" s="1"/>
  <c r="DJ3" i="44"/>
  <c r="DJ5" i="44"/>
  <c r="DI3" i="44"/>
  <c r="DI5" i="44"/>
  <c r="DH3" i="44"/>
  <c r="DH4" i="44"/>
  <c r="DG3" i="44"/>
  <c r="DG4" i="44"/>
  <c r="DF3" i="44"/>
  <c r="DF5" i="44"/>
  <c r="DE3" i="44"/>
  <c r="DE5" i="44"/>
  <c r="DD3" i="44"/>
  <c r="DD4" i="44"/>
  <c r="DC3" i="44"/>
  <c r="DC4" i="44"/>
  <c r="DB3" i="44"/>
  <c r="DB5" i="44"/>
  <c r="DA3" i="44"/>
  <c r="DA5" i="44" s="1"/>
  <c r="CZ3" i="44"/>
  <c r="CZ4" i="44"/>
  <c r="CY3" i="44"/>
  <c r="CY4" i="44"/>
  <c r="CX3" i="44"/>
  <c r="CX5" i="44"/>
  <c r="BR3" i="44"/>
  <c r="BQ3" i="44"/>
  <c r="BP3" i="44"/>
  <c r="BO3" i="44"/>
  <c r="Y3" i="44"/>
  <c r="BH3" i="44" s="1"/>
  <c r="BF3" i="44"/>
  <c r="BE3" i="44"/>
  <c r="BD3" i="44"/>
  <c r="BC3" i="44"/>
  <c r="BB3" i="44"/>
  <c r="BA3" i="44"/>
  <c r="AZ3" i="44"/>
  <c r="AY3" i="44"/>
  <c r="AX3" i="44"/>
  <c r="AW3" i="44"/>
  <c r="AV3" i="44"/>
  <c r="AU3" i="44"/>
  <c r="AT3" i="44"/>
  <c r="AS3" i="44"/>
  <c r="AR3" i="44"/>
  <c r="AQ3" i="44"/>
  <c r="AP3" i="44"/>
  <c r="AO3" i="44"/>
  <c r="AI3" i="44"/>
  <c r="AH3" i="44"/>
  <c r="AF3" i="44"/>
  <c r="AE3" i="44"/>
  <c r="AD3" i="44"/>
  <c r="AC3" i="44"/>
  <c r="AB3" i="44"/>
  <c r="AA3" i="44"/>
  <c r="S3" i="44"/>
  <c r="O3" i="44"/>
  <c r="O167" i="44"/>
  <c r="N3" i="44"/>
  <c r="N167" i="44"/>
  <c r="M3" i="44"/>
  <c r="X167" i="43"/>
  <c r="W167" i="43"/>
  <c r="Q167" i="43"/>
  <c r="P167" i="43"/>
  <c r="BR165" i="43"/>
  <c r="BQ165" i="43"/>
  <c r="BP165" i="43"/>
  <c r="BO165" i="43"/>
  <c r="BF165" i="43"/>
  <c r="BE165" i="43"/>
  <c r="BD165" i="43"/>
  <c r="BC165" i="43"/>
  <c r="BB165" i="43"/>
  <c r="BA165" i="43"/>
  <c r="AZ165" i="43"/>
  <c r="AY165" i="43"/>
  <c r="AX165" i="43"/>
  <c r="AW165" i="43"/>
  <c r="AV165" i="43"/>
  <c r="AU165" i="43"/>
  <c r="AT165" i="43"/>
  <c r="AS165" i="43"/>
  <c r="AR165" i="43"/>
  <c r="AQ165" i="43"/>
  <c r="AP165" i="43"/>
  <c r="AO165" i="43"/>
  <c r="AM165" i="43"/>
  <c r="AL165" i="43"/>
  <c r="AK165" i="43"/>
  <c r="AJ165" i="43"/>
  <c r="AI165" i="43"/>
  <c r="AH165" i="43"/>
  <c r="AF165" i="43"/>
  <c r="AE165" i="43"/>
  <c r="AD165" i="43"/>
  <c r="AC165" i="43"/>
  <c r="AB165" i="43"/>
  <c r="AA165" i="43"/>
  <c r="Y165" i="43"/>
  <c r="R165" i="43"/>
  <c r="T165" i="43"/>
  <c r="O165" i="43"/>
  <c r="S165" i="43"/>
  <c r="N165" i="43"/>
  <c r="M165" i="43"/>
  <c r="BR164" i="43"/>
  <c r="BQ164" i="43"/>
  <c r="BP164" i="43"/>
  <c r="BO164" i="43"/>
  <c r="BF164" i="43"/>
  <c r="BE164" i="43"/>
  <c r="BD164" i="43"/>
  <c r="BC164" i="43"/>
  <c r="BB164" i="43"/>
  <c r="BA164" i="43"/>
  <c r="AZ164" i="43"/>
  <c r="AY164" i="43"/>
  <c r="AX164" i="43"/>
  <c r="AW164" i="43"/>
  <c r="AV164" i="43"/>
  <c r="AU164" i="43"/>
  <c r="AT164" i="43"/>
  <c r="AS164" i="43"/>
  <c r="AR164" i="43"/>
  <c r="AQ164" i="43"/>
  <c r="AP164" i="43"/>
  <c r="AO164" i="43"/>
  <c r="AM164" i="43"/>
  <c r="AL164" i="43"/>
  <c r="AK164" i="43"/>
  <c r="AJ164" i="43"/>
  <c r="AI164" i="43"/>
  <c r="AH164" i="43"/>
  <c r="AF164" i="43"/>
  <c r="AE164" i="43"/>
  <c r="AD164" i="43"/>
  <c r="AC164" i="43"/>
  <c r="AB164" i="43"/>
  <c r="AA164" i="43"/>
  <c r="Y164" i="43"/>
  <c r="BH164" i="43" s="1"/>
  <c r="T164" i="43"/>
  <c r="S164" i="43"/>
  <c r="O164" i="43"/>
  <c r="N164" i="43"/>
  <c r="R164" i="43"/>
  <c r="M164" i="43"/>
  <c r="BR163" i="43"/>
  <c r="BQ163" i="43"/>
  <c r="BP163" i="43"/>
  <c r="BO163" i="43"/>
  <c r="BF163" i="43"/>
  <c r="BE163" i="43"/>
  <c r="BD163" i="43"/>
  <c r="BC163" i="43"/>
  <c r="BB163" i="43"/>
  <c r="BA163" i="43"/>
  <c r="AZ163" i="43"/>
  <c r="AY163" i="43"/>
  <c r="AX163" i="43"/>
  <c r="AW163" i="43"/>
  <c r="AV163" i="43"/>
  <c r="AU163" i="43"/>
  <c r="AT163" i="43"/>
  <c r="AS163" i="43"/>
  <c r="AR163" i="43"/>
  <c r="AQ163" i="43"/>
  <c r="AP163" i="43"/>
  <c r="AO163" i="43"/>
  <c r="AM163" i="43"/>
  <c r="AL163" i="43"/>
  <c r="AK163" i="43"/>
  <c r="AJ163" i="43"/>
  <c r="AI163" i="43"/>
  <c r="AH163" i="43"/>
  <c r="AF163" i="43"/>
  <c r="AE163" i="43"/>
  <c r="AD163" i="43"/>
  <c r="AC163" i="43"/>
  <c r="AB163" i="43"/>
  <c r="AA163" i="43"/>
  <c r="Y163" i="43"/>
  <c r="BI163" i="43" s="1"/>
  <c r="R163" i="43"/>
  <c r="T163" i="43"/>
  <c r="O163" i="43"/>
  <c r="S163" i="43"/>
  <c r="N163" i="43"/>
  <c r="M163" i="43"/>
  <c r="BR162" i="43"/>
  <c r="BQ162" i="43"/>
  <c r="BP162" i="43"/>
  <c r="BO162" i="43"/>
  <c r="Y162" i="43"/>
  <c r="BJ162" i="43" s="1"/>
  <c r="BF162" i="43"/>
  <c r="BE162" i="43"/>
  <c r="BD162" i="43"/>
  <c r="BC162" i="43"/>
  <c r="BB162" i="43"/>
  <c r="BA162" i="43"/>
  <c r="AZ162" i="43"/>
  <c r="AY162" i="43"/>
  <c r="AX162" i="43"/>
  <c r="AW162" i="43"/>
  <c r="AV162" i="43"/>
  <c r="AU162" i="43"/>
  <c r="AT162" i="43"/>
  <c r="AS162" i="43"/>
  <c r="AR162" i="43"/>
  <c r="AQ162" i="43"/>
  <c r="AP162" i="43"/>
  <c r="AO162" i="43"/>
  <c r="AM162" i="43"/>
  <c r="AL162" i="43"/>
  <c r="AK162" i="43"/>
  <c r="AJ162" i="43"/>
  <c r="AI162" i="43"/>
  <c r="AH162" i="43"/>
  <c r="AF162" i="43"/>
  <c r="AE162" i="43"/>
  <c r="AD162" i="43"/>
  <c r="AC162" i="43"/>
  <c r="AB162" i="43"/>
  <c r="AA162" i="43"/>
  <c r="BM162" i="43"/>
  <c r="T162" i="43"/>
  <c r="S162" i="43"/>
  <c r="O162" i="43"/>
  <c r="N162" i="43"/>
  <c r="R162" i="43"/>
  <c r="M162" i="43"/>
  <c r="BR161" i="43"/>
  <c r="BQ161" i="43"/>
  <c r="BP161" i="43"/>
  <c r="BO161" i="43"/>
  <c r="BF161" i="43"/>
  <c r="BE161" i="43"/>
  <c r="BD161" i="43"/>
  <c r="BC161" i="43"/>
  <c r="BB161" i="43"/>
  <c r="BA161" i="43"/>
  <c r="AZ161" i="43"/>
  <c r="AY161" i="43"/>
  <c r="AX161" i="43"/>
  <c r="AW161" i="43"/>
  <c r="AV161" i="43"/>
  <c r="AU161" i="43"/>
  <c r="AT161" i="43"/>
  <c r="AS161" i="43"/>
  <c r="AR161" i="43"/>
  <c r="AQ161" i="43"/>
  <c r="AP161" i="43"/>
  <c r="AO161" i="43"/>
  <c r="AM161" i="43"/>
  <c r="AL161" i="43"/>
  <c r="AK161" i="43"/>
  <c r="AJ161" i="43"/>
  <c r="AI161" i="43"/>
  <c r="AH161" i="43"/>
  <c r="AF161" i="43"/>
  <c r="AE161" i="43"/>
  <c r="AD161" i="43"/>
  <c r="AC161" i="43"/>
  <c r="AB161" i="43"/>
  <c r="AA161" i="43"/>
  <c r="Y161" i="43"/>
  <c r="BI161" i="43" s="1"/>
  <c r="R161" i="43"/>
  <c r="T161" i="43"/>
  <c r="O161" i="43"/>
  <c r="S161" i="43"/>
  <c r="N161" i="43"/>
  <c r="M161" i="43"/>
  <c r="BR160" i="43"/>
  <c r="BQ160" i="43"/>
  <c r="BP160" i="43"/>
  <c r="BO160" i="43"/>
  <c r="Y160" i="43"/>
  <c r="BJ160" i="43" s="1"/>
  <c r="BF160" i="43"/>
  <c r="BE160" i="43"/>
  <c r="BD160" i="43"/>
  <c r="BC160" i="43"/>
  <c r="BB160" i="43"/>
  <c r="BA160" i="43"/>
  <c r="AZ160" i="43"/>
  <c r="AY160" i="43"/>
  <c r="AX160" i="43"/>
  <c r="AW160" i="43"/>
  <c r="AV160" i="43"/>
  <c r="AU160" i="43"/>
  <c r="AT160" i="43"/>
  <c r="AS160" i="43"/>
  <c r="AR160" i="43"/>
  <c r="AQ160" i="43"/>
  <c r="AP160" i="43"/>
  <c r="AO160" i="43"/>
  <c r="AM160" i="43"/>
  <c r="AL160" i="43"/>
  <c r="AK160" i="43"/>
  <c r="AJ160" i="43"/>
  <c r="AI160" i="43"/>
  <c r="AH160" i="43"/>
  <c r="AF160" i="43"/>
  <c r="AE160" i="43"/>
  <c r="AD160" i="43"/>
  <c r="AC160" i="43"/>
  <c r="AB160" i="43"/>
  <c r="AA160" i="43"/>
  <c r="BM160" i="43"/>
  <c r="T160" i="43"/>
  <c r="S160" i="43"/>
  <c r="O160" i="43"/>
  <c r="N160" i="43"/>
  <c r="R160" i="43"/>
  <c r="M160" i="43"/>
  <c r="BR159" i="43"/>
  <c r="BQ159" i="43"/>
  <c r="BP159" i="43"/>
  <c r="BO159" i="43"/>
  <c r="BF159" i="43"/>
  <c r="BE159" i="43"/>
  <c r="BD159" i="43"/>
  <c r="BC159" i="43"/>
  <c r="BB159" i="43"/>
  <c r="BA159" i="43"/>
  <c r="AZ159" i="43"/>
  <c r="AY159" i="43"/>
  <c r="AX159" i="43"/>
  <c r="AW159" i="43"/>
  <c r="AV159" i="43"/>
  <c r="AU159" i="43"/>
  <c r="AT159" i="43"/>
  <c r="AS159" i="43"/>
  <c r="AR159" i="43"/>
  <c r="AQ159" i="43"/>
  <c r="AP159" i="43"/>
  <c r="AO159" i="43"/>
  <c r="AM159" i="43"/>
  <c r="AL159" i="43"/>
  <c r="AK159" i="43"/>
  <c r="AJ159" i="43"/>
  <c r="AI159" i="43"/>
  <c r="AH159" i="43"/>
  <c r="AF159" i="43"/>
  <c r="AE159" i="43"/>
  <c r="AD159" i="43"/>
  <c r="AC159" i="43"/>
  <c r="AB159" i="43"/>
  <c r="AA159" i="43"/>
  <c r="Y159" i="43"/>
  <c r="BI159" i="43" s="1"/>
  <c r="R159" i="43"/>
  <c r="T159" i="43"/>
  <c r="O159" i="43"/>
  <c r="S159" i="43"/>
  <c r="N159" i="43"/>
  <c r="M159" i="43"/>
  <c r="BR158" i="43"/>
  <c r="BQ158" i="43"/>
  <c r="BP158" i="43"/>
  <c r="BO158" i="43"/>
  <c r="Y158" i="43"/>
  <c r="BJ158" i="43" s="1"/>
  <c r="BF158" i="43"/>
  <c r="BE158" i="43"/>
  <c r="BD158" i="43"/>
  <c r="BC158" i="43"/>
  <c r="BB158" i="43"/>
  <c r="BA158" i="43"/>
  <c r="AZ158" i="43"/>
  <c r="AY158" i="43"/>
  <c r="AX158" i="43"/>
  <c r="AW158" i="43"/>
  <c r="AV158" i="43"/>
  <c r="AU158" i="43"/>
  <c r="AT158" i="43"/>
  <c r="AS158" i="43"/>
  <c r="AR158" i="43"/>
  <c r="AQ158" i="43"/>
  <c r="AP158" i="43"/>
  <c r="AO158" i="43"/>
  <c r="AM158" i="43"/>
  <c r="AL158" i="43"/>
  <c r="AK158" i="43"/>
  <c r="AJ158" i="43"/>
  <c r="AI158" i="43"/>
  <c r="AH158" i="43"/>
  <c r="AF158" i="43"/>
  <c r="AE158" i="43"/>
  <c r="AD158" i="43"/>
  <c r="AC158" i="43"/>
  <c r="AB158" i="43"/>
  <c r="AA158" i="43"/>
  <c r="BM158" i="43"/>
  <c r="S158" i="43"/>
  <c r="O158" i="43"/>
  <c r="N158" i="43"/>
  <c r="R158" i="43"/>
  <c r="T158" i="43"/>
  <c r="M158" i="43"/>
  <c r="BR157" i="43"/>
  <c r="BQ157" i="43"/>
  <c r="BP157" i="43"/>
  <c r="BO157" i="43"/>
  <c r="BF157" i="43"/>
  <c r="BE157" i="43"/>
  <c r="BD157" i="43"/>
  <c r="BC157" i="43"/>
  <c r="BB157" i="43"/>
  <c r="BA157" i="43"/>
  <c r="AZ157" i="43"/>
  <c r="AY157" i="43"/>
  <c r="AX157" i="43"/>
  <c r="AW157" i="43"/>
  <c r="AV157" i="43"/>
  <c r="AU157" i="43"/>
  <c r="AT157" i="43"/>
  <c r="AS157" i="43"/>
  <c r="AR157" i="43"/>
  <c r="AQ157" i="43"/>
  <c r="AP157" i="43"/>
  <c r="AO157" i="43"/>
  <c r="AM157" i="43"/>
  <c r="AL157" i="43"/>
  <c r="AK157" i="43"/>
  <c r="AJ157" i="43"/>
  <c r="AI157" i="43"/>
  <c r="AH157" i="43"/>
  <c r="AF157" i="43"/>
  <c r="AE157" i="43"/>
  <c r="AD157" i="43"/>
  <c r="AC157" i="43"/>
  <c r="AB157" i="43"/>
  <c r="AA157" i="43"/>
  <c r="Y157" i="43"/>
  <c r="R157" i="43"/>
  <c r="T157" i="43"/>
  <c r="O157" i="43"/>
  <c r="S157" i="43"/>
  <c r="N157" i="43"/>
  <c r="M157" i="43"/>
  <c r="BR156" i="43"/>
  <c r="BQ156" i="43"/>
  <c r="BP156" i="43"/>
  <c r="BO156" i="43"/>
  <c r="Y156" i="43"/>
  <c r="BF156" i="43"/>
  <c r="BE156" i="43"/>
  <c r="BD156" i="43"/>
  <c r="BC156" i="43"/>
  <c r="BB156" i="43"/>
  <c r="BA156" i="43"/>
  <c r="AZ156" i="43"/>
  <c r="AY156" i="43"/>
  <c r="AX156" i="43"/>
  <c r="AW156" i="43"/>
  <c r="AV156" i="43"/>
  <c r="AU156" i="43"/>
  <c r="AT156" i="43"/>
  <c r="AS156" i="43"/>
  <c r="AR156" i="43"/>
  <c r="AQ156" i="43"/>
  <c r="AP156" i="43"/>
  <c r="AO156" i="43"/>
  <c r="AM156" i="43"/>
  <c r="AL156" i="43"/>
  <c r="AK156" i="43"/>
  <c r="AJ156" i="43"/>
  <c r="AI156" i="43"/>
  <c r="AH156" i="43"/>
  <c r="AF156" i="43"/>
  <c r="AE156" i="43"/>
  <c r="AD156" i="43"/>
  <c r="AC156" i="43"/>
  <c r="AB156" i="43"/>
  <c r="AA156" i="43"/>
  <c r="O156" i="43"/>
  <c r="S156" i="43"/>
  <c r="N156" i="43"/>
  <c r="R156" i="43"/>
  <c r="M156" i="43"/>
  <c r="BR155" i="43"/>
  <c r="BQ155" i="43"/>
  <c r="BP155" i="43"/>
  <c r="BO155" i="43"/>
  <c r="Y155" i="43"/>
  <c r="BJ155" i="43" s="1"/>
  <c r="BF155" i="43"/>
  <c r="BE155" i="43"/>
  <c r="BD155" i="43"/>
  <c r="BC155" i="43"/>
  <c r="BB155" i="43"/>
  <c r="BA155" i="43"/>
  <c r="AZ155" i="43"/>
  <c r="AY155" i="43"/>
  <c r="AX155" i="43"/>
  <c r="AW155" i="43"/>
  <c r="AV155" i="43"/>
  <c r="AU155" i="43"/>
  <c r="AT155" i="43"/>
  <c r="AS155" i="43"/>
  <c r="AR155" i="43"/>
  <c r="AQ155" i="43"/>
  <c r="AP155" i="43"/>
  <c r="AO155" i="43"/>
  <c r="AM155" i="43"/>
  <c r="AL155" i="43"/>
  <c r="AK155" i="43"/>
  <c r="AJ155" i="43"/>
  <c r="AI155" i="43"/>
  <c r="AH155" i="43"/>
  <c r="AF155" i="43"/>
  <c r="AE155" i="43"/>
  <c r="AD155" i="43"/>
  <c r="AC155" i="43"/>
  <c r="AB155" i="43"/>
  <c r="AA155" i="43"/>
  <c r="BM155" i="43"/>
  <c r="S155" i="43"/>
  <c r="R155" i="43"/>
  <c r="O155" i="43"/>
  <c r="N155" i="43"/>
  <c r="M155" i="43"/>
  <c r="BR154" i="43"/>
  <c r="BQ154" i="43"/>
  <c r="BP154" i="43"/>
  <c r="BO154" i="43"/>
  <c r="Y154" i="43"/>
  <c r="BH154" i="43" s="1"/>
  <c r="BF154" i="43"/>
  <c r="BE154" i="43"/>
  <c r="BD154" i="43"/>
  <c r="BC154" i="43"/>
  <c r="BB154" i="43"/>
  <c r="BA154" i="43"/>
  <c r="AZ154" i="43"/>
  <c r="AY154" i="43"/>
  <c r="AX154" i="43"/>
  <c r="AW154" i="43"/>
  <c r="AV154" i="43"/>
  <c r="AU154" i="43"/>
  <c r="AT154" i="43"/>
  <c r="AS154" i="43"/>
  <c r="AR154" i="43"/>
  <c r="AQ154" i="43"/>
  <c r="AP154" i="43"/>
  <c r="AO154" i="43"/>
  <c r="AM154" i="43"/>
  <c r="AL154" i="43"/>
  <c r="AK154" i="43"/>
  <c r="AJ154" i="43"/>
  <c r="AI154" i="43"/>
  <c r="AH154" i="43"/>
  <c r="AF154" i="43"/>
  <c r="AE154" i="43"/>
  <c r="AD154" i="43"/>
  <c r="AC154" i="43"/>
  <c r="AB154" i="43"/>
  <c r="AA154" i="43"/>
  <c r="O154" i="43"/>
  <c r="S154" i="43"/>
  <c r="N154" i="43"/>
  <c r="R154" i="43"/>
  <c r="M154" i="43"/>
  <c r="BR153" i="43"/>
  <c r="BQ153" i="43"/>
  <c r="BP153" i="43"/>
  <c r="BO153" i="43"/>
  <c r="BF153" i="43"/>
  <c r="BE153" i="43"/>
  <c r="BD153" i="43"/>
  <c r="BC153" i="43"/>
  <c r="BB153" i="43"/>
  <c r="BA153" i="43"/>
  <c r="AZ153" i="43"/>
  <c r="AY153" i="43"/>
  <c r="AX153" i="43"/>
  <c r="AW153" i="43"/>
  <c r="AV153" i="43"/>
  <c r="AU153" i="43"/>
  <c r="AT153" i="43"/>
  <c r="AS153" i="43"/>
  <c r="AR153" i="43"/>
  <c r="AQ153" i="43"/>
  <c r="AP153" i="43"/>
  <c r="AO153" i="43"/>
  <c r="AM153" i="43"/>
  <c r="AL153" i="43"/>
  <c r="AK153" i="43"/>
  <c r="AJ153" i="43"/>
  <c r="AI153" i="43"/>
  <c r="AH153" i="43"/>
  <c r="AF153" i="43"/>
  <c r="AE153" i="43"/>
  <c r="AD153" i="43"/>
  <c r="AC153" i="43"/>
  <c r="AB153" i="43"/>
  <c r="AA153" i="43"/>
  <c r="Y153" i="43"/>
  <c r="S153" i="43"/>
  <c r="R153" i="43"/>
  <c r="O153" i="43"/>
  <c r="N153" i="43"/>
  <c r="M153" i="43"/>
  <c r="BR152" i="43"/>
  <c r="BQ152" i="43"/>
  <c r="BP152" i="43"/>
  <c r="BO152" i="43"/>
  <c r="Y152" i="43"/>
  <c r="BH152" i="43" s="1"/>
  <c r="BF152" i="43"/>
  <c r="BE152" i="43"/>
  <c r="BD152" i="43"/>
  <c r="BC152" i="43"/>
  <c r="BB152" i="43"/>
  <c r="BA152" i="43"/>
  <c r="AZ152" i="43"/>
  <c r="AY152" i="43"/>
  <c r="AX152" i="43"/>
  <c r="AW152" i="43"/>
  <c r="AV152" i="43"/>
  <c r="AU152" i="43"/>
  <c r="AT152" i="43"/>
  <c r="AS152" i="43"/>
  <c r="AR152" i="43"/>
  <c r="AQ152" i="43"/>
  <c r="AP152" i="43"/>
  <c r="AO152" i="43"/>
  <c r="AM152" i="43"/>
  <c r="AL152" i="43"/>
  <c r="AK152" i="43"/>
  <c r="AJ152" i="43"/>
  <c r="AI152" i="43"/>
  <c r="AH152" i="43"/>
  <c r="AF152" i="43"/>
  <c r="AE152" i="43"/>
  <c r="AD152" i="43"/>
  <c r="AC152" i="43"/>
  <c r="AB152" i="43"/>
  <c r="AA152" i="43"/>
  <c r="O152" i="43"/>
  <c r="S152" i="43"/>
  <c r="N152" i="43"/>
  <c r="R152" i="43"/>
  <c r="M152" i="43"/>
  <c r="BR151" i="43"/>
  <c r="BQ151" i="43"/>
  <c r="BP151" i="43"/>
  <c r="BO151" i="43"/>
  <c r="Y151" i="43"/>
  <c r="BL151" i="43" s="1"/>
  <c r="BF151" i="43"/>
  <c r="BE151" i="43"/>
  <c r="BD151" i="43"/>
  <c r="BC151" i="43"/>
  <c r="BB151" i="43"/>
  <c r="BA151" i="43"/>
  <c r="AZ151" i="43"/>
  <c r="AY151" i="43"/>
  <c r="AX151" i="43"/>
  <c r="AW151" i="43"/>
  <c r="AV151" i="43"/>
  <c r="AU151" i="43"/>
  <c r="AT151" i="43"/>
  <c r="AS151" i="43"/>
  <c r="AR151" i="43"/>
  <c r="AQ151" i="43"/>
  <c r="AP151" i="43"/>
  <c r="AO151" i="43"/>
  <c r="AM151" i="43"/>
  <c r="AL151" i="43"/>
  <c r="AK151" i="43"/>
  <c r="AJ151" i="43"/>
  <c r="AI151" i="43"/>
  <c r="AH151" i="43"/>
  <c r="AF151" i="43"/>
  <c r="AE151" i="43"/>
  <c r="AD151" i="43"/>
  <c r="AC151" i="43"/>
  <c r="AB151" i="43"/>
  <c r="AA151" i="43"/>
  <c r="S151" i="43"/>
  <c r="R151" i="43"/>
  <c r="O151" i="43"/>
  <c r="N151" i="43"/>
  <c r="M151" i="43"/>
  <c r="BR150" i="43"/>
  <c r="BQ150" i="43"/>
  <c r="BP150" i="43"/>
  <c r="BO150" i="43"/>
  <c r="Y150" i="43"/>
  <c r="BH150" i="43" s="1"/>
  <c r="BF150" i="43"/>
  <c r="BE150" i="43"/>
  <c r="BD150" i="43"/>
  <c r="BC150" i="43"/>
  <c r="BB150" i="43"/>
  <c r="BA150" i="43"/>
  <c r="AZ150" i="43"/>
  <c r="AY150" i="43"/>
  <c r="AX150" i="43"/>
  <c r="AW150" i="43"/>
  <c r="AV150" i="43"/>
  <c r="AU150" i="43"/>
  <c r="AT150" i="43"/>
  <c r="AS150" i="43"/>
  <c r="AR150" i="43"/>
  <c r="AQ150" i="43"/>
  <c r="AP150" i="43"/>
  <c r="AO150" i="43"/>
  <c r="AM150" i="43"/>
  <c r="AL150" i="43"/>
  <c r="AK150" i="43"/>
  <c r="AJ150" i="43"/>
  <c r="AI150" i="43"/>
  <c r="AH150" i="43"/>
  <c r="AF150" i="43"/>
  <c r="AE150" i="43"/>
  <c r="AD150" i="43"/>
  <c r="AC150" i="43"/>
  <c r="AB150" i="43"/>
  <c r="AA150" i="43"/>
  <c r="O150" i="43"/>
  <c r="S150" i="43"/>
  <c r="T150" i="43"/>
  <c r="N150" i="43"/>
  <c r="R150" i="43"/>
  <c r="M150" i="43"/>
  <c r="BR149" i="43"/>
  <c r="BQ149" i="43"/>
  <c r="BP149" i="43"/>
  <c r="BO149" i="43"/>
  <c r="Y149" i="43"/>
  <c r="H83" i="55" s="1"/>
  <c r="BF149" i="43"/>
  <c r="BE149" i="43"/>
  <c r="BD149" i="43"/>
  <c r="BC149" i="43"/>
  <c r="BB149" i="43"/>
  <c r="BA149" i="43"/>
  <c r="AZ149" i="43"/>
  <c r="AY149" i="43"/>
  <c r="AX149" i="43"/>
  <c r="AW149" i="43"/>
  <c r="AV149" i="43"/>
  <c r="AU149" i="43"/>
  <c r="AT149" i="43"/>
  <c r="AS149" i="43"/>
  <c r="AR149" i="43"/>
  <c r="AQ149" i="43"/>
  <c r="AP149" i="43"/>
  <c r="AO149" i="43"/>
  <c r="AI149" i="43"/>
  <c r="AH149" i="43"/>
  <c r="AF149" i="43"/>
  <c r="AE149" i="43"/>
  <c r="AD149" i="43"/>
  <c r="AC149" i="43"/>
  <c r="AB149" i="43"/>
  <c r="AA149" i="43"/>
  <c r="S149" i="43"/>
  <c r="R149" i="43"/>
  <c r="O149" i="43"/>
  <c r="N149" i="43"/>
  <c r="M149" i="43"/>
  <c r="BR148" i="43"/>
  <c r="BQ148" i="43"/>
  <c r="BP148" i="43"/>
  <c r="BO148" i="43"/>
  <c r="BF148" i="43"/>
  <c r="BE148" i="43"/>
  <c r="BD148" i="43"/>
  <c r="BC148" i="43"/>
  <c r="BB148" i="43"/>
  <c r="BA148" i="43"/>
  <c r="AZ148" i="43"/>
  <c r="AY148" i="43"/>
  <c r="AX148" i="43"/>
  <c r="AW148" i="43"/>
  <c r="AV148" i="43"/>
  <c r="AU148" i="43"/>
  <c r="AT148" i="43"/>
  <c r="AS148" i="43"/>
  <c r="AR148" i="43"/>
  <c r="AQ148" i="43"/>
  <c r="AP148" i="43"/>
  <c r="AO148" i="43"/>
  <c r="AM148" i="43"/>
  <c r="AL148" i="43"/>
  <c r="AK148" i="43"/>
  <c r="AJ148" i="43"/>
  <c r="AI148" i="43"/>
  <c r="AH148" i="43"/>
  <c r="AF148" i="43"/>
  <c r="AE148" i="43"/>
  <c r="AD148" i="43"/>
  <c r="AC148" i="43"/>
  <c r="AB148" i="43"/>
  <c r="AA148" i="43"/>
  <c r="Y148" i="43"/>
  <c r="O148" i="43"/>
  <c r="S148" i="43"/>
  <c r="N148" i="43"/>
  <c r="R148" i="43"/>
  <c r="M148" i="43"/>
  <c r="BR147" i="43"/>
  <c r="BQ147" i="43"/>
  <c r="BP147" i="43"/>
  <c r="BO147" i="43"/>
  <c r="Y147" i="43"/>
  <c r="BJ147" i="43"/>
  <c r="BF147" i="43"/>
  <c r="BE147" i="43"/>
  <c r="BD147" i="43"/>
  <c r="BC147" i="43"/>
  <c r="BB147" i="43"/>
  <c r="BA147" i="43"/>
  <c r="AZ147" i="43"/>
  <c r="AY147" i="43"/>
  <c r="AX147" i="43"/>
  <c r="AW147" i="43"/>
  <c r="AV147" i="43"/>
  <c r="AU147" i="43"/>
  <c r="AT147" i="43"/>
  <c r="AS147" i="43"/>
  <c r="AR147" i="43"/>
  <c r="AQ147" i="43"/>
  <c r="AP147" i="43"/>
  <c r="AO147" i="43"/>
  <c r="AM147" i="43"/>
  <c r="AL147" i="43"/>
  <c r="AK147" i="43"/>
  <c r="AJ147" i="43"/>
  <c r="AI147" i="43"/>
  <c r="AH147" i="43"/>
  <c r="AF147" i="43"/>
  <c r="AE147" i="43"/>
  <c r="AD147" i="43"/>
  <c r="AC147" i="43"/>
  <c r="AB147" i="43"/>
  <c r="AA147" i="43"/>
  <c r="BM147" i="43"/>
  <c r="S147" i="43"/>
  <c r="R147" i="43"/>
  <c r="O147" i="43"/>
  <c r="N147" i="43"/>
  <c r="M147" i="43"/>
  <c r="BR146" i="43"/>
  <c r="BQ146" i="43"/>
  <c r="BP146" i="43"/>
  <c r="BO146" i="43"/>
  <c r="Y146" i="43"/>
  <c r="BF146" i="43"/>
  <c r="BE146" i="43"/>
  <c r="BD146" i="43"/>
  <c r="BC146" i="43"/>
  <c r="BB146" i="43"/>
  <c r="BA146" i="43"/>
  <c r="AZ146" i="43"/>
  <c r="AY146" i="43"/>
  <c r="AX146" i="43"/>
  <c r="AW146" i="43"/>
  <c r="AV146" i="43"/>
  <c r="AU146" i="43"/>
  <c r="AT146" i="43"/>
  <c r="AS146" i="43"/>
  <c r="AR146" i="43"/>
  <c r="AQ146" i="43"/>
  <c r="AP146" i="43"/>
  <c r="AO146" i="43"/>
  <c r="AM146" i="43"/>
  <c r="AL146" i="43"/>
  <c r="AK146" i="43"/>
  <c r="AJ146" i="43"/>
  <c r="AI146" i="43"/>
  <c r="AH146" i="43"/>
  <c r="AF146" i="43"/>
  <c r="AE146" i="43"/>
  <c r="AD146" i="43"/>
  <c r="AC146" i="43"/>
  <c r="AB146" i="43"/>
  <c r="AA146" i="43"/>
  <c r="O146" i="43"/>
  <c r="S146" i="43"/>
  <c r="N146" i="43"/>
  <c r="R146" i="43"/>
  <c r="M146" i="43"/>
  <c r="BR145" i="43"/>
  <c r="BQ145" i="43"/>
  <c r="BP145" i="43"/>
  <c r="BO145" i="43"/>
  <c r="Y145" i="43"/>
  <c r="BJ145" i="43" s="1"/>
  <c r="BF145" i="43"/>
  <c r="BE145" i="43"/>
  <c r="BD145" i="43"/>
  <c r="BC145" i="43"/>
  <c r="BB145" i="43"/>
  <c r="BA145" i="43"/>
  <c r="AZ145" i="43"/>
  <c r="AY145" i="43"/>
  <c r="AX145" i="43"/>
  <c r="AW145" i="43"/>
  <c r="AV145" i="43"/>
  <c r="AU145" i="43"/>
  <c r="AT145" i="43"/>
  <c r="AS145" i="43"/>
  <c r="AR145" i="43"/>
  <c r="AQ145" i="43"/>
  <c r="AP145" i="43"/>
  <c r="AO145" i="43"/>
  <c r="AM145" i="43"/>
  <c r="AL145" i="43"/>
  <c r="AK145" i="43"/>
  <c r="AJ145" i="43"/>
  <c r="AI145" i="43"/>
  <c r="AH145" i="43"/>
  <c r="AF145" i="43"/>
  <c r="AE145" i="43"/>
  <c r="AD145" i="43"/>
  <c r="AC145" i="43"/>
  <c r="AB145" i="43"/>
  <c r="AA145" i="43"/>
  <c r="BM145" i="43"/>
  <c r="S145" i="43"/>
  <c r="R145" i="43"/>
  <c r="O145" i="43"/>
  <c r="N145" i="43"/>
  <c r="M145" i="43"/>
  <c r="BR144" i="43"/>
  <c r="BQ144" i="43"/>
  <c r="BP144" i="43"/>
  <c r="BO144" i="43"/>
  <c r="BF144" i="43"/>
  <c r="BE144" i="43"/>
  <c r="BD144" i="43"/>
  <c r="BC144" i="43"/>
  <c r="BB144" i="43"/>
  <c r="BA144" i="43"/>
  <c r="AZ144" i="43"/>
  <c r="AY144" i="43"/>
  <c r="AX144" i="43"/>
  <c r="AW144" i="43"/>
  <c r="AV144" i="43"/>
  <c r="AU144" i="43"/>
  <c r="AT144" i="43"/>
  <c r="AS144" i="43"/>
  <c r="AR144" i="43"/>
  <c r="AQ144" i="43"/>
  <c r="AP144" i="43"/>
  <c r="AO144" i="43"/>
  <c r="AM144" i="43"/>
  <c r="AL144" i="43"/>
  <c r="AK144" i="43"/>
  <c r="AJ144" i="43"/>
  <c r="AI144" i="43"/>
  <c r="AH144" i="43"/>
  <c r="AF144" i="43"/>
  <c r="AE144" i="43"/>
  <c r="AD144" i="43"/>
  <c r="AC144" i="43"/>
  <c r="AB144" i="43"/>
  <c r="AA144" i="43"/>
  <c r="Y144" i="43"/>
  <c r="BJ144" i="43"/>
  <c r="O144" i="43"/>
  <c r="S144" i="43"/>
  <c r="N144" i="43"/>
  <c r="R144" i="43"/>
  <c r="M144" i="43"/>
  <c r="BR143" i="43"/>
  <c r="BQ143" i="43"/>
  <c r="BP143" i="43"/>
  <c r="BO143" i="43"/>
  <c r="Y143" i="43"/>
  <c r="BJ143" i="43" s="1"/>
  <c r="BF143" i="43"/>
  <c r="BE143" i="43"/>
  <c r="BD143" i="43"/>
  <c r="BC143" i="43"/>
  <c r="BB143" i="43"/>
  <c r="BA143" i="43"/>
  <c r="AZ143" i="43"/>
  <c r="AY143" i="43"/>
  <c r="AX143" i="43"/>
  <c r="AW143" i="43"/>
  <c r="AV143" i="43"/>
  <c r="AU143" i="43"/>
  <c r="AT143" i="43"/>
  <c r="AS143" i="43"/>
  <c r="AR143" i="43"/>
  <c r="AQ143" i="43"/>
  <c r="AP143" i="43"/>
  <c r="AO143" i="43"/>
  <c r="AM143" i="43"/>
  <c r="AL143" i="43"/>
  <c r="AK143" i="43"/>
  <c r="AJ143" i="43"/>
  <c r="AI143" i="43"/>
  <c r="AH143" i="43"/>
  <c r="AF143" i="43"/>
  <c r="AE143" i="43"/>
  <c r="AD143" i="43"/>
  <c r="AC143" i="43"/>
  <c r="AB143" i="43"/>
  <c r="AA143" i="43"/>
  <c r="S143" i="43"/>
  <c r="R143" i="43"/>
  <c r="O143" i="43"/>
  <c r="N143" i="43"/>
  <c r="M143" i="43"/>
  <c r="BR142" i="43"/>
  <c r="BQ142" i="43"/>
  <c r="BP142" i="43"/>
  <c r="BO142" i="43"/>
  <c r="Y142" i="43"/>
  <c r="H84" i="55" s="1"/>
  <c r="BF142" i="43"/>
  <c r="BE142" i="43"/>
  <c r="BD142" i="43"/>
  <c r="BC142" i="43"/>
  <c r="BB142" i="43"/>
  <c r="BA142" i="43"/>
  <c r="AZ142" i="43"/>
  <c r="AY142" i="43"/>
  <c r="AX142" i="43"/>
  <c r="AW142" i="43"/>
  <c r="AV142" i="43"/>
  <c r="AU142" i="43"/>
  <c r="AT142" i="43"/>
  <c r="AS142" i="43"/>
  <c r="AR142" i="43"/>
  <c r="AQ142" i="43"/>
  <c r="AP142" i="43"/>
  <c r="AO142" i="43"/>
  <c r="AI142" i="43"/>
  <c r="AH142" i="43"/>
  <c r="AF142" i="43"/>
  <c r="AE142" i="43"/>
  <c r="AD142" i="43"/>
  <c r="AC142" i="43"/>
  <c r="AB142" i="43"/>
  <c r="AA142" i="43"/>
  <c r="BJ142" i="43"/>
  <c r="O142" i="43"/>
  <c r="S142" i="43"/>
  <c r="N142" i="43"/>
  <c r="R142" i="43"/>
  <c r="T142" i="43"/>
  <c r="M142" i="43"/>
  <c r="BR141" i="43"/>
  <c r="BQ141" i="43"/>
  <c r="BP141" i="43"/>
  <c r="BO141" i="43"/>
  <c r="Y141" i="43"/>
  <c r="BF141" i="43"/>
  <c r="BE141" i="43"/>
  <c r="BD141" i="43"/>
  <c r="BC141" i="43"/>
  <c r="BB141" i="43"/>
  <c r="BA141" i="43"/>
  <c r="AZ141" i="43"/>
  <c r="AY141" i="43"/>
  <c r="AX141" i="43"/>
  <c r="AW141" i="43"/>
  <c r="AV141" i="43"/>
  <c r="AU141" i="43"/>
  <c r="AT141" i="43"/>
  <c r="AS141" i="43"/>
  <c r="AR141" i="43"/>
  <c r="AQ141" i="43"/>
  <c r="AP141" i="43"/>
  <c r="AO141" i="43"/>
  <c r="AM141" i="43"/>
  <c r="AL141" i="43"/>
  <c r="AK141" i="43"/>
  <c r="AJ141" i="43"/>
  <c r="AI141" i="43"/>
  <c r="AH141" i="43"/>
  <c r="AF141" i="43"/>
  <c r="AE141" i="43"/>
  <c r="AD141" i="43"/>
  <c r="AC141" i="43"/>
  <c r="AB141" i="43"/>
  <c r="AA141" i="43"/>
  <c r="S141" i="43"/>
  <c r="R141" i="43"/>
  <c r="T141" i="43"/>
  <c r="O141" i="43"/>
  <c r="N141" i="43"/>
  <c r="M141" i="43"/>
  <c r="BR140" i="43"/>
  <c r="BQ140" i="43"/>
  <c r="BP140" i="43"/>
  <c r="BO140" i="43"/>
  <c r="BF140" i="43"/>
  <c r="BE140" i="43"/>
  <c r="BD140" i="43"/>
  <c r="BC140" i="43"/>
  <c r="BB140" i="43"/>
  <c r="BA140" i="43"/>
  <c r="AZ140" i="43"/>
  <c r="AY140" i="43"/>
  <c r="AX140" i="43"/>
  <c r="AW140" i="43"/>
  <c r="AV140" i="43"/>
  <c r="AU140" i="43"/>
  <c r="AT140" i="43"/>
  <c r="AS140" i="43"/>
  <c r="AR140" i="43"/>
  <c r="AQ140" i="43"/>
  <c r="AP140" i="43"/>
  <c r="AO140" i="43"/>
  <c r="AM140" i="43"/>
  <c r="AL140" i="43"/>
  <c r="AK140" i="43"/>
  <c r="AJ140" i="43"/>
  <c r="AI140" i="43"/>
  <c r="AH140" i="43"/>
  <c r="AF140" i="43"/>
  <c r="AE140" i="43"/>
  <c r="AD140" i="43"/>
  <c r="AC140" i="43"/>
  <c r="AB140" i="43"/>
  <c r="AA140" i="43"/>
  <c r="Y140" i="43"/>
  <c r="BJ140" i="43" s="1"/>
  <c r="O140" i="43"/>
  <c r="S140" i="43"/>
  <c r="N140" i="43"/>
  <c r="R140" i="43"/>
  <c r="T140" i="43"/>
  <c r="M140" i="43"/>
  <c r="BR139" i="43"/>
  <c r="BQ139" i="43"/>
  <c r="BP139" i="43"/>
  <c r="BO139" i="43"/>
  <c r="Y139" i="43"/>
  <c r="BF139" i="43"/>
  <c r="BE139" i="43"/>
  <c r="BD139" i="43"/>
  <c r="BC139" i="43"/>
  <c r="BB139" i="43"/>
  <c r="BA139" i="43"/>
  <c r="AZ139" i="43"/>
  <c r="AY139" i="43"/>
  <c r="AX139" i="43"/>
  <c r="AW139" i="43"/>
  <c r="AV139" i="43"/>
  <c r="AU139" i="43"/>
  <c r="AT139" i="43"/>
  <c r="AS139" i="43"/>
  <c r="AR139" i="43"/>
  <c r="AQ139" i="43"/>
  <c r="AP139" i="43"/>
  <c r="AO139" i="43"/>
  <c r="AM139" i="43"/>
  <c r="AL139" i="43"/>
  <c r="AK139" i="43"/>
  <c r="AJ139" i="43"/>
  <c r="AI139" i="43"/>
  <c r="AH139" i="43"/>
  <c r="AF139" i="43"/>
  <c r="AE139" i="43"/>
  <c r="AD139" i="43"/>
  <c r="AC139" i="43"/>
  <c r="AB139" i="43"/>
  <c r="AA139" i="43"/>
  <c r="O139" i="43"/>
  <c r="S139" i="43"/>
  <c r="N139" i="43"/>
  <c r="R139" i="43"/>
  <c r="M139" i="43"/>
  <c r="BR138" i="43"/>
  <c r="BQ138" i="43"/>
  <c r="BP138" i="43"/>
  <c r="BO138" i="43"/>
  <c r="BF138" i="43"/>
  <c r="BE138" i="43"/>
  <c r="BD138" i="43"/>
  <c r="BC138" i="43"/>
  <c r="BB138" i="43"/>
  <c r="BA138" i="43"/>
  <c r="AZ138" i="43"/>
  <c r="AY138" i="43"/>
  <c r="AX138" i="43"/>
  <c r="AW138" i="43"/>
  <c r="AV138" i="43"/>
  <c r="AU138" i="43"/>
  <c r="AT138" i="43"/>
  <c r="AS138" i="43"/>
  <c r="AR138" i="43"/>
  <c r="AQ138" i="43"/>
  <c r="AP138" i="43"/>
  <c r="AO138" i="43"/>
  <c r="AM138" i="43"/>
  <c r="AL138" i="43"/>
  <c r="AK138" i="43"/>
  <c r="AJ138" i="43"/>
  <c r="AI138" i="43"/>
  <c r="AH138" i="43"/>
  <c r="AF138" i="43"/>
  <c r="AE138" i="43"/>
  <c r="AD138" i="43"/>
  <c r="AC138" i="43"/>
  <c r="AB138" i="43"/>
  <c r="AA138" i="43"/>
  <c r="Y138" i="43"/>
  <c r="BM138" i="43" s="1"/>
  <c r="S138" i="43"/>
  <c r="R138" i="43"/>
  <c r="O138" i="43"/>
  <c r="N138" i="43"/>
  <c r="M138" i="43"/>
  <c r="BR137" i="43"/>
  <c r="BQ137" i="43"/>
  <c r="BP137" i="43"/>
  <c r="BO137" i="43"/>
  <c r="Y137" i="43"/>
  <c r="BF137" i="43"/>
  <c r="BE137" i="43"/>
  <c r="BD137" i="43"/>
  <c r="BC137" i="43"/>
  <c r="BB137" i="43"/>
  <c r="BA137" i="43"/>
  <c r="AZ137" i="43"/>
  <c r="AY137" i="43"/>
  <c r="AX137" i="43"/>
  <c r="AW137" i="43"/>
  <c r="AV137" i="43"/>
  <c r="AU137" i="43"/>
  <c r="AT137" i="43"/>
  <c r="AS137" i="43"/>
  <c r="AR137" i="43"/>
  <c r="AQ137" i="43"/>
  <c r="AP137" i="43"/>
  <c r="AO137" i="43"/>
  <c r="AM137" i="43"/>
  <c r="AL137" i="43"/>
  <c r="AK137" i="43"/>
  <c r="AJ137" i="43"/>
  <c r="AI137" i="43"/>
  <c r="AH137" i="43"/>
  <c r="AF137" i="43"/>
  <c r="AE137" i="43"/>
  <c r="AD137" i="43"/>
  <c r="AC137" i="43"/>
  <c r="AB137" i="43"/>
  <c r="AA137" i="43"/>
  <c r="BJ137" i="43"/>
  <c r="O137" i="43"/>
  <c r="S137" i="43"/>
  <c r="N137" i="43"/>
  <c r="R137" i="43"/>
  <c r="M137" i="43"/>
  <c r="BR136" i="43"/>
  <c r="BQ136" i="43"/>
  <c r="BP136" i="43"/>
  <c r="BO136" i="43"/>
  <c r="Y136" i="43"/>
  <c r="BJ136" i="43" s="1"/>
  <c r="BF136" i="43"/>
  <c r="BE136" i="43"/>
  <c r="BD136" i="43"/>
  <c r="BC136" i="43"/>
  <c r="BB136" i="43"/>
  <c r="BA136" i="43"/>
  <c r="AZ136" i="43"/>
  <c r="AY136" i="43"/>
  <c r="AX136" i="43"/>
  <c r="AW136" i="43"/>
  <c r="AV136" i="43"/>
  <c r="AU136" i="43"/>
  <c r="AT136" i="43"/>
  <c r="AS136" i="43"/>
  <c r="AR136" i="43"/>
  <c r="AQ136" i="43"/>
  <c r="AP136" i="43"/>
  <c r="AO136" i="43"/>
  <c r="AM136" i="43"/>
  <c r="AL136" i="43"/>
  <c r="AK136" i="43"/>
  <c r="AJ136" i="43"/>
  <c r="AI136" i="43"/>
  <c r="AH136" i="43"/>
  <c r="AF136" i="43"/>
  <c r="AE136" i="43"/>
  <c r="AD136" i="43"/>
  <c r="AC136" i="43"/>
  <c r="AB136" i="43"/>
  <c r="AA136" i="43"/>
  <c r="BM136" i="43"/>
  <c r="S136" i="43"/>
  <c r="R136" i="43"/>
  <c r="O136" i="43"/>
  <c r="N136" i="43"/>
  <c r="M136" i="43"/>
  <c r="BR135" i="43"/>
  <c r="BQ135" i="43"/>
  <c r="BP135" i="43"/>
  <c r="BO135" i="43"/>
  <c r="Y135" i="43"/>
  <c r="BL135" i="43" s="1"/>
  <c r="BF135" i="43"/>
  <c r="BE135" i="43"/>
  <c r="BD135" i="43"/>
  <c r="BC135" i="43"/>
  <c r="BB135" i="43"/>
  <c r="BA135" i="43"/>
  <c r="AZ135" i="43"/>
  <c r="AY135" i="43"/>
  <c r="AX135" i="43"/>
  <c r="AW135" i="43"/>
  <c r="AV135" i="43"/>
  <c r="AU135" i="43"/>
  <c r="AT135" i="43"/>
  <c r="AS135" i="43"/>
  <c r="AR135" i="43"/>
  <c r="AQ135" i="43"/>
  <c r="AP135" i="43"/>
  <c r="AO135" i="43"/>
  <c r="AM135" i="43"/>
  <c r="AL135" i="43"/>
  <c r="AK135" i="43"/>
  <c r="AJ135" i="43"/>
  <c r="AI135" i="43"/>
  <c r="AH135" i="43"/>
  <c r="AF135" i="43"/>
  <c r="AE135" i="43"/>
  <c r="AD135" i="43"/>
  <c r="AC135" i="43"/>
  <c r="AB135" i="43"/>
  <c r="AA135" i="43"/>
  <c r="O135" i="43"/>
  <c r="S135" i="43"/>
  <c r="N135" i="43"/>
  <c r="R135" i="43"/>
  <c r="M135" i="43"/>
  <c r="BR134" i="43"/>
  <c r="BQ134" i="43"/>
  <c r="BP134" i="43"/>
  <c r="BO134" i="43"/>
  <c r="BF134" i="43"/>
  <c r="BE134" i="43"/>
  <c r="BD134" i="43"/>
  <c r="BC134" i="43"/>
  <c r="BB134" i="43"/>
  <c r="BA134" i="43"/>
  <c r="AZ134" i="43"/>
  <c r="AY134" i="43"/>
  <c r="AX134" i="43"/>
  <c r="AW134" i="43"/>
  <c r="AV134" i="43"/>
  <c r="AU134" i="43"/>
  <c r="AT134" i="43"/>
  <c r="AS134" i="43"/>
  <c r="AR134" i="43"/>
  <c r="AQ134" i="43"/>
  <c r="AP134" i="43"/>
  <c r="AO134" i="43"/>
  <c r="AM134" i="43"/>
  <c r="AL134" i="43"/>
  <c r="AK134" i="43"/>
  <c r="AJ134" i="43"/>
  <c r="AI134" i="43"/>
  <c r="AH134" i="43"/>
  <c r="AF134" i="43"/>
  <c r="AE134" i="43"/>
  <c r="AD134" i="43"/>
  <c r="AC134" i="43"/>
  <c r="AB134" i="43"/>
  <c r="AA134" i="43"/>
  <c r="Y134" i="43"/>
  <c r="BM134" i="43" s="1"/>
  <c r="S134" i="43"/>
  <c r="R134" i="43"/>
  <c r="O134" i="43"/>
  <c r="N134" i="43"/>
  <c r="M134" i="43"/>
  <c r="BR133" i="43"/>
  <c r="BQ133" i="43"/>
  <c r="BP133" i="43"/>
  <c r="BO133" i="43"/>
  <c r="Y133" i="43"/>
  <c r="BJ133" i="43" s="1"/>
  <c r="BF133" i="43"/>
  <c r="BE133" i="43"/>
  <c r="BD133" i="43"/>
  <c r="BC133" i="43"/>
  <c r="BB133" i="43"/>
  <c r="BA133" i="43"/>
  <c r="AZ133" i="43"/>
  <c r="AY133" i="43"/>
  <c r="AX133" i="43"/>
  <c r="AW133" i="43"/>
  <c r="AV133" i="43"/>
  <c r="AU133" i="43"/>
  <c r="AT133" i="43"/>
  <c r="AS133" i="43"/>
  <c r="AR133" i="43"/>
  <c r="AQ133" i="43"/>
  <c r="AP133" i="43"/>
  <c r="AO133" i="43"/>
  <c r="AM133" i="43"/>
  <c r="AL133" i="43"/>
  <c r="AK133" i="43"/>
  <c r="AJ133" i="43"/>
  <c r="AI133" i="43"/>
  <c r="AH133" i="43"/>
  <c r="AF133" i="43"/>
  <c r="AE133" i="43"/>
  <c r="AD133" i="43"/>
  <c r="AC133" i="43"/>
  <c r="AB133" i="43"/>
  <c r="AA133" i="43"/>
  <c r="O133" i="43"/>
  <c r="S133" i="43"/>
  <c r="N133" i="43"/>
  <c r="R133" i="43"/>
  <c r="M133" i="43"/>
  <c r="BR132" i="43"/>
  <c r="BQ132" i="43"/>
  <c r="BP132" i="43"/>
  <c r="BO132" i="43"/>
  <c r="Y132" i="43"/>
  <c r="BJ132" i="43" s="1"/>
  <c r="BF132" i="43"/>
  <c r="BE132" i="43"/>
  <c r="BD132" i="43"/>
  <c r="BC132" i="43"/>
  <c r="BB132" i="43"/>
  <c r="BA132" i="43"/>
  <c r="AZ132" i="43"/>
  <c r="AY132" i="43"/>
  <c r="AX132" i="43"/>
  <c r="AW132" i="43"/>
  <c r="AV132" i="43"/>
  <c r="AU132" i="43"/>
  <c r="AT132" i="43"/>
  <c r="AS132" i="43"/>
  <c r="AR132" i="43"/>
  <c r="AQ132" i="43"/>
  <c r="AP132" i="43"/>
  <c r="AO132" i="43"/>
  <c r="AM132" i="43"/>
  <c r="AL132" i="43"/>
  <c r="AK132" i="43"/>
  <c r="AJ132" i="43"/>
  <c r="AI132" i="43"/>
  <c r="AH132" i="43"/>
  <c r="AF132" i="43"/>
  <c r="AE132" i="43"/>
  <c r="AD132" i="43"/>
  <c r="AC132" i="43"/>
  <c r="AB132" i="43"/>
  <c r="AA132" i="43"/>
  <c r="BM132" i="43"/>
  <c r="S132" i="43"/>
  <c r="R132" i="43"/>
  <c r="O132" i="43"/>
  <c r="N132" i="43"/>
  <c r="M132" i="43"/>
  <c r="BR131" i="43"/>
  <c r="BQ131" i="43"/>
  <c r="BP131" i="43"/>
  <c r="BO131" i="43"/>
  <c r="Y131" i="43"/>
  <c r="BF131" i="43"/>
  <c r="BE131" i="43"/>
  <c r="BD131" i="43"/>
  <c r="BC131" i="43"/>
  <c r="BB131" i="43"/>
  <c r="BA131" i="43"/>
  <c r="AZ131" i="43"/>
  <c r="AY131" i="43"/>
  <c r="AX131" i="43"/>
  <c r="AW131" i="43"/>
  <c r="AV131" i="43"/>
  <c r="AU131" i="43"/>
  <c r="AT131" i="43"/>
  <c r="AS131" i="43"/>
  <c r="AR131" i="43"/>
  <c r="AQ131" i="43"/>
  <c r="AP131" i="43"/>
  <c r="AO131" i="43"/>
  <c r="AM131" i="43"/>
  <c r="AL131" i="43"/>
  <c r="AK131" i="43"/>
  <c r="AJ131" i="43"/>
  <c r="AI131" i="43"/>
  <c r="AH131" i="43"/>
  <c r="AF131" i="43"/>
  <c r="AE131" i="43"/>
  <c r="AD131" i="43"/>
  <c r="AC131" i="43"/>
  <c r="AB131" i="43"/>
  <c r="AA131" i="43"/>
  <c r="BJ131" i="43"/>
  <c r="O131" i="43"/>
  <c r="S131" i="43"/>
  <c r="N131" i="43"/>
  <c r="R131" i="43"/>
  <c r="M131" i="43"/>
  <c r="BR130" i="43"/>
  <c r="BQ130" i="43"/>
  <c r="BP130" i="43"/>
  <c r="BO130" i="43"/>
  <c r="BF130" i="43"/>
  <c r="BE130" i="43"/>
  <c r="BD130" i="43"/>
  <c r="BC130" i="43"/>
  <c r="BB130" i="43"/>
  <c r="BA130" i="43"/>
  <c r="AZ130" i="43"/>
  <c r="AY130" i="43"/>
  <c r="AX130" i="43"/>
  <c r="AW130" i="43"/>
  <c r="AV130" i="43"/>
  <c r="AU130" i="43"/>
  <c r="AT130" i="43"/>
  <c r="AS130" i="43"/>
  <c r="AR130" i="43"/>
  <c r="AQ130" i="43"/>
  <c r="AP130" i="43"/>
  <c r="AO130" i="43"/>
  <c r="AM130" i="43"/>
  <c r="AL130" i="43"/>
  <c r="AK130" i="43"/>
  <c r="AJ130" i="43"/>
  <c r="AI130" i="43"/>
  <c r="AH130" i="43"/>
  <c r="AF130" i="43"/>
  <c r="AE130" i="43"/>
  <c r="AD130" i="43"/>
  <c r="AC130" i="43"/>
  <c r="AB130" i="43"/>
  <c r="AA130" i="43"/>
  <c r="Y130" i="43"/>
  <c r="S130" i="43"/>
  <c r="R130" i="43"/>
  <c r="O130" i="43"/>
  <c r="N130" i="43"/>
  <c r="M130" i="43"/>
  <c r="BR129" i="43"/>
  <c r="BQ129" i="43"/>
  <c r="BP129" i="43"/>
  <c r="BO129" i="43"/>
  <c r="Y129" i="43"/>
  <c r="BH129" i="43"/>
  <c r="BF129" i="43"/>
  <c r="BE129" i="43"/>
  <c r="BD129" i="43"/>
  <c r="BC129" i="43"/>
  <c r="BB129" i="43"/>
  <c r="BA129" i="43"/>
  <c r="AZ129" i="43"/>
  <c r="AY129" i="43"/>
  <c r="AX129" i="43"/>
  <c r="AW129" i="43"/>
  <c r="AV129" i="43"/>
  <c r="AU129" i="43"/>
  <c r="AT129" i="43"/>
  <c r="AS129" i="43"/>
  <c r="AR129" i="43"/>
  <c r="AQ129" i="43"/>
  <c r="AP129" i="43"/>
  <c r="AO129" i="43"/>
  <c r="AM129" i="43"/>
  <c r="AL129" i="43"/>
  <c r="AK129" i="43"/>
  <c r="AJ129" i="43"/>
  <c r="AI129" i="43"/>
  <c r="AH129" i="43"/>
  <c r="AF129" i="43"/>
  <c r="AE129" i="43"/>
  <c r="AD129" i="43"/>
  <c r="AC129" i="43"/>
  <c r="AB129" i="43"/>
  <c r="AA129" i="43"/>
  <c r="BJ129" i="43"/>
  <c r="O129" i="43"/>
  <c r="S129" i="43"/>
  <c r="N129" i="43"/>
  <c r="R129" i="43"/>
  <c r="M129" i="43"/>
  <c r="BR128" i="43"/>
  <c r="BQ128" i="43"/>
  <c r="BP128" i="43"/>
  <c r="BO128" i="43"/>
  <c r="BF128" i="43"/>
  <c r="BE128" i="43"/>
  <c r="BD128" i="43"/>
  <c r="BC128" i="43"/>
  <c r="BB128" i="43"/>
  <c r="BA128" i="43"/>
  <c r="AZ128" i="43"/>
  <c r="AY128" i="43"/>
  <c r="AX128" i="43"/>
  <c r="AW128" i="43"/>
  <c r="AV128" i="43"/>
  <c r="AU128" i="43"/>
  <c r="AT128" i="43"/>
  <c r="AS128" i="43"/>
  <c r="AR128" i="43"/>
  <c r="AQ128" i="43"/>
  <c r="AP128" i="43"/>
  <c r="AO128" i="43"/>
  <c r="AI128" i="43"/>
  <c r="AH128" i="43"/>
  <c r="AF128" i="43"/>
  <c r="AE128" i="43"/>
  <c r="AD128" i="43"/>
  <c r="AC128" i="43"/>
  <c r="AB128" i="43"/>
  <c r="AA128" i="43"/>
  <c r="Y128" i="43"/>
  <c r="S128" i="43"/>
  <c r="R128" i="43"/>
  <c r="O128" i="43"/>
  <c r="N128" i="43"/>
  <c r="M128" i="43"/>
  <c r="BR127" i="43"/>
  <c r="BQ127" i="43"/>
  <c r="BP127" i="43"/>
  <c r="BO127" i="43"/>
  <c r="Y127" i="43"/>
  <c r="BF127" i="43"/>
  <c r="BE127" i="43"/>
  <c r="BD127" i="43"/>
  <c r="BC127" i="43"/>
  <c r="BB127" i="43"/>
  <c r="BA127" i="43"/>
  <c r="AZ127" i="43"/>
  <c r="AY127" i="43"/>
  <c r="AX127" i="43"/>
  <c r="AW127" i="43"/>
  <c r="AV127" i="43"/>
  <c r="AU127" i="43"/>
  <c r="AT127" i="43"/>
  <c r="AS127" i="43"/>
  <c r="AR127" i="43"/>
  <c r="AQ127" i="43"/>
  <c r="AP127" i="43"/>
  <c r="AO127" i="43"/>
  <c r="AI127" i="43"/>
  <c r="AH127" i="43"/>
  <c r="AF127" i="43"/>
  <c r="AE127" i="43"/>
  <c r="AD127" i="43"/>
  <c r="AC127" i="43"/>
  <c r="AB127" i="43"/>
  <c r="AA127" i="43"/>
  <c r="S127" i="43"/>
  <c r="R127" i="43"/>
  <c r="O127" i="43"/>
  <c r="N127" i="43"/>
  <c r="M127" i="43"/>
  <c r="BR126" i="43"/>
  <c r="BQ126" i="43"/>
  <c r="BP126" i="43"/>
  <c r="BO126" i="43"/>
  <c r="Y126" i="43"/>
  <c r="BL126" i="43" s="1"/>
  <c r="BF126" i="43"/>
  <c r="BE126" i="43"/>
  <c r="BD126" i="43"/>
  <c r="BC126" i="43"/>
  <c r="BB126" i="43"/>
  <c r="BA126" i="43"/>
  <c r="AZ126" i="43"/>
  <c r="AY126" i="43"/>
  <c r="AX126" i="43"/>
  <c r="AW126" i="43"/>
  <c r="AV126" i="43"/>
  <c r="AU126" i="43"/>
  <c r="AT126" i="43"/>
  <c r="AS126" i="43"/>
  <c r="AR126" i="43"/>
  <c r="AQ126" i="43"/>
  <c r="AP126" i="43"/>
  <c r="AO126" i="43"/>
  <c r="AI126" i="43"/>
  <c r="AH126" i="43"/>
  <c r="AF126" i="43"/>
  <c r="AE126" i="43"/>
  <c r="AD126" i="43"/>
  <c r="AC126" i="43"/>
  <c r="AB126" i="43"/>
  <c r="AA126" i="43"/>
  <c r="BM126" i="43"/>
  <c r="O126" i="43"/>
  <c r="S126" i="43"/>
  <c r="N126" i="43"/>
  <c r="R126" i="43"/>
  <c r="M126" i="43"/>
  <c r="BR125" i="43"/>
  <c r="BQ125" i="43"/>
  <c r="BP125" i="43"/>
  <c r="BO125" i="43"/>
  <c r="BF125" i="43"/>
  <c r="BE125" i="43"/>
  <c r="BD125" i="43"/>
  <c r="BC125" i="43"/>
  <c r="BB125" i="43"/>
  <c r="BA125" i="43"/>
  <c r="AZ125" i="43"/>
  <c r="AY125" i="43"/>
  <c r="AX125" i="43"/>
  <c r="AW125" i="43"/>
  <c r="AV125" i="43"/>
  <c r="AU125" i="43"/>
  <c r="AT125" i="43"/>
  <c r="AS125" i="43"/>
  <c r="AR125" i="43"/>
  <c r="AQ125" i="43"/>
  <c r="AP125" i="43"/>
  <c r="AO125" i="43"/>
  <c r="AI125" i="43"/>
  <c r="AH125" i="43"/>
  <c r="AF125" i="43"/>
  <c r="AE125" i="43"/>
  <c r="AD125" i="43"/>
  <c r="AC125" i="43"/>
  <c r="AB125" i="43"/>
  <c r="AA125" i="43"/>
  <c r="Y125" i="43"/>
  <c r="BM125" i="43" s="1"/>
  <c r="S125" i="43"/>
  <c r="R125" i="43"/>
  <c r="T125" i="43"/>
  <c r="O125" i="43"/>
  <c r="N125" i="43"/>
  <c r="M125" i="43"/>
  <c r="BR124" i="43"/>
  <c r="BQ124" i="43"/>
  <c r="BP124" i="43"/>
  <c r="BO124" i="43"/>
  <c r="Y124" i="43"/>
  <c r="BF124" i="43"/>
  <c r="BE124" i="43"/>
  <c r="BD124" i="43"/>
  <c r="BC124" i="43"/>
  <c r="BB124" i="43"/>
  <c r="BA124" i="43"/>
  <c r="AZ124" i="43"/>
  <c r="AY124" i="43"/>
  <c r="AX124" i="43"/>
  <c r="AW124" i="43"/>
  <c r="AV124" i="43"/>
  <c r="AU124" i="43"/>
  <c r="AT124" i="43"/>
  <c r="AS124" i="43"/>
  <c r="AR124" i="43"/>
  <c r="AQ124" i="43"/>
  <c r="AP124" i="43"/>
  <c r="AO124" i="43"/>
  <c r="AI124" i="43"/>
  <c r="AH124" i="43"/>
  <c r="AF124" i="43"/>
  <c r="AE124" i="43"/>
  <c r="AD124" i="43"/>
  <c r="AC124" i="43"/>
  <c r="AB124" i="43"/>
  <c r="AA124" i="43"/>
  <c r="O124" i="43"/>
  <c r="S124" i="43"/>
  <c r="N124" i="43"/>
  <c r="R124" i="43"/>
  <c r="M124" i="43"/>
  <c r="BR123" i="43"/>
  <c r="BQ123" i="43"/>
  <c r="BP123" i="43"/>
  <c r="BO123" i="43"/>
  <c r="BF123" i="43"/>
  <c r="BE123" i="43"/>
  <c r="BD123" i="43"/>
  <c r="BC123" i="43"/>
  <c r="BB123" i="43"/>
  <c r="BA123" i="43"/>
  <c r="AZ123" i="43"/>
  <c r="AY123" i="43"/>
  <c r="AX123" i="43"/>
  <c r="AW123" i="43"/>
  <c r="AV123" i="43"/>
  <c r="AU123" i="43"/>
  <c r="AT123" i="43"/>
  <c r="AS123" i="43"/>
  <c r="AR123" i="43"/>
  <c r="AQ123" i="43"/>
  <c r="AP123" i="43"/>
  <c r="AO123" i="43"/>
  <c r="AI123" i="43"/>
  <c r="AH123" i="43"/>
  <c r="AF123" i="43"/>
  <c r="AE123" i="43"/>
  <c r="AD123" i="43"/>
  <c r="AC123" i="43"/>
  <c r="AB123" i="43"/>
  <c r="AA123" i="43"/>
  <c r="Y123" i="43"/>
  <c r="BM123" i="43" s="1"/>
  <c r="S123" i="43"/>
  <c r="R123" i="43"/>
  <c r="O123" i="43"/>
  <c r="N123" i="43"/>
  <c r="M123" i="43"/>
  <c r="BR122" i="43"/>
  <c r="BQ122" i="43"/>
  <c r="BP122" i="43"/>
  <c r="BO122" i="43"/>
  <c r="Y122" i="43"/>
  <c r="BJ122" i="43" s="1"/>
  <c r="BF122" i="43"/>
  <c r="BE122" i="43"/>
  <c r="BD122" i="43"/>
  <c r="BC122" i="43"/>
  <c r="BB122" i="43"/>
  <c r="BA122" i="43"/>
  <c r="AZ122" i="43"/>
  <c r="AY122" i="43"/>
  <c r="AX122" i="43"/>
  <c r="AW122" i="43"/>
  <c r="AV122" i="43"/>
  <c r="AU122" i="43"/>
  <c r="AT122" i="43"/>
  <c r="AS122" i="43"/>
  <c r="AR122" i="43"/>
  <c r="AQ122" i="43"/>
  <c r="AP122" i="43"/>
  <c r="AO122" i="43"/>
  <c r="AM122" i="43"/>
  <c r="AL122" i="43"/>
  <c r="AK122" i="43"/>
  <c r="AJ122" i="43"/>
  <c r="AI122" i="43"/>
  <c r="AH122" i="43"/>
  <c r="AF122" i="43"/>
  <c r="AE122" i="43"/>
  <c r="AD122" i="43"/>
  <c r="AC122" i="43"/>
  <c r="AB122" i="43"/>
  <c r="AA122" i="43"/>
  <c r="S122" i="43"/>
  <c r="O122" i="43"/>
  <c r="N122" i="43"/>
  <c r="R122" i="43"/>
  <c r="T122" i="43"/>
  <c r="M122" i="43"/>
  <c r="BR121" i="43"/>
  <c r="BQ121" i="43"/>
  <c r="BP121" i="43"/>
  <c r="BO121" i="43"/>
  <c r="BF121" i="43"/>
  <c r="BE121" i="43"/>
  <c r="BD121" i="43"/>
  <c r="BC121" i="43"/>
  <c r="BB121" i="43"/>
  <c r="BA121" i="43"/>
  <c r="AZ121" i="43"/>
  <c r="AY121" i="43"/>
  <c r="AX121" i="43"/>
  <c r="AW121" i="43"/>
  <c r="AV121" i="43"/>
  <c r="AU121" i="43"/>
  <c r="AT121" i="43"/>
  <c r="AS121" i="43"/>
  <c r="AR121" i="43"/>
  <c r="AQ121" i="43"/>
  <c r="AP121" i="43"/>
  <c r="AO121" i="43"/>
  <c r="AM121" i="43"/>
  <c r="AL121" i="43"/>
  <c r="AK121" i="43"/>
  <c r="AJ121" i="43"/>
  <c r="AI121" i="43"/>
  <c r="AH121" i="43"/>
  <c r="AF121" i="43"/>
  <c r="AE121" i="43"/>
  <c r="AD121" i="43"/>
  <c r="AC121" i="43"/>
  <c r="AB121" i="43"/>
  <c r="AA121" i="43"/>
  <c r="Y121" i="43"/>
  <c r="BJ121" i="43" s="1"/>
  <c r="O121" i="43"/>
  <c r="S121" i="43"/>
  <c r="N121" i="43"/>
  <c r="R121" i="43"/>
  <c r="M121" i="43"/>
  <c r="BR120" i="43"/>
  <c r="BQ120" i="43"/>
  <c r="BP120" i="43"/>
  <c r="BO120" i="43"/>
  <c r="Y120" i="43"/>
  <c r="BF120" i="43"/>
  <c r="BE120" i="43"/>
  <c r="BD120" i="43"/>
  <c r="BC120" i="43"/>
  <c r="BB120" i="43"/>
  <c r="BA120" i="43"/>
  <c r="AZ120" i="43"/>
  <c r="AY120" i="43"/>
  <c r="AX120" i="43"/>
  <c r="AW120" i="43"/>
  <c r="AV120" i="43"/>
  <c r="AU120" i="43"/>
  <c r="AT120" i="43"/>
  <c r="AS120" i="43"/>
  <c r="AR120" i="43"/>
  <c r="AQ120" i="43"/>
  <c r="AP120" i="43"/>
  <c r="AO120" i="43"/>
  <c r="AM120" i="43"/>
  <c r="AL120" i="43"/>
  <c r="AK120" i="43"/>
  <c r="AJ120" i="43"/>
  <c r="AI120" i="43"/>
  <c r="AH120" i="43"/>
  <c r="AF120" i="43"/>
  <c r="AE120" i="43"/>
  <c r="AD120" i="43"/>
  <c r="AC120" i="43"/>
  <c r="AB120" i="43"/>
  <c r="AA120" i="43"/>
  <c r="S120" i="43"/>
  <c r="R120" i="43"/>
  <c r="O120" i="43"/>
  <c r="N120" i="43"/>
  <c r="M120" i="43"/>
  <c r="BR119" i="43"/>
  <c r="BQ119" i="43"/>
  <c r="BP119" i="43"/>
  <c r="BO119" i="43"/>
  <c r="BF119" i="43"/>
  <c r="BE119" i="43"/>
  <c r="BD119" i="43"/>
  <c r="BC119" i="43"/>
  <c r="BB119" i="43"/>
  <c r="BA119" i="43"/>
  <c r="AZ119" i="43"/>
  <c r="AY119" i="43"/>
  <c r="AX119" i="43"/>
  <c r="AW119" i="43"/>
  <c r="AV119" i="43"/>
  <c r="AU119" i="43"/>
  <c r="AT119" i="43"/>
  <c r="AS119" i="43"/>
  <c r="AR119" i="43"/>
  <c r="AQ119" i="43"/>
  <c r="AP119" i="43"/>
  <c r="AO119" i="43"/>
  <c r="AI119" i="43"/>
  <c r="AH119" i="43"/>
  <c r="AF119" i="43"/>
  <c r="AE119" i="43"/>
  <c r="AD119" i="43"/>
  <c r="AC119" i="43"/>
  <c r="AB119" i="43"/>
  <c r="AA119" i="43"/>
  <c r="Y119" i="43"/>
  <c r="H81" i="55" s="1"/>
  <c r="S119" i="43"/>
  <c r="O119" i="43"/>
  <c r="N119" i="43"/>
  <c r="R119" i="43"/>
  <c r="T119" i="43"/>
  <c r="M119" i="43"/>
  <c r="BR118" i="43"/>
  <c r="BQ118" i="43"/>
  <c r="BP118" i="43"/>
  <c r="BO118" i="43"/>
  <c r="Y118" i="43"/>
  <c r="BH118" i="43" s="1"/>
  <c r="BF118" i="43"/>
  <c r="BE118" i="43"/>
  <c r="BD118" i="43"/>
  <c r="BC118" i="43"/>
  <c r="BB118" i="43"/>
  <c r="BA118" i="43"/>
  <c r="AZ118" i="43"/>
  <c r="AY118" i="43"/>
  <c r="AX118" i="43"/>
  <c r="AW118" i="43"/>
  <c r="AV118" i="43"/>
  <c r="AU118" i="43"/>
  <c r="AT118" i="43"/>
  <c r="AS118" i="43"/>
  <c r="AR118" i="43"/>
  <c r="AQ118" i="43"/>
  <c r="AP118" i="43"/>
  <c r="AO118" i="43"/>
  <c r="AI118" i="43"/>
  <c r="AH118" i="43"/>
  <c r="AF118" i="43"/>
  <c r="AE118" i="43"/>
  <c r="AD118" i="43"/>
  <c r="AC118" i="43"/>
  <c r="AB118" i="43"/>
  <c r="AA118" i="43"/>
  <c r="O118" i="43"/>
  <c r="S118" i="43"/>
  <c r="N118" i="43"/>
  <c r="R118" i="43"/>
  <c r="M118" i="43"/>
  <c r="BR117" i="43"/>
  <c r="BQ117" i="43"/>
  <c r="BP117" i="43"/>
  <c r="BO117" i="43"/>
  <c r="Y117" i="43"/>
  <c r="H80" i="55" s="1"/>
  <c r="BF117" i="43"/>
  <c r="BE117" i="43"/>
  <c r="BD117" i="43"/>
  <c r="BC117" i="43"/>
  <c r="BB117" i="43"/>
  <c r="BA117" i="43"/>
  <c r="AZ117" i="43"/>
  <c r="AY117" i="43"/>
  <c r="AX117" i="43"/>
  <c r="AW117" i="43"/>
  <c r="AV117" i="43"/>
  <c r="AU117" i="43"/>
  <c r="AT117" i="43"/>
  <c r="AS117" i="43"/>
  <c r="AR117" i="43"/>
  <c r="AQ117" i="43"/>
  <c r="AP117" i="43"/>
  <c r="AO117" i="43"/>
  <c r="AI117" i="43"/>
  <c r="AH117" i="43"/>
  <c r="AF117" i="43"/>
  <c r="AE117" i="43"/>
  <c r="AD117" i="43"/>
  <c r="AC117" i="43"/>
  <c r="AB117" i="43"/>
  <c r="AA117" i="43"/>
  <c r="R117" i="43"/>
  <c r="O117" i="43"/>
  <c r="S117" i="43"/>
  <c r="N117" i="43"/>
  <c r="M117" i="43"/>
  <c r="BR116" i="43"/>
  <c r="BQ116" i="43"/>
  <c r="BP116" i="43"/>
  <c r="BO116" i="43"/>
  <c r="Y116" i="43"/>
  <c r="H85" i="55" s="1"/>
  <c r="BF116" i="43"/>
  <c r="BE116" i="43"/>
  <c r="BD116" i="43"/>
  <c r="BC116" i="43"/>
  <c r="BB116" i="43"/>
  <c r="BA116" i="43"/>
  <c r="AZ116" i="43"/>
  <c r="AY116" i="43"/>
  <c r="AX116" i="43"/>
  <c r="AW116" i="43"/>
  <c r="AV116" i="43"/>
  <c r="AU116" i="43"/>
  <c r="AT116" i="43"/>
  <c r="AS116" i="43"/>
  <c r="AR116" i="43"/>
  <c r="AQ116" i="43"/>
  <c r="AP116" i="43"/>
  <c r="AO116" i="43"/>
  <c r="AM116" i="43"/>
  <c r="AL116" i="43"/>
  <c r="AK116" i="43"/>
  <c r="AJ116" i="43"/>
  <c r="AI116" i="43"/>
  <c r="AH116" i="43"/>
  <c r="AF116" i="43"/>
  <c r="AE116" i="43"/>
  <c r="AD116" i="43"/>
  <c r="AC116" i="43"/>
  <c r="AB116" i="43"/>
  <c r="AA116" i="43"/>
  <c r="BM116" i="43"/>
  <c r="S116" i="43"/>
  <c r="O116" i="43"/>
  <c r="N116" i="43"/>
  <c r="R116" i="43"/>
  <c r="T116" i="43"/>
  <c r="M116" i="43"/>
  <c r="BR115" i="43"/>
  <c r="BQ115" i="43"/>
  <c r="BP115" i="43"/>
  <c r="BO115" i="43"/>
  <c r="BF115" i="43"/>
  <c r="BE115" i="43"/>
  <c r="BD115" i="43"/>
  <c r="BC115" i="43"/>
  <c r="BB115" i="43"/>
  <c r="BA115" i="43"/>
  <c r="AZ115" i="43"/>
  <c r="AY115" i="43"/>
  <c r="AX115" i="43"/>
  <c r="AW115" i="43"/>
  <c r="AV115" i="43"/>
  <c r="AU115" i="43"/>
  <c r="AT115" i="43"/>
  <c r="AS115" i="43"/>
  <c r="AR115" i="43"/>
  <c r="AQ115" i="43"/>
  <c r="AP115" i="43"/>
  <c r="AO115" i="43"/>
  <c r="AM115" i="43"/>
  <c r="AL115" i="43"/>
  <c r="AK115" i="43"/>
  <c r="AJ115" i="43"/>
  <c r="AI115" i="43"/>
  <c r="AH115" i="43"/>
  <c r="AF115" i="43"/>
  <c r="AE115" i="43"/>
  <c r="AD115" i="43"/>
  <c r="AC115" i="43"/>
  <c r="AB115" i="43"/>
  <c r="AA115" i="43"/>
  <c r="Y115" i="43"/>
  <c r="R115" i="43"/>
  <c r="O115" i="43"/>
  <c r="S115" i="43"/>
  <c r="N115" i="43"/>
  <c r="M115" i="43"/>
  <c r="BR114" i="43"/>
  <c r="BQ114" i="43"/>
  <c r="BP114" i="43"/>
  <c r="BO114" i="43"/>
  <c r="Y114" i="43"/>
  <c r="BJ114" i="43"/>
  <c r="BF114" i="43"/>
  <c r="BE114" i="43"/>
  <c r="BD114" i="43"/>
  <c r="BC114" i="43"/>
  <c r="BB114" i="43"/>
  <c r="BA114" i="43"/>
  <c r="AZ114" i="43"/>
  <c r="AY114" i="43"/>
  <c r="AX114" i="43"/>
  <c r="AW114" i="43"/>
  <c r="AV114" i="43"/>
  <c r="AU114" i="43"/>
  <c r="AT114" i="43"/>
  <c r="AS114" i="43"/>
  <c r="AR114" i="43"/>
  <c r="AQ114" i="43"/>
  <c r="AP114" i="43"/>
  <c r="AO114" i="43"/>
  <c r="AM114" i="43"/>
  <c r="AL114" i="43"/>
  <c r="AK114" i="43"/>
  <c r="AJ114" i="43"/>
  <c r="AI114" i="43"/>
  <c r="AH114" i="43"/>
  <c r="AF114" i="43"/>
  <c r="AE114" i="43"/>
  <c r="AD114" i="43"/>
  <c r="AC114" i="43"/>
  <c r="AB114" i="43"/>
  <c r="AA114" i="43"/>
  <c r="BM114" i="43"/>
  <c r="S114" i="43"/>
  <c r="R114" i="43"/>
  <c r="O114" i="43"/>
  <c r="N114" i="43"/>
  <c r="M114" i="43"/>
  <c r="BR113" i="43"/>
  <c r="BQ113" i="43"/>
  <c r="BP113" i="43"/>
  <c r="BO113" i="43"/>
  <c r="BF113" i="43"/>
  <c r="BE113" i="43"/>
  <c r="BD113" i="43"/>
  <c r="BC113" i="43"/>
  <c r="BB113" i="43"/>
  <c r="BA113" i="43"/>
  <c r="AZ113" i="43"/>
  <c r="AY113" i="43"/>
  <c r="AX113" i="43"/>
  <c r="AW113" i="43"/>
  <c r="AV113" i="43"/>
  <c r="AU113" i="43"/>
  <c r="AT113" i="43"/>
  <c r="AS113" i="43"/>
  <c r="AR113" i="43"/>
  <c r="AQ113" i="43"/>
  <c r="AP113" i="43"/>
  <c r="AO113" i="43"/>
  <c r="AM113" i="43"/>
  <c r="AL113" i="43"/>
  <c r="AK113" i="43"/>
  <c r="AJ113" i="43"/>
  <c r="AI113" i="43"/>
  <c r="AH113" i="43"/>
  <c r="AF113" i="43"/>
  <c r="AE113" i="43"/>
  <c r="AD113" i="43"/>
  <c r="AC113" i="43"/>
  <c r="AB113" i="43"/>
  <c r="AA113" i="43"/>
  <c r="Y113" i="43"/>
  <c r="BM113" i="43"/>
  <c r="T113" i="43"/>
  <c r="S113" i="43"/>
  <c r="O113" i="43"/>
  <c r="N113" i="43"/>
  <c r="R113" i="43"/>
  <c r="M113" i="43"/>
  <c r="BR112" i="43"/>
  <c r="BQ112" i="43"/>
  <c r="BP112" i="43"/>
  <c r="BO112" i="43"/>
  <c r="Y112" i="43"/>
  <c r="BH112" i="43"/>
  <c r="BF112" i="43"/>
  <c r="BE112" i="43"/>
  <c r="BD112" i="43"/>
  <c r="BC112" i="43"/>
  <c r="BB112" i="43"/>
  <c r="BA112" i="43"/>
  <c r="AZ112" i="43"/>
  <c r="AY112" i="43"/>
  <c r="AX112" i="43"/>
  <c r="AW112" i="43"/>
  <c r="AV112" i="43"/>
  <c r="AU112" i="43"/>
  <c r="AT112" i="43"/>
  <c r="AS112" i="43"/>
  <c r="AR112" i="43"/>
  <c r="AQ112" i="43"/>
  <c r="AP112" i="43"/>
  <c r="AO112" i="43"/>
  <c r="AM112" i="43"/>
  <c r="AL112" i="43"/>
  <c r="AK112" i="43"/>
  <c r="AJ112" i="43"/>
  <c r="AI112" i="43"/>
  <c r="AH112" i="43"/>
  <c r="AF112" i="43"/>
  <c r="AE112" i="43"/>
  <c r="AD112" i="43"/>
  <c r="AC112" i="43"/>
  <c r="AB112" i="43"/>
  <c r="AA112" i="43"/>
  <c r="BJ112" i="43"/>
  <c r="O112" i="43"/>
  <c r="S112" i="43"/>
  <c r="N112" i="43"/>
  <c r="R112" i="43"/>
  <c r="T112" i="43"/>
  <c r="M112" i="43"/>
  <c r="BR111" i="43"/>
  <c r="BQ111" i="43"/>
  <c r="BP111" i="43"/>
  <c r="BO111" i="43"/>
  <c r="BF111" i="43"/>
  <c r="BE111" i="43"/>
  <c r="BD111" i="43"/>
  <c r="BC111" i="43"/>
  <c r="BB111" i="43"/>
  <c r="BA111" i="43"/>
  <c r="AZ111" i="43"/>
  <c r="AY111" i="43"/>
  <c r="AX111" i="43"/>
  <c r="AW111" i="43"/>
  <c r="AV111" i="43"/>
  <c r="AU111" i="43"/>
  <c r="AT111" i="43"/>
  <c r="AS111" i="43"/>
  <c r="AR111" i="43"/>
  <c r="AQ111" i="43"/>
  <c r="AP111" i="43"/>
  <c r="AO111" i="43"/>
  <c r="AI111" i="43"/>
  <c r="AH111" i="43"/>
  <c r="AF111" i="43"/>
  <c r="AE111" i="43"/>
  <c r="AD111" i="43"/>
  <c r="AC111" i="43"/>
  <c r="AB111" i="43"/>
  <c r="AA111" i="43"/>
  <c r="Y111" i="43"/>
  <c r="H78" i="55" s="1"/>
  <c r="S111" i="43"/>
  <c r="R111" i="43"/>
  <c r="O111" i="43"/>
  <c r="N111" i="43"/>
  <c r="M111" i="43"/>
  <c r="BR110" i="43"/>
  <c r="BQ110" i="43"/>
  <c r="BP110" i="43"/>
  <c r="BO110" i="43"/>
  <c r="Y110" i="43"/>
  <c r="BJ110" i="43" s="1"/>
  <c r="BF110" i="43"/>
  <c r="BE110" i="43"/>
  <c r="BD110" i="43"/>
  <c r="BC110" i="43"/>
  <c r="BB110" i="43"/>
  <c r="BA110" i="43"/>
  <c r="AZ110" i="43"/>
  <c r="AY110" i="43"/>
  <c r="AX110" i="43"/>
  <c r="AW110" i="43"/>
  <c r="AV110" i="43"/>
  <c r="AU110" i="43"/>
  <c r="AT110" i="43"/>
  <c r="AS110" i="43"/>
  <c r="AR110" i="43"/>
  <c r="AQ110" i="43"/>
  <c r="AP110" i="43"/>
  <c r="AO110" i="43"/>
  <c r="AM110" i="43"/>
  <c r="AL110" i="43"/>
  <c r="AK110" i="43"/>
  <c r="AJ110" i="43"/>
  <c r="AI110" i="43"/>
  <c r="AH110" i="43"/>
  <c r="AF110" i="43"/>
  <c r="AE110" i="43"/>
  <c r="AD110" i="43"/>
  <c r="AC110" i="43"/>
  <c r="AB110" i="43"/>
  <c r="AA110" i="43"/>
  <c r="BM110" i="43"/>
  <c r="T110" i="43"/>
  <c r="S110" i="43"/>
  <c r="O110" i="43"/>
  <c r="N110" i="43"/>
  <c r="R110" i="43"/>
  <c r="M110" i="43"/>
  <c r="BR109" i="43"/>
  <c r="BQ109" i="43"/>
  <c r="BP109" i="43"/>
  <c r="BO109" i="43"/>
  <c r="Y109" i="43"/>
  <c r="BH109" i="43" s="1"/>
  <c r="BF109" i="43"/>
  <c r="BE109" i="43"/>
  <c r="BD109" i="43"/>
  <c r="BC109" i="43"/>
  <c r="BB109" i="43"/>
  <c r="BA109" i="43"/>
  <c r="AZ109" i="43"/>
  <c r="AY109" i="43"/>
  <c r="AX109" i="43"/>
  <c r="AW109" i="43"/>
  <c r="AV109" i="43"/>
  <c r="AU109" i="43"/>
  <c r="AT109" i="43"/>
  <c r="AS109" i="43"/>
  <c r="AR109" i="43"/>
  <c r="AQ109" i="43"/>
  <c r="AP109" i="43"/>
  <c r="AO109" i="43"/>
  <c r="AM109" i="43"/>
  <c r="AL109" i="43"/>
  <c r="AK109" i="43"/>
  <c r="AJ109" i="43"/>
  <c r="AI109" i="43"/>
  <c r="AH109" i="43"/>
  <c r="AF109" i="43"/>
  <c r="AE109" i="43"/>
  <c r="AD109" i="43"/>
  <c r="AC109" i="43"/>
  <c r="AB109" i="43"/>
  <c r="AA109" i="43"/>
  <c r="BM109" i="43"/>
  <c r="O109" i="43"/>
  <c r="S109" i="43"/>
  <c r="N109" i="43"/>
  <c r="R109" i="43"/>
  <c r="T109" i="43"/>
  <c r="M109" i="43"/>
  <c r="BR108" i="43"/>
  <c r="BQ108" i="43"/>
  <c r="BP108" i="43"/>
  <c r="BO108" i="43"/>
  <c r="BF108" i="43"/>
  <c r="BE108" i="43"/>
  <c r="BD108" i="43"/>
  <c r="BC108" i="43"/>
  <c r="BB108" i="43"/>
  <c r="BA108" i="43"/>
  <c r="AZ108" i="43"/>
  <c r="AY108" i="43"/>
  <c r="AX108" i="43"/>
  <c r="AW108" i="43"/>
  <c r="AV108" i="43"/>
  <c r="AU108" i="43"/>
  <c r="AT108" i="43"/>
  <c r="AS108" i="43"/>
  <c r="AR108" i="43"/>
  <c r="AQ108" i="43"/>
  <c r="AP108" i="43"/>
  <c r="AO108" i="43"/>
  <c r="AM108" i="43"/>
  <c r="AL108" i="43"/>
  <c r="AK108" i="43"/>
  <c r="AJ108" i="43"/>
  <c r="AI108" i="43"/>
  <c r="AH108" i="43"/>
  <c r="AF108" i="43"/>
  <c r="AE108" i="43"/>
  <c r="AD108" i="43"/>
  <c r="AC108" i="43"/>
  <c r="AB108" i="43"/>
  <c r="AA108" i="43"/>
  <c r="Y108" i="43"/>
  <c r="R108" i="43"/>
  <c r="O108" i="43"/>
  <c r="S108" i="43"/>
  <c r="N108" i="43"/>
  <c r="M108" i="43"/>
  <c r="BR107" i="43"/>
  <c r="BQ107" i="43"/>
  <c r="BP107" i="43"/>
  <c r="BO107" i="43"/>
  <c r="Y107" i="43"/>
  <c r="BJ107" i="43"/>
  <c r="BF107" i="43"/>
  <c r="BE107" i="43"/>
  <c r="BD107" i="43"/>
  <c r="BC107" i="43"/>
  <c r="BB107" i="43"/>
  <c r="BA107" i="43"/>
  <c r="AZ107" i="43"/>
  <c r="AY107" i="43"/>
  <c r="AX107" i="43"/>
  <c r="AW107" i="43"/>
  <c r="AV107" i="43"/>
  <c r="AU107" i="43"/>
  <c r="AT107" i="43"/>
  <c r="AS107" i="43"/>
  <c r="AR107" i="43"/>
  <c r="AQ107" i="43"/>
  <c r="AP107" i="43"/>
  <c r="AO107" i="43"/>
  <c r="AM107" i="43"/>
  <c r="AL107" i="43"/>
  <c r="AK107" i="43"/>
  <c r="AJ107" i="43"/>
  <c r="AI107" i="43"/>
  <c r="AH107" i="43"/>
  <c r="AF107" i="43"/>
  <c r="AE107" i="43"/>
  <c r="AD107" i="43"/>
  <c r="AC107" i="43"/>
  <c r="AB107" i="43"/>
  <c r="AA107" i="43"/>
  <c r="BM107" i="43"/>
  <c r="S107" i="43"/>
  <c r="O107" i="43"/>
  <c r="N107" i="43"/>
  <c r="R107" i="43"/>
  <c r="T107" i="43"/>
  <c r="M107" i="43"/>
  <c r="BR106" i="43"/>
  <c r="BQ106" i="43"/>
  <c r="BP106" i="43"/>
  <c r="BO106" i="43"/>
  <c r="BF106" i="43"/>
  <c r="BE106" i="43"/>
  <c r="BD106" i="43"/>
  <c r="BC106" i="43"/>
  <c r="BB106" i="43"/>
  <c r="BA106" i="43"/>
  <c r="AZ106" i="43"/>
  <c r="AY106" i="43"/>
  <c r="AX106" i="43"/>
  <c r="AW106" i="43"/>
  <c r="AV106" i="43"/>
  <c r="AU106" i="43"/>
  <c r="AT106" i="43"/>
  <c r="AS106" i="43"/>
  <c r="AR106" i="43"/>
  <c r="AQ106" i="43"/>
  <c r="AP106" i="43"/>
  <c r="AO106" i="43"/>
  <c r="AM106" i="43"/>
  <c r="AL106" i="43"/>
  <c r="AK106" i="43"/>
  <c r="AJ106" i="43"/>
  <c r="AI106" i="43"/>
  <c r="AH106" i="43"/>
  <c r="AF106" i="43"/>
  <c r="AE106" i="43"/>
  <c r="AD106" i="43"/>
  <c r="AC106" i="43"/>
  <c r="AB106" i="43"/>
  <c r="AA106" i="43"/>
  <c r="Y106" i="43"/>
  <c r="BI106" i="43" s="1"/>
  <c r="R106" i="43"/>
  <c r="O106" i="43"/>
  <c r="S106" i="43"/>
  <c r="N106" i="43"/>
  <c r="M106" i="43"/>
  <c r="BR105" i="43"/>
  <c r="BQ105" i="43"/>
  <c r="BP105" i="43"/>
  <c r="BO105" i="43"/>
  <c r="BF105" i="43"/>
  <c r="BE105" i="43"/>
  <c r="BD105" i="43"/>
  <c r="BC105" i="43"/>
  <c r="BB105" i="43"/>
  <c r="BA105" i="43"/>
  <c r="AZ105" i="43"/>
  <c r="AY105" i="43"/>
  <c r="AX105" i="43"/>
  <c r="AW105" i="43"/>
  <c r="AV105" i="43"/>
  <c r="AU105" i="43"/>
  <c r="AT105" i="43"/>
  <c r="AS105" i="43"/>
  <c r="AR105" i="43"/>
  <c r="AQ105" i="43"/>
  <c r="AP105" i="43"/>
  <c r="AO105" i="43"/>
  <c r="AM105" i="43"/>
  <c r="AL105" i="43"/>
  <c r="AK105" i="43"/>
  <c r="AJ105" i="43"/>
  <c r="AI105" i="43"/>
  <c r="AH105" i="43"/>
  <c r="AF105" i="43"/>
  <c r="AE105" i="43"/>
  <c r="AD105" i="43"/>
  <c r="AC105" i="43"/>
  <c r="AB105" i="43"/>
  <c r="AA105" i="43"/>
  <c r="Y105" i="43"/>
  <c r="BM105" i="43" s="1"/>
  <c r="S105" i="43"/>
  <c r="R105" i="43"/>
  <c r="T105" i="43"/>
  <c r="O105" i="43"/>
  <c r="N105" i="43"/>
  <c r="M105" i="43"/>
  <c r="BR104" i="43"/>
  <c r="BQ104" i="43"/>
  <c r="BP104" i="43"/>
  <c r="BO104" i="43"/>
  <c r="Y104" i="43"/>
  <c r="BJ104" i="43" s="1"/>
  <c r="BF104" i="43"/>
  <c r="BE104" i="43"/>
  <c r="BD104" i="43"/>
  <c r="BC104" i="43"/>
  <c r="BB104" i="43"/>
  <c r="BA104" i="43"/>
  <c r="AZ104" i="43"/>
  <c r="AY104" i="43"/>
  <c r="AX104" i="43"/>
  <c r="AW104" i="43"/>
  <c r="AV104" i="43"/>
  <c r="AU104" i="43"/>
  <c r="AT104" i="43"/>
  <c r="AS104" i="43"/>
  <c r="AR104" i="43"/>
  <c r="AQ104" i="43"/>
  <c r="AP104" i="43"/>
  <c r="AO104" i="43"/>
  <c r="AM104" i="43"/>
  <c r="AL104" i="43"/>
  <c r="AK104" i="43"/>
  <c r="AJ104" i="43"/>
  <c r="AI104" i="43"/>
  <c r="AH104" i="43"/>
  <c r="AF104" i="43"/>
  <c r="AE104" i="43"/>
  <c r="AD104" i="43"/>
  <c r="AC104" i="43"/>
  <c r="AB104" i="43"/>
  <c r="AA104" i="43"/>
  <c r="T104" i="43"/>
  <c r="S104" i="43"/>
  <c r="O104" i="43"/>
  <c r="N104" i="43"/>
  <c r="R104" i="43"/>
  <c r="M104" i="43"/>
  <c r="BR103" i="43"/>
  <c r="BQ103" i="43"/>
  <c r="BP103" i="43"/>
  <c r="BO103" i="43"/>
  <c r="Y103" i="43"/>
  <c r="BM103" i="43" s="1"/>
  <c r="BF103" i="43"/>
  <c r="BE103" i="43"/>
  <c r="BD103" i="43"/>
  <c r="BC103" i="43"/>
  <c r="BB103" i="43"/>
  <c r="BA103" i="43"/>
  <c r="AZ103" i="43"/>
  <c r="AY103" i="43"/>
  <c r="AX103" i="43"/>
  <c r="AW103" i="43"/>
  <c r="AV103" i="43"/>
  <c r="AU103" i="43"/>
  <c r="AT103" i="43"/>
  <c r="AS103" i="43"/>
  <c r="AR103" i="43"/>
  <c r="AQ103" i="43"/>
  <c r="AP103" i="43"/>
  <c r="AO103" i="43"/>
  <c r="AM103" i="43"/>
  <c r="AL103" i="43"/>
  <c r="AK103" i="43"/>
  <c r="AJ103" i="43"/>
  <c r="AI103" i="43"/>
  <c r="AH103" i="43"/>
  <c r="AF103" i="43"/>
  <c r="AE103" i="43"/>
  <c r="AD103" i="43"/>
  <c r="AC103" i="43"/>
  <c r="AB103" i="43"/>
  <c r="AA103" i="43"/>
  <c r="O103" i="43"/>
  <c r="S103" i="43"/>
  <c r="N103" i="43"/>
  <c r="R103" i="43"/>
  <c r="M103" i="43"/>
  <c r="BR102" i="43"/>
  <c r="BQ102" i="43"/>
  <c r="BP102" i="43"/>
  <c r="BO102" i="43"/>
  <c r="BF102" i="43"/>
  <c r="BE102" i="43"/>
  <c r="BD102" i="43"/>
  <c r="BC102" i="43"/>
  <c r="BB102" i="43"/>
  <c r="BA102" i="43"/>
  <c r="AZ102" i="43"/>
  <c r="AY102" i="43"/>
  <c r="AX102" i="43"/>
  <c r="AW102" i="43"/>
  <c r="AV102" i="43"/>
  <c r="AU102" i="43"/>
  <c r="AT102" i="43"/>
  <c r="AS102" i="43"/>
  <c r="AR102" i="43"/>
  <c r="AQ102" i="43"/>
  <c r="AP102" i="43"/>
  <c r="AO102" i="43"/>
  <c r="AM102" i="43"/>
  <c r="AL102" i="43"/>
  <c r="AK102" i="43"/>
  <c r="AJ102" i="43"/>
  <c r="AI102" i="43"/>
  <c r="AH102" i="43"/>
  <c r="AF102" i="43"/>
  <c r="AE102" i="43"/>
  <c r="AD102" i="43"/>
  <c r="AC102" i="43"/>
  <c r="AB102" i="43"/>
  <c r="AA102" i="43"/>
  <c r="Y102" i="43"/>
  <c r="R102" i="43"/>
  <c r="O102" i="43"/>
  <c r="S102" i="43"/>
  <c r="N102" i="43"/>
  <c r="M102" i="43"/>
  <c r="BR101" i="43"/>
  <c r="BQ101" i="43"/>
  <c r="BP101" i="43"/>
  <c r="BO101" i="43"/>
  <c r="BF101" i="43"/>
  <c r="BE101" i="43"/>
  <c r="BD101" i="43"/>
  <c r="BC101" i="43"/>
  <c r="BB101" i="43"/>
  <c r="BA101" i="43"/>
  <c r="AZ101" i="43"/>
  <c r="AY101" i="43"/>
  <c r="AX101" i="43"/>
  <c r="AW101" i="43"/>
  <c r="AV101" i="43"/>
  <c r="AU101" i="43"/>
  <c r="AT101" i="43"/>
  <c r="AS101" i="43"/>
  <c r="AR101" i="43"/>
  <c r="AQ101" i="43"/>
  <c r="AP101" i="43"/>
  <c r="AO101" i="43"/>
  <c r="AM101" i="43"/>
  <c r="AL101" i="43"/>
  <c r="AK101" i="43"/>
  <c r="AJ101" i="43"/>
  <c r="AI101" i="43"/>
  <c r="AH101" i="43"/>
  <c r="AF101" i="43"/>
  <c r="AE101" i="43"/>
  <c r="AD101" i="43"/>
  <c r="AC101" i="43"/>
  <c r="AB101" i="43"/>
  <c r="AA101" i="43"/>
  <c r="Y101" i="43"/>
  <c r="S101" i="43"/>
  <c r="R101" i="43"/>
  <c r="O101" i="43"/>
  <c r="N101" i="43"/>
  <c r="M101" i="43"/>
  <c r="BR100" i="43"/>
  <c r="BQ100" i="43"/>
  <c r="BP100" i="43"/>
  <c r="BO100" i="43"/>
  <c r="BF100" i="43"/>
  <c r="BE100" i="43"/>
  <c r="BD100" i="43"/>
  <c r="BC100" i="43"/>
  <c r="BB100" i="43"/>
  <c r="BA100" i="43"/>
  <c r="AZ100" i="43"/>
  <c r="AY100" i="43"/>
  <c r="AX100" i="43"/>
  <c r="AW100" i="43"/>
  <c r="AV100" i="43"/>
  <c r="AU100" i="43"/>
  <c r="AT100" i="43"/>
  <c r="AS100" i="43"/>
  <c r="AR100" i="43"/>
  <c r="AQ100" i="43"/>
  <c r="AP100" i="43"/>
  <c r="AO100" i="43"/>
  <c r="AI100" i="43"/>
  <c r="AH100" i="43"/>
  <c r="AF100" i="43"/>
  <c r="AE100" i="43"/>
  <c r="AD100" i="43"/>
  <c r="AC100" i="43"/>
  <c r="AB100" i="43"/>
  <c r="AA100" i="43"/>
  <c r="Y100" i="43"/>
  <c r="O100" i="43"/>
  <c r="S100" i="43"/>
  <c r="N100" i="43"/>
  <c r="R100" i="43"/>
  <c r="T100" i="43"/>
  <c r="M100" i="43"/>
  <c r="BR99" i="43"/>
  <c r="BQ99" i="43"/>
  <c r="BP99" i="43"/>
  <c r="BO99" i="43"/>
  <c r="Y99" i="43"/>
  <c r="BJ99" i="43" s="1"/>
  <c r="BF99" i="43"/>
  <c r="BE99" i="43"/>
  <c r="BD99" i="43"/>
  <c r="BC99" i="43"/>
  <c r="BB99" i="43"/>
  <c r="BA99" i="43"/>
  <c r="AZ99" i="43"/>
  <c r="AY99" i="43"/>
  <c r="AX99" i="43"/>
  <c r="AW99" i="43"/>
  <c r="AV99" i="43"/>
  <c r="AU99" i="43"/>
  <c r="AT99" i="43"/>
  <c r="AS99" i="43"/>
  <c r="AR99" i="43"/>
  <c r="AQ99" i="43"/>
  <c r="AP99" i="43"/>
  <c r="AO99" i="43"/>
  <c r="AI99" i="43"/>
  <c r="AH99" i="43"/>
  <c r="AF99" i="43"/>
  <c r="AE99" i="43"/>
  <c r="AD99" i="43"/>
  <c r="AC99" i="43"/>
  <c r="AB99" i="43"/>
  <c r="AA99" i="43"/>
  <c r="S99" i="43"/>
  <c r="R99" i="43"/>
  <c r="O99" i="43"/>
  <c r="N99" i="43"/>
  <c r="M99" i="43"/>
  <c r="BR98" i="43"/>
  <c r="BQ98" i="43"/>
  <c r="BP98" i="43"/>
  <c r="BO98" i="43"/>
  <c r="BF98" i="43"/>
  <c r="BE98" i="43"/>
  <c r="BD98" i="43"/>
  <c r="BC98" i="43"/>
  <c r="BB98" i="43"/>
  <c r="BA98" i="43"/>
  <c r="AZ98" i="43"/>
  <c r="AY98" i="43"/>
  <c r="AX98" i="43"/>
  <c r="AW98" i="43"/>
  <c r="AV98" i="43"/>
  <c r="AU98" i="43"/>
  <c r="AT98" i="43"/>
  <c r="AS98" i="43"/>
  <c r="AR98" i="43"/>
  <c r="AQ98" i="43"/>
  <c r="AP98" i="43"/>
  <c r="AO98" i="43"/>
  <c r="AI98" i="43"/>
  <c r="AH98" i="43"/>
  <c r="AF98" i="43"/>
  <c r="AE98" i="43"/>
  <c r="AD98" i="43"/>
  <c r="AC98" i="43"/>
  <c r="AB98" i="43"/>
  <c r="AA98" i="43"/>
  <c r="Y98" i="43"/>
  <c r="BM98" i="43" s="1"/>
  <c r="S98" i="43"/>
  <c r="O98" i="43"/>
  <c r="N98" i="43"/>
  <c r="R98" i="43"/>
  <c r="T98" i="43"/>
  <c r="M98" i="43"/>
  <c r="BR97" i="43"/>
  <c r="BQ97" i="43"/>
  <c r="BP97" i="43"/>
  <c r="BO97" i="43"/>
  <c r="Y97" i="43"/>
  <c r="BH97" i="43" s="1"/>
  <c r="BF97" i="43"/>
  <c r="BE97" i="43"/>
  <c r="BD97" i="43"/>
  <c r="BC97" i="43"/>
  <c r="BB97" i="43"/>
  <c r="BA97" i="43"/>
  <c r="AZ97" i="43"/>
  <c r="AY97" i="43"/>
  <c r="AX97" i="43"/>
  <c r="AW97" i="43"/>
  <c r="AV97" i="43"/>
  <c r="AU97" i="43"/>
  <c r="AT97" i="43"/>
  <c r="AS97" i="43"/>
  <c r="AR97" i="43"/>
  <c r="AQ97" i="43"/>
  <c r="AP97" i="43"/>
  <c r="AO97" i="43"/>
  <c r="AI97" i="43"/>
  <c r="AH97" i="43"/>
  <c r="AF97" i="43"/>
  <c r="AE97" i="43"/>
  <c r="AD97" i="43"/>
  <c r="AC97" i="43"/>
  <c r="AB97" i="43"/>
  <c r="AA97" i="43"/>
  <c r="BJ97" i="43"/>
  <c r="O97" i="43"/>
  <c r="S97" i="43"/>
  <c r="N97" i="43"/>
  <c r="R97" i="43"/>
  <c r="T97" i="43"/>
  <c r="M97" i="43"/>
  <c r="BR96" i="43"/>
  <c r="BQ96" i="43"/>
  <c r="BP96" i="43"/>
  <c r="BO96" i="43"/>
  <c r="Y96" i="43"/>
  <c r="BI96" i="43" s="1"/>
  <c r="BF96" i="43"/>
  <c r="BE96" i="43"/>
  <c r="BD96" i="43"/>
  <c r="BC96" i="43"/>
  <c r="BB96" i="43"/>
  <c r="BA96" i="43"/>
  <c r="AZ96" i="43"/>
  <c r="AY96" i="43"/>
  <c r="AX96" i="43"/>
  <c r="AW96" i="43"/>
  <c r="AV96" i="43"/>
  <c r="AU96" i="43"/>
  <c r="AT96" i="43"/>
  <c r="AS96" i="43"/>
  <c r="AR96" i="43"/>
  <c r="AQ96" i="43"/>
  <c r="AP96" i="43"/>
  <c r="AO96" i="43"/>
  <c r="AI96" i="43"/>
  <c r="AH96" i="43"/>
  <c r="AF96" i="43"/>
  <c r="AE96" i="43"/>
  <c r="AD96" i="43"/>
  <c r="AC96" i="43"/>
  <c r="AB96" i="43"/>
  <c r="AA96" i="43"/>
  <c r="BL96" i="43"/>
  <c r="R96" i="43"/>
  <c r="T96" i="43"/>
  <c r="O96" i="43"/>
  <c r="S96" i="43"/>
  <c r="N96" i="43"/>
  <c r="M96" i="43"/>
  <c r="BR95" i="43"/>
  <c r="BQ95" i="43"/>
  <c r="BP95" i="43"/>
  <c r="BO95" i="43"/>
  <c r="BF95" i="43"/>
  <c r="BE95" i="43"/>
  <c r="BD95" i="43"/>
  <c r="BC95" i="43"/>
  <c r="BB95" i="43"/>
  <c r="BA95" i="43"/>
  <c r="AZ95" i="43"/>
  <c r="AY95" i="43"/>
  <c r="AX95" i="43"/>
  <c r="AW95" i="43"/>
  <c r="AV95" i="43"/>
  <c r="AU95" i="43"/>
  <c r="AT95" i="43"/>
  <c r="AS95" i="43"/>
  <c r="AR95" i="43"/>
  <c r="AQ95" i="43"/>
  <c r="AP95" i="43"/>
  <c r="AO95" i="43"/>
  <c r="AI95" i="43"/>
  <c r="AH95" i="43"/>
  <c r="AF95" i="43"/>
  <c r="AE95" i="43"/>
  <c r="AD95" i="43"/>
  <c r="AC95" i="43"/>
  <c r="AB95" i="43"/>
  <c r="AA95" i="43"/>
  <c r="Y95" i="43"/>
  <c r="S95" i="43"/>
  <c r="R95" i="43"/>
  <c r="O95" i="43"/>
  <c r="N95" i="43"/>
  <c r="M95" i="43"/>
  <c r="BR94" i="43"/>
  <c r="BQ94" i="43"/>
  <c r="BP94" i="43"/>
  <c r="BO94" i="43"/>
  <c r="BF94" i="43"/>
  <c r="BE94" i="43"/>
  <c r="BD94" i="43"/>
  <c r="BC94" i="43"/>
  <c r="BB94" i="43"/>
  <c r="BA94" i="43"/>
  <c r="AZ94" i="43"/>
  <c r="AY94" i="43"/>
  <c r="AX94" i="43"/>
  <c r="AW94" i="43"/>
  <c r="AV94" i="43"/>
  <c r="AU94" i="43"/>
  <c r="AT94" i="43"/>
  <c r="AS94" i="43"/>
  <c r="AR94" i="43"/>
  <c r="AQ94" i="43"/>
  <c r="AP94" i="43"/>
  <c r="AO94" i="43"/>
  <c r="AI94" i="43"/>
  <c r="AH94" i="43"/>
  <c r="AF94" i="43"/>
  <c r="AE94" i="43"/>
  <c r="AD94" i="43"/>
  <c r="AC94" i="43"/>
  <c r="AB94" i="43"/>
  <c r="AA94" i="43"/>
  <c r="Y94" i="43"/>
  <c r="R94" i="43"/>
  <c r="T94" i="43"/>
  <c r="O94" i="43"/>
  <c r="S94" i="43"/>
  <c r="N94" i="43"/>
  <c r="M94" i="43"/>
  <c r="BR93" i="43"/>
  <c r="BQ93" i="43"/>
  <c r="BP93" i="43"/>
  <c r="BO93" i="43"/>
  <c r="BF93" i="43"/>
  <c r="BE93" i="43"/>
  <c r="BD93" i="43"/>
  <c r="BC93" i="43"/>
  <c r="BB93" i="43"/>
  <c r="BA93" i="43"/>
  <c r="AZ93" i="43"/>
  <c r="AY93" i="43"/>
  <c r="AX93" i="43"/>
  <c r="AW93" i="43"/>
  <c r="AV93" i="43"/>
  <c r="AU93" i="43"/>
  <c r="AT93" i="43"/>
  <c r="AS93" i="43"/>
  <c r="AR93" i="43"/>
  <c r="AQ93" i="43"/>
  <c r="AP93" i="43"/>
  <c r="AO93" i="43"/>
  <c r="AI93" i="43"/>
  <c r="AH93" i="43"/>
  <c r="AF93" i="43"/>
  <c r="AE93" i="43"/>
  <c r="AD93" i="43"/>
  <c r="AC93" i="43"/>
  <c r="AB93" i="43"/>
  <c r="AA93" i="43"/>
  <c r="Y93" i="43"/>
  <c r="BJ93" i="43" s="1"/>
  <c r="T93" i="43"/>
  <c r="S93" i="43"/>
  <c r="O93" i="43"/>
  <c r="N93" i="43"/>
  <c r="R93" i="43"/>
  <c r="M93" i="43"/>
  <c r="BR92" i="43"/>
  <c r="BQ92" i="43"/>
  <c r="BP92" i="43"/>
  <c r="BO92" i="43"/>
  <c r="BF92" i="43"/>
  <c r="BE92" i="43"/>
  <c r="BD92" i="43"/>
  <c r="BC92" i="43"/>
  <c r="BB92" i="43"/>
  <c r="BA92" i="43"/>
  <c r="AZ92" i="43"/>
  <c r="AY92" i="43"/>
  <c r="AX92" i="43"/>
  <c r="AW92" i="43"/>
  <c r="AV92" i="43"/>
  <c r="AU92" i="43"/>
  <c r="AT92" i="43"/>
  <c r="AS92" i="43"/>
  <c r="AR92" i="43"/>
  <c r="AQ92" i="43"/>
  <c r="AP92" i="43"/>
  <c r="AO92" i="43"/>
  <c r="AI92" i="43"/>
  <c r="AH92" i="43"/>
  <c r="AF92" i="43"/>
  <c r="AE92" i="43"/>
  <c r="AD92" i="43"/>
  <c r="AC92" i="43"/>
  <c r="AB92" i="43"/>
  <c r="AA92" i="43"/>
  <c r="Y92" i="43"/>
  <c r="R92" i="43"/>
  <c r="T92" i="43"/>
  <c r="O92" i="43"/>
  <c r="S92" i="43"/>
  <c r="N92" i="43"/>
  <c r="M92" i="43"/>
  <c r="BR91" i="43"/>
  <c r="BQ91" i="43"/>
  <c r="BP91" i="43"/>
  <c r="BO91" i="43"/>
  <c r="BF91" i="43"/>
  <c r="BE91" i="43"/>
  <c r="BD91" i="43"/>
  <c r="BC91" i="43"/>
  <c r="BB91" i="43"/>
  <c r="BA91" i="43"/>
  <c r="AZ91" i="43"/>
  <c r="AY91" i="43"/>
  <c r="AX91" i="43"/>
  <c r="AW91" i="43"/>
  <c r="AV91" i="43"/>
  <c r="AU91" i="43"/>
  <c r="AT91" i="43"/>
  <c r="AS91" i="43"/>
  <c r="AR91" i="43"/>
  <c r="AQ91" i="43"/>
  <c r="AP91" i="43"/>
  <c r="AO91" i="43"/>
  <c r="AI91" i="43"/>
  <c r="AH91" i="43"/>
  <c r="AF91" i="43"/>
  <c r="AE91" i="43"/>
  <c r="AD91" i="43"/>
  <c r="AC91" i="43"/>
  <c r="AB91" i="43"/>
  <c r="AA91" i="43"/>
  <c r="Y91" i="43"/>
  <c r="BJ91" i="43" s="1"/>
  <c r="T91" i="43"/>
  <c r="S91" i="43"/>
  <c r="O91" i="43"/>
  <c r="N91" i="43"/>
  <c r="R91" i="43"/>
  <c r="M91" i="43"/>
  <c r="BR90" i="43"/>
  <c r="BQ90" i="43"/>
  <c r="BP90" i="43"/>
  <c r="BO90" i="43"/>
  <c r="Y90" i="43"/>
  <c r="BH90" i="43" s="1"/>
  <c r="BF90" i="43"/>
  <c r="BE90" i="43"/>
  <c r="BD90" i="43"/>
  <c r="BC90" i="43"/>
  <c r="BB90" i="43"/>
  <c r="BA90" i="43"/>
  <c r="AZ90" i="43"/>
  <c r="AY90" i="43"/>
  <c r="AX90" i="43"/>
  <c r="AW90" i="43"/>
  <c r="AV90" i="43"/>
  <c r="AU90" i="43"/>
  <c r="AT90" i="43"/>
  <c r="AS90" i="43"/>
  <c r="AR90" i="43"/>
  <c r="AQ90" i="43"/>
  <c r="AP90" i="43"/>
  <c r="AO90" i="43"/>
  <c r="AI90" i="43"/>
  <c r="AH90" i="43"/>
  <c r="AF90" i="43"/>
  <c r="AE90" i="43"/>
  <c r="AD90" i="43"/>
  <c r="AC90" i="43"/>
  <c r="AB90" i="43"/>
  <c r="AA90" i="43"/>
  <c r="BK90" i="43"/>
  <c r="O90" i="43"/>
  <c r="S90" i="43"/>
  <c r="N90" i="43"/>
  <c r="R90" i="43"/>
  <c r="M90" i="43"/>
  <c r="BR89" i="43"/>
  <c r="BQ89" i="43"/>
  <c r="BP89" i="43"/>
  <c r="BO89" i="43"/>
  <c r="BF89" i="43"/>
  <c r="BE89" i="43"/>
  <c r="BD89" i="43"/>
  <c r="BC89" i="43"/>
  <c r="BB89" i="43"/>
  <c r="BA89" i="43"/>
  <c r="AZ89" i="43"/>
  <c r="AY89" i="43"/>
  <c r="AX89" i="43"/>
  <c r="AW89" i="43"/>
  <c r="AV89" i="43"/>
  <c r="AU89" i="43"/>
  <c r="AT89" i="43"/>
  <c r="AS89" i="43"/>
  <c r="AR89" i="43"/>
  <c r="AQ89" i="43"/>
  <c r="AP89" i="43"/>
  <c r="AO89" i="43"/>
  <c r="AM89" i="43"/>
  <c r="AL89" i="43"/>
  <c r="AK89" i="43"/>
  <c r="AJ89" i="43"/>
  <c r="AI89" i="43"/>
  <c r="AH89" i="43"/>
  <c r="AF89" i="43"/>
  <c r="AE89" i="43"/>
  <c r="AD89" i="43"/>
  <c r="AC89" i="43"/>
  <c r="AB89" i="43"/>
  <c r="AA89" i="43"/>
  <c r="Y89" i="43"/>
  <c r="BH89" i="43" s="1"/>
  <c r="R89" i="43"/>
  <c r="O89" i="43"/>
  <c r="S89" i="43"/>
  <c r="N89" i="43"/>
  <c r="M89" i="43"/>
  <c r="F89" i="43"/>
  <c r="F90" i="43" s="1"/>
  <c r="H58" i="55" s="1"/>
  <c r="I58" i="55" s="1"/>
  <c r="E89" i="43"/>
  <c r="E90" i="43"/>
  <c r="E91" i="43" s="1"/>
  <c r="D89" i="43"/>
  <c r="D90" i="43"/>
  <c r="D91" i="43"/>
  <c r="BR88" i="43"/>
  <c r="BQ88" i="43"/>
  <c r="BP88" i="43"/>
  <c r="BO88" i="43"/>
  <c r="BF88" i="43"/>
  <c r="BE88" i="43"/>
  <c r="BD88" i="43"/>
  <c r="BC88" i="43"/>
  <c r="BB88" i="43"/>
  <c r="BA88" i="43"/>
  <c r="AZ88" i="43"/>
  <c r="AY88" i="43"/>
  <c r="AX88" i="43"/>
  <c r="AW88" i="43"/>
  <c r="AV88" i="43"/>
  <c r="AU88" i="43"/>
  <c r="AT88" i="43"/>
  <c r="AS88" i="43"/>
  <c r="AR88" i="43"/>
  <c r="AQ88" i="43"/>
  <c r="AP88" i="43"/>
  <c r="AO88" i="43"/>
  <c r="AM88" i="43"/>
  <c r="AL88" i="43"/>
  <c r="AK88" i="43"/>
  <c r="AJ88" i="43"/>
  <c r="AI88" i="43"/>
  <c r="AH88" i="43"/>
  <c r="AF88" i="43"/>
  <c r="AE88" i="43"/>
  <c r="AD88" i="43"/>
  <c r="AC88" i="43"/>
  <c r="AB88" i="43"/>
  <c r="AA88" i="43"/>
  <c r="Y88" i="43"/>
  <c r="S88" i="43"/>
  <c r="R88" i="43"/>
  <c r="T88" i="43"/>
  <c r="O88" i="43"/>
  <c r="N88" i="43"/>
  <c r="M88" i="43"/>
  <c r="BR87" i="43"/>
  <c r="BQ87" i="43"/>
  <c r="BP87" i="43"/>
  <c r="BO87" i="43"/>
  <c r="Y87" i="43"/>
  <c r="BH87" i="43" s="1"/>
  <c r="BF87" i="43"/>
  <c r="BE87" i="43"/>
  <c r="BD87" i="43"/>
  <c r="BC87" i="43"/>
  <c r="BB87" i="43"/>
  <c r="BA87" i="43"/>
  <c r="AZ87" i="43"/>
  <c r="AY87" i="43"/>
  <c r="AX87" i="43"/>
  <c r="AW87" i="43"/>
  <c r="AV87" i="43"/>
  <c r="AU87" i="43"/>
  <c r="AT87" i="43"/>
  <c r="AS87" i="43"/>
  <c r="AR87" i="43"/>
  <c r="AQ87" i="43"/>
  <c r="AP87" i="43"/>
  <c r="AO87" i="43"/>
  <c r="AM87" i="43"/>
  <c r="AL87" i="43"/>
  <c r="AK87" i="43"/>
  <c r="AJ87" i="43"/>
  <c r="AI87" i="43"/>
  <c r="AH87" i="43"/>
  <c r="AF87" i="43"/>
  <c r="AE87" i="43"/>
  <c r="AD87" i="43"/>
  <c r="AC87" i="43"/>
  <c r="AB87" i="43"/>
  <c r="AA87" i="43"/>
  <c r="O87" i="43"/>
  <c r="S87" i="43"/>
  <c r="N87" i="43"/>
  <c r="R87" i="43"/>
  <c r="T87" i="43"/>
  <c r="M87" i="43"/>
  <c r="BR86" i="43"/>
  <c r="BQ86" i="43"/>
  <c r="BP86" i="43"/>
  <c r="BO86" i="43"/>
  <c r="BF86" i="43"/>
  <c r="BE86" i="43"/>
  <c r="BD86" i="43"/>
  <c r="BC86" i="43"/>
  <c r="BB86" i="43"/>
  <c r="BA86" i="43"/>
  <c r="AZ86" i="43"/>
  <c r="AY86" i="43"/>
  <c r="AX86" i="43"/>
  <c r="AW86" i="43"/>
  <c r="AV86" i="43"/>
  <c r="AU86" i="43"/>
  <c r="AT86" i="43"/>
  <c r="AS86" i="43"/>
  <c r="AR86" i="43"/>
  <c r="AQ86" i="43"/>
  <c r="AP86" i="43"/>
  <c r="AO86" i="43"/>
  <c r="AM86" i="43"/>
  <c r="AL86" i="43"/>
  <c r="AK86" i="43"/>
  <c r="AJ86" i="43"/>
  <c r="AI86" i="43"/>
  <c r="AH86" i="43"/>
  <c r="AF86" i="43"/>
  <c r="AE86" i="43"/>
  <c r="AD86" i="43"/>
  <c r="AC86" i="43"/>
  <c r="AB86" i="43"/>
  <c r="AA86" i="43"/>
  <c r="Y86" i="43"/>
  <c r="BM86" i="43" s="1"/>
  <c r="S86" i="43"/>
  <c r="R86" i="43"/>
  <c r="T86" i="43"/>
  <c r="O86" i="43"/>
  <c r="N86" i="43"/>
  <c r="M86" i="43"/>
  <c r="BR85" i="43"/>
  <c r="BQ85" i="43"/>
  <c r="BP85" i="43"/>
  <c r="BO85" i="43"/>
  <c r="Y85" i="43"/>
  <c r="BK85" i="43" s="1"/>
  <c r="BF85" i="43"/>
  <c r="BE85" i="43"/>
  <c r="BD85" i="43"/>
  <c r="BC85" i="43"/>
  <c r="BB85" i="43"/>
  <c r="BA85" i="43"/>
  <c r="AZ85" i="43"/>
  <c r="AY85" i="43"/>
  <c r="AX85" i="43"/>
  <c r="AW85" i="43"/>
  <c r="AV85" i="43"/>
  <c r="AU85" i="43"/>
  <c r="AT85" i="43"/>
  <c r="AS85" i="43"/>
  <c r="AR85" i="43"/>
  <c r="AQ85" i="43"/>
  <c r="AP85" i="43"/>
  <c r="AO85" i="43"/>
  <c r="AM85" i="43"/>
  <c r="AL85" i="43"/>
  <c r="AK85" i="43"/>
  <c r="AJ85" i="43"/>
  <c r="AI85" i="43"/>
  <c r="AH85" i="43"/>
  <c r="AF85" i="43"/>
  <c r="AE85" i="43"/>
  <c r="AD85" i="43"/>
  <c r="AC85" i="43"/>
  <c r="AB85" i="43"/>
  <c r="AA85" i="43"/>
  <c r="BJ85" i="43"/>
  <c r="T85" i="43"/>
  <c r="S85" i="43"/>
  <c r="O85" i="43"/>
  <c r="N85" i="43"/>
  <c r="R85" i="43"/>
  <c r="M85" i="43"/>
  <c r="BR84" i="43"/>
  <c r="BQ84" i="43"/>
  <c r="BP84" i="43"/>
  <c r="BO84" i="43"/>
  <c r="BF84" i="43"/>
  <c r="BE84" i="43"/>
  <c r="BD84" i="43"/>
  <c r="BC84" i="43"/>
  <c r="BB84" i="43"/>
  <c r="BA84" i="43"/>
  <c r="AZ84" i="43"/>
  <c r="AY84" i="43"/>
  <c r="AX84" i="43"/>
  <c r="AW84" i="43"/>
  <c r="AV84" i="43"/>
  <c r="AU84" i="43"/>
  <c r="AT84" i="43"/>
  <c r="AS84" i="43"/>
  <c r="AR84" i="43"/>
  <c r="AQ84" i="43"/>
  <c r="AP84" i="43"/>
  <c r="AO84" i="43"/>
  <c r="AM84" i="43"/>
  <c r="AL84" i="43"/>
  <c r="AK84" i="43"/>
  <c r="AJ84" i="43"/>
  <c r="AI84" i="43"/>
  <c r="AH84" i="43"/>
  <c r="AF84" i="43"/>
  <c r="AE84" i="43"/>
  <c r="AD84" i="43"/>
  <c r="AC84" i="43"/>
  <c r="AB84" i="43"/>
  <c r="AA84" i="43"/>
  <c r="Y84" i="43"/>
  <c r="O84" i="43"/>
  <c r="S84" i="43"/>
  <c r="N84" i="43"/>
  <c r="R84" i="43"/>
  <c r="M84" i="43"/>
  <c r="F84" i="43"/>
  <c r="F85" i="43" s="1"/>
  <c r="E84" i="43"/>
  <c r="E85" i="43" s="1"/>
  <c r="E86" i="43" s="1"/>
  <c r="D84" i="43"/>
  <c r="D85" i="43"/>
  <c r="D86" i="43"/>
  <c r="BR83" i="43"/>
  <c r="BQ83" i="43"/>
  <c r="BP83" i="43"/>
  <c r="BO83" i="43"/>
  <c r="Y83" i="43"/>
  <c r="BF83" i="43"/>
  <c r="BE83" i="43"/>
  <c r="BD83" i="43"/>
  <c r="BC83" i="43"/>
  <c r="BB83" i="43"/>
  <c r="BA83" i="43"/>
  <c r="AZ83" i="43"/>
  <c r="AY83" i="43"/>
  <c r="AX83" i="43"/>
  <c r="AW83" i="43"/>
  <c r="AV83" i="43"/>
  <c r="AU83" i="43"/>
  <c r="AT83" i="43"/>
  <c r="AS83" i="43"/>
  <c r="AR83" i="43"/>
  <c r="AQ83" i="43"/>
  <c r="AP83" i="43"/>
  <c r="AO83" i="43"/>
  <c r="AI83" i="43"/>
  <c r="AH83" i="43"/>
  <c r="AF83" i="43"/>
  <c r="AE83" i="43"/>
  <c r="AD83" i="43"/>
  <c r="AC83" i="43"/>
  <c r="AB83" i="43"/>
  <c r="AA83" i="43"/>
  <c r="R83" i="43"/>
  <c r="T83" i="43"/>
  <c r="O83" i="43"/>
  <c r="S83" i="43"/>
  <c r="N83" i="43"/>
  <c r="M83" i="43"/>
  <c r="BR82" i="43"/>
  <c r="BQ82" i="43"/>
  <c r="BP82" i="43"/>
  <c r="BO82" i="43"/>
  <c r="Y82" i="43"/>
  <c r="BK82" i="43" s="1"/>
  <c r="BF82" i="43"/>
  <c r="BE82" i="43"/>
  <c r="BD82" i="43"/>
  <c r="BC82" i="43"/>
  <c r="BB82" i="43"/>
  <c r="BA82" i="43"/>
  <c r="AZ82" i="43"/>
  <c r="AY82" i="43"/>
  <c r="AX82" i="43"/>
  <c r="AW82" i="43"/>
  <c r="AV82" i="43"/>
  <c r="AU82" i="43"/>
  <c r="AT82" i="43"/>
  <c r="AS82" i="43"/>
  <c r="AR82" i="43"/>
  <c r="AQ82" i="43"/>
  <c r="AP82" i="43"/>
  <c r="AO82" i="43"/>
  <c r="AM82" i="43"/>
  <c r="AL82" i="43"/>
  <c r="AK82" i="43"/>
  <c r="AJ82" i="43"/>
  <c r="AI82" i="43"/>
  <c r="AH82" i="43"/>
  <c r="AF82" i="43"/>
  <c r="AE82" i="43"/>
  <c r="AD82" i="43"/>
  <c r="AC82" i="43"/>
  <c r="AB82" i="43"/>
  <c r="AA82" i="43"/>
  <c r="BJ82" i="43"/>
  <c r="S82" i="43"/>
  <c r="O82" i="43"/>
  <c r="N82" i="43"/>
  <c r="R82" i="43"/>
  <c r="T82" i="43"/>
  <c r="M82" i="43"/>
  <c r="BR81" i="43"/>
  <c r="BQ81" i="43"/>
  <c r="BP81" i="43"/>
  <c r="BO81" i="43"/>
  <c r="Y81" i="43"/>
  <c r="BF81" i="43"/>
  <c r="BE81" i="43"/>
  <c r="BD81" i="43"/>
  <c r="BC81" i="43"/>
  <c r="BB81" i="43"/>
  <c r="BA81" i="43"/>
  <c r="AZ81" i="43"/>
  <c r="AY81" i="43"/>
  <c r="AX81" i="43"/>
  <c r="AW81" i="43"/>
  <c r="AV81" i="43"/>
  <c r="AU81" i="43"/>
  <c r="AT81" i="43"/>
  <c r="AS81" i="43"/>
  <c r="AR81" i="43"/>
  <c r="AQ81" i="43"/>
  <c r="AP81" i="43"/>
  <c r="AO81" i="43"/>
  <c r="AI81" i="43"/>
  <c r="AH81" i="43"/>
  <c r="AF81" i="43"/>
  <c r="AE81" i="43"/>
  <c r="AD81" i="43"/>
  <c r="AC81" i="43"/>
  <c r="AB81" i="43"/>
  <c r="AA81" i="43"/>
  <c r="R81" i="43"/>
  <c r="O81" i="43"/>
  <c r="S81" i="43"/>
  <c r="N81" i="43"/>
  <c r="M81" i="43"/>
  <c r="BR80" i="43"/>
  <c r="BQ80" i="43"/>
  <c r="BP80" i="43"/>
  <c r="BO80" i="43"/>
  <c r="Y80" i="43"/>
  <c r="H77" i="55" s="1"/>
  <c r="BF80" i="43"/>
  <c r="BE80" i="43"/>
  <c r="BD80" i="43"/>
  <c r="BC80" i="43"/>
  <c r="BB80" i="43"/>
  <c r="BA80" i="43"/>
  <c r="AZ80" i="43"/>
  <c r="AY80" i="43"/>
  <c r="AX80" i="43"/>
  <c r="AW80" i="43"/>
  <c r="AV80" i="43"/>
  <c r="AU80" i="43"/>
  <c r="AT80" i="43"/>
  <c r="AS80" i="43"/>
  <c r="AR80" i="43"/>
  <c r="AQ80" i="43"/>
  <c r="AP80" i="43"/>
  <c r="AO80" i="43"/>
  <c r="AI80" i="43"/>
  <c r="AH80" i="43"/>
  <c r="AF80" i="43"/>
  <c r="AE80" i="43"/>
  <c r="AD80" i="43"/>
  <c r="AC80" i="43"/>
  <c r="AB80" i="43"/>
  <c r="AA80" i="43"/>
  <c r="S80" i="43"/>
  <c r="O80" i="43"/>
  <c r="N80" i="43"/>
  <c r="R80" i="43"/>
  <c r="T80" i="43"/>
  <c r="M80" i="43"/>
  <c r="F80" i="43"/>
  <c r="H52" i="55" s="1"/>
  <c r="I52" i="55" s="1"/>
  <c r="D80" i="43"/>
  <c r="D81" i="43"/>
  <c r="BR79" i="43"/>
  <c r="BQ79" i="43"/>
  <c r="BP79" i="43"/>
  <c r="BO79" i="43"/>
  <c r="BF79" i="43"/>
  <c r="BE79" i="43"/>
  <c r="BD79" i="43"/>
  <c r="BC79" i="43"/>
  <c r="BB79" i="43"/>
  <c r="BA79" i="43"/>
  <c r="AZ79" i="43"/>
  <c r="AY79" i="43"/>
  <c r="AX79" i="43"/>
  <c r="AW79" i="43"/>
  <c r="AV79" i="43"/>
  <c r="AU79" i="43"/>
  <c r="AT79" i="43"/>
  <c r="AS79" i="43"/>
  <c r="AR79" i="43"/>
  <c r="AQ79" i="43"/>
  <c r="AP79" i="43"/>
  <c r="AO79" i="43"/>
  <c r="AI79" i="43"/>
  <c r="AH79" i="43"/>
  <c r="AF79" i="43"/>
  <c r="AE79" i="43"/>
  <c r="AD79" i="43"/>
  <c r="AC79" i="43"/>
  <c r="AB79" i="43"/>
  <c r="AA79" i="43"/>
  <c r="Y79" i="43"/>
  <c r="T79" i="43"/>
  <c r="R79" i="43"/>
  <c r="O79" i="43"/>
  <c r="S79" i="43"/>
  <c r="N79" i="43"/>
  <c r="M79" i="43"/>
  <c r="F79" i="43"/>
  <c r="H51" i="55" s="1"/>
  <c r="H53" i="55" s="1"/>
  <c r="I53" i="55" s="1"/>
  <c r="E79" i="43"/>
  <c r="E80" i="43"/>
  <c r="E81" i="43"/>
  <c r="D79" i="43"/>
  <c r="BR78" i="43"/>
  <c r="BQ78" i="43"/>
  <c r="BP78" i="43"/>
  <c r="BO78" i="43"/>
  <c r="BF78" i="43"/>
  <c r="BE78" i="43"/>
  <c r="BD78" i="43"/>
  <c r="BC78" i="43"/>
  <c r="BB78" i="43"/>
  <c r="BA78" i="43"/>
  <c r="AZ78" i="43"/>
  <c r="AY78" i="43"/>
  <c r="AX78" i="43"/>
  <c r="AW78" i="43"/>
  <c r="AV78" i="43"/>
  <c r="AU78" i="43"/>
  <c r="AT78" i="43"/>
  <c r="AS78" i="43"/>
  <c r="AR78" i="43"/>
  <c r="AQ78" i="43"/>
  <c r="AP78" i="43"/>
  <c r="AO78" i="43"/>
  <c r="AI78" i="43"/>
  <c r="AH78" i="43"/>
  <c r="AF78" i="43"/>
  <c r="AE78" i="43"/>
  <c r="AD78" i="43"/>
  <c r="AC78" i="43"/>
  <c r="AB78" i="43"/>
  <c r="AA78" i="43"/>
  <c r="Y78" i="43"/>
  <c r="BM78" i="43" s="1"/>
  <c r="T78" i="43"/>
  <c r="S78" i="43"/>
  <c r="O78" i="43"/>
  <c r="N78" i="43"/>
  <c r="R78" i="43"/>
  <c r="M78" i="43"/>
  <c r="BR77" i="43"/>
  <c r="BQ77" i="43"/>
  <c r="BP77" i="43"/>
  <c r="BO77" i="43"/>
  <c r="BF77" i="43"/>
  <c r="BE77" i="43"/>
  <c r="BD77" i="43"/>
  <c r="BC77" i="43"/>
  <c r="BB77" i="43"/>
  <c r="BA77" i="43"/>
  <c r="AZ77" i="43"/>
  <c r="AY77" i="43"/>
  <c r="AX77" i="43"/>
  <c r="AW77" i="43"/>
  <c r="AV77" i="43"/>
  <c r="AU77" i="43"/>
  <c r="AT77" i="43"/>
  <c r="AS77" i="43"/>
  <c r="AR77" i="43"/>
  <c r="AQ77" i="43"/>
  <c r="AP77" i="43"/>
  <c r="AO77" i="43"/>
  <c r="AI77" i="43"/>
  <c r="AH77" i="43"/>
  <c r="AF77" i="43"/>
  <c r="AE77" i="43"/>
  <c r="AD77" i="43"/>
  <c r="AC77" i="43"/>
  <c r="AB77" i="43"/>
  <c r="AA77" i="43"/>
  <c r="Y77" i="43"/>
  <c r="R77" i="43"/>
  <c r="O77" i="43"/>
  <c r="S77" i="43"/>
  <c r="N77" i="43"/>
  <c r="M77" i="43"/>
  <c r="BR76" i="43"/>
  <c r="BQ76" i="43"/>
  <c r="BP76" i="43"/>
  <c r="BO76" i="43"/>
  <c r="BF76" i="43"/>
  <c r="BE76" i="43"/>
  <c r="BD76" i="43"/>
  <c r="BC76" i="43"/>
  <c r="BB76" i="43"/>
  <c r="BA76" i="43"/>
  <c r="AZ76" i="43"/>
  <c r="AY76" i="43"/>
  <c r="AX76" i="43"/>
  <c r="AW76" i="43"/>
  <c r="AV76" i="43"/>
  <c r="AU76" i="43"/>
  <c r="AT76" i="43"/>
  <c r="AS76" i="43"/>
  <c r="AR76" i="43"/>
  <c r="AQ76" i="43"/>
  <c r="AP76" i="43"/>
  <c r="AO76" i="43"/>
  <c r="AI76" i="43"/>
  <c r="AH76" i="43"/>
  <c r="AF76" i="43"/>
  <c r="AE76" i="43"/>
  <c r="AD76" i="43"/>
  <c r="AC76" i="43"/>
  <c r="AB76" i="43"/>
  <c r="AA76" i="43"/>
  <c r="Y76" i="43"/>
  <c r="S76" i="43"/>
  <c r="R76" i="43"/>
  <c r="T76" i="43"/>
  <c r="O76" i="43"/>
  <c r="N76" i="43"/>
  <c r="M76" i="43"/>
  <c r="F76" i="43"/>
  <c r="H47" i="55" s="1"/>
  <c r="I47" i="55" s="1"/>
  <c r="D76" i="43"/>
  <c r="D77" i="43"/>
  <c r="BR75" i="43"/>
  <c r="BQ75" i="43"/>
  <c r="BP75" i="43"/>
  <c r="BO75" i="43"/>
  <c r="BF75" i="43"/>
  <c r="BE75" i="43"/>
  <c r="BD75" i="43"/>
  <c r="BC75" i="43"/>
  <c r="BB75" i="43"/>
  <c r="BA75" i="43"/>
  <c r="AZ75" i="43"/>
  <c r="AY75" i="43"/>
  <c r="AX75" i="43"/>
  <c r="AW75" i="43"/>
  <c r="AV75" i="43"/>
  <c r="AU75" i="43"/>
  <c r="AT75" i="43"/>
  <c r="AS75" i="43"/>
  <c r="AR75" i="43"/>
  <c r="AQ75" i="43"/>
  <c r="AP75" i="43"/>
  <c r="AO75" i="43"/>
  <c r="AI75" i="43"/>
  <c r="AH75" i="43"/>
  <c r="AF75" i="43"/>
  <c r="AE75" i="43"/>
  <c r="AD75" i="43"/>
  <c r="AC75" i="43"/>
  <c r="AB75" i="43"/>
  <c r="AA75" i="43"/>
  <c r="Y75" i="43"/>
  <c r="S75" i="43"/>
  <c r="O75" i="43"/>
  <c r="N75" i="43"/>
  <c r="R75" i="43"/>
  <c r="T75" i="43"/>
  <c r="M75" i="43"/>
  <c r="F75" i="43"/>
  <c r="F77" i="43" s="1"/>
  <c r="E75" i="43"/>
  <c r="E76" i="43"/>
  <c r="E77" i="43"/>
  <c r="D75" i="43"/>
  <c r="BR74" i="43"/>
  <c r="BQ74" i="43"/>
  <c r="BP74" i="43"/>
  <c r="BO74" i="43"/>
  <c r="Y74" i="43"/>
  <c r="BF74" i="43"/>
  <c r="BE74" i="43"/>
  <c r="BD74" i="43"/>
  <c r="BC74" i="43"/>
  <c r="BB74" i="43"/>
  <c r="BA74" i="43"/>
  <c r="AZ74" i="43"/>
  <c r="AY74" i="43"/>
  <c r="AX74" i="43"/>
  <c r="AW74" i="43"/>
  <c r="AV74" i="43"/>
  <c r="AU74" i="43"/>
  <c r="AT74" i="43"/>
  <c r="AS74" i="43"/>
  <c r="AR74" i="43"/>
  <c r="AQ74" i="43"/>
  <c r="AP74" i="43"/>
  <c r="AO74" i="43"/>
  <c r="AI74" i="43"/>
  <c r="AH74" i="43"/>
  <c r="AF74" i="43"/>
  <c r="AE74" i="43"/>
  <c r="AD74" i="43"/>
  <c r="AC74" i="43"/>
  <c r="AB74" i="43"/>
  <c r="AA74" i="43"/>
  <c r="O74" i="43"/>
  <c r="S74" i="43"/>
  <c r="N74" i="43"/>
  <c r="R74" i="43"/>
  <c r="T74" i="43"/>
  <c r="M74" i="43"/>
  <c r="BR73" i="43"/>
  <c r="BQ73" i="43"/>
  <c r="BP73" i="43"/>
  <c r="BO73" i="43"/>
  <c r="BF73" i="43"/>
  <c r="BE73" i="43"/>
  <c r="BD73" i="43"/>
  <c r="BC73" i="43"/>
  <c r="BB73" i="43"/>
  <c r="BA73" i="43"/>
  <c r="AZ73" i="43"/>
  <c r="AY73" i="43"/>
  <c r="AX73" i="43"/>
  <c r="AW73" i="43"/>
  <c r="AV73" i="43"/>
  <c r="AU73" i="43"/>
  <c r="AT73" i="43"/>
  <c r="AS73" i="43"/>
  <c r="AR73" i="43"/>
  <c r="AQ73" i="43"/>
  <c r="AP73" i="43"/>
  <c r="AO73" i="43"/>
  <c r="AI73" i="43"/>
  <c r="AH73" i="43"/>
  <c r="AF73" i="43"/>
  <c r="AE73" i="43"/>
  <c r="AD73" i="43"/>
  <c r="AC73" i="43"/>
  <c r="AB73" i="43"/>
  <c r="AA73" i="43"/>
  <c r="Y73" i="43"/>
  <c r="S73" i="43"/>
  <c r="R73" i="43"/>
  <c r="O73" i="43"/>
  <c r="N73" i="43"/>
  <c r="M73" i="43"/>
  <c r="D73" i="43"/>
  <c r="BR72" i="43"/>
  <c r="BQ72" i="43"/>
  <c r="BP72" i="43"/>
  <c r="BO72" i="43"/>
  <c r="BF72" i="43"/>
  <c r="BE72" i="43"/>
  <c r="BD72" i="43"/>
  <c r="BC72" i="43"/>
  <c r="BB72" i="43"/>
  <c r="BA72" i="43"/>
  <c r="AZ72" i="43"/>
  <c r="AY72" i="43"/>
  <c r="AX72" i="43"/>
  <c r="AW72" i="43"/>
  <c r="AV72" i="43"/>
  <c r="AU72" i="43"/>
  <c r="AT72" i="43"/>
  <c r="AS72" i="43"/>
  <c r="AR72" i="43"/>
  <c r="AQ72" i="43"/>
  <c r="AP72" i="43"/>
  <c r="AO72" i="43"/>
  <c r="AI72" i="43"/>
  <c r="AH72" i="43"/>
  <c r="AF72" i="43"/>
  <c r="AE72" i="43"/>
  <c r="AD72" i="43"/>
  <c r="AC72" i="43"/>
  <c r="AB72" i="43"/>
  <c r="AA72" i="43"/>
  <c r="Y72" i="43"/>
  <c r="BM72" i="43" s="1"/>
  <c r="S72" i="43"/>
  <c r="O72" i="43"/>
  <c r="N72" i="43"/>
  <c r="R72" i="43"/>
  <c r="T72" i="43"/>
  <c r="M72" i="43"/>
  <c r="F72" i="43"/>
  <c r="H44" i="55" s="1"/>
  <c r="E72" i="43"/>
  <c r="E73" i="43"/>
  <c r="D72" i="43"/>
  <c r="BR71" i="43"/>
  <c r="BQ71" i="43"/>
  <c r="BP71" i="43"/>
  <c r="BO71" i="43"/>
  <c r="Y71" i="43"/>
  <c r="BF71" i="43"/>
  <c r="BE71" i="43"/>
  <c r="BD71" i="43"/>
  <c r="BC71" i="43"/>
  <c r="BB71" i="43"/>
  <c r="BA71" i="43"/>
  <c r="AZ71" i="43"/>
  <c r="AY71" i="43"/>
  <c r="AX71" i="43"/>
  <c r="AW71" i="43"/>
  <c r="AV71" i="43"/>
  <c r="AU71" i="43"/>
  <c r="AT71" i="43"/>
  <c r="AS71" i="43"/>
  <c r="AR71" i="43"/>
  <c r="AQ71" i="43"/>
  <c r="AP71" i="43"/>
  <c r="AO71" i="43"/>
  <c r="AM71" i="43"/>
  <c r="AL71" i="43"/>
  <c r="AK71" i="43"/>
  <c r="AJ71" i="43"/>
  <c r="AI71" i="43"/>
  <c r="AH71" i="43"/>
  <c r="AF71" i="43"/>
  <c r="AE71" i="43"/>
  <c r="AD71" i="43"/>
  <c r="AC71" i="43"/>
  <c r="AB71" i="43"/>
  <c r="AA71" i="43"/>
  <c r="O71" i="43"/>
  <c r="S71" i="43"/>
  <c r="N71" i="43"/>
  <c r="R71" i="43"/>
  <c r="M71" i="43"/>
  <c r="F71" i="43"/>
  <c r="F73" i="43" s="1"/>
  <c r="BR70" i="43"/>
  <c r="BQ70" i="43"/>
  <c r="BP70" i="43"/>
  <c r="BO70" i="43"/>
  <c r="Y70" i="43"/>
  <c r="BJ70" i="43"/>
  <c r="BF70" i="43"/>
  <c r="BE70" i="43"/>
  <c r="BD70" i="43"/>
  <c r="BC70" i="43"/>
  <c r="BB70" i="43"/>
  <c r="BA70" i="43"/>
  <c r="AZ70" i="43"/>
  <c r="AY70" i="43"/>
  <c r="AX70" i="43"/>
  <c r="AW70" i="43"/>
  <c r="AV70" i="43"/>
  <c r="AU70" i="43"/>
  <c r="AT70" i="43"/>
  <c r="AS70" i="43"/>
  <c r="AR70" i="43"/>
  <c r="AQ70" i="43"/>
  <c r="AP70" i="43"/>
  <c r="AO70" i="43"/>
  <c r="AI70" i="43"/>
  <c r="AH70" i="43"/>
  <c r="AF70" i="43"/>
  <c r="AE70" i="43"/>
  <c r="AD70" i="43"/>
  <c r="AC70" i="43"/>
  <c r="AB70" i="43"/>
  <c r="AA70" i="43"/>
  <c r="BM70" i="43"/>
  <c r="T70" i="43"/>
  <c r="S70" i="43"/>
  <c r="O70" i="43"/>
  <c r="N70" i="43"/>
  <c r="R70" i="43"/>
  <c r="M70" i="43"/>
  <c r="BR69" i="43"/>
  <c r="BQ69" i="43"/>
  <c r="BP69" i="43"/>
  <c r="BO69" i="43"/>
  <c r="Y69" i="43"/>
  <c r="BM69" i="43" s="1"/>
  <c r="BF69" i="43"/>
  <c r="BE69" i="43"/>
  <c r="BD69" i="43"/>
  <c r="BC69" i="43"/>
  <c r="BB69" i="43"/>
  <c r="BA69" i="43"/>
  <c r="AZ69" i="43"/>
  <c r="AY69" i="43"/>
  <c r="AX69" i="43"/>
  <c r="AW69" i="43"/>
  <c r="AV69" i="43"/>
  <c r="AU69" i="43"/>
  <c r="AT69" i="43"/>
  <c r="AS69" i="43"/>
  <c r="AR69" i="43"/>
  <c r="AQ69" i="43"/>
  <c r="AP69" i="43"/>
  <c r="AO69" i="43"/>
  <c r="AI69" i="43"/>
  <c r="AH69" i="43"/>
  <c r="AF69" i="43"/>
  <c r="AE69" i="43"/>
  <c r="AD69" i="43"/>
  <c r="AC69" i="43"/>
  <c r="AB69" i="43"/>
  <c r="AA69" i="43"/>
  <c r="R69" i="43"/>
  <c r="O69" i="43"/>
  <c r="S69" i="43"/>
  <c r="N69" i="43"/>
  <c r="M69" i="43"/>
  <c r="BR68" i="43"/>
  <c r="BQ68" i="43"/>
  <c r="BP68" i="43"/>
  <c r="BO68" i="43"/>
  <c r="BF68" i="43"/>
  <c r="BE68" i="43"/>
  <c r="BD68" i="43"/>
  <c r="BC68" i="43"/>
  <c r="BB68" i="43"/>
  <c r="BA68" i="43"/>
  <c r="AZ68" i="43"/>
  <c r="AY68" i="43"/>
  <c r="AX68" i="43"/>
  <c r="AW68" i="43"/>
  <c r="AV68" i="43"/>
  <c r="AU68" i="43"/>
  <c r="AT68" i="43"/>
  <c r="AS68" i="43"/>
  <c r="AR68" i="43"/>
  <c r="AQ68" i="43"/>
  <c r="AP68" i="43"/>
  <c r="AO68" i="43"/>
  <c r="AI68" i="43"/>
  <c r="AH68" i="43"/>
  <c r="AF68" i="43"/>
  <c r="AE68" i="43"/>
  <c r="AD68" i="43"/>
  <c r="AC68" i="43"/>
  <c r="AB68" i="43"/>
  <c r="AA68" i="43"/>
  <c r="Y68" i="43"/>
  <c r="BM68" i="43" s="1"/>
  <c r="T68" i="43"/>
  <c r="S68" i="43"/>
  <c r="O68" i="43"/>
  <c r="N68" i="43"/>
  <c r="R68" i="43"/>
  <c r="M68" i="43"/>
  <c r="BR67" i="43"/>
  <c r="BQ67" i="43"/>
  <c r="BP67" i="43"/>
  <c r="BO67" i="43"/>
  <c r="Y67" i="43"/>
  <c r="BH67" i="43" s="1"/>
  <c r="BF67" i="43"/>
  <c r="BE67" i="43"/>
  <c r="BD67" i="43"/>
  <c r="BC67" i="43"/>
  <c r="BB67" i="43"/>
  <c r="BA67" i="43"/>
  <c r="AZ67" i="43"/>
  <c r="AY67" i="43"/>
  <c r="AX67" i="43"/>
  <c r="AW67" i="43"/>
  <c r="AV67" i="43"/>
  <c r="AU67" i="43"/>
  <c r="AT67" i="43"/>
  <c r="AS67" i="43"/>
  <c r="AR67" i="43"/>
  <c r="AQ67" i="43"/>
  <c r="AP67" i="43"/>
  <c r="AO67" i="43"/>
  <c r="AI67" i="43"/>
  <c r="AH67" i="43"/>
  <c r="AF67" i="43"/>
  <c r="AE67" i="43"/>
  <c r="AD67" i="43"/>
  <c r="AC67" i="43"/>
  <c r="AB67" i="43"/>
  <c r="AA67" i="43"/>
  <c r="BJ67" i="43"/>
  <c r="O67" i="43"/>
  <c r="S67" i="43"/>
  <c r="N67" i="43"/>
  <c r="R67" i="43"/>
  <c r="T67" i="43"/>
  <c r="M67" i="43"/>
  <c r="E66" i="43"/>
  <c r="E67" i="43" s="1"/>
  <c r="E68" i="43" s="1"/>
  <c r="BR66" i="43"/>
  <c r="BQ66" i="43"/>
  <c r="BP66" i="43"/>
  <c r="BO66" i="43"/>
  <c r="Y66" i="43"/>
  <c r="BM66" i="43" s="1"/>
  <c r="BF66" i="43"/>
  <c r="BE66" i="43"/>
  <c r="BD66" i="43"/>
  <c r="BC66" i="43"/>
  <c r="BB66" i="43"/>
  <c r="BA66" i="43"/>
  <c r="AZ66" i="43"/>
  <c r="AY66" i="43"/>
  <c r="AX66" i="43"/>
  <c r="AW66" i="43"/>
  <c r="AV66" i="43"/>
  <c r="AU66" i="43"/>
  <c r="AT66" i="43"/>
  <c r="AS66" i="43"/>
  <c r="AR66" i="43"/>
  <c r="AQ66" i="43"/>
  <c r="AP66" i="43"/>
  <c r="AO66" i="43"/>
  <c r="AI66" i="43"/>
  <c r="AH66" i="43"/>
  <c r="AF66" i="43"/>
  <c r="AE66" i="43"/>
  <c r="AD66" i="43"/>
  <c r="AC66" i="43"/>
  <c r="AB66" i="43"/>
  <c r="AA66" i="43"/>
  <c r="R66" i="43"/>
  <c r="O66" i="43"/>
  <c r="S66" i="43"/>
  <c r="N66" i="43"/>
  <c r="M66" i="43"/>
  <c r="F66" i="43"/>
  <c r="F67" i="43" s="1"/>
  <c r="D66" i="43"/>
  <c r="D67" i="43"/>
  <c r="D68" i="43"/>
  <c r="BR65" i="43"/>
  <c r="BQ65" i="43"/>
  <c r="BP65" i="43"/>
  <c r="BO65" i="43"/>
  <c r="Y65" i="43"/>
  <c r="BJ65" i="43" s="1"/>
  <c r="BF65" i="43"/>
  <c r="BE65" i="43"/>
  <c r="BD65" i="43"/>
  <c r="BC65" i="43"/>
  <c r="BB65" i="43"/>
  <c r="BA65" i="43"/>
  <c r="AZ65" i="43"/>
  <c r="AY65" i="43"/>
  <c r="AX65" i="43"/>
  <c r="AW65" i="43"/>
  <c r="AV65" i="43"/>
  <c r="AU65" i="43"/>
  <c r="AT65" i="43"/>
  <c r="AS65" i="43"/>
  <c r="AR65" i="43"/>
  <c r="AQ65" i="43"/>
  <c r="AP65" i="43"/>
  <c r="AO65" i="43"/>
  <c r="AI65" i="43"/>
  <c r="AH65" i="43"/>
  <c r="AF65" i="43"/>
  <c r="AE65" i="43"/>
  <c r="AD65" i="43"/>
  <c r="AC65" i="43"/>
  <c r="AB65" i="43"/>
  <c r="AA65" i="43"/>
  <c r="BM65" i="43"/>
  <c r="S65" i="43"/>
  <c r="R65" i="43"/>
  <c r="O65" i="43"/>
  <c r="N65" i="43"/>
  <c r="M65" i="43"/>
  <c r="BR64" i="43"/>
  <c r="BQ64" i="43"/>
  <c r="BP64" i="43"/>
  <c r="BO64" i="43"/>
  <c r="Y64" i="43"/>
  <c r="BH64" i="43" s="1"/>
  <c r="BF64" i="43"/>
  <c r="BE64" i="43"/>
  <c r="BD64" i="43"/>
  <c r="BC64" i="43"/>
  <c r="BB64" i="43"/>
  <c r="BA64" i="43"/>
  <c r="AZ64" i="43"/>
  <c r="AY64" i="43"/>
  <c r="AX64" i="43"/>
  <c r="AW64" i="43"/>
  <c r="AV64" i="43"/>
  <c r="AU64" i="43"/>
  <c r="AT64" i="43"/>
  <c r="AS64" i="43"/>
  <c r="AR64" i="43"/>
  <c r="AQ64" i="43"/>
  <c r="AP64" i="43"/>
  <c r="AO64" i="43"/>
  <c r="AI64" i="43"/>
  <c r="AH64" i="43"/>
  <c r="AF64" i="43"/>
  <c r="AE64" i="43"/>
  <c r="AD64" i="43"/>
  <c r="AC64" i="43"/>
  <c r="AB64" i="43"/>
  <c r="AA64" i="43"/>
  <c r="O64" i="43"/>
  <c r="S64" i="43"/>
  <c r="N64" i="43"/>
  <c r="R64" i="43"/>
  <c r="T64" i="43"/>
  <c r="M64" i="43"/>
  <c r="BR63" i="43"/>
  <c r="BQ63" i="43"/>
  <c r="BP63" i="43"/>
  <c r="BO63" i="43"/>
  <c r="BF63" i="43"/>
  <c r="BE63" i="43"/>
  <c r="BD63" i="43"/>
  <c r="BC63" i="43"/>
  <c r="BB63" i="43"/>
  <c r="BA63" i="43"/>
  <c r="AZ63" i="43"/>
  <c r="AY63" i="43"/>
  <c r="AX63" i="43"/>
  <c r="AW63" i="43"/>
  <c r="AV63" i="43"/>
  <c r="AU63" i="43"/>
  <c r="AT63" i="43"/>
  <c r="AS63" i="43"/>
  <c r="AR63" i="43"/>
  <c r="AQ63" i="43"/>
  <c r="AP63" i="43"/>
  <c r="AO63" i="43"/>
  <c r="AI63" i="43"/>
  <c r="AH63" i="43"/>
  <c r="AF63" i="43"/>
  <c r="AE63" i="43"/>
  <c r="AD63" i="43"/>
  <c r="AC63" i="43"/>
  <c r="AB63" i="43"/>
  <c r="AA63" i="43"/>
  <c r="Y63" i="43"/>
  <c r="S63" i="43"/>
  <c r="R63" i="43"/>
  <c r="O63" i="43"/>
  <c r="N63" i="43"/>
  <c r="M63" i="43"/>
  <c r="BR62" i="43"/>
  <c r="BQ62" i="43"/>
  <c r="BP62" i="43"/>
  <c r="BO62" i="43"/>
  <c r="Y62" i="43"/>
  <c r="BJ62" i="43" s="1"/>
  <c r="BF62" i="43"/>
  <c r="BE62" i="43"/>
  <c r="BD62" i="43"/>
  <c r="BC62" i="43"/>
  <c r="BB62" i="43"/>
  <c r="BA62" i="43"/>
  <c r="AZ62" i="43"/>
  <c r="AY62" i="43"/>
  <c r="AX62" i="43"/>
  <c r="AW62" i="43"/>
  <c r="AV62" i="43"/>
  <c r="AU62" i="43"/>
  <c r="AT62" i="43"/>
  <c r="AS62" i="43"/>
  <c r="AR62" i="43"/>
  <c r="AQ62" i="43"/>
  <c r="AP62" i="43"/>
  <c r="AO62" i="43"/>
  <c r="AM62" i="43"/>
  <c r="AL62" i="43"/>
  <c r="AK62" i="43"/>
  <c r="AJ62" i="43"/>
  <c r="AI62" i="43"/>
  <c r="AH62" i="43"/>
  <c r="AF62" i="43"/>
  <c r="AE62" i="43"/>
  <c r="AD62" i="43"/>
  <c r="AC62" i="43"/>
  <c r="AB62" i="43"/>
  <c r="AA62" i="43"/>
  <c r="T62" i="43"/>
  <c r="S62" i="43"/>
  <c r="O62" i="43"/>
  <c r="N62" i="43"/>
  <c r="R62" i="43"/>
  <c r="M62" i="43"/>
  <c r="BR61" i="43"/>
  <c r="BQ61" i="43"/>
  <c r="BP61" i="43"/>
  <c r="BO61" i="43"/>
  <c r="Y61" i="43"/>
  <c r="BL61" i="43" s="1"/>
  <c r="BF61" i="43"/>
  <c r="BE61" i="43"/>
  <c r="BD61" i="43"/>
  <c r="BC61" i="43"/>
  <c r="BB61" i="43"/>
  <c r="BA61" i="43"/>
  <c r="AZ61" i="43"/>
  <c r="AY61" i="43"/>
  <c r="AX61" i="43"/>
  <c r="AW61" i="43"/>
  <c r="AV61" i="43"/>
  <c r="AU61" i="43"/>
  <c r="AT61" i="43"/>
  <c r="AS61" i="43"/>
  <c r="AR61" i="43"/>
  <c r="AQ61" i="43"/>
  <c r="AP61" i="43"/>
  <c r="AO61" i="43"/>
  <c r="AM61" i="43"/>
  <c r="AL61" i="43"/>
  <c r="AK61" i="43"/>
  <c r="AJ61" i="43"/>
  <c r="AI61" i="43"/>
  <c r="AH61" i="43"/>
  <c r="AF61" i="43"/>
  <c r="AE61" i="43"/>
  <c r="AD61" i="43"/>
  <c r="AC61" i="43"/>
  <c r="AB61" i="43"/>
  <c r="AA61" i="43"/>
  <c r="O61" i="43"/>
  <c r="S61" i="43"/>
  <c r="N61" i="43"/>
  <c r="R61" i="43"/>
  <c r="M61" i="43"/>
  <c r="BR60" i="43"/>
  <c r="BQ60" i="43"/>
  <c r="BP60" i="43"/>
  <c r="BO60" i="43"/>
  <c r="BF60" i="43"/>
  <c r="BE60" i="43"/>
  <c r="BD60" i="43"/>
  <c r="BC60" i="43"/>
  <c r="BB60" i="43"/>
  <c r="BA60" i="43"/>
  <c r="AZ60" i="43"/>
  <c r="AY60" i="43"/>
  <c r="AX60" i="43"/>
  <c r="AW60" i="43"/>
  <c r="AV60" i="43"/>
  <c r="AU60" i="43"/>
  <c r="AT60" i="43"/>
  <c r="AS60" i="43"/>
  <c r="AR60" i="43"/>
  <c r="AQ60" i="43"/>
  <c r="AP60" i="43"/>
  <c r="AO60" i="43"/>
  <c r="AI60" i="43"/>
  <c r="AH60" i="43"/>
  <c r="AF60" i="43"/>
  <c r="AE60" i="43"/>
  <c r="AD60" i="43"/>
  <c r="AC60" i="43"/>
  <c r="AB60" i="43"/>
  <c r="AA60" i="43"/>
  <c r="Y60" i="43"/>
  <c r="H74" i="55" s="1"/>
  <c r="BM60" i="43"/>
  <c r="S60" i="43"/>
  <c r="R60" i="43"/>
  <c r="T60" i="43"/>
  <c r="O60" i="43"/>
  <c r="N60" i="43"/>
  <c r="M60" i="43"/>
  <c r="BR59" i="43"/>
  <c r="BQ59" i="43"/>
  <c r="BP59" i="43"/>
  <c r="BO59" i="43"/>
  <c r="Y59" i="43"/>
  <c r="BJ59" i="43"/>
  <c r="BF59" i="43"/>
  <c r="BE59" i="43"/>
  <c r="BD59" i="43"/>
  <c r="BC59" i="43"/>
  <c r="BB59" i="43"/>
  <c r="BA59" i="43"/>
  <c r="AZ59" i="43"/>
  <c r="AY59" i="43"/>
  <c r="AX59" i="43"/>
  <c r="AW59" i="43"/>
  <c r="AV59" i="43"/>
  <c r="AU59" i="43"/>
  <c r="AT59" i="43"/>
  <c r="AS59" i="43"/>
  <c r="AR59" i="43"/>
  <c r="AQ59" i="43"/>
  <c r="AP59" i="43"/>
  <c r="AO59" i="43"/>
  <c r="AM59" i="43"/>
  <c r="AL59" i="43"/>
  <c r="AK59" i="43"/>
  <c r="AJ59" i="43"/>
  <c r="AI59" i="43"/>
  <c r="AH59" i="43"/>
  <c r="AF59" i="43"/>
  <c r="AE59" i="43"/>
  <c r="AD59" i="43"/>
  <c r="AC59" i="43"/>
  <c r="AB59" i="43"/>
  <c r="AA59" i="43"/>
  <c r="BM59" i="43"/>
  <c r="S59" i="43"/>
  <c r="O59" i="43"/>
  <c r="N59" i="43"/>
  <c r="R59" i="43"/>
  <c r="T59" i="43"/>
  <c r="M59" i="43"/>
  <c r="BR58" i="43"/>
  <c r="BQ58" i="43"/>
  <c r="BP58" i="43"/>
  <c r="BO58" i="43"/>
  <c r="BF58" i="43"/>
  <c r="BE58" i="43"/>
  <c r="BD58" i="43"/>
  <c r="BC58" i="43"/>
  <c r="BB58" i="43"/>
  <c r="BA58" i="43"/>
  <c r="AZ58" i="43"/>
  <c r="AY58" i="43"/>
  <c r="AX58" i="43"/>
  <c r="AW58" i="43"/>
  <c r="AV58" i="43"/>
  <c r="AU58" i="43"/>
  <c r="AT58" i="43"/>
  <c r="AS58" i="43"/>
  <c r="AR58" i="43"/>
  <c r="AQ58" i="43"/>
  <c r="AP58" i="43"/>
  <c r="AO58" i="43"/>
  <c r="AI58" i="43"/>
  <c r="AH58" i="43"/>
  <c r="AF58" i="43"/>
  <c r="AE58" i="43"/>
  <c r="AD58" i="43"/>
  <c r="AC58" i="43"/>
  <c r="AB58" i="43"/>
  <c r="AA58" i="43"/>
  <c r="Y58" i="43"/>
  <c r="BL58" i="43" s="1"/>
  <c r="O58" i="43"/>
  <c r="S58" i="43"/>
  <c r="N58" i="43"/>
  <c r="R58" i="43"/>
  <c r="M58" i="43"/>
  <c r="BR57" i="43"/>
  <c r="BQ57" i="43"/>
  <c r="BP57" i="43"/>
  <c r="BO57" i="43"/>
  <c r="Y57" i="43"/>
  <c r="BF57" i="43"/>
  <c r="BE57" i="43"/>
  <c r="BD57" i="43"/>
  <c r="BC57" i="43"/>
  <c r="BB57" i="43"/>
  <c r="BA57" i="43"/>
  <c r="AZ57" i="43"/>
  <c r="AY57" i="43"/>
  <c r="AX57" i="43"/>
  <c r="AW57" i="43"/>
  <c r="AV57" i="43"/>
  <c r="AU57" i="43"/>
  <c r="AT57" i="43"/>
  <c r="AS57" i="43"/>
  <c r="AR57" i="43"/>
  <c r="AQ57" i="43"/>
  <c r="AP57" i="43"/>
  <c r="AO57" i="43"/>
  <c r="AI57" i="43"/>
  <c r="AH57" i="43"/>
  <c r="AF57" i="43"/>
  <c r="AE57" i="43"/>
  <c r="AD57" i="43"/>
  <c r="AC57" i="43"/>
  <c r="AB57" i="43"/>
  <c r="AA57" i="43"/>
  <c r="S57" i="43"/>
  <c r="R57" i="43"/>
  <c r="T57" i="43"/>
  <c r="O57" i="43"/>
  <c r="N57" i="43"/>
  <c r="M57" i="43"/>
  <c r="BR56" i="43"/>
  <c r="BQ56" i="43"/>
  <c r="BP56" i="43"/>
  <c r="BO56" i="43"/>
  <c r="BF56" i="43"/>
  <c r="BE56" i="43"/>
  <c r="BD56" i="43"/>
  <c r="BC56" i="43"/>
  <c r="BB56" i="43"/>
  <c r="BA56" i="43"/>
  <c r="AZ56" i="43"/>
  <c r="AY56" i="43"/>
  <c r="AX56" i="43"/>
  <c r="AW56" i="43"/>
  <c r="AV56" i="43"/>
  <c r="AU56" i="43"/>
  <c r="AT56" i="43"/>
  <c r="AS56" i="43"/>
  <c r="AR56" i="43"/>
  <c r="AQ56" i="43"/>
  <c r="AP56" i="43"/>
  <c r="AO56" i="43"/>
  <c r="AI56" i="43"/>
  <c r="AH56" i="43"/>
  <c r="AF56" i="43"/>
  <c r="AE56" i="43"/>
  <c r="AD56" i="43"/>
  <c r="AC56" i="43"/>
  <c r="AB56" i="43"/>
  <c r="AA56" i="43"/>
  <c r="Y56" i="43"/>
  <c r="BJ56" i="43" s="1"/>
  <c r="T56" i="43"/>
  <c r="S56" i="43"/>
  <c r="O56" i="43"/>
  <c r="N56" i="43"/>
  <c r="R56" i="43"/>
  <c r="M56" i="43"/>
  <c r="BR55" i="43"/>
  <c r="BQ55" i="43"/>
  <c r="BP55" i="43"/>
  <c r="BO55" i="43"/>
  <c r="BF55" i="43"/>
  <c r="BE55" i="43"/>
  <c r="BD55" i="43"/>
  <c r="BC55" i="43"/>
  <c r="BB55" i="43"/>
  <c r="BA55" i="43"/>
  <c r="AZ55" i="43"/>
  <c r="AY55" i="43"/>
  <c r="AX55" i="43"/>
  <c r="AW55" i="43"/>
  <c r="AV55" i="43"/>
  <c r="AU55" i="43"/>
  <c r="AT55" i="43"/>
  <c r="AS55" i="43"/>
  <c r="AR55" i="43"/>
  <c r="AQ55" i="43"/>
  <c r="AP55" i="43"/>
  <c r="AO55" i="43"/>
  <c r="AM55" i="43"/>
  <c r="AL55" i="43"/>
  <c r="AK55" i="43"/>
  <c r="AJ55" i="43"/>
  <c r="AI55" i="43"/>
  <c r="AH55" i="43"/>
  <c r="AF55" i="43"/>
  <c r="AE55" i="43"/>
  <c r="AD55" i="43"/>
  <c r="AC55" i="43"/>
  <c r="AB55" i="43"/>
  <c r="AA55" i="43"/>
  <c r="Y55" i="43"/>
  <c r="BJ55" i="43" s="1"/>
  <c r="O55" i="43"/>
  <c r="S55" i="43"/>
  <c r="N55" i="43"/>
  <c r="R55" i="43"/>
  <c r="M55" i="43"/>
  <c r="BR54" i="43"/>
  <c r="BQ54" i="43"/>
  <c r="BP54" i="43"/>
  <c r="BO54" i="43"/>
  <c r="Y54" i="43"/>
  <c r="BI54" i="43" s="1"/>
  <c r="BF54" i="43"/>
  <c r="BE54" i="43"/>
  <c r="BD54" i="43"/>
  <c r="BC54" i="43"/>
  <c r="BB54" i="43"/>
  <c r="BA54" i="43"/>
  <c r="AZ54" i="43"/>
  <c r="AY54" i="43"/>
  <c r="AX54" i="43"/>
  <c r="AW54" i="43"/>
  <c r="AV54" i="43"/>
  <c r="AU54" i="43"/>
  <c r="AT54" i="43"/>
  <c r="AS54" i="43"/>
  <c r="AR54" i="43"/>
  <c r="AQ54" i="43"/>
  <c r="AP54" i="43"/>
  <c r="AO54" i="43"/>
  <c r="AM54" i="43"/>
  <c r="AL54" i="43"/>
  <c r="AK54" i="43"/>
  <c r="AJ54" i="43"/>
  <c r="AI54" i="43"/>
  <c r="AH54" i="43"/>
  <c r="AF54" i="43"/>
  <c r="AE54" i="43"/>
  <c r="AD54" i="43"/>
  <c r="AC54" i="43"/>
  <c r="AB54" i="43"/>
  <c r="AA54" i="43"/>
  <c r="S54" i="43"/>
  <c r="R54" i="43"/>
  <c r="O54" i="43"/>
  <c r="N54" i="43"/>
  <c r="M54" i="43"/>
  <c r="BR53" i="43"/>
  <c r="BQ53" i="43"/>
  <c r="BP53" i="43"/>
  <c r="BO53" i="43"/>
  <c r="Y53" i="43"/>
  <c r="BH53" i="43" s="1"/>
  <c r="BF53" i="43"/>
  <c r="BE53" i="43"/>
  <c r="BD53" i="43"/>
  <c r="BC53" i="43"/>
  <c r="BB53" i="43"/>
  <c r="BA53" i="43"/>
  <c r="AZ53" i="43"/>
  <c r="AY53" i="43"/>
  <c r="AX53" i="43"/>
  <c r="AW53" i="43"/>
  <c r="AV53" i="43"/>
  <c r="AU53" i="43"/>
  <c r="AT53" i="43"/>
  <c r="AS53" i="43"/>
  <c r="AR53" i="43"/>
  <c r="AQ53" i="43"/>
  <c r="AP53" i="43"/>
  <c r="AO53" i="43"/>
  <c r="AM53" i="43"/>
  <c r="AL53" i="43"/>
  <c r="AK53" i="43"/>
  <c r="AJ53" i="43"/>
  <c r="AI53" i="43"/>
  <c r="AH53" i="43"/>
  <c r="AF53" i="43"/>
  <c r="AE53" i="43"/>
  <c r="AD53" i="43"/>
  <c r="AC53" i="43"/>
  <c r="AB53" i="43"/>
  <c r="AA53" i="43"/>
  <c r="BJ53" i="43"/>
  <c r="O53" i="43"/>
  <c r="S53" i="43"/>
  <c r="N53" i="43"/>
  <c r="R53" i="43"/>
  <c r="M53" i="43"/>
  <c r="BR52" i="43"/>
  <c r="BQ52" i="43"/>
  <c r="BP52" i="43"/>
  <c r="BO52" i="43"/>
  <c r="BF52" i="43"/>
  <c r="BE52" i="43"/>
  <c r="BD52" i="43"/>
  <c r="BC52" i="43"/>
  <c r="BB52" i="43"/>
  <c r="BA52" i="43"/>
  <c r="AZ52" i="43"/>
  <c r="AY52" i="43"/>
  <c r="AX52" i="43"/>
  <c r="AW52" i="43"/>
  <c r="AV52" i="43"/>
  <c r="AU52" i="43"/>
  <c r="AT52" i="43"/>
  <c r="AS52" i="43"/>
  <c r="AR52" i="43"/>
  <c r="AQ52" i="43"/>
  <c r="AP52" i="43"/>
  <c r="AO52" i="43"/>
  <c r="AM52" i="43"/>
  <c r="AL52" i="43"/>
  <c r="AK52" i="43"/>
  <c r="AJ52" i="43"/>
  <c r="AI52" i="43"/>
  <c r="AH52" i="43"/>
  <c r="AF52" i="43"/>
  <c r="AE52" i="43"/>
  <c r="AD52" i="43"/>
  <c r="AC52" i="43"/>
  <c r="AB52" i="43"/>
  <c r="AA52" i="43"/>
  <c r="Y52" i="43"/>
  <c r="BJ52" i="43" s="1"/>
  <c r="R52" i="43"/>
  <c r="O52" i="43"/>
  <c r="S52" i="43"/>
  <c r="N52" i="43"/>
  <c r="M52" i="43"/>
  <c r="BR51" i="43"/>
  <c r="BQ51" i="43"/>
  <c r="BP51" i="43"/>
  <c r="BO51" i="43"/>
  <c r="BF51" i="43"/>
  <c r="BE51" i="43"/>
  <c r="BD51" i="43"/>
  <c r="BC51" i="43"/>
  <c r="BB51" i="43"/>
  <c r="BA51" i="43"/>
  <c r="AZ51" i="43"/>
  <c r="AY51" i="43"/>
  <c r="AX51" i="43"/>
  <c r="AW51" i="43"/>
  <c r="AV51" i="43"/>
  <c r="AU51" i="43"/>
  <c r="AT51" i="43"/>
  <c r="AS51" i="43"/>
  <c r="AR51" i="43"/>
  <c r="AQ51" i="43"/>
  <c r="AP51" i="43"/>
  <c r="AO51" i="43"/>
  <c r="AM51" i="43"/>
  <c r="AL51" i="43"/>
  <c r="AK51" i="43"/>
  <c r="AJ51" i="43"/>
  <c r="AI51" i="43"/>
  <c r="AH51" i="43"/>
  <c r="AF51" i="43"/>
  <c r="AE51" i="43"/>
  <c r="AD51" i="43"/>
  <c r="AC51" i="43"/>
  <c r="AB51" i="43"/>
  <c r="AA51" i="43"/>
  <c r="Y51" i="43"/>
  <c r="BM51" i="43" s="1"/>
  <c r="S51" i="43"/>
  <c r="R51" i="43"/>
  <c r="O51" i="43"/>
  <c r="N51" i="43"/>
  <c r="M51" i="43"/>
  <c r="F51" i="43"/>
  <c r="F52" i="43" s="1"/>
  <c r="F53" i="43" s="1"/>
  <c r="H24" i="55" s="1"/>
  <c r="I24" i="55" s="1"/>
  <c r="E51" i="43"/>
  <c r="E52" i="43" s="1"/>
  <c r="E53" i="43" s="1"/>
  <c r="D51" i="43"/>
  <c r="D52" i="43"/>
  <c r="D53" i="43"/>
  <c r="BR50" i="43"/>
  <c r="BQ50" i="43"/>
  <c r="BP50" i="43"/>
  <c r="BO50" i="43"/>
  <c r="BF50" i="43"/>
  <c r="BE50" i="43"/>
  <c r="BD50" i="43"/>
  <c r="BC50" i="43"/>
  <c r="BB50" i="43"/>
  <c r="BA50" i="43"/>
  <c r="AZ50" i="43"/>
  <c r="AY50" i="43"/>
  <c r="AX50" i="43"/>
  <c r="AW50" i="43"/>
  <c r="AV50" i="43"/>
  <c r="AU50" i="43"/>
  <c r="AT50" i="43"/>
  <c r="AS50" i="43"/>
  <c r="AR50" i="43"/>
  <c r="AQ50" i="43"/>
  <c r="AP50" i="43"/>
  <c r="AO50" i="43"/>
  <c r="AM50" i="43"/>
  <c r="AL50" i="43"/>
  <c r="AK50" i="43"/>
  <c r="AJ50" i="43"/>
  <c r="AI50" i="43"/>
  <c r="AH50" i="43"/>
  <c r="AF50" i="43"/>
  <c r="AE50" i="43"/>
  <c r="AD50" i="43"/>
  <c r="AC50" i="43"/>
  <c r="AB50" i="43"/>
  <c r="AA50" i="43"/>
  <c r="Y50" i="43"/>
  <c r="BL50" i="43" s="1"/>
  <c r="S50" i="43"/>
  <c r="O50" i="43"/>
  <c r="N50" i="43"/>
  <c r="R50" i="43"/>
  <c r="T50" i="43"/>
  <c r="M50" i="43"/>
  <c r="BR49" i="43"/>
  <c r="BQ49" i="43"/>
  <c r="BP49" i="43"/>
  <c r="BO49" i="43"/>
  <c r="BF49" i="43"/>
  <c r="BE49" i="43"/>
  <c r="BD49" i="43"/>
  <c r="BC49" i="43"/>
  <c r="BB49" i="43"/>
  <c r="BA49" i="43"/>
  <c r="AZ49" i="43"/>
  <c r="AY49" i="43"/>
  <c r="AX49" i="43"/>
  <c r="AW49" i="43"/>
  <c r="AV49" i="43"/>
  <c r="AU49" i="43"/>
  <c r="AT49" i="43"/>
  <c r="AS49" i="43"/>
  <c r="AR49" i="43"/>
  <c r="AQ49" i="43"/>
  <c r="AP49" i="43"/>
  <c r="AO49" i="43"/>
  <c r="AM49" i="43"/>
  <c r="AL49" i="43"/>
  <c r="AK49" i="43"/>
  <c r="AJ49" i="43"/>
  <c r="AI49" i="43"/>
  <c r="AH49" i="43"/>
  <c r="AF49" i="43"/>
  <c r="AE49" i="43"/>
  <c r="AD49" i="43"/>
  <c r="AC49" i="43"/>
  <c r="AB49" i="43"/>
  <c r="AA49" i="43"/>
  <c r="Y49" i="43"/>
  <c r="BI49" i="43" s="1"/>
  <c r="R49" i="43"/>
  <c r="O49" i="43"/>
  <c r="S49" i="43"/>
  <c r="N49" i="43"/>
  <c r="M49" i="43"/>
  <c r="BR48" i="43"/>
  <c r="BQ48" i="43"/>
  <c r="BP48" i="43"/>
  <c r="BO48" i="43"/>
  <c r="BF48" i="43"/>
  <c r="BE48" i="43"/>
  <c r="BD48" i="43"/>
  <c r="BC48" i="43"/>
  <c r="BB48" i="43"/>
  <c r="BA48" i="43"/>
  <c r="AZ48" i="43"/>
  <c r="AY48" i="43"/>
  <c r="AX48" i="43"/>
  <c r="AW48" i="43"/>
  <c r="AV48" i="43"/>
  <c r="AU48" i="43"/>
  <c r="AT48" i="43"/>
  <c r="AS48" i="43"/>
  <c r="AR48" i="43"/>
  <c r="AQ48" i="43"/>
  <c r="AP48" i="43"/>
  <c r="AO48" i="43"/>
  <c r="AM48" i="43"/>
  <c r="AL48" i="43"/>
  <c r="AK48" i="43"/>
  <c r="AJ48" i="43"/>
  <c r="AI48" i="43"/>
  <c r="AH48" i="43"/>
  <c r="AF48" i="43"/>
  <c r="AE48" i="43"/>
  <c r="AD48" i="43"/>
  <c r="AC48" i="43"/>
  <c r="AB48" i="43"/>
  <c r="AA48" i="43"/>
  <c r="Y48" i="43"/>
  <c r="BJ48" i="43"/>
  <c r="T48" i="43"/>
  <c r="S48" i="43"/>
  <c r="O48" i="43"/>
  <c r="N48" i="43"/>
  <c r="R48" i="43"/>
  <c r="M48" i="43"/>
  <c r="Y47" i="43"/>
  <c r="H86" i="55" s="1"/>
  <c r="BH47" i="43"/>
  <c r="BF47" i="43"/>
  <c r="BE47" i="43"/>
  <c r="BD47" i="43"/>
  <c r="BC47" i="43"/>
  <c r="BB47" i="43"/>
  <c r="BA47" i="43"/>
  <c r="AZ47" i="43"/>
  <c r="AY47" i="43"/>
  <c r="AX47" i="43"/>
  <c r="AW47" i="43"/>
  <c r="AV47" i="43"/>
  <c r="AU47" i="43"/>
  <c r="AT47" i="43"/>
  <c r="AS47" i="43"/>
  <c r="AR47" i="43"/>
  <c r="AQ47" i="43"/>
  <c r="AP47" i="43"/>
  <c r="AO47" i="43"/>
  <c r="AM47" i="43"/>
  <c r="AL47" i="43"/>
  <c r="AK47" i="43"/>
  <c r="AJ47" i="43"/>
  <c r="AI47" i="43"/>
  <c r="AH47" i="43"/>
  <c r="AF47" i="43"/>
  <c r="AE47" i="43"/>
  <c r="AD47" i="43"/>
  <c r="AC47" i="43"/>
  <c r="AB47" i="43"/>
  <c r="AA47" i="43"/>
  <c r="BK47" i="43"/>
  <c r="O47" i="43"/>
  <c r="S47" i="43"/>
  <c r="N47" i="43"/>
  <c r="R47" i="43"/>
  <c r="M47" i="43"/>
  <c r="F47" i="43"/>
  <c r="H18" i="55" s="1"/>
  <c r="I18" i="55" s="1"/>
  <c r="E47" i="43"/>
  <c r="E48" i="43" s="1"/>
  <c r="D47" i="43"/>
  <c r="D48" i="43"/>
  <c r="BF46" i="43"/>
  <c r="BE46" i="43"/>
  <c r="BD46" i="43"/>
  <c r="BC46" i="43"/>
  <c r="BB46" i="43"/>
  <c r="BA46" i="43"/>
  <c r="AZ46" i="43"/>
  <c r="AY46" i="43"/>
  <c r="AX46" i="43"/>
  <c r="AW46" i="43"/>
  <c r="AV46" i="43"/>
  <c r="AU46" i="43"/>
  <c r="AT46" i="43"/>
  <c r="AS46" i="43"/>
  <c r="AR46" i="43"/>
  <c r="AQ46" i="43"/>
  <c r="AP46" i="43"/>
  <c r="AO46" i="43"/>
  <c r="AM46" i="43"/>
  <c r="AL46" i="43"/>
  <c r="AK46" i="43"/>
  <c r="AJ46" i="43"/>
  <c r="AI46" i="43"/>
  <c r="AH46" i="43"/>
  <c r="AF46" i="43"/>
  <c r="AE46" i="43"/>
  <c r="AD46" i="43"/>
  <c r="AC46" i="43"/>
  <c r="AB46" i="43"/>
  <c r="AA46" i="43"/>
  <c r="Y46" i="43"/>
  <c r="H87" i="55" s="1"/>
  <c r="BI46" i="43"/>
  <c r="R46" i="43"/>
  <c r="O46" i="43"/>
  <c r="S46" i="43"/>
  <c r="N46" i="43"/>
  <c r="M46" i="43"/>
  <c r="BR45" i="43"/>
  <c r="BQ45" i="43"/>
  <c r="BP45" i="43"/>
  <c r="BO45" i="43"/>
  <c r="BF45" i="43"/>
  <c r="BE45" i="43"/>
  <c r="BD45" i="43"/>
  <c r="BC45" i="43"/>
  <c r="BB45" i="43"/>
  <c r="BA45" i="43"/>
  <c r="AZ45" i="43"/>
  <c r="AY45" i="43"/>
  <c r="AX45" i="43"/>
  <c r="AW45" i="43"/>
  <c r="AV45" i="43"/>
  <c r="AU45" i="43"/>
  <c r="AT45" i="43"/>
  <c r="AS45" i="43"/>
  <c r="AR45" i="43"/>
  <c r="AQ45" i="43"/>
  <c r="AP45" i="43"/>
  <c r="AO45" i="43"/>
  <c r="AM45" i="43"/>
  <c r="AL45" i="43"/>
  <c r="AK45" i="43"/>
  <c r="AJ45" i="43"/>
  <c r="AI45" i="43"/>
  <c r="AH45" i="43"/>
  <c r="AF45" i="43"/>
  <c r="AE45" i="43"/>
  <c r="AD45" i="43"/>
  <c r="AC45" i="43"/>
  <c r="AB45" i="43"/>
  <c r="AA45" i="43"/>
  <c r="Y45" i="43"/>
  <c r="BK45" i="43" s="1"/>
  <c r="T45" i="43"/>
  <c r="S45" i="43"/>
  <c r="O45" i="43"/>
  <c r="N45" i="43"/>
  <c r="R45" i="43"/>
  <c r="M45" i="43"/>
  <c r="BR44" i="43"/>
  <c r="BQ44" i="43"/>
  <c r="BP44" i="43"/>
  <c r="BO44" i="43"/>
  <c r="BF44" i="43"/>
  <c r="BE44" i="43"/>
  <c r="BD44" i="43"/>
  <c r="BC44" i="43"/>
  <c r="BB44" i="43"/>
  <c r="BA44" i="43"/>
  <c r="AZ44" i="43"/>
  <c r="AY44" i="43"/>
  <c r="AX44" i="43"/>
  <c r="AW44" i="43"/>
  <c r="AV44" i="43"/>
  <c r="AU44" i="43"/>
  <c r="AT44" i="43"/>
  <c r="AS44" i="43"/>
  <c r="AR44" i="43"/>
  <c r="AQ44" i="43"/>
  <c r="AP44" i="43"/>
  <c r="AO44" i="43"/>
  <c r="AM44" i="43"/>
  <c r="AL44" i="43"/>
  <c r="AK44" i="43"/>
  <c r="AJ44" i="43"/>
  <c r="AI44" i="43"/>
  <c r="AH44" i="43"/>
  <c r="AF44" i="43"/>
  <c r="AE44" i="43"/>
  <c r="AD44" i="43"/>
  <c r="AC44" i="43"/>
  <c r="AB44" i="43"/>
  <c r="AA44" i="43"/>
  <c r="Y44" i="43"/>
  <c r="R44" i="43"/>
  <c r="O44" i="43"/>
  <c r="S44" i="43"/>
  <c r="N44" i="43"/>
  <c r="M44" i="43"/>
  <c r="BR43" i="43"/>
  <c r="BQ43" i="43"/>
  <c r="BP43" i="43"/>
  <c r="BO43" i="43"/>
  <c r="BF43" i="43"/>
  <c r="BE43" i="43"/>
  <c r="BD43" i="43"/>
  <c r="BC43" i="43"/>
  <c r="BB43" i="43"/>
  <c r="BA43" i="43"/>
  <c r="AZ43" i="43"/>
  <c r="AY43" i="43"/>
  <c r="AX43" i="43"/>
  <c r="AW43" i="43"/>
  <c r="AV43" i="43"/>
  <c r="AU43" i="43"/>
  <c r="AT43" i="43"/>
  <c r="AS43" i="43"/>
  <c r="AR43" i="43"/>
  <c r="AQ43" i="43"/>
  <c r="AP43" i="43"/>
  <c r="AO43" i="43"/>
  <c r="AI43" i="43"/>
  <c r="AH43" i="43"/>
  <c r="AF43" i="43"/>
  <c r="AE43" i="43"/>
  <c r="AD43" i="43"/>
  <c r="AC43" i="43"/>
  <c r="AB43" i="43"/>
  <c r="AA43" i="43"/>
  <c r="Y43" i="43"/>
  <c r="S43" i="43"/>
  <c r="R43" i="43"/>
  <c r="O43" i="43"/>
  <c r="N43" i="43"/>
  <c r="M43" i="43"/>
  <c r="F43" i="43"/>
  <c r="F44" i="43" s="1"/>
  <c r="H14" i="55" s="1"/>
  <c r="I14" i="55" s="1"/>
  <c r="E43" i="43"/>
  <c r="E44" i="43" s="1"/>
  <c r="D43" i="43"/>
  <c r="D44" i="43"/>
  <c r="BR42" i="43"/>
  <c r="BQ42" i="43"/>
  <c r="BP42" i="43"/>
  <c r="BO42" i="43"/>
  <c r="BF42" i="43"/>
  <c r="BE42" i="43"/>
  <c r="BD42" i="43"/>
  <c r="BC42" i="43"/>
  <c r="BB42" i="43"/>
  <c r="BA42" i="43"/>
  <c r="AZ42" i="43"/>
  <c r="AY42" i="43"/>
  <c r="AX42" i="43"/>
  <c r="AW42" i="43"/>
  <c r="AV42" i="43"/>
  <c r="AU42" i="43"/>
  <c r="AT42" i="43"/>
  <c r="AS42" i="43"/>
  <c r="AR42" i="43"/>
  <c r="AQ42" i="43"/>
  <c r="AP42" i="43"/>
  <c r="AO42" i="43"/>
  <c r="AM42" i="43"/>
  <c r="AL42" i="43"/>
  <c r="AK42" i="43"/>
  <c r="AJ42" i="43"/>
  <c r="AI42" i="43"/>
  <c r="AH42" i="43"/>
  <c r="AF42" i="43"/>
  <c r="AE42" i="43"/>
  <c r="AD42" i="43"/>
  <c r="AC42" i="43"/>
  <c r="AB42" i="43"/>
  <c r="AA42" i="43"/>
  <c r="Y42" i="43"/>
  <c r="BJ42" i="43" s="1"/>
  <c r="S42" i="43"/>
  <c r="O42" i="43"/>
  <c r="N42" i="43"/>
  <c r="R42" i="43"/>
  <c r="T42" i="43"/>
  <c r="M42" i="43"/>
  <c r="BR41" i="43"/>
  <c r="BQ41" i="43"/>
  <c r="BP41" i="43"/>
  <c r="BO41" i="43"/>
  <c r="BF41" i="43"/>
  <c r="BE41" i="43"/>
  <c r="BD41" i="43"/>
  <c r="BC41" i="43"/>
  <c r="BB41" i="43"/>
  <c r="BA41" i="43"/>
  <c r="AZ41" i="43"/>
  <c r="AY41" i="43"/>
  <c r="AX41" i="43"/>
  <c r="AW41" i="43"/>
  <c r="AV41" i="43"/>
  <c r="AU41" i="43"/>
  <c r="AT41" i="43"/>
  <c r="AS41" i="43"/>
  <c r="AR41" i="43"/>
  <c r="AQ41" i="43"/>
  <c r="AP41" i="43"/>
  <c r="AO41" i="43"/>
  <c r="AI41" i="43"/>
  <c r="AH41" i="43"/>
  <c r="AF41" i="43"/>
  <c r="AE41" i="43"/>
  <c r="AD41" i="43"/>
  <c r="AC41" i="43"/>
  <c r="AB41" i="43"/>
  <c r="AA41" i="43"/>
  <c r="Y41" i="43"/>
  <c r="R41" i="43"/>
  <c r="O41" i="43"/>
  <c r="S41" i="43"/>
  <c r="N41" i="43"/>
  <c r="M41" i="43"/>
  <c r="BR40" i="43"/>
  <c r="BQ40" i="43"/>
  <c r="BP40" i="43"/>
  <c r="BO40" i="43"/>
  <c r="Y40" i="43"/>
  <c r="BF40" i="43"/>
  <c r="BE40" i="43"/>
  <c r="BD40" i="43"/>
  <c r="BC40" i="43"/>
  <c r="BB40" i="43"/>
  <c r="BA40" i="43"/>
  <c r="AZ40" i="43"/>
  <c r="AY40" i="43"/>
  <c r="AX40" i="43"/>
  <c r="AW40" i="43"/>
  <c r="AV40" i="43"/>
  <c r="AU40" i="43"/>
  <c r="AT40" i="43"/>
  <c r="AS40" i="43"/>
  <c r="AR40" i="43"/>
  <c r="AQ40" i="43"/>
  <c r="AP40" i="43"/>
  <c r="AO40" i="43"/>
  <c r="AI40" i="43"/>
  <c r="AH40" i="43"/>
  <c r="AF40" i="43"/>
  <c r="AE40" i="43"/>
  <c r="AD40" i="43"/>
  <c r="AC40" i="43"/>
  <c r="AB40" i="43"/>
  <c r="AA40" i="43"/>
  <c r="O40" i="43"/>
  <c r="S40" i="43"/>
  <c r="T40" i="43"/>
  <c r="N40" i="43"/>
  <c r="R40" i="43"/>
  <c r="M40" i="43"/>
  <c r="BR39" i="43"/>
  <c r="BQ39" i="43"/>
  <c r="BP39" i="43"/>
  <c r="BO39" i="43"/>
  <c r="Y39" i="43"/>
  <c r="BH39" i="43" s="1"/>
  <c r="BF39" i="43"/>
  <c r="BE39" i="43"/>
  <c r="BD39" i="43"/>
  <c r="BC39" i="43"/>
  <c r="BB39" i="43"/>
  <c r="BA39" i="43"/>
  <c r="AZ39" i="43"/>
  <c r="AY39" i="43"/>
  <c r="AX39" i="43"/>
  <c r="AW39" i="43"/>
  <c r="AV39" i="43"/>
  <c r="AU39" i="43"/>
  <c r="AT39" i="43"/>
  <c r="AS39" i="43"/>
  <c r="AR39" i="43"/>
  <c r="AQ39" i="43"/>
  <c r="AP39" i="43"/>
  <c r="AO39" i="43"/>
  <c r="AI39" i="43"/>
  <c r="AH39" i="43"/>
  <c r="AF39" i="43"/>
  <c r="AE39" i="43"/>
  <c r="AD39" i="43"/>
  <c r="AC39" i="43"/>
  <c r="AB39" i="43"/>
  <c r="AA39" i="43"/>
  <c r="BK39" i="43"/>
  <c r="O39" i="43"/>
  <c r="S39" i="43"/>
  <c r="N39" i="43"/>
  <c r="R39" i="43"/>
  <c r="M39" i="43"/>
  <c r="BR38" i="43"/>
  <c r="BQ38" i="43"/>
  <c r="BP38" i="43"/>
  <c r="BO38" i="43"/>
  <c r="BF38" i="43"/>
  <c r="BE38" i="43"/>
  <c r="BD38" i="43"/>
  <c r="BC38" i="43"/>
  <c r="BB38" i="43"/>
  <c r="BA38" i="43"/>
  <c r="AZ38" i="43"/>
  <c r="AY38" i="43"/>
  <c r="AX38" i="43"/>
  <c r="AW38" i="43"/>
  <c r="AV38" i="43"/>
  <c r="AU38" i="43"/>
  <c r="AT38" i="43"/>
  <c r="AS38" i="43"/>
  <c r="AR38" i="43"/>
  <c r="AQ38" i="43"/>
  <c r="AP38" i="43"/>
  <c r="AO38" i="43"/>
  <c r="AM38" i="43"/>
  <c r="AL38" i="43"/>
  <c r="AK38" i="43"/>
  <c r="AJ38" i="43"/>
  <c r="AI38" i="43"/>
  <c r="AH38" i="43"/>
  <c r="AF38" i="43"/>
  <c r="AE38" i="43"/>
  <c r="AD38" i="43"/>
  <c r="AC38" i="43"/>
  <c r="AB38" i="43"/>
  <c r="AA38" i="43"/>
  <c r="Y38" i="43"/>
  <c r="BI38" i="43" s="1"/>
  <c r="S38" i="43"/>
  <c r="R38" i="43"/>
  <c r="T38" i="43"/>
  <c r="O38" i="43"/>
  <c r="N38" i="43"/>
  <c r="M38" i="43"/>
  <c r="BR37" i="43"/>
  <c r="BQ37" i="43"/>
  <c r="BP37" i="43"/>
  <c r="BO37" i="43"/>
  <c r="BF37" i="43"/>
  <c r="BE37" i="43"/>
  <c r="BD37" i="43"/>
  <c r="BC37" i="43"/>
  <c r="BB37" i="43"/>
  <c r="BA37" i="43"/>
  <c r="AZ37" i="43"/>
  <c r="AY37" i="43"/>
  <c r="AX37" i="43"/>
  <c r="AW37" i="43"/>
  <c r="AV37" i="43"/>
  <c r="AU37" i="43"/>
  <c r="AT37" i="43"/>
  <c r="AS37" i="43"/>
  <c r="AR37" i="43"/>
  <c r="AQ37" i="43"/>
  <c r="AP37" i="43"/>
  <c r="AO37" i="43"/>
  <c r="AM37" i="43"/>
  <c r="AL37" i="43"/>
  <c r="AK37" i="43"/>
  <c r="AJ37" i="43"/>
  <c r="AI37" i="43"/>
  <c r="AH37" i="43"/>
  <c r="AF37" i="43"/>
  <c r="AE37" i="43"/>
  <c r="AD37" i="43"/>
  <c r="AC37" i="43"/>
  <c r="AB37" i="43"/>
  <c r="AA37" i="43"/>
  <c r="Y37" i="43"/>
  <c r="H93" i="55" s="1"/>
  <c r="BM37" i="43"/>
  <c r="S37" i="43"/>
  <c r="O37" i="43"/>
  <c r="N37" i="43"/>
  <c r="R37" i="43"/>
  <c r="T37" i="43"/>
  <c r="M37" i="43"/>
  <c r="BR36" i="43"/>
  <c r="BQ36" i="43"/>
  <c r="BP36" i="43"/>
  <c r="BO36" i="43"/>
  <c r="BF36" i="43"/>
  <c r="BE36" i="43"/>
  <c r="BD36" i="43"/>
  <c r="BC36" i="43"/>
  <c r="BB36" i="43"/>
  <c r="BA36" i="43"/>
  <c r="AZ36" i="43"/>
  <c r="AY36" i="43"/>
  <c r="AX36" i="43"/>
  <c r="AW36" i="43"/>
  <c r="AV36" i="43"/>
  <c r="AU36" i="43"/>
  <c r="AT36" i="43"/>
  <c r="AS36" i="43"/>
  <c r="AR36" i="43"/>
  <c r="AQ36" i="43"/>
  <c r="AP36" i="43"/>
  <c r="AO36" i="43"/>
  <c r="AM36" i="43"/>
  <c r="AL36" i="43"/>
  <c r="AK36" i="43"/>
  <c r="AJ36" i="43"/>
  <c r="AI36" i="43"/>
  <c r="AH36" i="43"/>
  <c r="AF36" i="43"/>
  <c r="AE36" i="43"/>
  <c r="AD36" i="43"/>
  <c r="AC36" i="43"/>
  <c r="AB36" i="43"/>
  <c r="AA36" i="43"/>
  <c r="Y36" i="43"/>
  <c r="H98" i="55" s="1"/>
  <c r="O36" i="43"/>
  <c r="S36" i="43"/>
  <c r="N36" i="43"/>
  <c r="R36" i="43"/>
  <c r="T36" i="43"/>
  <c r="M36" i="43"/>
  <c r="E35" i="43"/>
  <c r="E36" i="43" s="1"/>
  <c r="E37" i="43" s="1"/>
  <c r="E38" i="43" s="1"/>
  <c r="BR35" i="43"/>
  <c r="BQ35" i="43"/>
  <c r="BP35" i="43"/>
  <c r="BO35" i="43"/>
  <c r="BF35" i="43"/>
  <c r="BE35" i="43"/>
  <c r="BD35" i="43"/>
  <c r="BC35" i="43"/>
  <c r="BB35" i="43"/>
  <c r="BA35" i="43"/>
  <c r="AZ35" i="43"/>
  <c r="AY35" i="43"/>
  <c r="AX35" i="43"/>
  <c r="AW35" i="43"/>
  <c r="AV35" i="43"/>
  <c r="AU35" i="43"/>
  <c r="AT35" i="43"/>
  <c r="AS35" i="43"/>
  <c r="AR35" i="43"/>
  <c r="AQ35" i="43"/>
  <c r="AP35" i="43"/>
  <c r="AO35" i="43"/>
  <c r="AM35" i="43"/>
  <c r="AL35" i="43"/>
  <c r="AK35" i="43"/>
  <c r="AJ35" i="43"/>
  <c r="AI35" i="43"/>
  <c r="AH35" i="43"/>
  <c r="AF35" i="43"/>
  <c r="AE35" i="43"/>
  <c r="AD35" i="43"/>
  <c r="AC35" i="43"/>
  <c r="AB35" i="43"/>
  <c r="AA35" i="43"/>
  <c r="Y35" i="43"/>
  <c r="BI35" i="43" s="1"/>
  <c r="O35" i="43"/>
  <c r="S35" i="43"/>
  <c r="N35" i="43"/>
  <c r="R35" i="43"/>
  <c r="M35" i="43"/>
  <c r="F35" i="43"/>
  <c r="F36" i="43" s="1"/>
  <c r="F37" i="43" s="1"/>
  <c r="F38" i="43" s="1"/>
  <c r="D35" i="43"/>
  <c r="D36" i="43"/>
  <c r="D37" i="43"/>
  <c r="D38" i="43"/>
  <c r="BR34" i="43"/>
  <c r="BQ34" i="43"/>
  <c r="BP34" i="43"/>
  <c r="BO34" i="43"/>
  <c r="BF34" i="43"/>
  <c r="BE34" i="43"/>
  <c r="BD34" i="43"/>
  <c r="BC34" i="43"/>
  <c r="BB34" i="43"/>
  <c r="BA34" i="43"/>
  <c r="AZ34" i="43"/>
  <c r="AY34" i="43"/>
  <c r="AX34" i="43"/>
  <c r="AW34" i="43"/>
  <c r="AV34" i="43"/>
  <c r="AU34" i="43"/>
  <c r="AT34" i="43"/>
  <c r="AS34" i="43"/>
  <c r="AR34" i="43"/>
  <c r="AQ34" i="43"/>
  <c r="AP34" i="43"/>
  <c r="AO34" i="43"/>
  <c r="AM34" i="43"/>
  <c r="AL34" i="43"/>
  <c r="AK34" i="43"/>
  <c r="AJ34" i="43"/>
  <c r="AI34" i="43"/>
  <c r="AH34" i="43"/>
  <c r="AF34" i="43"/>
  <c r="AE34" i="43"/>
  <c r="AD34" i="43"/>
  <c r="AC34" i="43"/>
  <c r="AB34" i="43"/>
  <c r="AA34" i="43"/>
  <c r="Y34" i="43"/>
  <c r="BM34" i="43" s="1"/>
  <c r="R34" i="43"/>
  <c r="O34" i="43"/>
  <c r="S34" i="43"/>
  <c r="N34" i="43"/>
  <c r="M34" i="43"/>
  <c r="DT33" i="43"/>
  <c r="AM33" i="43"/>
  <c r="DS33" i="43"/>
  <c r="DR33" i="43"/>
  <c r="DQ33" i="43"/>
  <c r="AJ33" i="43"/>
  <c r="BR33" i="43"/>
  <c r="BQ33" i="43"/>
  <c r="BP33" i="43"/>
  <c r="BO33" i="43"/>
  <c r="Y33" i="43"/>
  <c r="BF33" i="43"/>
  <c r="BE33" i="43"/>
  <c r="BD33" i="43"/>
  <c r="BC33" i="43"/>
  <c r="BB33" i="43"/>
  <c r="BA33" i="43"/>
  <c r="AZ33" i="43"/>
  <c r="AY33" i="43"/>
  <c r="AX33" i="43"/>
  <c r="AW33" i="43"/>
  <c r="AV33" i="43"/>
  <c r="AU33" i="43"/>
  <c r="AT33" i="43"/>
  <c r="AS33" i="43"/>
  <c r="AR33" i="43"/>
  <c r="AQ33" i="43"/>
  <c r="AP33" i="43"/>
  <c r="AO33" i="43"/>
  <c r="AL33" i="43"/>
  <c r="AK33" i="43"/>
  <c r="AI33" i="43"/>
  <c r="AH33" i="43"/>
  <c r="AF33" i="43"/>
  <c r="AE33" i="43"/>
  <c r="AD33" i="43"/>
  <c r="AC33" i="43"/>
  <c r="AB33" i="43"/>
  <c r="AA33" i="43"/>
  <c r="O33" i="43"/>
  <c r="S33" i="43"/>
  <c r="N33" i="43"/>
  <c r="R33" i="43"/>
  <c r="T33" i="43"/>
  <c r="M33" i="43"/>
  <c r="DT32" i="43"/>
  <c r="DS32" i="43"/>
  <c r="AL32" i="43"/>
  <c r="DR32" i="43"/>
  <c r="AK32" i="43"/>
  <c r="DQ32" i="43"/>
  <c r="BR32" i="43"/>
  <c r="BQ32" i="43"/>
  <c r="BP32" i="43"/>
  <c r="BO32" i="43"/>
  <c r="BF32" i="43"/>
  <c r="BE32" i="43"/>
  <c r="BD32" i="43"/>
  <c r="BC32" i="43"/>
  <c r="BB32" i="43"/>
  <c r="BA32" i="43"/>
  <c r="AZ32" i="43"/>
  <c r="AY32" i="43"/>
  <c r="AX32" i="43"/>
  <c r="AW32" i="43"/>
  <c r="AV32" i="43"/>
  <c r="AU32" i="43"/>
  <c r="AT32" i="43"/>
  <c r="AS32" i="43"/>
  <c r="AR32" i="43"/>
  <c r="AQ32" i="43"/>
  <c r="AP32" i="43"/>
  <c r="AO32" i="43"/>
  <c r="AM32" i="43"/>
  <c r="AJ32" i="43"/>
  <c r="AI32" i="43"/>
  <c r="AH32" i="43"/>
  <c r="AF32" i="43"/>
  <c r="AE32" i="43"/>
  <c r="AD32" i="43"/>
  <c r="AC32" i="43"/>
  <c r="AB32" i="43"/>
  <c r="AA32" i="43"/>
  <c r="Y32" i="43"/>
  <c r="BM32" i="43" s="1"/>
  <c r="R32" i="43"/>
  <c r="T32" i="43"/>
  <c r="O32" i="43"/>
  <c r="S32" i="43"/>
  <c r="N32" i="43"/>
  <c r="M32" i="43"/>
  <c r="DT31" i="43"/>
  <c r="AM31" i="43"/>
  <c r="DS31" i="43"/>
  <c r="DR31" i="43"/>
  <c r="DQ31" i="43"/>
  <c r="AJ31" i="43"/>
  <c r="BR31" i="43"/>
  <c r="BQ31" i="43"/>
  <c r="BP31" i="43"/>
  <c r="BO31" i="43"/>
  <c r="Y31" i="43"/>
  <c r="BJ31" i="43"/>
  <c r="BH31" i="43"/>
  <c r="BF31" i="43"/>
  <c r="BE31" i="43"/>
  <c r="BD31" i="43"/>
  <c r="BC31" i="43"/>
  <c r="BB31" i="43"/>
  <c r="BA31" i="43"/>
  <c r="AZ31" i="43"/>
  <c r="AY31" i="43"/>
  <c r="AX31" i="43"/>
  <c r="AW31" i="43"/>
  <c r="AV31" i="43"/>
  <c r="AU31" i="43"/>
  <c r="AT31" i="43"/>
  <c r="AS31" i="43"/>
  <c r="AR31" i="43"/>
  <c r="AQ31" i="43"/>
  <c r="AP31" i="43"/>
  <c r="AO31" i="43"/>
  <c r="AL31" i="43"/>
  <c r="AK31" i="43"/>
  <c r="AI31" i="43"/>
  <c r="AH31" i="43"/>
  <c r="AF31" i="43"/>
  <c r="AE31" i="43"/>
  <c r="AD31" i="43"/>
  <c r="AC31" i="43"/>
  <c r="AB31" i="43"/>
  <c r="AA31" i="43"/>
  <c r="BM31" i="43"/>
  <c r="T31" i="43"/>
  <c r="O31" i="43"/>
  <c r="S31" i="43"/>
  <c r="N31" i="43"/>
  <c r="R31" i="43"/>
  <c r="M31" i="43"/>
  <c r="DT30" i="43"/>
  <c r="DS30" i="43"/>
  <c r="DR30" i="43"/>
  <c r="AK30" i="43"/>
  <c r="DQ30" i="43"/>
  <c r="AJ30" i="43"/>
  <c r="BR30" i="43"/>
  <c r="BQ30" i="43"/>
  <c r="BP30" i="43"/>
  <c r="BO30" i="43"/>
  <c r="BF30" i="43"/>
  <c r="BE30" i="43"/>
  <c r="BD30" i="43"/>
  <c r="BC30" i="43"/>
  <c r="BB30" i="43"/>
  <c r="BA30" i="43"/>
  <c r="AZ30" i="43"/>
  <c r="AY30" i="43"/>
  <c r="AX30" i="43"/>
  <c r="AW30" i="43"/>
  <c r="AV30" i="43"/>
  <c r="AU30" i="43"/>
  <c r="AT30" i="43"/>
  <c r="AS30" i="43"/>
  <c r="AR30" i="43"/>
  <c r="AQ30" i="43"/>
  <c r="AP30" i="43"/>
  <c r="AO30" i="43"/>
  <c r="AM30" i="43"/>
  <c r="AL30" i="43"/>
  <c r="AI30" i="43"/>
  <c r="AH30" i="43"/>
  <c r="AF30" i="43"/>
  <c r="AE30" i="43"/>
  <c r="AD30" i="43"/>
  <c r="AC30" i="43"/>
  <c r="AB30" i="43"/>
  <c r="AA30" i="43"/>
  <c r="Y30" i="43"/>
  <c r="BK30" i="43"/>
  <c r="O30" i="43"/>
  <c r="S30" i="43"/>
  <c r="N30" i="43"/>
  <c r="R30" i="43"/>
  <c r="T30" i="43"/>
  <c r="M30" i="43"/>
  <c r="DT29" i="43"/>
  <c r="DS29" i="43"/>
  <c r="AL29" i="43"/>
  <c r="DR29" i="43"/>
  <c r="DQ29" i="43"/>
  <c r="BR29" i="43"/>
  <c r="BQ29" i="43"/>
  <c r="BP29" i="43"/>
  <c r="BO29" i="43"/>
  <c r="BF29" i="43"/>
  <c r="BE29" i="43"/>
  <c r="BD29" i="43"/>
  <c r="BC29" i="43"/>
  <c r="BB29" i="43"/>
  <c r="BA29" i="43"/>
  <c r="AZ29" i="43"/>
  <c r="AY29" i="43"/>
  <c r="AX29" i="43"/>
  <c r="AW29" i="43"/>
  <c r="AV29" i="43"/>
  <c r="AU29" i="43"/>
  <c r="AT29" i="43"/>
  <c r="AS29" i="43"/>
  <c r="AR29" i="43"/>
  <c r="AQ29" i="43"/>
  <c r="AP29" i="43"/>
  <c r="AO29" i="43"/>
  <c r="AM29" i="43"/>
  <c r="AK29" i="43"/>
  <c r="AJ29" i="43"/>
  <c r="AI29" i="43"/>
  <c r="AH29" i="43"/>
  <c r="AF29" i="43"/>
  <c r="AE29" i="43"/>
  <c r="AD29" i="43"/>
  <c r="AC29" i="43"/>
  <c r="AB29" i="43"/>
  <c r="AA29" i="43"/>
  <c r="Y29" i="43"/>
  <c r="BH29" i="43" s="1"/>
  <c r="R29" i="43"/>
  <c r="O29" i="43"/>
  <c r="S29" i="43"/>
  <c r="N29" i="43"/>
  <c r="M29" i="43"/>
  <c r="F29" i="43"/>
  <c r="E29" i="43"/>
  <c r="D29" i="43"/>
  <c r="DT28" i="43"/>
  <c r="AM28" i="43"/>
  <c r="DS28" i="43"/>
  <c r="DR28" i="43"/>
  <c r="DQ28" i="43"/>
  <c r="BR28" i="43"/>
  <c r="BQ28" i="43"/>
  <c r="BP28" i="43"/>
  <c r="BO28" i="43"/>
  <c r="BF28" i="43"/>
  <c r="BE28" i="43"/>
  <c r="BD28" i="43"/>
  <c r="BC28" i="43"/>
  <c r="BB28" i="43"/>
  <c r="BA28" i="43"/>
  <c r="AZ28" i="43"/>
  <c r="AY28" i="43"/>
  <c r="AX28" i="43"/>
  <c r="AW28" i="43"/>
  <c r="AV28" i="43"/>
  <c r="AU28" i="43"/>
  <c r="AT28" i="43"/>
  <c r="AS28" i="43"/>
  <c r="AR28" i="43"/>
  <c r="AQ28" i="43"/>
  <c r="AP28" i="43"/>
  <c r="AO28" i="43"/>
  <c r="AL28" i="43"/>
  <c r="AK28" i="43"/>
  <c r="AJ28" i="43"/>
  <c r="AI28" i="43"/>
  <c r="AH28" i="43"/>
  <c r="AF28" i="43"/>
  <c r="AE28" i="43"/>
  <c r="AD28" i="43"/>
  <c r="AC28" i="43"/>
  <c r="AB28" i="43"/>
  <c r="AA28" i="43"/>
  <c r="Y28" i="43"/>
  <c r="S28" i="43"/>
  <c r="O28" i="43"/>
  <c r="N28" i="43"/>
  <c r="R28" i="43"/>
  <c r="M28" i="43"/>
  <c r="F28" i="43"/>
  <c r="E28" i="43"/>
  <c r="E30" i="43" s="1"/>
  <c r="D28" i="43"/>
  <c r="DT27" i="43"/>
  <c r="DS27" i="43"/>
  <c r="DR27" i="43"/>
  <c r="DQ27" i="43"/>
  <c r="AJ27" i="43"/>
  <c r="BR27" i="43"/>
  <c r="BQ27" i="43"/>
  <c r="BP27" i="43"/>
  <c r="BO27" i="43"/>
  <c r="Y27" i="43"/>
  <c r="BJ27" i="43" s="1"/>
  <c r="BF27" i="43"/>
  <c r="BE27" i="43"/>
  <c r="BD27" i="43"/>
  <c r="BC27" i="43"/>
  <c r="BB27" i="43"/>
  <c r="BA27" i="43"/>
  <c r="AZ27" i="43"/>
  <c r="AY27" i="43"/>
  <c r="AX27" i="43"/>
  <c r="AW27" i="43"/>
  <c r="AV27" i="43"/>
  <c r="AU27" i="43"/>
  <c r="AT27" i="43"/>
  <c r="AS27" i="43"/>
  <c r="AR27" i="43"/>
  <c r="AQ27" i="43"/>
  <c r="AP27" i="43"/>
  <c r="AO27" i="43"/>
  <c r="AM27" i="43"/>
  <c r="AL27" i="43"/>
  <c r="AK27" i="43"/>
  <c r="AI27" i="43"/>
  <c r="AH27" i="43"/>
  <c r="AF27" i="43"/>
  <c r="AE27" i="43"/>
  <c r="AD27" i="43"/>
  <c r="AC27" i="43"/>
  <c r="AB27" i="43"/>
  <c r="AA27" i="43"/>
  <c r="O27" i="43"/>
  <c r="S27" i="43"/>
  <c r="N27" i="43"/>
  <c r="R27" i="43"/>
  <c r="T27" i="43"/>
  <c r="M27" i="43"/>
  <c r="DT26" i="43"/>
  <c r="DS26" i="43"/>
  <c r="AL26" i="43"/>
  <c r="DR26" i="43"/>
  <c r="DQ26" i="43"/>
  <c r="BR26" i="43"/>
  <c r="BQ26" i="43"/>
  <c r="BP26" i="43"/>
  <c r="BO26" i="43"/>
  <c r="BF26" i="43"/>
  <c r="BE26" i="43"/>
  <c r="BD26" i="43"/>
  <c r="BC26" i="43"/>
  <c r="BB26" i="43"/>
  <c r="BA26" i="43"/>
  <c r="AZ26" i="43"/>
  <c r="AY26" i="43"/>
  <c r="AX26" i="43"/>
  <c r="AW26" i="43"/>
  <c r="AV26" i="43"/>
  <c r="AU26" i="43"/>
  <c r="AT26" i="43"/>
  <c r="AS26" i="43"/>
  <c r="AR26" i="43"/>
  <c r="AQ26" i="43"/>
  <c r="AP26" i="43"/>
  <c r="AO26" i="43"/>
  <c r="AM26" i="43"/>
  <c r="AK26" i="43"/>
  <c r="AJ26" i="43"/>
  <c r="AI26" i="43"/>
  <c r="AH26" i="43"/>
  <c r="AF26" i="43"/>
  <c r="AE26" i="43"/>
  <c r="AD26" i="43"/>
  <c r="AC26" i="43"/>
  <c r="AB26" i="43"/>
  <c r="AA26" i="43"/>
  <c r="Y26" i="43"/>
  <c r="BM26" i="43" s="1"/>
  <c r="R26" i="43"/>
  <c r="O26" i="43"/>
  <c r="S26" i="43"/>
  <c r="N26" i="43"/>
  <c r="M26" i="43"/>
  <c r="DR25" i="43"/>
  <c r="BR25" i="43"/>
  <c r="BQ25" i="43"/>
  <c r="BP25" i="43"/>
  <c r="BO25" i="43"/>
  <c r="BF25" i="43"/>
  <c r="BE25" i="43"/>
  <c r="BD25" i="43"/>
  <c r="BC25" i="43"/>
  <c r="BB25" i="43"/>
  <c r="BA25" i="43"/>
  <c r="AZ25" i="43"/>
  <c r="AY25" i="43"/>
  <c r="AX25" i="43"/>
  <c r="AW25" i="43"/>
  <c r="AV25" i="43"/>
  <c r="AU25" i="43"/>
  <c r="AT25" i="43"/>
  <c r="AS25" i="43"/>
  <c r="AR25" i="43"/>
  <c r="AQ25" i="43"/>
  <c r="AP25" i="43"/>
  <c r="AO25" i="43"/>
  <c r="AK25" i="43"/>
  <c r="AI25" i="43"/>
  <c r="AH25" i="43"/>
  <c r="AF25" i="43"/>
  <c r="AE25" i="43"/>
  <c r="AD25" i="43"/>
  <c r="AC25" i="43"/>
  <c r="AB25" i="43"/>
  <c r="AA25" i="43"/>
  <c r="Y25" i="43"/>
  <c r="BJ25" i="43" s="1"/>
  <c r="O25" i="43"/>
  <c r="S25" i="43"/>
  <c r="N25" i="43"/>
  <c r="R25" i="43"/>
  <c r="T25" i="43"/>
  <c r="M25" i="43"/>
  <c r="BR24" i="43"/>
  <c r="BQ24" i="43"/>
  <c r="BP24" i="43"/>
  <c r="BO24" i="43"/>
  <c r="BF24" i="43"/>
  <c r="BE24" i="43"/>
  <c r="BD24" i="43"/>
  <c r="BC24" i="43"/>
  <c r="BB24" i="43"/>
  <c r="BA24" i="43"/>
  <c r="AZ24" i="43"/>
  <c r="AY24" i="43"/>
  <c r="AX24" i="43"/>
  <c r="AW24" i="43"/>
  <c r="AV24" i="43"/>
  <c r="AU24" i="43"/>
  <c r="AT24" i="43"/>
  <c r="AS24" i="43"/>
  <c r="AR24" i="43"/>
  <c r="AQ24" i="43"/>
  <c r="AP24" i="43"/>
  <c r="AO24" i="43"/>
  <c r="AM24" i="43"/>
  <c r="AL24" i="43"/>
  <c r="AK24" i="43"/>
  <c r="AJ24" i="43"/>
  <c r="AI24" i="43"/>
  <c r="AH24" i="43"/>
  <c r="AF24" i="43"/>
  <c r="AE24" i="43"/>
  <c r="AD24" i="43"/>
  <c r="AC24" i="43"/>
  <c r="AB24" i="43"/>
  <c r="AA24" i="43"/>
  <c r="Y24" i="43"/>
  <c r="BM24" i="43" s="1"/>
  <c r="O24" i="43"/>
  <c r="S24" i="43"/>
  <c r="N24" i="43"/>
  <c r="R24" i="43"/>
  <c r="M24" i="43"/>
  <c r="BR23" i="43"/>
  <c r="BQ23" i="43"/>
  <c r="BP23" i="43"/>
  <c r="BO23" i="43"/>
  <c r="BF23" i="43"/>
  <c r="BE23" i="43"/>
  <c r="BD23" i="43"/>
  <c r="BC23" i="43"/>
  <c r="BB23" i="43"/>
  <c r="BA23" i="43"/>
  <c r="AZ23" i="43"/>
  <c r="AY23" i="43"/>
  <c r="AX23" i="43"/>
  <c r="AW23" i="43"/>
  <c r="AV23" i="43"/>
  <c r="AU23" i="43"/>
  <c r="AT23" i="43"/>
  <c r="AS23" i="43"/>
  <c r="AR23" i="43"/>
  <c r="AQ23" i="43"/>
  <c r="AP23" i="43"/>
  <c r="AO23" i="43"/>
  <c r="AI23" i="43"/>
  <c r="AH23" i="43"/>
  <c r="AF23" i="43"/>
  <c r="AE23" i="43"/>
  <c r="AD23" i="43"/>
  <c r="AC23" i="43"/>
  <c r="AB23" i="43"/>
  <c r="AA23" i="43"/>
  <c r="Y23" i="43"/>
  <c r="H79" i="55" s="1"/>
  <c r="R23" i="43"/>
  <c r="O23" i="43"/>
  <c r="S23" i="43"/>
  <c r="N23" i="43"/>
  <c r="M23" i="43"/>
  <c r="BR22" i="43"/>
  <c r="BQ22" i="43"/>
  <c r="BP22" i="43"/>
  <c r="BO22" i="43"/>
  <c r="Y22" i="43"/>
  <c r="BJ22" i="43" s="1"/>
  <c r="BF22" i="43"/>
  <c r="BE22" i="43"/>
  <c r="BD22" i="43"/>
  <c r="BC22" i="43"/>
  <c r="BB22" i="43"/>
  <c r="BA22" i="43"/>
  <c r="AZ22" i="43"/>
  <c r="AY22" i="43"/>
  <c r="AX22" i="43"/>
  <c r="AW22" i="43"/>
  <c r="AV22" i="43"/>
  <c r="AU22" i="43"/>
  <c r="AT22" i="43"/>
  <c r="AS22" i="43"/>
  <c r="AR22" i="43"/>
  <c r="AQ22" i="43"/>
  <c r="AP22" i="43"/>
  <c r="AO22" i="43"/>
  <c r="AI22" i="43"/>
  <c r="AH22" i="43"/>
  <c r="AF22" i="43"/>
  <c r="AE22" i="43"/>
  <c r="AD22" i="43"/>
  <c r="AC22" i="43"/>
  <c r="AB22" i="43"/>
  <c r="AA22" i="43"/>
  <c r="BM22" i="43"/>
  <c r="S22" i="43"/>
  <c r="O22" i="43"/>
  <c r="N22" i="43"/>
  <c r="R22" i="43"/>
  <c r="M22" i="43"/>
  <c r="F22" i="43"/>
  <c r="F23" i="43" s="1"/>
  <c r="E22" i="43"/>
  <c r="E23" i="43" s="1"/>
  <c r="D22" i="43"/>
  <c r="D23" i="43"/>
  <c r="BR21" i="43"/>
  <c r="BQ21" i="43"/>
  <c r="BP21" i="43"/>
  <c r="BO21" i="43"/>
  <c r="Y21" i="43"/>
  <c r="BF21" i="43"/>
  <c r="BE21" i="43"/>
  <c r="BD21" i="43"/>
  <c r="BC21" i="43"/>
  <c r="BB21" i="43"/>
  <c r="BA21" i="43"/>
  <c r="AZ21" i="43"/>
  <c r="AY21" i="43"/>
  <c r="AX21" i="43"/>
  <c r="AW21" i="43"/>
  <c r="AV21" i="43"/>
  <c r="AU21" i="43"/>
  <c r="AT21" i="43"/>
  <c r="AS21" i="43"/>
  <c r="AR21" i="43"/>
  <c r="AQ21" i="43"/>
  <c r="AP21" i="43"/>
  <c r="AO21" i="43"/>
  <c r="AI21" i="43"/>
  <c r="AH21" i="43"/>
  <c r="AF21" i="43"/>
  <c r="AE21" i="43"/>
  <c r="AD21" i="43"/>
  <c r="AC21" i="43"/>
  <c r="AB21" i="43"/>
  <c r="AA21" i="43"/>
  <c r="O21" i="43"/>
  <c r="S21" i="43"/>
  <c r="N21" i="43"/>
  <c r="R21" i="43"/>
  <c r="T21" i="43"/>
  <c r="M21" i="43"/>
  <c r="DT20" i="43"/>
  <c r="DS20" i="43"/>
  <c r="AL20" i="43"/>
  <c r="DR20" i="43"/>
  <c r="DQ20" i="43"/>
  <c r="BR20" i="43"/>
  <c r="BQ20" i="43"/>
  <c r="BP20" i="43"/>
  <c r="BO20" i="43"/>
  <c r="BF20" i="43"/>
  <c r="BE20" i="43"/>
  <c r="BD20" i="43"/>
  <c r="BC20" i="43"/>
  <c r="BB20" i="43"/>
  <c r="BA20" i="43"/>
  <c r="AZ20" i="43"/>
  <c r="AY20" i="43"/>
  <c r="AX20" i="43"/>
  <c r="AW20" i="43"/>
  <c r="AV20" i="43"/>
  <c r="AU20" i="43"/>
  <c r="AT20" i="43"/>
  <c r="AS20" i="43"/>
  <c r="AR20" i="43"/>
  <c r="AQ20" i="43"/>
  <c r="AP20" i="43"/>
  <c r="AO20" i="43"/>
  <c r="AM20" i="43"/>
  <c r="AK20" i="43"/>
  <c r="AJ20" i="43"/>
  <c r="AI20" i="43"/>
  <c r="AH20" i="43"/>
  <c r="AF20" i="43"/>
  <c r="AE20" i="43"/>
  <c r="AD20" i="43"/>
  <c r="AC20" i="43"/>
  <c r="AB20" i="43"/>
  <c r="AA20" i="43"/>
  <c r="Y20" i="43"/>
  <c r="BI20" i="43" s="1"/>
  <c r="R20" i="43"/>
  <c r="T20" i="43"/>
  <c r="O20" i="43"/>
  <c r="S20" i="43"/>
  <c r="N20" i="43"/>
  <c r="M20" i="43"/>
  <c r="DT19" i="43"/>
  <c r="DS19" i="43"/>
  <c r="DR19" i="43"/>
  <c r="DQ19" i="43"/>
  <c r="AJ19" i="43"/>
  <c r="BR19" i="43"/>
  <c r="BQ19" i="43"/>
  <c r="BP19" i="43"/>
  <c r="BO19" i="43"/>
  <c r="BF19" i="43"/>
  <c r="BE19" i="43"/>
  <c r="BD19" i="43"/>
  <c r="BC19" i="43"/>
  <c r="BB19" i="43"/>
  <c r="BA19" i="43"/>
  <c r="AZ19" i="43"/>
  <c r="AY19" i="43"/>
  <c r="AX19" i="43"/>
  <c r="AW19" i="43"/>
  <c r="AV19" i="43"/>
  <c r="AU19" i="43"/>
  <c r="AT19" i="43"/>
  <c r="AS19" i="43"/>
  <c r="AR19" i="43"/>
  <c r="AQ19" i="43"/>
  <c r="AP19" i="43"/>
  <c r="AO19" i="43"/>
  <c r="AM19" i="43"/>
  <c r="AL19" i="43"/>
  <c r="AK19" i="43"/>
  <c r="AI19" i="43"/>
  <c r="AH19" i="43"/>
  <c r="AF19" i="43"/>
  <c r="AE19" i="43"/>
  <c r="AD19" i="43"/>
  <c r="AC19" i="43"/>
  <c r="AB19" i="43"/>
  <c r="AA19" i="43"/>
  <c r="Y19" i="43"/>
  <c r="BJ19" i="43" s="1"/>
  <c r="O19" i="43"/>
  <c r="S19" i="43"/>
  <c r="N19" i="43"/>
  <c r="R19" i="43"/>
  <c r="T19" i="43"/>
  <c r="M19" i="43"/>
  <c r="DT18" i="43"/>
  <c r="DS18" i="43"/>
  <c r="AL18" i="43"/>
  <c r="DR18" i="43"/>
  <c r="DQ18" i="43"/>
  <c r="BR18" i="43"/>
  <c r="BQ18" i="43"/>
  <c r="BP18" i="43"/>
  <c r="BO18" i="43"/>
  <c r="Y18" i="43"/>
  <c r="BF18" i="43"/>
  <c r="BE18" i="43"/>
  <c r="BD18" i="43"/>
  <c r="BC18" i="43"/>
  <c r="BB18" i="43"/>
  <c r="BA18" i="43"/>
  <c r="AZ18" i="43"/>
  <c r="AY18" i="43"/>
  <c r="AX18" i="43"/>
  <c r="AW18" i="43"/>
  <c r="AV18" i="43"/>
  <c r="AU18" i="43"/>
  <c r="AT18" i="43"/>
  <c r="AS18" i="43"/>
  <c r="AR18" i="43"/>
  <c r="AQ18" i="43"/>
  <c r="AP18" i="43"/>
  <c r="AO18" i="43"/>
  <c r="AM18" i="43"/>
  <c r="AK18" i="43"/>
  <c r="AJ18" i="43"/>
  <c r="AI18" i="43"/>
  <c r="AH18" i="43"/>
  <c r="AF18" i="43"/>
  <c r="AE18" i="43"/>
  <c r="AD18" i="43"/>
  <c r="AC18" i="43"/>
  <c r="AB18" i="43"/>
  <c r="AA18" i="43"/>
  <c r="R18" i="43"/>
  <c r="T18" i="43"/>
  <c r="O18" i="43"/>
  <c r="S18" i="43"/>
  <c r="N18" i="43"/>
  <c r="M18" i="43"/>
  <c r="DT17" i="43"/>
  <c r="DS17" i="43"/>
  <c r="DR17" i="43"/>
  <c r="DQ17" i="43"/>
  <c r="AJ17" i="43"/>
  <c r="BR17" i="43"/>
  <c r="BQ17" i="43"/>
  <c r="BP17" i="43"/>
  <c r="BO17" i="43"/>
  <c r="BF17" i="43"/>
  <c r="BE17" i="43"/>
  <c r="BD17" i="43"/>
  <c r="BC17" i="43"/>
  <c r="BB17" i="43"/>
  <c r="BA17" i="43"/>
  <c r="AZ17" i="43"/>
  <c r="AY17" i="43"/>
  <c r="AX17" i="43"/>
  <c r="AW17" i="43"/>
  <c r="AV17" i="43"/>
  <c r="AU17" i="43"/>
  <c r="AT17" i="43"/>
  <c r="AS17" i="43"/>
  <c r="AR17" i="43"/>
  <c r="AQ17" i="43"/>
  <c r="AP17" i="43"/>
  <c r="AO17" i="43"/>
  <c r="AM17" i="43"/>
  <c r="AL17" i="43"/>
  <c r="AK17" i="43"/>
  <c r="AI17" i="43"/>
  <c r="AH17" i="43"/>
  <c r="AF17" i="43"/>
  <c r="AE17" i="43"/>
  <c r="AD17" i="43"/>
  <c r="AC17" i="43"/>
  <c r="AB17" i="43"/>
  <c r="AA17" i="43"/>
  <c r="Y17" i="43"/>
  <c r="BJ17" i="43"/>
  <c r="O17" i="43"/>
  <c r="S17" i="43"/>
  <c r="N17" i="43"/>
  <c r="R17" i="43"/>
  <c r="T17" i="43"/>
  <c r="M17" i="43"/>
  <c r="BR16" i="43"/>
  <c r="BQ16" i="43"/>
  <c r="BP16" i="43"/>
  <c r="BO16" i="43"/>
  <c r="BF16" i="43"/>
  <c r="BE16" i="43"/>
  <c r="BD16" i="43"/>
  <c r="BC16" i="43"/>
  <c r="BB16" i="43"/>
  <c r="BA16" i="43"/>
  <c r="AZ16" i="43"/>
  <c r="AY16" i="43"/>
  <c r="AX16" i="43"/>
  <c r="AW16" i="43"/>
  <c r="AV16" i="43"/>
  <c r="AU16" i="43"/>
  <c r="AT16" i="43"/>
  <c r="AS16" i="43"/>
  <c r="AR16" i="43"/>
  <c r="AQ16" i="43"/>
  <c r="AP16" i="43"/>
  <c r="AO16" i="43"/>
  <c r="AI16" i="43"/>
  <c r="AH16" i="43"/>
  <c r="AF16" i="43"/>
  <c r="AE16" i="43"/>
  <c r="AD16" i="43"/>
  <c r="AC16" i="43"/>
  <c r="AB16" i="43"/>
  <c r="AA16" i="43"/>
  <c r="Y16" i="43"/>
  <c r="BL16" i="43" s="1"/>
  <c r="R16" i="43"/>
  <c r="O16" i="43"/>
  <c r="S16" i="43"/>
  <c r="N16" i="43"/>
  <c r="M16" i="43"/>
  <c r="BR15" i="43"/>
  <c r="BQ15" i="43"/>
  <c r="BP15" i="43"/>
  <c r="BO15" i="43"/>
  <c r="Y15" i="43"/>
  <c r="BK15" i="43" s="1"/>
  <c r="BF15" i="43"/>
  <c r="BE15" i="43"/>
  <c r="BD15" i="43"/>
  <c r="BC15" i="43"/>
  <c r="BB15" i="43"/>
  <c r="BA15" i="43"/>
  <c r="AZ15" i="43"/>
  <c r="AY15" i="43"/>
  <c r="AX15" i="43"/>
  <c r="AW15" i="43"/>
  <c r="AV15" i="43"/>
  <c r="AU15" i="43"/>
  <c r="AT15" i="43"/>
  <c r="AS15" i="43"/>
  <c r="AR15" i="43"/>
  <c r="AQ15" i="43"/>
  <c r="AP15" i="43"/>
  <c r="AO15" i="43"/>
  <c r="AI15" i="43"/>
  <c r="AH15" i="43"/>
  <c r="AF15" i="43"/>
  <c r="AE15" i="43"/>
  <c r="AD15" i="43"/>
  <c r="AC15" i="43"/>
  <c r="AB15" i="43"/>
  <c r="AA15" i="43"/>
  <c r="BJ15" i="43"/>
  <c r="T15" i="43"/>
  <c r="O15" i="43"/>
  <c r="S15" i="43"/>
  <c r="N15" i="43"/>
  <c r="R15" i="43"/>
  <c r="M15" i="43"/>
  <c r="DT14" i="43"/>
  <c r="DS14" i="43"/>
  <c r="AL14" i="43"/>
  <c r="DR14" i="43"/>
  <c r="DQ14" i="43"/>
  <c r="BR14" i="43"/>
  <c r="BQ14" i="43"/>
  <c r="BP14" i="43"/>
  <c r="BO14" i="43"/>
  <c r="Y14" i="43"/>
  <c r="BM14" i="43" s="1"/>
  <c r="BF14" i="43"/>
  <c r="BE14" i="43"/>
  <c r="BD14" i="43"/>
  <c r="BC14" i="43"/>
  <c r="BB14" i="43"/>
  <c r="BA14" i="43"/>
  <c r="AZ14" i="43"/>
  <c r="AY14" i="43"/>
  <c r="AX14" i="43"/>
  <c r="AW14" i="43"/>
  <c r="AV14" i="43"/>
  <c r="AU14" i="43"/>
  <c r="AT14" i="43"/>
  <c r="AS14" i="43"/>
  <c r="AR14" i="43"/>
  <c r="AQ14" i="43"/>
  <c r="AP14" i="43"/>
  <c r="AO14" i="43"/>
  <c r="AM14" i="43"/>
  <c r="AK14" i="43"/>
  <c r="AJ14" i="43"/>
  <c r="AI14" i="43"/>
  <c r="AH14" i="43"/>
  <c r="AF14" i="43"/>
  <c r="AE14" i="43"/>
  <c r="AD14" i="43"/>
  <c r="AC14" i="43"/>
  <c r="AB14" i="43"/>
  <c r="AA14" i="43"/>
  <c r="R14" i="43"/>
  <c r="T14" i="43"/>
  <c r="O14" i="43"/>
  <c r="S14" i="43"/>
  <c r="N14" i="43"/>
  <c r="M14" i="43"/>
  <c r="DT13" i="43"/>
  <c r="DS13" i="43"/>
  <c r="DR13" i="43"/>
  <c r="DQ13" i="43"/>
  <c r="AJ13" i="43"/>
  <c r="BR13" i="43"/>
  <c r="BQ13" i="43"/>
  <c r="BP13" i="43"/>
  <c r="BO13" i="43"/>
  <c r="Y13" i="43"/>
  <c r="BF13" i="43"/>
  <c r="BE13" i="43"/>
  <c r="BD13" i="43"/>
  <c r="BC13" i="43"/>
  <c r="BB13" i="43"/>
  <c r="BA13" i="43"/>
  <c r="AZ13" i="43"/>
  <c r="AY13" i="43"/>
  <c r="AX13" i="43"/>
  <c r="AW13" i="43"/>
  <c r="AV13" i="43"/>
  <c r="AU13" i="43"/>
  <c r="AT13" i="43"/>
  <c r="AS13" i="43"/>
  <c r="AR13" i="43"/>
  <c r="AQ13" i="43"/>
  <c r="AP13" i="43"/>
  <c r="AO13" i="43"/>
  <c r="AM13" i="43"/>
  <c r="AL13" i="43"/>
  <c r="AK13" i="43"/>
  <c r="AI13" i="43"/>
  <c r="AH13" i="43"/>
  <c r="AF13" i="43"/>
  <c r="AE13" i="43"/>
  <c r="AD13" i="43"/>
  <c r="AC13" i="43"/>
  <c r="AB13" i="43"/>
  <c r="AA13" i="43"/>
  <c r="T13" i="43"/>
  <c r="O13" i="43"/>
  <c r="S13" i="43"/>
  <c r="N13" i="43"/>
  <c r="R13" i="43"/>
  <c r="M13" i="43"/>
  <c r="BR12" i="43"/>
  <c r="BQ12" i="43"/>
  <c r="BP12" i="43"/>
  <c r="BO12" i="43"/>
  <c r="BF12" i="43"/>
  <c r="BE12" i="43"/>
  <c r="BD12" i="43"/>
  <c r="BC12" i="43"/>
  <c r="BB12" i="43"/>
  <c r="BA12" i="43"/>
  <c r="AZ12" i="43"/>
  <c r="AY12" i="43"/>
  <c r="AX12" i="43"/>
  <c r="AW12" i="43"/>
  <c r="AV12" i="43"/>
  <c r="AU12" i="43"/>
  <c r="AT12" i="43"/>
  <c r="AS12" i="43"/>
  <c r="AR12" i="43"/>
  <c r="AQ12" i="43"/>
  <c r="AP12" i="43"/>
  <c r="AO12" i="43"/>
  <c r="AI12" i="43"/>
  <c r="AH12" i="43"/>
  <c r="AF12" i="43"/>
  <c r="AE12" i="43"/>
  <c r="AD12" i="43"/>
  <c r="AC12" i="43"/>
  <c r="AB12" i="43"/>
  <c r="AA12" i="43"/>
  <c r="Y12" i="43"/>
  <c r="R12" i="43"/>
  <c r="O12" i="43"/>
  <c r="S12" i="43"/>
  <c r="N12" i="43"/>
  <c r="M12" i="43"/>
  <c r="BR11" i="43"/>
  <c r="BQ11" i="43"/>
  <c r="BP11" i="43"/>
  <c r="BO11" i="43"/>
  <c r="BF11" i="43"/>
  <c r="BE11" i="43"/>
  <c r="BD11" i="43"/>
  <c r="BC11" i="43"/>
  <c r="BB11" i="43"/>
  <c r="BA11" i="43"/>
  <c r="AZ11" i="43"/>
  <c r="AY11" i="43"/>
  <c r="AX11" i="43"/>
  <c r="AW11" i="43"/>
  <c r="AV11" i="43"/>
  <c r="AU11" i="43"/>
  <c r="AT11" i="43"/>
  <c r="AS11" i="43"/>
  <c r="AR11" i="43"/>
  <c r="AQ11" i="43"/>
  <c r="AP11" i="43"/>
  <c r="AO11" i="43"/>
  <c r="AM11" i="43"/>
  <c r="AL11" i="43"/>
  <c r="AK11" i="43"/>
  <c r="AJ11" i="43"/>
  <c r="AI11" i="43"/>
  <c r="AH11" i="43"/>
  <c r="AF11" i="43"/>
  <c r="AE11" i="43"/>
  <c r="AD11" i="43"/>
  <c r="AC11" i="43"/>
  <c r="AB11" i="43"/>
  <c r="AA11" i="43"/>
  <c r="Y11" i="43"/>
  <c r="T11" i="43"/>
  <c r="O11" i="43"/>
  <c r="S11" i="43"/>
  <c r="N11" i="43"/>
  <c r="R11" i="43"/>
  <c r="M11" i="43"/>
  <c r="BR10" i="43"/>
  <c r="BQ10" i="43"/>
  <c r="BP10" i="43"/>
  <c r="BO10" i="43"/>
  <c r="Y10" i="43"/>
  <c r="BH10" i="43" s="1"/>
  <c r="BF10" i="43"/>
  <c r="BE10" i="43"/>
  <c r="BD10" i="43"/>
  <c r="BC10" i="43"/>
  <c r="BB10" i="43"/>
  <c r="BA10" i="43"/>
  <c r="AZ10" i="43"/>
  <c r="AY10" i="43"/>
  <c r="AX10" i="43"/>
  <c r="AW10" i="43"/>
  <c r="AV10" i="43"/>
  <c r="AU10" i="43"/>
  <c r="AT10" i="43"/>
  <c r="AS10" i="43"/>
  <c r="AR10" i="43"/>
  <c r="AQ10" i="43"/>
  <c r="AP10" i="43"/>
  <c r="AO10" i="43"/>
  <c r="AM10" i="43"/>
  <c r="AL10" i="43"/>
  <c r="AK10" i="43"/>
  <c r="AJ10" i="43"/>
  <c r="AI10" i="43"/>
  <c r="AH10" i="43"/>
  <c r="AF10" i="43"/>
  <c r="AE10" i="43"/>
  <c r="AD10" i="43"/>
  <c r="AC10" i="43"/>
  <c r="AB10" i="43"/>
  <c r="AA10" i="43"/>
  <c r="S10" i="43"/>
  <c r="R10" i="43"/>
  <c r="T10" i="43"/>
  <c r="O10" i="43"/>
  <c r="N10" i="43"/>
  <c r="M10" i="43"/>
  <c r="BR9" i="43"/>
  <c r="BQ9" i="43"/>
  <c r="BP9" i="43"/>
  <c r="BO9" i="43"/>
  <c r="Y9" i="43"/>
  <c r="BI9" i="43" s="1"/>
  <c r="BF9" i="43"/>
  <c r="BE9" i="43"/>
  <c r="BD9" i="43"/>
  <c r="BC9" i="43"/>
  <c r="BB9" i="43"/>
  <c r="BA9" i="43"/>
  <c r="AZ9" i="43"/>
  <c r="AY9" i="43"/>
  <c r="AX9" i="43"/>
  <c r="AW9" i="43"/>
  <c r="AV9" i="43"/>
  <c r="AU9" i="43"/>
  <c r="AT9" i="43"/>
  <c r="AS9" i="43"/>
  <c r="AR9" i="43"/>
  <c r="AQ9" i="43"/>
  <c r="AP9" i="43"/>
  <c r="AO9" i="43"/>
  <c r="AI9" i="43"/>
  <c r="AH9" i="43"/>
  <c r="AF9" i="43"/>
  <c r="AE9" i="43"/>
  <c r="AD9" i="43"/>
  <c r="AC9" i="43"/>
  <c r="AB9" i="43"/>
  <c r="AA9" i="43"/>
  <c r="O9" i="43"/>
  <c r="S9" i="43"/>
  <c r="N9" i="43"/>
  <c r="R9" i="43"/>
  <c r="T9" i="43"/>
  <c r="M9" i="43"/>
  <c r="BR8" i="43"/>
  <c r="BQ8" i="43"/>
  <c r="BP8" i="43"/>
  <c r="BO8" i="43"/>
  <c r="Y8" i="43"/>
  <c r="BL8" i="43" s="1"/>
  <c r="BF8" i="43"/>
  <c r="BE8" i="43"/>
  <c r="BD8" i="43"/>
  <c r="BC8" i="43"/>
  <c r="BB8" i="43"/>
  <c r="BA8" i="43"/>
  <c r="AZ8" i="43"/>
  <c r="AY8" i="43"/>
  <c r="AX8" i="43"/>
  <c r="AW8" i="43"/>
  <c r="AV8" i="43"/>
  <c r="AU8" i="43"/>
  <c r="AT8" i="43"/>
  <c r="AS8" i="43"/>
  <c r="AR8" i="43"/>
  <c r="AQ8" i="43"/>
  <c r="AP8" i="43"/>
  <c r="AO8" i="43"/>
  <c r="AM8" i="43"/>
  <c r="AL8" i="43"/>
  <c r="AK8" i="43"/>
  <c r="AJ8" i="43"/>
  <c r="AI8" i="43"/>
  <c r="AH8" i="43"/>
  <c r="AF8" i="43"/>
  <c r="AE8" i="43"/>
  <c r="AD8" i="43"/>
  <c r="AC8" i="43"/>
  <c r="AB8" i="43"/>
  <c r="AA8" i="43"/>
  <c r="BM8" i="43"/>
  <c r="S8" i="43"/>
  <c r="R8" i="43"/>
  <c r="T8" i="43"/>
  <c r="O8" i="43"/>
  <c r="N8" i="43"/>
  <c r="M8" i="43"/>
  <c r="BR7" i="43"/>
  <c r="BQ7" i="43"/>
  <c r="BP7" i="43"/>
  <c r="BO7" i="43"/>
  <c r="Y7" i="43"/>
  <c r="BF7" i="43"/>
  <c r="BE7" i="43"/>
  <c r="BD7" i="43"/>
  <c r="BC7" i="43"/>
  <c r="BB7" i="43"/>
  <c r="BA7" i="43"/>
  <c r="AZ7" i="43"/>
  <c r="AY7" i="43"/>
  <c r="AX7" i="43"/>
  <c r="AW7" i="43"/>
  <c r="AV7" i="43"/>
  <c r="AU7" i="43"/>
  <c r="AT7" i="43"/>
  <c r="AS7" i="43"/>
  <c r="AR7" i="43"/>
  <c r="AQ7" i="43"/>
  <c r="AP7" i="43"/>
  <c r="AO7" i="43"/>
  <c r="AM7" i="43"/>
  <c r="AL7" i="43"/>
  <c r="AK7" i="43"/>
  <c r="AJ7" i="43"/>
  <c r="AI7" i="43"/>
  <c r="AH7" i="43"/>
  <c r="AF7" i="43"/>
  <c r="AE7" i="43"/>
  <c r="AD7" i="43"/>
  <c r="AC7" i="43"/>
  <c r="AB7" i="43"/>
  <c r="AA7" i="43"/>
  <c r="BM7" i="43"/>
  <c r="O7" i="43"/>
  <c r="S7" i="43"/>
  <c r="N7" i="43"/>
  <c r="R7" i="43"/>
  <c r="M7" i="43"/>
  <c r="BR6" i="43"/>
  <c r="BQ6" i="43"/>
  <c r="BP6" i="43"/>
  <c r="BO6" i="43"/>
  <c r="BF6" i="43"/>
  <c r="BE6" i="43"/>
  <c r="BD6" i="43"/>
  <c r="BC6" i="43"/>
  <c r="BB6" i="43"/>
  <c r="BA6" i="43"/>
  <c r="AZ6" i="43"/>
  <c r="AY6" i="43"/>
  <c r="AX6" i="43"/>
  <c r="AW6" i="43"/>
  <c r="AV6" i="43"/>
  <c r="AU6" i="43"/>
  <c r="AT6" i="43"/>
  <c r="AS6" i="43"/>
  <c r="AR6" i="43"/>
  <c r="AQ6" i="43"/>
  <c r="AP6" i="43"/>
  <c r="AO6" i="43"/>
  <c r="AI6" i="43"/>
  <c r="AH6" i="43"/>
  <c r="AF6" i="43"/>
  <c r="AE6" i="43"/>
  <c r="AD6" i="43"/>
  <c r="AC6" i="43"/>
  <c r="AB6" i="43"/>
  <c r="AA6" i="43"/>
  <c r="Y6" i="43"/>
  <c r="S6" i="43"/>
  <c r="R6" i="43"/>
  <c r="T6" i="43"/>
  <c r="O6" i="43"/>
  <c r="N6" i="43"/>
  <c r="M6" i="43"/>
  <c r="BR5" i="43"/>
  <c r="BQ5" i="43"/>
  <c r="BP5" i="43"/>
  <c r="BO5" i="43"/>
  <c r="Y5" i="43"/>
  <c r="BK5" i="43" s="1"/>
  <c r="BF5" i="43"/>
  <c r="BE5" i="43"/>
  <c r="BD5" i="43"/>
  <c r="BC5" i="43"/>
  <c r="BB5" i="43"/>
  <c r="BA5" i="43"/>
  <c r="AZ5" i="43"/>
  <c r="AY5" i="43"/>
  <c r="AX5" i="43"/>
  <c r="AX167" i="43" s="1"/>
  <c r="D106" i="43" s="1"/>
  <c r="AW5" i="43"/>
  <c r="AV5" i="43"/>
  <c r="AU5" i="43"/>
  <c r="AT5" i="43"/>
  <c r="AS5" i="43"/>
  <c r="AR5" i="43"/>
  <c r="AQ5" i="43"/>
  <c r="AP5" i="43"/>
  <c r="AO5" i="43"/>
  <c r="AI5" i="43"/>
  <c r="AH5" i="43"/>
  <c r="AF5" i="43"/>
  <c r="AE5" i="43"/>
  <c r="AD5" i="43"/>
  <c r="AC5" i="43"/>
  <c r="AB5" i="43"/>
  <c r="AA5" i="43"/>
  <c r="O5" i="43"/>
  <c r="S5" i="43"/>
  <c r="N5" i="43"/>
  <c r="R5" i="43"/>
  <c r="M5" i="43"/>
  <c r="BR4" i="43"/>
  <c r="BQ4" i="43"/>
  <c r="BP4" i="43"/>
  <c r="BO4" i="43"/>
  <c r="BF4" i="43"/>
  <c r="BE4" i="43"/>
  <c r="BD4" i="43"/>
  <c r="BC4" i="43"/>
  <c r="BB4" i="43"/>
  <c r="BA4" i="43"/>
  <c r="AZ4" i="43"/>
  <c r="AY4" i="43"/>
  <c r="AX4" i="43"/>
  <c r="AW4" i="43"/>
  <c r="AV4" i="43"/>
  <c r="AU4" i="43"/>
  <c r="AT4" i="43"/>
  <c r="AS4" i="43"/>
  <c r="AR4" i="43"/>
  <c r="AQ4" i="43"/>
  <c r="AP4" i="43"/>
  <c r="AO4" i="43"/>
  <c r="AI4" i="43"/>
  <c r="AH4" i="43"/>
  <c r="AF4" i="43"/>
  <c r="AE4" i="43"/>
  <c r="AD4" i="43"/>
  <c r="AC4" i="43"/>
  <c r="AB4" i="43"/>
  <c r="AA4" i="43"/>
  <c r="Y4" i="43"/>
  <c r="S4" i="43"/>
  <c r="R4" i="43"/>
  <c r="T4" i="43"/>
  <c r="O4" i="43"/>
  <c r="N4" i="43"/>
  <c r="M4" i="43"/>
  <c r="DO3" i="43"/>
  <c r="DN3" i="43"/>
  <c r="DT3" i="43" s="1"/>
  <c r="AM3" i="43" s="1"/>
  <c r="DM3" i="43"/>
  <c r="DM4" i="43"/>
  <c r="DM5" i="43"/>
  <c r="DM6" i="43"/>
  <c r="DM7" i="43"/>
  <c r="DM8" i="43"/>
  <c r="DM9" i="43"/>
  <c r="DM10" i="43"/>
  <c r="DM11" i="43"/>
  <c r="DM12" i="43"/>
  <c r="DL3" i="43"/>
  <c r="DQ3" i="43" s="1"/>
  <c r="AJ3" i="43"/>
  <c r="DJ3" i="43"/>
  <c r="DJ5" i="43"/>
  <c r="DI3" i="43"/>
  <c r="DI4" i="43"/>
  <c r="DH3" i="43"/>
  <c r="DH4" i="43" s="1"/>
  <c r="DG3" i="43"/>
  <c r="DG5" i="43"/>
  <c r="DF3" i="43"/>
  <c r="DF5" i="43" s="1"/>
  <c r="DE3" i="43"/>
  <c r="DE4" i="43"/>
  <c r="DD3" i="43"/>
  <c r="DD4" i="43"/>
  <c r="DC3" i="43"/>
  <c r="DC5" i="43"/>
  <c r="DB3" i="43"/>
  <c r="DB5" i="43"/>
  <c r="DA3" i="43"/>
  <c r="DA4" i="43"/>
  <c r="CZ3" i="43"/>
  <c r="CZ4" i="43" s="1"/>
  <c r="CY3" i="43"/>
  <c r="CY5" i="43" s="1"/>
  <c r="CX3" i="43"/>
  <c r="CX5" i="43"/>
  <c r="BR3" i="43"/>
  <c r="BQ3" i="43"/>
  <c r="BP3" i="43"/>
  <c r="BO3" i="43"/>
  <c r="BF3" i="43"/>
  <c r="BE3" i="43"/>
  <c r="BD3" i="43"/>
  <c r="BC3" i="43"/>
  <c r="BB3" i="43"/>
  <c r="BA3" i="43"/>
  <c r="AZ3" i="43"/>
  <c r="AY3" i="43"/>
  <c r="AX3" i="43"/>
  <c r="AW3" i="43"/>
  <c r="AV3" i="43"/>
  <c r="AU3" i="43"/>
  <c r="AT3" i="43"/>
  <c r="AS3" i="43"/>
  <c r="AR3" i="43"/>
  <c r="AQ3" i="43"/>
  <c r="AP3" i="43"/>
  <c r="AO3" i="43"/>
  <c r="AI3" i="43"/>
  <c r="AH3" i="43"/>
  <c r="AF3" i="43"/>
  <c r="AE3" i="43"/>
  <c r="AD3" i="43"/>
  <c r="AC3" i="43"/>
  <c r="AB3" i="43"/>
  <c r="AB167" i="43" s="1"/>
  <c r="D118" i="43" s="1"/>
  <c r="AA3" i="43"/>
  <c r="Y3" i="43"/>
  <c r="S3" i="43"/>
  <c r="O3" i="43"/>
  <c r="O167" i="43"/>
  <c r="N3" i="43"/>
  <c r="N167" i="43"/>
  <c r="M3" i="43"/>
  <c r="W167" i="42"/>
  <c r="Q167" i="42"/>
  <c r="P167" i="42"/>
  <c r="BR165" i="42"/>
  <c r="BQ165" i="42"/>
  <c r="BP165" i="42"/>
  <c r="BO165" i="42"/>
  <c r="BF165" i="42"/>
  <c r="BE165" i="42"/>
  <c r="BD165" i="42"/>
  <c r="BC165" i="42"/>
  <c r="BB165" i="42"/>
  <c r="BA165" i="42"/>
  <c r="AZ165" i="42"/>
  <c r="AY165" i="42"/>
  <c r="AX165" i="42"/>
  <c r="AW165" i="42"/>
  <c r="AV165" i="42"/>
  <c r="AU165" i="42"/>
  <c r="AT165" i="42"/>
  <c r="AS165" i="42"/>
  <c r="AQ165" i="42"/>
  <c r="AO165" i="42"/>
  <c r="AL165" i="42"/>
  <c r="AJ165" i="42"/>
  <c r="AH165" i="42"/>
  <c r="AF165" i="42"/>
  <c r="AE165" i="42"/>
  <c r="AD165" i="42"/>
  <c r="AC165" i="42"/>
  <c r="AB165" i="42"/>
  <c r="AA165" i="42"/>
  <c r="R165" i="42"/>
  <c r="T165" i="42"/>
  <c r="O165" i="42"/>
  <c r="S165" i="42"/>
  <c r="N165" i="42"/>
  <c r="M165" i="42"/>
  <c r="BR164" i="42"/>
  <c r="BQ164" i="42"/>
  <c r="BP164" i="42"/>
  <c r="BO164" i="42"/>
  <c r="BF164" i="42"/>
  <c r="BE164" i="42"/>
  <c r="BD164" i="42"/>
  <c r="BC164" i="42"/>
  <c r="BB164" i="42"/>
  <c r="BA164" i="42"/>
  <c r="AZ164" i="42"/>
  <c r="AY164" i="42"/>
  <c r="AX164" i="42"/>
  <c r="AW164" i="42"/>
  <c r="AV164" i="42"/>
  <c r="AU164" i="42"/>
  <c r="AT164" i="42"/>
  <c r="AS164" i="42"/>
  <c r="AQ164" i="42"/>
  <c r="AO164" i="42"/>
  <c r="AL164" i="42"/>
  <c r="AJ164" i="42"/>
  <c r="AH164" i="42"/>
  <c r="AF164" i="42"/>
  <c r="AE164" i="42"/>
  <c r="AD164" i="42"/>
  <c r="AC164" i="42"/>
  <c r="AB164" i="42"/>
  <c r="AA164" i="42"/>
  <c r="S164" i="42"/>
  <c r="O164" i="42"/>
  <c r="N164" i="42"/>
  <c r="R164" i="42"/>
  <c r="T164" i="42"/>
  <c r="M164" i="42"/>
  <c r="BQ163" i="42"/>
  <c r="BO163" i="42"/>
  <c r="BE163" i="42"/>
  <c r="BC163" i="42"/>
  <c r="BA163" i="42"/>
  <c r="AY163" i="42"/>
  <c r="AW163" i="42"/>
  <c r="AU163" i="42"/>
  <c r="AS163" i="42"/>
  <c r="AQ163" i="42"/>
  <c r="AO163" i="42"/>
  <c r="AL163" i="42"/>
  <c r="AJ163" i="42"/>
  <c r="AH163" i="42"/>
  <c r="AE163" i="42"/>
  <c r="AC163" i="42"/>
  <c r="AA163" i="42"/>
  <c r="S163" i="42"/>
  <c r="O163" i="42"/>
  <c r="N163" i="42"/>
  <c r="R163" i="42"/>
  <c r="T163" i="42"/>
  <c r="M163" i="42"/>
  <c r="BQ162" i="42"/>
  <c r="BO162" i="42"/>
  <c r="BE162" i="42"/>
  <c r="BC162" i="42"/>
  <c r="BA162" i="42"/>
  <c r="AY162" i="42"/>
  <c r="AW162" i="42"/>
  <c r="AU162" i="42"/>
  <c r="AS162" i="42"/>
  <c r="AQ162" i="42"/>
  <c r="AO162" i="42"/>
  <c r="AL162" i="42"/>
  <c r="AJ162" i="42"/>
  <c r="AH162" i="42"/>
  <c r="AE162" i="42"/>
  <c r="AC162" i="42"/>
  <c r="AA162" i="42"/>
  <c r="R162" i="42"/>
  <c r="O162" i="42"/>
  <c r="S162" i="42"/>
  <c r="N162" i="42"/>
  <c r="M162" i="42"/>
  <c r="BQ161" i="42"/>
  <c r="BO161" i="42"/>
  <c r="BE161" i="42"/>
  <c r="BC161" i="42"/>
  <c r="BA161" i="42"/>
  <c r="AY161" i="42"/>
  <c r="AW161" i="42"/>
  <c r="AU161" i="42"/>
  <c r="AS161" i="42"/>
  <c r="AQ161" i="42"/>
  <c r="AO161" i="42"/>
  <c r="AL161" i="42"/>
  <c r="AJ161" i="42"/>
  <c r="AH161" i="42"/>
  <c r="AE161" i="42"/>
  <c r="AC161" i="42"/>
  <c r="AA161" i="42"/>
  <c r="O161" i="42"/>
  <c r="S161" i="42"/>
  <c r="N161" i="42"/>
  <c r="R161" i="42"/>
  <c r="M161" i="42"/>
  <c r="BQ160" i="42"/>
  <c r="BO160" i="42"/>
  <c r="BE160" i="42"/>
  <c r="BC160" i="42"/>
  <c r="BA160" i="42"/>
  <c r="AY160" i="42"/>
  <c r="AW160" i="42"/>
  <c r="AU160" i="42"/>
  <c r="AS160" i="42"/>
  <c r="AQ160" i="42"/>
  <c r="AO160" i="42"/>
  <c r="AL160" i="42"/>
  <c r="AJ160" i="42"/>
  <c r="AH160" i="42"/>
  <c r="AE160" i="42"/>
  <c r="AC160" i="42"/>
  <c r="AA160" i="42"/>
  <c r="O160" i="42"/>
  <c r="S160" i="42"/>
  <c r="N160" i="42"/>
  <c r="R160" i="42"/>
  <c r="T160" i="42"/>
  <c r="M160" i="42"/>
  <c r="BQ159" i="42"/>
  <c r="BO159" i="42"/>
  <c r="BE159" i="42"/>
  <c r="BC159" i="42"/>
  <c r="BA159" i="42"/>
  <c r="AY159" i="42"/>
  <c r="AW159" i="42"/>
  <c r="AU159" i="42"/>
  <c r="AS159" i="42"/>
  <c r="AQ159" i="42"/>
  <c r="AO159" i="42"/>
  <c r="AL159" i="42"/>
  <c r="AJ159" i="42"/>
  <c r="AH159" i="42"/>
  <c r="AE159" i="42"/>
  <c r="AC159" i="42"/>
  <c r="AA159" i="42"/>
  <c r="O159" i="42"/>
  <c r="S159" i="42"/>
  <c r="N159" i="42"/>
  <c r="R159" i="42"/>
  <c r="M159" i="42"/>
  <c r="BQ158" i="42"/>
  <c r="BO158" i="42"/>
  <c r="BE158" i="42"/>
  <c r="BC158" i="42"/>
  <c r="BA158" i="42"/>
  <c r="AY158" i="42"/>
  <c r="AW158" i="42"/>
  <c r="AU158" i="42"/>
  <c r="AS158" i="42"/>
  <c r="AQ158" i="42"/>
  <c r="AO158" i="42"/>
  <c r="AL158" i="42"/>
  <c r="AJ158" i="42"/>
  <c r="AH158" i="42"/>
  <c r="AE158" i="42"/>
  <c r="AC158" i="42"/>
  <c r="AA158" i="42"/>
  <c r="S158" i="42"/>
  <c r="O158" i="42"/>
  <c r="N158" i="42"/>
  <c r="R158" i="42"/>
  <c r="T158" i="42"/>
  <c r="M158" i="42"/>
  <c r="BQ157" i="42"/>
  <c r="BO157" i="42"/>
  <c r="BE157" i="42"/>
  <c r="BC157" i="42"/>
  <c r="BA157" i="42"/>
  <c r="AY157" i="42"/>
  <c r="AW157" i="42"/>
  <c r="AU157" i="42"/>
  <c r="AS157" i="42"/>
  <c r="AQ157" i="42"/>
  <c r="AO157" i="42"/>
  <c r="AL157" i="42"/>
  <c r="AJ157" i="42"/>
  <c r="AH157" i="42"/>
  <c r="AE157" i="42"/>
  <c r="AC157" i="42"/>
  <c r="AA157" i="42"/>
  <c r="S157" i="42"/>
  <c r="R157" i="42"/>
  <c r="O157" i="42"/>
  <c r="N157" i="42"/>
  <c r="M157" i="42"/>
  <c r="BQ156" i="42"/>
  <c r="BO156" i="42"/>
  <c r="BE156" i="42"/>
  <c r="BC156" i="42"/>
  <c r="BA156" i="42"/>
  <c r="AY156" i="42"/>
  <c r="AW156" i="42"/>
  <c r="AU156" i="42"/>
  <c r="AS156" i="42"/>
  <c r="AQ156" i="42"/>
  <c r="AO156" i="42"/>
  <c r="AL156" i="42"/>
  <c r="AJ156" i="42"/>
  <c r="AH156" i="42"/>
  <c r="AE156" i="42"/>
  <c r="AC156" i="42"/>
  <c r="AA156" i="42"/>
  <c r="R156" i="42"/>
  <c r="T156" i="42"/>
  <c r="O156" i="42"/>
  <c r="S156" i="42"/>
  <c r="N156" i="42"/>
  <c r="M156" i="42"/>
  <c r="BQ155" i="42"/>
  <c r="BO155" i="42"/>
  <c r="BE155" i="42"/>
  <c r="BC155" i="42"/>
  <c r="BA155" i="42"/>
  <c r="AY155" i="42"/>
  <c r="AW155" i="42"/>
  <c r="AU155" i="42"/>
  <c r="AS155" i="42"/>
  <c r="AQ155" i="42"/>
  <c r="AO155" i="42"/>
  <c r="AL155" i="42"/>
  <c r="AJ155" i="42"/>
  <c r="AH155" i="42"/>
  <c r="AE155" i="42"/>
  <c r="AC155" i="42"/>
  <c r="AA155" i="42"/>
  <c r="T155" i="42"/>
  <c r="O155" i="42"/>
  <c r="S155" i="42"/>
  <c r="N155" i="42"/>
  <c r="R155" i="42"/>
  <c r="M155" i="42"/>
  <c r="BQ154" i="42"/>
  <c r="BO154" i="42"/>
  <c r="BE154" i="42"/>
  <c r="BC154" i="42"/>
  <c r="BA154" i="42"/>
  <c r="AY154" i="42"/>
  <c r="AW154" i="42"/>
  <c r="AU154" i="42"/>
  <c r="AS154" i="42"/>
  <c r="AQ154" i="42"/>
  <c r="AO154" i="42"/>
  <c r="AL154" i="42"/>
  <c r="AJ154" i="42"/>
  <c r="AH154" i="42"/>
  <c r="AE154" i="42"/>
  <c r="AC154" i="42"/>
  <c r="AA154" i="42"/>
  <c r="S154" i="42"/>
  <c r="O154" i="42"/>
  <c r="N154" i="42"/>
  <c r="R154" i="42"/>
  <c r="T154" i="42"/>
  <c r="M154" i="42"/>
  <c r="BQ153" i="42"/>
  <c r="BO153" i="42"/>
  <c r="BE153" i="42"/>
  <c r="BC153" i="42"/>
  <c r="BA153" i="42"/>
  <c r="AY153" i="42"/>
  <c r="AW153" i="42"/>
  <c r="AU153" i="42"/>
  <c r="AS153" i="42"/>
  <c r="AQ153" i="42"/>
  <c r="AO153" i="42"/>
  <c r="AL153" i="42"/>
  <c r="AJ153" i="42"/>
  <c r="AH153" i="42"/>
  <c r="AE153" i="42"/>
  <c r="AC153" i="42"/>
  <c r="AA153" i="42"/>
  <c r="S153" i="42"/>
  <c r="R153" i="42"/>
  <c r="O153" i="42"/>
  <c r="N153" i="42"/>
  <c r="M153" i="42"/>
  <c r="BQ152" i="42"/>
  <c r="BO152" i="42"/>
  <c r="BE152" i="42"/>
  <c r="BC152" i="42"/>
  <c r="BA152" i="42"/>
  <c r="AY152" i="42"/>
  <c r="AW152" i="42"/>
  <c r="AU152" i="42"/>
  <c r="AS152" i="42"/>
  <c r="AQ152" i="42"/>
  <c r="AO152" i="42"/>
  <c r="AL152" i="42"/>
  <c r="AJ152" i="42"/>
  <c r="AH152" i="42"/>
  <c r="AE152" i="42"/>
  <c r="AC152" i="42"/>
  <c r="AA152" i="42"/>
  <c r="R152" i="42"/>
  <c r="O152" i="42"/>
  <c r="S152" i="42"/>
  <c r="N152" i="42"/>
  <c r="M152" i="42"/>
  <c r="BQ151" i="42"/>
  <c r="BO151" i="42"/>
  <c r="BE151" i="42"/>
  <c r="BC151" i="42"/>
  <c r="BA151" i="42"/>
  <c r="AY151" i="42"/>
  <c r="AW151" i="42"/>
  <c r="AU151" i="42"/>
  <c r="AS151" i="42"/>
  <c r="AQ151" i="42"/>
  <c r="AO151" i="42"/>
  <c r="AL151" i="42"/>
  <c r="AJ151" i="42"/>
  <c r="AH151" i="42"/>
  <c r="AE151" i="42"/>
  <c r="AC151" i="42"/>
  <c r="AA151" i="42"/>
  <c r="O151" i="42"/>
  <c r="S151" i="42"/>
  <c r="N151" i="42"/>
  <c r="R151" i="42"/>
  <c r="M151" i="42"/>
  <c r="BQ150" i="42"/>
  <c r="BO150" i="42"/>
  <c r="BE150" i="42"/>
  <c r="BC150" i="42"/>
  <c r="BA150" i="42"/>
  <c r="AY150" i="42"/>
  <c r="AW150" i="42"/>
  <c r="AU150" i="42"/>
  <c r="AS150" i="42"/>
  <c r="AQ150" i="42"/>
  <c r="AO150" i="42"/>
  <c r="AL150" i="42"/>
  <c r="AJ150" i="42"/>
  <c r="AH150" i="42"/>
  <c r="AE150" i="42"/>
  <c r="AC150" i="42"/>
  <c r="AA150" i="42"/>
  <c r="S150" i="42"/>
  <c r="O150" i="42"/>
  <c r="N150" i="42"/>
  <c r="R150" i="42"/>
  <c r="T150" i="42"/>
  <c r="M150" i="42"/>
  <c r="BR149" i="42"/>
  <c r="BQ149" i="42"/>
  <c r="BP149" i="42"/>
  <c r="BO149" i="42"/>
  <c r="BF149" i="42"/>
  <c r="BE149" i="42"/>
  <c r="BD149" i="42"/>
  <c r="BC149" i="42"/>
  <c r="BB149" i="42"/>
  <c r="BA149" i="42"/>
  <c r="AZ149" i="42"/>
  <c r="AY149" i="42"/>
  <c r="AX149" i="42"/>
  <c r="AW149" i="42"/>
  <c r="AV149" i="42"/>
  <c r="AU149" i="42"/>
  <c r="AT149" i="42"/>
  <c r="AS149" i="42"/>
  <c r="AQ149" i="42"/>
  <c r="AO149" i="42"/>
  <c r="AH149" i="42"/>
  <c r="AF149" i="42"/>
  <c r="AE149" i="42"/>
  <c r="AD149" i="42"/>
  <c r="AC149" i="42"/>
  <c r="AB149" i="42"/>
  <c r="AA149" i="42"/>
  <c r="R149" i="42"/>
  <c r="T149" i="42"/>
  <c r="O149" i="42"/>
  <c r="S149" i="42"/>
  <c r="N149" i="42"/>
  <c r="M149" i="42"/>
  <c r="BQ148" i="42"/>
  <c r="BO148" i="42"/>
  <c r="BE148" i="42"/>
  <c r="BC148" i="42"/>
  <c r="BA148" i="42"/>
  <c r="AY148" i="42"/>
  <c r="AW148" i="42"/>
  <c r="AU148" i="42"/>
  <c r="AS148" i="42"/>
  <c r="AQ148" i="42"/>
  <c r="AO148" i="42"/>
  <c r="AL148" i="42"/>
  <c r="AJ148" i="42"/>
  <c r="AH148" i="42"/>
  <c r="AE148" i="42"/>
  <c r="AC148" i="42"/>
  <c r="AA148" i="42"/>
  <c r="O148" i="42"/>
  <c r="S148" i="42"/>
  <c r="N148" i="42"/>
  <c r="R148" i="42"/>
  <c r="T148" i="42"/>
  <c r="M148" i="42"/>
  <c r="BQ147" i="42"/>
  <c r="BO147" i="42"/>
  <c r="BE147" i="42"/>
  <c r="BC147" i="42"/>
  <c r="BA147" i="42"/>
  <c r="AY147" i="42"/>
  <c r="AW147" i="42"/>
  <c r="AU147" i="42"/>
  <c r="AS147" i="42"/>
  <c r="AQ147" i="42"/>
  <c r="AO147" i="42"/>
  <c r="AL147" i="42"/>
  <c r="AJ147" i="42"/>
  <c r="AH147" i="42"/>
  <c r="AE147" i="42"/>
  <c r="AC147" i="42"/>
  <c r="AA147" i="42"/>
  <c r="S147" i="42"/>
  <c r="O147" i="42"/>
  <c r="N147" i="42"/>
  <c r="R147" i="42"/>
  <c r="T147" i="42"/>
  <c r="M147" i="42"/>
  <c r="BQ146" i="42"/>
  <c r="BO146" i="42"/>
  <c r="BE146" i="42"/>
  <c r="BC146" i="42"/>
  <c r="BA146" i="42"/>
  <c r="AY146" i="42"/>
  <c r="AW146" i="42"/>
  <c r="AU146" i="42"/>
  <c r="AS146" i="42"/>
  <c r="AQ146" i="42"/>
  <c r="AO146" i="42"/>
  <c r="AL146" i="42"/>
  <c r="AJ146" i="42"/>
  <c r="AH146" i="42"/>
  <c r="AE146" i="42"/>
  <c r="AC146" i="42"/>
  <c r="AA146" i="42"/>
  <c r="S146" i="42"/>
  <c r="R146" i="42"/>
  <c r="O146" i="42"/>
  <c r="N146" i="42"/>
  <c r="M146" i="42"/>
  <c r="BQ145" i="42"/>
  <c r="BO145" i="42"/>
  <c r="BE145" i="42"/>
  <c r="BC145" i="42"/>
  <c r="BA145" i="42"/>
  <c r="AY145" i="42"/>
  <c r="AW145" i="42"/>
  <c r="AU145" i="42"/>
  <c r="AS145" i="42"/>
  <c r="AQ145" i="42"/>
  <c r="AO145" i="42"/>
  <c r="AL145" i="42"/>
  <c r="AJ145" i="42"/>
  <c r="AH145" i="42"/>
  <c r="AE145" i="42"/>
  <c r="AC145" i="42"/>
  <c r="AA145" i="42"/>
  <c r="R145" i="42"/>
  <c r="T145" i="42"/>
  <c r="O145" i="42"/>
  <c r="S145" i="42"/>
  <c r="N145" i="42"/>
  <c r="M145" i="42"/>
  <c r="BQ144" i="42"/>
  <c r="BO144" i="42"/>
  <c r="BE144" i="42"/>
  <c r="BC144" i="42"/>
  <c r="BA144" i="42"/>
  <c r="AY144" i="42"/>
  <c r="AW144" i="42"/>
  <c r="AU144" i="42"/>
  <c r="AS144" i="42"/>
  <c r="AQ144" i="42"/>
  <c r="AO144" i="42"/>
  <c r="AL144" i="42"/>
  <c r="AJ144" i="42"/>
  <c r="AH144" i="42"/>
  <c r="AE144" i="42"/>
  <c r="AC144" i="42"/>
  <c r="AA144" i="42"/>
  <c r="O144" i="42"/>
  <c r="S144" i="42"/>
  <c r="N144" i="42"/>
  <c r="R144" i="42"/>
  <c r="M144" i="42"/>
  <c r="BQ143" i="42"/>
  <c r="BO143" i="42"/>
  <c r="BE143" i="42"/>
  <c r="BC143" i="42"/>
  <c r="BA143" i="42"/>
  <c r="AY143" i="42"/>
  <c r="AW143" i="42"/>
  <c r="AU143" i="42"/>
  <c r="AS143" i="42"/>
  <c r="AQ143" i="42"/>
  <c r="AO143" i="42"/>
  <c r="AL143" i="42"/>
  <c r="AJ143" i="42"/>
  <c r="AH143" i="42"/>
  <c r="AE143" i="42"/>
  <c r="AC143" i="42"/>
  <c r="AA143" i="42"/>
  <c r="T143" i="42"/>
  <c r="S143" i="42"/>
  <c r="O143" i="42"/>
  <c r="N143" i="42"/>
  <c r="R143" i="42"/>
  <c r="M143" i="42"/>
  <c r="BR142" i="42"/>
  <c r="BQ142" i="42"/>
  <c r="BP142" i="42"/>
  <c r="BO142" i="42"/>
  <c r="BF142" i="42"/>
  <c r="BE142" i="42"/>
  <c r="BD142" i="42"/>
  <c r="BC142" i="42"/>
  <c r="BB142" i="42"/>
  <c r="BA142" i="42"/>
  <c r="AZ142" i="42"/>
  <c r="AY142" i="42"/>
  <c r="AX142" i="42"/>
  <c r="AW142" i="42"/>
  <c r="AV142" i="42"/>
  <c r="AU142" i="42"/>
  <c r="AT142" i="42"/>
  <c r="AS142" i="42"/>
  <c r="AQ142" i="42"/>
  <c r="AO142" i="42"/>
  <c r="AH142" i="42"/>
  <c r="AF142" i="42"/>
  <c r="AE142" i="42"/>
  <c r="AD142" i="42"/>
  <c r="AC142" i="42"/>
  <c r="AB142" i="42"/>
  <c r="AA142" i="42"/>
  <c r="R142" i="42"/>
  <c r="T142" i="42"/>
  <c r="O142" i="42"/>
  <c r="S142" i="42"/>
  <c r="N142" i="42"/>
  <c r="M142" i="42"/>
  <c r="BQ141" i="42"/>
  <c r="BO141" i="42"/>
  <c r="BE141" i="42"/>
  <c r="BC141" i="42"/>
  <c r="BA141" i="42"/>
  <c r="AY141" i="42"/>
  <c r="AW141" i="42"/>
  <c r="AU141" i="42"/>
  <c r="AS141" i="42"/>
  <c r="AQ141" i="42"/>
  <c r="AO141" i="42"/>
  <c r="AL141" i="42"/>
  <c r="AJ141" i="42"/>
  <c r="AH141" i="42"/>
  <c r="AE141" i="42"/>
  <c r="AC141" i="42"/>
  <c r="AA141" i="42"/>
  <c r="O141" i="42"/>
  <c r="S141" i="42"/>
  <c r="N141" i="42"/>
  <c r="R141" i="42"/>
  <c r="M141" i="42"/>
  <c r="BQ140" i="42"/>
  <c r="BO140" i="42"/>
  <c r="BE140" i="42"/>
  <c r="BC140" i="42"/>
  <c r="BA140" i="42"/>
  <c r="AY140" i="42"/>
  <c r="AW140" i="42"/>
  <c r="AU140" i="42"/>
  <c r="AS140" i="42"/>
  <c r="AQ140" i="42"/>
  <c r="AO140" i="42"/>
  <c r="AL140" i="42"/>
  <c r="AJ140" i="42"/>
  <c r="AH140" i="42"/>
  <c r="AE140" i="42"/>
  <c r="AC140" i="42"/>
  <c r="AA140" i="42"/>
  <c r="S140" i="42"/>
  <c r="O140" i="42"/>
  <c r="N140" i="42"/>
  <c r="R140" i="42"/>
  <c r="T140" i="42"/>
  <c r="M140" i="42"/>
  <c r="BQ139" i="42"/>
  <c r="BO139" i="42"/>
  <c r="BE139" i="42"/>
  <c r="BC139" i="42"/>
  <c r="BA139" i="42"/>
  <c r="AY139" i="42"/>
  <c r="AW139" i="42"/>
  <c r="AU139" i="42"/>
  <c r="AS139" i="42"/>
  <c r="AQ139" i="42"/>
  <c r="AO139" i="42"/>
  <c r="AL139" i="42"/>
  <c r="AJ139" i="42"/>
  <c r="AH139" i="42"/>
  <c r="AE139" i="42"/>
  <c r="AC139" i="42"/>
  <c r="AA139" i="42"/>
  <c r="S139" i="42"/>
  <c r="R139" i="42"/>
  <c r="O139" i="42"/>
  <c r="N139" i="42"/>
  <c r="M139" i="42"/>
  <c r="BR138" i="42"/>
  <c r="BQ138" i="42"/>
  <c r="BP138" i="42"/>
  <c r="BO138" i="42"/>
  <c r="Y138" i="42"/>
  <c r="BF138" i="42"/>
  <c r="BE138" i="42"/>
  <c r="BD138" i="42"/>
  <c r="BC138" i="42"/>
  <c r="BB138" i="42"/>
  <c r="BA138" i="42"/>
  <c r="AZ138" i="42"/>
  <c r="AY138" i="42"/>
  <c r="AX138" i="42"/>
  <c r="AW138" i="42"/>
  <c r="AV138" i="42"/>
  <c r="AU138" i="42"/>
  <c r="AT138" i="42"/>
  <c r="AS138" i="42"/>
  <c r="AQ138" i="42"/>
  <c r="AO138" i="42"/>
  <c r="AL138" i="42"/>
  <c r="AJ138" i="42"/>
  <c r="AH138" i="42"/>
  <c r="AF138" i="42"/>
  <c r="AE138" i="42"/>
  <c r="AD138" i="42"/>
  <c r="AC138" i="42"/>
  <c r="AB138" i="42"/>
  <c r="AA138" i="42"/>
  <c r="O138" i="42"/>
  <c r="S138" i="42"/>
  <c r="N138" i="42"/>
  <c r="R138" i="42"/>
  <c r="M138" i="42"/>
  <c r="BQ137" i="42"/>
  <c r="BO137" i="42"/>
  <c r="BE137" i="42"/>
  <c r="BC137" i="42"/>
  <c r="BA137" i="42"/>
  <c r="AY137" i="42"/>
  <c r="AW137" i="42"/>
  <c r="AU137" i="42"/>
  <c r="AS137" i="42"/>
  <c r="AQ137" i="42"/>
  <c r="AO137" i="42"/>
  <c r="AL137" i="42"/>
  <c r="AJ137" i="42"/>
  <c r="AH137" i="42"/>
  <c r="AE137" i="42"/>
  <c r="AC137" i="42"/>
  <c r="AA137" i="42"/>
  <c r="S137" i="42"/>
  <c r="O137" i="42"/>
  <c r="N137" i="42"/>
  <c r="R137" i="42"/>
  <c r="T137" i="42"/>
  <c r="M137" i="42"/>
  <c r="BQ136" i="42"/>
  <c r="BO136" i="42"/>
  <c r="BE136" i="42"/>
  <c r="BC136" i="42"/>
  <c r="BA136" i="42"/>
  <c r="AY136" i="42"/>
  <c r="AW136" i="42"/>
  <c r="AU136" i="42"/>
  <c r="AS136" i="42"/>
  <c r="AQ136" i="42"/>
  <c r="AO136" i="42"/>
  <c r="AL136" i="42"/>
  <c r="AJ136" i="42"/>
  <c r="AH136" i="42"/>
  <c r="AE136" i="42"/>
  <c r="AC136" i="42"/>
  <c r="AA136" i="42"/>
  <c r="S136" i="42"/>
  <c r="R136" i="42"/>
  <c r="T136" i="42"/>
  <c r="O136" i="42"/>
  <c r="N136" i="42"/>
  <c r="M136" i="42"/>
  <c r="BQ135" i="42"/>
  <c r="BO135" i="42"/>
  <c r="BE135" i="42"/>
  <c r="BC135" i="42"/>
  <c r="BA135" i="42"/>
  <c r="AY135" i="42"/>
  <c r="AW135" i="42"/>
  <c r="AU135" i="42"/>
  <c r="AS135" i="42"/>
  <c r="AQ135" i="42"/>
  <c r="AO135" i="42"/>
  <c r="AL135" i="42"/>
  <c r="AJ135" i="42"/>
  <c r="AH135" i="42"/>
  <c r="AE135" i="42"/>
  <c r="AC135" i="42"/>
  <c r="AA135" i="42"/>
  <c r="R135" i="42"/>
  <c r="O135" i="42"/>
  <c r="S135" i="42"/>
  <c r="N135" i="42"/>
  <c r="M135" i="42"/>
  <c r="BQ134" i="42"/>
  <c r="BO134" i="42"/>
  <c r="BE134" i="42"/>
  <c r="BC134" i="42"/>
  <c r="BA134" i="42"/>
  <c r="AY134" i="42"/>
  <c r="AW134" i="42"/>
  <c r="AU134" i="42"/>
  <c r="AS134" i="42"/>
  <c r="AQ134" i="42"/>
  <c r="AO134" i="42"/>
  <c r="AL134" i="42"/>
  <c r="AJ134" i="42"/>
  <c r="AH134" i="42"/>
  <c r="AE134" i="42"/>
  <c r="AC134" i="42"/>
  <c r="AA134" i="42"/>
  <c r="O134" i="42"/>
  <c r="S134" i="42"/>
  <c r="N134" i="42"/>
  <c r="R134" i="42"/>
  <c r="M134" i="42"/>
  <c r="BQ133" i="42"/>
  <c r="BO133" i="42"/>
  <c r="BE133" i="42"/>
  <c r="BC133" i="42"/>
  <c r="BA133" i="42"/>
  <c r="AY133" i="42"/>
  <c r="AW133" i="42"/>
  <c r="AU133" i="42"/>
  <c r="AS133" i="42"/>
  <c r="AQ133" i="42"/>
  <c r="AO133" i="42"/>
  <c r="AL133" i="42"/>
  <c r="AJ133" i="42"/>
  <c r="AH133" i="42"/>
  <c r="AE133" i="42"/>
  <c r="AC133" i="42"/>
  <c r="AA133" i="42"/>
  <c r="S133" i="42"/>
  <c r="O133" i="42"/>
  <c r="N133" i="42"/>
  <c r="R133" i="42"/>
  <c r="T133" i="42"/>
  <c r="M133" i="42"/>
  <c r="BQ132" i="42"/>
  <c r="BO132" i="42"/>
  <c r="BE132" i="42"/>
  <c r="BC132" i="42"/>
  <c r="BA132" i="42"/>
  <c r="AY132" i="42"/>
  <c r="AW132" i="42"/>
  <c r="AU132" i="42"/>
  <c r="AS132" i="42"/>
  <c r="AQ132" i="42"/>
  <c r="AO132" i="42"/>
  <c r="AL132" i="42"/>
  <c r="AJ132" i="42"/>
  <c r="AH132" i="42"/>
  <c r="AE132" i="42"/>
  <c r="AC132" i="42"/>
  <c r="AA132" i="42"/>
  <c r="S132" i="42"/>
  <c r="R132" i="42"/>
  <c r="O132" i="42"/>
  <c r="N132" i="42"/>
  <c r="M132" i="42"/>
  <c r="BQ131" i="42"/>
  <c r="BO131" i="42"/>
  <c r="BE131" i="42"/>
  <c r="BC131" i="42"/>
  <c r="BA131" i="42"/>
  <c r="AY131" i="42"/>
  <c r="AW131" i="42"/>
  <c r="AU131" i="42"/>
  <c r="AS131" i="42"/>
  <c r="AQ131" i="42"/>
  <c r="AO131" i="42"/>
  <c r="AL131" i="42"/>
  <c r="AJ131" i="42"/>
  <c r="AH131" i="42"/>
  <c r="AE131" i="42"/>
  <c r="AC131" i="42"/>
  <c r="AA131" i="42"/>
  <c r="R131" i="42"/>
  <c r="T131" i="42"/>
  <c r="O131" i="42"/>
  <c r="S131" i="42"/>
  <c r="N131" i="42"/>
  <c r="M131" i="42"/>
  <c r="BQ130" i="42"/>
  <c r="BO130" i="42"/>
  <c r="BE130" i="42"/>
  <c r="BC130" i="42"/>
  <c r="BA130" i="42"/>
  <c r="AY130" i="42"/>
  <c r="AW130" i="42"/>
  <c r="AU130" i="42"/>
  <c r="AS130" i="42"/>
  <c r="AQ130" i="42"/>
  <c r="AO130" i="42"/>
  <c r="AL130" i="42"/>
  <c r="AJ130" i="42"/>
  <c r="AH130" i="42"/>
  <c r="AE130" i="42"/>
  <c r="AC130" i="42"/>
  <c r="AA130" i="42"/>
  <c r="O130" i="42"/>
  <c r="S130" i="42"/>
  <c r="N130" i="42"/>
  <c r="R130" i="42"/>
  <c r="M130" i="42"/>
  <c r="BQ129" i="42"/>
  <c r="BO129" i="42"/>
  <c r="BE129" i="42"/>
  <c r="BC129" i="42"/>
  <c r="BA129" i="42"/>
  <c r="AY129" i="42"/>
  <c r="AW129" i="42"/>
  <c r="AU129" i="42"/>
  <c r="AS129" i="42"/>
  <c r="AQ129" i="42"/>
  <c r="AO129" i="42"/>
  <c r="AL129" i="42"/>
  <c r="AJ129" i="42"/>
  <c r="AH129" i="42"/>
  <c r="AE129" i="42"/>
  <c r="AC129" i="42"/>
  <c r="AA129" i="42"/>
  <c r="T129" i="42"/>
  <c r="S129" i="42"/>
  <c r="O129" i="42"/>
  <c r="N129" i="42"/>
  <c r="R129" i="42"/>
  <c r="M129" i="42"/>
  <c r="BR128" i="42"/>
  <c r="BQ128" i="42"/>
  <c r="BP128" i="42"/>
  <c r="BO128" i="42"/>
  <c r="BF128" i="42"/>
  <c r="BE128" i="42"/>
  <c r="BD128" i="42"/>
  <c r="BC128" i="42"/>
  <c r="BB128" i="42"/>
  <c r="BA128" i="42"/>
  <c r="AZ128" i="42"/>
  <c r="AY128" i="42"/>
  <c r="AX128" i="42"/>
  <c r="AW128" i="42"/>
  <c r="AV128" i="42"/>
  <c r="AU128" i="42"/>
  <c r="AT128" i="42"/>
  <c r="AS128" i="42"/>
  <c r="AQ128" i="42"/>
  <c r="AO128" i="42"/>
  <c r="AH128" i="42"/>
  <c r="AF128" i="42"/>
  <c r="AE128" i="42"/>
  <c r="AD128" i="42"/>
  <c r="AC128" i="42"/>
  <c r="AB128" i="42"/>
  <c r="AA128" i="42"/>
  <c r="R128" i="42"/>
  <c r="T128" i="42"/>
  <c r="O128" i="42"/>
  <c r="S128" i="42"/>
  <c r="N128" i="42"/>
  <c r="M128" i="42"/>
  <c r="BR127" i="42"/>
  <c r="BQ127" i="42"/>
  <c r="BP127" i="42"/>
  <c r="BO127" i="42"/>
  <c r="BJ127" i="42"/>
  <c r="BF127" i="42"/>
  <c r="BE127" i="42"/>
  <c r="BD127" i="42"/>
  <c r="BC127" i="42"/>
  <c r="BB127" i="42"/>
  <c r="BA127" i="42"/>
  <c r="AZ127" i="42"/>
  <c r="AY127" i="42"/>
  <c r="AX127" i="42"/>
  <c r="AW127" i="42"/>
  <c r="AV127" i="42"/>
  <c r="AU127" i="42"/>
  <c r="AT127" i="42"/>
  <c r="AS127" i="42"/>
  <c r="AQ127" i="42"/>
  <c r="AO127" i="42"/>
  <c r="AH127" i="42"/>
  <c r="AF127" i="42"/>
  <c r="AE127" i="42"/>
  <c r="AD127" i="42"/>
  <c r="AC127" i="42"/>
  <c r="AB127" i="42"/>
  <c r="AA127" i="42"/>
  <c r="BM127" i="42"/>
  <c r="T127" i="42"/>
  <c r="S127" i="42"/>
  <c r="O127" i="42"/>
  <c r="N127" i="42"/>
  <c r="R127" i="42"/>
  <c r="M127" i="42"/>
  <c r="BR126" i="42"/>
  <c r="BQ126" i="42"/>
  <c r="BP126" i="42"/>
  <c r="BO126" i="42"/>
  <c r="BF126" i="42"/>
  <c r="BE126" i="42"/>
  <c r="BD126" i="42"/>
  <c r="BC126" i="42"/>
  <c r="BB126" i="42"/>
  <c r="BA126" i="42"/>
  <c r="AZ126" i="42"/>
  <c r="AY126" i="42"/>
  <c r="AX126" i="42"/>
  <c r="AW126" i="42"/>
  <c r="AV126" i="42"/>
  <c r="AU126" i="42"/>
  <c r="AT126" i="42"/>
  <c r="AS126" i="42"/>
  <c r="AQ126" i="42"/>
  <c r="AO126" i="42"/>
  <c r="AH126" i="42"/>
  <c r="AF126" i="42"/>
  <c r="AE126" i="42"/>
  <c r="AD126" i="42"/>
  <c r="AC126" i="42"/>
  <c r="AB126" i="42"/>
  <c r="AA126" i="42"/>
  <c r="R126" i="42"/>
  <c r="T126" i="42"/>
  <c r="O126" i="42"/>
  <c r="S126" i="42"/>
  <c r="N126" i="42"/>
  <c r="M126" i="42"/>
  <c r="BR125" i="42"/>
  <c r="BQ125" i="42"/>
  <c r="BP125" i="42"/>
  <c r="BO125" i="42"/>
  <c r="BF125" i="42"/>
  <c r="BE125" i="42"/>
  <c r="BD125" i="42"/>
  <c r="BC125" i="42"/>
  <c r="BB125" i="42"/>
  <c r="BA125" i="42"/>
  <c r="AZ125" i="42"/>
  <c r="AY125" i="42"/>
  <c r="AX125" i="42"/>
  <c r="AW125" i="42"/>
  <c r="AV125" i="42"/>
  <c r="AU125" i="42"/>
  <c r="AT125" i="42"/>
  <c r="AS125" i="42"/>
  <c r="AQ125" i="42"/>
  <c r="AO125" i="42"/>
  <c r="AH125" i="42"/>
  <c r="AF125" i="42"/>
  <c r="AE125" i="42"/>
  <c r="AD125" i="42"/>
  <c r="AC125" i="42"/>
  <c r="AB125" i="42"/>
  <c r="AA125" i="42"/>
  <c r="BM125" i="42"/>
  <c r="T125" i="42"/>
  <c r="S125" i="42"/>
  <c r="O125" i="42"/>
  <c r="N125" i="42"/>
  <c r="R125" i="42"/>
  <c r="M125" i="42"/>
  <c r="BR124" i="42"/>
  <c r="BQ124" i="42"/>
  <c r="BP124" i="42"/>
  <c r="BO124" i="42"/>
  <c r="BF124" i="42"/>
  <c r="BE124" i="42"/>
  <c r="BD124" i="42"/>
  <c r="BC124" i="42"/>
  <c r="BB124" i="42"/>
  <c r="BA124" i="42"/>
  <c r="AZ124" i="42"/>
  <c r="AY124" i="42"/>
  <c r="AX124" i="42"/>
  <c r="AW124" i="42"/>
  <c r="AV124" i="42"/>
  <c r="AU124" i="42"/>
  <c r="AT124" i="42"/>
  <c r="AS124" i="42"/>
  <c r="AQ124" i="42"/>
  <c r="AO124" i="42"/>
  <c r="AH124" i="42"/>
  <c r="AF124" i="42"/>
  <c r="AE124" i="42"/>
  <c r="AD124" i="42"/>
  <c r="AC124" i="42"/>
  <c r="AB124" i="42"/>
  <c r="AA124" i="42"/>
  <c r="R124" i="42"/>
  <c r="T124" i="42"/>
  <c r="O124" i="42"/>
  <c r="S124" i="42"/>
  <c r="N124" i="42"/>
  <c r="M124" i="42"/>
  <c r="BR123" i="42"/>
  <c r="BQ123" i="42"/>
  <c r="BP123" i="42"/>
  <c r="BO123" i="42"/>
  <c r="BF123" i="42"/>
  <c r="BE123" i="42"/>
  <c r="BD123" i="42"/>
  <c r="BC123" i="42"/>
  <c r="BB123" i="42"/>
  <c r="BA123" i="42"/>
  <c r="AZ123" i="42"/>
  <c r="AY123" i="42"/>
  <c r="AX123" i="42"/>
  <c r="AW123" i="42"/>
  <c r="AV123" i="42"/>
  <c r="AU123" i="42"/>
  <c r="AT123" i="42"/>
  <c r="AS123" i="42"/>
  <c r="AQ123" i="42"/>
  <c r="AO123" i="42"/>
  <c r="AH123" i="42"/>
  <c r="AF123" i="42"/>
  <c r="AE123" i="42"/>
  <c r="AD123" i="42"/>
  <c r="AC123" i="42"/>
  <c r="AB123" i="42"/>
  <c r="AA123" i="42"/>
  <c r="BJ123" i="42"/>
  <c r="S123" i="42"/>
  <c r="O123" i="42"/>
  <c r="N123" i="42"/>
  <c r="R123" i="42"/>
  <c r="T123" i="42"/>
  <c r="M123" i="42"/>
  <c r="BQ122" i="42"/>
  <c r="BO122" i="42"/>
  <c r="BE122" i="42"/>
  <c r="BC122" i="42"/>
  <c r="BA122" i="42"/>
  <c r="AY122" i="42"/>
  <c r="AW122" i="42"/>
  <c r="AU122" i="42"/>
  <c r="AS122" i="42"/>
  <c r="AQ122" i="42"/>
  <c r="AO122" i="42"/>
  <c r="AL122" i="42"/>
  <c r="AJ122" i="42"/>
  <c r="AH122" i="42"/>
  <c r="AE122" i="42"/>
  <c r="AC122" i="42"/>
  <c r="AA122" i="42"/>
  <c r="S122" i="42"/>
  <c r="R122" i="42"/>
  <c r="O122" i="42"/>
  <c r="N122" i="42"/>
  <c r="M122" i="42"/>
  <c r="BQ121" i="42"/>
  <c r="BO121" i="42"/>
  <c r="BE121" i="42"/>
  <c r="BC121" i="42"/>
  <c r="BA121" i="42"/>
  <c r="AY121" i="42"/>
  <c r="AW121" i="42"/>
  <c r="AU121" i="42"/>
  <c r="AS121" i="42"/>
  <c r="AQ121" i="42"/>
  <c r="AO121" i="42"/>
  <c r="AL121" i="42"/>
  <c r="AJ121" i="42"/>
  <c r="AH121" i="42"/>
  <c r="AE121" i="42"/>
  <c r="AC121" i="42"/>
  <c r="AA121" i="42"/>
  <c r="O121" i="42"/>
  <c r="S121" i="42"/>
  <c r="N121" i="42"/>
  <c r="R121" i="42"/>
  <c r="T121" i="42"/>
  <c r="M121" i="42"/>
  <c r="BQ120" i="42"/>
  <c r="BO120" i="42"/>
  <c r="BE120" i="42"/>
  <c r="BC120" i="42"/>
  <c r="BA120" i="42"/>
  <c r="AY120" i="42"/>
  <c r="AW120" i="42"/>
  <c r="AU120" i="42"/>
  <c r="AS120" i="42"/>
  <c r="AQ120" i="42"/>
  <c r="AO120" i="42"/>
  <c r="AL120" i="42"/>
  <c r="AJ120" i="42"/>
  <c r="AH120" i="42"/>
  <c r="AE120" i="42"/>
  <c r="AC120" i="42"/>
  <c r="AA120" i="42"/>
  <c r="S120" i="42"/>
  <c r="O120" i="42"/>
  <c r="N120" i="42"/>
  <c r="R120" i="42"/>
  <c r="T120" i="42"/>
  <c r="M120" i="42"/>
  <c r="BR119" i="42"/>
  <c r="BQ119" i="42"/>
  <c r="BP119" i="42"/>
  <c r="BO119" i="42"/>
  <c r="BF119" i="42"/>
  <c r="BE119" i="42"/>
  <c r="BD119" i="42"/>
  <c r="BC119" i="42"/>
  <c r="BB119" i="42"/>
  <c r="BA119" i="42"/>
  <c r="AZ119" i="42"/>
  <c r="AY119" i="42"/>
  <c r="AX119" i="42"/>
  <c r="AW119" i="42"/>
  <c r="AV119" i="42"/>
  <c r="AU119" i="42"/>
  <c r="AT119" i="42"/>
  <c r="AS119" i="42"/>
  <c r="AQ119" i="42"/>
  <c r="AO119" i="42"/>
  <c r="AH119" i="42"/>
  <c r="AF119" i="42"/>
  <c r="AE119" i="42"/>
  <c r="AD119" i="42"/>
  <c r="AC119" i="42"/>
  <c r="AB119" i="42"/>
  <c r="AA119" i="42"/>
  <c r="O119" i="42"/>
  <c r="S119" i="42"/>
  <c r="N119" i="42"/>
  <c r="R119" i="42"/>
  <c r="M119" i="42"/>
  <c r="BR118" i="42"/>
  <c r="BQ118" i="42"/>
  <c r="BP118" i="42"/>
  <c r="BO118" i="42"/>
  <c r="BF118" i="42"/>
  <c r="BE118" i="42"/>
  <c r="BD118" i="42"/>
  <c r="BC118" i="42"/>
  <c r="BB118" i="42"/>
  <c r="BA118" i="42"/>
  <c r="AZ118" i="42"/>
  <c r="AY118" i="42"/>
  <c r="AX118" i="42"/>
  <c r="AW118" i="42"/>
  <c r="AV118" i="42"/>
  <c r="AU118" i="42"/>
  <c r="AT118" i="42"/>
  <c r="AS118" i="42"/>
  <c r="AQ118" i="42"/>
  <c r="AO118" i="42"/>
  <c r="AH118" i="42"/>
  <c r="AF118" i="42"/>
  <c r="AE118" i="42"/>
  <c r="AD118" i="42"/>
  <c r="AC118" i="42"/>
  <c r="AB118" i="42"/>
  <c r="AA118" i="42"/>
  <c r="R118" i="42"/>
  <c r="O118" i="42"/>
  <c r="S118" i="42"/>
  <c r="N118" i="42"/>
  <c r="M118" i="42"/>
  <c r="BR117" i="42"/>
  <c r="BQ117" i="42"/>
  <c r="BP117" i="42"/>
  <c r="BO117" i="42"/>
  <c r="BF117" i="42"/>
  <c r="BE117" i="42"/>
  <c r="BD117" i="42"/>
  <c r="BC117" i="42"/>
  <c r="BB117" i="42"/>
  <c r="BA117" i="42"/>
  <c r="AZ117" i="42"/>
  <c r="AY117" i="42"/>
  <c r="AX117" i="42"/>
  <c r="AW117" i="42"/>
  <c r="AV117" i="42"/>
  <c r="AU117" i="42"/>
  <c r="AT117" i="42"/>
  <c r="AS117" i="42"/>
  <c r="AQ117" i="42"/>
  <c r="AO117" i="42"/>
  <c r="AH117" i="42"/>
  <c r="AF117" i="42"/>
  <c r="AE117" i="42"/>
  <c r="AD117" i="42"/>
  <c r="AC117" i="42"/>
  <c r="AB117" i="42"/>
  <c r="AA117" i="42"/>
  <c r="S117" i="42"/>
  <c r="R117" i="42"/>
  <c r="T117" i="42"/>
  <c r="O117" i="42"/>
  <c r="N117" i="42"/>
  <c r="M117" i="42"/>
  <c r="BR116" i="42"/>
  <c r="BQ116" i="42"/>
  <c r="BP116" i="42"/>
  <c r="BO116" i="42"/>
  <c r="BL116" i="42"/>
  <c r="BF116" i="42"/>
  <c r="BE116" i="42"/>
  <c r="BD116" i="42"/>
  <c r="BC116" i="42"/>
  <c r="BB116" i="42"/>
  <c r="BA116" i="42"/>
  <c r="AZ116" i="42"/>
  <c r="AY116" i="42"/>
  <c r="AX116" i="42"/>
  <c r="AW116" i="42"/>
  <c r="AV116" i="42"/>
  <c r="AU116" i="42"/>
  <c r="AT116" i="42"/>
  <c r="AS116" i="42"/>
  <c r="AQ116" i="42"/>
  <c r="AO116" i="42"/>
  <c r="AL116" i="42"/>
  <c r="AJ116" i="42"/>
  <c r="AH116" i="42"/>
  <c r="AF116" i="42"/>
  <c r="AE116" i="42"/>
  <c r="AD116" i="42"/>
  <c r="AC116" i="42"/>
  <c r="AB116" i="42"/>
  <c r="AA116" i="42"/>
  <c r="BJ116" i="42"/>
  <c r="O116" i="42"/>
  <c r="S116" i="42"/>
  <c r="N116" i="42"/>
  <c r="R116" i="42"/>
  <c r="T116" i="42"/>
  <c r="M116" i="42"/>
  <c r="BR115" i="42"/>
  <c r="BQ115" i="42"/>
  <c r="BP115" i="42"/>
  <c r="BO115" i="42"/>
  <c r="BF115" i="42"/>
  <c r="BE115" i="42"/>
  <c r="BD115" i="42"/>
  <c r="BC115" i="42"/>
  <c r="BB115" i="42"/>
  <c r="BA115" i="42"/>
  <c r="AZ115" i="42"/>
  <c r="AY115" i="42"/>
  <c r="AX115" i="42"/>
  <c r="AW115" i="42"/>
  <c r="AV115" i="42"/>
  <c r="AU115" i="42"/>
  <c r="AT115" i="42"/>
  <c r="AS115" i="42"/>
  <c r="AQ115" i="42"/>
  <c r="AO115" i="42"/>
  <c r="AL115" i="42"/>
  <c r="AJ115" i="42"/>
  <c r="AH115" i="42"/>
  <c r="AF115" i="42"/>
  <c r="AE115" i="42"/>
  <c r="AD115" i="42"/>
  <c r="AC115" i="42"/>
  <c r="AB115" i="42"/>
  <c r="AA115" i="42"/>
  <c r="Y115" i="42"/>
  <c r="BM115" i="42" s="1"/>
  <c r="S115" i="42"/>
  <c r="R115" i="42"/>
  <c r="T115" i="42"/>
  <c r="O115" i="42"/>
  <c r="N115" i="42"/>
  <c r="M115" i="42"/>
  <c r="BQ114" i="42"/>
  <c r="BO114" i="42"/>
  <c r="BE114" i="42"/>
  <c r="BC114" i="42"/>
  <c r="BA114" i="42"/>
  <c r="AY114" i="42"/>
  <c r="AW114" i="42"/>
  <c r="AU114" i="42"/>
  <c r="AS114" i="42"/>
  <c r="AQ114" i="42"/>
  <c r="AO114" i="42"/>
  <c r="AL114" i="42"/>
  <c r="AJ114" i="42"/>
  <c r="AH114" i="42"/>
  <c r="AE114" i="42"/>
  <c r="AC114" i="42"/>
  <c r="AA114" i="42"/>
  <c r="O114" i="42"/>
  <c r="S114" i="42"/>
  <c r="N114" i="42"/>
  <c r="R114" i="42"/>
  <c r="M114" i="42"/>
  <c r="BQ113" i="42"/>
  <c r="BO113" i="42"/>
  <c r="BE113" i="42"/>
  <c r="BC113" i="42"/>
  <c r="BA113" i="42"/>
  <c r="AY113" i="42"/>
  <c r="AW113" i="42"/>
  <c r="AU113" i="42"/>
  <c r="AS113" i="42"/>
  <c r="AQ113" i="42"/>
  <c r="AO113" i="42"/>
  <c r="AL113" i="42"/>
  <c r="AJ113" i="42"/>
  <c r="AH113" i="42"/>
  <c r="AE113" i="42"/>
  <c r="AC113" i="42"/>
  <c r="AA113" i="42"/>
  <c r="S113" i="42"/>
  <c r="R113" i="42"/>
  <c r="O113" i="42"/>
  <c r="N113" i="42"/>
  <c r="M113" i="42"/>
  <c r="BQ112" i="42"/>
  <c r="BO112" i="42"/>
  <c r="BE112" i="42"/>
  <c r="BC112" i="42"/>
  <c r="BA112" i="42"/>
  <c r="AY112" i="42"/>
  <c r="AW112" i="42"/>
  <c r="AU112" i="42"/>
  <c r="AS112" i="42"/>
  <c r="AQ112" i="42"/>
  <c r="AO112" i="42"/>
  <c r="AL112" i="42"/>
  <c r="AJ112" i="42"/>
  <c r="AH112" i="42"/>
  <c r="AE112" i="42"/>
  <c r="AC112" i="42"/>
  <c r="AA112" i="42"/>
  <c r="O112" i="42"/>
  <c r="S112" i="42"/>
  <c r="N112" i="42"/>
  <c r="R112" i="42"/>
  <c r="T112" i="42"/>
  <c r="M112" i="42"/>
  <c r="BQ111" i="42"/>
  <c r="BO111" i="42"/>
  <c r="BE111" i="42"/>
  <c r="BC111" i="42"/>
  <c r="BA111" i="42"/>
  <c r="AY111" i="42"/>
  <c r="AW111" i="42"/>
  <c r="AU111" i="42"/>
  <c r="AS111" i="42"/>
  <c r="AQ111" i="42"/>
  <c r="AO111" i="42"/>
  <c r="AH111" i="42"/>
  <c r="AE111" i="42"/>
  <c r="AC111" i="42"/>
  <c r="AA111" i="42"/>
  <c r="S111" i="42"/>
  <c r="O111" i="42"/>
  <c r="N111" i="42"/>
  <c r="R111" i="42"/>
  <c r="T111" i="42"/>
  <c r="M111" i="42"/>
  <c r="BQ110" i="42"/>
  <c r="BO110" i="42"/>
  <c r="BE110" i="42"/>
  <c r="BC110" i="42"/>
  <c r="BA110" i="42"/>
  <c r="AY110" i="42"/>
  <c r="AW110" i="42"/>
  <c r="AU110" i="42"/>
  <c r="AS110" i="42"/>
  <c r="AQ110" i="42"/>
  <c r="AO110" i="42"/>
  <c r="AL110" i="42"/>
  <c r="AJ110" i="42"/>
  <c r="AH110" i="42"/>
  <c r="AE110" i="42"/>
  <c r="AC110" i="42"/>
  <c r="AA110" i="42"/>
  <c r="R110" i="42"/>
  <c r="O110" i="42"/>
  <c r="S110" i="42"/>
  <c r="N110" i="42"/>
  <c r="M110" i="42"/>
  <c r="BQ109" i="42"/>
  <c r="BO109" i="42"/>
  <c r="BE109" i="42"/>
  <c r="BC109" i="42"/>
  <c r="BA109" i="42"/>
  <c r="AY109" i="42"/>
  <c r="AW109" i="42"/>
  <c r="AU109" i="42"/>
  <c r="AS109" i="42"/>
  <c r="AQ109" i="42"/>
  <c r="AO109" i="42"/>
  <c r="AL109" i="42"/>
  <c r="AJ109" i="42"/>
  <c r="AH109" i="42"/>
  <c r="AE109" i="42"/>
  <c r="AC109" i="42"/>
  <c r="AA109" i="42"/>
  <c r="S109" i="42"/>
  <c r="O109" i="42"/>
  <c r="N109" i="42"/>
  <c r="R109" i="42"/>
  <c r="T109" i="42"/>
  <c r="M109" i="42"/>
  <c r="BQ108" i="42"/>
  <c r="BO108" i="42"/>
  <c r="BE108" i="42"/>
  <c r="BC108" i="42"/>
  <c r="BA108" i="42"/>
  <c r="AY108" i="42"/>
  <c r="AW108" i="42"/>
  <c r="AU108" i="42"/>
  <c r="AS108" i="42"/>
  <c r="AQ108" i="42"/>
  <c r="AO108" i="42"/>
  <c r="AL108" i="42"/>
  <c r="AJ108" i="42"/>
  <c r="AH108" i="42"/>
  <c r="AE108" i="42"/>
  <c r="AC108" i="42"/>
  <c r="AA108" i="42"/>
  <c r="R108" i="42"/>
  <c r="O108" i="42"/>
  <c r="S108" i="42"/>
  <c r="N108" i="42"/>
  <c r="M108" i="42"/>
  <c r="BQ107" i="42"/>
  <c r="BO107" i="42"/>
  <c r="BE107" i="42"/>
  <c r="BC107" i="42"/>
  <c r="BA107" i="42"/>
  <c r="AY107" i="42"/>
  <c r="AW107" i="42"/>
  <c r="AU107" i="42"/>
  <c r="AS107" i="42"/>
  <c r="AQ107" i="42"/>
  <c r="AO107" i="42"/>
  <c r="AL107" i="42"/>
  <c r="AJ107" i="42"/>
  <c r="AH107" i="42"/>
  <c r="AE107" i="42"/>
  <c r="AC107" i="42"/>
  <c r="AA107" i="42"/>
  <c r="O107" i="42"/>
  <c r="S107" i="42"/>
  <c r="N107" i="42"/>
  <c r="R107" i="42"/>
  <c r="M107" i="42"/>
  <c r="BQ106" i="42"/>
  <c r="BO106" i="42"/>
  <c r="BE106" i="42"/>
  <c r="BC106" i="42"/>
  <c r="BA106" i="42"/>
  <c r="AY106" i="42"/>
  <c r="AW106" i="42"/>
  <c r="AU106" i="42"/>
  <c r="AS106" i="42"/>
  <c r="AQ106" i="42"/>
  <c r="AO106" i="42"/>
  <c r="AL106" i="42"/>
  <c r="AJ106" i="42"/>
  <c r="AH106" i="42"/>
  <c r="AE106" i="42"/>
  <c r="AC106" i="42"/>
  <c r="AA106" i="42"/>
  <c r="S106" i="42"/>
  <c r="O106" i="42"/>
  <c r="N106" i="42"/>
  <c r="R106" i="42"/>
  <c r="T106" i="42"/>
  <c r="M106" i="42"/>
  <c r="BQ105" i="42"/>
  <c r="BO105" i="42"/>
  <c r="BE105" i="42"/>
  <c r="BC105" i="42"/>
  <c r="BA105" i="42"/>
  <c r="AY105" i="42"/>
  <c r="AW105" i="42"/>
  <c r="AU105" i="42"/>
  <c r="AS105" i="42"/>
  <c r="AQ105" i="42"/>
  <c r="AO105" i="42"/>
  <c r="AL105" i="42"/>
  <c r="AJ105" i="42"/>
  <c r="AH105" i="42"/>
  <c r="AE105" i="42"/>
  <c r="AC105" i="42"/>
  <c r="AA105" i="42"/>
  <c r="R105" i="42"/>
  <c r="T105" i="42"/>
  <c r="O105" i="42"/>
  <c r="S105" i="42"/>
  <c r="N105" i="42"/>
  <c r="M105" i="42"/>
  <c r="BQ104" i="42"/>
  <c r="BO104" i="42"/>
  <c r="BE104" i="42"/>
  <c r="BC104" i="42"/>
  <c r="BA104" i="42"/>
  <c r="AY104" i="42"/>
  <c r="AW104" i="42"/>
  <c r="AU104" i="42"/>
  <c r="AS104" i="42"/>
  <c r="AQ104" i="42"/>
  <c r="AO104" i="42"/>
  <c r="AL104" i="42"/>
  <c r="AJ104" i="42"/>
  <c r="AH104" i="42"/>
  <c r="AE104" i="42"/>
  <c r="AC104" i="42"/>
  <c r="AA104" i="42"/>
  <c r="T104" i="42"/>
  <c r="S104" i="42"/>
  <c r="O104" i="42"/>
  <c r="N104" i="42"/>
  <c r="R104" i="42"/>
  <c r="M104" i="42"/>
  <c r="BQ103" i="42"/>
  <c r="BO103" i="42"/>
  <c r="BE103" i="42"/>
  <c r="BC103" i="42"/>
  <c r="BA103" i="42"/>
  <c r="AY103" i="42"/>
  <c r="AW103" i="42"/>
  <c r="AU103" i="42"/>
  <c r="AS103" i="42"/>
  <c r="AQ103" i="42"/>
  <c r="AO103" i="42"/>
  <c r="AL103" i="42"/>
  <c r="AJ103" i="42"/>
  <c r="AH103" i="42"/>
  <c r="AE103" i="42"/>
  <c r="AC103" i="42"/>
  <c r="AA103" i="42"/>
  <c r="R103" i="42"/>
  <c r="O103" i="42"/>
  <c r="S103" i="42"/>
  <c r="N103" i="42"/>
  <c r="M103" i="42"/>
  <c r="BQ102" i="42"/>
  <c r="BO102" i="42"/>
  <c r="BE102" i="42"/>
  <c r="BC102" i="42"/>
  <c r="BA102" i="42"/>
  <c r="AY102" i="42"/>
  <c r="AW102" i="42"/>
  <c r="AU102" i="42"/>
  <c r="AS102" i="42"/>
  <c r="AQ102" i="42"/>
  <c r="AO102" i="42"/>
  <c r="AL102" i="42"/>
  <c r="AJ102" i="42"/>
  <c r="AH102" i="42"/>
  <c r="AE102" i="42"/>
  <c r="AC102" i="42"/>
  <c r="AA102" i="42"/>
  <c r="S102" i="42"/>
  <c r="O102" i="42"/>
  <c r="N102" i="42"/>
  <c r="R102" i="42"/>
  <c r="T102" i="42"/>
  <c r="M102" i="42"/>
  <c r="BQ101" i="42"/>
  <c r="BO101" i="42"/>
  <c r="BE101" i="42"/>
  <c r="BC101" i="42"/>
  <c r="BA101" i="42"/>
  <c r="AY101" i="42"/>
  <c r="AW101" i="42"/>
  <c r="AU101" i="42"/>
  <c r="AS101" i="42"/>
  <c r="AQ101" i="42"/>
  <c r="AO101" i="42"/>
  <c r="AL101" i="42"/>
  <c r="AJ101" i="42"/>
  <c r="AH101" i="42"/>
  <c r="AE101" i="42"/>
  <c r="AC101" i="42"/>
  <c r="AA101" i="42"/>
  <c r="R101" i="42"/>
  <c r="T101" i="42"/>
  <c r="O101" i="42"/>
  <c r="S101" i="42"/>
  <c r="N101" i="42"/>
  <c r="M101" i="42"/>
  <c r="BQ100" i="42"/>
  <c r="BO100" i="42"/>
  <c r="BE100" i="42"/>
  <c r="BC100" i="42"/>
  <c r="BA100" i="42"/>
  <c r="AY100" i="42"/>
  <c r="AW100" i="42"/>
  <c r="AU100" i="42"/>
  <c r="AS100" i="42"/>
  <c r="AQ100" i="42"/>
  <c r="AO100" i="42"/>
  <c r="AH100" i="42"/>
  <c r="AE100" i="42"/>
  <c r="AC100" i="42"/>
  <c r="AA100" i="42"/>
  <c r="O100" i="42"/>
  <c r="S100" i="42"/>
  <c r="N100" i="42"/>
  <c r="R100" i="42"/>
  <c r="M100" i="42"/>
  <c r="BQ99" i="42"/>
  <c r="BO99" i="42"/>
  <c r="BE99" i="42"/>
  <c r="BC99" i="42"/>
  <c r="BA99" i="42"/>
  <c r="AY99" i="42"/>
  <c r="AW99" i="42"/>
  <c r="AU99" i="42"/>
  <c r="AS99" i="42"/>
  <c r="AQ99" i="42"/>
  <c r="AO99" i="42"/>
  <c r="AH99" i="42"/>
  <c r="AE99" i="42"/>
  <c r="AC99" i="42"/>
  <c r="AA99" i="42"/>
  <c r="S99" i="42"/>
  <c r="O99" i="42"/>
  <c r="N99" i="42"/>
  <c r="R99" i="42"/>
  <c r="T99" i="42"/>
  <c r="M99" i="42"/>
  <c r="BQ98" i="42"/>
  <c r="BO98" i="42"/>
  <c r="BE98" i="42"/>
  <c r="BC98" i="42"/>
  <c r="BA98" i="42"/>
  <c r="AY98" i="42"/>
  <c r="AW98" i="42"/>
  <c r="AU98" i="42"/>
  <c r="AS98" i="42"/>
  <c r="AQ98" i="42"/>
  <c r="AO98" i="42"/>
  <c r="AH98" i="42"/>
  <c r="AE98" i="42"/>
  <c r="AC98" i="42"/>
  <c r="AA98" i="42"/>
  <c r="R98" i="42"/>
  <c r="T98" i="42"/>
  <c r="O98" i="42"/>
  <c r="S98" i="42"/>
  <c r="N98" i="42"/>
  <c r="M98" i="42"/>
  <c r="BQ97" i="42"/>
  <c r="BO97" i="42"/>
  <c r="BE97" i="42"/>
  <c r="BC97" i="42"/>
  <c r="BA97" i="42"/>
  <c r="AY97" i="42"/>
  <c r="AW97" i="42"/>
  <c r="AU97" i="42"/>
  <c r="AS97" i="42"/>
  <c r="AQ97" i="42"/>
  <c r="AO97" i="42"/>
  <c r="AH97" i="42"/>
  <c r="AE97" i="42"/>
  <c r="AC97" i="42"/>
  <c r="AA97" i="42"/>
  <c r="T97" i="42"/>
  <c r="S97" i="42"/>
  <c r="O97" i="42"/>
  <c r="N97" i="42"/>
  <c r="R97" i="42"/>
  <c r="M97" i="42"/>
  <c r="BQ96" i="42"/>
  <c r="BO96" i="42"/>
  <c r="BE96" i="42"/>
  <c r="BC96" i="42"/>
  <c r="BA96" i="42"/>
  <c r="AY96" i="42"/>
  <c r="AW96" i="42"/>
  <c r="AU96" i="42"/>
  <c r="AS96" i="42"/>
  <c r="AQ96" i="42"/>
  <c r="AO96" i="42"/>
  <c r="AH96" i="42"/>
  <c r="AE96" i="42"/>
  <c r="AC96" i="42"/>
  <c r="AA96" i="42"/>
  <c r="R96" i="42"/>
  <c r="O96" i="42"/>
  <c r="S96" i="42"/>
  <c r="N96" i="42"/>
  <c r="M96" i="42"/>
  <c r="BQ95" i="42"/>
  <c r="BO95" i="42"/>
  <c r="BE95" i="42"/>
  <c r="BC95" i="42"/>
  <c r="BA95" i="42"/>
  <c r="AY95" i="42"/>
  <c r="AW95" i="42"/>
  <c r="AU95" i="42"/>
  <c r="AS95" i="42"/>
  <c r="AQ95" i="42"/>
  <c r="AO95" i="42"/>
  <c r="AH95" i="42"/>
  <c r="AE95" i="42"/>
  <c r="AC95" i="42"/>
  <c r="AA95" i="42"/>
  <c r="S95" i="42"/>
  <c r="O95" i="42"/>
  <c r="N95" i="42"/>
  <c r="R95" i="42"/>
  <c r="T95" i="42"/>
  <c r="M95" i="42"/>
  <c r="BQ94" i="42"/>
  <c r="BO94" i="42"/>
  <c r="BE94" i="42"/>
  <c r="BC94" i="42"/>
  <c r="BA94" i="42"/>
  <c r="AY94" i="42"/>
  <c r="AW94" i="42"/>
  <c r="AU94" i="42"/>
  <c r="AS94" i="42"/>
  <c r="AQ94" i="42"/>
  <c r="AO94" i="42"/>
  <c r="AH94" i="42"/>
  <c r="AE94" i="42"/>
  <c r="AC94" i="42"/>
  <c r="AA94" i="42"/>
  <c r="S94" i="42"/>
  <c r="R94" i="42"/>
  <c r="T94" i="42"/>
  <c r="O94" i="42"/>
  <c r="N94" i="42"/>
  <c r="M94" i="42"/>
  <c r="BQ93" i="42"/>
  <c r="BO93" i="42"/>
  <c r="BE93" i="42"/>
  <c r="BC93" i="42"/>
  <c r="BA93" i="42"/>
  <c r="AY93" i="42"/>
  <c r="AW93" i="42"/>
  <c r="AU93" i="42"/>
  <c r="AS93" i="42"/>
  <c r="AQ93" i="42"/>
  <c r="AO93" i="42"/>
  <c r="AH93" i="42"/>
  <c r="AE93" i="42"/>
  <c r="AC93" i="42"/>
  <c r="AA93" i="42"/>
  <c r="R93" i="42"/>
  <c r="O93" i="42"/>
  <c r="S93" i="42"/>
  <c r="N93" i="42"/>
  <c r="M93" i="42"/>
  <c r="BQ92" i="42"/>
  <c r="BO92" i="42"/>
  <c r="BE92" i="42"/>
  <c r="BC92" i="42"/>
  <c r="BA92" i="42"/>
  <c r="AY92" i="42"/>
  <c r="AW92" i="42"/>
  <c r="AU92" i="42"/>
  <c r="AS92" i="42"/>
  <c r="AQ92" i="42"/>
  <c r="AO92" i="42"/>
  <c r="AH92" i="42"/>
  <c r="AE92" i="42"/>
  <c r="AC92" i="42"/>
  <c r="AA92" i="42"/>
  <c r="O92" i="42"/>
  <c r="S92" i="42"/>
  <c r="N92" i="42"/>
  <c r="R92" i="42"/>
  <c r="T92" i="42"/>
  <c r="M92" i="42"/>
  <c r="BQ91" i="42"/>
  <c r="BO91" i="42"/>
  <c r="BE91" i="42"/>
  <c r="BC91" i="42"/>
  <c r="BA91" i="42"/>
  <c r="AY91" i="42"/>
  <c r="AW91" i="42"/>
  <c r="AU91" i="42"/>
  <c r="AS91" i="42"/>
  <c r="AQ91" i="42"/>
  <c r="AO91" i="42"/>
  <c r="AH91" i="42"/>
  <c r="AE91" i="42"/>
  <c r="AC91" i="42"/>
  <c r="AA91" i="42"/>
  <c r="S91" i="42"/>
  <c r="O91" i="42"/>
  <c r="N91" i="42"/>
  <c r="R91" i="42"/>
  <c r="T91" i="42"/>
  <c r="M91" i="42"/>
  <c r="BQ90" i="42"/>
  <c r="BO90" i="42"/>
  <c r="BE90" i="42"/>
  <c r="BC90" i="42"/>
  <c r="BA90" i="42"/>
  <c r="AY90" i="42"/>
  <c r="AW90" i="42"/>
  <c r="AU90" i="42"/>
  <c r="AS90" i="42"/>
  <c r="AQ90" i="42"/>
  <c r="AO90" i="42"/>
  <c r="AH90" i="42"/>
  <c r="AE90" i="42"/>
  <c r="AC90" i="42"/>
  <c r="AA90" i="42"/>
  <c r="R90" i="42"/>
  <c r="T90" i="42"/>
  <c r="O90" i="42"/>
  <c r="S90" i="42"/>
  <c r="N90" i="42"/>
  <c r="M90" i="42"/>
  <c r="BR89" i="42"/>
  <c r="BQ89" i="42"/>
  <c r="BP89" i="42"/>
  <c r="BO89" i="42"/>
  <c r="BF89" i="42"/>
  <c r="BE89" i="42"/>
  <c r="BD89" i="42"/>
  <c r="BC89" i="42"/>
  <c r="BB89" i="42"/>
  <c r="BA89" i="42"/>
  <c r="AZ89" i="42"/>
  <c r="AY89" i="42"/>
  <c r="AX89" i="42"/>
  <c r="AW89" i="42"/>
  <c r="AV89" i="42"/>
  <c r="AU89" i="42"/>
  <c r="AT89" i="42"/>
  <c r="AS89" i="42"/>
  <c r="AQ89" i="42"/>
  <c r="AO89" i="42"/>
  <c r="AL89" i="42"/>
  <c r="AJ89" i="42"/>
  <c r="AH89" i="42"/>
  <c r="AF89" i="42"/>
  <c r="AE89" i="42"/>
  <c r="AD89" i="42"/>
  <c r="AC89" i="42"/>
  <c r="AB89" i="42"/>
  <c r="AA89" i="42"/>
  <c r="R89" i="42"/>
  <c r="T89" i="42"/>
  <c r="O89" i="42"/>
  <c r="S89" i="42"/>
  <c r="N89" i="42"/>
  <c r="M89" i="42"/>
  <c r="E89" i="42"/>
  <c r="E90" i="42" s="1"/>
  <c r="E91" i="42" s="1"/>
  <c r="D89" i="42"/>
  <c r="D90" i="42"/>
  <c r="D91" i="42"/>
  <c r="BR88" i="42"/>
  <c r="BQ88" i="42"/>
  <c r="BP88" i="42"/>
  <c r="BO88" i="42"/>
  <c r="Y88" i="42"/>
  <c r="BJ88" i="42" s="1"/>
  <c r="BF88" i="42"/>
  <c r="BE88" i="42"/>
  <c r="BD88" i="42"/>
  <c r="BC88" i="42"/>
  <c r="BB88" i="42"/>
  <c r="BA88" i="42"/>
  <c r="AZ88" i="42"/>
  <c r="AY88" i="42"/>
  <c r="AX88" i="42"/>
  <c r="AW88" i="42"/>
  <c r="AV88" i="42"/>
  <c r="AU88" i="42"/>
  <c r="AT88" i="42"/>
  <c r="AS88" i="42"/>
  <c r="AQ88" i="42"/>
  <c r="AO88" i="42"/>
  <c r="AL88" i="42"/>
  <c r="AJ88" i="42"/>
  <c r="AH88" i="42"/>
  <c r="AF88" i="42"/>
  <c r="AE88" i="42"/>
  <c r="AD88" i="42"/>
  <c r="AC88" i="42"/>
  <c r="AB88" i="42"/>
  <c r="AA88" i="42"/>
  <c r="S88" i="42"/>
  <c r="R88" i="42"/>
  <c r="O88" i="42"/>
  <c r="N88" i="42"/>
  <c r="M88" i="42"/>
  <c r="BQ87" i="42"/>
  <c r="BO87" i="42"/>
  <c r="BE87" i="42"/>
  <c r="BC87" i="42"/>
  <c r="BA87" i="42"/>
  <c r="AY87" i="42"/>
  <c r="AW87" i="42"/>
  <c r="AU87" i="42"/>
  <c r="AS87" i="42"/>
  <c r="AQ87" i="42"/>
  <c r="AO87" i="42"/>
  <c r="AL87" i="42"/>
  <c r="AJ87" i="42"/>
  <c r="AH87" i="42"/>
  <c r="AE87" i="42"/>
  <c r="AC87" i="42"/>
  <c r="AA87" i="42"/>
  <c r="R87" i="42"/>
  <c r="O87" i="42"/>
  <c r="S87" i="42"/>
  <c r="N87" i="42"/>
  <c r="M87" i="42"/>
  <c r="BQ86" i="42"/>
  <c r="BO86" i="42"/>
  <c r="BE86" i="42"/>
  <c r="BC86" i="42"/>
  <c r="BA86" i="42"/>
  <c r="AY86" i="42"/>
  <c r="AW86" i="42"/>
  <c r="AU86" i="42"/>
  <c r="AS86" i="42"/>
  <c r="AQ86" i="42"/>
  <c r="AO86" i="42"/>
  <c r="AL86" i="42"/>
  <c r="AJ86" i="42"/>
  <c r="AH86" i="42"/>
  <c r="AE86" i="42"/>
  <c r="AC86" i="42"/>
  <c r="AA86" i="42"/>
  <c r="O86" i="42"/>
  <c r="S86" i="42"/>
  <c r="N86" i="42"/>
  <c r="R86" i="42"/>
  <c r="M86" i="42"/>
  <c r="BQ85" i="42"/>
  <c r="BO85" i="42"/>
  <c r="BE85" i="42"/>
  <c r="BC85" i="42"/>
  <c r="BA85" i="42"/>
  <c r="AY85" i="42"/>
  <c r="AW85" i="42"/>
  <c r="AU85" i="42"/>
  <c r="AS85" i="42"/>
  <c r="AQ85" i="42"/>
  <c r="AO85" i="42"/>
  <c r="AL85" i="42"/>
  <c r="AJ85" i="42"/>
  <c r="AH85" i="42"/>
  <c r="AE85" i="42"/>
  <c r="AC85" i="42"/>
  <c r="AA85" i="42"/>
  <c r="S85" i="42"/>
  <c r="R85" i="42"/>
  <c r="O85" i="42"/>
  <c r="N85" i="42"/>
  <c r="M85" i="42"/>
  <c r="D85" i="42"/>
  <c r="D86" i="42"/>
  <c r="BR84" i="42"/>
  <c r="BQ84" i="42"/>
  <c r="BP84" i="42"/>
  <c r="BO84" i="42"/>
  <c r="BF84" i="42"/>
  <c r="BE84" i="42"/>
  <c r="BD84" i="42"/>
  <c r="BC84" i="42"/>
  <c r="BB84" i="42"/>
  <c r="BA84" i="42"/>
  <c r="AZ84" i="42"/>
  <c r="AY84" i="42"/>
  <c r="AX84" i="42"/>
  <c r="AW84" i="42"/>
  <c r="AV84" i="42"/>
  <c r="AU84" i="42"/>
  <c r="AT84" i="42"/>
  <c r="AS84" i="42"/>
  <c r="AQ84" i="42"/>
  <c r="AO84" i="42"/>
  <c r="AL84" i="42"/>
  <c r="AJ84" i="42"/>
  <c r="AH84" i="42"/>
  <c r="AF84" i="42"/>
  <c r="AE84" i="42"/>
  <c r="AD84" i="42"/>
  <c r="AC84" i="42"/>
  <c r="AB84" i="42"/>
  <c r="AA84" i="42"/>
  <c r="S84" i="42"/>
  <c r="O84" i="42"/>
  <c r="N84" i="42"/>
  <c r="R84" i="42"/>
  <c r="T84" i="42"/>
  <c r="M84" i="42"/>
  <c r="E84" i="42"/>
  <c r="E85" i="42" s="1"/>
  <c r="E86" i="42" s="1"/>
  <c r="D84" i="42"/>
  <c r="BQ83" i="42"/>
  <c r="BO83" i="42"/>
  <c r="BE83" i="42"/>
  <c r="BC83" i="42"/>
  <c r="BA83" i="42"/>
  <c r="AY83" i="42"/>
  <c r="AW83" i="42"/>
  <c r="AU83" i="42"/>
  <c r="AS83" i="42"/>
  <c r="AQ83" i="42"/>
  <c r="AO83" i="42"/>
  <c r="AH83" i="42"/>
  <c r="AE83" i="42"/>
  <c r="AC83" i="42"/>
  <c r="AA83" i="42"/>
  <c r="R83" i="42"/>
  <c r="T83" i="42"/>
  <c r="O83" i="42"/>
  <c r="S83" i="42"/>
  <c r="N83" i="42"/>
  <c r="M83" i="42"/>
  <c r="BR82" i="42"/>
  <c r="BQ82" i="42"/>
  <c r="BP82" i="42"/>
  <c r="BO82" i="42"/>
  <c r="Y82" i="42"/>
  <c r="BJ82" i="42" s="1"/>
  <c r="BF82" i="42"/>
  <c r="BE82" i="42"/>
  <c r="BD82" i="42"/>
  <c r="BC82" i="42"/>
  <c r="BB82" i="42"/>
  <c r="BA82" i="42"/>
  <c r="AZ82" i="42"/>
  <c r="AY82" i="42"/>
  <c r="AX82" i="42"/>
  <c r="AW82" i="42"/>
  <c r="AV82" i="42"/>
  <c r="AU82" i="42"/>
  <c r="AT82" i="42"/>
  <c r="AS82" i="42"/>
  <c r="AQ82" i="42"/>
  <c r="AO82" i="42"/>
  <c r="AL82" i="42"/>
  <c r="AJ82" i="42"/>
  <c r="AH82" i="42"/>
  <c r="AF82" i="42"/>
  <c r="AE82" i="42"/>
  <c r="AD82" i="42"/>
  <c r="AC82" i="42"/>
  <c r="AB82" i="42"/>
  <c r="AA82" i="42"/>
  <c r="T82" i="42"/>
  <c r="S82" i="42"/>
  <c r="O82" i="42"/>
  <c r="N82" i="42"/>
  <c r="R82" i="42"/>
  <c r="M82" i="42"/>
  <c r="BQ81" i="42"/>
  <c r="BO81" i="42"/>
  <c r="BE81" i="42"/>
  <c r="BC81" i="42"/>
  <c r="BA81" i="42"/>
  <c r="AY81" i="42"/>
  <c r="AW81" i="42"/>
  <c r="AU81" i="42"/>
  <c r="AS81" i="42"/>
  <c r="AQ81" i="42"/>
  <c r="AO81" i="42"/>
  <c r="AH81" i="42"/>
  <c r="AE81" i="42"/>
  <c r="AC81" i="42"/>
  <c r="AA81" i="42"/>
  <c r="S81" i="42"/>
  <c r="R81" i="42"/>
  <c r="O81" i="42"/>
  <c r="N81" i="42"/>
  <c r="M81" i="42"/>
  <c r="D81" i="42"/>
  <c r="BR80" i="42"/>
  <c r="BQ80" i="42"/>
  <c r="BP80" i="42"/>
  <c r="BO80" i="42"/>
  <c r="BF80" i="42"/>
  <c r="BE80" i="42"/>
  <c r="BD80" i="42"/>
  <c r="BC80" i="42"/>
  <c r="BB80" i="42"/>
  <c r="BA80" i="42"/>
  <c r="AZ80" i="42"/>
  <c r="AY80" i="42"/>
  <c r="AX80" i="42"/>
  <c r="AW80" i="42"/>
  <c r="AV80" i="42"/>
  <c r="AU80" i="42"/>
  <c r="AT80" i="42"/>
  <c r="AS80" i="42"/>
  <c r="AQ80" i="42"/>
  <c r="AO80" i="42"/>
  <c r="AH80" i="42"/>
  <c r="AF80" i="42"/>
  <c r="AE80" i="42"/>
  <c r="AD80" i="42"/>
  <c r="AC80" i="42"/>
  <c r="AB80" i="42"/>
  <c r="AA80" i="42"/>
  <c r="BM80" i="42"/>
  <c r="S80" i="42"/>
  <c r="O80" i="42"/>
  <c r="N80" i="42"/>
  <c r="R80" i="42"/>
  <c r="T80" i="42"/>
  <c r="M80" i="42"/>
  <c r="E80" i="42"/>
  <c r="E81" i="42"/>
  <c r="D80" i="42"/>
  <c r="BR79" i="42"/>
  <c r="BQ79" i="42"/>
  <c r="BP79" i="42"/>
  <c r="BO79" i="42"/>
  <c r="BF79" i="42"/>
  <c r="BE79" i="42"/>
  <c r="BD79" i="42"/>
  <c r="BC79" i="42"/>
  <c r="BB79" i="42"/>
  <c r="BA79" i="42"/>
  <c r="AZ79" i="42"/>
  <c r="AY79" i="42"/>
  <c r="AX79" i="42"/>
  <c r="AW79" i="42"/>
  <c r="AV79" i="42"/>
  <c r="AU79" i="42"/>
  <c r="AT79" i="42"/>
  <c r="AS79" i="42"/>
  <c r="AQ79" i="42"/>
  <c r="AO79" i="42"/>
  <c r="AH79" i="42"/>
  <c r="AF79" i="42"/>
  <c r="AE79" i="42"/>
  <c r="AD79" i="42"/>
  <c r="AC79" i="42"/>
  <c r="AB79" i="42"/>
  <c r="AA79" i="42"/>
  <c r="O79" i="42"/>
  <c r="S79" i="42"/>
  <c r="N79" i="42"/>
  <c r="R79" i="42"/>
  <c r="M79" i="42"/>
  <c r="E79" i="42"/>
  <c r="D79" i="42"/>
  <c r="BR78" i="42"/>
  <c r="BQ78" i="42"/>
  <c r="BP78" i="42"/>
  <c r="BO78" i="42"/>
  <c r="BF78" i="42"/>
  <c r="BE78" i="42"/>
  <c r="BD78" i="42"/>
  <c r="BC78" i="42"/>
  <c r="BB78" i="42"/>
  <c r="BA78" i="42"/>
  <c r="AZ78" i="42"/>
  <c r="AY78" i="42"/>
  <c r="AX78" i="42"/>
  <c r="AW78" i="42"/>
  <c r="AV78" i="42"/>
  <c r="AU78" i="42"/>
  <c r="AT78" i="42"/>
  <c r="AS78" i="42"/>
  <c r="AQ78" i="42"/>
  <c r="AO78" i="42"/>
  <c r="AH78" i="42"/>
  <c r="AF78" i="42"/>
  <c r="AE78" i="42"/>
  <c r="AD78" i="42"/>
  <c r="AC78" i="42"/>
  <c r="AB78" i="42"/>
  <c r="AA78" i="42"/>
  <c r="R78" i="42"/>
  <c r="O78" i="42"/>
  <c r="S78" i="42"/>
  <c r="N78" i="42"/>
  <c r="M78" i="42"/>
  <c r="BQ77" i="42"/>
  <c r="BO77" i="42"/>
  <c r="BE77" i="42"/>
  <c r="BC77" i="42"/>
  <c r="BA77" i="42"/>
  <c r="AY77" i="42"/>
  <c r="AW77" i="42"/>
  <c r="AU77" i="42"/>
  <c r="AS77" i="42"/>
  <c r="AQ77" i="42"/>
  <c r="AO77" i="42"/>
  <c r="AH77" i="42"/>
  <c r="AE77" i="42"/>
  <c r="AC77" i="42"/>
  <c r="AA77" i="42"/>
  <c r="O77" i="42"/>
  <c r="S77" i="42"/>
  <c r="N77" i="42"/>
  <c r="R77" i="42"/>
  <c r="T77" i="42"/>
  <c r="M77" i="42"/>
  <c r="F77" i="42"/>
  <c r="BR76" i="42"/>
  <c r="BQ76" i="42"/>
  <c r="BP76" i="42"/>
  <c r="BO76" i="42"/>
  <c r="Y76" i="42"/>
  <c r="BM76" i="42" s="1"/>
  <c r="BF76" i="42"/>
  <c r="BE76" i="42"/>
  <c r="BD76" i="42"/>
  <c r="BC76" i="42"/>
  <c r="BB76" i="42"/>
  <c r="BA76" i="42"/>
  <c r="AZ76" i="42"/>
  <c r="AY76" i="42"/>
  <c r="AX76" i="42"/>
  <c r="AW76" i="42"/>
  <c r="AV76" i="42"/>
  <c r="AU76" i="42"/>
  <c r="AT76" i="42"/>
  <c r="AS76" i="42"/>
  <c r="AQ76" i="42"/>
  <c r="AO76" i="42"/>
  <c r="AH76" i="42"/>
  <c r="AF76" i="42"/>
  <c r="AE76" i="42"/>
  <c r="AD76" i="42"/>
  <c r="AC76" i="42"/>
  <c r="AB76" i="42"/>
  <c r="AA76" i="42"/>
  <c r="R76" i="42"/>
  <c r="T76" i="42"/>
  <c r="O76" i="42"/>
  <c r="S76" i="42"/>
  <c r="N76" i="42"/>
  <c r="M76" i="42"/>
  <c r="BR75" i="42"/>
  <c r="BQ75" i="42"/>
  <c r="BP75" i="42"/>
  <c r="BO75" i="42"/>
  <c r="BF75" i="42"/>
  <c r="BE75" i="42"/>
  <c r="BD75" i="42"/>
  <c r="BC75" i="42"/>
  <c r="BB75" i="42"/>
  <c r="BA75" i="42"/>
  <c r="AZ75" i="42"/>
  <c r="AY75" i="42"/>
  <c r="AX75" i="42"/>
  <c r="AW75" i="42"/>
  <c r="AV75" i="42"/>
  <c r="AU75" i="42"/>
  <c r="AT75" i="42"/>
  <c r="AS75" i="42"/>
  <c r="AQ75" i="42"/>
  <c r="AO75" i="42"/>
  <c r="AH75" i="42"/>
  <c r="AF75" i="42"/>
  <c r="AE75" i="42"/>
  <c r="AD75" i="42"/>
  <c r="AC75" i="42"/>
  <c r="AB75" i="42"/>
  <c r="AA75" i="42"/>
  <c r="Y75" i="42"/>
  <c r="BM75" i="42" s="1"/>
  <c r="S75" i="42"/>
  <c r="R75" i="42"/>
  <c r="T75" i="42"/>
  <c r="O75" i="42"/>
  <c r="N75" i="42"/>
  <c r="M75" i="42"/>
  <c r="E75" i="42"/>
  <c r="E76" i="42"/>
  <c r="E77" i="42"/>
  <c r="D75" i="42"/>
  <c r="D76" i="42"/>
  <c r="D77" i="42"/>
  <c r="BR74" i="42"/>
  <c r="BQ74" i="42"/>
  <c r="BP74" i="42"/>
  <c r="BO74" i="42"/>
  <c r="BF74" i="42"/>
  <c r="BE74" i="42"/>
  <c r="BD74" i="42"/>
  <c r="BC74" i="42"/>
  <c r="BB74" i="42"/>
  <c r="BA74" i="42"/>
  <c r="AZ74" i="42"/>
  <c r="AY74" i="42"/>
  <c r="AX74" i="42"/>
  <c r="AW74" i="42"/>
  <c r="AV74" i="42"/>
  <c r="AU74" i="42"/>
  <c r="AT74" i="42"/>
  <c r="AS74" i="42"/>
  <c r="AQ74" i="42"/>
  <c r="AO74" i="42"/>
  <c r="AH74" i="42"/>
  <c r="AF74" i="42"/>
  <c r="AE74" i="42"/>
  <c r="AD74" i="42"/>
  <c r="AC74" i="42"/>
  <c r="AB74" i="42"/>
  <c r="AA74" i="42"/>
  <c r="Y74" i="42"/>
  <c r="BH74" i="42" s="1"/>
  <c r="T74" i="42"/>
  <c r="S74" i="42"/>
  <c r="O74" i="42"/>
  <c r="N74" i="42"/>
  <c r="R74" i="42"/>
  <c r="M74" i="42"/>
  <c r="BR73" i="42"/>
  <c r="BQ73" i="42"/>
  <c r="BP73" i="42"/>
  <c r="BO73" i="42"/>
  <c r="BF73" i="42"/>
  <c r="BE73" i="42"/>
  <c r="BD73" i="42"/>
  <c r="BC73" i="42"/>
  <c r="BB73" i="42"/>
  <c r="BA73" i="42"/>
  <c r="AZ73" i="42"/>
  <c r="AY73" i="42"/>
  <c r="AX73" i="42"/>
  <c r="AW73" i="42"/>
  <c r="AV73" i="42"/>
  <c r="AU73" i="42"/>
  <c r="AT73" i="42"/>
  <c r="AS73" i="42"/>
  <c r="AQ73" i="42"/>
  <c r="AO73" i="42"/>
  <c r="AH73" i="42"/>
  <c r="AF73" i="42"/>
  <c r="AE73" i="42"/>
  <c r="AD73" i="42"/>
  <c r="AC73" i="42"/>
  <c r="AB73" i="42"/>
  <c r="AA73" i="42"/>
  <c r="Y73" i="42"/>
  <c r="BM73" i="42" s="1"/>
  <c r="R73" i="42"/>
  <c r="T73" i="42"/>
  <c r="O73" i="42"/>
  <c r="S73" i="42"/>
  <c r="N73" i="42"/>
  <c r="M73" i="42"/>
  <c r="BQ72" i="42"/>
  <c r="BO72" i="42"/>
  <c r="BE72" i="42"/>
  <c r="BC72" i="42"/>
  <c r="BA72" i="42"/>
  <c r="AY72" i="42"/>
  <c r="AW72" i="42"/>
  <c r="AU72" i="42"/>
  <c r="AS72" i="42"/>
  <c r="AQ72" i="42"/>
  <c r="AO72" i="42"/>
  <c r="AH72" i="42"/>
  <c r="AE72" i="42"/>
  <c r="AC72" i="42"/>
  <c r="AA72" i="42"/>
  <c r="T72" i="42"/>
  <c r="S72" i="42"/>
  <c r="O72" i="42"/>
  <c r="N72" i="42"/>
  <c r="R72" i="42"/>
  <c r="M72" i="42"/>
  <c r="E72" i="42"/>
  <c r="E73" i="42"/>
  <c r="D72" i="42"/>
  <c r="D73" i="42"/>
  <c r="BQ71" i="42"/>
  <c r="BO71" i="42"/>
  <c r="BE71" i="42"/>
  <c r="BC71" i="42"/>
  <c r="BA71" i="42"/>
  <c r="AY71" i="42"/>
  <c r="AW71" i="42"/>
  <c r="AU71" i="42"/>
  <c r="AS71" i="42"/>
  <c r="AQ71" i="42"/>
  <c r="AO71" i="42"/>
  <c r="AL71" i="42"/>
  <c r="AJ71" i="42"/>
  <c r="AH71" i="42"/>
  <c r="AE71" i="42"/>
  <c r="AC71" i="42"/>
  <c r="AA71" i="42"/>
  <c r="R71" i="42"/>
  <c r="T71" i="42"/>
  <c r="O71" i="42"/>
  <c r="S71" i="42"/>
  <c r="N71" i="42"/>
  <c r="M71" i="42"/>
  <c r="F73" i="42"/>
  <c r="BQ70" i="42"/>
  <c r="BO70" i="42"/>
  <c r="BE70" i="42"/>
  <c r="BC70" i="42"/>
  <c r="BA70" i="42"/>
  <c r="AY70" i="42"/>
  <c r="AW70" i="42"/>
  <c r="AU70" i="42"/>
  <c r="AS70" i="42"/>
  <c r="AQ70" i="42"/>
  <c r="AO70" i="42"/>
  <c r="AH70" i="42"/>
  <c r="AE70" i="42"/>
  <c r="AC70" i="42"/>
  <c r="AA70" i="42"/>
  <c r="R70" i="42"/>
  <c r="T70" i="42"/>
  <c r="O70" i="42"/>
  <c r="S70" i="42"/>
  <c r="N70" i="42"/>
  <c r="M70" i="42"/>
  <c r="BR69" i="42"/>
  <c r="BQ69" i="42"/>
  <c r="BP69" i="42"/>
  <c r="BO69" i="42"/>
  <c r="BF69" i="42"/>
  <c r="BE69" i="42"/>
  <c r="BD69" i="42"/>
  <c r="BC69" i="42"/>
  <c r="BB69" i="42"/>
  <c r="BA69" i="42"/>
  <c r="AZ69" i="42"/>
  <c r="AY69" i="42"/>
  <c r="AX69" i="42"/>
  <c r="AW69" i="42"/>
  <c r="AV69" i="42"/>
  <c r="AU69" i="42"/>
  <c r="AT69" i="42"/>
  <c r="AS69" i="42"/>
  <c r="AQ69" i="42"/>
  <c r="AO69" i="42"/>
  <c r="AH69" i="42"/>
  <c r="AF69" i="42"/>
  <c r="AE69" i="42"/>
  <c r="AD69" i="42"/>
  <c r="AC69" i="42"/>
  <c r="AB69" i="42"/>
  <c r="AA69" i="42"/>
  <c r="T69" i="42"/>
  <c r="S69" i="42"/>
  <c r="O69" i="42"/>
  <c r="N69" i="42"/>
  <c r="R69" i="42"/>
  <c r="M69" i="42"/>
  <c r="BQ68" i="42"/>
  <c r="BO68" i="42"/>
  <c r="BE68" i="42"/>
  <c r="BC68" i="42"/>
  <c r="BA68" i="42"/>
  <c r="AY68" i="42"/>
  <c r="AW68" i="42"/>
  <c r="AU68" i="42"/>
  <c r="AS68" i="42"/>
  <c r="AQ68" i="42"/>
  <c r="AO68" i="42"/>
  <c r="AH68" i="42"/>
  <c r="AE68" i="42"/>
  <c r="AC68" i="42"/>
  <c r="AA68" i="42"/>
  <c r="S68" i="42"/>
  <c r="R68" i="42"/>
  <c r="O68" i="42"/>
  <c r="N68" i="42"/>
  <c r="M68" i="42"/>
  <c r="BQ67" i="42"/>
  <c r="BO67" i="42"/>
  <c r="BE67" i="42"/>
  <c r="BC67" i="42"/>
  <c r="BA67" i="42"/>
  <c r="AY67" i="42"/>
  <c r="AW67" i="42"/>
  <c r="AU67" i="42"/>
  <c r="AS67" i="42"/>
  <c r="AQ67" i="42"/>
  <c r="AO67" i="42"/>
  <c r="AH67" i="42"/>
  <c r="AE67" i="42"/>
  <c r="AC67" i="42"/>
  <c r="AA67" i="42"/>
  <c r="O67" i="42"/>
  <c r="S67" i="42"/>
  <c r="T67" i="42"/>
  <c r="N67" i="42"/>
  <c r="R67" i="42"/>
  <c r="M67" i="42"/>
  <c r="E66" i="42"/>
  <c r="E67" i="42" s="1"/>
  <c r="E68" i="42" s="1"/>
  <c r="BR66" i="42"/>
  <c r="BQ66" i="42"/>
  <c r="BP66" i="42"/>
  <c r="BO66" i="42"/>
  <c r="BF66" i="42"/>
  <c r="BE66" i="42"/>
  <c r="BD66" i="42"/>
  <c r="BC66" i="42"/>
  <c r="BB66" i="42"/>
  <c r="BA66" i="42"/>
  <c r="AZ66" i="42"/>
  <c r="AY66" i="42"/>
  <c r="AX66" i="42"/>
  <c r="AW66" i="42"/>
  <c r="AV66" i="42"/>
  <c r="AU66" i="42"/>
  <c r="AT66" i="42"/>
  <c r="AS66" i="42"/>
  <c r="AQ66" i="42"/>
  <c r="AO66" i="42"/>
  <c r="AH66" i="42"/>
  <c r="AF66" i="42"/>
  <c r="AE66" i="42"/>
  <c r="AD66" i="42"/>
  <c r="AC66" i="42"/>
  <c r="AB66" i="42"/>
  <c r="AA66" i="42"/>
  <c r="R66" i="42"/>
  <c r="O66" i="42"/>
  <c r="S66" i="42"/>
  <c r="N66" i="42"/>
  <c r="M66" i="42"/>
  <c r="D66" i="42"/>
  <c r="D67" i="42"/>
  <c r="D68" i="42"/>
  <c r="BQ65" i="42"/>
  <c r="BO65" i="42"/>
  <c r="BE65" i="42"/>
  <c r="BC65" i="42"/>
  <c r="BA65" i="42"/>
  <c r="AY65" i="42"/>
  <c r="AW65" i="42"/>
  <c r="AU65" i="42"/>
  <c r="AS65" i="42"/>
  <c r="AQ65" i="42"/>
  <c r="AO65" i="42"/>
  <c r="AH65" i="42"/>
  <c r="AE65" i="42"/>
  <c r="AC65" i="42"/>
  <c r="AA65" i="42"/>
  <c r="T65" i="42"/>
  <c r="S65" i="42"/>
  <c r="O65" i="42"/>
  <c r="N65" i="42"/>
  <c r="R65" i="42"/>
  <c r="M65" i="42"/>
  <c r="BQ64" i="42"/>
  <c r="BO64" i="42"/>
  <c r="BE64" i="42"/>
  <c r="BC64" i="42"/>
  <c r="BA64" i="42"/>
  <c r="AY64" i="42"/>
  <c r="AW64" i="42"/>
  <c r="AU64" i="42"/>
  <c r="AS64" i="42"/>
  <c r="AQ64" i="42"/>
  <c r="AO64" i="42"/>
  <c r="AH64" i="42"/>
  <c r="AE64" i="42"/>
  <c r="AC64" i="42"/>
  <c r="AA64" i="42"/>
  <c r="S64" i="42"/>
  <c r="R64" i="42"/>
  <c r="T64" i="42"/>
  <c r="O64" i="42"/>
  <c r="N64" i="42"/>
  <c r="M64" i="42"/>
  <c r="BR63" i="42"/>
  <c r="BQ63" i="42"/>
  <c r="BP63" i="42"/>
  <c r="BO63" i="42"/>
  <c r="BF63" i="42"/>
  <c r="BE63" i="42"/>
  <c r="BD63" i="42"/>
  <c r="BC63" i="42"/>
  <c r="BB63" i="42"/>
  <c r="BA63" i="42"/>
  <c r="AZ63" i="42"/>
  <c r="AY63" i="42"/>
  <c r="AX63" i="42"/>
  <c r="AW63" i="42"/>
  <c r="AV63" i="42"/>
  <c r="AU63" i="42"/>
  <c r="AT63" i="42"/>
  <c r="AS63" i="42"/>
  <c r="AQ63" i="42"/>
  <c r="AO63" i="42"/>
  <c r="AH63" i="42"/>
  <c r="AF63" i="42"/>
  <c r="AE63" i="42"/>
  <c r="AD63" i="42"/>
  <c r="AC63" i="42"/>
  <c r="AB63" i="42"/>
  <c r="AA63" i="42"/>
  <c r="O63" i="42"/>
  <c r="S63" i="42"/>
  <c r="N63" i="42"/>
  <c r="R63" i="42"/>
  <c r="M63" i="42"/>
  <c r="BQ62" i="42"/>
  <c r="BO62" i="42"/>
  <c r="BE62" i="42"/>
  <c r="BC62" i="42"/>
  <c r="BA62" i="42"/>
  <c r="AY62" i="42"/>
  <c r="AW62" i="42"/>
  <c r="AU62" i="42"/>
  <c r="AS62" i="42"/>
  <c r="AQ62" i="42"/>
  <c r="AO62" i="42"/>
  <c r="AL62" i="42"/>
  <c r="AJ62" i="42"/>
  <c r="AH62" i="42"/>
  <c r="AE62" i="42"/>
  <c r="AC62" i="42"/>
  <c r="AA62" i="42"/>
  <c r="S62" i="42"/>
  <c r="R62" i="42"/>
  <c r="O62" i="42"/>
  <c r="N62" i="42"/>
  <c r="M62" i="42"/>
  <c r="BQ61" i="42"/>
  <c r="BO61" i="42"/>
  <c r="BE61" i="42"/>
  <c r="BC61" i="42"/>
  <c r="BA61" i="42"/>
  <c r="AY61" i="42"/>
  <c r="AW61" i="42"/>
  <c r="AU61" i="42"/>
  <c r="AS61" i="42"/>
  <c r="AQ61" i="42"/>
  <c r="AO61" i="42"/>
  <c r="AL61" i="42"/>
  <c r="AJ61" i="42"/>
  <c r="AH61" i="42"/>
  <c r="AE61" i="42"/>
  <c r="AC61" i="42"/>
  <c r="AA61" i="42"/>
  <c r="O61" i="42"/>
  <c r="S61" i="42"/>
  <c r="N61" i="42"/>
  <c r="R61" i="42"/>
  <c r="M61" i="42"/>
  <c r="BR60" i="42"/>
  <c r="BQ60" i="42"/>
  <c r="BP60" i="42"/>
  <c r="BO60" i="42"/>
  <c r="BF60" i="42"/>
  <c r="BE60" i="42"/>
  <c r="BD60" i="42"/>
  <c r="BC60" i="42"/>
  <c r="BB60" i="42"/>
  <c r="BA60" i="42"/>
  <c r="AZ60" i="42"/>
  <c r="AY60" i="42"/>
  <c r="AX60" i="42"/>
  <c r="AW60" i="42"/>
  <c r="AV60" i="42"/>
  <c r="AU60" i="42"/>
  <c r="AT60" i="42"/>
  <c r="AS60" i="42"/>
  <c r="AQ60" i="42"/>
  <c r="AO60" i="42"/>
  <c r="AH60" i="42"/>
  <c r="AF60" i="42"/>
  <c r="AE60" i="42"/>
  <c r="AD60" i="42"/>
  <c r="AC60" i="42"/>
  <c r="AB60" i="42"/>
  <c r="AA60" i="42"/>
  <c r="S60" i="42"/>
  <c r="R60" i="42"/>
  <c r="O60" i="42"/>
  <c r="N60" i="42"/>
  <c r="M60" i="42"/>
  <c r="BQ59" i="42"/>
  <c r="BO59" i="42"/>
  <c r="BE59" i="42"/>
  <c r="BC59" i="42"/>
  <c r="BA59" i="42"/>
  <c r="AY59" i="42"/>
  <c r="AW59" i="42"/>
  <c r="AU59" i="42"/>
  <c r="AS59" i="42"/>
  <c r="AQ59" i="42"/>
  <c r="AO59" i="42"/>
  <c r="AL59" i="42"/>
  <c r="AJ59" i="42"/>
  <c r="AH59" i="42"/>
  <c r="AE59" i="42"/>
  <c r="AC59" i="42"/>
  <c r="AA59" i="42"/>
  <c r="O59" i="42"/>
  <c r="S59" i="42"/>
  <c r="N59" i="42"/>
  <c r="R59" i="42"/>
  <c r="M59" i="42"/>
  <c r="BQ58" i="42"/>
  <c r="BO58" i="42"/>
  <c r="BE58" i="42"/>
  <c r="BC58" i="42"/>
  <c r="BA58" i="42"/>
  <c r="AY58" i="42"/>
  <c r="AW58" i="42"/>
  <c r="AU58" i="42"/>
  <c r="AS58" i="42"/>
  <c r="AQ58" i="42"/>
  <c r="AO58" i="42"/>
  <c r="AH58" i="42"/>
  <c r="AE58" i="42"/>
  <c r="AC58" i="42"/>
  <c r="AA58" i="42"/>
  <c r="S58" i="42"/>
  <c r="R58" i="42"/>
  <c r="T58" i="42"/>
  <c r="O58" i="42"/>
  <c r="N58" i="42"/>
  <c r="M58" i="42"/>
  <c r="BR57" i="42"/>
  <c r="BQ57" i="42"/>
  <c r="BP57" i="42"/>
  <c r="BO57" i="42"/>
  <c r="BF57" i="42"/>
  <c r="BE57" i="42"/>
  <c r="BD57" i="42"/>
  <c r="BC57" i="42"/>
  <c r="BB57" i="42"/>
  <c r="BA57" i="42"/>
  <c r="AZ57" i="42"/>
  <c r="AY57" i="42"/>
  <c r="AX57" i="42"/>
  <c r="AW57" i="42"/>
  <c r="AV57" i="42"/>
  <c r="AU57" i="42"/>
  <c r="AT57" i="42"/>
  <c r="AS57" i="42"/>
  <c r="AQ57" i="42"/>
  <c r="AO57" i="42"/>
  <c r="AH57" i="42"/>
  <c r="AF57" i="42"/>
  <c r="AE57" i="42"/>
  <c r="AD57" i="42"/>
  <c r="AC57" i="42"/>
  <c r="AB57" i="42"/>
  <c r="AA57" i="42"/>
  <c r="O57" i="42"/>
  <c r="S57" i="42"/>
  <c r="N57" i="42"/>
  <c r="R57" i="42"/>
  <c r="M57" i="42"/>
  <c r="BR56" i="42"/>
  <c r="BQ56" i="42"/>
  <c r="BP56" i="42"/>
  <c r="BO56" i="42"/>
  <c r="BF56" i="42"/>
  <c r="BE56" i="42"/>
  <c r="BD56" i="42"/>
  <c r="BC56" i="42"/>
  <c r="BB56" i="42"/>
  <c r="BA56" i="42"/>
  <c r="AZ56" i="42"/>
  <c r="AY56" i="42"/>
  <c r="AX56" i="42"/>
  <c r="AW56" i="42"/>
  <c r="AV56" i="42"/>
  <c r="AU56" i="42"/>
  <c r="AT56" i="42"/>
  <c r="AS56" i="42"/>
  <c r="AQ56" i="42"/>
  <c r="AO56" i="42"/>
  <c r="AH56" i="42"/>
  <c r="AF56" i="42"/>
  <c r="AE56" i="42"/>
  <c r="AD56" i="42"/>
  <c r="AC56" i="42"/>
  <c r="AB56" i="42"/>
  <c r="AA56" i="42"/>
  <c r="R56" i="42"/>
  <c r="O56" i="42"/>
  <c r="S56" i="42"/>
  <c r="N56" i="42"/>
  <c r="M56" i="42"/>
  <c r="BQ55" i="42"/>
  <c r="BO55" i="42"/>
  <c r="BE55" i="42"/>
  <c r="BC55" i="42"/>
  <c r="BA55" i="42"/>
  <c r="AY55" i="42"/>
  <c r="AW55" i="42"/>
  <c r="AU55" i="42"/>
  <c r="AS55" i="42"/>
  <c r="AQ55" i="42"/>
  <c r="AO55" i="42"/>
  <c r="AL55" i="42"/>
  <c r="AJ55" i="42"/>
  <c r="AH55" i="42"/>
  <c r="AE55" i="42"/>
  <c r="AC55" i="42"/>
  <c r="AA55" i="42"/>
  <c r="S55" i="42"/>
  <c r="O55" i="42"/>
  <c r="N55" i="42"/>
  <c r="R55" i="42"/>
  <c r="T55" i="42"/>
  <c r="M55" i="42"/>
  <c r="BR54" i="42"/>
  <c r="BQ54" i="42"/>
  <c r="BP54" i="42"/>
  <c r="BO54" i="42"/>
  <c r="BF54" i="42"/>
  <c r="BE54" i="42"/>
  <c r="BD54" i="42"/>
  <c r="BC54" i="42"/>
  <c r="BB54" i="42"/>
  <c r="BA54" i="42"/>
  <c r="AZ54" i="42"/>
  <c r="AY54" i="42"/>
  <c r="AX54" i="42"/>
  <c r="AW54" i="42"/>
  <c r="AV54" i="42"/>
  <c r="AU54" i="42"/>
  <c r="AT54" i="42"/>
  <c r="AS54" i="42"/>
  <c r="AQ54" i="42"/>
  <c r="AO54" i="42"/>
  <c r="AL54" i="42"/>
  <c r="AJ54" i="42"/>
  <c r="AH54" i="42"/>
  <c r="AF54" i="42"/>
  <c r="AE54" i="42"/>
  <c r="AD54" i="42"/>
  <c r="AC54" i="42"/>
  <c r="AB54" i="42"/>
  <c r="AA54" i="42"/>
  <c r="Y54" i="42"/>
  <c r="BH54" i="42" s="1"/>
  <c r="R54" i="42"/>
  <c r="O54" i="42"/>
  <c r="S54" i="42"/>
  <c r="N54" i="42"/>
  <c r="M54" i="42"/>
  <c r="BQ53" i="42"/>
  <c r="BO53" i="42"/>
  <c r="BE53" i="42"/>
  <c r="BC53" i="42"/>
  <c r="BA53" i="42"/>
  <c r="AY53" i="42"/>
  <c r="AW53" i="42"/>
  <c r="AU53" i="42"/>
  <c r="AS53" i="42"/>
  <c r="AQ53" i="42"/>
  <c r="AO53" i="42"/>
  <c r="AL53" i="42"/>
  <c r="AJ53" i="42"/>
  <c r="AH53" i="42"/>
  <c r="AE53" i="42"/>
  <c r="AC53" i="42"/>
  <c r="AA53" i="42"/>
  <c r="O53" i="42"/>
  <c r="S53" i="42"/>
  <c r="N53" i="42"/>
  <c r="R53" i="42"/>
  <c r="M53" i="42"/>
  <c r="BR52" i="42"/>
  <c r="BQ52" i="42"/>
  <c r="BP52" i="42"/>
  <c r="BO52" i="42"/>
  <c r="BF52" i="42"/>
  <c r="BE52" i="42"/>
  <c r="BD52" i="42"/>
  <c r="BC52" i="42"/>
  <c r="BB52" i="42"/>
  <c r="BA52" i="42"/>
  <c r="AZ52" i="42"/>
  <c r="AY52" i="42"/>
  <c r="AX52" i="42"/>
  <c r="AW52" i="42"/>
  <c r="AV52" i="42"/>
  <c r="AU52" i="42"/>
  <c r="AT52" i="42"/>
  <c r="AS52" i="42"/>
  <c r="AQ52" i="42"/>
  <c r="AO52" i="42"/>
  <c r="AL52" i="42"/>
  <c r="AJ52" i="42"/>
  <c r="AH52" i="42"/>
  <c r="AF52" i="42"/>
  <c r="AE52" i="42"/>
  <c r="AD52" i="42"/>
  <c r="AC52" i="42"/>
  <c r="AB52" i="42"/>
  <c r="AA52" i="42"/>
  <c r="Y52" i="42"/>
  <c r="R52" i="42"/>
  <c r="O52" i="42"/>
  <c r="S52" i="42"/>
  <c r="N52" i="42"/>
  <c r="M52" i="42"/>
  <c r="E51" i="42"/>
  <c r="E52" i="42" s="1"/>
  <c r="E53" i="42" s="1"/>
  <c r="BR51" i="42"/>
  <c r="BQ51" i="42"/>
  <c r="BP51" i="42"/>
  <c r="BO51" i="42"/>
  <c r="BF51" i="42"/>
  <c r="BE51" i="42"/>
  <c r="BD51" i="42"/>
  <c r="BC51" i="42"/>
  <c r="BB51" i="42"/>
  <c r="BA51" i="42"/>
  <c r="AZ51" i="42"/>
  <c r="AY51" i="42"/>
  <c r="AX51" i="42"/>
  <c r="AW51" i="42"/>
  <c r="AV51" i="42"/>
  <c r="AU51" i="42"/>
  <c r="AT51" i="42"/>
  <c r="AS51" i="42"/>
  <c r="AQ51" i="42"/>
  <c r="AO51" i="42"/>
  <c r="AL51" i="42"/>
  <c r="AJ51" i="42"/>
  <c r="AH51" i="42"/>
  <c r="AF51" i="42"/>
  <c r="AE51" i="42"/>
  <c r="AD51" i="42"/>
  <c r="AC51" i="42"/>
  <c r="AB51" i="42"/>
  <c r="AA51" i="42"/>
  <c r="Y51" i="42"/>
  <c r="BM51" i="42" s="1"/>
  <c r="S51" i="42"/>
  <c r="O51" i="42"/>
  <c r="N51" i="42"/>
  <c r="R51" i="42"/>
  <c r="M51" i="42"/>
  <c r="D51" i="42"/>
  <c r="D52" i="42"/>
  <c r="D53" i="42"/>
  <c r="BR50" i="42"/>
  <c r="BQ50" i="42"/>
  <c r="BP50" i="42"/>
  <c r="BO50" i="42"/>
  <c r="BF50" i="42"/>
  <c r="BE50" i="42"/>
  <c r="BD50" i="42"/>
  <c r="BC50" i="42"/>
  <c r="BB50" i="42"/>
  <c r="BA50" i="42"/>
  <c r="AZ50" i="42"/>
  <c r="AY50" i="42"/>
  <c r="AX50" i="42"/>
  <c r="AW50" i="42"/>
  <c r="AV50" i="42"/>
  <c r="AU50" i="42"/>
  <c r="AT50" i="42"/>
  <c r="AS50" i="42"/>
  <c r="AQ50" i="42"/>
  <c r="AO50" i="42"/>
  <c r="AL50" i="42"/>
  <c r="AJ50" i="42"/>
  <c r="AH50" i="42"/>
  <c r="AF50" i="42"/>
  <c r="AE50" i="42"/>
  <c r="AD50" i="42"/>
  <c r="AC50" i="42"/>
  <c r="AB50" i="42"/>
  <c r="AA50" i="42"/>
  <c r="Y50" i="42"/>
  <c r="BH50" i="42" s="1"/>
  <c r="O50" i="42"/>
  <c r="S50" i="42"/>
  <c r="N50" i="42"/>
  <c r="R50" i="42"/>
  <c r="T50" i="42"/>
  <c r="M50" i="42"/>
  <c r="BR49" i="42"/>
  <c r="BQ49" i="42"/>
  <c r="BP49" i="42"/>
  <c r="BO49" i="42"/>
  <c r="BF49" i="42"/>
  <c r="BE49" i="42"/>
  <c r="BD49" i="42"/>
  <c r="BC49" i="42"/>
  <c r="BB49" i="42"/>
  <c r="BA49" i="42"/>
  <c r="AZ49" i="42"/>
  <c r="AY49" i="42"/>
  <c r="AX49" i="42"/>
  <c r="AW49" i="42"/>
  <c r="AV49" i="42"/>
  <c r="AU49" i="42"/>
  <c r="AT49" i="42"/>
  <c r="AS49" i="42"/>
  <c r="AQ49" i="42"/>
  <c r="AO49" i="42"/>
  <c r="AL49" i="42"/>
  <c r="AJ49" i="42"/>
  <c r="AH49" i="42"/>
  <c r="AF49" i="42"/>
  <c r="AE49" i="42"/>
  <c r="AD49" i="42"/>
  <c r="AC49" i="42"/>
  <c r="AB49" i="42"/>
  <c r="AA49" i="42"/>
  <c r="Y49" i="42"/>
  <c r="BI49" i="42" s="1"/>
  <c r="R49" i="42"/>
  <c r="O49" i="42"/>
  <c r="S49" i="42"/>
  <c r="N49" i="42"/>
  <c r="M49" i="42"/>
  <c r="BQ48" i="42"/>
  <c r="BO48" i="42"/>
  <c r="BE48" i="42"/>
  <c r="BC48" i="42"/>
  <c r="BA48" i="42"/>
  <c r="AY48" i="42"/>
  <c r="AW48" i="42"/>
  <c r="AU48" i="42"/>
  <c r="AS48" i="42"/>
  <c r="AQ48" i="42"/>
  <c r="AO48" i="42"/>
  <c r="AL48" i="42"/>
  <c r="AJ48" i="42"/>
  <c r="AH48" i="42"/>
  <c r="AE48" i="42"/>
  <c r="AC48" i="42"/>
  <c r="AA48" i="42"/>
  <c r="O48" i="42"/>
  <c r="S48" i="42"/>
  <c r="N48" i="42"/>
  <c r="R48" i="42"/>
  <c r="M48" i="42"/>
  <c r="BF47" i="42"/>
  <c r="BE47" i="42"/>
  <c r="BD47" i="42"/>
  <c r="BC47" i="42"/>
  <c r="BB47" i="42"/>
  <c r="BA47" i="42"/>
  <c r="AZ47" i="42"/>
  <c r="AY47" i="42"/>
  <c r="AX47" i="42"/>
  <c r="AW47" i="42"/>
  <c r="AV47" i="42"/>
  <c r="AU47" i="42"/>
  <c r="AT47" i="42"/>
  <c r="AS47" i="42"/>
  <c r="AQ47" i="42"/>
  <c r="AO47" i="42"/>
  <c r="AL47" i="42"/>
  <c r="AJ47" i="42"/>
  <c r="AH47" i="42"/>
  <c r="AF47" i="42"/>
  <c r="AE47" i="42"/>
  <c r="AD47" i="42"/>
  <c r="AC47" i="42"/>
  <c r="AB47" i="42"/>
  <c r="AA47" i="42"/>
  <c r="R47" i="42"/>
  <c r="O47" i="42"/>
  <c r="S47" i="42"/>
  <c r="N47" i="42"/>
  <c r="M47" i="42"/>
  <c r="E47" i="42"/>
  <c r="E48" i="42"/>
  <c r="D47" i="42"/>
  <c r="D48" i="42"/>
  <c r="BF46" i="42"/>
  <c r="BE46" i="42"/>
  <c r="BD46" i="42"/>
  <c r="BC46" i="42"/>
  <c r="BB46" i="42"/>
  <c r="BA46" i="42"/>
  <c r="AZ46" i="42"/>
  <c r="AY46" i="42"/>
  <c r="AX46" i="42"/>
  <c r="AW46" i="42"/>
  <c r="AV46" i="42"/>
  <c r="AU46" i="42"/>
  <c r="AT46" i="42"/>
  <c r="AS46" i="42"/>
  <c r="AQ46" i="42"/>
  <c r="AO46" i="42"/>
  <c r="AL46" i="42"/>
  <c r="AJ46" i="42"/>
  <c r="AH46" i="42"/>
  <c r="AF46" i="42"/>
  <c r="AE46" i="42"/>
  <c r="AD46" i="42"/>
  <c r="AC46" i="42"/>
  <c r="AB46" i="42"/>
  <c r="AA46" i="42"/>
  <c r="BM46" i="42"/>
  <c r="S46" i="42"/>
  <c r="O46" i="42"/>
  <c r="N46" i="42"/>
  <c r="R46" i="42"/>
  <c r="T46" i="42"/>
  <c r="M46" i="42"/>
  <c r="BQ45" i="42"/>
  <c r="BO45" i="42"/>
  <c r="BE45" i="42"/>
  <c r="BC45" i="42"/>
  <c r="BA45" i="42"/>
  <c r="AY45" i="42"/>
  <c r="AW45" i="42"/>
  <c r="AU45" i="42"/>
  <c r="AS45" i="42"/>
  <c r="AQ45" i="42"/>
  <c r="AO45" i="42"/>
  <c r="AL45" i="42"/>
  <c r="AJ45" i="42"/>
  <c r="AH45" i="42"/>
  <c r="AE45" i="42"/>
  <c r="AC45" i="42"/>
  <c r="AA45" i="42"/>
  <c r="R45" i="42"/>
  <c r="O45" i="42"/>
  <c r="S45" i="42"/>
  <c r="N45" i="42"/>
  <c r="M45" i="42"/>
  <c r="BQ44" i="42"/>
  <c r="BO44" i="42"/>
  <c r="BE44" i="42"/>
  <c r="BC44" i="42"/>
  <c r="BA44" i="42"/>
  <c r="AY44" i="42"/>
  <c r="AW44" i="42"/>
  <c r="AU44" i="42"/>
  <c r="AS44" i="42"/>
  <c r="AQ44" i="42"/>
  <c r="AO44" i="42"/>
  <c r="AL44" i="42"/>
  <c r="AJ44" i="42"/>
  <c r="AH44" i="42"/>
  <c r="AE44" i="42"/>
  <c r="AC44" i="42"/>
  <c r="AA44" i="42"/>
  <c r="O44" i="42"/>
  <c r="S44" i="42"/>
  <c r="N44" i="42"/>
  <c r="R44" i="42"/>
  <c r="M44" i="42"/>
  <c r="BR43" i="42"/>
  <c r="BQ43" i="42"/>
  <c r="BP43" i="42"/>
  <c r="BO43" i="42"/>
  <c r="BF43" i="42"/>
  <c r="BE43" i="42"/>
  <c r="BD43" i="42"/>
  <c r="BC43" i="42"/>
  <c r="BB43" i="42"/>
  <c r="BA43" i="42"/>
  <c r="AZ43" i="42"/>
  <c r="AY43" i="42"/>
  <c r="AX43" i="42"/>
  <c r="AW43" i="42"/>
  <c r="AV43" i="42"/>
  <c r="AU43" i="42"/>
  <c r="AT43" i="42"/>
  <c r="AS43" i="42"/>
  <c r="AQ43" i="42"/>
  <c r="AO43" i="42"/>
  <c r="AH43" i="42"/>
  <c r="AF43" i="42"/>
  <c r="AE43" i="42"/>
  <c r="AD43" i="42"/>
  <c r="AC43" i="42"/>
  <c r="AB43" i="42"/>
  <c r="AA43" i="42"/>
  <c r="R43" i="42"/>
  <c r="O43" i="42"/>
  <c r="S43" i="42"/>
  <c r="N43" i="42"/>
  <c r="M43" i="42"/>
  <c r="E43" i="42"/>
  <c r="E44" i="42" s="1"/>
  <c r="D43" i="42"/>
  <c r="D44" i="42"/>
  <c r="BQ42" i="42"/>
  <c r="BO42" i="42"/>
  <c r="BE42" i="42"/>
  <c r="BC42" i="42"/>
  <c r="BA42" i="42"/>
  <c r="AY42" i="42"/>
  <c r="AW42" i="42"/>
  <c r="AU42" i="42"/>
  <c r="AS42" i="42"/>
  <c r="AQ42" i="42"/>
  <c r="AO42" i="42"/>
  <c r="AL42" i="42"/>
  <c r="AJ42" i="42"/>
  <c r="AH42" i="42"/>
  <c r="AE42" i="42"/>
  <c r="AC42" i="42"/>
  <c r="AA42" i="42"/>
  <c r="O42" i="42"/>
  <c r="S42" i="42"/>
  <c r="T42" i="42"/>
  <c r="N42" i="42"/>
  <c r="R42" i="42"/>
  <c r="M42" i="42"/>
  <c r="BQ41" i="42"/>
  <c r="BO41" i="42"/>
  <c r="BE41" i="42"/>
  <c r="BC41" i="42"/>
  <c r="BA41" i="42"/>
  <c r="AY41" i="42"/>
  <c r="AW41" i="42"/>
  <c r="AU41" i="42"/>
  <c r="AS41" i="42"/>
  <c r="AQ41" i="42"/>
  <c r="AO41" i="42"/>
  <c r="AH41" i="42"/>
  <c r="AE41" i="42"/>
  <c r="AC41" i="42"/>
  <c r="AA41" i="42"/>
  <c r="S41" i="42"/>
  <c r="O41" i="42"/>
  <c r="N41" i="42"/>
  <c r="R41" i="42"/>
  <c r="T41" i="42"/>
  <c r="M41" i="42"/>
  <c r="BQ40" i="42"/>
  <c r="BO40" i="42"/>
  <c r="BE40" i="42"/>
  <c r="BC40" i="42"/>
  <c r="BA40" i="42"/>
  <c r="AY40" i="42"/>
  <c r="AW40" i="42"/>
  <c r="AU40" i="42"/>
  <c r="AS40" i="42"/>
  <c r="AQ40" i="42"/>
  <c r="AO40" i="42"/>
  <c r="AH40" i="42"/>
  <c r="AE40" i="42"/>
  <c r="AC40" i="42"/>
  <c r="AA40" i="42"/>
  <c r="R40" i="42"/>
  <c r="T40" i="42"/>
  <c r="O40" i="42"/>
  <c r="S40" i="42"/>
  <c r="N40" i="42"/>
  <c r="M40" i="42"/>
  <c r="BQ39" i="42"/>
  <c r="BO39" i="42"/>
  <c r="BE39" i="42"/>
  <c r="BC39" i="42"/>
  <c r="BA39" i="42"/>
  <c r="AY39" i="42"/>
  <c r="AW39" i="42"/>
  <c r="AU39" i="42"/>
  <c r="AS39" i="42"/>
  <c r="AQ39" i="42"/>
  <c r="AO39" i="42"/>
  <c r="AH39" i="42"/>
  <c r="AE39" i="42"/>
  <c r="AC39" i="42"/>
  <c r="AA39" i="42"/>
  <c r="O39" i="42"/>
  <c r="S39" i="42"/>
  <c r="N39" i="42"/>
  <c r="R39" i="42"/>
  <c r="T39" i="42"/>
  <c r="M39" i="42"/>
  <c r="BQ38" i="42"/>
  <c r="BO38" i="42"/>
  <c r="BE38" i="42"/>
  <c r="BC38" i="42"/>
  <c r="BA38" i="42"/>
  <c r="AY38" i="42"/>
  <c r="AW38" i="42"/>
  <c r="AU38" i="42"/>
  <c r="AS38" i="42"/>
  <c r="AQ38" i="42"/>
  <c r="AO38" i="42"/>
  <c r="AL38" i="42"/>
  <c r="AJ38" i="42"/>
  <c r="AH38" i="42"/>
  <c r="AE38" i="42"/>
  <c r="AC38" i="42"/>
  <c r="AA38" i="42"/>
  <c r="S38" i="42"/>
  <c r="R38" i="42"/>
  <c r="T38" i="42"/>
  <c r="O38" i="42"/>
  <c r="N38" i="42"/>
  <c r="M38" i="42"/>
  <c r="BR37" i="42"/>
  <c r="BQ37" i="42"/>
  <c r="BP37" i="42"/>
  <c r="BO37" i="42"/>
  <c r="BF37" i="42"/>
  <c r="BE37" i="42"/>
  <c r="BD37" i="42"/>
  <c r="BC37" i="42"/>
  <c r="BB37" i="42"/>
  <c r="BA37" i="42"/>
  <c r="AZ37" i="42"/>
  <c r="AY37" i="42"/>
  <c r="AX37" i="42"/>
  <c r="AW37" i="42"/>
  <c r="AV37" i="42"/>
  <c r="AU37" i="42"/>
  <c r="AT37" i="42"/>
  <c r="AS37" i="42"/>
  <c r="AQ37" i="42"/>
  <c r="AO37" i="42"/>
  <c r="AL37" i="42"/>
  <c r="AJ37" i="42"/>
  <c r="AH37" i="42"/>
  <c r="AF37" i="42"/>
  <c r="AE37" i="42"/>
  <c r="AD37" i="42"/>
  <c r="AC37" i="42"/>
  <c r="AB37" i="42"/>
  <c r="AA37" i="42"/>
  <c r="S37" i="42"/>
  <c r="O37" i="42"/>
  <c r="N37" i="42"/>
  <c r="R37" i="42"/>
  <c r="M37" i="42"/>
  <c r="BR36" i="42"/>
  <c r="BQ36" i="42"/>
  <c r="BP36" i="42"/>
  <c r="BO36" i="42"/>
  <c r="BF36" i="42"/>
  <c r="BE36" i="42"/>
  <c r="BD36" i="42"/>
  <c r="BC36" i="42"/>
  <c r="BB36" i="42"/>
  <c r="BA36" i="42"/>
  <c r="AZ36" i="42"/>
  <c r="AY36" i="42"/>
  <c r="AX36" i="42"/>
  <c r="AW36" i="42"/>
  <c r="AV36" i="42"/>
  <c r="AU36" i="42"/>
  <c r="AT36" i="42"/>
  <c r="AS36" i="42"/>
  <c r="AQ36" i="42"/>
  <c r="AO36" i="42"/>
  <c r="AL36" i="42"/>
  <c r="AJ36" i="42"/>
  <c r="AH36" i="42"/>
  <c r="AF36" i="42"/>
  <c r="AE36" i="42"/>
  <c r="AD36" i="42"/>
  <c r="AC36" i="42"/>
  <c r="AB36" i="42"/>
  <c r="AA36" i="42"/>
  <c r="O36" i="42"/>
  <c r="S36" i="42"/>
  <c r="N36" i="42"/>
  <c r="R36" i="42"/>
  <c r="T36" i="42"/>
  <c r="M36" i="42"/>
  <c r="E35" i="42"/>
  <c r="E36" i="42" s="1"/>
  <c r="E37" i="42" s="1"/>
  <c r="E38" i="42" s="1"/>
  <c r="BR35" i="42"/>
  <c r="BQ35" i="42"/>
  <c r="BP35" i="42"/>
  <c r="BO35" i="42"/>
  <c r="Y35" i="42"/>
  <c r="BF35" i="42"/>
  <c r="BE35" i="42"/>
  <c r="BD35" i="42"/>
  <c r="BC35" i="42"/>
  <c r="BB35" i="42"/>
  <c r="BA35" i="42"/>
  <c r="AZ35" i="42"/>
  <c r="AY35" i="42"/>
  <c r="AX35" i="42"/>
  <c r="AW35" i="42"/>
  <c r="AV35" i="42"/>
  <c r="AU35" i="42"/>
  <c r="AT35" i="42"/>
  <c r="AS35" i="42"/>
  <c r="AQ35" i="42"/>
  <c r="AO35" i="42"/>
  <c r="AL35" i="42"/>
  <c r="AJ35" i="42"/>
  <c r="AH35" i="42"/>
  <c r="AF35" i="42"/>
  <c r="AE35" i="42"/>
  <c r="AD35" i="42"/>
  <c r="AC35" i="42"/>
  <c r="AB35" i="42"/>
  <c r="AA35" i="42"/>
  <c r="O35" i="42"/>
  <c r="S35" i="42"/>
  <c r="N35" i="42"/>
  <c r="R35" i="42"/>
  <c r="T35" i="42"/>
  <c r="M35" i="42"/>
  <c r="D35" i="42"/>
  <c r="D36" i="42"/>
  <c r="D37" i="42"/>
  <c r="D38" i="42"/>
  <c r="BR34" i="42"/>
  <c r="BQ34" i="42"/>
  <c r="BP34" i="42"/>
  <c r="BO34" i="42"/>
  <c r="Y34" i="42"/>
  <c r="BI34" i="42" s="1"/>
  <c r="BF34" i="42"/>
  <c r="BE34" i="42"/>
  <c r="BD34" i="42"/>
  <c r="BC34" i="42"/>
  <c r="BB34" i="42"/>
  <c r="BA34" i="42"/>
  <c r="AZ34" i="42"/>
  <c r="AY34" i="42"/>
  <c r="AX34" i="42"/>
  <c r="AW34" i="42"/>
  <c r="AV34" i="42"/>
  <c r="AU34" i="42"/>
  <c r="AT34" i="42"/>
  <c r="AS34" i="42"/>
  <c r="AQ34" i="42"/>
  <c r="AO34" i="42"/>
  <c r="AL34" i="42"/>
  <c r="AJ34" i="42"/>
  <c r="AH34" i="42"/>
  <c r="AF34" i="42"/>
  <c r="AE34" i="42"/>
  <c r="AD34" i="42"/>
  <c r="AC34" i="42"/>
  <c r="AB34" i="42"/>
  <c r="AA34" i="42"/>
  <c r="R34" i="42"/>
  <c r="T34" i="42"/>
  <c r="O34" i="42"/>
  <c r="S34" i="42"/>
  <c r="N34" i="42"/>
  <c r="M34" i="42"/>
  <c r="DT33" i="42"/>
  <c r="DS33" i="42"/>
  <c r="AL33" i="42"/>
  <c r="DR33" i="42"/>
  <c r="DQ33" i="42"/>
  <c r="AJ33" i="42"/>
  <c r="BQ33" i="42"/>
  <c r="BO33" i="42"/>
  <c r="BE33" i="42"/>
  <c r="BC33" i="42"/>
  <c r="BA33" i="42"/>
  <c r="AY33" i="42"/>
  <c r="AW33" i="42"/>
  <c r="AU33" i="42"/>
  <c r="AS33" i="42"/>
  <c r="AQ33" i="42"/>
  <c r="AO33" i="42"/>
  <c r="AH33" i="42"/>
  <c r="AE33" i="42"/>
  <c r="AC33" i="42"/>
  <c r="AA33" i="42"/>
  <c r="O33" i="42"/>
  <c r="S33" i="42"/>
  <c r="N33" i="42"/>
  <c r="R33" i="42"/>
  <c r="T33" i="42"/>
  <c r="M33" i="42"/>
  <c r="DT32" i="42"/>
  <c r="DS32" i="42"/>
  <c r="DR32" i="42"/>
  <c r="DQ32" i="42"/>
  <c r="BQ32" i="42"/>
  <c r="BO32" i="42"/>
  <c r="BE32" i="42"/>
  <c r="BC32" i="42"/>
  <c r="BA32" i="42"/>
  <c r="AY32" i="42"/>
  <c r="AW32" i="42"/>
  <c r="AU32" i="42"/>
  <c r="AS32" i="42"/>
  <c r="AQ32" i="42"/>
  <c r="AO32" i="42"/>
  <c r="AL32" i="42"/>
  <c r="AJ32" i="42"/>
  <c r="AH32" i="42"/>
  <c r="AE32" i="42"/>
  <c r="AC32" i="42"/>
  <c r="AA32" i="42"/>
  <c r="O32" i="42"/>
  <c r="S32" i="42"/>
  <c r="N32" i="42"/>
  <c r="R32" i="42"/>
  <c r="T32" i="42"/>
  <c r="M32" i="42"/>
  <c r="DT31" i="42"/>
  <c r="DS31" i="42"/>
  <c r="AL31" i="42"/>
  <c r="DR31" i="42"/>
  <c r="DQ31" i="42"/>
  <c r="AJ31" i="42"/>
  <c r="BQ31" i="42"/>
  <c r="BO31" i="42"/>
  <c r="BE31" i="42"/>
  <c r="BC31" i="42"/>
  <c r="BA31" i="42"/>
  <c r="AY31" i="42"/>
  <c r="AW31" i="42"/>
  <c r="AU31" i="42"/>
  <c r="AS31" i="42"/>
  <c r="AQ31" i="42"/>
  <c r="AO31" i="42"/>
  <c r="AH31" i="42"/>
  <c r="AE31" i="42"/>
  <c r="AC31" i="42"/>
  <c r="AA31" i="42"/>
  <c r="S31" i="42"/>
  <c r="O31" i="42"/>
  <c r="N31" i="42"/>
  <c r="R31" i="42"/>
  <c r="M31" i="42"/>
  <c r="DT30" i="42"/>
  <c r="DS30" i="42"/>
  <c r="AL30" i="42"/>
  <c r="DR30" i="42"/>
  <c r="DQ30" i="42"/>
  <c r="AJ30" i="42"/>
  <c r="BQ30" i="42"/>
  <c r="BO30" i="42"/>
  <c r="BE30" i="42"/>
  <c r="BC30" i="42"/>
  <c r="BA30" i="42"/>
  <c r="AY30" i="42"/>
  <c r="AW30" i="42"/>
  <c r="AU30" i="42"/>
  <c r="AS30" i="42"/>
  <c r="AQ30" i="42"/>
  <c r="AO30" i="42"/>
  <c r="AH30" i="42"/>
  <c r="AE30" i="42"/>
  <c r="AC30" i="42"/>
  <c r="AA30" i="42"/>
  <c r="O30" i="42"/>
  <c r="S30" i="42"/>
  <c r="N30" i="42"/>
  <c r="R30" i="42"/>
  <c r="M30" i="42"/>
  <c r="DT29" i="42"/>
  <c r="DS29" i="42"/>
  <c r="AL29" i="42"/>
  <c r="DR29" i="42"/>
  <c r="DQ29" i="42"/>
  <c r="AJ29" i="42"/>
  <c r="BQ29" i="42"/>
  <c r="BO29" i="42"/>
  <c r="BE29" i="42"/>
  <c r="BC29" i="42"/>
  <c r="BA29" i="42"/>
  <c r="AY29" i="42"/>
  <c r="AW29" i="42"/>
  <c r="AU29" i="42"/>
  <c r="AS29" i="42"/>
  <c r="AQ29" i="42"/>
  <c r="AO29" i="42"/>
  <c r="AH29" i="42"/>
  <c r="AE29" i="42"/>
  <c r="AC29" i="42"/>
  <c r="AA29" i="42"/>
  <c r="S29" i="42"/>
  <c r="O29" i="42"/>
  <c r="N29" i="42"/>
  <c r="R29" i="42"/>
  <c r="T29" i="42"/>
  <c r="M29" i="42"/>
  <c r="E29" i="42"/>
  <c r="D29" i="42"/>
  <c r="D31" i="42"/>
  <c r="DT28" i="42"/>
  <c r="DS28" i="42"/>
  <c r="AL28" i="42"/>
  <c r="DR28" i="42"/>
  <c r="DQ28" i="42"/>
  <c r="AJ28" i="42"/>
  <c r="BQ28" i="42"/>
  <c r="BO28" i="42"/>
  <c r="BE28" i="42"/>
  <c r="BC28" i="42"/>
  <c r="BA28" i="42"/>
  <c r="AY28" i="42"/>
  <c r="AW28" i="42"/>
  <c r="AU28" i="42"/>
  <c r="AS28" i="42"/>
  <c r="AQ28" i="42"/>
  <c r="AO28" i="42"/>
  <c r="AH28" i="42"/>
  <c r="AE28" i="42"/>
  <c r="AC28" i="42"/>
  <c r="AA28" i="42"/>
  <c r="O28" i="42"/>
  <c r="S28" i="42"/>
  <c r="N28" i="42"/>
  <c r="R28" i="42"/>
  <c r="M28" i="42"/>
  <c r="E28" i="42"/>
  <c r="D28" i="42"/>
  <c r="DT27" i="42"/>
  <c r="DS27" i="42"/>
  <c r="AL27" i="42"/>
  <c r="DR27" i="42"/>
  <c r="DQ27" i="42"/>
  <c r="AJ27" i="42"/>
  <c r="BQ27" i="42"/>
  <c r="BO27" i="42"/>
  <c r="BE27" i="42"/>
  <c r="BC27" i="42"/>
  <c r="BA27" i="42"/>
  <c r="AY27" i="42"/>
  <c r="AW27" i="42"/>
  <c r="AU27" i="42"/>
  <c r="AS27" i="42"/>
  <c r="AQ27" i="42"/>
  <c r="AO27" i="42"/>
  <c r="AH27" i="42"/>
  <c r="AE27" i="42"/>
  <c r="AC27" i="42"/>
  <c r="AA27" i="42"/>
  <c r="S27" i="42"/>
  <c r="O27" i="42"/>
  <c r="N27" i="42"/>
  <c r="R27" i="42"/>
  <c r="M27" i="42"/>
  <c r="DT26" i="42"/>
  <c r="DS26" i="42"/>
  <c r="DR26" i="42"/>
  <c r="DQ26" i="42"/>
  <c r="BQ26" i="42"/>
  <c r="BO26" i="42"/>
  <c r="BE26" i="42"/>
  <c r="BC26" i="42"/>
  <c r="BA26" i="42"/>
  <c r="AY26" i="42"/>
  <c r="AW26" i="42"/>
  <c r="AU26" i="42"/>
  <c r="AS26" i="42"/>
  <c r="AQ26" i="42"/>
  <c r="AO26" i="42"/>
  <c r="AL26" i="42"/>
  <c r="AJ26" i="42"/>
  <c r="AH26" i="42"/>
  <c r="AE26" i="42"/>
  <c r="AC26" i="42"/>
  <c r="AA26" i="42"/>
  <c r="R26" i="42"/>
  <c r="T26" i="42"/>
  <c r="O26" i="42"/>
  <c r="S26" i="42"/>
  <c r="N26" i="42"/>
  <c r="M26" i="42"/>
  <c r="DR25" i="42"/>
  <c r="BR25" i="42"/>
  <c r="BQ25" i="42"/>
  <c r="BP25" i="42"/>
  <c r="BO25" i="42"/>
  <c r="BF25" i="42"/>
  <c r="BE25" i="42"/>
  <c r="BD25" i="42"/>
  <c r="BC25" i="42"/>
  <c r="BB25" i="42"/>
  <c r="BA25" i="42"/>
  <c r="AZ25" i="42"/>
  <c r="AY25" i="42"/>
  <c r="AX25" i="42"/>
  <c r="AW25" i="42"/>
  <c r="AV25" i="42"/>
  <c r="AU25" i="42"/>
  <c r="AT25" i="42"/>
  <c r="AS25" i="42"/>
  <c r="AQ25" i="42"/>
  <c r="AO25" i="42"/>
  <c r="AH25" i="42"/>
  <c r="AF25" i="42"/>
  <c r="AE25" i="42"/>
  <c r="AD25" i="42"/>
  <c r="AC25" i="42"/>
  <c r="AB25" i="42"/>
  <c r="AA25" i="42"/>
  <c r="Y25" i="42"/>
  <c r="BJ25" i="42" s="1"/>
  <c r="T25" i="42"/>
  <c r="O25" i="42"/>
  <c r="S25" i="42"/>
  <c r="N25" i="42"/>
  <c r="R25" i="42"/>
  <c r="M25" i="42"/>
  <c r="BQ24" i="42"/>
  <c r="BO24" i="42"/>
  <c r="BE24" i="42"/>
  <c r="BC24" i="42"/>
  <c r="BA24" i="42"/>
  <c r="AY24" i="42"/>
  <c r="AW24" i="42"/>
  <c r="AU24" i="42"/>
  <c r="AS24" i="42"/>
  <c r="AQ24" i="42"/>
  <c r="AO24" i="42"/>
  <c r="AL24" i="42"/>
  <c r="AJ24" i="42"/>
  <c r="AH24" i="42"/>
  <c r="AE24" i="42"/>
  <c r="AC24" i="42"/>
  <c r="AA24" i="42"/>
  <c r="R24" i="42"/>
  <c r="O24" i="42"/>
  <c r="S24" i="42"/>
  <c r="N24" i="42"/>
  <c r="M24" i="42"/>
  <c r="BR23" i="42"/>
  <c r="BQ23" i="42"/>
  <c r="BP23" i="42"/>
  <c r="BO23" i="42"/>
  <c r="BL23" i="42"/>
  <c r="BF23" i="42"/>
  <c r="BE23" i="42"/>
  <c r="BD23" i="42"/>
  <c r="BC23" i="42"/>
  <c r="BB23" i="42"/>
  <c r="BA23" i="42"/>
  <c r="AZ23" i="42"/>
  <c r="AY23" i="42"/>
  <c r="AX23" i="42"/>
  <c r="AW23" i="42"/>
  <c r="AV23" i="42"/>
  <c r="AU23" i="42"/>
  <c r="AT23" i="42"/>
  <c r="AS23" i="42"/>
  <c r="AQ23" i="42"/>
  <c r="AO23" i="42"/>
  <c r="AH23" i="42"/>
  <c r="AF23" i="42"/>
  <c r="AE23" i="42"/>
  <c r="AD23" i="42"/>
  <c r="AC23" i="42"/>
  <c r="AB23" i="42"/>
  <c r="AA23" i="42"/>
  <c r="BM23" i="42"/>
  <c r="S23" i="42"/>
  <c r="R23" i="42"/>
  <c r="T23" i="42"/>
  <c r="O23" i="42"/>
  <c r="N23" i="42"/>
  <c r="M23" i="42"/>
  <c r="D23" i="42"/>
  <c r="BQ22" i="42"/>
  <c r="BO22" i="42"/>
  <c r="BE22" i="42"/>
  <c r="BC22" i="42"/>
  <c r="BA22" i="42"/>
  <c r="AY22" i="42"/>
  <c r="AW22" i="42"/>
  <c r="AU22" i="42"/>
  <c r="AS22" i="42"/>
  <c r="AQ22" i="42"/>
  <c r="AO22" i="42"/>
  <c r="AH22" i="42"/>
  <c r="AE22" i="42"/>
  <c r="AC22" i="42"/>
  <c r="AA22" i="42"/>
  <c r="O22" i="42"/>
  <c r="S22" i="42"/>
  <c r="N22" i="42"/>
  <c r="R22" i="42"/>
  <c r="M22" i="42"/>
  <c r="D22" i="42"/>
  <c r="BQ21" i="42"/>
  <c r="BO21" i="42"/>
  <c r="BE21" i="42"/>
  <c r="BC21" i="42"/>
  <c r="BA21" i="42"/>
  <c r="AY21" i="42"/>
  <c r="AW21" i="42"/>
  <c r="AU21" i="42"/>
  <c r="AS21" i="42"/>
  <c r="AQ21" i="42"/>
  <c r="AO21" i="42"/>
  <c r="AH21" i="42"/>
  <c r="AE21" i="42"/>
  <c r="AC21" i="42"/>
  <c r="AA21" i="42"/>
  <c r="S21" i="42"/>
  <c r="O21" i="42"/>
  <c r="N21" i="42"/>
  <c r="R21" i="42"/>
  <c r="M21" i="42"/>
  <c r="DT20" i="42"/>
  <c r="DS20" i="42"/>
  <c r="DR20" i="42"/>
  <c r="DQ20" i="42"/>
  <c r="BQ20" i="42"/>
  <c r="BO20" i="42"/>
  <c r="BE20" i="42"/>
  <c r="BC20" i="42"/>
  <c r="BA20" i="42"/>
  <c r="AY20" i="42"/>
  <c r="AW20" i="42"/>
  <c r="AU20" i="42"/>
  <c r="AS20" i="42"/>
  <c r="AQ20" i="42"/>
  <c r="AO20" i="42"/>
  <c r="AL20" i="42"/>
  <c r="AJ20" i="42"/>
  <c r="AH20" i="42"/>
  <c r="AE20" i="42"/>
  <c r="AC20" i="42"/>
  <c r="AA20" i="42"/>
  <c r="R20" i="42"/>
  <c r="O20" i="42"/>
  <c r="S20" i="42"/>
  <c r="N20" i="42"/>
  <c r="M20" i="42"/>
  <c r="DT19" i="42"/>
  <c r="DS19" i="42"/>
  <c r="AL19" i="42"/>
  <c r="DR19" i="42"/>
  <c r="DQ19" i="42"/>
  <c r="AJ19" i="42"/>
  <c r="BR19" i="42"/>
  <c r="BQ19" i="42"/>
  <c r="BP19" i="42"/>
  <c r="BO19" i="42"/>
  <c r="BF19" i="42"/>
  <c r="BE19" i="42"/>
  <c r="BD19" i="42"/>
  <c r="BC19" i="42"/>
  <c r="BB19" i="42"/>
  <c r="BA19" i="42"/>
  <c r="AZ19" i="42"/>
  <c r="AY19" i="42"/>
  <c r="AX19" i="42"/>
  <c r="AW19" i="42"/>
  <c r="AV19" i="42"/>
  <c r="AU19" i="42"/>
  <c r="AT19" i="42"/>
  <c r="AS19" i="42"/>
  <c r="AQ19" i="42"/>
  <c r="AO19" i="42"/>
  <c r="AH19" i="42"/>
  <c r="AF19" i="42"/>
  <c r="AE19" i="42"/>
  <c r="AD19" i="42"/>
  <c r="AC19" i="42"/>
  <c r="AB19" i="42"/>
  <c r="AA19" i="42"/>
  <c r="Y19" i="42"/>
  <c r="T19" i="42"/>
  <c r="O19" i="42"/>
  <c r="S19" i="42"/>
  <c r="N19" i="42"/>
  <c r="R19" i="42"/>
  <c r="M19" i="42"/>
  <c r="DT18" i="42"/>
  <c r="DS18" i="42"/>
  <c r="AL18" i="42"/>
  <c r="DR18" i="42"/>
  <c r="DQ18" i="42"/>
  <c r="AJ18" i="42"/>
  <c r="BQ18" i="42"/>
  <c r="BO18" i="42"/>
  <c r="BE18" i="42"/>
  <c r="BC18" i="42"/>
  <c r="BA18" i="42"/>
  <c r="AY18" i="42"/>
  <c r="AW18" i="42"/>
  <c r="AU18" i="42"/>
  <c r="AS18" i="42"/>
  <c r="AQ18" i="42"/>
  <c r="AO18" i="42"/>
  <c r="AH18" i="42"/>
  <c r="AE18" i="42"/>
  <c r="AC18" i="42"/>
  <c r="AA18" i="42"/>
  <c r="S18" i="42"/>
  <c r="O18" i="42"/>
  <c r="N18" i="42"/>
  <c r="R18" i="42"/>
  <c r="T18" i="42"/>
  <c r="M18" i="42"/>
  <c r="DT17" i="42"/>
  <c r="DS17" i="42"/>
  <c r="DR17" i="42"/>
  <c r="DQ17" i="42"/>
  <c r="BQ17" i="42"/>
  <c r="BO17" i="42"/>
  <c r="BE17" i="42"/>
  <c r="BC17" i="42"/>
  <c r="BA17" i="42"/>
  <c r="AY17" i="42"/>
  <c r="AW17" i="42"/>
  <c r="AU17" i="42"/>
  <c r="AS17" i="42"/>
  <c r="AQ17" i="42"/>
  <c r="AO17" i="42"/>
  <c r="AL17" i="42"/>
  <c r="AJ17" i="42"/>
  <c r="AH17" i="42"/>
  <c r="AE17" i="42"/>
  <c r="AC17" i="42"/>
  <c r="AA17" i="42"/>
  <c r="R17" i="42"/>
  <c r="T17" i="42"/>
  <c r="O17" i="42"/>
  <c r="S17" i="42"/>
  <c r="N17" i="42"/>
  <c r="M17" i="42"/>
  <c r="BR16" i="42"/>
  <c r="BQ16" i="42"/>
  <c r="BP16" i="42"/>
  <c r="BO16" i="42"/>
  <c r="BF16" i="42"/>
  <c r="BE16" i="42"/>
  <c r="BD16" i="42"/>
  <c r="BC16" i="42"/>
  <c r="BB16" i="42"/>
  <c r="BA16" i="42"/>
  <c r="AZ16" i="42"/>
  <c r="AY16" i="42"/>
  <c r="AX16" i="42"/>
  <c r="AW16" i="42"/>
  <c r="AV16" i="42"/>
  <c r="AU16" i="42"/>
  <c r="AT16" i="42"/>
  <c r="AS16" i="42"/>
  <c r="AQ16" i="42"/>
  <c r="AO16" i="42"/>
  <c r="AH16" i="42"/>
  <c r="AF16" i="42"/>
  <c r="AE16" i="42"/>
  <c r="AD16" i="42"/>
  <c r="AC16" i="42"/>
  <c r="AB16" i="42"/>
  <c r="AA16" i="42"/>
  <c r="S16" i="42"/>
  <c r="O16" i="42"/>
  <c r="N16" i="42"/>
  <c r="R16" i="42"/>
  <c r="T16" i="42"/>
  <c r="M16" i="42"/>
  <c r="BR15" i="42"/>
  <c r="BQ15" i="42"/>
  <c r="BP15" i="42"/>
  <c r="BO15" i="42"/>
  <c r="BF15" i="42"/>
  <c r="BE15" i="42"/>
  <c r="BD15" i="42"/>
  <c r="BC15" i="42"/>
  <c r="BB15" i="42"/>
  <c r="BA15" i="42"/>
  <c r="AZ15" i="42"/>
  <c r="AY15" i="42"/>
  <c r="AX15" i="42"/>
  <c r="AW15" i="42"/>
  <c r="AV15" i="42"/>
  <c r="AU15" i="42"/>
  <c r="AT15" i="42"/>
  <c r="AS15" i="42"/>
  <c r="AQ15" i="42"/>
  <c r="AO15" i="42"/>
  <c r="AH15" i="42"/>
  <c r="AF15" i="42"/>
  <c r="AE15" i="42"/>
  <c r="AD15" i="42"/>
  <c r="AC15" i="42"/>
  <c r="AB15" i="42"/>
  <c r="AA15" i="42"/>
  <c r="Y15" i="42"/>
  <c r="BM15" i="42" s="1"/>
  <c r="S15" i="42"/>
  <c r="R15" i="42"/>
  <c r="T15" i="42"/>
  <c r="O15" i="42"/>
  <c r="N15" i="42"/>
  <c r="M15" i="42"/>
  <c r="DT14" i="42"/>
  <c r="DS14" i="42"/>
  <c r="DR14" i="42"/>
  <c r="DQ14" i="42"/>
  <c r="AJ14" i="42"/>
  <c r="BQ14" i="42"/>
  <c r="BO14" i="42"/>
  <c r="BE14" i="42"/>
  <c r="BC14" i="42"/>
  <c r="BA14" i="42"/>
  <c r="AY14" i="42"/>
  <c r="AW14" i="42"/>
  <c r="AU14" i="42"/>
  <c r="AS14" i="42"/>
  <c r="AQ14" i="42"/>
  <c r="AO14" i="42"/>
  <c r="AL14" i="42"/>
  <c r="AH14" i="42"/>
  <c r="AE14" i="42"/>
  <c r="AC14" i="42"/>
  <c r="AA14" i="42"/>
  <c r="O14" i="42"/>
  <c r="S14" i="42"/>
  <c r="N14" i="42"/>
  <c r="R14" i="42"/>
  <c r="M14" i="42"/>
  <c r="DT13" i="42"/>
  <c r="DS13" i="42"/>
  <c r="DR13" i="42"/>
  <c r="DQ13" i="42"/>
  <c r="BQ13" i="42"/>
  <c r="BO13" i="42"/>
  <c r="BE13" i="42"/>
  <c r="BC13" i="42"/>
  <c r="BA13" i="42"/>
  <c r="AY13" i="42"/>
  <c r="AW13" i="42"/>
  <c r="AU13" i="42"/>
  <c r="AS13" i="42"/>
  <c r="AQ13" i="42"/>
  <c r="AO13" i="42"/>
  <c r="AL13" i="42"/>
  <c r="AJ13" i="42"/>
  <c r="AH13" i="42"/>
  <c r="AE13" i="42"/>
  <c r="AC13" i="42"/>
  <c r="AA13" i="42"/>
  <c r="O13" i="42"/>
  <c r="S13" i="42"/>
  <c r="N13" i="42"/>
  <c r="R13" i="42"/>
  <c r="T13" i="42"/>
  <c r="M13" i="42"/>
  <c r="BQ12" i="42"/>
  <c r="BO12" i="42"/>
  <c r="BE12" i="42"/>
  <c r="BC12" i="42"/>
  <c r="BA12" i="42"/>
  <c r="AY12" i="42"/>
  <c r="AW12" i="42"/>
  <c r="AU12" i="42"/>
  <c r="AS12" i="42"/>
  <c r="AQ12" i="42"/>
  <c r="AO12" i="42"/>
  <c r="AH12" i="42"/>
  <c r="AE12" i="42"/>
  <c r="AC12" i="42"/>
  <c r="AA12" i="42"/>
  <c r="S12" i="42"/>
  <c r="O12" i="42"/>
  <c r="N12" i="42"/>
  <c r="R12" i="42"/>
  <c r="T12" i="42"/>
  <c r="M12" i="42"/>
  <c r="BR11" i="42"/>
  <c r="BQ11" i="42"/>
  <c r="BP11" i="42"/>
  <c r="BO11" i="42"/>
  <c r="BF11" i="42"/>
  <c r="BE11" i="42"/>
  <c r="BD11" i="42"/>
  <c r="BC11" i="42"/>
  <c r="BB11" i="42"/>
  <c r="BA11" i="42"/>
  <c r="AZ11" i="42"/>
  <c r="AY11" i="42"/>
  <c r="AX11" i="42"/>
  <c r="AW11" i="42"/>
  <c r="AV11" i="42"/>
  <c r="AU11" i="42"/>
  <c r="AT11" i="42"/>
  <c r="AS11" i="42"/>
  <c r="AQ11" i="42"/>
  <c r="AO11" i="42"/>
  <c r="AL11" i="42"/>
  <c r="AJ11" i="42"/>
  <c r="AH11" i="42"/>
  <c r="AF11" i="42"/>
  <c r="AE11" i="42"/>
  <c r="AD11" i="42"/>
  <c r="AC11" i="42"/>
  <c r="AB11" i="42"/>
  <c r="AA11" i="42"/>
  <c r="Y11" i="42"/>
  <c r="BK11" i="42" s="1"/>
  <c r="R11" i="42"/>
  <c r="O11" i="42"/>
  <c r="S11" i="42"/>
  <c r="N11" i="42"/>
  <c r="M11" i="42"/>
  <c r="BR10" i="42"/>
  <c r="BQ10" i="42"/>
  <c r="BP10" i="42"/>
  <c r="BO10" i="42"/>
  <c r="BF10" i="42"/>
  <c r="BE10" i="42"/>
  <c r="BD10" i="42"/>
  <c r="BC10" i="42"/>
  <c r="BB10" i="42"/>
  <c r="BA10" i="42"/>
  <c r="AZ10" i="42"/>
  <c r="AY10" i="42"/>
  <c r="AX10" i="42"/>
  <c r="AW10" i="42"/>
  <c r="AV10" i="42"/>
  <c r="AU10" i="42"/>
  <c r="AT10" i="42"/>
  <c r="AS10" i="42"/>
  <c r="AQ10" i="42"/>
  <c r="AO10" i="42"/>
  <c r="AL10" i="42"/>
  <c r="AJ10" i="42"/>
  <c r="AH10" i="42"/>
  <c r="AF10" i="42"/>
  <c r="AE10" i="42"/>
  <c r="AD10" i="42"/>
  <c r="AC10" i="42"/>
  <c r="AB10" i="42"/>
  <c r="AA10" i="42"/>
  <c r="Y10" i="42"/>
  <c r="BM10" i="42" s="1"/>
  <c r="S10" i="42"/>
  <c r="O10" i="42"/>
  <c r="N10" i="42"/>
  <c r="R10" i="42"/>
  <c r="T10" i="42"/>
  <c r="M10" i="42"/>
  <c r="BQ9" i="42"/>
  <c r="BO9" i="42"/>
  <c r="BE9" i="42"/>
  <c r="BC9" i="42"/>
  <c r="BA9" i="42"/>
  <c r="AY9" i="42"/>
  <c r="AW9" i="42"/>
  <c r="AU9" i="42"/>
  <c r="AS9" i="42"/>
  <c r="AQ9" i="42"/>
  <c r="AO9" i="42"/>
  <c r="AH9" i="42"/>
  <c r="AE9" i="42"/>
  <c r="AC9" i="42"/>
  <c r="AA9" i="42"/>
  <c r="R9" i="42"/>
  <c r="T9" i="42"/>
  <c r="O9" i="42"/>
  <c r="S9" i="42"/>
  <c r="N9" i="42"/>
  <c r="M9" i="42"/>
  <c r="BR8" i="42"/>
  <c r="BQ8" i="42"/>
  <c r="BP8" i="42"/>
  <c r="BO8" i="42"/>
  <c r="BF8" i="42"/>
  <c r="BE8" i="42"/>
  <c r="BD8" i="42"/>
  <c r="BC8" i="42"/>
  <c r="BB8" i="42"/>
  <c r="BA8" i="42"/>
  <c r="AZ8" i="42"/>
  <c r="AY8" i="42"/>
  <c r="AX8" i="42"/>
  <c r="AW8" i="42"/>
  <c r="AV8" i="42"/>
  <c r="AU8" i="42"/>
  <c r="AT8" i="42"/>
  <c r="AS8" i="42"/>
  <c r="AQ8" i="42"/>
  <c r="AO8" i="42"/>
  <c r="AL8" i="42"/>
  <c r="AJ8" i="42"/>
  <c r="AH8" i="42"/>
  <c r="AF8" i="42"/>
  <c r="AE8" i="42"/>
  <c r="AD8" i="42"/>
  <c r="AC8" i="42"/>
  <c r="AB8" i="42"/>
  <c r="AA8" i="42"/>
  <c r="Y8" i="42"/>
  <c r="O8" i="42"/>
  <c r="S8" i="42"/>
  <c r="N8" i="42"/>
  <c r="R8" i="42"/>
  <c r="T8" i="42"/>
  <c r="M8" i="42"/>
  <c r="BR7" i="42"/>
  <c r="BQ7" i="42"/>
  <c r="BP7" i="42"/>
  <c r="BO7" i="42"/>
  <c r="Y7" i="42"/>
  <c r="BL7" i="42" s="1"/>
  <c r="BF7" i="42"/>
  <c r="BE7" i="42"/>
  <c r="BD7" i="42"/>
  <c r="BC7" i="42"/>
  <c r="BB7" i="42"/>
  <c r="BA7" i="42"/>
  <c r="AZ7" i="42"/>
  <c r="AY7" i="42"/>
  <c r="AX7" i="42"/>
  <c r="AW7" i="42"/>
  <c r="AV7" i="42"/>
  <c r="AU7" i="42"/>
  <c r="AT7" i="42"/>
  <c r="AS7" i="42"/>
  <c r="AQ7" i="42"/>
  <c r="AO7" i="42"/>
  <c r="AL7" i="42"/>
  <c r="AJ7" i="42"/>
  <c r="AH7" i="42"/>
  <c r="AF7" i="42"/>
  <c r="AE7" i="42"/>
  <c r="AD7" i="42"/>
  <c r="AC7" i="42"/>
  <c r="AB7" i="42"/>
  <c r="AA7" i="42"/>
  <c r="R7" i="42"/>
  <c r="T7" i="42"/>
  <c r="O7" i="42"/>
  <c r="S7" i="42"/>
  <c r="N7" i="42"/>
  <c r="M7" i="42"/>
  <c r="BQ6" i="42"/>
  <c r="BO6" i="42"/>
  <c r="BE6" i="42"/>
  <c r="BC6" i="42"/>
  <c r="BA6" i="42"/>
  <c r="AY6" i="42"/>
  <c r="AW6" i="42"/>
  <c r="AU6" i="42"/>
  <c r="AS6" i="42"/>
  <c r="AQ6" i="42"/>
  <c r="AO6" i="42"/>
  <c r="AH6" i="42"/>
  <c r="AE6" i="42"/>
  <c r="AC6" i="42"/>
  <c r="AA6" i="42"/>
  <c r="R6" i="42"/>
  <c r="T6" i="42"/>
  <c r="O6" i="42"/>
  <c r="S6" i="42"/>
  <c r="N6" i="42"/>
  <c r="M6" i="42"/>
  <c r="BQ5" i="42"/>
  <c r="BO5" i="42"/>
  <c r="BE5" i="42"/>
  <c r="BC5" i="42"/>
  <c r="BA5" i="42"/>
  <c r="AY5" i="42"/>
  <c r="AW5" i="42"/>
  <c r="AU5" i="42"/>
  <c r="AS5" i="42"/>
  <c r="AQ5" i="42"/>
  <c r="AO5" i="42"/>
  <c r="AH5" i="42"/>
  <c r="AE5" i="42"/>
  <c r="AC5" i="42"/>
  <c r="AA5" i="42"/>
  <c r="O5" i="42"/>
  <c r="S5" i="42"/>
  <c r="N5" i="42"/>
  <c r="R5" i="42"/>
  <c r="M5" i="42"/>
  <c r="DO4" i="42"/>
  <c r="DO5" i="42"/>
  <c r="DO6" i="42"/>
  <c r="DO7" i="42"/>
  <c r="DO8" i="42"/>
  <c r="DO9" i="42"/>
  <c r="DO10" i="42"/>
  <c r="DO11" i="42"/>
  <c r="DO12" i="42"/>
  <c r="BQ4" i="42"/>
  <c r="BO4" i="42"/>
  <c r="BE4" i="42"/>
  <c r="BC4" i="42"/>
  <c r="BA4" i="42"/>
  <c r="AY4" i="42"/>
  <c r="AW4" i="42"/>
  <c r="AU4" i="42"/>
  <c r="AS4" i="42"/>
  <c r="AQ4" i="42"/>
  <c r="AO4" i="42"/>
  <c r="AH4" i="42"/>
  <c r="AE4" i="42"/>
  <c r="AC4" i="42"/>
  <c r="AA4" i="42"/>
  <c r="T4" i="42"/>
  <c r="O4" i="42"/>
  <c r="S4" i="42"/>
  <c r="N4" i="42"/>
  <c r="R4" i="42"/>
  <c r="M4" i="42"/>
  <c r="DO3" i="42"/>
  <c r="DN3" i="42"/>
  <c r="DS3" i="42" s="1"/>
  <c r="AL3" i="42" s="1"/>
  <c r="DM3" i="42"/>
  <c r="DM4" i="42"/>
  <c r="DM5" i="42"/>
  <c r="DM6" i="42"/>
  <c r="DM7" i="42"/>
  <c r="DM8" i="42"/>
  <c r="DM9" i="42"/>
  <c r="DM10" i="42"/>
  <c r="DM11" i="42"/>
  <c r="DM12" i="42"/>
  <c r="DL3" i="42"/>
  <c r="DR3" i="42" s="1"/>
  <c r="AK3" i="42" s="1"/>
  <c r="DJ3" i="42"/>
  <c r="DJ5" i="42"/>
  <c r="DI3" i="42"/>
  <c r="DH3" i="42"/>
  <c r="DH4" i="42" s="1"/>
  <c r="DG3" i="42"/>
  <c r="DG4" i="42"/>
  <c r="DF3" i="42"/>
  <c r="DF5" i="42" s="1"/>
  <c r="DE3" i="42"/>
  <c r="DD3" i="42"/>
  <c r="DD4" i="42" s="1"/>
  <c r="DC3" i="42"/>
  <c r="DC4" i="42"/>
  <c r="DB3" i="42"/>
  <c r="DB5" i="42"/>
  <c r="DA3" i="42"/>
  <c r="CZ3" i="42"/>
  <c r="CZ4" i="42"/>
  <c r="CY3" i="42"/>
  <c r="CY4" i="42"/>
  <c r="CX3" i="42"/>
  <c r="CX5" i="42"/>
  <c r="BQ3" i="42"/>
  <c r="BQ167" i="42" s="1"/>
  <c r="C123" i="42" s="1"/>
  <c r="BO3" i="42"/>
  <c r="BE3" i="42"/>
  <c r="BC3" i="42"/>
  <c r="BA3" i="42"/>
  <c r="BA167" i="42" s="1"/>
  <c r="C103" i="42" s="1"/>
  <c r="AY3" i="42"/>
  <c r="AW3" i="42"/>
  <c r="AU3" i="42"/>
  <c r="AS3" i="42"/>
  <c r="AS167" i="42" s="1"/>
  <c r="C113" i="42" s="1"/>
  <c r="AQ3" i="42"/>
  <c r="AO3" i="42"/>
  <c r="AH3" i="42"/>
  <c r="AE3" i="42"/>
  <c r="AE167" i="42" s="1"/>
  <c r="C120" i="42" s="1"/>
  <c r="AC3" i="42"/>
  <c r="AA3" i="42"/>
  <c r="O3" i="42"/>
  <c r="N3" i="42"/>
  <c r="N167" i="42"/>
  <c r="M3" i="42"/>
  <c r="W167" i="41"/>
  <c r="Q167" i="41"/>
  <c r="P167" i="41"/>
  <c r="BR165" i="41"/>
  <c r="BQ165" i="41"/>
  <c r="BP165" i="41"/>
  <c r="BO165" i="41"/>
  <c r="BF165" i="41"/>
  <c r="BE165" i="41"/>
  <c r="BD165" i="41"/>
  <c r="BC165" i="41"/>
  <c r="BB165" i="41"/>
  <c r="BA165" i="41"/>
  <c r="AZ165" i="41"/>
  <c r="AY165" i="41"/>
  <c r="AX165" i="41"/>
  <c r="AW165" i="41"/>
  <c r="AV165" i="41"/>
  <c r="AU165" i="41"/>
  <c r="AT165" i="41"/>
  <c r="AS165" i="41"/>
  <c r="AR165" i="41"/>
  <c r="AQ165" i="41"/>
  <c r="AP165" i="41"/>
  <c r="AO165" i="41"/>
  <c r="AM165" i="41"/>
  <c r="AL165" i="41"/>
  <c r="AK165" i="41"/>
  <c r="AJ165" i="41"/>
  <c r="AI165" i="41"/>
  <c r="AH165" i="41"/>
  <c r="AF165" i="41"/>
  <c r="AE165" i="41"/>
  <c r="AD165" i="41"/>
  <c r="AC165" i="41"/>
  <c r="AB165" i="41"/>
  <c r="AA165" i="41"/>
  <c r="Y165" i="41"/>
  <c r="BM165" i="41" s="1"/>
  <c r="S165" i="41"/>
  <c r="R165" i="41"/>
  <c r="T165" i="41"/>
  <c r="O165" i="41"/>
  <c r="N165" i="41"/>
  <c r="M165" i="41"/>
  <c r="BR164" i="41"/>
  <c r="BQ164" i="41"/>
  <c r="BP164" i="41"/>
  <c r="BO164" i="41"/>
  <c r="BF164" i="41"/>
  <c r="BE164" i="41"/>
  <c r="BD164" i="41"/>
  <c r="BC164" i="41"/>
  <c r="BB164" i="41"/>
  <c r="BA164" i="41"/>
  <c r="AZ164" i="41"/>
  <c r="AY164" i="41"/>
  <c r="AX164" i="41"/>
  <c r="AW164" i="41"/>
  <c r="AV164" i="41"/>
  <c r="AU164" i="41"/>
  <c r="AT164" i="41"/>
  <c r="AS164" i="41"/>
  <c r="AR164" i="41"/>
  <c r="AQ164" i="41"/>
  <c r="AP164" i="41"/>
  <c r="AO164" i="41"/>
  <c r="AM164" i="41"/>
  <c r="AL164" i="41"/>
  <c r="AK164" i="41"/>
  <c r="AJ164" i="41"/>
  <c r="AI164" i="41"/>
  <c r="AH164" i="41"/>
  <c r="AF164" i="41"/>
  <c r="AE164" i="41"/>
  <c r="AD164" i="41"/>
  <c r="AC164" i="41"/>
  <c r="AB164" i="41"/>
  <c r="AA164" i="41"/>
  <c r="Y164" i="41"/>
  <c r="BJ164" i="41"/>
  <c r="O164" i="41"/>
  <c r="S164" i="41"/>
  <c r="N164" i="41"/>
  <c r="R164" i="41"/>
  <c r="T164" i="41"/>
  <c r="M164" i="41"/>
  <c r="BQ163" i="41"/>
  <c r="BO163" i="41"/>
  <c r="BE163" i="41"/>
  <c r="BC163" i="41"/>
  <c r="BA163" i="41"/>
  <c r="AY163" i="41"/>
  <c r="AW163" i="41"/>
  <c r="AU163" i="41"/>
  <c r="AS163" i="41"/>
  <c r="AQ163" i="41"/>
  <c r="AO163" i="41"/>
  <c r="AL163" i="41"/>
  <c r="AJ163" i="41"/>
  <c r="AH163" i="41"/>
  <c r="AE163" i="41"/>
  <c r="AC163" i="41"/>
  <c r="AA163" i="41"/>
  <c r="S163" i="41"/>
  <c r="O163" i="41"/>
  <c r="N163" i="41"/>
  <c r="R163" i="41"/>
  <c r="T163" i="41"/>
  <c r="M163" i="41"/>
  <c r="BQ162" i="41"/>
  <c r="BO162" i="41"/>
  <c r="BE162" i="41"/>
  <c r="BC162" i="41"/>
  <c r="BA162" i="41"/>
  <c r="AY162" i="41"/>
  <c r="AW162" i="41"/>
  <c r="AU162" i="41"/>
  <c r="AS162" i="41"/>
  <c r="AQ162" i="41"/>
  <c r="AO162" i="41"/>
  <c r="AL162" i="41"/>
  <c r="AJ162" i="41"/>
  <c r="AH162" i="41"/>
  <c r="AE162" i="41"/>
  <c r="AC162" i="41"/>
  <c r="AA162" i="41"/>
  <c r="S162" i="41"/>
  <c r="R162" i="41"/>
  <c r="T162" i="41"/>
  <c r="O162" i="41"/>
  <c r="N162" i="41"/>
  <c r="M162" i="41"/>
  <c r="BQ161" i="41"/>
  <c r="BO161" i="41"/>
  <c r="BE161" i="41"/>
  <c r="BC161" i="41"/>
  <c r="BA161" i="41"/>
  <c r="AY161" i="41"/>
  <c r="AW161" i="41"/>
  <c r="AU161" i="41"/>
  <c r="AS161" i="41"/>
  <c r="AQ161" i="41"/>
  <c r="AO161" i="41"/>
  <c r="AL161" i="41"/>
  <c r="AJ161" i="41"/>
  <c r="AH161" i="41"/>
  <c r="AE161" i="41"/>
  <c r="AC161" i="41"/>
  <c r="AA161" i="41"/>
  <c r="R161" i="41"/>
  <c r="O161" i="41"/>
  <c r="S161" i="41"/>
  <c r="N161" i="41"/>
  <c r="M161" i="41"/>
  <c r="BQ160" i="41"/>
  <c r="BO160" i="41"/>
  <c r="BE160" i="41"/>
  <c r="BC160" i="41"/>
  <c r="BA160" i="41"/>
  <c r="AY160" i="41"/>
  <c r="AW160" i="41"/>
  <c r="AU160" i="41"/>
  <c r="AS160" i="41"/>
  <c r="AQ160" i="41"/>
  <c r="AO160" i="41"/>
  <c r="AL160" i="41"/>
  <c r="AJ160" i="41"/>
  <c r="AH160" i="41"/>
  <c r="AE160" i="41"/>
  <c r="AC160" i="41"/>
  <c r="AA160" i="41"/>
  <c r="O160" i="41"/>
  <c r="S160" i="41"/>
  <c r="N160" i="41"/>
  <c r="R160" i="41"/>
  <c r="T160" i="41"/>
  <c r="M160" i="41"/>
  <c r="BQ159" i="41"/>
  <c r="BO159" i="41"/>
  <c r="BE159" i="41"/>
  <c r="BC159" i="41"/>
  <c r="BA159" i="41"/>
  <c r="AY159" i="41"/>
  <c r="AW159" i="41"/>
  <c r="AU159" i="41"/>
  <c r="AS159" i="41"/>
  <c r="AQ159" i="41"/>
  <c r="AO159" i="41"/>
  <c r="AL159" i="41"/>
  <c r="AJ159" i="41"/>
  <c r="AH159" i="41"/>
  <c r="AE159" i="41"/>
  <c r="AC159" i="41"/>
  <c r="AA159" i="41"/>
  <c r="T159" i="41"/>
  <c r="S159" i="41"/>
  <c r="O159" i="41"/>
  <c r="N159" i="41"/>
  <c r="R159" i="41"/>
  <c r="M159" i="41"/>
  <c r="BQ158" i="41"/>
  <c r="BO158" i="41"/>
  <c r="BE158" i="41"/>
  <c r="BC158" i="41"/>
  <c r="BA158" i="41"/>
  <c r="AY158" i="41"/>
  <c r="AW158" i="41"/>
  <c r="AU158" i="41"/>
  <c r="AS158" i="41"/>
  <c r="AQ158" i="41"/>
  <c r="AO158" i="41"/>
  <c r="AL158" i="41"/>
  <c r="AJ158" i="41"/>
  <c r="AH158" i="41"/>
  <c r="AE158" i="41"/>
  <c r="AC158" i="41"/>
  <c r="AA158" i="41"/>
  <c r="O158" i="41"/>
  <c r="S158" i="41"/>
  <c r="N158" i="41"/>
  <c r="R158" i="41"/>
  <c r="M158" i="41"/>
  <c r="BQ157" i="41"/>
  <c r="BO157" i="41"/>
  <c r="BE157" i="41"/>
  <c r="BC157" i="41"/>
  <c r="BA157" i="41"/>
  <c r="AY157" i="41"/>
  <c r="AW157" i="41"/>
  <c r="AU157" i="41"/>
  <c r="AS157" i="41"/>
  <c r="AQ157" i="41"/>
  <c r="AO157" i="41"/>
  <c r="AL157" i="41"/>
  <c r="AJ157" i="41"/>
  <c r="AH157" i="41"/>
  <c r="AE157" i="41"/>
  <c r="AC157" i="41"/>
  <c r="AA157" i="41"/>
  <c r="T157" i="41"/>
  <c r="S157" i="41"/>
  <c r="O157" i="41"/>
  <c r="N157" i="41"/>
  <c r="R157" i="41"/>
  <c r="M157" i="41"/>
  <c r="BQ156" i="41"/>
  <c r="BO156" i="41"/>
  <c r="BE156" i="41"/>
  <c r="BC156" i="41"/>
  <c r="BA156" i="41"/>
  <c r="AY156" i="41"/>
  <c r="AW156" i="41"/>
  <c r="AU156" i="41"/>
  <c r="AS156" i="41"/>
  <c r="AQ156" i="41"/>
  <c r="AO156" i="41"/>
  <c r="AL156" i="41"/>
  <c r="AJ156" i="41"/>
  <c r="AH156" i="41"/>
  <c r="AE156" i="41"/>
  <c r="AC156" i="41"/>
  <c r="AA156" i="41"/>
  <c r="S156" i="41"/>
  <c r="R156" i="41"/>
  <c r="O156" i="41"/>
  <c r="N156" i="41"/>
  <c r="M156" i="41"/>
  <c r="BQ155" i="41"/>
  <c r="BO155" i="41"/>
  <c r="BE155" i="41"/>
  <c r="BC155" i="41"/>
  <c r="BA155" i="41"/>
  <c r="AY155" i="41"/>
  <c r="AW155" i="41"/>
  <c r="AU155" i="41"/>
  <c r="AS155" i="41"/>
  <c r="AQ155" i="41"/>
  <c r="AO155" i="41"/>
  <c r="AL155" i="41"/>
  <c r="AJ155" i="41"/>
  <c r="AH155" i="41"/>
  <c r="AE155" i="41"/>
  <c r="AC155" i="41"/>
  <c r="AA155" i="41"/>
  <c r="S155" i="41"/>
  <c r="O155" i="41"/>
  <c r="N155" i="41"/>
  <c r="R155" i="41"/>
  <c r="T155" i="41"/>
  <c r="M155" i="41"/>
  <c r="BQ154" i="41"/>
  <c r="BO154" i="41"/>
  <c r="BE154" i="41"/>
  <c r="BC154" i="41"/>
  <c r="BA154" i="41"/>
  <c r="AY154" i="41"/>
  <c r="AW154" i="41"/>
  <c r="AU154" i="41"/>
  <c r="AS154" i="41"/>
  <c r="AQ154" i="41"/>
  <c r="AO154" i="41"/>
  <c r="AL154" i="41"/>
  <c r="AJ154" i="41"/>
  <c r="AH154" i="41"/>
  <c r="AE154" i="41"/>
  <c r="AC154" i="41"/>
  <c r="AA154" i="41"/>
  <c r="R154" i="41"/>
  <c r="O154" i="41"/>
  <c r="S154" i="41"/>
  <c r="N154" i="41"/>
  <c r="M154" i="41"/>
  <c r="BQ153" i="41"/>
  <c r="BO153" i="41"/>
  <c r="BE153" i="41"/>
  <c r="BC153" i="41"/>
  <c r="BA153" i="41"/>
  <c r="AY153" i="41"/>
  <c r="AW153" i="41"/>
  <c r="AU153" i="41"/>
  <c r="AS153" i="41"/>
  <c r="AQ153" i="41"/>
  <c r="AO153" i="41"/>
  <c r="AL153" i="41"/>
  <c r="AJ153" i="41"/>
  <c r="AH153" i="41"/>
  <c r="AE153" i="41"/>
  <c r="AC153" i="41"/>
  <c r="AA153" i="41"/>
  <c r="O153" i="41"/>
  <c r="S153" i="41"/>
  <c r="N153" i="41"/>
  <c r="R153" i="41"/>
  <c r="M153" i="41"/>
  <c r="BQ152" i="41"/>
  <c r="BO152" i="41"/>
  <c r="BE152" i="41"/>
  <c r="BC152" i="41"/>
  <c r="BA152" i="41"/>
  <c r="AY152" i="41"/>
  <c r="AW152" i="41"/>
  <c r="AU152" i="41"/>
  <c r="AS152" i="41"/>
  <c r="AQ152" i="41"/>
  <c r="AO152" i="41"/>
  <c r="AL152" i="41"/>
  <c r="AJ152" i="41"/>
  <c r="AH152" i="41"/>
  <c r="AE152" i="41"/>
  <c r="AC152" i="41"/>
  <c r="AA152" i="41"/>
  <c r="S152" i="41"/>
  <c r="O152" i="41"/>
  <c r="N152" i="41"/>
  <c r="R152" i="41"/>
  <c r="T152" i="41"/>
  <c r="M152" i="41"/>
  <c r="BQ151" i="41"/>
  <c r="BO151" i="41"/>
  <c r="BE151" i="41"/>
  <c r="BC151" i="41"/>
  <c r="BA151" i="41"/>
  <c r="AY151" i="41"/>
  <c r="AW151" i="41"/>
  <c r="AU151" i="41"/>
  <c r="AS151" i="41"/>
  <c r="AQ151" i="41"/>
  <c r="AO151" i="41"/>
  <c r="AL151" i="41"/>
  <c r="AJ151" i="41"/>
  <c r="AH151" i="41"/>
  <c r="AE151" i="41"/>
  <c r="AC151" i="41"/>
  <c r="AA151" i="41"/>
  <c r="S151" i="41"/>
  <c r="R151" i="41"/>
  <c r="T151" i="41"/>
  <c r="O151" i="41"/>
  <c r="N151" i="41"/>
  <c r="M151" i="41"/>
  <c r="BQ150" i="41"/>
  <c r="BO150" i="41"/>
  <c r="BE150" i="41"/>
  <c r="BC150" i="41"/>
  <c r="BA150" i="41"/>
  <c r="AY150" i="41"/>
  <c r="AW150" i="41"/>
  <c r="AU150" i="41"/>
  <c r="AS150" i="41"/>
  <c r="AQ150" i="41"/>
  <c r="AO150" i="41"/>
  <c r="AL150" i="41"/>
  <c r="AJ150" i="41"/>
  <c r="AH150" i="41"/>
  <c r="AE150" i="41"/>
  <c r="AC150" i="41"/>
  <c r="AA150" i="41"/>
  <c r="R150" i="41"/>
  <c r="T150" i="41"/>
  <c r="O150" i="41"/>
  <c r="S150" i="41"/>
  <c r="N150" i="41"/>
  <c r="M150" i="41"/>
  <c r="BR149" i="41"/>
  <c r="BQ149" i="41"/>
  <c r="BP149" i="41"/>
  <c r="BO149" i="41"/>
  <c r="Y149" i="41"/>
  <c r="BL149" i="41"/>
  <c r="BF149" i="41"/>
  <c r="BE149" i="41"/>
  <c r="BD149" i="41"/>
  <c r="BC149" i="41"/>
  <c r="BB149" i="41"/>
  <c r="BA149" i="41"/>
  <c r="AZ149" i="41"/>
  <c r="AY149" i="41"/>
  <c r="AX149" i="41"/>
  <c r="AW149" i="41"/>
  <c r="AV149" i="41"/>
  <c r="AU149" i="41"/>
  <c r="AT149" i="41"/>
  <c r="AS149" i="41"/>
  <c r="AR149" i="41"/>
  <c r="AQ149" i="41"/>
  <c r="AP149" i="41"/>
  <c r="AO149" i="41"/>
  <c r="AI149" i="41"/>
  <c r="AH149" i="41"/>
  <c r="AF149" i="41"/>
  <c r="AE149" i="41"/>
  <c r="AD149" i="41"/>
  <c r="AC149" i="41"/>
  <c r="AB149" i="41"/>
  <c r="AA149" i="41"/>
  <c r="BJ149" i="41"/>
  <c r="O149" i="41"/>
  <c r="S149" i="41"/>
  <c r="N149" i="41"/>
  <c r="R149" i="41"/>
  <c r="M149" i="41"/>
  <c r="BQ148" i="41"/>
  <c r="BO148" i="41"/>
  <c r="BE148" i="41"/>
  <c r="BC148" i="41"/>
  <c r="BA148" i="41"/>
  <c r="AY148" i="41"/>
  <c r="AW148" i="41"/>
  <c r="AU148" i="41"/>
  <c r="AS148" i="41"/>
  <c r="AQ148" i="41"/>
  <c r="AO148" i="41"/>
  <c r="AL148" i="41"/>
  <c r="AJ148" i="41"/>
  <c r="AH148" i="41"/>
  <c r="AE148" i="41"/>
  <c r="AC148" i="41"/>
  <c r="AA148" i="41"/>
  <c r="S148" i="41"/>
  <c r="O148" i="41"/>
  <c r="N148" i="41"/>
  <c r="R148" i="41"/>
  <c r="T148" i="41"/>
  <c r="M148" i="41"/>
  <c r="BQ147" i="41"/>
  <c r="BO147" i="41"/>
  <c r="BE147" i="41"/>
  <c r="BC147" i="41"/>
  <c r="BA147" i="41"/>
  <c r="AY147" i="41"/>
  <c r="AW147" i="41"/>
  <c r="AU147" i="41"/>
  <c r="AS147" i="41"/>
  <c r="AQ147" i="41"/>
  <c r="AO147" i="41"/>
  <c r="AL147" i="41"/>
  <c r="AJ147" i="41"/>
  <c r="AH147" i="41"/>
  <c r="AE147" i="41"/>
  <c r="AC147" i="41"/>
  <c r="AA147" i="41"/>
  <c r="S147" i="41"/>
  <c r="R147" i="41"/>
  <c r="O147" i="41"/>
  <c r="N147" i="41"/>
  <c r="M147" i="41"/>
  <c r="BQ146" i="41"/>
  <c r="BO146" i="41"/>
  <c r="BE146" i="41"/>
  <c r="BC146" i="41"/>
  <c r="BA146" i="41"/>
  <c r="AY146" i="41"/>
  <c r="AW146" i="41"/>
  <c r="AU146" i="41"/>
  <c r="AS146" i="41"/>
  <c r="AQ146" i="41"/>
  <c r="AO146" i="41"/>
  <c r="AL146" i="41"/>
  <c r="AJ146" i="41"/>
  <c r="AH146" i="41"/>
  <c r="AE146" i="41"/>
  <c r="AC146" i="41"/>
  <c r="AA146" i="41"/>
  <c r="R146" i="41"/>
  <c r="T146" i="41"/>
  <c r="O146" i="41"/>
  <c r="S146" i="41"/>
  <c r="N146" i="41"/>
  <c r="M146" i="41"/>
  <c r="BQ145" i="41"/>
  <c r="BO145" i="41"/>
  <c r="BE145" i="41"/>
  <c r="BC145" i="41"/>
  <c r="BA145" i="41"/>
  <c r="AY145" i="41"/>
  <c r="AW145" i="41"/>
  <c r="AU145" i="41"/>
  <c r="AS145" i="41"/>
  <c r="AQ145" i="41"/>
  <c r="AO145" i="41"/>
  <c r="AL145" i="41"/>
  <c r="AJ145" i="41"/>
  <c r="AH145" i="41"/>
  <c r="AE145" i="41"/>
  <c r="AC145" i="41"/>
  <c r="AA145" i="41"/>
  <c r="O145" i="41"/>
  <c r="S145" i="41"/>
  <c r="N145" i="41"/>
  <c r="R145" i="41"/>
  <c r="M145" i="41"/>
  <c r="BQ144" i="41"/>
  <c r="BO144" i="41"/>
  <c r="BE144" i="41"/>
  <c r="BC144" i="41"/>
  <c r="BA144" i="41"/>
  <c r="AY144" i="41"/>
  <c r="AW144" i="41"/>
  <c r="AU144" i="41"/>
  <c r="AS144" i="41"/>
  <c r="AQ144" i="41"/>
  <c r="AO144" i="41"/>
  <c r="AL144" i="41"/>
  <c r="AJ144" i="41"/>
  <c r="AH144" i="41"/>
  <c r="AE144" i="41"/>
  <c r="AC144" i="41"/>
  <c r="AA144" i="41"/>
  <c r="T144" i="41"/>
  <c r="S144" i="41"/>
  <c r="O144" i="41"/>
  <c r="N144" i="41"/>
  <c r="R144" i="41"/>
  <c r="M144" i="41"/>
  <c r="BQ143" i="41"/>
  <c r="BO143" i="41"/>
  <c r="BE143" i="41"/>
  <c r="BC143" i="41"/>
  <c r="BA143" i="41"/>
  <c r="AY143" i="41"/>
  <c r="AW143" i="41"/>
  <c r="AU143" i="41"/>
  <c r="AS143" i="41"/>
  <c r="AQ143" i="41"/>
  <c r="AO143" i="41"/>
  <c r="AL143" i="41"/>
  <c r="AJ143" i="41"/>
  <c r="AH143" i="41"/>
  <c r="AE143" i="41"/>
  <c r="AC143" i="41"/>
  <c r="AA143" i="41"/>
  <c r="S143" i="41"/>
  <c r="R143" i="41"/>
  <c r="O143" i="41"/>
  <c r="N143" i="41"/>
  <c r="M143" i="41"/>
  <c r="BR142" i="41"/>
  <c r="BQ142" i="41"/>
  <c r="BP142" i="41"/>
  <c r="BO142" i="41"/>
  <c r="BF142" i="41"/>
  <c r="BE142" i="41"/>
  <c r="BD142" i="41"/>
  <c r="BC142" i="41"/>
  <c r="BB142" i="41"/>
  <c r="BA142" i="41"/>
  <c r="AZ142" i="41"/>
  <c r="AY142" i="41"/>
  <c r="AX142" i="41"/>
  <c r="AW142" i="41"/>
  <c r="AV142" i="41"/>
  <c r="AU142" i="41"/>
  <c r="AT142" i="41"/>
  <c r="AS142" i="41"/>
  <c r="AR142" i="41"/>
  <c r="AQ142" i="41"/>
  <c r="AP142" i="41"/>
  <c r="AO142" i="41"/>
  <c r="AI142" i="41"/>
  <c r="AH142" i="41"/>
  <c r="AF142" i="41"/>
  <c r="AE142" i="41"/>
  <c r="AD142" i="41"/>
  <c r="AC142" i="41"/>
  <c r="AB142" i="41"/>
  <c r="AA142" i="41"/>
  <c r="Y142" i="41"/>
  <c r="BJ142" i="41" s="1"/>
  <c r="O142" i="41"/>
  <c r="S142" i="41"/>
  <c r="N142" i="41"/>
  <c r="R142" i="41"/>
  <c r="T142" i="41"/>
  <c r="M142" i="41"/>
  <c r="BQ141" i="41"/>
  <c r="BO141" i="41"/>
  <c r="BE141" i="41"/>
  <c r="BC141" i="41"/>
  <c r="BA141" i="41"/>
  <c r="AY141" i="41"/>
  <c r="AW141" i="41"/>
  <c r="AU141" i="41"/>
  <c r="AS141" i="41"/>
  <c r="AQ141" i="41"/>
  <c r="AO141" i="41"/>
  <c r="AL141" i="41"/>
  <c r="AJ141" i="41"/>
  <c r="AH141" i="41"/>
  <c r="AE141" i="41"/>
  <c r="AC141" i="41"/>
  <c r="AA141" i="41"/>
  <c r="S141" i="41"/>
  <c r="O141" i="41"/>
  <c r="N141" i="41"/>
  <c r="R141" i="41"/>
  <c r="T141" i="41"/>
  <c r="M141" i="41"/>
  <c r="BQ140" i="41"/>
  <c r="BO140" i="41"/>
  <c r="BE140" i="41"/>
  <c r="BC140" i="41"/>
  <c r="BA140" i="41"/>
  <c r="AY140" i="41"/>
  <c r="AW140" i="41"/>
  <c r="AU140" i="41"/>
  <c r="AS140" i="41"/>
  <c r="AQ140" i="41"/>
  <c r="AO140" i="41"/>
  <c r="AL140" i="41"/>
  <c r="AJ140" i="41"/>
  <c r="AH140" i="41"/>
  <c r="AE140" i="41"/>
  <c r="AC140" i="41"/>
  <c r="AA140" i="41"/>
  <c r="S140" i="41"/>
  <c r="R140" i="41"/>
  <c r="O140" i="41"/>
  <c r="N140" i="41"/>
  <c r="M140" i="41"/>
  <c r="BQ139" i="41"/>
  <c r="BO139" i="41"/>
  <c r="BE139" i="41"/>
  <c r="BC139" i="41"/>
  <c r="BA139" i="41"/>
  <c r="AY139" i="41"/>
  <c r="AW139" i="41"/>
  <c r="AU139" i="41"/>
  <c r="AS139" i="41"/>
  <c r="AQ139" i="41"/>
  <c r="AO139" i="41"/>
  <c r="AL139" i="41"/>
  <c r="AJ139" i="41"/>
  <c r="AH139" i="41"/>
  <c r="AE139" i="41"/>
  <c r="AC139" i="41"/>
  <c r="AA139" i="41"/>
  <c r="R139" i="41"/>
  <c r="O139" i="41"/>
  <c r="S139" i="41"/>
  <c r="N139" i="41"/>
  <c r="M139" i="41"/>
  <c r="BR138" i="41"/>
  <c r="BQ138" i="41"/>
  <c r="BP138" i="41"/>
  <c r="BO138" i="41"/>
  <c r="BF138" i="41"/>
  <c r="BE138" i="41"/>
  <c r="BD138" i="41"/>
  <c r="BC138" i="41"/>
  <c r="BB138" i="41"/>
  <c r="BA138" i="41"/>
  <c r="AZ138" i="41"/>
  <c r="AY138" i="41"/>
  <c r="AX138" i="41"/>
  <c r="AW138" i="41"/>
  <c r="AV138" i="41"/>
  <c r="AU138" i="41"/>
  <c r="AT138" i="41"/>
  <c r="AS138" i="41"/>
  <c r="AR138" i="41"/>
  <c r="AQ138" i="41"/>
  <c r="AP138" i="41"/>
  <c r="AO138" i="41"/>
  <c r="AM138" i="41"/>
  <c r="AL138" i="41"/>
  <c r="AK138" i="41"/>
  <c r="AJ138" i="41"/>
  <c r="AI138" i="41"/>
  <c r="AH138" i="41"/>
  <c r="AF138" i="41"/>
  <c r="AE138" i="41"/>
  <c r="AD138" i="41"/>
  <c r="AC138" i="41"/>
  <c r="AB138" i="41"/>
  <c r="AA138" i="41"/>
  <c r="Y138" i="41"/>
  <c r="BM138" i="41"/>
  <c r="S138" i="41"/>
  <c r="O138" i="41"/>
  <c r="N138" i="41"/>
  <c r="R138" i="41"/>
  <c r="T138" i="41"/>
  <c r="M138" i="41"/>
  <c r="BQ137" i="41"/>
  <c r="BO137" i="41"/>
  <c r="BE137" i="41"/>
  <c r="BC137" i="41"/>
  <c r="BA137" i="41"/>
  <c r="AY137" i="41"/>
  <c r="AW137" i="41"/>
  <c r="AU137" i="41"/>
  <c r="AS137" i="41"/>
  <c r="AQ137" i="41"/>
  <c r="AO137" i="41"/>
  <c r="AL137" i="41"/>
  <c r="AJ137" i="41"/>
  <c r="AH137" i="41"/>
  <c r="AE137" i="41"/>
  <c r="AC137" i="41"/>
  <c r="AA137" i="41"/>
  <c r="S137" i="41"/>
  <c r="R137" i="41"/>
  <c r="O137" i="41"/>
  <c r="N137" i="41"/>
  <c r="M137" i="41"/>
  <c r="BQ136" i="41"/>
  <c r="BO136" i="41"/>
  <c r="BE136" i="41"/>
  <c r="BC136" i="41"/>
  <c r="BA136" i="41"/>
  <c r="AY136" i="41"/>
  <c r="AW136" i="41"/>
  <c r="AU136" i="41"/>
  <c r="AS136" i="41"/>
  <c r="AQ136" i="41"/>
  <c r="AO136" i="41"/>
  <c r="AL136" i="41"/>
  <c r="AJ136" i="41"/>
  <c r="AH136" i="41"/>
  <c r="AE136" i="41"/>
  <c r="AC136" i="41"/>
  <c r="AA136" i="41"/>
  <c r="S136" i="41"/>
  <c r="R136" i="41"/>
  <c r="O136" i="41"/>
  <c r="N136" i="41"/>
  <c r="M136" i="41"/>
  <c r="BQ135" i="41"/>
  <c r="BO135" i="41"/>
  <c r="BE135" i="41"/>
  <c r="BC135" i="41"/>
  <c r="BA135" i="41"/>
  <c r="AY135" i="41"/>
  <c r="AW135" i="41"/>
  <c r="AU135" i="41"/>
  <c r="AS135" i="41"/>
  <c r="AQ135" i="41"/>
  <c r="AO135" i="41"/>
  <c r="AL135" i="41"/>
  <c r="AJ135" i="41"/>
  <c r="AH135" i="41"/>
  <c r="AE135" i="41"/>
  <c r="AC135" i="41"/>
  <c r="AA135" i="41"/>
  <c r="R135" i="41"/>
  <c r="O135" i="41"/>
  <c r="S135" i="41"/>
  <c r="N135" i="41"/>
  <c r="M135" i="41"/>
  <c r="BQ134" i="41"/>
  <c r="BO134" i="41"/>
  <c r="BE134" i="41"/>
  <c r="BC134" i="41"/>
  <c r="BA134" i="41"/>
  <c r="AY134" i="41"/>
  <c r="AW134" i="41"/>
  <c r="AU134" i="41"/>
  <c r="AS134" i="41"/>
  <c r="AQ134" i="41"/>
  <c r="AO134" i="41"/>
  <c r="AL134" i="41"/>
  <c r="AJ134" i="41"/>
  <c r="AH134" i="41"/>
  <c r="AE134" i="41"/>
  <c r="AC134" i="41"/>
  <c r="AA134" i="41"/>
  <c r="O134" i="41"/>
  <c r="S134" i="41"/>
  <c r="N134" i="41"/>
  <c r="R134" i="41"/>
  <c r="M134" i="41"/>
  <c r="BQ133" i="41"/>
  <c r="BO133" i="41"/>
  <c r="BE133" i="41"/>
  <c r="BC133" i="41"/>
  <c r="BA133" i="41"/>
  <c r="AY133" i="41"/>
  <c r="AW133" i="41"/>
  <c r="AU133" i="41"/>
  <c r="AS133" i="41"/>
  <c r="AQ133" i="41"/>
  <c r="AO133" i="41"/>
  <c r="AL133" i="41"/>
  <c r="AJ133" i="41"/>
  <c r="AH133" i="41"/>
  <c r="AE133" i="41"/>
  <c r="AC133" i="41"/>
  <c r="AA133" i="41"/>
  <c r="S133" i="41"/>
  <c r="O133" i="41"/>
  <c r="N133" i="41"/>
  <c r="R133" i="41"/>
  <c r="T133" i="41"/>
  <c r="M133" i="41"/>
  <c r="BQ132" i="41"/>
  <c r="BO132" i="41"/>
  <c r="BE132" i="41"/>
  <c r="BC132" i="41"/>
  <c r="BA132" i="41"/>
  <c r="AY132" i="41"/>
  <c r="AW132" i="41"/>
  <c r="AU132" i="41"/>
  <c r="AS132" i="41"/>
  <c r="AQ132" i="41"/>
  <c r="AO132" i="41"/>
  <c r="AL132" i="41"/>
  <c r="AJ132" i="41"/>
  <c r="AH132" i="41"/>
  <c r="AE132" i="41"/>
  <c r="AC132" i="41"/>
  <c r="AA132" i="41"/>
  <c r="S132" i="41"/>
  <c r="R132" i="41"/>
  <c r="T132" i="41"/>
  <c r="O132" i="41"/>
  <c r="N132" i="41"/>
  <c r="M132" i="41"/>
  <c r="BQ131" i="41"/>
  <c r="BO131" i="41"/>
  <c r="BE131" i="41"/>
  <c r="BC131" i="41"/>
  <c r="BA131" i="41"/>
  <c r="AY131" i="41"/>
  <c r="AW131" i="41"/>
  <c r="AU131" i="41"/>
  <c r="AS131" i="41"/>
  <c r="AQ131" i="41"/>
  <c r="AO131" i="41"/>
  <c r="AL131" i="41"/>
  <c r="AJ131" i="41"/>
  <c r="AH131" i="41"/>
  <c r="AE131" i="41"/>
  <c r="AC131" i="41"/>
  <c r="AA131" i="41"/>
  <c r="R131" i="41"/>
  <c r="T131" i="41"/>
  <c r="O131" i="41"/>
  <c r="S131" i="41"/>
  <c r="N131" i="41"/>
  <c r="M131" i="41"/>
  <c r="BQ130" i="41"/>
  <c r="BO130" i="41"/>
  <c r="BE130" i="41"/>
  <c r="BC130" i="41"/>
  <c r="BA130" i="41"/>
  <c r="AY130" i="41"/>
  <c r="AW130" i="41"/>
  <c r="AU130" i="41"/>
  <c r="AS130" i="41"/>
  <c r="AQ130" i="41"/>
  <c r="AO130" i="41"/>
  <c r="AL130" i="41"/>
  <c r="AJ130" i="41"/>
  <c r="AH130" i="41"/>
  <c r="AE130" i="41"/>
  <c r="AC130" i="41"/>
  <c r="AA130" i="41"/>
  <c r="O130" i="41"/>
  <c r="S130" i="41"/>
  <c r="N130" i="41"/>
  <c r="R130" i="41"/>
  <c r="M130" i="41"/>
  <c r="BQ129" i="41"/>
  <c r="BO129" i="41"/>
  <c r="BE129" i="41"/>
  <c r="BC129" i="41"/>
  <c r="BA129" i="41"/>
  <c r="AY129" i="41"/>
  <c r="AW129" i="41"/>
  <c r="AU129" i="41"/>
  <c r="AS129" i="41"/>
  <c r="AQ129" i="41"/>
  <c r="AO129" i="41"/>
  <c r="AL129" i="41"/>
  <c r="AJ129" i="41"/>
  <c r="AH129" i="41"/>
  <c r="AE129" i="41"/>
  <c r="AC129" i="41"/>
  <c r="AA129" i="41"/>
  <c r="O129" i="41"/>
  <c r="S129" i="41"/>
  <c r="N129" i="41"/>
  <c r="R129" i="41"/>
  <c r="M129" i="41"/>
  <c r="BR128" i="41"/>
  <c r="BQ128" i="41"/>
  <c r="BP128" i="41"/>
  <c r="BO128" i="41"/>
  <c r="Y128" i="41"/>
  <c r="BF128" i="41"/>
  <c r="BE128" i="41"/>
  <c r="BD128" i="41"/>
  <c r="BC128" i="41"/>
  <c r="BB128" i="41"/>
  <c r="BA128" i="41"/>
  <c r="AZ128" i="41"/>
  <c r="AY128" i="41"/>
  <c r="AX128" i="41"/>
  <c r="AW128" i="41"/>
  <c r="AV128" i="41"/>
  <c r="AU128" i="41"/>
  <c r="AT128" i="41"/>
  <c r="AS128" i="41"/>
  <c r="AR128" i="41"/>
  <c r="AQ128" i="41"/>
  <c r="AP128" i="41"/>
  <c r="AO128" i="41"/>
  <c r="AI128" i="41"/>
  <c r="AH128" i="41"/>
  <c r="AF128" i="41"/>
  <c r="AE128" i="41"/>
  <c r="AD128" i="41"/>
  <c r="AC128" i="41"/>
  <c r="AB128" i="41"/>
  <c r="AA128" i="41"/>
  <c r="R128" i="41"/>
  <c r="T128" i="41"/>
  <c r="O128" i="41"/>
  <c r="S128" i="41"/>
  <c r="N128" i="41"/>
  <c r="M128" i="41"/>
  <c r="BR127" i="41"/>
  <c r="BQ127" i="41"/>
  <c r="BP127" i="41"/>
  <c r="BO127" i="41"/>
  <c r="Y127" i="41"/>
  <c r="BK127" i="41" s="1"/>
  <c r="BF127" i="41"/>
  <c r="BE127" i="41"/>
  <c r="BD127" i="41"/>
  <c r="BC127" i="41"/>
  <c r="BB127" i="41"/>
  <c r="BA127" i="41"/>
  <c r="AZ127" i="41"/>
  <c r="AY127" i="41"/>
  <c r="AX127" i="41"/>
  <c r="AW127" i="41"/>
  <c r="AV127" i="41"/>
  <c r="AU127" i="41"/>
  <c r="AT127" i="41"/>
  <c r="AS127" i="41"/>
  <c r="AR127" i="41"/>
  <c r="AQ127" i="41"/>
  <c r="AP127" i="41"/>
  <c r="AO127" i="41"/>
  <c r="AI127" i="41"/>
  <c r="AH127" i="41"/>
  <c r="AF127" i="41"/>
  <c r="AE127" i="41"/>
  <c r="AD127" i="41"/>
  <c r="AC127" i="41"/>
  <c r="AB127" i="41"/>
  <c r="AA127" i="41"/>
  <c r="BJ127" i="41"/>
  <c r="S127" i="41"/>
  <c r="O127" i="41"/>
  <c r="N127" i="41"/>
  <c r="R127" i="41"/>
  <c r="T127" i="41"/>
  <c r="M127" i="41"/>
  <c r="BR126" i="41"/>
  <c r="BQ126" i="41"/>
  <c r="BP126" i="41"/>
  <c r="BO126" i="41"/>
  <c r="BF126" i="41"/>
  <c r="BE126" i="41"/>
  <c r="BD126" i="41"/>
  <c r="BC126" i="41"/>
  <c r="BB126" i="41"/>
  <c r="BA126" i="41"/>
  <c r="AZ126" i="41"/>
  <c r="AY126" i="41"/>
  <c r="AX126" i="41"/>
  <c r="AW126" i="41"/>
  <c r="AV126" i="41"/>
  <c r="AU126" i="41"/>
  <c r="AT126" i="41"/>
  <c r="AS126" i="41"/>
  <c r="AR126" i="41"/>
  <c r="AQ126" i="41"/>
  <c r="AP126" i="41"/>
  <c r="AO126" i="41"/>
  <c r="AI126" i="41"/>
  <c r="AH126" i="41"/>
  <c r="AF126" i="41"/>
  <c r="AE126" i="41"/>
  <c r="AD126" i="41"/>
  <c r="AC126" i="41"/>
  <c r="AB126" i="41"/>
  <c r="AA126" i="41"/>
  <c r="Y126" i="41"/>
  <c r="R126" i="41"/>
  <c r="T126" i="41"/>
  <c r="O126" i="41"/>
  <c r="S126" i="41"/>
  <c r="N126" i="41"/>
  <c r="M126" i="41"/>
  <c r="BR125" i="41"/>
  <c r="BQ125" i="41"/>
  <c r="BP125" i="41"/>
  <c r="BO125" i="41"/>
  <c r="BF125" i="41"/>
  <c r="BE125" i="41"/>
  <c r="BD125" i="41"/>
  <c r="BC125" i="41"/>
  <c r="BB125" i="41"/>
  <c r="BA125" i="41"/>
  <c r="AZ125" i="41"/>
  <c r="AY125" i="41"/>
  <c r="AX125" i="41"/>
  <c r="AW125" i="41"/>
  <c r="AV125" i="41"/>
  <c r="AU125" i="41"/>
  <c r="AT125" i="41"/>
  <c r="AS125" i="41"/>
  <c r="AR125" i="41"/>
  <c r="AQ125" i="41"/>
  <c r="AP125" i="41"/>
  <c r="AO125" i="41"/>
  <c r="AI125" i="41"/>
  <c r="AH125" i="41"/>
  <c r="AF125" i="41"/>
  <c r="AE125" i="41"/>
  <c r="AD125" i="41"/>
  <c r="AC125" i="41"/>
  <c r="AB125" i="41"/>
  <c r="AA125" i="41"/>
  <c r="Y125" i="41"/>
  <c r="BM125" i="41" s="1"/>
  <c r="T125" i="41"/>
  <c r="S125" i="41"/>
  <c r="O125" i="41"/>
  <c r="N125" i="41"/>
  <c r="R125" i="41"/>
  <c r="M125" i="41"/>
  <c r="BR124" i="41"/>
  <c r="BQ124" i="41"/>
  <c r="BP124" i="41"/>
  <c r="BO124" i="41"/>
  <c r="Y124" i="41"/>
  <c r="BF124" i="41"/>
  <c r="BE124" i="41"/>
  <c r="BD124" i="41"/>
  <c r="BC124" i="41"/>
  <c r="BB124" i="41"/>
  <c r="BA124" i="41"/>
  <c r="AZ124" i="41"/>
  <c r="AY124" i="41"/>
  <c r="AX124" i="41"/>
  <c r="AW124" i="41"/>
  <c r="AV124" i="41"/>
  <c r="AU124" i="41"/>
  <c r="AT124" i="41"/>
  <c r="AS124" i="41"/>
  <c r="AR124" i="41"/>
  <c r="AQ124" i="41"/>
  <c r="AP124" i="41"/>
  <c r="AO124" i="41"/>
  <c r="AI124" i="41"/>
  <c r="AH124" i="41"/>
  <c r="AF124" i="41"/>
  <c r="AE124" i="41"/>
  <c r="AD124" i="41"/>
  <c r="AC124" i="41"/>
  <c r="AB124" i="41"/>
  <c r="AA124" i="41"/>
  <c r="R124" i="41"/>
  <c r="T124" i="41"/>
  <c r="O124" i="41"/>
  <c r="S124" i="41"/>
  <c r="N124" i="41"/>
  <c r="M124" i="41"/>
  <c r="BR123" i="41"/>
  <c r="BQ123" i="41"/>
  <c r="BP123" i="41"/>
  <c r="BO123" i="41"/>
  <c r="BF123" i="41"/>
  <c r="BE123" i="41"/>
  <c r="BD123" i="41"/>
  <c r="BC123" i="41"/>
  <c r="BB123" i="41"/>
  <c r="BA123" i="41"/>
  <c r="AZ123" i="41"/>
  <c r="AY123" i="41"/>
  <c r="AX123" i="41"/>
  <c r="AW123" i="41"/>
  <c r="AV123" i="41"/>
  <c r="AU123" i="41"/>
  <c r="AT123" i="41"/>
  <c r="AS123" i="41"/>
  <c r="AR123" i="41"/>
  <c r="AQ123" i="41"/>
  <c r="AP123" i="41"/>
  <c r="AO123" i="41"/>
  <c r="AI123" i="41"/>
  <c r="AH123" i="41"/>
  <c r="AF123" i="41"/>
  <c r="AE123" i="41"/>
  <c r="AD123" i="41"/>
  <c r="AC123" i="41"/>
  <c r="AB123" i="41"/>
  <c r="AA123" i="41"/>
  <c r="Y123" i="41"/>
  <c r="T123" i="41"/>
  <c r="S123" i="41"/>
  <c r="O123" i="41"/>
  <c r="N123" i="41"/>
  <c r="R123" i="41"/>
  <c r="M123" i="41"/>
  <c r="BQ122" i="41"/>
  <c r="BO122" i="41"/>
  <c r="BE122" i="41"/>
  <c r="BC122" i="41"/>
  <c r="BA122" i="41"/>
  <c r="AY122" i="41"/>
  <c r="AW122" i="41"/>
  <c r="AU122" i="41"/>
  <c r="AS122" i="41"/>
  <c r="AQ122" i="41"/>
  <c r="AO122" i="41"/>
  <c r="AL122" i="41"/>
  <c r="AJ122" i="41"/>
  <c r="AH122" i="41"/>
  <c r="AE122" i="41"/>
  <c r="AC122" i="41"/>
  <c r="AA122" i="41"/>
  <c r="R122" i="41"/>
  <c r="T122" i="41"/>
  <c r="O122" i="41"/>
  <c r="S122" i="41"/>
  <c r="N122" i="41"/>
  <c r="M122" i="41"/>
  <c r="BQ121" i="41"/>
  <c r="BO121" i="41"/>
  <c r="BE121" i="41"/>
  <c r="BC121" i="41"/>
  <c r="BA121" i="41"/>
  <c r="AY121" i="41"/>
  <c r="AW121" i="41"/>
  <c r="AU121" i="41"/>
  <c r="AS121" i="41"/>
  <c r="AQ121" i="41"/>
  <c r="AO121" i="41"/>
  <c r="AL121" i="41"/>
  <c r="AJ121" i="41"/>
  <c r="AH121" i="41"/>
  <c r="AE121" i="41"/>
  <c r="AC121" i="41"/>
  <c r="AA121" i="41"/>
  <c r="T121" i="41"/>
  <c r="S121" i="41"/>
  <c r="O121" i="41"/>
  <c r="N121" i="41"/>
  <c r="R121" i="41"/>
  <c r="M121" i="41"/>
  <c r="BQ120" i="41"/>
  <c r="BO120" i="41"/>
  <c r="BE120" i="41"/>
  <c r="BC120" i="41"/>
  <c r="BA120" i="41"/>
  <c r="AY120" i="41"/>
  <c r="AW120" i="41"/>
  <c r="AU120" i="41"/>
  <c r="AS120" i="41"/>
  <c r="AQ120" i="41"/>
  <c r="AO120" i="41"/>
  <c r="AL120" i="41"/>
  <c r="AJ120" i="41"/>
  <c r="AH120" i="41"/>
  <c r="AE120" i="41"/>
  <c r="AC120" i="41"/>
  <c r="AA120" i="41"/>
  <c r="S120" i="41"/>
  <c r="R120" i="41"/>
  <c r="T120" i="41"/>
  <c r="O120" i="41"/>
  <c r="N120" i="41"/>
  <c r="M120" i="41"/>
  <c r="BR119" i="41"/>
  <c r="BQ119" i="41"/>
  <c r="BP119" i="41"/>
  <c r="BO119" i="41"/>
  <c r="BF119" i="41"/>
  <c r="BE119" i="41"/>
  <c r="BD119" i="41"/>
  <c r="BC119" i="41"/>
  <c r="BB119" i="41"/>
  <c r="BA119" i="41"/>
  <c r="AZ119" i="41"/>
  <c r="AY119" i="41"/>
  <c r="AX119" i="41"/>
  <c r="AW119" i="41"/>
  <c r="AV119" i="41"/>
  <c r="AU119" i="41"/>
  <c r="AT119" i="41"/>
  <c r="AS119" i="41"/>
  <c r="AR119" i="41"/>
  <c r="AQ119" i="41"/>
  <c r="AP119" i="41"/>
  <c r="AO119" i="41"/>
  <c r="AI119" i="41"/>
  <c r="AH119" i="41"/>
  <c r="AF119" i="41"/>
  <c r="AE119" i="41"/>
  <c r="AD119" i="41"/>
  <c r="AC119" i="41"/>
  <c r="AB119" i="41"/>
  <c r="AA119" i="41"/>
  <c r="Y119" i="41"/>
  <c r="BK119" i="41" s="1"/>
  <c r="T119" i="41"/>
  <c r="S119" i="41"/>
  <c r="O119" i="41"/>
  <c r="N119" i="41"/>
  <c r="R119" i="41"/>
  <c r="M119" i="41"/>
  <c r="BR118" i="41"/>
  <c r="BQ118" i="41"/>
  <c r="BP118" i="41"/>
  <c r="BO118" i="41"/>
  <c r="BF118" i="41"/>
  <c r="BE118" i="41"/>
  <c r="BD118" i="41"/>
  <c r="BC118" i="41"/>
  <c r="BB118" i="41"/>
  <c r="BA118" i="41"/>
  <c r="AZ118" i="41"/>
  <c r="AY118" i="41"/>
  <c r="AX118" i="41"/>
  <c r="AW118" i="41"/>
  <c r="AV118" i="41"/>
  <c r="AU118" i="41"/>
  <c r="AT118" i="41"/>
  <c r="AS118" i="41"/>
  <c r="AR118" i="41"/>
  <c r="AQ118" i="41"/>
  <c r="AP118" i="41"/>
  <c r="AO118" i="41"/>
  <c r="AI118" i="41"/>
  <c r="AH118" i="41"/>
  <c r="AF118" i="41"/>
  <c r="AE118" i="41"/>
  <c r="AD118" i="41"/>
  <c r="AC118" i="41"/>
  <c r="AB118" i="41"/>
  <c r="AA118" i="41"/>
  <c r="Y118" i="41"/>
  <c r="BJ118" i="41" s="1"/>
  <c r="O118" i="41"/>
  <c r="S118" i="41"/>
  <c r="N118" i="41"/>
  <c r="R118" i="41"/>
  <c r="T118" i="41"/>
  <c r="M118" i="41"/>
  <c r="BR117" i="41"/>
  <c r="BQ117" i="41"/>
  <c r="BP117" i="41"/>
  <c r="BO117" i="41"/>
  <c r="BF117" i="41"/>
  <c r="BE117" i="41"/>
  <c r="BD117" i="41"/>
  <c r="BC117" i="41"/>
  <c r="BB117" i="41"/>
  <c r="BA117" i="41"/>
  <c r="AZ117" i="41"/>
  <c r="AY117" i="41"/>
  <c r="AX117" i="41"/>
  <c r="AW117" i="41"/>
  <c r="AV117" i="41"/>
  <c r="AU117" i="41"/>
  <c r="AT117" i="41"/>
  <c r="AS117" i="41"/>
  <c r="AR117" i="41"/>
  <c r="AQ117" i="41"/>
  <c r="AP117" i="41"/>
  <c r="AO117" i="41"/>
  <c r="AI117" i="41"/>
  <c r="AH117" i="41"/>
  <c r="AF117" i="41"/>
  <c r="AE117" i="41"/>
  <c r="AD117" i="41"/>
  <c r="AC117" i="41"/>
  <c r="AB117" i="41"/>
  <c r="AA117" i="41"/>
  <c r="Y117" i="41"/>
  <c r="R117" i="41"/>
  <c r="T117" i="41"/>
  <c r="O117" i="41"/>
  <c r="S117" i="41"/>
  <c r="N117" i="41"/>
  <c r="M117" i="41"/>
  <c r="BR116" i="41"/>
  <c r="BQ116" i="41"/>
  <c r="BP116" i="41"/>
  <c r="BO116" i="41"/>
  <c r="BF116" i="41"/>
  <c r="BE116" i="41"/>
  <c r="BD116" i="41"/>
  <c r="BC116" i="41"/>
  <c r="BB116" i="41"/>
  <c r="BA116" i="41"/>
  <c r="AZ116" i="41"/>
  <c r="AY116" i="41"/>
  <c r="AX116" i="41"/>
  <c r="AW116" i="41"/>
  <c r="AV116" i="41"/>
  <c r="AU116" i="41"/>
  <c r="AT116" i="41"/>
  <c r="AS116" i="41"/>
  <c r="AR116" i="41"/>
  <c r="AQ116" i="41"/>
  <c r="AP116" i="41"/>
  <c r="AO116" i="41"/>
  <c r="AM116" i="41"/>
  <c r="AL116" i="41"/>
  <c r="AK116" i="41"/>
  <c r="AJ116" i="41"/>
  <c r="AI116" i="41"/>
  <c r="AH116" i="41"/>
  <c r="AF116" i="41"/>
  <c r="AE116" i="41"/>
  <c r="AD116" i="41"/>
  <c r="AC116" i="41"/>
  <c r="AB116" i="41"/>
  <c r="AA116" i="41"/>
  <c r="Y116" i="41"/>
  <c r="BM116" i="41" s="1"/>
  <c r="T116" i="41"/>
  <c r="S116" i="41"/>
  <c r="O116" i="41"/>
  <c r="N116" i="41"/>
  <c r="R116" i="41"/>
  <c r="M116" i="41"/>
  <c r="BR115" i="41"/>
  <c r="BQ115" i="41"/>
  <c r="BP115" i="41"/>
  <c r="BO115" i="41"/>
  <c r="BF115" i="41"/>
  <c r="BE115" i="41"/>
  <c r="BD115" i="41"/>
  <c r="BC115" i="41"/>
  <c r="BB115" i="41"/>
  <c r="BA115" i="41"/>
  <c r="AZ115" i="41"/>
  <c r="AY115" i="41"/>
  <c r="AX115" i="41"/>
  <c r="AW115" i="41"/>
  <c r="AV115" i="41"/>
  <c r="AU115" i="41"/>
  <c r="AT115" i="41"/>
  <c r="AS115" i="41"/>
  <c r="AR115" i="41"/>
  <c r="AQ115" i="41"/>
  <c r="AP115" i="41"/>
  <c r="AO115" i="41"/>
  <c r="AM115" i="41"/>
  <c r="AL115" i="41"/>
  <c r="AK115" i="41"/>
  <c r="AJ115" i="41"/>
  <c r="AI115" i="41"/>
  <c r="AH115" i="41"/>
  <c r="AF115" i="41"/>
  <c r="AE115" i="41"/>
  <c r="AD115" i="41"/>
  <c r="AC115" i="41"/>
  <c r="AB115" i="41"/>
  <c r="AA115" i="41"/>
  <c r="Y115" i="41"/>
  <c r="BI115" i="41" s="1"/>
  <c r="R115" i="41"/>
  <c r="T115" i="41"/>
  <c r="O115" i="41"/>
  <c r="S115" i="41"/>
  <c r="N115" i="41"/>
  <c r="M115" i="41"/>
  <c r="BQ114" i="41"/>
  <c r="BO114" i="41"/>
  <c r="BE114" i="41"/>
  <c r="BC114" i="41"/>
  <c r="BA114" i="41"/>
  <c r="AY114" i="41"/>
  <c r="AW114" i="41"/>
  <c r="AU114" i="41"/>
  <c r="AS114" i="41"/>
  <c r="AQ114" i="41"/>
  <c r="AO114" i="41"/>
  <c r="AL114" i="41"/>
  <c r="AJ114" i="41"/>
  <c r="AH114" i="41"/>
  <c r="AE114" i="41"/>
  <c r="AC114" i="41"/>
  <c r="AA114" i="41"/>
  <c r="T114" i="41"/>
  <c r="S114" i="41"/>
  <c r="O114" i="41"/>
  <c r="N114" i="41"/>
  <c r="R114" i="41"/>
  <c r="M114" i="41"/>
  <c r="BQ113" i="41"/>
  <c r="BO113" i="41"/>
  <c r="BE113" i="41"/>
  <c r="BC113" i="41"/>
  <c r="BA113" i="41"/>
  <c r="AY113" i="41"/>
  <c r="AW113" i="41"/>
  <c r="AU113" i="41"/>
  <c r="AS113" i="41"/>
  <c r="AQ113" i="41"/>
  <c r="AO113" i="41"/>
  <c r="AL113" i="41"/>
  <c r="AJ113" i="41"/>
  <c r="AH113" i="41"/>
  <c r="AE113" i="41"/>
  <c r="AC113" i="41"/>
  <c r="AA113" i="41"/>
  <c r="R113" i="41"/>
  <c r="T113" i="41"/>
  <c r="O113" i="41"/>
  <c r="S113" i="41"/>
  <c r="N113" i="41"/>
  <c r="M113" i="41"/>
  <c r="BQ112" i="41"/>
  <c r="BO112" i="41"/>
  <c r="BE112" i="41"/>
  <c r="BC112" i="41"/>
  <c r="BA112" i="41"/>
  <c r="AY112" i="41"/>
  <c r="AW112" i="41"/>
  <c r="AU112" i="41"/>
  <c r="AS112" i="41"/>
  <c r="AQ112" i="41"/>
  <c r="AO112" i="41"/>
  <c r="AL112" i="41"/>
  <c r="AJ112" i="41"/>
  <c r="AH112" i="41"/>
  <c r="AE112" i="41"/>
  <c r="AC112" i="41"/>
  <c r="AA112" i="41"/>
  <c r="T112" i="41"/>
  <c r="S112" i="41"/>
  <c r="O112" i="41"/>
  <c r="N112" i="41"/>
  <c r="R112" i="41"/>
  <c r="M112" i="41"/>
  <c r="BQ111" i="41"/>
  <c r="BO111" i="41"/>
  <c r="BE111" i="41"/>
  <c r="BC111" i="41"/>
  <c r="BA111" i="41"/>
  <c r="AY111" i="41"/>
  <c r="AW111" i="41"/>
  <c r="AU111" i="41"/>
  <c r="AS111" i="41"/>
  <c r="AQ111" i="41"/>
  <c r="AO111" i="41"/>
  <c r="AH111" i="41"/>
  <c r="AE111" i="41"/>
  <c r="AC111" i="41"/>
  <c r="AA111" i="41"/>
  <c r="S111" i="41"/>
  <c r="R111" i="41"/>
  <c r="T111" i="41"/>
  <c r="O111" i="41"/>
  <c r="N111" i="41"/>
  <c r="M111" i="41"/>
  <c r="BQ110" i="41"/>
  <c r="BO110" i="41"/>
  <c r="BE110" i="41"/>
  <c r="BC110" i="41"/>
  <c r="BA110" i="41"/>
  <c r="AY110" i="41"/>
  <c r="AW110" i="41"/>
  <c r="AU110" i="41"/>
  <c r="AS110" i="41"/>
  <c r="AQ110" i="41"/>
  <c r="AO110" i="41"/>
  <c r="AL110" i="41"/>
  <c r="AJ110" i="41"/>
  <c r="AH110" i="41"/>
  <c r="AE110" i="41"/>
  <c r="AC110" i="41"/>
  <c r="AA110" i="41"/>
  <c r="O110" i="41"/>
  <c r="S110" i="41"/>
  <c r="T110" i="41"/>
  <c r="N110" i="41"/>
  <c r="R110" i="41"/>
  <c r="M110" i="41"/>
  <c r="BQ109" i="41"/>
  <c r="BO109" i="41"/>
  <c r="BE109" i="41"/>
  <c r="BC109" i="41"/>
  <c r="BA109" i="41"/>
  <c r="AY109" i="41"/>
  <c r="AW109" i="41"/>
  <c r="AU109" i="41"/>
  <c r="AS109" i="41"/>
  <c r="AQ109" i="41"/>
  <c r="AO109" i="41"/>
  <c r="AL109" i="41"/>
  <c r="AJ109" i="41"/>
  <c r="AH109" i="41"/>
  <c r="AE109" i="41"/>
  <c r="AC109" i="41"/>
  <c r="AA109" i="41"/>
  <c r="S109" i="41"/>
  <c r="R109" i="41"/>
  <c r="T109" i="41"/>
  <c r="O109" i="41"/>
  <c r="N109" i="41"/>
  <c r="M109" i="41"/>
  <c r="BQ108" i="41"/>
  <c r="BO108" i="41"/>
  <c r="BE108" i="41"/>
  <c r="BC108" i="41"/>
  <c r="BA108" i="41"/>
  <c r="AY108" i="41"/>
  <c r="AW108" i="41"/>
  <c r="AU108" i="41"/>
  <c r="AS108" i="41"/>
  <c r="AQ108" i="41"/>
  <c r="AO108" i="41"/>
  <c r="AL108" i="41"/>
  <c r="AJ108" i="41"/>
  <c r="AH108" i="41"/>
  <c r="AE108" i="41"/>
  <c r="AC108" i="41"/>
  <c r="AA108" i="41"/>
  <c r="O108" i="41"/>
  <c r="S108" i="41"/>
  <c r="N108" i="41"/>
  <c r="R108" i="41"/>
  <c r="T108" i="41"/>
  <c r="M108" i="41"/>
  <c r="BQ107" i="41"/>
  <c r="BO107" i="41"/>
  <c r="BE107" i="41"/>
  <c r="BC107" i="41"/>
  <c r="BA107" i="41"/>
  <c r="AY107" i="41"/>
  <c r="AW107" i="41"/>
  <c r="AU107" i="41"/>
  <c r="AS107" i="41"/>
  <c r="AQ107" i="41"/>
  <c r="AO107" i="41"/>
  <c r="AL107" i="41"/>
  <c r="AJ107" i="41"/>
  <c r="AH107" i="41"/>
  <c r="AE107" i="41"/>
  <c r="AC107" i="41"/>
  <c r="AA107" i="41"/>
  <c r="S107" i="41"/>
  <c r="O107" i="41"/>
  <c r="N107" i="41"/>
  <c r="R107" i="41"/>
  <c r="T107" i="41"/>
  <c r="M107" i="41"/>
  <c r="BQ106" i="41"/>
  <c r="BO106" i="41"/>
  <c r="BE106" i="41"/>
  <c r="BC106" i="41"/>
  <c r="BA106" i="41"/>
  <c r="AY106" i="41"/>
  <c r="AW106" i="41"/>
  <c r="AU106" i="41"/>
  <c r="AS106" i="41"/>
  <c r="AQ106" i="41"/>
  <c r="AO106" i="41"/>
  <c r="AL106" i="41"/>
  <c r="AJ106" i="41"/>
  <c r="AH106" i="41"/>
  <c r="AE106" i="41"/>
  <c r="AC106" i="41"/>
  <c r="AA106" i="41"/>
  <c r="R106" i="41"/>
  <c r="O106" i="41"/>
  <c r="S106" i="41"/>
  <c r="N106" i="41"/>
  <c r="M106" i="41"/>
  <c r="BQ105" i="41"/>
  <c r="BO105" i="41"/>
  <c r="BE105" i="41"/>
  <c r="BC105" i="41"/>
  <c r="BA105" i="41"/>
  <c r="AY105" i="41"/>
  <c r="AW105" i="41"/>
  <c r="AU105" i="41"/>
  <c r="AS105" i="41"/>
  <c r="AQ105" i="41"/>
  <c r="AO105" i="41"/>
  <c r="AL105" i="41"/>
  <c r="AJ105" i="41"/>
  <c r="AH105" i="41"/>
  <c r="AE105" i="41"/>
  <c r="AC105" i="41"/>
  <c r="AA105" i="41"/>
  <c r="O105" i="41"/>
  <c r="S105" i="41"/>
  <c r="N105" i="41"/>
  <c r="R105" i="41"/>
  <c r="T105" i="41"/>
  <c r="M105" i="41"/>
  <c r="BQ104" i="41"/>
  <c r="BO104" i="41"/>
  <c r="BE104" i="41"/>
  <c r="BC104" i="41"/>
  <c r="BA104" i="41"/>
  <c r="AY104" i="41"/>
  <c r="AW104" i="41"/>
  <c r="AU104" i="41"/>
  <c r="AS104" i="41"/>
  <c r="AQ104" i="41"/>
  <c r="AO104" i="41"/>
  <c r="AL104" i="41"/>
  <c r="AJ104" i="41"/>
  <c r="AH104" i="41"/>
  <c r="AE104" i="41"/>
  <c r="AC104" i="41"/>
  <c r="AA104" i="41"/>
  <c r="R104" i="41"/>
  <c r="T104" i="41"/>
  <c r="O104" i="41"/>
  <c r="S104" i="41"/>
  <c r="N104" i="41"/>
  <c r="M104" i="41"/>
  <c r="BQ103" i="41"/>
  <c r="BO103" i="41"/>
  <c r="BE103" i="41"/>
  <c r="BC103" i="41"/>
  <c r="BA103" i="41"/>
  <c r="AY103" i="41"/>
  <c r="AW103" i="41"/>
  <c r="AU103" i="41"/>
  <c r="AS103" i="41"/>
  <c r="AQ103" i="41"/>
  <c r="AO103" i="41"/>
  <c r="AL103" i="41"/>
  <c r="AJ103" i="41"/>
  <c r="AH103" i="41"/>
  <c r="AE103" i="41"/>
  <c r="AC103" i="41"/>
  <c r="AA103" i="41"/>
  <c r="T103" i="41"/>
  <c r="O103" i="41"/>
  <c r="S103" i="41"/>
  <c r="N103" i="41"/>
  <c r="R103" i="41"/>
  <c r="M103" i="41"/>
  <c r="BQ102" i="41"/>
  <c r="BO102" i="41"/>
  <c r="BE102" i="41"/>
  <c r="BC102" i="41"/>
  <c r="BA102" i="41"/>
  <c r="AY102" i="41"/>
  <c r="AW102" i="41"/>
  <c r="AU102" i="41"/>
  <c r="AS102" i="41"/>
  <c r="AQ102" i="41"/>
  <c r="AO102" i="41"/>
  <c r="AL102" i="41"/>
  <c r="AJ102" i="41"/>
  <c r="AH102" i="41"/>
  <c r="AE102" i="41"/>
  <c r="AC102" i="41"/>
  <c r="AA102" i="41"/>
  <c r="R102" i="41"/>
  <c r="O102" i="41"/>
  <c r="S102" i="41"/>
  <c r="N102" i="41"/>
  <c r="M102" i="41"/>
  <c r="BQ101" i="41"/>
  <c r="BO101" i="41"/>
  <c r="BE101" i="41"/>
  <c r="BC101" i="41"/>
  <c r="BA101" i="41"/>
  <c r="AY101" i="41"/>
  <c r="AW101" i="41"/>
  <c r="AU101" i="41"/>
  <c r="AS101" i="41"/>
  <c r="AQ101" i="41"/>
  <c r="AO101" i="41"/>
  <c r="AL101" i="41"/>
  <c r="AJ101" i="41"/>
  <c r="AH101" i="41"/>
  <c r="AE101" i="41"/>
  <c r="AC101" i="41"/>
  <c r="AA101" i="41"/>
  <c r="O101" i="41"/>
  <c r="S101" i="41"/>
  <c r="T101" i="41"/>
  <c r="N101" i="41"/>
  <c r="R101" i="41"/>
  <c r="M101" i="41"/>
  <c r="BQ100" i="41"/>
  <c r="BO100" i="41"/>
  <c r="BE100" i="41"/>
  <c r="BC100" i="41"/>
  <c r="BA100" i="41"/>
  <c r="AY100" i="41"/>
  <c r="AW100" i="41"/>
  <c r="AU100" i="41"/>
  <c r="AS100" i="41"/>
  <c r="AQ100" i="41"/>
  <c r="AO100" i="41"/>
  <c r="AH100" i="41"/>
  <c r="AE100" i="41"/>
  <c r="AC100" i="41"/>
  <c r="AA100" i="41"/>
  <c r="S100" i="41"/>
  <c r="O100" i="41"/>
  <c r="N100" i="41"/>
  <c r="R100" i="41"/>
  <c r="M100" i="41"/>
  <c r="BQ99" i="41"/>
  <c r="BO99" i="41"/>
  <c r="BE99" i="41"/>
  <c r="BC99" i="41"/>
  <c r="BA99" i="41"/>
  <c r="AY99" i="41"/>
  <c r="AW99" i="41"/>
  <c r="AU99" i="41"/>
  <c r="AS99" i="41"/>
  <c r="AQ99" i="41"/>
  <c r="AO99" i="41"/>
  <c r="AH99" i="41"/>
  <c r="AE99" i="41"/>
  <c r="AC99" i="41"/>
  <c r="AA99" i="41"/>
  <c r="R99" i="41"/>
  <c r="T99" i="41"/>
  <c r="O99" i="41"/>
  <c r="S99" i="41"/>
  <c r="N99" i="41"/>
  <c r="M99" i="41"/>
  <c r="BQ98" i="41"/>
  <c r="BO98" i="41"/>
  <c r="BE98" i="41"/>
  <c r="BC98" i="41"/>
  <c r="BA98" i="41"/>
  <c r="AY98" i="41"/>
  <c r="AW98" i="41"/>
  <c r="AU98" i="41"/>
  <c r="AS98" i="41"/>
  <c r="AQ98" i="41"/>
  <c r="AO98" i="41"/>
  <c r="AH98" i="41"/>
  <c r="AE98" i="41"/>
  <c r="AC98" i="41"/>
  <c r="AA98" i="41"/>
  <c r="T98" i="41"/>
  <c r="O98" i="41"/>
  <c r="S98" i="41"/>
  <c r="N98" i="41"/>
  <c r="R98" i="41"/>
  <c r="M98" i="41"/>
  <c r="BQ97" i="41"/>
  <c r="BO97" i="41"/>
  <c r="BE97" i="41"/>
  <c r="BC97" i="41"/>
  <c r="BA97" i="41"/>
  <c r="AY97" i="41"/>
  <c r="AW97" i="41"/>
  <c r="AU97" i="41"/>
  <c r="AS97" i="41"/>
  <c r="AQ97" i="41"/>
  <c r="AO97" i="41"/>
  <c r="AH97" i="41"/>
  <c r="AE97" i="41"/>
  <c r="AC97" i="41"/>
  <c r="AA97" i="41"/>
  <c r="R97" i="41"/>
  <c r="O97" i="41"/>
  <c r="S97" i="41"/>
  <c r="N97" i="41"/>
  <c r="M97" i="41"/>
  <c r="BQ96" i="41"/>
  <c r="BO96" i="41"/>
  <c r="BE96" i="41"/>
  <c r="BC96" i="41"/>
  <c r="BA96" i="41"/>
  <c r="AY96" i="41"/>
  <c r="AW96" i="41"/>
  <c r="AU96" i="41"/>
  <c r="AS96" i="41"/>
  <c r="AQ96" i="41"/>
  <c r="AO96" i="41"/>
  <c r="AH96" i="41"/>
  <c r="AE96" i="41"/>
  <c r="AC96" i="41"/>
  <c r="AA96" i="41"/>
  <c r="O96" i="41"/>
  <c r="S96" i="41"/>
  <c r="T96" i="41"/>
  <c r="N96" i="41"/>
  <c r="R96" i="41"/>
  <c r="M96" i="41"/>
  <c r="BQ95" i="41"/>
  <c r="BO95" i="41"/>
  <c r="BE95" i="41"/>
  <c r="BC95" i="41"/>
  <c r="BA95" i="41"/>
  <c r="AY95" i="41"/>
  <c r="AW95" i="41"/>
  <c r="AU95" i="41"/>
  <c r="AS95" i="41"/>
  <c r="AQ95" i="41"/>
  <c r="AO95" i="41"/>
  <c r="AH95" i="41"/>
  <c r="AE95" i="41"/>
  <c r="AC95" i="41"/>
  <c r="AA95" i="41"/>
  <c r="O95" i="41"/>
  <c r="S95" i="41"/>
  <c r="N95" i="41"/>
  <c r="R95" i="41"/>
  <c r="M95" i="41"/>
  <c r="BQ94" i="41"/>
  <c r="BO94" i="41"/>
  <c r="BE94" i="41"/>
  <c r="BC94" i="41"/>
  <c r="BA94" i="41"/>
  <c r="AY94" i="41"/>
  <c r="AW94" i="41"/>
  <c r="AU94" i="41"/>
  <c r="AS94" i="41"/>
  <c r="AQ94" i="41"/>
  <c r="AO94" i="41"/>
  <c r="AH94" i="41"/>
  <c r="AE94" i="41"/>
  <c r="AC94" i="41"/>
  <c r="AA94" i="41"/>
  <c r="O94" i="41"/>
  <c r="S94" i="41"/>
  <c r="N94" i="41"/>
  <c r="R94" i="41"/>
  <c r="M94" i="41"/>
  <c r="BQ93" i="41"/>
  <c r="BO93" i="41"/>
  <c r="BE93" i="41"/>
  <c r="BC93" i="41"/>
  <c r="BA93" i="41"/>
  <c r="AY93" i="41"/>
  <c r="AW93" i="41"/>
  <c r="AU93" i="41"/>
  <c r="AS93" i="41"/>
  <c r="AQ93" i="41"/>
  <c r="AO93" i="41"/>
  <c r="AH93" i="41"/>
  <c r="AE93" i="41"/>
  <c r="AC93" i="41"/>
  <c r="AA93" i="41"/>
  <c r="R93" i="41"/>
  <c r="T93" i="41"/>
  <c r="O93" i="41"/>
  <c r="S93" i="41"/>
  <c r="N93" i="41"/>
  <c r="M93" i="41"/>
  <c r="BQ92" i="41"/>
  <c r="BO92" i="41"/>
  <c r="BE92" i="41"/>
  <c r="BC92" i="41"/>
  <c r="BA92" i="41"/>
  <c r="AY92" i="41"/>
  <c r="AW92" i="41"/>
  <c r="AU92" i="41"/>
  <c r="AS92" i="41"/>
  <c r="AQ92" i="41"/>
  <c r="AO92" i="41"/>
  <c r="AH92" i="41"/>
  <c r="AE92" i="41"/>
  <c r="AC92" i="41"/>
  <c r="AA92" i="41"/>
  <c r="S92" i="41"/>
  <c r="O92" i="41"/>
  <c r="N92" i="41"/>
  <c r="R92" i="41"/>
  <c r="M92" i="41"/>
  <c r="BQ91" i="41"/>
  <c r="BO91" i="41"/>
  <c r="BE91" i="41"/>
  <c r="BC91" i="41"/>
  <c r="BA91" i="41"/>
  <c r="AY91" i="41"/>
  <c r="AW91" i="41"/>
  <c r="AU91" i="41"/>
  <c r="AS91" i="41"/>
  <c r="AQ91" i="41"/>
  <c r="AO91" i="41"/>
  <c r="AH91" i="41"/>
  <c r="AE91" i="41"/>
  <c r="AC91" i="41"/>
  <c r="AA91" i="41"/>
  <c r="S91" i="41"/>
  <c r="O91" i="41"/>
  <c r="N91" i="41"/>
  <c r="R91" i="41"/>
  <c r="T91" i="41"/>
  <c r="M91" i="41"/>
  <c r="BQ90" i="41"/>
  <c r="BO90" i="41"/>
  <c r="BE90" i="41"/>
  <c r="BC90" i="41"/>
  <c r="BA90" i="41"/>
  <c r="AY90" i="41"/>
  <c r="AW90" i="41"/>
  <c r="AU90" i="41"/>
  <c r="AS90" i="41"/>
  <c r="AQ90" i="41"/>
  <c r="AO90" i="41"/>
  <c r="AH90" i="41"/>
  <c r="AE90" i="41"/>
  <c r="AC90" i="41"/>
  <c r="AA90" i="41"/>
  <c r="R90" i="41"/>
  <c r="O90" i="41"/>
  <c r="S90" i="41"/>
  <c r="N90" i="41"/>
  <c r="M90" i="41"/>
  <c r="BR89" i="41"/>
  <c r="BQ89" i="41"/>
  <c r="BP89" i="41"/>
  <c r="BO89" i="41"/>
  <c r="Y89" i="41"/>
  <c r="BH89" i="41"/>
  <c r="BF89" i="41"/>
  <c r="BE89" i="41"/>
  <c r="BD89" i="41"/>
  <c r="BC89" i="41"/>
  <c r="BB89" i="41"/>
  <c r="BA89" i="41"/>
  <c r="AZ89" i="41"/>
  <c r="AY89" i="41"/>
  <c r="AX89" i="41"/>
  <c r="AW89" i="41"/>
  <c r="AV89" i="41"/>
  <c r="AU89" i="41"/>
  <c r="AT89" i="41"/>
  <c r="AS89" i="41"/>
  <c r="AR89" i="41"/>
  <c r="AQ89" i="41"/>
  <c r="AP89" i="41"/>
  <c r="AO89" i="41"/>
  <c r="AM89" i="41"/>
  <c r="AL89" i="41"/>
  <c r="AK89" i="41"/>
  <c r="AJ89" i="41"/>
  <c r="AI89" i="41"/>
  <c r="AH89" i="41"/>
  <c r="AF89" i="41"/>
  <c r="AE89" i="41"/>
  <c r="AD89" i="41"/>
  <c r="AC89" i="41"/>
  <c r="AB89" i="41"/>
  <c r="AA89" i="41"/>
  <c r="BM89" i="41"/>
  <c r="S89" i="41"/>
  <c r="R89" i="41"/>
  <c r="O89" i="41"/>
  <c r="N89" i="41"/>
  <c r="M89" i="41"/>
  <c r="E89" i="41"/>
  <c r="E90" i="41" s="1"/>
  <c r="E91" i="41" s="1"/>
  <c r="D89" i="41"/>
  <c r="D90" i="41"/>
  <c r="D91" i="41"/>
  <c r="BR88" i="41"/>
  <c r="BQ88" i="41"/>
  <c r="BP88" i="41"/>
  <c r="BO88" i="41"/>
  <c r="BF88" i="41"/>
  <c r="BE88" i="41"/>
  <c r="BD88" i="41"/>
  <c r="BC88" i="41"/>
  <c r="BB88" i="41"/>
  <c r="BA88" i="41"/>
  <c r="AZ88" i="41"/>
  <c r="AY88" i="41"/>
  <c r="AX88" i="41"/>
  <c r="AW88" i="41"/>
  <c r="AV88" i="41"/>
  <c r="AU88" i="41"/>
  <c r="AT88" i="41"/>
  <c r="AS88" i="41"/>
  <c r="AR88" i="41"/>
  <c r="AQ88" i="41"/>
  <c r="AP88" i="41"/>
  <c r="AO88" i="41"/>
  <c r="AM88" i="41"/>
  <c r="AL88" i="41"/>
  <c r="AK88" i="41"/>
  <c r="AJ88" i="41"/>
  <c r="AI88" i="41"/>
  <c r="AH88" i="41"/>
  <c r="AF88" i="41"/>
  <c r="AE88" i="41"/>
  <c r="AD88" i="41"/>
  <c r="AC88" i="41"/>
  <c r="AB88" i="41"/>
  <c r="AA88" i="41"/>
  <c r="Y88" i="41"/>
  <c r="BJ88" i="41"/>
  <c r="O88" i="41"/>
  <c r="S88" i="41"/>
  <c r="N88" i="41"/>
  <c r="R88" i="41"/>
  <c r="T88" i="41"/>
  <c r="M88" i="41"/>
  <c r="BQ87" i="41"/>
  <c r="BO87" i="41"/>
  <c r="BE87" i="41"/>
  <c r="BC87" i="41"/>
  <c r="BA87" i="41"/>
  <c r="AY87" i="41"/>
  <c r="AW87" i="41"/>
  <c r="AU87" i="41"/>
  <c r="AS87" i="41"/>
  <c r="AQ87" i="41"/>
  <c r="AO87" i="41"/>
  <c r="AL87" i="41"/>
  <c r="AJ87" i="41"/>
  <c r="AH87" i="41"/>
  <c r="AE87" i="41"/>
  <c r="AC87" i="41"/>
  <c r="AA87" i="41"/>
  <c r="S87" i="41"/>
  <c r="O87" i="41"/>
  <c r="N87" i="41"/>
  <c r="R87" i="41"/>
  <c r="M87" i="41"/>
  <c r="BQ86" i="41"/>
  <c r="BO86" i="41"/>
  <c r="BE86" i="41"/>
  <c r="BC86" i="41"/>
  <c r="BA86" i="41"/>
  <c r="AY86" i="41"/>
  <c r="AW86" i="41"/>
  <c r="AU86" i="41"/>
  <c r="AS86" i="41"/>
  <c r="AQ86" i="41"/>
  <c r="AO86" i="41"/>
  <c r="AL86" i="41"/>
  <c r="AJ86" i="41"/>
  <c r="AH86" i="41"/>
  <c r="AE86" i="41"/>
  <c r="AC86" i="41"/>
  <c r="AA86" i="41"/>
  <c r="R86" i="41"/>
  <c r="O86" i="41"/>
  <c r="S86" i="41"/>
  <c r="N86" i="41"/>
  <c r="M86" i="41"/>
  <c r="BQ85" i="41"/>
  <c r="BO85" i="41"/>
  <c r="BE85" i="41"/>
  <c r="BC85" i="41"/>
  <c r="BA85" i="41"/>
  <c r="AY85" i="41"/>
  <c r="AW85" i="41"/>
  <c r="AU85" i="41"/>
  <c r="AS85" i="41"/>
  <c r="AQ85" i="41"/>
  <c r="AO85" i="41"/>
  <c r="AL85" i="41"/>
  <c r="AJ85" i="41"/>
  <c r="AH85" i="41"/>
  <c r="AE85" i="41"/>
  <c r="AC85" i="41"/>
  <c r="AA85" i="41"/>
  <c r="O85" i="41"/>
  <c r="S85" i="41"/>
  <c r="T85" i="41"/>
  <c r="N85" i="41"/>
  <c r="R85" i="41"/>
  <c r="M85" i="41"/>
  <c r="BR84" i="41"/>
  <c r="BQ84" i="41"/>
  <c r="BP84" i="41"/>
  <c r="BO84" i="41"/>
  <c r="Y84" i="41"/>
  <c r="BL84" i="41" s="1"/>
  <c r="BF84" i="41"/>
  <c r="BE84" i="41"/>
  <c r="BD84" i="41"/>
  <c r="BC84" i="41"/>
  <c r="BB84" i="41"/>
  <c r="BA84" i="41"/>
  <c r="AZ84" i="41"/>
  <c r="AY84" i="41"/>
  <c r="AX84" i="41"/>
  <c r="AW84" i="41"/>
  <c r="AV84" i="41"/>
  <c r="AU84" i="41"/>
  <c r="AT84" i="41"/>
  <c r="AS84" i="41"/>
  <c r="AR84" i="41"/>
  <c r="AQ84" i="41"/>
  <c r="AP84" i="41"/>
  <c r="AO84" i="41"/>
  <c r="AM84" i="41"/>
  <c r="AL84" i="41"/>
  <c r="AK84" i="41"/>
  <c r="AJ84" i="41"/>
  <c r="AI84" i="41"/>
  <c r="AH84" i="41"/>
  <c r="AF84" i="41"/>
  <c r="AE84" i="41"/>
  <c r="AD84" i="41"/>
  <c r="AC84" i="41"/>
  <c r="AB84" i="41"/>
  <c r="AA84" i="41"/>
  <c r="BK84" i="41"/>
  <c r="O84" i="41"/>
  <c r="S84" i="41"/>
  <c r="N84" i="41"/>
  <c r="R84" i="41"/>
  <c r="T84" i="41"/>
  <c r="M84" i="41"/>
  <c r="E84" i="41"/>
  <c r="E85" i="41"/>
  <c r="E86" i="41" s="1"/>
  <c r="D84" i="41"/>
  <c r="D85" i="41"/>
  <c r="D86" i="41"/>
  <c r="BQ83" i="41"/>
  <c r="BO83" i="41"/>
  <c r="BE83" i="41"/>
  <c r="BC83" i="41"/>
  <c r="BA83" i="41"/>
  <c r="AY83" i="41"/>
  <c r="AW83" i="41"/>
  <c r="AU83" i="41"/>
  <c r="AS83" i="41"/>
  <c r="AQ83" i="41"/>
  <c r="AO83" i="41"/>
  <c r="AH83" i="41"/>
  <c r="AE83" i="41"/>
  <c r="AC83" i="41"/>
  <c r="AA83" i="41"/>
  <c r="S83" i="41"/>
  <c r="O83" i="41"/>
  <c r="N83" i="41"/>
  <c r="R83" i="41"/>
  <c r="T83" i="41"/>
  <c r="M83" i="41"/>
  <c r="BR82" i="41"/>
  <c r="BQ82" i="41"/>
  <c r="BP82" i="41"/>
  <c r="BO82" i="41"/>
  <c r="Y82" i="41"/>
  <c r="BH82" i="41"/>
  <c r="BF82" i="41"/>
  <c r="BE82" i="41"/>
  <c r="BD82" i="41"/>
  <c r="BC82" i="41"/>
  <c r="BB82" i="41"/>
  <c r="BA82" i="41"/>
  <c r="AZ82" i="41"/>
  <c r="AY82" i="41"/>
  <c r="AX82" i="41"/>
  <c r="AW82" i="41"/>
  <c r="AV82" i="41"/>
  <c r="AU82" i="41"/>
  <c r="AT82" i="41"/>
  <c r="AS82" i="41"/>
  <c r="AR82" i="41"/>
  <c r="AQ82" i="41"/>
  <c r="AP82" i="41"/>
  <c r="AO82" i="41"/>
  <c r="AM82" i="41"/>
  <c r="AL82" i="41"/>
  <c r="AK82" i="41"/>
  <c r="AJ82" i="41"/>
  <c r="AI82" i="41"/>
  <c r="AH82" i="41"/>
  <c r="AF82" i="41"/>
  <c r="AE82" i="41"/>
  <c r="AD82" i="41"/>
  <c r="AC82" i="41"/>
  <c r="AB82" i="41"/>
  <c r="AA82" i="41"/>
  <c r="BK82" i="41"/>
  <c r="R82" i="41"/>
  <c r="O82" i="41"/>
  <c r="S82" i="41"/>
  <c r="N82" i="41"/>
  <c r="M82" i="41"/>
  <c r="BQ81" i="41"/>
  <c r="BO81" i="41"/>
  <c r="BE81" i="41"/>
  <c r="BC81" i="41"/>
  <c r="BA81" i="41"/>
  <c r="AY81" i="41"/>
  <c r="AW81" i="41"/>
  <c r="AU81" i="41"/>
  <c r="AS81" i="41"/>
  <c r="AQ81" i="41"/>
  <c r="AO81" i="41"/>
  <c r="AH81" i="41"/>
  <c r="AE81" i="41"/>
  <c r="AC81" i="41"/>
  <c r="AA81" i="41"/>
  <c r="T81" i="41"/>
  <c r="O81" i="41"/>
  <c r="S81" i="41"/>
  <c r="N81" i="41"/>
  <c r="R81" i="41"/>
  <c r="M81" i="41"/>
  <c r="BR80" i="41"/>
  <c r="BQ80" i="41"/>
  <c r="BP80" i="41"/>
  <c r="BO80" i="41"/>
  <c r="BF80" i="41"/>
  <c r="BE80" i="41"/>
  <c r="BD80" i="41"/>
  <c r="BC80" i="41"/>
  <c r="BB80" i="41"/>
  <c r="BA80" i="41"/>
  <c r="AZ80" i="41"/>
  <c r="AY80" i="41"/>
  <c r="AX80" i="41"/>
  <c r="AW80" i="41"/>
  <c r="AV80" i="41"/>
  <c r="AU80" i="41"/>
  <c r="AT80" i="41"/>
  <c r="AS80" i="41"/>
  <c r="AR80" i="41"/>
  <c r="AQ80" i="41"/>
  <c r="AP80" i="41"/>
  <c r="AO80" i="41"/>
  <c r="AI80" i="41"/>
  <c r="AH80" i="41"/>
  <c r="AF80" i="41"/>
  <c r="AE80" i="41"/>
  <c r="AD80" i="41"/>
  <c r="AC80" i="41"/>
  <c r="AB80" i="41"/>
  <c r="AA80" i="41"/>
  <c r="Y80" i="41"/>
  <c r="O80" i="41"/>
  <c r="S80" i="41"/>
  <c r="N80" i="41"/>
  <c r="R80" i="41"/>
  <c r="M80" i="41"/>
  <c r="F80" i="41"/>
  <c r="D80" i="41"/>
  <c r="D81" i="41"/>
  <c r="BR79" i="41"/>
  <c r="BQ79" i="41"/>
  <c r="BP79" i="41"/>
  <c r="BO79" i="41"/>
  <c r="BF79" i="41"/>
  <c r="BE79" i="41"/>
  <c r="BD79" i="41"/>
  <c r="BC79" i="41"/>
  <c r="BB79" i="41"/>
  <c r="BA79" i="41"/>
  <c r="AZ79" i="41"/>
  <c r="AY79" i="41"/>
  <c r="AX79" i="41"/>
  <c r="AW79" i="41"/>
  <c r="AV79" i="41"/>
  <c r="AU79" i="41"/>
  <c r="AT79" i="41"/>
  <c r="AS79" i="41"/>
  <c r="AR79" i="41"/>
  <c r="AQ79" i="41"/>
  <c r="AP79" i="41"/>
  <c r="AO79" i="41"/>
  <c r="AI79" i="41"/>
  <c r="AH79" i="41"/>
  <c r="AF79" i="41"/>
  <c r="AE79" i="41"/>
  <c r="AD79" i="41"/>
  <c r="AC79" i="41"/>
  <c r="AB79" i="41"/>
  <c r="AA79" i="41"/>
  <c r="Y79" i="41"/>
  <c r="R79" i="41"/>
  <c r="T79" i="41"/>
  <c r="O79" i="41"/>
  <c r="S79" i="41"/>
  <c r="N79" i="41"/>
  <c r="M79" i="41"/>
  <c r="F79" i="41"/>
  <c r="F81" i="41" s="1"/>
  <c r="E79" i="41"/>
  <c r="E80" i="41"/>
  <c r="E81" i="41"/>
  <c r="D79" i="41"/>
  <c r="BR78" i="41"/>
  <c r="BQ78" i="41"/>
  <c r="BP78" i="41"/>
  <c r="BO78" i="41"/>
  <c r="BF78" i="41"/>
  <c r="BE78" i="41"/>
  <c r="BD78" i="41"/>
  <c r="BC78" i="41"/>
  <c r="BB78" i="41"/>
  <c r="BA78" i="41"/>
  <c r="AZ78" i="41"/>
  <c r="AY78" i="41"/>
  <c r="AX78" i="41"/>
  <c r="AW78" i="41"/>
  <c r="AV78" i="41"/>
  <c r="AU78" i="41"/>
  <c r="AT78" i="41"/>
  <c r="AS78" i="41"/>
  <c r="AR78" i="41"/>
  <c r="AQ78" i="41"/>
  <c r="AP78" i="41"/>
  <c r="AO78" i="41"/>
  <c r="AI78" i="41"/>
  <c r="AH78" i="41"/>
  <c r="AF78" i="41"/>
  <c r="AE78" i="41"/>
  <c r="AD78" i="41"/>
  <c r="AC78" i="41"/>
  <c r="AB78" i="41"/>
  <c r="AA78" i="41"/>
  <c r="Y78" i="41"/>
  <c r="BM78" i="41"/>
  <c r="S78" i="41"/>
  <c r="R78" i="41"/>
  <c r="T78" i="41"/>
  <c r="O78" i="41"/>
  <c r="N78" i="41"/>
  <c r="M78" i="41"/>
  <c r="BQ77" i="41"/>
  <c r="BO77" i="41"/>
  <c r="BE77" i="41"/>
  <c r="BC77" i="41"/>
  <c r="BA77" i="41"/>
  <c r="AY77" i="41"/>
  <c r="AW77" i="41"/>
  <c r="AU77" i="41"/>
  <c r="AS77" i="41"/>
  <c r="AQ77" i="41"/>
  <c r="AO77" i="41"/>
  <c r="AH77" i="41"/>
  <c r="AE77" i="41"/>
  <c r="AC77" i="41"/>
  <c r="AA77" i="41"/>
  <c r="R77" i="41"/>
  <c r="T77" i="41"/>
  <c r="O77" i="41"/>
  <c r="S77" i="41"/>
  <c r="N77" i="41"/>
  <c r="M77" i="41"/>
  <c r="BR76" i="41"/>
  <c r="BQ76" i="41"/>
  <c r="BP76" i="41"/>
  <c r="BO76" i="41"/>
  <c r="BF76" i="41"/>
  <c r="BE76" i="41"/>
  <c r="BD76" i="41"/>
  <c r="BC76" i="41"/>
  <c r="BB76" i="41"/>
  <c r="BA76" i="41"/>
  <c r="AZ76" i="41"/>
  <c r="AY76" i="41"/>
  <c r="AX76" i="41"/>
  <c r="AW76" i="41"/>
  <c r="AV76" i="41"/>
  <c r="AU76" i="41"/>
  <c r="AT76" i="41"/>
  <c r="AS76" i="41"/>
  <c r="AR76" i="41"/>
  <c r="AQ76" i="41"/>
  <c r="AP76" i="41"/>
  <c r="AO76" i="41"/>
  <c r="AI76" i="41"/>
  <c r="AH76" i="41"/>
  <c r="AF76" i="41"/>
  <c r="AE76" i="41"/>
  <c r="AD76" i="41"/>
  <c r="AC76" i="41"/>
  <c r="AB76" i="41"/>
  <c r="AA76" i="41"/>
  <c r="Y76" i="41"/>
  <c r="BM76" i="41" s="1"/>
  <c r="S76" i="41"/>
  <c r="R76" i="41"/>
  <c r="O76" i="41"/>
  <c r="N76" i="41"/>
  <c r="M76" i="41"/>
  <c r="F76" i="41"/>
  <c r="D76" i="41"/>
  <c r="D77" i="41"/>
  <c r="BR75" i="41"/>
  <c r="BQ75" i="41"/>
  <c r="BP75" i="41"/>
  <c r="BO75" i="41"/>
  <c r="BK75" i="41"/>
  <c r="BF75" i="41"/>
  <c r="BE75" i="41"/>
  <c r="BD75" i="41"/>
  <c r="BC75" i="41"/>
  <c r="BB75" i="41"/>
  <c r="BA75" i="41"/>
  <c r="AZ75" i="41"/>
  <c r="AY75" i="41"/>
  <c r="AX75" i="41"/>
  <c r="AW75" i="41"/>
  <c r="AV75" i="41"/>
  <c r="AU75" i="41"/>
  <c r="AT75" i="41"/>
  <c r="AS75" i="41"/>
  <c r="AR75" i="41"/>
  <c r="AQ75" i="41"/>
  <c r="AP75" i="41"/>
  <c r="AO75" i="41"/>
  <c r="AI75" i="41"/>
  <c r="AH75" i="41"/>
  <c r="AF75" i="41"/>
  <c r="AE75" i="41"/>
  <c r="AD75" i="41"/>
  <c r="AC75" i="41"/>
  <c r="AB75" i="41"/>
  <c r="AA75" i="41"/>
  <c r="Y75" i="41"/>
  <c r="BJ75" i="41"/>
  <c r="S75" i="41"/>
  <c r="O75" i="41"/>
  <c r="N75" i="41"/>
  <c r="R75" i="41"/>
  <c r="T75" i="41"/>
  <c r="M75" i="41"/>
  <c r="F75" i="41"/>
  <c r="F77" i="41" s="1"/>
  <c r="E75" i="41"/>
  <c r="E76" i="41"/>
  <c r="E77" i="41"/>
  <c r="D75" i="41"/>
  <c r="BR74" i="41"/>
  <c r="BQ74" i="41"/>
  <c r="BP74" i="41"/>
  <c r="BO74" i="41"/>
  <c r="BF74" i="41"/>
  <c r="BE74" i="41"/>
  <c r="BD74" i="41"/>
  <c r="BC74" i="41"/>
  <c r="BB74" i="41"/>
  <c r="BA74" i="41"/>
  <c r="AZ74" i="41"/>
  <c r="AY74" i="41"/>
  <c r="AX74" i="41"/>
  <c r="AW74" i="41"/>
  <c r="AV74" i="41"/>
  <c r="AU74" i="41"/>
  <c r="AT74" i="41"/>
  <c r="AS74" i="41"/>
  <c r="AR74" i="41"/>
  <c r="AQ74" i="41"/>
  <c r="AP74" i="41"/>
  <c r="AO74" i="41"/>
  <c r="AI74" i="41"/>
  <c r="AH74" i="41"/>
  <c r="AF74" i="41"/>
  <c r="AE74" i="41"/>
  <c r="AD74" i="41"/>
  <c r="AC74" i="41"/>
  <c r="AB74" i="41"/>
  <c r="AA74" i="41"/>
  <c r="Y74" i="41"/>
  <c r="BK74" i="41" s="1"/>
  <c r="O74" i="41"/>
  <c r="S74" i="41"/>
  <c r="N74" i="41"/>
  <c r="R74" i="41"/>
  <c r="M74" i="41"/>
  <c r="BR73" i="41"/>
  <c r="BQ73" i="41"/>
  <c r="BP73" i="41"/>
  <c r="BO73" i="41"/>
  <c r="BF73" i="41"/>
  <c r="BE73" i="41"/>
  <c r="BD73" i="41"/>
  <c r="BC73" i="41"/>
  <c r="BB73" i="41"/>
  <c r="BA73" i="41"/>
  <c r="AZ73" i="41"/>
  <c r="AY73" i="41"/>
  <c r="AX73" i="41"/>
  <c r="AW73" i="41"/>
  <c r="AV73" i="41"/>
  <c r="AU73" i="41"/>
  <c r="AT73" i="41"/>
  <c r="AS73" i="41"/>
  <c r="AR73" i="41"/>
  <c r="AQ73" i="41"/>
  <c r="AP73" i="41"/>
  <c r="AO73" i="41"/>
  <c r="AI73" i="41"/>
  <c r="AH73" i="41"/>
  <c r="AF73" i="41"/>
  <c r="AE73" i="41"/>
  <c r="AD73" i="41"/>
  <c r="AC73" i="41"/>
  <c r="AB73" i="41"/>
  <c r="AA73" i="41"/>
  <c r="Y73" i="41"/>
  <c r="S73" i="41"/>
  <c r="O73" i="41"/>
  <c r="N73" i="41"/>
  <c r="R73" i="41"/>
  <c r="M73" i="41"/>
  <c r="D73" i="41"/>
  <c r="BQ72" i="41"/>
  <c r="BO72" i="41"/>
  <c r="BE72" i="41"/>
  <c r="BC72" i="41"/>
  <c r="BA72" i="41"/>
  <c r="AY72" i="41"/>
  <c r="AW72" i="41"/>
  <c r="AU72" i="41"/>
  <c r="AS72" i="41"/>
  <c r="AQ72" i="41"/>
  <c r="AO72" i="41"/>
  <c r="AH72" i="41"/>
  <c r="AE72" i="41"/>
  <c r="AC72" i="41"/>
  <c r="AA72" i="41"/>
  <c r="O72" i="41"/>
  <c r="S72" i="41"/>
  <c r="N72" i="41"/>
  <c r="R72" i="41"/>
  <c r="M72" i="41"/>
  <c r="F72" i="41"/>
  <c r="E72" i="41"/>
  <c r="E73" i="41"/>
  <c r="D72" i="41"/>
  <c r="BQ71" i="41"/>
  <c r="BO71" i="41"/>
  <c r="BE71" i="41"/>
  <c r="BC71" i="41"/>
  <c r="BA71" i="41"/>
  <c r="AY71" i="41"/>
  <c r="AW71" i="41"/>
  <c r="AU71" i="41"/>
  <c r="AS71" i="41"/>
  <c r="AQ71" i="41"/>
  <c r="AO71" i="41"/>
  <c r="AL71" i="41"/>
  <c r="AJ71" i="41"/>
  <c r="AH71" i="41"/>
  <c r="AE71" i="41"/>
  <c r="AC71" i="41"/>
  <c r="AA71" i="41"/>
  <c r="S71" i="41"/>
  <c r="O71" i="41"/>
  <c r="N71" i="41"/>
  <c r="R71" i="41"/>
  <c r="T71" i="41"/>
  <c r="M71" i="41"/>
  <c r="F71" i="41"/>
  <c r="F73" i="41"/>
  <c r="BQ70" i="41"/>
  <c r="BO70" i="41"/>
  <c r="BE70" i="41"/>
  <c r="BC70" i="41"/>
  <c r="BA70" i="41"/>
  <c r="AY70" i="41"/>
  <c r="AW70" i="41"/>
  <c r="AU70" i="41"/>
  <c r="AS70" i="41"/>
  <c r="AQ70" i="41"/>
  <c r="AO70" i="41"/>
  <c r="AH70" i="41"/>
  <c r="AE70" i="41"/>
  <c r="AC70" i="41"/>
  <c r="AA70" i="41"/>
  <c r="S70" i="41"/>
  <c r="O70" i="41"/>
  <c r="N70" i="41"/>
  <c r="R70" i="41"/>
  <c r="T70" i="41"/>
  <c r="M70" i="41"/>
  <c r="BR69" i="41"/>
  <c r="BQ69" i="41"/>
  <c r="BP69" i="41"/>
  <c r="BO69" i="41"/>
  <c r="BF69" i="41"/>
  <c r="BE69" i="41"/>
  <c r="BD69" i="41"/>
  <c r="BC69" i="41"/>
  <c r="BB69" i="41"/>
  <c r="BA69" i="41"/>
  <c r="AZ69" i="41"/>
  <c r="AY69" i="41"/>
  <c r="AX69" i="41"/>
  <c r="AW69" i="41"/>
  <c r="AV69" i="41"/>
  <c r="AU69" i="41"/>
  <c r="AT69" i="41"/>
  <c r="AS69" i="41"/>
  <c r="AR69" i="41"/>
  <c r="AQ69" i="41"/>
  <c r="AP69" i="41"/>
  <c r="AO69" i="41"/>
  <c r="AI69" i="41"/>
  <c r="AH69" i="41"/>
  <c r="AF69" i="41"/>
  <c r="AE69" i="41"/>
  <c r="AD69" i="41"/>
  <c r="AC69" i="41"/>
  <c r="AB69" i="41"/>
  <c r="AA69" i="41"/>
  <c r="Y69" i="41"/>
  <c r="BI69" i="41" s="1"/>
  <c r="S69" i="41"/>
  <c r="O69" i="41"/>
  <c r="N69" i="41"/>
  <c r="R69" i="41"/>
  <c r="T69" i="41"/>
  <c r="M69" i="41"/>
  <c r="BQ68" i="41"/>
  <c r="BO68" i="41"/>
  <c r="BE68" i="41"/>
  <c r="BC68" i="41"/>
  <c r="BA68" i="41"/>
  <c r="AY68" i="41"/>
  <c r="AW68" i="41"/>
  <c r="AU68" i="41"/>
  <c r="AS68" i="41"/>
  <c r="AQ68" i="41"/>
  <c r="AO68" i="41"/>
  <c r="AH68" i="41"/>
  <c r="AE68" i="41"/>
  <c r="AC68" i="41"/>
  <c r="AA68" i="41"/>
  <c r="O68" i="41"/>
  <c r="S68" i="41"/>
  <c r="N68" i="41"/>
  <c r="R68" i="41"/>
  <c r="T68" i="41"/>
  <c r="M68" i="41"/>
  <c r="BQ67" i="41"/>
  <c r="BO67" i="41"/>
  <c r="BE67" i="41"/>
  <c r="BC67" i="41"/>
  <c r="BA67" i="41"/>
  <c r="AY67" i="41"/>
  <c r="AW67" i="41"/>
  <c r="AU67" i="41"/>
  <c r="AS67" i="41"/>
  <c r="AQ67" i="41"/>
  <c r="AO67" i="41"/>
  <c r="AH67" i="41"/>
  <c r="AE67" i="41"/>
  <c r="AC67" i="41"/>
  <c r="AA67" i="41"/>
  <c r="T67" i="41"/>
  <c r="S67" i="41"/>
  <c r="O67" i="41"/>
  <c r="N67" i="41"/>
  <c r="R67" i="41"/>
  <c r="M67" i="41"/>
  <c r="BR66" i="41"/>
  <c r="BQ66" i="41"/>
  <c r="BP66" i="41"/>
  <c r="BO66" i="41"/>
  <c r="BF66" i="41"/>
  <c r="BE66" i="41"/>
  <c r="BD66" i="41"/>
  <c r="BC66" i="41"/>
  <c r="BB66" i="41"/>
  <c r="BA66" i="41"/>
  <c r="AZ66" i="41"/>
  <c r="AY66" i="41"/>
  <c r="AX66" i="41"/>
  <c r="AW66" i="41"/>
  <c r="AV66" i="41"/>
  <c r="AU66" i="41"/>
  <c r="AT66" i="41"/>
  <c r="AS66" i="41"/>
  <c r="AR66" i="41"/>
  <c r="AQ66" i="41"/>
  <c r="AP66" i="41"/>
  <c r="AO66" i="41"/>
  <c r="AI66" i="41"/>
  <c r="AH66" i="41"/>
  <c r="AF66" i="41"/>
  <c r="AE66" i="41"/>
  <c r="AD66" i="41"/>
  <c r="AC66" i="41"/>
  <c r="AB66" i="41"/>
  <c r="AA66" i="41"/>
  <c r="Y66" i="41"/>
  <c r="O66" i="41"/>
  <c r="S66" i="41"/>
  <c r="N66" i="41"/>
  <c r="R66" i="41"/>
  <c r="T66" i="41"/>
  <c r="M66" i="41"/>
  <c r="E66" i="41"/>
  <c r="E67" i="41" s="1"/>
  <c r="E68" i="41" s="1"/>
  <c r="D66" i="41"/>
  <c r="D67" i="41"/>
  <c r="D68" i="41"/>
  <c r="BQ65" i="41"/>
  <c r="BO65" i="41"/>
  <c r="BE65" i="41"/>
  <c r="BC65" i="41"/>
  <c r="BA65" i="41"/>
  <c r="AY65" i="41"/>
  <c r="AW65" i="41"/>
  <c r="AU65" i="41"/>
  <c r="AS65" i="41"/>
  <c r="AQ65" i="41"/>
  <c r="AO65" i="41"/>
  <c r="AH65" i="41"/>
  <c r="AE65" i="41"/>
  <c r="AC65" i="41"/>
  <c r="AA65" i="41"/>
  <c r="S65" i="41"/>
  <c r="R65" i="41"/>
  <c r="O65" i="41"/>
  <c r="N65" i="41"/>
  <c r="M65" i="41"/>
  <c r="BQ64" i="41"/>
  <c r="BO64" i="41"/>
  <c r="BE64" i="41"/>
  <c r="BC64" i="41"/>
  <c r="BA64" i="41"/>
  <c r="AY64" i="41"/>
  <c r="AW64" i="41"/>
  <c r="AU64" i="41"/>
  <c r="AS64" i="41"/>
  <c r="AQ64" i="41"/>
  <c r="AO64" i="41"/>
  <c r="AH64" i="41"/>
  <c r="AE64" i="41"/>
  <c r="AC64" i="41"/>
  <c r="AA64" i="41"/>
  <c r="R64" i="41"/>
  <c r="O64" i="41"/>
  <c r="S64" i="41"/>
  <c r="N64" i="41"/>
  <c r="M64" i="41"/>
  <c r="BR63" i="41"/>
  <c r="BQ63" i="41"/>
  <c r="BP63" i="41"/>
  <c r="BO63" i="41"/>
  <c r="BF63" i="41"/>
  <c r="BE63" i="41"/>
  <c r="BD63" i="41"/>
  <c r="BC63" i="41"/>
  <c r="BB63" i="41"/>
  <c r="BA63" i="41"/>
  <c r="AZ63" i="41"/>
  <c r="AY63" i="41"/>
  <c r="AX63" i="41"/>
  <c r="AW63" i="41"/>
  <c r="AV63" i="41"/>
  <c r="AU63" i="41"/>
  <c r="AT63" i="41"/>
  <c r="AS63" i="41"/>
  <c r="AR63" i="41"/>
  <c r="AQ63" i="41"/>
  <c r="AP63" i="41"/>
  <c r="AO63" i="41"/>
  <c r="AI63" i="41"/>
  <c r="AH63" i="41"/>
  <c r="AF63" i="41"/>
  <c r="AE63" i="41"/>
  <c r="AD63" i="41"/>
  <c r="AC63" i="41"/>
  <c r="AB63" i="41"/>
  <c r="AA63" i="41"/>
  <c r="Y63" i="41"/>
  <c r="BJ63" i="41"/>
  <c r="T63" i="41"/>
  <c r="O63" i="41"/>
  <c r="S63" i="41"/>
  <c r="N63" i="41"/>
  <c r="R63" i="41"/>
  <c r="M63" i="41"/>
  <c r="BQ62" i="41"/>
  <c r="BO62" i="41"/>
  <c r="BE62" i="41"/>
  <c r="BC62" i="41"/>
  <c r="BA62" i="41"/>
  <c r="AY62" i="41"/>
  <c r="AW62" i="41"/>
  <c r="AU62" i="41"/>
  <c r="AS62" i="41"/>
  <c r="AQ62" i="41"/>
  <c r="AO62" i="41"/>
  <c r="AL62" i="41"/>
  <c r="AJ62" i="41"/>
  <c r="AH62" i="41"/>
  <c r="AE62" i="41"/>
  <c r="AC62" i="41"/>
  <c r="AA62" i="41"/>
  <c r="R62" i="41"/>
  <c r="O62" i="41"/>
  <c r="S62" i="41"/>
  <c r="N62" i="41"/>
  <c r="M62" i="41"/>
  <c r="BQ61" i="41"/>
  <c r="BO61" i="41"/>
  <c r="BE61" i="41"/>
  <c r="BC61" i="41"/>
  <c r="BA61" i="41"/>
  <c r="AY61" i="41"/>
  <c r="AW61" i="41"/>
  <c r="AU61" i="41"/>
  <c r="AS61" i="41"/>
  <c r="AQ61" i="41"/>
  <c r="AO61" i="41"/>
  <c r="AL61" i="41"/>
  <c r="AJ61" i="41"/>
  <c r="AH61" i="41"/>
  <c r="AE61" i="41"/>
  <c r="AC61" i="41"/>
  <c r="AA61" i="41"/>
  <c r="O61" i="41"/>
  <c r="S61" i="41"/>
  <c r="T61" i="41"/>
  <c r="N61" i="41"/>
  <c r="R61" i="41"/>
  <c r="M61" i="41"/>
  <c r="BR60" i="41"/>
  <c r="BQ60" i="41"/>
  <c r="BP60" i="41"/>
  <c r="BO60" i="41"/>
  <c r="Y60" i="41"/>
  <c r="BL60" i="41" s="1"/>
  <c r="BM60" i="41"/>
  <c r="BF60" i="41"/>
  <c r="BE60" i="41"/>
  <c r="BD60" i="41"/>
  <c r="BC60" i="41"/>
  <c r="BB60" i="41"/>
  <c r="BA60" i="41"/>
  <c r="AZ60" i="41"/>
  <c r="AY60" i="41"/>
  <c r="AX60" i="41"/>
  <c r="AW60" i="41"/>
  <c r="AV60" i="41"/>
  <c r="AU60" i="41"/>
  <c r="AT60" i="41"/>
  <c r="AS60" i="41"/>
  <c r="AR60" i="41"/>
  <c r="AQ60" i="41"/>
  <c r="AP60" i="41"/>
  <c r="AO60" i="41"/>
  <c r="AI60" i="41"/>
  <c r="AH60" i="41"/>
  <c r="AF60" i="41"/>
  <c r="AE60" i="41"/>
  <c r="AD60" i="41"/>
  <c r="AC60" i="41"/>
  <c r="AB60" i="41"/>
  <c r="AA60" i="41"/>
  <c r="R60" i="41"/>
  <c r="T60" i="41"/>
  <c r="O60" i="41"/>
  <c r="S60" i="41"/>
  <c r="N60" i="41"/>
  <c r="M60" i="41"/>
  <c r="BQ59" i="41"/>
  <c r="BO59" i="41"/>
  <c r="BE59" i="41"/>
  <c r="BC59" i="41"/>
  <c r="BA59" i="41"/>
  <c r="AY59" i="41"/>
  <c r="AW59" i="41"/>
  <c r="AU59" i="41"/>
  <c r="AS59" i="41"/>
  <c r="AQ59" i="41"/>
  <c r="AO59" i="41"/>
  <c r="AL59" i="41"/>
  <c r="AJ59" i="41"/>
  <c r="AH59" i="41"/>
  <c r="AE59" i="41"/>
  <c r="AC59" i="41"/>
  <c r="AA59" i="41"/>
  <c r="T59" i="41"/>
  <c r="O59" i="41"/>
  <c r="S59" i="41"/>
  <c r="N59" i="41"/>
  <c r="R59" i="41"/>
  <c r="M59" i="41"/>
  <c r="BQ58" i="41"/>
  <c r="BO58" i="41"/>
  <c r="BE58" i="41"/>
  <c r="BC58" i="41"/>
  <c r="BA58" i="41"/>
  <c r="AY58" i="41"/>
  <c r="AW58" i="41"/>
  <c r="AU58" i="41"/>
  <c r="AS58" i="41"/>
  <c r="AQ58" i="41"/>
  <c r="AO58" i="41"/>
  <c r="AH58" i="41"/>
  <c r="AE58" i="41"/>
  <c r="AC58" i="41"/>
  <c r="AA58" i="41"/>
  <c r="R58" i="41"/>
  <c r="O58" i="41"/>
  <c r="S58" i="41"/>
  <c r="N58" i="41"/>
  <c r="M58" i="41"/>
  <c r="BR57" i="41"/>
  <c r="BQ57" i="41"/>
  <c r="BP57" i="41"/>
  <c r="BO57" i="41"/>
  <c r="BK57" i="41"/>
  <c r="BF57" i="41"/>
  <c r="BE57" i="41"/>
  <c r="BD57" i="41"/>
  <c r="BC57" i="41"/>
  <c r="BB57" i="41"/>
  <c r="BA57" i="41"/>
  <c r="AZ57" i="41"/>
  <c r="AY57" i="41"/>
  <c r="AX57" i="41"/>
  <c r="AW57" i="41"/>
  <c r="AV57" i="41"/>
  <c r="AU57" i="41"/>
  <c r="AT57" i="41"/>
  <c r="AS57" i="41"/>
  <c r="AR57" i="41"/>
  <c r="AQ57" i="41"/>
  <c r="AP57" i="41"/>
  <c r="AO57" i="41"/>
  <c r="AI57" i="41"/>
  <c r="AH57" i="41"/>
  <c r="AF57" i="41"/>
  <c r="AE57" i="41"/>
  <c r="AD57" i="41"/>
  <c r="AC57" i="41"/>
  <c r="AB57" i="41"/>
  <c r="AA57" i="41"/>
  <c r="Y57" i="41"/>
  <c r="BH57" i="41" s="1"/>
  <c r="BJ57" i="41"/>
  <c r="T57" i="41"/>
  <c r="O57" i="41"/>
  <c r="S57" i="41"/>
  <c r="N57" i="41"/>
  <c r="R57" i="41"/>
  <c r="M57" i="41"/>
  <c r="BR56" i="41"/>
  <c r="BQ56" i="41"/>
  <c r="BP56" i="41"/>
  <c r="BO56" i="41"/>
  <c r="Y56" i="41"/>
  <c r="BL56" i="41"/>
  <c r="BF56" i="41"/>
  <c r="BE56" i="41"/>
  <c r="BD56" i="41"/>
  <c r="BC56" i="41"/>
  <c r="BB56" i="41"/>
  <c r="BA56" i="41"/>
  <c r="AZ56" i="41"/>
  <c r="AY56" i="41"/>
  <c r="AX56" i="41"/>
  <c r="AW56" i="41"/>
  <c r="AV56" i="41"/>
  <c r="AU56" i="41"/>
  <c r="AT56" i="41"/>
  <c r="AS56" i="41"/>
  <c r="AR56" i="41"/>
  <c r="AQ56" i="41"/>
  <c r="AP56" i="41"/>
  <c r="AO56" i="41"/>
  <c r="AI56" i="41"/>
  <c r="AH56" i="41"/>
  <c r="AF56" i="41"/>
  <c r="AE56" i="41"/>
  <c r="AD56" i="41"/>
  <c r="AC56" i="41"/>
  <c r="AB56" i="41"/>
  <c r="AA56" i="41"/>
  <c r="BK56" i="41"/>
  <c r="O56" i="41"/>
  <c r="S56" i="41"/>
  <c r="N56" i="41"/>
  <c r="R56" i="41"/>
  <c r="M56" i="41"/>
  <c r="BQ55" i="41"/>
  <c r="BO55" i="41"/>
  <c r="BE55" i="41"/>
  <c r="BC55" i="41"/>
  <c r="BA55" i="41"/>
  <c r="AY55" i="41"/>
  <c r="AW55" i="41"/>
  <c r="AU55" i="41"/>
  <c r="AS55" i="41"/>
  <c r="AQ55" i="41"/>
  <c r="AO55" i="41"/>
  <c r="AL55" i="41"/>
  <c r="AJ55" i="41"/>
  <c r="AH55" i="41"/>
  <c r="AE55" i="41"/>
  <c r="AC55" i="41"/>
  <c r="AA55" i="41"/>
  <c r="S55" i="41"/>
  <c r="O55" i="41"/>
  <c r="N55" i="41"/>
  <c r="R55" i="41"/>
  <c r="T55" i="41"/>
  <c r="M55" i="41"/>
  <c r="BR54" i="41"/>
  <c r="BQ54" i="41"/>
  <c r="BP54" i="41"/>
  <c r="BO54" i="41"/>
  <c r="Y54" i="41"/>
  <c r="BF54" i="41"/>
  <c r="BE54" i="41"/>
  <c r="BD54" i="41"/>
  <c r="BC54" i="41"/>
  <c r="BB54" i="41"/>
  <c r="BA54" i="41"/>
  <c r="AZ54" i="41"/>
  <c r="AY54" i="41"/>
  <c r="AX54" i="41"/>
  <c r="AW54" i="41"/>
  <c r="AV54" i="41"/>
  <c r="AU54" i="41"/>
  <c r="AT54" i="41"/>
  <c r="AS54" i="41"/>
  <c r="AR54" i="41"/>
  <c r="AQ54" i="41"/>
  <c r="AP54" i="41"/>
  <c r="AO54" i="41"/>
  <c r="AM54" i="41"/>
  <c r="AL54" i="41"/>
  <c r="AK54" i="41"/>
  <c r="AJ54" i="41"/>
  <c r="AI54" i="41"/>
  <c r="AH54" i="41"/>
  <c r="AF54" i="41"/>
  <c r="AE54" i="41"/>
  <c r="AD54" i="41"/>
  <c r="AC54" i="41"/>
  <c r="AB54" i="41"/>
  <c r="AA54" i="41"/>
  <c r="O54" i="41"/>
  <c r="S54" i="41"/>
  <c r="N54" i="41"/>
  <c r="R54" i="41"/>
  <c r="T54" i="41"/>
  <c r="M54" i="41"/>
  <c r="BQ53" i="41"/>
  <c r="BO53" i="41"/>
  <c r="BE53" i="41"/>
  <c r="BC53" i="41"/>
  <c r="BA53" i="41"/>
  <c r="AY53" i="41"/>
  <c r="AW53" i="41"/>
  <c r="AU53" i="41"/>
  <c r="AS53" i="41"/>
  <c r="AQ53" i="41"/>
  <c r="AO53" i="41"/>
  <c r="AL53" i="41"/>
  <c r="AJ53" i="41"/>
  <c r="AH53" i="41"/>
  <c r="AE53" i="41"/>
  <c r="AC53" i="41"/>
  <c r="AA53" i="41"/>
  <c r="O53" i="41"/>
  <c r="S53" i="41"/>
  <c r="N53" i="41"/>
  <c r="R53" i="41"/>
  <c r="T53" i="41"/>
  <c r="M53" i="41"/>
  <c r="BR52" i="41"/>
  <c r="BQ52" i="41"/>
  <c r="BP52" i="41"/>
  <c r="BO52" i="41"/>
  <c r="BF52" i="41"/>
  <c r="BE52" i="41"/>
  <c r="BD52" i="41"/>
  <c r="BC52" i="41"/>
  <c r="BB52" i="41"/>
  <c r="BA52" i="41"/>
  <c r="AZ52" i="41"/>
  <c r="AY52" i="41"/>
  <c r="AX52" i="41"/>
  <c r="AW52" i="41"/>
  <c r="AV52" i="41"/>
  <c r="AU52" i="41"/>
  <c r="AT52" i="41"/>
  <c r="AS52" i="41"/>
  <c r="AR52" i="41"/>
  <c r="AQ52" i="41"/>
  <c r="AP52" i="41"/>
  <c r="AO52" i="41"/>
  <c r="AM52" i="41"/>
  <c r="AL52" i="41"/>
  <c r="AK52" i="41"/>
  <c r="AJ52" i="41"/>
  <c r="AI52" i="41"/>
  <c r="AH52" i="41"/>
  <c r="AF52" i="41"/>
  <c r="AE52" i="41"/>
  <c r="AD52" i="41"/>
  <c r="AC52" i="41"/>
  <c r="AB52" i="41"/>
  <c r="AA52" i="41"/>
  <c r="Y52" i="41"/>
  <c r="O52" i="41"/>
  <c r="S52" i="41"/>
  <c r="N52" i="41"/>
  <c r="R52" i="41"/>
  <c r="T52" i="41"/>
  <c r="M52" i="41"/>
  <c r="BR51" i="41"/>
  <c r="BQ51" i="41"/>
  <c r="BP51" i="41"/>
  <c r="BO51" i="41"/>
  <c r="BF51" i="41"/>
  <c r="BE51" i="41"/>
  <c r="BD51" i="41"/>
  <c r="BC51" i="41"/>
  <c r="BB51" i="41"/>
  <c r="BA51" i="41"/>
  <c r="AZ51" i="41"/>
  <c r="AY51" i="41"/>
  <c r="AX51" i="41"/>
  <c r="AW51" i="41"/>
  <c r="AV51" i="41"/>
  <c r="AU51" i="41"/>
  <c r="AT51" i="41"/>
  <c r="AS51" i="41"/>
  <c r="AR51" i="41"/>
  <c r="AQ51" i="41"/>
  <c r="AP51" i="41"/>
  <c r="AO51" i="41"/>
  <c r="AM51" i="41"/>
  <c r="AL51" i="41"/>
  <c r="AK51" i="41"/>
  <c r="AJ51" i="41"/>
  <c r="AI51" i="41"/>
  <c r="AH51" i="41"/>
  <c r="AF51" i="41"/>
  <c r="AE51" i="41"/>
  <c r="AD51" i="41"/>
  <c r="AC51" i="41"/>
  <c r="AB51" i="41"/>
  <c r="AA51" i="41"/>
  <c r="Y51" i="41"/>
  <c r="R51" i="41"/>
  <c r="O51" i="41"/>
  <c r="S51" i="41"/>
  <c r="N51" i="41"/>
  <c r="M51" i="41"/>
  <c r="E51" i="41"/>
  <c r="E52" i="41"/>
  <c r="E53" i="41" s="1"/>
  <c r="D51" i="41"/>
  <c r="D52" i="41"/>
  <c r="D53" i="41"/>
  <c r="BR50" i="41"/>
  <c r="BQ50" i="41"/>
  <c r="BP50" i="41"/>
  <c r="BO50" i="41"/>
  <c r="BF50" i="41"/>
  <c r="BE50" i="41"/>
  <c r="BD50" i="41"/>
  <c r="BC50" i="41"/>
  <c r="BB50" i="41"/>
  <c r="BA50" i="41"/>
  <c r="AZ50" i="41"/>
  <c r="AY50" i="41"/>
  <c r="AX50" i="41"/>
  <c r="AW50" i="41"/>
  <c r="AV50" i="41"/>
  <c r="AU50" i="41"/>
  <c r="AT50" i="41"/>
  <c r="AS50" i="41"/>
  <c r="AR50" i="41"/>
  <c r="AQ50" i="41"/>
  <c r="AP50" i="41"/>
  <c r="AO50" i="41"/>
  <c r="AM50" i="41"/>
  <c r="AL50" i="41"/>
  <c r="AK50" i="41"/>
  <c r="AJ50" i="41"/>
  <c r="AI50" i="41"/>
  <c r="AH50" i="41"/>
  <c r="AF50" i="41"/>
  <c r="AE50" i="41"/>
  <c r="AD50" i="41"/>
  <c r="AC50" i="41"/>
  <c r="AB50" i="41"/>
  <c r="AA50" i="41"/>
  <c r="Y50" i="41"/>
  <c r="BH50" i="41" s="1"/>
  <c r="BM50" i="41"/>
  <c r="S50" i="41"/>
  <c r="O50" i="41"/>
  <c r="N50" i="41"/>
  <c r="R50" i="41"/>
  <c r="T50" i="41"/>
  <c r="M50" i="41"/>
  <c r="BR49" i="41"/>
  <c r="BQ49" i="41"/>
  <c r="BP49" i="41"/>
  <c r="BO49" i="41"/>
  <c r="BF49" i="41"/>
  <c r="BE49" i="41"/>
  <c r="BD49" i="41"/>
  <c r="BC49" i="41"/>
  <c r="BB49" i="41"/>
  <c r="BA49" i="41"/>
  <c r="AZ49" i="41"/>
  <c r="AY49" i="41"/>
  <c r="AX49" i="41"/>
  <c r="AW49" i="41"/>
  <c r="AV49" i="41"/>
  <c r="AU49" i="41"/>
  <c r="AT49" i="41"/>
  <c r="AS49" i="41"/>
  <c r="AR49" i="41"/>
  <c r="AQ49" i="41"/>
  <c r="AP49" i="41"/>
  <c r="AO49" i="41"/>
  <c r="AM49" i="41"/>
  <c r="AL49" i="41"/>
  <c r="AK49" i="41"/>
  <c r="AJ49" i="41"/>
  <c r="AI49" i="41"/>
  <c r="AH49" i="41"/>
  <c r="AF49" i="41"/>
  <c r="AE49" i="41"/>
  <c r="AD49" i="41"/>
  <c r="AC49" i="41"/>
  <c r="AB49" i="41"/>
  <c r="AA49" i="41"/>
  <c r="Y49" i="41"/>
  <c r="BK49" i="41" s="1"/>
  <c r="O49" i="41"/>
  <c r="S49" i="41"/>
  <c r="N49" i="41"/>
  <c r="R49" i="41"/>
  <c r="M49" i="41"/>
  <c r="BQ48" i="41"/>
  <c r="BO48" i="41"/>
  <c r="BE48" i="41"/>
  <c r="BC48" i="41"/>
  <c r="BA48" i="41"/>
  <c r="AY48" i="41"/>
  <c r="AW48" i="41"/>
  <c r="AU48" i="41"/>
  <c r="AS48" i="41"/>
  <c r="AQ48" i="41"/>
  <c r="AO48" i="41"/>
  <c r="AL48" i="41"/>
  <c r="AJ48" i="41"/>
  <c r="AH48" i="41"/>
  <c r="AE48" i="41"/>
  <c r="AC48" i="41"/>
  <c r="AA48" i="41"/>
  <c r="T48" i="41"/>
  <c r="O48" i="41"/>
  <c r="S48" i="41"/>
  <c r="N48" i="41"/>
  <c r="R48" i="41"/>
  <c r="M48" i="41"/>
  <c r="BF47" i="41"/>
  <c r="BE47" i="41"/>
  <c r="BD47" i="41"/>
  <c r="BC47" i="41"/>
  <c r="BB47" i="41"/>
  <c r="BA47" i="41"/>
  <c r="AZ47" i="41"/>
  <c r="AY47" i="41"/>
  <c r="AX47" i="41"/>
  <c r="AW47" i="41"/>
  <c r="AV47" i="41"/>
  <c r="AU47" i="41"/>
  <c r="AT47" i="41"/>
  <c r="AS47" i="41"/>
  <c r="AR47" i="41"/>
  <c r="AQ47" i="41"/>
  <c r="AP47" i="41"/>
  <c r="AO47" i="41"/>
  <c r="AM47" i="41"/>
  <c r="AL47" i="41"/>
  <c r="AK47" i="41"/>
  <c r="AJ47" i="41"/>
  <c r="AI47" i="41"/>
  <c r="AH47" i="41"/>
  <c r="AF47" i="41"/>
  <c r="AE47" i="41"/>
  <c r="AD47" i="41"/>
  <c r="AC47" i="41"/>
  <c r="AB47" i="41"/>
  <c r="AA47" i="41"/>
  <c r="Y47" i="41"/>
  <c r="BK47" i="41" s="1"/>
  <c r="O47" i="41"/>
  <c r="S47" i="41"/>
  <c r="N47" i="41"/>
  <c r="R47" i="41"/>
  <c r="M47" i="41"/>
  <c r="E47" i="41"/>
  <c r="E48" i="41" s="1"/>
  <c r="D47" i="41"/>
  <c r="D48" i="41"/>
  <c r="BF46" i="41"/>
  <c r="BE46" i="41"/>
  <c r="BD46" i="41"/>
  <c r="BC46" i="41"/>
  <c r="BB46" i="41"/>
  <c r="BA46" i="41"/>
  <c r="AZ46" i="41"/>
  <c r="AY46" i="41"/>
  <c r="AX46" i="41"/>
  <c r="AW46" i="41"/>
  <c r="AV46" i="41"/>
  <c r="AU46" i="41"/>
  <c r="AT46" i="41"/>
  <c r="AS46" i="41"/>
  <c r="AR46" i="41"/>
  <c r="AQ46" i="41"/>
  <c r="AP46" i="41"/>
  <c r="AO46" i="41"/>
  <c r="AM46" i="41"/>
  <c r="AL46" i="41"/>
  <c r="AK46" i="41"/>
  <c r="AJ46" i="41"/>
  <c r="AI46" i="41"/>
  <c r="AH46" i="41"/>
  <c r="AF46" i="41"/>
  <c r="AE46" i="41"/>
  <c r="AD46" i="41"/>
  <c r="AC46" i="41"/>
  <c r="AB46" i="41"/>
  <c r="AA46" i="41"/>
  <c r="Y46" i="41"/>
  <c r="BI46" i="41" s="1"/>
  <c r="R46" i="41"/>
  <c r="O46" i="41"/>
  <c r="S46" i="41"/>
  <c r="N46" i="41"/>
  <c r="M46" i="41"/>
  <c r="BQ45" i="41"/>
  <c r="BO45" i="41"/>
  <c r="BE45" i="41"/>
  <c r="BC45" i="41"/>
  <c r="BA45" i="41"/>
  <c r="AY45" i="41"/>
  <c r="AW45" i="41"/>
  <c r="AU45" i="41"/>
  <c r="AS45" i="41"/>
  <c r="AQ45" i="41"/>
  <c r="AO45" i="41"/>
  <c r="AL45" i="41"/>
  <c r="AJ45" i="41"/>
  <c r="AH45" i="41"/>
  <c r="AE45" i="41"/>
  <c r="AC45" i="41"/>
  <c r="AA45" i="41"/>
  <c r="O45" i="41"/>
  <c r="S45" i="41"/>
  <c r="N45" i="41"/>
  <c r="R45" i="41"/>
  <c r="M45" i="41"/>
  <c r="BQ44" i="41"/>
  <c r="BO44" i="41"/>
  <c r="BE44" i="41"/>
  <c r="BC44" i="41"/>
  <c r="BA44" i="41"/>
  <c r="AY44" i="41"/>
  <c r="AW44" i="41"/>
  <c r="AU44" i="41"/>
  <c r="AS44" i="41"/>
  <c r="AQ44" i="41"/>
  <c r="AO44" i="41"/>
  <c r="AL44" i="41"/>
  <c r="AJ44" i="41"/>
  <c r="AH44" i="41"/>
  <c r="AE44" i="41"/>
  <c r="AC44" i="41"/>
  <c r="AA44" i="41"/>
  <c r="O44" i="41"/>
  <c r="S44" i="41"/>
  <c r="N44" i="41"/>
  <c r="R44" i="41"/>
  <c r="T44" i="41"/>
  <c r="M44" i="41"/>
  <c r="BR43" i="41"/>
  <c r="BQ43" i="41"/>
  <c r="BP43" i="41"/>
  <c r="BO43" i="41"/>
  <c r="BF43" i="41"/>
  <c r="BE43" i="41"/>
  <c r="BD43" i="41"/>
  <c r="BC43" i="41"/>
  <c r="BB43" i="41"/>
  <c r="BA43" i="41"/>
  <c r="AZ43" i="41"/>
  <c r="AY43" i="41"/>
  <c r="AX43" i="41"/>
  <c r="AW43" i="41"/>
  <c r="AV43" i="41"/>
  <c r="AU43" i="41"/>
  <c r="AT43" i="41"/>
  <c r="AS43" i="41"/>
  <c r="AR43" i="41"/>
  <c r="AQ43" i="41"/>
  <c r="AP43" i="41"/>
  <c r="AO43" i="41"/>
  <c r="AI43" i="41"/>
  <c r="AH43" i="41"/>
  <c r="AF43" i="41"/>
  <c r="AE43" i="41"/>
  <c r="AD43" i="41"/>
  <c r="AC43" i="41"/>
  <c r="AB43" i="41"/>
  <c r="AA43" i="41"/>
  <c r="Y43" i="41"/>
  <c r="BM43" i="41" s="1"/>
  <c r="BK43" i="41"/>
  <c r="O43" i="41"/>
  <c r="S43" i="41"/>
  <c r="N43" i="41"/>
  <c r="R43" i="41"/>
  <c r="M43" i="41"/>
  <c r="E43" i="41"/>
  <c r="E44" i="41"/>
  <c r="D43" i="41"/>
  <c r="D44" i="41"/>
  <c r="BQ42" i="41"/>
  <c r="BO42" i="41"/>
  <c r="BE42" i="41"/>
  <c r="BC42" i="41"/>
  <c r="BA42" i="41"/>
  <c r="AY42" i="41"/>
  <c r="AW42" i="41"/>
  <c r="AU42" i="41"/>
  <c r="AS42" i="41"/>
  <c r="AQ42" i="41"/>
  <c r="AO42" i="41"/>
  <c r="AL42" i="41"/>
  <c r="AJ42" i="41"/>
  <c r="AH42" i="41"/>
  <c r="AE42" i="41"/>
  <c r="AC42" i="41"/>
  <c r="AA42" i="41"/>
  <c r="S42" i="41"/>
  <c r="O42" i="41"/>
  <c r="N42" i="41"/>
  <c r="R42" i="41"/>
  <c r="T42" i="41"/>
  <c r="M42" i="41"/>
  <c r="BQ41" i="41"/>
  <c r="BO41" i="41"/>
  <c r="BE41" i="41"/>
  <c r="BC41" i="41"/>
  <c r="BA41" i="41"/>
  <c r="AY41" i="41"/>
  <c r="AW41" i="41"/>
  <c r="AU41" i="41"/>
  <c r="AS41" i="41"/>
  <c r="AQ41" i="41"/>
  <c r="AO41" i="41"/>
  <c r="AH41" i="41"/>
  <c r="AE41" i="41"/>
  <c r="AC41" i="41"/>
  <c r="AA41" i="41"/>
  <c r="R41" i="41"/>
  <c r="T41" i="41"/>
  <c r="O41" i="41"/>
  <c r="S41" i="41"/>
  <c r="N41" i="41"/>
  <c r="M41" i="41"/>
  <c r="BQ40" i="41"/>
  <c r="BO40" i="41"/>
  <c r="BE40" i="41"/>
  <c r="BC40" i="41"/>
  <c r="BA40" i="41"/>
  <c r="AY40" i="41"/>
  <c r="AW40" i="41"/>
  <c r="AU40" i="41"/>
  <c r="AS40" i="41"/>
  <c r="AQ40" i="41"/>
  <c r="AO40" i="41"/>
  <c r="AH40" i="41"/>
  <c r="AE40" i="41"/>
  <c r="AC40" i="41"/>
  <c r="AA40" i="41"/>
  <c r="O40" i="41"/>
  <c r="S40" i="41"/>
  <c r="N40" i="41"/>
  <c r="R40" i="41"/>
  <c r="M40" i="41"/>
  <c r="BQ39" i="41"/>
  <c r="BO39" i="41"/>
  <c r="BE39" i="41"/>
  <c r="BC39" i="41"/>
  <c r="BA39" i="41"/>
  <c r="AY39" i="41"/>
  <c r="AW39" i="41"/>
  <c r="AU39" i="41"/>
  <c r="AS39" i="41"/>
  <c r="AQ39" i="41"/>
  <c r="AO39" i="41"/>
  <c r="AH39" i="41"/>
  <c r="AE39" i="41"/>
  <c r="AC39" i="41"/>
  <c r="AA39" i="41"/>
  <c r="O39" i="41"/>
  <c r="S39" i="41"/>
  <c r="N39" i="41"/>
  <c r="R39" i="41"/>
  <c r="M39" i="41"/>
  <c r="BQ38" i="41"/>
  <c r="BO38" i="41"/>
  <c r="BE38" i="41"/>
  <c r="BC38" i="41"/>
  <c r="BA38" i="41"/>
  <c r="AY38" i="41"/>
  <c r="AW38" i="41"/>
  <c r="AU38" i="41"/>
  <c r="AS38" i="41"/>
  <c r="AQ38" i="41"/>
  <c r="AO38" i="41"/>
  <c r="AL38" i="41"/>
  <c r="AJ38" i="41"/>
  <c r="AH38" i="41"/>
  <c r="AE38" i="41"/>
  <c r="AC38" i="41"/>
  <c r="AA38" i="41"/>
  <c r="S38" i="41"/>
  <c r="O38" i="41"/>
  <c r="N38" i="41"/>
  <c r="R38" i="41"/>
  <c r="M38" i="41"/>
  <c r="BR37" i="41"/>
  <c r="BQ37" i="41"/>
  <c r="BP37" i="41"/>
  <c r="BO37" i="41"/>
  <c r="Y37" i="41"/>
  <c r="BF37" i="41"/>
  <c r="BE37" i="41"/>
  <c r="BD37" i="41"/>
  <c r="BC37" i="41"/>
  <c r="BB37" i="41"/>
  <c r="BA37" i="41"/>
  <c r="AZ37" i="41"/>
  <c r="AY37" i="41"/>
  <c r="AX37" i="41"/>
  <c r="AW37" i="41"/>
  <c r="AV37" i="41"/>
  <c r="AU37" i="41"/>
  <c r="AT37" i="41"/>
  <c r="AS37" i="41"/>
  <c r="AR37" i="41"/>
  <c r="AQ37" i="41"/>
  <c r="AP37" i="41"/>
  <c r="AO37" i="41"/>
  <c r="AM37" i="41"/>
  <c r="AL37" i="41"/>
  <c r="AK37" i="41"/>
  <c r="AJ37" i="41"/>
  <c r="AI37" i="41"/>
  <c r="AH37" i="41"/>
  <c r="AF37" i="41"/>
  <c r="AE37" i="41"/>
  <c r="AD37" i="41"/>
  <c r="AC37" i="41"/>
  <c r="AB37" i="41"/>
  <c r="AA37" i="41"/>
  <c r="BM37" i="41"/>
  <c r="T37" i="41"/>
  <c r="R37" i="41"/>
  <c r="O37" i="41"/>
  <c r="S37" i="41"/>
  <c r="N37" i="41"/>
  <c r="M37" i="41"/>
  <c r="BR36" i="41"/>
  <c r="BQ36" i="41"/>
  <c r="BP36" i="41"/>
  <c r="BO36" i="41"/>
  <c r="Y36" i="41"/>
  <c r="BJ36" i="41" s="1"/>
  <c r="BH36" i="41"/>
  <c r="BF36" i="41"/>
  <c r="BE36" i="41"/>
  <c r="BD36" i="41"/>
  <c r="BC36" i="41"/>
  <c r="BB36" i="41"/>
  <c r="BA36" i="41"/>
  <c r="AZ36" i="41"/>
  <c r="AY36" i="41"/>
  <c r="AX36" i="41"/>
  <c r="AW36" i="41"/>
  <c r="AV36" i="41"/>
  <c r="AU36" i="41"/>
  <c r="AT36" i="41"/>
  <c r="AS36" i="41"/>
  <c r="AR36" i="41"/>
  <c r="AQ36" i="41"/>
  <c r="AP36" i="41"/>
  <c r="AO36" i="41"/>
  <c r="AM36" i="41"/>
  <c r="AL36" i="41"/>
  <c r="AK36" i="41"/>
  <c r="AJ36" i="41"/>
  <c r="AI36" i="41"/>
  <c r="AH36" i="41"/>
  <c r="AF36" i="41"/>
  <c r="AE36" i="41"/>
  <c r="AD36" i="41"/>
  <c r="AC36" i="41"/>
  <c r="AB36" i="41"/>
  <c r="AA36" i="41"/>
  <c r="BM36" i="41"/>
  <c r="O36" i="41"/>
  <c r="S36" i="41"/>
  <c r="N36" i="41"/>
  <c r="R36" i="41"/>
  <c r="T36" i="41"/>
  <c r="M36" i="41"/>
  <c r="BR35" i="41"/>
  <c r="BQ35" i="41"/>
  <c r="BP35" i="41"/>
  <c r="BO35" i="41"/>
  <c r="BF35" i="41"/>
  <c r="BE35" i="41"/>
  <c r="BD35" i="41"/>
  <c r="BC35" i="41"/>
  <c r="BB35" i="41"/>
  <c r="BA35" i="41"/>
  <c r="AZ35" i="41"/>
  <c r="AY35" i="41"/>
  <c r="AX35" i="41"/>
  <c r="AW35" i="41"/>
  <c r="AV35" i="41"/>
  <c r="AU35" i="41"/>
  <c r="AT35" i="41"/>
  <c r="AS35" i="41"/>
  <c r="AR35" i="41"/>
  <c r="AQ35" i="41"/>
  <c r="AP35" i="41"/>
  <c r="AO35" i="41"/>
  <c r="AM35" i="41"/>
  <c r="AL35" i="41"/>
  <c r="AK35" i="41"/>
  <c r="AJ35" i="41"/>
  <c r="AI35" i="41"/>
  <c r="AH35" i="41"/>
  <c r="AF35" i="41"/>
  <c r="AE35" i="41"/>
  <c r="AD35" i="41"/>
  <c r="AC35" i="41"/>
  <c r="AB35" i="41"/>
  <c r="AA35" i="41"/>
  <c r="Y35" i="41"/>
  <c r="BM35" i="41" s="1"/>
  <c r="R35" i="41"/>
  <c r="O35" i="41"/>
  <c r="S35" i="41"/>
  <c r="N35" i="41"/>
  <c r="M35" i="41"/>
  <c r="E35" i="41"/>
  <c r="E36" i="41" s="1"/>
  <c r="E37" i="41" s="1"/>
  <c r="E38" i="41" s="1"/>
  <c r="D35" i="41"/>
  <c r="D36" i="41"/>
  <c r="D37" i="41"/>
  <c r="D38" i="41"/>
  <c r="BR34" i="41"/>
  <c r="BQ34" i="41"/>
  <c r="BP34" i="41"/>
  <c r="BO34" i="41"/>
  <c r="BL34" i="41"/>
  <c r="BF34" i="41"/>
  <c r="BE34" i="41"/>
  <c r="BD34" i="41"/>
  <c r="BC34" i="41"/>
  <c r="BB34" i="41"/>
  <c r="BA34" i="41"/>
  <c r="AZ34" i="41"/>
  <c r="AY34" i="41"/>
  <c r="AX34" i="41"/>
  <c r="AW34" i="41"/>
  <c r="AV34" i="41"/>
  <c r="AU34" i="41"/>
  <c r="AT34" i="41"/>
  <c r="AS34" i="41"/>
  <c r="AR34" i="41"/>
  <c r="AQ34" i="41"/>
  <c r="AP34" i="41"/>
  <c r="AO34" i="41"/>
  <c r="AM34" i="41"/>
  <c r="AL34" i="41"/>
  <c r="AK34" i="41"/>
  <c r="AJ34" i="41"/>
  <c r="AI34" i="41"/>
  <c r="AH34" i="41"/>
  <c r="AF34" i="41"/>
  <c r="AE34" i="41"/>
  <c r="AD34" i="41"/>
  <c r="AC34" i="41"/>
  <c r="AB34" i="41"/>
  <c r="AA34" i="41"/>
  <c r="Y34" i="41"/>
  <c r="BM34" i="41"/>
  <c r="S34" i="41"/>
  <c r="R34" i="41"/>
  <c r="T34" i="41"/>
  <c r="O34" i="41"/>
  <c r="N34" i="41"/>
  <c r="M34" i="41"/>
  <c r="DT33" i="41"/>
  <c r="DS33" i="41"/>
  <c r="DR33" i="41"/>
  <c r="DQ33" i="41"/>
  <c r="BQ33" i="41"/>
  <c r="BO33" i="41"/>
  <c r="BE33" i="41"/>
  <c r="BC33" i="41"/>
  <c r="BA33" i="41"/>
  <c r="AY33" i="41"/>
  <c r="AW33" i="41"/>
  <c r="AU33" i="41"/>
  <c r="AS33" i="41"/>
  <c r="AQ33" i="41"/>
  <c r="AO33" i="41"/>
  <c r="AL33" i="41"/>
  <c r="AJ33" i="41"/>
  <c r="AH33" i="41"/>
  <c r="AE33" i="41"/>
  <c r="AC33" i="41"/>
  <c r="AA33" i="41"/>
  <c r="R33" i="41"/>
  <c r="T33" i="41"/>
  <c r="O33" i="41"/>
  <c r="S33" i="41"/>
  <c r="N33" i="41"/>
  <c r="M33" i="41"/>
  <c r="DT32" i="41"/>
  <c r="DS32" i="41"/>
  <c r="AL32" i="41"/>
  <c r="DR32" i="41"/>
  <c r="DQ32" i="41"/>
  <c r="AJ32" i="41"/>
  <c r="BQ32" i="41"/>
  <c r="BO32" i="41"/>
  <c r="BE32" i="41"/>
  <c r="BC32" i="41"/>
  <c r="BA32" i="41"/>
  <c r="AY32" i="41"/>
  <c r="AW32" i="41"/>
  <c r="AU32" i="41"/>
  <c r="AS32" i="41"/>
  <c r="AQ32" i="41"/>
  <c r="AO32" i="41"/>
  <c r="AH32" i="41"/>
  <c r="AE32" i="41"/>
  <c r="AC32" i="41"/>
  <c r="AA32" i="41"/>
  <c r="O32" i="41"/>
  <c r="S32" i="41"/>
  <c r="N32" i="41"/>
  <c r="R32" i="41"/>
  <c r="T32" i="41"/>
  <c r="M32" i="41"/>
  <c r="DT31" i="41"/>
  <c r="DS31" i="41"/>
  <c r="DR31" i="41"/>
  <c r="DQ31" i="41"/>
  <c r="BQ31" i="41"/>
  <c r="BO31" i="41"/>
  <c r="BE31" i="41"/>
  <c r="BC31" i="41"/>
  <c r="BA31" i="41"/>
  <c r="AY31" i="41"/>
  <c r="AW31" i="41"/>
  <c r="AU31" i="41"/>
  <c r="AS31" i="41"/>
  <c r="AQ31" i="41"/>
  <c r="AO31" i="41"/>
  <c r="AL31" i="41"/>
  <c r="AJ31" i="41"/>
  <c r="AH31" i="41"/>
  <c r="AE31" i="41"/>
  <c r="AC31" i="41"/>
  <c r="AA31" i="41"/>
  <c r="S31" i="41"/>
  <c r="O31" i="41"/>
  <c r="N31" i="41"/>
  <c r="R31" i="41"/>
  <c r="T31" i="41"/>
  <c r="M31" i="41"/>
  <c r="DT30" i="41"/>
  <c r="DS30" i="41"/>
  <c r="DR30" i="41"/>
  <c r="DQ30" i="41"/>
  <c r="BQ30" i="41"/>
  <c r="BO30" i="41"/>
  <c r="BE30" i="41"/>
  <c r="BC30" i="41"/>
  <c r="BA30" i="41"/>
  <c r="AY30" i="41"/>
  <c r="AW30" i="41"/>
  <c r="AU30" i="41"/>
  <c r="AS30" i="41"/>
  <c r="AQ30" i="41"/>
  <c r="AO30" i="41"/>
  <c r="AL30" i="41"/>
  <c r="AJ30" i="41"/>
  <c r="AH30" i="41"/>
  <c r="AE30" i="41"/>
  <c r="AC30" i="41"/>
  <c r="AA30" i="41"/>
  <c r="R30" i="41"/>
  <c r="O30" i="41"/>
  <c r="S30" i="41"/>
  <c r="N30" i="41"/>
  <c r="M30" i="41"/>
  <c r="DT29" i="41"/>
  <c r="DS29" i="41"/>
  <c r="DR29" i="41"/>
  <c r="DQ29" i="41"/>
  <c r="BQ29" i="41"/>
  <c r="BO29" i="41"/>
  <c r="BE29" i="41"/>
  <c r="BC29" i="41"/>
  <c r="BA29" i="41"/>
  <c r="AY29" i="41"/>
  <c r="AW29" i="41"/>
  <c r="AU29" i="41"/>
  <c r="AS29" i="41"/>
  <c r="AQ29" i="41"/>
  <c r="AO29" i="41"/>
  <c r="AL29" i="41"/>
  <c r="AJ29" i="41"/>
  <c r="AH29" i="41"/>
  <c r="AE29" i="41"/>
  <c r="AC29" i="41"/>
  <c r="AA29" i="41"/>
  <c r="S29" i="41"/>
  <c r="O29" i="41"/>
  <c r="N29" i="41"/>
  <c r="R29" i="41"/>
  <c r="T29" i="41"/>
  <c r="M29" i="41"/>
  <c r="E29" i="41"/>
  <c r="D29" i="41"/>
  <c r="DT28" i="41"/>
  <c r="DS28" i="41"/>
  <c r="DR28" i="41"/>
  <c r="DQ28" i="41"/>
  <c r="BQ28" i="41"/>
  <c r="BO28" i="41"/>
  <c r="BE28" i="41"/>
  <c r="BC28" i="41"/>
  <c r="BA28" i="41"/>
  <c r="AY28" i="41"/>
  <c r="AW28" i="41"/>
  <c r="AU28" i="41"/>
  <c r="AS28" i="41"/>
  <c r="AQ28" i="41"/>
  <c r="AO28" i="41"/>
  <c r="AL28" i="41"/>
  <c r="AJ28" i="41"/>
  <c r="AH28" i="41"/>
  <c r="AE28" i="41"/>
  <c r="AC28" i="41"/>
  <c r="AA28" i="41"/>
  <c r="R28" i="41"/>
  <c r="T28" i="41"/>
  <c r="O28" i="41"/>
  <c r="S28" i="41"/>
  <c r="N28" i="41"/>
  <c r="M28" i="41"/>
  <c r="E28" i="41"/>
  <c r="D28" i="41"/>
  <c r="D31" i="41"/>
  <c r="DT27" i="41"/>
  <c r="DS27" i="41"/>
  <c r="DR27" i="41"/>
  <c r="DQ27" i="41"/>
  <c r="BQ27" i="41"/>
  <c r="BO27" i="41"/>
  <c r="BE27" i="41"/>
  <c r="BC27" i="41"/>
  <c r="BA27" i="41"/>
  <c r="AY27" i="41"/>
  <c r="AW27" i="41"/>
  <c r="AU27" i="41"/>
  <c r="AS27" i="41"/>
  <c r="AQ27" i="41"/>
  <c r="AO27" i="41"/>
  <c r="AL27" i="41"/>
  <c r="AJ27" i="41"/>
  <c r="AH27" i="41"/>
  <c r="AE27" i="41"/>
  <c r="AC27" i="41"/>
  <c r="AA27" i="41"/>
  <c r="O27" i="41"/>
  <c r="S27" i="41"/>
  <c r="N27" i="41"/>
  <c r="R27" i="41"/>
  <c r="T27" i="41"/>
  <c r="M27" i="41"/>
  <c r="DT26" i="41"/>
  <c r="DS26" i="41"/>
  <c r="AL26" i="41"/>
  <c r="DR26" i="41"/>
  <c r="DQ26" i="41"/>
  <c r="AJ26" i="41"/>
  <c r="BQ26" i="41"/>
  <c r="BO26" i="41"/>
  <c r="BE26" i="41"/>
  <c r="BC26" i="41"/>
  <c r="BA26" i="41"/>
  <c r="AY26" i="41"/>
  <c r="AW26" i="41"/>
  <c r="AU26" i="41"/>
  <c r="AS26" i="41"/>
  <c r="AQ26" i="41"/>
  <c r="AO26" i="41"/>
  <c r="AH26" i="41"/>
  <c r="AE26" i="41"/>
  <c r="AC26" i="41"/>
  <c r="AA26" i="41"/>
  <c r="S26" i="41"/>
  <c r="O26" i="41"/>
  <c r="N26" i="41"/>
  <c r="R26" i="41"/>
  <c r="M26" i="41"/>
  <c r="DR25" i="41"/>
  <c r="AK25" i="41"/>
  <c r="BR25" i="41"/>
  <c r="BQ25" i="41"/>
  <c r="BP25" i="41"/>
  <c r="BO25" i="41"/>
  <c r="BH25" i="41"/>
  <c r="BF25" i="41"/>
  <c r="BE25" i="41"/>
  <c r="BD25" i="41"/>
  <c r="BC25" i="41"/>
  <c r="BB25" i="41"/>
  <c r="BA25" i="41"/>
  <c r="AZ25" i="41"/>
  <c r="AY25" i="41"/>
  <c r="AX25" i="41"/>
  <c r="AW25" i="41"/>
  <c r="AV25" i="41"/>
  <c r="AU25" i="41"/>
  <c r="AT25" i="41"/>
  <c r="AS25" i="41"/>
  <c r="AR25" i="41"/>
  <c r="AQ25" i="41"/>
  <c r="AP25" i="41"/>
  <c r="AO25" i="41"/>
  <c r="AI25" i="41"/>
  <c r="AH25" i="41"/>
  <c r="AF25" i="41"/>
  <c r="AE25" i="41"/>
  <c r="AD25" i="41"/>
  <c r="AC25" i="41"/>
  <c r="AB25" i="41"/>
  <c r="AA25" i="41"/>
  <c r="Y25" i="41"/>
  <c r="BK25" i="41"/>
  <c r="O25" i="41"/>
  <c r="S25" i="41"/>
  <c r="N25" i="41"/>
  <c r="R25" i="41"/>
  <c r="T25" i="41"/>
  <c r="M25" i="41"/>
  <c r="BQ24" i="41"/>
  <c r="BO24" i="41"/>
  <c r="BE24" i="41"/>
  <c r="BC24" i="41"/>
  <c r="BA24" i="41"/>
  <c r="AY24" i="41"/>
  <c r="AW24" i="41"/>
  <c r="AU24" i="41"/>
  <c r="AS24" i="41"/>
  <c r="AQ24" i="41"/>
  <c r="AO24" i="41"/>
  <c r="AL24" i="41"/>
  <c r="AJ24" i="41"/>
  <c r="AH24" i="41"/>
  <c r="AE24" i="41"/>
  <c r="AC24" i="41"/>
  <c r="AA24" i="41"/>
  <c r="S24" i="41"/>
  <c r="O24" i="41"/>
  <c r="N24" i="41"/>
  <c r="R24" i="41"/>
  <c r="T24" i="41"/>
  <c r="M24" i="41"/>
  <c r="BR23" i="41"/>
  <c r="BQ23" i="41"/>
  <c r="BP23" i="41"/>
  <c r="BO23" i="41"/>
  <c r="BF23" i="41"/>
  <c r="BE23" i="41"/>
  <c r="BD23" i="41"/>
  <c r="BC23" i="41"/>
  <c r="BB23" i="41"/>
  <c r="BA23" i="41"/>
  <c r="AZ23" i="41"/>
  <c r="AY23" i="41"/>
  <c r="AX23" i="41"/>
  <c r="AW23" i="41"/>
  <c r="AV23" i="41"/>
  <c r="AU23" i="41"/>
  <c r="AT23" i="41"/>
  <c r="AS23" i="41"/>
  <c r="AR23" i="41"/>
  <c r="AQ23" i="41"/>
  <c r="AP23" i="41"/>
  <c r="AO23" i="41"/>
  <c r="AI23" i="41"/>
  <c r="AH23" i="41"/>
  <c r="AF23" i="41"/>
  <c r="AE23" i="41"/>
  <c r="AD23" i="41"/>
  <c r="AC23" i="41"/>
  <c r="AB23" i="41"/>
  <c r="AA23" i="41"/>
  <c r="Y23" i="41"/>
  <c r="BK23" i="41" s="1"/>
  <c r="T23" i="41"/>
  <c r="O23" i="41"/>
  <c r="S23" i="41"/>
  <c r="N23" i="41"/>
  <c r="R23" i="41"/>
  <c r="M23" i="41"/>
  <c r="BQ22" i="41"/>
  <c r="BO22" i="41"/>
  <c r="BE22" i="41"/>
  <c r="BC22" i="41"/>
  <c r="BA22" i="41"/>
  <c r="AY22" i="41"/>
  <c r="AW22" i="41"/>
  <c r="AU22" i="41"/>
  <c r="AS22" i="41"/>
  <c r="AQ22" i="41"/>
  <c r="AO22" i="41"/>
  <c r="AH22" i="41"/>
  <c r="AE22" i="41"/>
  <c r="AC22" i="41"/>
  <c r="AA22" i="41"/>
  <c r="R22" i="41"/>
  <c r="O22" i="41"/>
  <c r="S22" i="41"/>
  <c r="N22" i="41"/>
  <c r="M22" i="41"/>
  <c r="E23" i="41"/>
  <c r="D23" i="41"/>
  <c r="D25" i="41"/>
  <c r="BQ21" i="41"/>
  <c r="BO21" i="41"/>
  <c r="BE21" i="41"/>
  <c r="BC21" i="41"/>
  <c r="BA21" i="41"/>
  <c r="AY21" i="41"/>
  <c r="AW21" i="41"/>
  <c r="AU21" i="41"/>
  <c r="AS21" i="41"/>
  <c r="AQ21" i="41"/>
  <c r="AO21" i="41"/>
  <c r="AH21" i="41"/>
  <c r="AE21" i="41"/>
  <c r="AC21" i="41"/>
  <c r="AA21" i="41"/>
  <c r="O21" i="41"/>
  <c r="S21" i="41"/>
  <c r="N21" i="41"/>
  <c r="R21" i="41"/>
  <c r="T21" i="41"/>
  <c r="M21" i="41"/>
  <c r="DT20" i="41"/>
  <c r="DS20" i="41"/>
  <c r="AL20" i="41"/>
  <c r="DR20" i="41"/>
  <c r="DQ20" i="41"/>
  <c r="AJ20" i="41"/>
  <c r="BQ20" i="41"/>
  <c r="BO20" i="41"/>
  <c r="BE20" i="41"/>
  <c r="BC20" i="41"/>
  <c r="BA20" i="41"/>
  <c r="AY20" i="41"/>
  <c r="AW20" i="41"/>
  <c r="AU20" i="41"/>
  <c r="AS20" i="41"/>
  <c r="AQ20" i="41"/>
  <c r="AO20" i="41"/>
  <c r="AH20" i="41"/>
  <c r="AE20" i="41"/>
  <c r="AC20" i="41"/>
  <c r="AA20" i="41"/>
  <c r="S20" i="41"/>
  <c r="O20" i="41"/>
  <c r="N20" i="41"/>
  <c r="R20" i="41"/>
  <c r="M20" i="41"/>
  <c r="DT19" i="41"/>
  <c r="AM19" i="41"/>
  <c r="DS19" i="41"/>
  <c r="DR19" i="41"/>
  <c r="AK19" i="41"/>
  <c r="DQ19" i="41"/>
  <c r="BR19" i="41"/>
  <c r="BQ19" i="41"/>
  <c r="BP19" i="41"/>
  <c r="BO19" i="41"/>
  <c r="Y19" i="41"/>
  <c r="BH19" i="41" s="1"/>
  <c r="BF19" i="41"/>
  <c r="BE19" i="41"/>
  <c r="BD19" i="41"/>
  <c r="BC19" i="41"/>
  <c r="BB19" i="41"/>
  <c r="BA19" i="41"/>
  <c r="AZ19" i="41"/>
  <c r="AY19" i="41"/>
  <c r="AX19" i="41"/>
  <c r="AW19" i="41"/>
  <c r="AV19" i="41"/>
  <c r="AU19" i="41"/>
  <c r="AT19" i="41"/>
  <c r="AS19" i="41"/>
  <c r="AR19" i="41"/>
  <c r="AQ19" i="41"/>
  <c r="AP19" i="41"/>
  <c r="AO19" i="41"/>
  <c r="AL19" i="41"/>
  <c r="AJ19" i="41"/>
  <c r="AI19" i="41"/>
  <c r="AH19" i="41"/>
  <c r="AF19" i="41"/>
  <c r="AE19" i="41"/>
  <c r="AD19" i="41"/>
  <c r="AC19" i="41"/>
  <c r="AB19" i="41"/>
  <c r="AA19" i="41"/>
  <c r="BK19" i="41"/>
  <c r="O19" i="41"/>
  <c r="S19" i="41"/>
  <c r="N19" i="41"/>
  <c r="R19" i="41"/>
  <c r="M19" i="41"/>
  <c r="DT18" i="41"/>
  <c r="DS18" i="41"/>
  <c r="DR18" i="41"/>
  <c r="DQ18" i="41"/>
  <c r="BQ18" i="41"/>
  <c r="BO18" i="41"/>
  <c r="BE18" i="41"/>
  <c r="BC18" i="41"/>
  <c r="BA18" i="41"/>
  <c r="AY18" i="41"/>
  <c r="AW18" i="41"/>
  <c r="AU18" i="41"/>
  <c r="AS18" i="41"/>
  <c r="AQ18" i="41"/>
  <c r="AO18" i="41"/>
  <c r="AL18" i="41"/>
  <c r="AJ18" i="41"/>
  <c r="AH18" i="41"/>
  <c r="AE18" i="41"/>
  <c r="AC18" i="41"/>
  <c r="AA18" i="41"/>
  <c r="O18" i="41"/>
  <c r="S18" i="41"/>
  <c r="N18" i="41"/>
  <c r="R18" i="41"/>
  <c r="T18" i="41"/>
  <c r="M18" i="41"/>
  <c r="DT17" i="41"/>
  <c r="DS17" i="41"/>
  <c r="AL17" i="41"/>
  <c r="DR17" i="41"/>
  <c r="DQ17" i="41"/>
  <c r="AJ17" i="41"/>
  <c r="BQ17" i="41"/>
  <c r="BO17" i="41"/>
  <c r="BE17" i="41"/>
  <c r="BE167" i="41" s="1"/>
  <c r="C105" i="41" s="1"/>
  <c r="BC17" i="41"/>
  <c r="BA17" i="41"/>
  <c r="AY17" i="41"/>
  <c r="AW17" i="41"/>
  <c r="AU17" i="41"/>
  <c r="AS17" i="41"/>
  <c r="AQ17" i="41"/>
  <c r="AO17" i="41"/>
  <c r="AO167" i="41" s="1"/>
  <c r="C96" i="41" s="1"/>
  <c r="AH17" i="41"/>
  <c r="AE17" i="41"/>
  <c r="AC17" i="41"/>
  <c r="AA17" i="41"/>
  <c r="S17" i="41"/>
  <c r="O17" i="41"/>
  <c r="N17" i="41"/>
  <c r="R17" i="41"/>
  <c r="M17" i="41"/>
  <c r="BR16" i="41"/>
  <c r="BQ16" i="41"/>
  <c r="BP16" i="41"/>
  <c r="BO16" i="41"/>
  <c r="Y16" i="41"/>
  <c r="BL16" i="41"/>
  <c r="BF16" i="41"/>
  <c r="BE16" i="41"/>
  <c r="BD16" i="41"/>
  <c r="BC16" i="41"/>
  <c r="BB16" i="41"/>
  <c r="BA16" i="41"/>
  <c r="AZ16" i="41"/>
  <c r="AY16" i="41"/>
  <c r="AX16" i="41"/>
  <c r="AW16" i="41"/>
  <c r="AV16" i="41"/>
  <c r="AU16" i="41"/>
  <c r="AT16" i="41"/>
  <c r="AS16" i="41"/>
  <c r="AR16" i="41"/>
  <c r="AQ16" i="41"/>
  <c r="AP16" i="41"/>
  <c r="AO16" i="41"/>
  <c r="AI16" i="41"/>
  <c r="AH16" i="41"/>
  <c r="AF16" i="41"/>
  <c r="AE16" i="41"/>
  <c r="AD16" i="41"/>
  <c r="AC16" i="41"/>
  <c r="AB16" i="41"/>
  <c r="AA16" i="41"/>
  <c r="BK16" i="41"/>
  <c r="O16" i="41"/>
  <c r="S16" i="41"/>
  <c r="N16" i="41"/>
  <c r="R16" i="41"/>
  <c r="T16" i="41"/>
  <c r="M16" i="41"/>
  <c r="BR15" i="41"/>
  <c r="BQ15" i="41"/>
  <c r="BP15" i="41"/>
  <c r="BO15" i="41"/>
  <c r="BF15" i="41"/>
  <c r="BE15" i="41"/>
  <c r="BD15" i="41"/>
  <c r="BC15" i="41"/>
  <c r="BB15" i="41"/>
  <c r="BA15" i="41"/>
  <c r="AZ15" i="41"/>
  <c r="AY15" i="41"/>
  <c r="AX15" i="41"/>
  <c r="AW15" i="41"/>
  <c r="AV15" i="41"/>
  <c r="AU15" i="41"/>
  <c r="AU167" i="41" s="1"/>
  <c r="C109" i="41" s="1"/>
  <c r="AT15" i="41"/>
  <c r="AS15" i="41"/>
  <c r="AR15" i="41"/>
  <c r="AQ15" i="41"/>
  <c r="AP15" i="41"/>
  <c r="AO15" i="41"/>
  <c r="AI15" i="41"/>
  <c r="AH15" i="41"/>
  <c r="AF15" i="41"/>
  <c r="AE15" i="41"/>
  <c r="AD15" i="41"/>
  <c r="AC15" i="41"/>
  <c r="AB15" i="41"/>
  <c r="AA15" i="41"/>
  <c r="Y15" i="41"/>
  <c r="BM15" i="41"/>
  <c r="S15" i="41"/>
  <c r="O15" i="41"/>
  <c r="N15" i="41"/>
  <c r="R15" i="41"/>
  <c r="T15" i="41"/>
  <c r="M15" i="41"/>
  <c r="DT14" i="41"/>
  <c r="DS14" i="41"/>
  <c r="DR14" i="41"/>
  <c r="DQ14" i="41"/>
  <c r="BQ14" i="41"/>
  <c r="BO14" i="41"/>
  <c r="BE14" i="41"/>
  <c r="BC14" i="41"/>
  <c r="BA14" i="41"/>
  <c r="AY14" i="41"/>
  <c r="AW14" i="41"/>
  <c r="AU14" i="41"/>
  <c r="AS14" i="41"/>
  <c r="AQ14" i="41"/>
  <c r="AO14" i="41"/>
  <c r="AL14" i="41"/>
  <c r="AJ14" i="41"/>
  <c r="AH14" i="41"/>
  <c r="AE14" i="41"/>
  <c r="AC14" i="41"/>
  <c r="AA14" i="41"/>
  <c r="R14" i="41"/>
  <c r="O14" i="41"/>
  <c r="S14" i="41"/>
  <c r="N14" i="41"/>
  <c r="M14" i="41"/>
  <c r="DT13" i="41"/>
  <c r="DS13" i="41"/>
  <c r="AL13" i="41"/>
  <c r="DR13" i="41"/>
  <c r="DQ13" i="41"/>
  <c r="AJ13" i="41"/>
  <c r="BQ13" i="41"/>
  <c r="BO13" i="41"/>
  <c r="BE13" i="41"/>
  <c r="BC13" i="41"/>
  <c r="BA13" i="41"/>
  <c r="AY13" i="41"/>
  <c r="AW13" i="41"/>
  <c r="AU13" i="41"/>
  <c r="AS13" i="41"/>
  <c r="AQ13" i="41"/>
  <c r="AO13" i="41"/>
  <c r="AH13" i="41"/>
  <c r="AE13" i="41"/>
  <c r="AC13" i="41"/>
  <c r="AA13" i="41"/>
  <c r="O13" i="41"/>
  <c r="S13" i="41"/>
  <c r="N13" i="41"/>
  <c r="R13" i="41"/>
  <c r="M13" i="41"/>
  <c r="BQ12" i="41"/>
  <c r="BO12" i="41"/>
  <c r="BE12" i="41"/>
  <c r="BC12" i="41"/>
  <c r="BA12" i="41"/>
  <c r="AY12" i="41"/>
  <c r="AW12" i="41"/>
  <c r="AU12" i="41"/>
  <c r="AS12" i="41"/>
  <c r="AQ12" i="41"/>
  <c r="AO12" i="41"/>
  <c r="AH12" i="41"/>
  <c r="AE12" i="41"/>
  <c r="AC12" i="41"/>
  <c r="AA12" i="41"/>
  <c r="O12" i="41"/>
  <c r="S12" i="41"/>
  <c r="N12" i="41"/>
  <c r="R12" i="41"/>
  <c r="T12" i="41"/>
  <c r="M12" i="41"/>
  <c r="BR11" i="41"/>
  <c r="BQ11" i="41"/>
  <c r="BP11" i="41"/>
  <c r="BO11" i="41"/>
  <c r="BF11" i="41"/>
  <c r="BE11" i="41"/>
  <c r="BD11" i="41"/>
  <c r="BC11" i="41"/>
  <c r="BB11" i="41"/>
  <c r="BA11" i="41"/>
  <c r="AZ11" i="41"/>
  <c r="AY11" i="41"/>
  <c r="AX11" i="41"/>
  <c r="AW11" i="41"/>
  <c r="AV11" i="41"/>
  <c r="AU11" i="41"/>
  <c r="AT11" i="41"/>
  <c r="AS11" i="41"/>
  <c r="AR11" i="41"/>
  <c r="AQ11" i="41"/>
  <c r="AP11" i="41"/>
  <c r="AO11" i="41"/>
  <c r="AM11" i="41"/>
  <c r="AL11" i="41"/>
  <c r="AK11" i="41"/>
  <c r="AJ11" i="41"/>
  <c r="AI11" i="41"/>
  <c r="AH11" i="41"/>
  <c r="AF11" i="41"/>
  <c r="AE11" i="41"/>
  <c r="AD11" i="41"/>
  <c r="AC11" i="41"/>
  <c r="AB11" i="41"/>
  <c r="AA11" i="41"/>
  <c r="Y11" i="41"/>
  <c r="BI11" i="41"/>
  <c r="O11" i="41"/>
  <c r="S11" i="41"/>
  <c r="N11" i="41"/>
  <c r="R11" i="41"/>
  <c r="T11" i="41"/>
  <c r="M11" i="41"/>
  <c r="BR10" i="41"/>
  <c r="BQ10" i="41"/>
  <c r="BP10" i="41"/>
  <c r="BO10" i="41"/>
  <c r="BF10" i="41"/>
  <c r="BE10" i="41"/>
  <c r="BD10" i="41"/>
  <c r="BC10" i="41"/>
  <c r="BB10" i="41"/>
  <c r="BA10" i="41"/>
  <c r="AZ10" i="41"/>
  <c r="AY10" i="41"/>
  <c r="AX10" i="41"/>
  <c r="AW10" i="41"/>
  <c r="AV10" i="41"/>
  <c r="AU10" i="41"/>
  <c r="AT10" i="41"/>
  <c r="AS10" i="41"/>
  <c r="AR10" i="41"/>
  <c r="AQ10" i="41"/>
  <c r="AP10" i="41"/>
  <c r="AO10" i="41"/>
  <c r="AM10" i="41"/>
  <c r="AL10" i="41"/>
  <c r="AK10" i="41"/>
  <c r="AJ10" i="41"/>
  <c r="AI10" i="41"/>
  <c r="AH10" i="41"/>
  <c r="AF10" i="41"/>
  <c r="AE10" i="41"/>
  <c r="AD10" i="41"/>
  <c r="AC10" i="41"/>
  <c r="AB10" i="41"/>
  <c r="AA10" i="41"/>
  <c r="Y10" i="41"/>
  <c r="BH10" i="41" s="1"/>
  <c r="O10" i="41"/>
  <c r="S10" i="41"/>
  <c r="N10" i="41"/>
  <c r="R10" i="41"/>
  <c r="T10" i="41"/>
  <c r="M10" i="41"/>
  <c r="BQ9" i="41"/>
  <c r="BO9" i="41"/>
  <c r="BE9" i="41"/>
  <c r="BC9" i="41"/>
  <c r="BA9" i="41"/>
  <c r="AY9" i="41"/>
  <c r="AW9" i="41"/>
  <c r="AU9" i="41"/>
  <c r="AS9" i="41"/>
  <c r="AQ9" i="41"/>
  <c r="AO9" i="41"/>
  <c r="AH9" i="41"/>
  <c r="AE9" i="41"/>
  <c r="AC9" i="41"/>
  <c r="AA9" i="41"/>
  <c r="S9" i="41"/>
  <c r="O9" i="41"/>
  <c r="N9" i="41"/>
  <c r="R9" i="41"/>
  <c r="T9" i="41"/>
  <c r="M9" i="41"/>
  <c r="BR8" i="41"/>
  <c r="BR167" i="41" s="1"/>
  <c r="D123" i="41" s="1"/>
  <c r="BQ8" i="41"/>
  <c r="BP8" i="41"/>
  <c r="BO8" i="41"/>
  <c r="BF8" i="41"/>
  <c r="BF167" i="41" s="1"/>
  <c r="D105" i="41" s="1"/>
  <c r="E105" i="41" s="1"/>
  <c r="BE8" i="41"/>
  <c r="BD8" i="41"/>
  <c r="BC8" i="41"/>
  <c r="BB8" i="41"/>
  <c r="BB167" i="41" s="1"/>
  <c r="D103" i="41" s="1"/>
  <c r="BA8" i="41"/>
  <c r="AZ8" i="41"/>
  <c r="AY8" i="41"/>
  <c r="AX8" i="41"/>
  <c r="AW8" i="41"/>
  <c r="AV8" i="41"/>
  <c r="AU8" i="41"/>
  <c r="AT8" i="41"/>
  <c r="AS8" i="41"/>
  <c r="AR8" i="41"/>
  <c r="AQ8" i="41"/>
  <c r="AP8" i="41"/>
  <c r="AO8" i="41"/>
  <c r="AM8" i="41"/>
  <c r="AL8" i="41"/>
  <c r="AK8" i="41"/>
  <c r="AK167" i="41" s="1"/>
  <c r="E59" i="41" s="1"/>
  <c r="AJ8" i="41"/>
  <c r="AI8" i="41"/>
  <c r="AH8" i="41"/>
  <c r="AF8" i="41"/>
  <c r="AE8" i="41"/>
  <c r="AD8" i="41"/>
  <c r="AC8" i="41"/>
  <c r="AB8" i="41"/>
  <c r="AA8" i="41"/>
  <c r="Y8" i="41"/>
  <c r="BM8" i="41"/>
  <c r="S8" i="41"/>
  <c r="R8" i="41"/>
  <c r="T8" i="41"/>
  <c r="O8" i="41"/>
  <c r="N8" i="41"/>
  <c r="M8" i="41"/>
  <c r="BR7" i="41"/>
  <c r="BQ7" i="41"/>
  <c r="BP7" i="41"/>
  <c r="BO7" i="41"/>
  <c r="BF7" i="41"/>
  <c r="BE7" i="41"/>
  <c r="BD7" i="41"/>
  <c r="BC7" i="41"/>
  <c r="BB7" i="41"/>
  <c r="BA7" i="41"/>
  <c r="AZ7" i="41"/>
  <c r="AY7" i="41"/>
  <c r="AX7" i="41"/>
  <c r="AW7" i="41"/>
  <c r="AV7" i="41"/>
  <c r="AU7" i="41"/>
  <c r="AT7" i="41"/>
  <c r="AS7" i="41"/>
  <c r="AR7" i="41"/>
  <c r="AR167" i="41" s="1"/>
  <c r="D97" i="41" s="1"/>
  <c r="AQ7" i="41"/>
  <c r="AP7" i="41"/>
  <c r="AO7" i="41"/>
  <c r="AM7" i="41"/>
  <c r="AL7" i="41"/>
  <c r="AK7" i="41"/>
  <c r="AJ7" i="41"/>
  <c r="AI7" i="41"/>
  <c r="AH7" i="41"/>
  <c r="AF7" i="41"/>
  <c r="AE7" i="41"/>
  <c r="AD7" i="41"/>
  <c r="AD167" i="41" s="1"/>
  <c r="D119" i="41" s="1"/>
  <c r="AC7" i="41"/>
  <c r="AB7" i="41"/>
  <c r="AA7" i="41"/>
  <c r="Y7" i="41"/>
  <c r="O7" i="41"/>
  <c r="S7" i="41"/>
  <c r="N7" i="41"/>
  <c r="R7" i="41"/>
  <c r="T7" i="41"/>
  <c r="M7" i="41"/>
  <c r="BQ6" i="41"/>
  <c r="BO6" i="41"/>
  <c r="BE6" i="41"/>
  <c r="BC6" i="41"/>
  <c r="BA6" i="41"/>
  <c r="AY6" i="41"/>
  <c r="AW6" i="41"/>
  <c r="AU6" i="41"/>
  <c r="AS6" i="41"/>
  <c r="AQ6" i="41"/>
  <c r="AO6" i="41"/>
  <c r="AH6" i="41"/>
  <c r="AE6" i="41"/>
  <c r="AC6" i="41"/>
  <c r="AA6" i="41"/>
  <c r="O6" i="41"/>
  <c r="S6" i="41"/>
  <c r="N6" i="41"/>
  <c r="R6" i="41"/>
  <c r="M6" i="41"/>
  <c r="BQ5" i="41"/>
  <c r="BO5" i="41"/>
  <c r="BE5" i="41"/>
  <c r="BC5" i="41"/>
  <c r="BA5" i="41"/>
  <c r="AY5" i="41"/>
  <c r="AW5" i="41"/>
  <c r="AU5" i="41"/>
  <c r="AS5" i="41"/>
  <c r="AQ5" i="41"/>
  <c r="AO5" i="41"/>
  <c r="AH5" i="41"/>
  <c r="AE5" i="41"/>
  <c r="AC5" i="41"/>
  <c r="AA5" i="41"/>
  <c r="S5" i="41"/>
  <c r="O5" i="41"/>
  <c r="N5" i="41"/>
  <c r="R5" i="41"/>
  <c r="T5" i="41"/>
  <c r="M5" i="41"/>
  <c r="DO4" i="41"/>
  <c r="DO5" i="41"/>
  <c r="DO6" i="41"/>
  <c r="DO7" i="41"/>
  <c r="DO8" i="41"/>
  <c r="DO9" i="41"/>
  <c r="DO10" i="41"/>
  <c r="DO11" i="41"/>
  <c r="DO12" i="41"/>
  <c r="DM4" i="41"/>
  <c r="DM5" i="41"/>
  <c r="DM6" i="41"/>
  <c r="DM7" i="41"/>
  <c r="DM8" i="41"/>
  <c r="DM9" i="41"/>
  <c r="DM10" i="41"/>
  <c r="DM11" i="41"/>
  <c r="DM12" i="41"/>
  <c r="BQ4" i="41"/>
  <c r="BO4" i="41"/>
  <c r="BE4" i="41"/>
  <c r="BC4" i="41"/>
  <c r="BA4" i="41"/>
  <c r="AY4" i="41"/>
  <c r="AW4" i="41"/>
  <c r="AU4" i="41"/>
  <c r="AS4" i="41"/>
  <c r="AQ4" i="41"/>
  <c r="AO4" i="41"/>
  <c r="AH4" i="41"/>
  <c r="AE4" i="41"/>
  <c r="AC4" i="41"/>
  <c r="AA4" i="41"/>
  <c r="O4" i="41"/>
  <c r="S4" i="41"/>
  <c r="N4" i="41"/>
  <c r="R4" i="41"/>
  <c r="T4" i="41"/>
  <c r="M4" i="41"/>
  <c r="DO3" i="41"/>
  <c r="DN3" i="41"/>
  <c r="DM3" i="41"/>
  <c r="DL3" i="41"/>
  <c r="DJ3" i="41"/>
  <c r="DJ5" i="41"/>
  <c r="DI3" i="41"/>
  <c r="DH3" i="41"/>
  <c r="DH5" i="41" s="1"/>
  <c r="DG3" i="41"/>
  <c r="DF3" i="41"/>
  <c r="DF5" i="41"/>
  <c r="DF6" i="41" s="1"/>
  <c r="DE3" i="41"/>
  <c r="DD3" i="41"/>
  <c r="DD5" i="41" s="1"/>
  <c r="DC3" i="41"/>
  <c r="DB3" i="41"/>
  <c r="DB5" i="41"/>
  <c r="DA3" i="41"/>
  <c r="CZ3" i="41"/>
  <c r="CZ4" i="41" s="1"/>
  <c r="CZ5" i="41"/>
  <c r="CY3" i="41"/>
  <c r="CX3" i="41"/>
  <c r="CX5" i="41"/>
  <c r="BQ3" i="41"/>
  <c r="BO3" i="41"/>
  <c r="BE3" i="41"/>
  <c r="BC3" i="41"/>
  <c r="BA3" i="41"/>
  <c r="AY3" i="41"/>
  <c r="AW3" i="41"/>
  <c r="AU3" i="41"/>
  <c r="AS3" i="41"/>
  <c r="AQ3" i="41"/>
  <c r="AO3" i="41"/>
  <c r="AH3" i="41"/>
  <c r="AE3" i="41"/>
  <c r="AC3" i="41"/>
  <c r="AA3" i="41"/>
  <c r="O3" i="41"/>
  <c r="O167" i="41"/>
  <c r="N3" i="41"/>
  <c r="R3" i="41"/>
  <c r="M3" i="41"/>
  <c r="F79" i="22"/>
  <c r="F80" i="22"/>
  <c r="Z52" i="55" s="1"/>
  <c r="AA52" i="55" s="1"/>
  <c r="F75" i="22"/>
  <c r="F76" i="22"/>
  <c r="Z47" i="55" s="1"/>
  <c r="AA47" i="55" s="1"/>
  <c r="F72" i="22"/>
  <c r="Z44" i="55" s="1"/>
  <c r="F71" i="22"/>
  <c r="J18" i="40"/>
  <c r="G18" i="40"/>
  <c r="D18" i="40"/>
  <c r="J17" i="40"/>
  <c r="G17" i="40"/>
  <c r="D17" i="40"/>
  <c r="J16" i="40"/>
  <c r="G16" i="40"/>
  <c r="D16" i="40"/>
  <c r="J15" i="40"/>
  <c r="G15" i="40"/>
  <c r="D15" i="40"/>
  <c r="J14" i="40"/>
  <c r="G14" i="40"/>
  <c r="D14" i="40"/>
  <c r="J13" i="40"/>
  <c r="G13" i="40"/>
  <c r="D13" i="40"/>
  <c r="J12" i="40"/>
  <c r="G12" i="40"/>
  <c r="D12" i="40"/>
  <c r="J11" i="40"/>
  <c r="G11" i="40"/>
  <c r="D11" i="40"/>
  <c r="J10" i="40"/>
  <c r="G10" i="40"/>
  <c r="D10" i="40"/>
  <c r="J9" i="40"/>
  <c r="G9" i="40"/>
  <c r="D9" i="40"/>
  <c r="J8" i="40"/>
  <c r="G8" i="40"/>
  <c r="D8" i="40"/>
  <c r="J7" i="40"/>
  <c r="G7" i="40"/>
  <c r="D7" i="40"/>
  <c r="J6" i="40"/>
  <c r="G6" i="40"/>
  <c r="D6" i="40"/>
  <c r="J5" i="40"/>
  <c r="G5" i="40"/>
  <c r="D5" i="40"/>
  <c r="J4" i="40"/>
  <c r="G4" i="40"/>
  <c r="D4" i="40"/>
  <c r="J3" i="40"/>
  <c r="G3" i="40"/>
  <c r="D3" i="40"/>
  <c r="J2" i="40"/>
  <c r="G2" i="40"/>
  <c r="D2" i="40"/>
  <c r="BM20" i="46"/>
  <c r="BL20" i="46"/>
  <c r="BK20" i="46"/>
  <c r="BJ20" i="46"/>
  <c r="BM83" i="46"/>
  <c r="BH83" i="46"/>
  <c r="BL83" i="46"/>
  <c r="BK83" i="46"/>
  <c r="BL4" i="46"/>
  <c r="BK6" i="46"/>
  <c r="BM10" i="46"/>
  <c r="BH10" i="46"/>
  <c r="BK10" i="46"/>
  <c r="BL10" i="46"/>
  <c r="BJ25" i="46"/>
  <c r="BL25" i="46"/>
  <c r="BK25" i="46"/>
  <c r="BH25" i="46"/>
  <c r="BM31" i="46"/>
  <c r="BK31" i="46"/>
  <c r="BJ31" i="46"/>
  <c r="BH31" i="46"/>
  <c r="BM42" i="46"/>
  <c r="BH42" i="46"/>
  <c r="BL42" i="46"/>
  <c r="BK42" i="46"/>
  <c r="BH45" i="46"/>
  <c r="BJ73" i="46"/>
  <c r="BH73" i="46"/>
  <c r="BL73" i="46"/>
  <c r="BM77" i="46"/>
  <c r="BJ77" i="46"/>
  <c r="BK94" i="46"/>
  <c r="BH94" i="46"/>
  <c r="BM128" i="46"/>
  <c r="BJ128" i="46"/>
  <c r="BM135" i="46"/>
  <c r="BH135" i="46"/>
  <c r="BL135" i="46"/>
  <c r="BK135" i="46"/>
  <c r="BJ142" i="46"/>
  <c r="BH142" i="46"/>
  <c r="BL142" i="46"/>
  <c r="BK162" i="46"/>
  <c r="BH162" i="46"/>
  <c r="BL6" i="46"/>
  <c r="BI29" i="46"/>
  <c r="BL31" i="46"/>
  <c r="BM35" i="46"/>
  <c r="BH35" i="46"/>
  <c r="BM121" i="46"/>
  <c r="BJ121" i="46"/>
  <c r="BM151" i="46"/>
  <c r="BJ151" i="46"/>
  <c r="BM161" i="46"/>
  <c r="BJ161" i="46"/>
  <c r="BK164" i="46"/>
  <c r="BH164" i="46"/>
  <c r="BK4" i="46"/>
  <c r="BJ19" i="46"/>
  <c r="BH20" i="46"/>
  <c r="BM101" i="46"/>
  <c r="BJ101" i="46"/>
  <c r="BJ3" i="46"/>
  <c r="BH4" i="46"/>
  <c r="BJ7" i="46"/>
  <c r="BK8" i="46"/>
  <c r="BM11" i="46"/>
  <c r="BJ11" i="46"/>
  <c r="BM15" i="46"/>
  <c r="BJ15" i="46"/>
  <c r="BM37" i="46"/>
  <c r="BJ37" i="46"/>
  <c r="BJ65" i="46"/>
  <c r="BJ83" i="46"/>
  <c r="BK101" i="46"/>
  <c r="BM111" i="46"/>
  <c r="BJ111" i="46"/>
  <c r="BM124" i="46"/>
  <c r="BJ124" i="46"/>
  <c r="BM146" i="46"/>
  <c r="BH146" i="46"/>
  <c r="BL146" i="46"/>
  <c r="BK146" i="46"/>
  <c r="BH156" i="46"/>
  <c r="BL12" i="46"/>
  <c r="BK18" i="46"/>
  <c r="BL23" i="46"/>
  <c r="BJ24" i="46"/>
  <c r="BI26" i="46"/>
  <c r="BL27" i="46"/>
  <c r="BK33" i="46"/>
  <c r="BJ36" i="46"/>
  <c r="BI38" i="46"/>
  <c r="BL40" i="46"/>
  <c r="BH51" i="46"/>
  <c r="BK60" i="46"/>
  <c r="BK66" i="46"/>
  <c r="BH68" i="46"/>
  <c r="BH70" i="46"/>
  <c r="BH76" i="46"/>
  <c r="BH79" i="46"/>
  <c r="BH82" i="46"/>
  <c r="BJ87" i="46"/>
  <c r="BL90" i="46"/>
  <c r="BJ91" i="46"/>
  <c r="BK95" i="46"/>
  <c r="BL98" i="46"/>
  <c r="BJ99" i="46"/>
  <c r="BK104" i="46"/>
  <c r="BL109" i="46"/>
  <c r="BH120" i="46"/>
  <c r="BJ126" i="46"/>
  <c r="BH131" i="46"/>
  <c r="BJ132" i="46"/>
  <c r="BJ133" i="46"/>
  <c r="BL137" i="46"/>
  <c r="BK138" i="46"/>
  <c r="BH140" i="46"/>
  <c r="BH144" i="46"/>
  <c r="BJ149" i="46"/>
  <c r="BJ154" i="46"/>
  <c r="BJ157" i="46"/>
  <c r="BL158" i="46"/>
  <c r="BJ163" i="46"/>
  <c r="BJ165" i="46"/>
  <c r="BH12" i="46"/>
  <c r="BK24" i="46"/>
  <c r="BJ51" i="46"/>
  <c r="BJ52" i="46"/>
  <c r="BL60" i="46"/>
  <c r="BL62" i="46"/>
  <c r="BH63" i="46"/>
  <c r="BI68" i="46"/>
  <c r="BI70" i="46"/>
  <c r="BI74" i="46"/>
  <c r="BK76" i="46"/>
  <c r="BL79" i="46"/>
  <c r="BJ82" i="46"/>
  <c r="BK87" i="46"/>
  <c r="BL89" i="46"/>
  <c r="BH90" i="46"/>
  <c r="BJ93" i="46"/>
  <c r="BK110" i="46"/>
  <c r="BH112" i="46"/>
  <c r="BL120" i="46"/>
  <c r="BH125" i="46"/>
  <c r="BH129" i="46"/>
  <c r="BJ130" i="46"/>
  <c r="BJ131" i="46"/>
  <c r="BK133" i="46"/>
  <c r="BH137" i="46"/>
  <c r="BL138" i="46"/>
  <c r="BK140" i="46"/>
  <c r="BK144" i="46"/>
  <c r="BH148" i="46"/>
  <c r="BH152" i="46"/>
  <c r="BK154" i="46"/>
  <c r="BH160" i="46"/>
  <c r="BJ12" i="46"/>
  <c r="BJ13" i="46"/>
  <c r="BJ17" i="46"/>
  <c r="BH18" i="46"/>
  <c r="BJ23" i="46"/>
  <c r="BK28" i="46"/>
  <c r="BJ32" i="46"/>
  <c r="BH33" i="46"/>
  <c r="BL36" i="46"/>
  <c r="BJ40" i="46"/>
  <c r="BJ41" i="46"/>
  <c r="BK51" i="46"/>
  <c r="BK52" i="46"/>
  <c r="BM62" i="46"/>
  <c r="BK63" i="46"/>
  <c r="BL76" i="46"/>
  <c r="BL82" i="46"/>
  <c r="BL87" i="46"/>
  <c r="BJ90" i="46"/>
  <c r="BK93" i="46"/>
  <c r="BL97" i="46"/>
  <c r="BJ98" i="46"/>
  <c r="BL100" i="46"/>
  <c r="BL112" i="46"/>
  <c r="BK125" i="46"/>
  <c r="BK131" i="46"/>
  <c r="BL133" i="46"/>
  <c r="BJ137" i="46"/>
  <c r="BL140" i="46"/>
  <c r="BL144" i="46"/>
  <c r="BK148" i="46"/>
  <c r="BK152" i="46"/>
  <c r="BL154" i="46"/>
  <c r="BL160" i="46"/>
  <c r="BL163" i="46"/>
  <c r="D25" i="46"/>
  <c r="E30" i="46"/>
  <c r="E31" i="46"/>
  <c r="CY4" i="46"/>
  <c r="DG4" i="46"/>
  <c r="CZ4" i="46"/>
  <c r="DH4" i="46"/>
  <c r="L3" i="46"/>
  <c r="U3" i="46" s="1"/>
  <c r="DC4" i="46"/>
  <c r="CY6" i="46"/>
  <c r="CY7" i="46"/>
  <c r="DC6" i="46"/>
  <c r="DC7" i="46"/>
  <c r="DG6" i="46"/>
  <c r="DG7" i="46"/>
  <c r="DQ12" i="46"/>
  <c r="AJ12" i="46"/>
  <c r="DM13" i="46"/>
  <c r="DM14" i="46"/>
  <c r="DM15" i="46"/>
  <c r="DR12" i="46"/>
  <c r="AK12" i="46"/>
  <c r="CZ7" i="46"/>
  <c r="CZ6" i="46"/>
  <c r="DD7" i="46"/>
  <c r="DD6" i="46"/>
  <c r="DH7" i="46"/>
  <c r="DH6" i="46"/>
  <c r="DA7" i="46"/>
  <c r="DA6" i="46"/>
  <c r="DE7" i="46"/>
  <c r="DE6" i="46"/>
  <c r="DI7" i="46"/>
  <c r="DI6" i="46"/>
  <c r="DT12" i="46"/>
  <c r="AM12" i="46"/>
  <c r="DO13" i="46"/>
  <c r="DO14" i="46"/>
  <c r="DO15" i="46"/>
  <c r="DS12" i="46"/>
  <c r="AL12" i="46"/>
  <c r="T6" i="46"/>
  <c r="T10" i="46"/>
  <c r="T20" i="46"/>
  <c r="DT3" i="46"/>
  <c r="AM3" i="46" s="1"/>
  <c r="DB5" i="46"/>
  <c r="DJ5" i="46"/>
  <c r="BL46" i="46"/>
  <c r="BH46" i="46"/>
  <c r="BK46" i="46"/>
  <c r="BJ46" i="46"/>
  <c r="BK47" i="46"/>
  <c r="BJ47" i="46"/>
  <c r="BI47" i="46"/>
  <c r="BJ49" i="46"/>
  <c r="BI72" i="46"/>
  <c r="N167" i="46"/>
  <c r="BK3" i="46"/>
  <c r="BI4" i="46"/>
  <c r="BM4" i="46"/>
  <c r="DA4" i="46"/>
  <c r="DE4" i="46"/>
  <c r="DI4" i="46"/>
  <c r="DN4" i="46"/>
  <c r="BK5" i="46"/>
  <c r="BI6" i="46"/>
  <c r="BM6" i="46"/>
  <c r="BI8" i="46"/>
  <c r="BM8" i="46"/>
  <c r="BK9" i="46"/>
  <c r="BI10" i="46"/>
  <c r="BK11" i="46"/>
  <c r="BI12" i="46"/>
  <c r="BK13" i="46"/>
  <c r="BK15" i="46"/>
  <c r="BI16" i="46"/>
  <c r="BK17" i="46"/>
  <c r="BI18" i="46"/>
  <c r="BK19" i="46"/>
  <c r="BI20" i="46"/>
  <c r="BK21" i="46"/>
  <c r="BJ22" i="46"/>
  <c r="BI23" i="46"/>
  <c r="BH24" i="46"/>
  <c r="BL24" i="46"/>
  <c r="T26" i="46"/>
  <c r="BJ26" i="46"/>
  <c r="T29" i="46"/>
  <c r="BJ29" i="46"/>
  <c r="T30" i="46"/>
  <c r="T34" i="46"/>
  <c r="T35" i="46"/>
  <c r="BL38" i="46"/>
  <c r="BH38" i="46"/>
  <c r="BK38" i="46"/>
  <c r="BJ38" i="46"/>
  <c r="T39" i="46"/>
  <c r="T44" i="46"/>
  <c r="BM46" i="46"/>
  <c r="BL47" i="46"/>
  <c r="BL55" i="46"/>
  <c r="BH55" i="46"/>
  <c r="BK55" i="46"/>
  <c r="BI55" i="46"/>
  <c r="BM55" i="46"/>
  <c r="T74" i="46"/>
  <c r="CX5" i="46"/>
  <c r="DF5" i="46"/>
  <c r="BI22" i="46"/>
  <c r="BM22" i="46"/>
  <c r="BL49" i="46"/>
  <c r="BH49" i="46"/>
  <c r="BK49" i="46"/>
  <c r="O167" i="46"/>
  <c r="BH3" i="46"/>
  <c r="CX4" i="46"/>
  <c r="L4" i="46" s="1"/>
  <c r="U4" i="46" s="1"/>
  <c r="BH5" i="46"/>
  <c r="BL5" i="46"/>
  <c r="BL7" i="46"/>
  <c r="BH9" i="46"/>
  <c r="BL9" i="46"/>
  <c r="BH11" i="46"/>
  <c r="BL11" i="46"/>
  <c r="BH13" i="46"/>
  <c r="BL13" i="46"/>
  <c r="BH15" i="46"/>
  <c r="BL15" i="46"/>
  <c r="BH17" i="46"/>
  <c r="BL17" i="46"/>
  <c r="BH19" i="46"/>
  <c r="BL19" i="46"/>
  <c r="BH21" i="46"/>
  <c r="BL21" i="46"/>
  <c r="BK22" i="46"/>
  <c r="BI24" i="46"/>
  <c r="D31" i="46"/>
  <c r="D30" i="46"/>
  <c r="BL32" i="46"/>
  <c r="BH32" i="46"/>
  <c r="BK32" i="46"/>
  <c r="D40" i="46"/>
  <c r="D39" i="46"/>
  <c r="BL41" i="46"/>
  <c r="BH41" i="46"/>
  <c r="BK41" i="46"/>
  <c r="T46" i="46"/>
  <c r="BM47" i="46"/>
  <c r="T49" i="46"/>
  <c r="T57" i="46"/>
  <c r="BL58" i="46"/>
  <c r="BH58" i="46"/>
  <c r="BK58" i="46"/>
  <c r="BJ58" i="46"/>
  <c r="BI58" i="46"/>
  <c r="BL61" i="46"/>
  <c r="BH61" i="46"/>
  <c r="BK61" i="46"/>
  <c r="BM61" i="46"/>
  <c r="BJ61" i="46"/>
  <c r="BL64" i="46"/>
  <c r="BH64" i="46"/>
  <c r="BK64" i="46"/>
  <c r="BJ64" i="46"/>
  <c r="BI64" i="46"/>
  <c r="T66" i="46"/>
  <c r="T76" i="46"/>
  <c r="BK78" i="46"/>
  <c r="BJ78" i="46"/>
  <c r="BI78" i="46"/>
  <c r="BH78" i="46"/>
  <c r="BM78" i="46"/>
  <c r="BL84" i="46"/>
  <c r="BH84" i="46"/>
  <c r="BK84" i="46"/>
  <c r="BJ84" i="46"/>
  <c r="BI84" i="46"/>
  <c r="S167" i="46"/>
  <c r="R167" i="46"/>
  <c r="BI3" i="46"/>
  <c r="BM3" i="46"/>
  <c r="BR167" i="46"/>
  <c r="D123" i="46" s="1"/>
  <c r="BI5" i="46"/>
  <c r="BI9" i="46"/>
  <c r="BI11" i="46"/>
  <c r="BI13" i="46"/>
  <c r="BI15" i="46"/>
  <c r="BI17" i="46"/>
  <c r="BI19" i="46"/>
  <c r="BI21" i="46"/>
  <c r="BH22" i="46"/>
  <c r="BL26" i="46"/>
  <c r="BH26" i="46"/>
  <c r="BK26" i="46"/>
  <c r="BL29" i="46"/>
  <c r="BH29" i="46"/>
  <c r="BK29" i="46"/>
  <c r="BI32" i="46"/>
  <c r="BJ34" i="46"/>
  <c r="BK35" i="46"/>
  <c r="BJ35" i="46"/>
  <c r="BI35" i="46"/>
  <c r="T38" i="46"/>
  <c r="BL44" i="46"/>
  <c r="BH44" i="46"/>
  <c r="BK44" i="46"/>
  <c r="BJ44" i="46"/>
  <c r="BI46" i="46"/>
  <c r="BH47" i="46"/>
  <c r="BI49" i="46"/>
  <c r="BM50" i="46"/>
  <c r="BH50" i="46"/>
  <c r="BL50" i="46"/>
  <c r="BK50" i="46"/>
  <c r="BL67" i="46"/>
  <c r="BH67" i="46"/>
  <c r="BK67" i="46"/>
  <c r="BM67" i="46"/>
  <c r="BJ67" i="46"/>
  <c r="BI67" i="46"/>
  <c r="BJ71" i="46"/>
  <c r="T79" i="46"/>
  <c r="T82" i="46"/>
  <c r="T98" i="46"/>
  <c r="BI25" i="46"/>
  <c r="BM25" i="46"/>
  <c r="BI27" i="46"/>
  <c r="BH28" i="46"/>
  <c r="BL28" i="46"/>
  <c r="BI31" i="46"/>
  <c r="BI33" i="46"/>
  <c r="BI36" i="46"/>
  <c r="BH37" i="46"/>
  <c r="BL37" i="46"/>
  <c r="BI40" i="46"/>
  <c r="BI42" i="46"/>
  <c r="BH43" i="46"/>
  <c r="BL43" i="46"/>
  <c r="BI45" i="46"/>
  <c r="BI48" i="46"/>
  <c r="T55" i="46"/>
  <c r="BJ56" i="46"/>
  <c r="T67" i="46"/>
  <c r="BK68" i="46"/>
  <c r="BJ68" i="46"/>
  <c r="BM68" i="46"/>
  <c r="BK70" i="46"/>
  <c r="BJ70" i="46"/>
  <c r="BM70" i="46"/>
  <c r="T71" i="46"/>
  <c r="T72" i="46"/>
  <c r="BL74" i="46"/>
  <c r="BH74" i="46"/>
  <c r="BK74" i="46"/>
  <c r="BK75" i="46"/>
  <c r="BJ75" i="46"/>
  <c r="BM75" i="46"/>
  <c r="T81" i="46"/>
  <c r="T83" i="46"/>
  <c r="BL85" i="46"/>
  <c r="BH85" i="46"/>
  <c r="BK85" i="46"/>
  <c r="BI85" i="46"/>
  <c r="BM85" i="46"/>
  <c r="BI28" i="46"/>
  <c r="BI37" i="46"/>
  <c r="BI43" i="46"/>
  <c r="BL53" i="46"/>
  <c r="BH53" i="46"/>
  <c r="BK53" i="46"/>
  <c r="BJ53" i="46"/>
  <c r="T58" i="46"/>
  <c r="BK59" i="46"/>
  <c r="BJ59" i="46"/>
  <c r="BI59" i="46"/>
  <c r="T61" i="46"/>
  <c r="BK62" i="46"/>
  <c r="BJ62" i="46"/>
  <c r="BI62" i="46"/>
  <c r="T64" i="46"/>
  <c r="BH75" i="46"/>
  <c r="BI51" i="46"/>
  <c r="BH52" i="46"/>
  <c r="BL52" i="46"/>
  <c r="BI54" i="46"/>
  <c r="BI60" i="46"/>
  <c r="BM60" i="46"/>
  <c r="BI63" i="46"/>
  <c r="BM63" i="46"/>
  <c r="BI65" i="46"/>
  <c r="BM65" i="46"/>
  <c r="BH66" i="46"/>
  <c r="BL66" i="46"/>
  <c r="BH69" i="46"/>
  <c r="BL69" i="46"/>
  <c r="BI73" i="46"/>
  <c r="BM73" i="46"/>
  <c r="BI76" i="46"/>
  <c r="BM76" i="46"/>
  <c r="BH77" i="46"/>
  <c r="BL77" i="46"/>
  <c r="BI79" i="46"/>
  <c r="BM79" i="46"/>
  <c r="BH80" i="46"/>
  <c r="BI82" i="46"/>
  <c r="BM82" i="46"/>
  <c r="BL86" i="46"/>
  <c r="BH86" i="46"/>
  <c r="BK86" i="46"/>
  <c r="BJ86" i="46"/>
  <c r="BM86" i="46"/>
  <c r="BL96" i="46"/>
  <c r="BH96" i="46"/>
  <c r="BK96" i="46"/>
  <c r="BJ96" i="46"/>
  <c r="BI96" i="46"/>
  <c r="T99" i="46"/>
  <c r="T101" i="46"/>
  <c r="BL102" i="46"/>
  <c r="BH102" i="46"/>
  <c r="BK102" i="46"/>
  <c r="BJ102" i="46"/>
  <c r="BI102" i="46"/>
  <c r="BI52" i="46"/>
  <c r="BI66" i="46"/>
  <c r="BI69" i="46"/>
  <c r="BI77" i="46"/>
  <c r="BJ79" i="46"/>
  <c r="BM80" i="46"/>
  <c r="BL108" i="46"/>
  <c r="BH108" i="46"/>
  <c r="BK108" i="46"/>
  <c r="BJ108" i="46"/>
  <c r="BI108" i="46"/>
  <c r="BL117" i="46"/>
  <c r="BH117" i="46"/>
  <c r="BK117" i="46"/>
  <c r="BJ117" i="46"/>
  <c r="BM117" i="46"/>
  <c r="BI83" i="46"/>
  <c r="BL88" i="46"/>
  <c r="BH88" i="46"/>
  <c r="BK88" i="46"/>
  <c r="BJ88" i="46"/>
  <c r="BM88" i="46"/>
  <c r="T100" i="46"/>
  <c r="BK91" i="46"/>
  <c r="BI92" i="46"/>
  <c r="BM92" i="46"/>
  <c r="BI94" i="46"/>
  <c r="BM94" i="46"/>
  <c r="BI97" i="46"/>
  <c r="BM97" i="46"/>
  <c r="BI100" i="46"/>
  <c r="BM100" i="46"/>
  <c r="BL106" i="46"/>
  <c r="BH106" i="46"/>
  <c r="BK106" i="46"/>
  <c r="BJ106" i="46"/>
  <c r="BM106" i="46"/>
  <c r="BL115" i="46"/>
  <c r="BH115" i="46"/>
  <c r="BK115" i="46"/>
  <c r="BJ115" i="46"/>
  <c r="BM115" i="46"/>
  <c r="BI87" i="46"/>
  <c r="BJ89" i="46"/>
  <c r="BI90" i="46"/>
  <c r="BH91" i="46"/>
  <c r="BL91" i="46"/>
  <c r="BJ92" i="46"/>
  <c r="BH93" i="46"/>
  <c r="BL93" i="46"/>
  <c r="BJ94" i="46"/>
  <c r="BH95" i="46"/>
  <c r="BL95" i="46"/>
  <c r="BJ97" i="46"/>
  <c r="BI98" i="46"/>
  <c r="BH99" i="46"/>
  <c r="BL99" i="46"/>
  <c r="BJ100" i="46"/>
  <c r="BH101" i="46"/>
  <c r="BL101" i="46"/>
  <c r="BI91" i="46"/>
  <c r="BI93" i="46"/>
  <c r="BI95" i="46"/>
  <c r="BI99" i="46"/>
  <c r="BI101" i="46"/>
  <c r="T103" i="46"/>
  <c r="T109" i="46"/>
  <c r="T112" i="46"/>
  <c r="BI103" i="46"/>
  <c r="BM103" i="46"/>
  <c r="BH104" i="46"/>
  <c r="BL104" i="46"/>
  <c r="BK105" i="46"/>
  <c r="BH107" i="46"/>
  <c r="BL107" i="46"/>
  <c r="BI109" i="46"/>
  <c r="BM109" i="46"/>
  <c r="BH110" i="46"/>
  <c r="BL110" i="46"/>
  <c r="BK111" i="46"/>
  <c r="BI112" i="46"/>
  <c r="BM112" i="46"/>
  <c r="BH113" i="46"/>
  <c r="BL113" i="46"/>
  <c r="BK114" i="46"/>
  <c r="BM118" i="46"/>
  <c r="BI118" i="46"/>
  <c r="BL118" i="46"/>
  <c r="BH118" i="46"/>
  <c r="BK118" i="46"/>
  <c r="T119" i="46"/>
  <c r="T122" i="46"/>
  <c r="T123" i="46"/>
  <c r="T130" i="46"/>
  <c r="T131" i="46"/>
  <c r="BJ103" i="46"/>
  <c r="BI104" i="46"/>
  <c r="BM104" i="46"/>
  <c r="BH105" i="46"/>
  <c r="BL105" i="46"/>
  <c r="BI107" i="46"/>
  <c r="BM107" i="46"/>
  <c r="BJ109" i="46"/>
  <c r="BI110" i="46"/>
  <c r="BM110" i="46"/>
  <c r="BH111" i="46"/>
  <c r="BL111" i="46"/>
  <c r="BJ112" i="46"/>
  <c r="BI113" i="46"/>
  <c r="BM113" i="46"/>
  <c r="BH114" i="46"/>
  <c r="BL114" i="46"/>
  <c r="BL119" i="46"/>
  <c r="BH119" i="46"/>
  <c r="BK119" i="46"/>
  <c r="BJ119" i="46"/>
  <c r="BI119" i="46"/>
  <c r="BL122" i="46"/>
  <c r="BH122" i="46"/>
  <c r="BK122" i="46"/>
  <c r="BJ122" i="46"/>
  <c r="BM122" i="46"/>
  <c r="T132" i="46"/>
  <c r="BM139" i="46"/>
  <c r="BI139" i="46"/>
  <c r="BL139" i="46"/>
  <c r="BH139" i="46"/>
  <c r="BK139" i="46"/>
  <c r="BJ139" i="46"/>
  <c r="BI105" i="46"/>
  <c r="BI111" i="46"/>
  <c r="BI114" i="46"/>
  <c r="BM119" i="46"/>
  <c r="T120" i="46"/>
  <c r="T134" i="46"/>
  <c r="T135" i="46"/>
  <c r="BI120" i="46"/>
  <c r="BM120" i="46"/>
  <c r="BK121" i="46"/>
  <c r="BM123" i="46"/>
  <c r="BK124" i="46"/>
  <c r="BI125" i="46"/>
  <c r="BM125" i="46"/>
  <c r="BK126" i="46"/>
  <c r="BK128" i="46"/>
  <c r="BI129" i="46"/>
  <c r="BK130" i="46"/>
  <c r="BI131" i="46"/>
  <c r="BK132" i="46"/>
  <c r="BI133" i="46"/>
  <c r="BK134" i="46"/>
  <c r="BI135" i="46"/>
  <c r="BK136" i="46"/>
  <c r="BI137" i="46"/>
  <c r="BJ120" i="46"/>
  <c r="BH121" i="46"/>
  <c r="BL121" i="46"/>
  <c r="BJ123" i="46"/>
  <c r="BH124" i="46"/>
  <c r="BL124" i="46"/>
  <c r="BH126" i="46"/>
  <c r="BL126" i="46"/>
  <c r="BH128" i="46"/>
  <c r="BL128" i="46"/>
  <c r="BH130" i="46"/>
  <c r="BL130" i="46"/>
  <c r="BH132" i="46"/>
  <c r="BL132" i="46"/>
  <c r="BH134" i="46"/>
  <c r="BL134" i="46"/>
  <c r="BH136" i="46"/>
  <c r="BL136" i="46"/>
  <c r="BI121" i="46"/>
  <c r="BI124" i="46"/>
  <c r="BI126" i="46"/>
  <c r="BI128" i="46"/>
  <c r="BI130" i="46"/>
  <c r="BI132" i="46"/>
  <c r="BI134" i="46"/>
  <c r="BI136" i="46"/>
  <c r="BI138" i="46"/>
  <c r="BM138" i="46"/>
  <c r="BI140" i="46"/>
  <c r="BM140" i="46"/>
  <c r="BK141" i="46"/>
  <c r="BI142" i="46"/>
  <c r="BM142" i="46"/>
  <c r="BK143" i="46"/>
  <c r="BI144" i="46"/>
  <c r="BM144" i="46"/>
  <c r="BK145" i="46"/>
  <c r="BI146" i="46"/>
  <c r="BI147" i="46"/>
  <c r="T150" i="46"/>
  <c r="T151" i="46"/>
  <c r="T152" i="46"/>
  <c r="T153" i="46"/>
  <c r="T154" i="46"/>
  <c r="BH141" i="46"/>
  <c r="BL141" i="46"/>
  <c r="BH143" i="46"/>
  <c r="BL143" i="46"/>
  <c r="BH145" i="46"/>
  <c r="BL145" i="46"/>
  <c r="T155" i="46"/>
  <c r="BI141" i="46"/>
  <c r="BI143" i="46"/>
  <c r="BI145" i="46"/>
  <c r="T147" i="46"/>
  <c r="T148" i="46"/>
  <c r="T149" i="46"/>
  <c r="BI148" i="46"/>
  <c r="BM148" i="46"/>
  <c r="BK149" i="46"/>
  <c r="BI150" i="46"/>
  <c r="BM150" i="46"/>
  <c r="BK151" i="46"/>
  <c r="BI152" i="46"/>
  <c r="BM152" i="46"/>
  <c r="BK153" i="46"/>
  <c r="BI154" i="46"/>
  <c r="BK155" i="46"/>
  <c r="T156" i="46"/>
  <c r="T160" i="46"/>
  <c r="T161" i="46"/>
  <c r="BH149" i="46"/>
  <c r="BL149" i="46"/>
  <c r="BH151" i="46"/>
  <c r="BL151" i="46"/>
  <c r="BH153" i="46"/>
  <c r="BL153" i="46"/>
  <c r="BH155" i="46"/>
  <c r="BL155" i="46"/>
  <c r="T165" i="46"/>
  <c r="BI149" i="46"/>
  <c r="BI151" i="46"/>
  <c r="BI153" i="46"/>
  <c r="BI155" i="46"/>
  <c r="T159" i="46"/>
  <c r="BI156" i="46"/>
  <c r="BM156" i="46"/>
  <c r="BK157" i="46"/>
  <c r="BI158" i="46"/>
  <c r="BM158" i="46"/>
  <c r="BK159" i="46"/>
  <c r="BI160" i="46"/>
  <c r="BM160" i="46"/>
  <c r="BK161" i="46"/>
  <c r="BI162" i="46"/>
  <c r="BM162" i="46"/>
  <c r="BI164" i="46"/>
  <c r="BM164" i="46"/>
  <c r="BJ156" i="46"/>
  <c r="BH157" i="46"/>
  <c r="BL157" i="46"/>
  <c r="BJ158" i="46"/>
  <c r="BH159" i="46"/>
  <c r="BL159" i="46"/>
  <c r="BJ160" i="46"/>
  <c r="BH161" i="46"/>
  <c r="BL161" i="46"/>
  <c r="BJ162" i="46"/>
  <c r="BJ164" i="46"/>
  <c r="BI157" i="46"/>
  <c r="BI159" i="46"/>
  <c r="BI161" i="46"/>
  <c r="BI163" i="46"/>
  <c r="BI165" i="46"/>
  <c r="BJ25" i="45"/>
  <c r="BK34" i="45"/>
  <c r="BL55" i="45"/>
  <c r="BL164" i="45"/>
  <c r="BJ5" i="45"/>
  <c r="BH6" i="45"/>
  <c r="BL8" i="45"/>
  <c r="BH10" i="45"/>
  <c r="BH12" i="45"/>
  <c r="BJ14" i="45"/>
  <c r="BH18" i="45"/>
  <c r="BL20" i="45"/>
  <c r="BK30" i="45"/>
  <c r="BL34" i="45"/>
  <c r="BK35" i="45"/>
  <c r="BK38" i="45"/>
  <c r="BL41" i="45"/>
  <c r="BK44" i="45"/>
  <c r="BL46" i="45"/>
  <c r="BJ57" i="45"/>
  <c r="BL58" i="45"/>
  <c r="BH61" i="45"/>
  <c r="BH64" i="45"/>
  <c r="BL67" i="45"/>
  <c r="BJ73" i="45"/>
  <c r="BK74" i="45"/>
  <c r="BJ75" i="45"/>
  <c r="BJ76" i="45"/>
  <c r="BK78" i="45"/>
  <c r="BJ79" i="45"/>
  <c r="BK81" i="45"/>
  <c r="BJ86" i="45"/>
  <c r="BJ92" i="45"/>
  <c r="BK93" i="45"/>
  <c r="BJ96" i="45"/>
  <c r="BL101" i="45"/>
  <c r="BL106" i="45"/>
  <c r="BH108" i="45"/>
  <c r="BJ115" i="45"/>
  <c r="BK117" i="45"/>
  <c r="BH119" i="45"/>
  <c r="BH122" i="45"/>
  <c r="BK125" i="45"/>
  <c r="BK131" i="45"/>
  <c r="BK133" i="45"/>
  <c r="BK135" i="45"/>
  <c r="BK143" i="45"/>
  <c r="BK159" i="45"/>
  <c r="BH160" i="45"/>
  <c r="BJ163" i="45"/>
  <c r="BJ8" i="45"/>
  <c r="BJ44" i="45"/>
  <c r="BK101" i="45"/>
  <c r="BL5" i="45"/>
  <c r="BJ6" i="45"/>
  <c r="BL9" i="45"/>
  <c r="BJ10" i="45"/>
  <c r="BL12" i="45"/>
  <c r="BL14" i="45"/>
  <c r="BH16" i="45"/>
  <c r="BL18" i="45"/>
  <c r="BK24" i="45"/>
  <c r="BI28" i="45"/>
  <c r="BJ36" i="45"/>
  <c r="BL38" i="45"/>
  <c r="BJ39" i="45"/>
  <c r="BJ42" i="45"/>
  <c r="BL44" i="45"/>
  <c r="BH46" i="45"/>
  <c r="BJ48" i="45"/>
  <c r="BH53" i="45"/>
  <c r="BJ60" i="45"/>
  <c r="BL61" i="45"/>
  <c r="BK62" i="45"/>
  <c r="BJ63" i="45"/>
  <c r="BK70" i="45"/>
  <c r="BH71" i="45"/>
  <c r="BJ72" i="45"/>
  <c r="BL74" i="45"/>
  <c r="BK75" i="45"/>
  <c r="BL81" i="45"/>
  <c r="BH85" i="45"/>
  <c r="BK86" i="45"/>
  <c r="BJ88" i="45"/>
  <c r="BL93" i="45"/>
  <c r="BH95" i="45"/>
  <c r="BK96" i="45"/>
  <c r="BK99" i="45"/>
  <c r="BJ104" i="45"/>
  <c r="BJ107" i="45"/>
  <c r="BK109" i="45"/>
  <c r="BK115" i="45"/>
  <c r="BL117" i="45"/>
  <c r="BK118" i="45"/>
  <c r="BL119" i="45"/>
  <c r="BK120" i="45"/>
  <c r="BL122" i="45"/>
  <c r="BK123" i="45"/>
  <c r="BK129" i="45"/>
  <c r="BK145" i="45"/>
  <c r="BL160" i="45"/>
  <c r="BJ161" i="45"/>
  <c r="BK163" i="45"/>
  <c r="BK41" i="45"/>
  <c r="BK112" i="45"/>
  <c r="BJ117" i="45"/>
  <c r="BL162" i="45"/>
  <c r="BL6" i="45"/>
  <c r="BH8" i="45"/>
  <c r="BL10" i="45"/>
  <c r="BJ15" i="45"/>
  <c r="BJ17" i="45"/>
  <c r="BH26" i="45"/>
  <c r="BH29" i="45"/>
  <c r="BH32" i="45"/>
  <c r="BH34" i="45"/>
  <c r="BK39" i="45"/>
  <c r="BH41" i="45"/>
  <c r="BH44" i="45"/>
  <c r="BJ45" i="45"/>
  <c r="BJ46" i="45"/>
  <c r="BL53" i="45"/>
  <c r="BH55" i="45"/>
  <c r="BJ65" i="45"/>
  <c r="BK68" i="45"/>
  <c r="BL71" i="45"/>
  <c r="BK72" i="45"/>
  <c r="BJ82" i="45"/>
  <c r="BL84" i="45"/>
  <c r="BK85" i="45"/>
  <c r="BK88" i="45"/>
  <c r="BJ89" i="45"/>
  <c r="BK95" i="45"/>
  <c r="BJ97" i="45"/>
  <c r="BL99" i="45"/>
  <c r="BH101" i="45"/>
  <c r="BJ110" i="45"/>
  <c r="BJ112" i="45"/>
  <c r="BL115" i="45"/>
  <c r="BH117" i="45"/>
  <c r="BK147" i="45"/>
  <c r="BK149" i="45"/>
  <c r="BK155" i="45"/>
  <c r="BJ157" i="45"/>
  <c r="BK161" i="45"/>
  <c r="BH162" i="45"/>
  <c r="BH164" i="45"/>
  <c r="D31" i="45"/>
  <c r="F31" i="45"/>
  <c r="L3" i="45"/>
  <c r="U3" i="45" s="1"/>
  <c r="DS4" i="45"/>
  <c r="AL4" i="45" s="1"/>
  <c r="T5" i="45"/>
  <c r="T9" i="45"/>
  <c r="DT12" i="45"/>
  <c r="AM12" i="45"/>
  <c r="DS12" i="45"/>
  <c r="AL12" i="45"/>
  <c r="DO13" i="45"/>
  <c r="DO14" i="45"/>
  <c r="DO15" i="45"/>
  <c r="T6" i="45"/>
  <c r="T10" i="45"/>
  <c r="CY7" i="45"/>
  <c r="CY6" i="45"/>
  <c r="DC7" i="45"/>
  <c r="DC6" i="45"/>
  <c r="DG7" i="45"/>
  <c r="DG6" i="45"/>
  <c r="T7" i="45"/>
  <c r="CZ7" i="45"/>
  <c r="CZ6" i="45"/>
  <c r="DD7" i="45"/>
  <c r="DD6" i="45"/>
  <c r="DH7" i="45"/>
  <c r="DH6" i="45"/>
  <c r="R3" i="45"/>
  <c r="BI3" i="45"/>
  <c r="BM3" i="45"/>
  <c r="DS3" i="45"/>
  <c r="AL3" i="45"/>
  <c r="CY4" i="45"/>
  <c r="DC4" i="45"/>
  <c r="DG4" i="45"/>
  <c r="BI5" i="45"/>
  <c r="BM5" i="45"/>
  <c r="DA5" i="45"/>
  <c r="DE5" i="45"/>
  <c r="DI5" i="45"/>
  <c r="BK6" i="45"/>
  <c r="BK8" i="45"/>
  <c r="BI9" i="45"/>
  <c r="BK10" i="45"/>
  <c r="BI11" i="45"/>
  <c r="T14" i="45"/>
  <c r="S167" i="45"/>
  <c r="BJ3" i="45"/>
  <c r="DT3" i="45"/>
  <c r="AM3" i="45" s="1"/>
  <c r="CZ4" i="45"/>
  <c r="DD4" i="45"/>
  <c r="DH4" i="45"/>
  <c r="DM4" i="45"/>
  <c r="DM5" i="45"/>
  <c r="DM6" i="45"/>
  <c r="DM7" i="45"/>
  <c r="DM8" i="45"/>
  <c r="DM9" i="45"/>
  <c r="DM10" i="45"/>
  <c r="DM11" i="45"/>
  <c r="DM12" i="45"/>
  <c r="CX5" i="45"/>
  <c r="DB5" i="45"/>
  <c r="DF5" i="45"/>
  <c r="DJ5" i="45"/>
  <c r="BK3" i="45"/>
  <c r="BI6" i="45"/>
  <c r="BI8" i="45"/>
  <c r="BI10" i="45"/>
  <c r="BH3" i="45"/>
  <c r="BL3" i="45"/>
  <c r="F24" i="45"/>
  <c r="T5" i="55" s="1"/>
  <c r="U5" i="55" s="1"/>
  <c r="BL37" i="45"/>
  <c r="BH37" i="45"/>
  <c r="BK37" i="45"/>
  <c r="BJ37" i="45"/>
  <c r="BM37" i="45"/>
  <c r="BL43" i="45"/>
  <c r="BH43" i="45"/>
  <c r="BK43" i="45"/>
  <c r="BJ43" i="45"/>
  <c r="BI43" i="45"/>
  <c r="BL69" i="45"/>
  <c r="BM69" i="45"/>
  <c r="BI12" i="45"/>
  <c r="BM12" i="45"/>
  <c r="BI14" i="45"/>
  <c r="BM14" i="45"/>
  <c r="T16" i="45"/>
  <c r="T18" i="45"/>
  <c r="BL22" i="45"/>
  <c r="BH22" i="45"/>
  <c r="BK22" i="45"/>
  <c r="BJ22" i="45"/>
  <c r="BI22" i="45"/>
  <c r="T28" i="45"/>
  <c r="D40" i="45"/>
  <c r="T40" i="45"/>
  <c r="T42" i="45"/>
  <c r="BM43" i="45"/>
  <c r="T44" i="45"/>
  <c r="T48" i="45"/>
  <c r="BJ12" i="45"/>
  <c r="T20" i="45"/>
  <c r="BM22" i="45"/>
  <c r="T23" i="45"/>
  <c r="D25" i="45"/>
  <c r="T25" i="45"/>
  <c r="T26" i="45"/>
  <c r="BL28" i="45"/>
  <c r="BH28" i="45"/>
  <c r="BK28" i="45"/>
  <c r="BJ28" i="45"/>
  <c r="T29" i="45"/>
  <c r="T34" i="45"/>
  <c r="BK66" i="45"/>
  <c r="BL98" i="45"/>
  <c r="BH98" i="45"/>
  <c r="BK98" i="45"/>
  <c r="BJ98" i="45"/>
  <c r="BM98" i="45"/>
  <c r="BI98" i="45"/>
  <c r="T15" i="45"/>
  <c r="T19" i="45"/>
  <c r="T33" i="45"/>
  <c r="T37" i="45"/>
  <c r="BI37" i="45"/>
  <c r="T38" i="45"/>
  <c r="T41" i="45"/>
  <c r="T43" i="45"/>
  <c r="BI69" i="45"/>
  <c r="BK15" i="45"/>
  <c r="BI16" i="45"/>
  <c r="BM16" i="45"/>
  <c r="BK17" i="45"/>
  <c r="BI18" i="45"/>
  <c r="BM18" i="45"/>
  <c r="BK19" i="45"/>
  <c r="BI20" i="45"/>
  <c r="BM20" i="45"/>
  <c r="BK21" i="45"/>
  <c r="BI23" i="45"/>
  <c r="BM23" i="45"/>
  <c r="BH24" i="45"/>
  <c r="BL24" i="45"/>
  <c r="BK25" i="45"/>
  <c r="BI26" i="45"/>
  <c r="BM26" i="45"/>
  <c r="BK27" i="45"/>
  <c r="BI29" i="45"/>
  <c r="BM29" i="45"/>
  <c r="F30" i="45"/>
  <c r="BH30" i="45"/>
  <c r="BL30" i="45"/>
  <c r="BK31" i="45"/>
  <c r="BI32" i="45"/>
  <c r="BM32" i="45"/>
  <c r="BK33" i="45"/>
  <c r="BI34" i="45"/>
  <c r="BM34" i="45"/>
  <c r="BH35" i="45"/>
  <c r="BL35" i="45"/>
  <c r="BK36" i="45"/>
  <c r="BI38" i="45"/>
  <c r="BM38" i="45"/>
  <c r="BH39" i="45"/>
  <c r="BL39" i="45"/>
  <c r="BK40" i="45"/>
  <c r="BI41" i="45"/>
  <c r="BM41" i="45"/>
  <c r="BK42" i="45"/>
  <c r="BI44" i="45"/>
  <c r="BK45" i="45"/>
  <c r="BI46" i="45"/>
  <c r="BH47" i="45"/>
  <c r="BL47" i="45"/>
  <c r="BK48" i="45"/>
  <c r="T52" i="45"/>
  <c r="T53" i="45"/>
  <c r="T67" i="45"/>
  <c r="T74" i="45"/>
  <c r="T77" i="45"/>
  <c r="T80" i="45"/>
  <c r="T82" i="45"/>
  <c r="BH15" i="45"/>
  <c r="BL15" i="45"/>
  <c r="BJ16" i="45"/>
  <c r="BH17" i="45"/>
  <c r="BL17" i="45"/>
  <c r="BJ18" i="45"/>
  <c r="BH19" i="45"/>
  <c r="BL19" i="45"/>
  <c r="BJ20" i="45"/>
  <c r="BH21" i="45"/>
  <c r="BL21" i="45"/>
  <c r="BJ23" i="45"/>
  <c r="BI24" i="45"/>
  <c r="BM24" i="45"/>
  <c r="BH25" i="45"/>
  <c r="BL25" i="45"/>
  <c r="BJ26" i="45"/>
  <c r="BH27" i="45"/>
  <c r="BL27" i="45"/>
  <c r="BJ29" i="45"/>
  <c r="BI30" i="45"/>
  <c r="BM30" i="45"/>
  <c r="BH31" i="45"/>
  <c r="BL31" i="45"/>
  <c r="BJ32" i="45"/>
  <c r="BH33" i="45"/>
  <c r="BL33" i="45"/>
  <c r="BI35" i="45"/>
  <c r="BH36" i="45"/>
  <c r="BL36" i="45"/>
  <c r="BI39" i="45"/>
  <c r="BH40" i="45"/>
  <c r="BL40" i="45"/>
  <c r="BH42" i="45"/>
  <c r="BL42" i="45"/>
  <c r="BH45" i="45"/>
  <c r="BL45" i="45"/>
  <c r="BI47" i="45"/>
  <c r="BM47" i="45"/>
  <c r="BH48" i="45"/>
  <c r="BL48" i="45"/>
  <c r="BL49" i="45"/>
  <c r="BH49" i="45"/>
  <c r="BK49" i="45"/>
  <c r="BJ49" i="45"/>
  <c r="BM49" i="45"/>
  <c r="T51" i="45"/>
  <c r="BL52" i="45"/>
  <c r="BH52" i="45"/>
  <c r="BK52" i="45"/>
  <c r="BJ52" i="45"/>
  <c r="BM52" i="45"/>
  <c r="T58" i="45"/>
  <c r="T60" i="45"/>
  <c r="T64" i="45"/>
  <c r="BL77" i="45"/>
  <c r="BH77" i="45"/>
  <c r="BK77" i="45"/>
  <c r="BJ77" i="45"/>
  <c r="BI77" i="45"/>
  <c r="BL80" i="45"/>
  <c r="BH80" i="45"/>
  <c r="BK80" i="45"/>
  <c r="BJ80" i="45"/>
  <c r="BI80" i="45"/>
  <c r="BI15" i="45"/>
  <c r="BI17" i="45"/>
  <c r="BI19" i="45"/>
  <c r="BI21" i="45"/>
  <c r="BI25" i="45"/>
  <c r="BI27" i="45"/>
  <c r="BI31" i="45"/>
  <c r="BI33" i="45"/>
  <c r="BI36" i="45"/>
  <c r="BI40" i="45"/>
  <c r="BI42" i="45"/>
  <c r="BI45" i="45"/>
  <c r="BI48" i="45"/>
  <c r="T65" i="45"/>
  <c r="T69" i="45"/>
  <c r="T73" i="45"/>
  <c r="BM77" i="45"/>
  <c r="T79" i="45"/>
  <c r="BM80" i="45"/>
  <c r="T81" i="45"/>
  <c r="BH50" i="45"/>
  <c r="BL50" i="45"/>
  <c r="BK51" i="45"/>
  <c r="BI53" i="45"/>
  <c r="BM53" i="45"/>
  <c r="BI55" i="45"/>
  <c r="BM55" i="45"/>
  <c r="BH56" i="45"/>
  <c r="BL56" i="45"/>
  <c r="BK57" i="45"/>
  <c r="BI58" i="45"/>
  <c r="BM58" i="45"/>
  <c r="BK60" i="45"/>
  <c r="BI61" i="45"/>
  <c r="BM61" i="45"/>
  <c r="BH62" i="45"/>
  <c r="BL62" i="45"/>
  <c r="BK63" i="45"/>
  <c r="BI64" i="45"/>
  <c r="BM64" i="45"/>
  <c r="BK65" i="45"/>
  <c r="BI67" i="45"/>
  <c r="BM67" i="45"/>
  <c r="BH68" i="45"/>
  <c r="BL68" i="45"/>
  <c r="BH70" i="45"/>
  <c r="BL70" i="45"/>
  <c r="BI71" i="45"/>
  <c r="BM71" i="45"/>
  <c r="BH72" i="45"/>
  <c r="BL72" i="45"/>
  <c r="BK73" i="45"/>
  <c r="BI74" i="45"/>
  <c r="BM74" i="45"/>
  <c r="BH75" i="45"/>
  <c r="BL75" i="45"/>
  <c r="BK76" i="45"/>
  <c r="BH78" i="45"/>
  <c r="BL78" i="45"/>
  <c r="BK79" i="45"/>
  <c r="BI81" i="45"/>
  <c r="BM81" i="45"/>
  <c r="BK82" i="45"/>
  <c r="T83" i="45"/>
  <c r="BJ83" i="45"/>
  <c r="T84" i="45"/>
  <c r="BM84" i="45"/>
  <c r="BL90" i="45"/>
  <c r="BH90" i="45"/>
  <c r="BK90" i="45"/>
  <c r="BJ90" i="45"/>
  <c r="BI90" i="45"/>
  <c r="BL114" i="45"/>
  <c r="BH114" i="45"/>
  <c r="BK114" i="45"/>
  <c r="BJ114" i="45"/>
  <c r="BI114" i="45"/>
  <c r="BI50" i="45"/>
  <c r="BM50" i="45"/>
  <c r="BH51" i="45"/>
  <c r="BL51" i="45"/>
  <c r="BJ53" i="45"/>
  <c r="BJ55" i="45"/>
  <c r="BI56" i="45"/>
  <c r="BM56" i="45"/>
  <c r="BH57" i="45"/>
  <c r="BL57" i="45"/>
  <c r="BJ58" i="45"/>
  <c r="BH60" i="45"/>
  <c r="BL60" i="45"/>
  <c r="BJ61" i="45"/>
  <c r="BI62" i="45"/>
  <c r="BM62" i="45"/>
  <c r="BH63" i="45"/>
  <c r="BL63" i="45"/>
  <c r="BJ64" i="45"/>
  <c r="BH65" i="45"/>
  <c r="BL65" i="45"/>
  <c r="BJ67" i="45"/>
  <c r="BI68" i="45"/>
  <c r="BM68" i="45"/>
  <c r="BI70" i="45"/>
  <c r="BM70" i="45"/>
  <c r="BJ71" i="45"/>
  <c r="BI72" i="45"/>
  <c r="BH73" i="45"/>
  <c r="BL73" i="45"/>
  <c r="BI75" i="45"/>
  <c r="BH76" i="45"/>
  <c r="BL76" i="45"/>
  <c r="BI78" i="45"/>
  <c r="BH79" i="45"/>
  <c r="BL79" i="45"/>
  <c r="BH82" i="45"/>
  <c r="BL82" i="45"/>
  <c r="T85" i="45"/>
  <c r="BM90" i="45"/>
  <c r="BI51" i="45"/>
  <c r="BI57" i="45"/>
  <c r="BI60" i="45"/>
  <c r="BI63" i="45"/>
  <c r="BI65" i="45"/>
  <c r="BI73" i="45"/>
  <c r="BI76" i="45"/>
  <c r="BI79" i="45"/>
  <c r="BI82" i="45"/>
  <c r="BL83" i="45"/>
  <c r="BH83" i="45"/>
  <c r="BK83" i="45"/>
  <c r="BK84" i="45"/>
  <c r="BJ84" i="45"/>
  <c r="BI84" i="45"/>
  <c r="BL87" i="45"/>
  <c r="BH87" i="45"/>
  <c r="BK87" i="45"/>
  <c r="BJ87" i="45"/>
  <c r="BM87" i="45"/>
  <c r="T98" i="45"/>
  <c r="T100" i="45"/>
  <c r="BI85" i="45"/>
  <c r="BM85" i="45"/>
  <c r="BH86" i="45"/>
  <c r="BL86" i="45"/>
  <c r="BH88" i="45"/>
  <c r="BL88" i="45"/>
  <c r="BK89" i="45"/>
  <c r="BM91" i="45"/>
  <c r="BK92" i="45"/>
  <c r="BI93" i="45"/>
  <c r="BM93" i="45"/>
  <c r="BK94" i="45"/>
  <c r="BI95" i="45"/>
  <c r="BM95" i="45"/>
  <c r="BH96" i="45"/>
  <c r="BL96" i="45"/>
  <c r="BK97" i="45"/>
  <c r="BI99" i="45"/>
  <c r="BM99" i="45"/>
  <c r="BK100" i="45"/>
  <c r="BI101" i="45"/>
  <c r="BM101" i="45"/>
  <c r="BL124" i="45"/>
  <c r="BH124" i="45"/>
  <c r="BK124" i="45"/>
  <c r="BJ124" i="45"/>
  <c r="BM124" i="45"/>
  <c r="BI86" i="45"/>
  <c r="BI88" i="45"/>
  <c r="BH89" i="45"/>
  <c r="BL89" i="45"/>
  <c r="BH92" i="45"/>
  <c r="BL92" i="45"/>
  <c r="BH94" i="45"/>
  <c r="BL94" i="45"/>
  <c r="BI96" i="45"/>
  <c r="BH97" i="45"/>
  <c r="BL97" i="45"/>
  <c r="BH100" i="45"/>
  <c r="BL100" i="45"/>
  <c r="T105" i="45"/>
  <c r="T106" i="45"/>
  <c r="T111" i="45"/>
  <c r="BI89" i="45"/>
  <c r="BI92" i="45"/>
  <c r="BI94" i="45"/>
  <c r="BI97" i="45"/>
  <c r="BI100" i="45"/>
  <c r="T104" i="45"/>
  <c r="BL105" i="45"/>
  <c r="BH105" i="45"/>
  <c r="BK105" i="45"/>
  <c r="BJ105" i="45"/>
  <c r="BM105" i="45"/>
  <c r="T110" i="45"/>
  <c r="BL111" i="45"/>
  <c r="BH111" i="45"/>
  <c r="BK111" i="45"/>
  <c r="BJ111" i="45"/>
  <c r="BI111" i="45"/>
  <c r="T115" i="45"/>
  <c r="T133" i="45"/>
  <c r="BL134" i="45"/>
  <c r="BH134" i="45"/>
  <c r="BK134" i="45"/>
  <c r="BJ134" i="45"/>
  <c r="BI134" i="45"/>
  <c r="BI102" i="45"/>
  <c r="BH103" i="45"/>
  <c r="BL103" i="45"/>
  <c r="BK104" i="45"/>
  <c r="BI106" i="45"/>
  <c r="BM106" i="45"/>
  <c r="BK107" i="45"/>
  <c r="BI108" i="45"/>
  <c r="BM108" i="45"/>
  <c r="BH109" i="45"/>
  <c r="BL109" i="45"/>
  <c r="BK110" i="45"/>
  <c r="BH112" i="45"/>
  <c r="BL112" i="45"/>
  <c r="BI115" i="45"/>
  <c r="BK116" i="45"/>
  <c r="BI117" i="45"/>
  <c r="BH118" i="45"/>
  <c r="BL118" i="45"/>
  <c r="BL121" i="45"/>
  <c r="BH121" i="45"/>
  <c r="BK121" i="45"/>
  <c r="BJ121" i="45"/>
  <c r="BM121" i="45"/>
  <c r="T126" i="45"/>
  <c r="BL128" i="45"/>
  <c r="BH128" i="45"/>
  <c r="BK128" i="45"/>
  <c r="BJ128" i="45"/>
  <c r="BI128" i="45"/>
  <c r="BL132" i="45"/>
  <c r="BH132" i="45"/>
  <c r="BK132" i="45"/>
  <c r="BJ132" i="45"/>
  <c r="BM132" i="45"/>
  <c r="BL142" i="45"/>
  <c r="BH142" i="45"/>
  <c r="BK142" i="45"/>
  <c r="BJ142" i="45"/>
  <c r="BM142" i="45"/>
  <c r="BI103" i="45"/>
  <c r="BM103" i="45"/>
  <c r="BH104" i="45"/>
  <c r="BL104" i="45"/>
  <c r="BJ106" i="45"/>
  <c r="BH107" i="45"/>
  <c r="BL107" i="45"/>
  <c r="BJ108" i="45"/>
  <c r="BI109" i="45"/>
  <c r="BM109" i="45"/>
  <c r="BH110" i="45"/>
  <c r="BL110" i="45"/>
  <c r="BI112" i="45"/>
  <c r="BH113" i="45"/>
  <c r="BH116" i="45"/>
  <c r="BL116" i="45"/>
  <c r="BI118" i="45"/>
  <c r="BM118" i="45"/>
  <c r="BL126" i="45"/>
  <c r="BH126" i="45"/>
  <c r="BK126" i="45"/>
  <c r="BJ126" i="45"/>
  <c r="BI126" i="45"/>
  <c r="BL130" i="45"/>
  <c r="BH130" i="45"/>
  <c r="BK130" i="45"/>
  <c r="BJ130" i="45"/>
  <c r="BM130" i="45"/>
  <c r="BI104" i="45"/>
  <c r="BI107" i="45"/>
  <c r="BI110" i="45"/>
  <c r="BI116" i="45"/>
  <c r="BL136" i="45"/>
  <c r="BH136" i="45"/>
  <c r="BK136" i="45"/>
  <c r="BJ136" i="45"/>
  <c r="BM136" i="45"/>
  <c r="BL146" i="45"/>
  <c r="BH146" i="45"/>
  <c r="BK146" i="45"/>
  <c r="BJ146" i="45"/>
  <c r="BI146" i="45"/>
  <c r="BI119" i="45"/>
  <c r="BM119" i="45"/>
  <c r="BH120" i="45"/>
  <c r="BL120" i="45"/>
  <c r="BI122" i="45"/>
  <c r="BM122" i="45"/>
  <c r="BH123" i="45"/>
  <c r="BL123" i="45"/>
  <c r="BH125" i="45"/>
  <c r="BL125" i="45"/>
  <c r="BH127" i="45"/>
  <c r="BL127" i="45"/>
  <c r="BH129" i="45"/>
  <c r="BL129" i="45"/>
  <c r="BH131" i="45"/>
  <c r="BL131" i="45"/>
  <c r="BH133" i="45"/>
  <c r="BL133" i="45"/>
  <c r="BH135" i="45"/>
  <c r="BL135" i="45"/>
  <c r="BH137" i="45"/>
  <c r="BL137" i="45"/>
  <c r="T138" i="45"/>
  <c r="BL140" i="45"/>
  <c r="BH140" i="45"/>
  <c r="BK140" i="45"/>
  <c r="BJ140" i="45"/>
  <c r="BM140" i="45"/>
  <c r="BL144" i="45"/>
  <c r="BH144" i="45"/>
  <c r="BK144" i="45"/>
  <c r="BJ144" i="45"/>
  <c r="BM144" i="45"/>
  <c r="BL152" i="45"/>
  <c r="BH152" i="45"/>
  <c r="BK152" i="45"/>
  <c r="BJ152" i="45"/>
  <c r="BI152" i="45"/>
  <c r="BJ119" i="45"/>
  <c r="BI120" i="45"/>
  <c r="BM120" i="45"/>
  <c r="BJ122" i="45"/>
  <c r="BI123" i="45"/>
  <c r="BM123" i="45"/>
  <c r="BI125" i="45"/>
  <c r="BM125" i="45"/>
  <c r="BI127" i="45"/>
  <c r="BM127" i="45"/>
  <c r="BI129" i="45"/>
  <c r="BM129" i="45"/>
  <c r="BI131" i="45"/>
  <c r="BM131" i="45"/>
  <c r="BI133" i="45"/>
  <c r="BM133" i="45"/>
  <c r="BI135" i="45"/>
  <c r="BM135" i="45"/>
  <c r="BI137" i="45"/>
  <c r="BM137" i="45"/>
  <c r="BL138" i="45"/>
  <c r="BH138" i="45"/>
  <c r="BK138" i="45"/>
  <c r="BJ138" i="45"/>
  <c r="BM138" i="45"/>
  <c r="T142" i="45"/>
  <c r="T146" i="45"/>
  <c r="BL148" i="45"/>
  <c r="BH148" i="45"/>
  <c r="BK148" i="45"/>
  <c r="BJ148" i="45"/>
  <c r="BI148" i="45"/>
  <c r="BH139" i="45"/>
  <c r="BL139" i="45"/>
  <c r="BL141" i="45"/>
  <c r="BH143" i="45"/>
  <c r="BL143" i="45"/>
  <c r="BH145" i="45"/>
  <c r="BL145" i="45"/>
  <c r="BL150" i="45"/>
  <c r="BH150" i="45"/>
  <c r="BK150" i="45"/>
  <c r="BJ150" i="45"/>
  <c r="BM150" i="45"/>
  <c r="BI139" i="45"/>
  <c r="BM139" i="45"/>
  <c r="BI141" i="45"/>
  <c r="BI143" i="45"/>
  <c r="BM143" i="45"/>
  <c r="BI145" i="45"/>
  <c r="BM145" i="45"/>
  <c r="BK156" i="45"/>
  <c r="BJ156" i="45"/>
  <c r="BH156" i="45"/>
  <c r="BM156" i="45"/>
  <c r="BL156" i="45"/>
  <c r="T148" i="45"/>
  <c r="T152" i="45"/>
  <c r="BL154" i="45"/>
  <c r="BH154" i="45"/>
  <c r="BK154" i="45"/>
  <c r="BJ154" i="45"/>
  <c r="BM154" i="45"/>
  <c r="BH147" i="45"/>
  <c r="BL147" i="45"/>
  <c r="BH149" i="45"/>
  <c r="BL149" i="45"/>
  <c r="BH151" i="45"/>
  <c r="BL151" i="45"/>
  <c r="BH153" i="45"/>
  <c r="BL153" i="45"/>
  <c r="BH155" i="45"/>
  <c r="BL155" i="45"/>
  <c r="BI147" i="45"/>
  <c r="BM147" i="45"/>
  <c r="BI149" i="45"/>
  <c r="BM149" i="45"/>
  <c r="BI151" i="45"/>
  <c r="BM151" i="45"/>
  <c r="BI153" i="45"/>
  <c r="BM153" i="45"/>
  <c r="BI155" i="45"/>
  <c r="BM155" i="45"/>
  <c r="T165" i="45"/>
  <c r="BK157" i="45"/>
  <c r="BI158" i="45"/>
  <c r="BI160" i="45"/>
  <c r="BM160" i="45"/>
  <c r="BI162" i="45"/>
  <c r="BM162" i="45"/>
  <c r="BI164" i="45"/>
  <c r="BM164" i="45"/>
  <c r="BH157" i="45"/>
  <c r="BL157" i="45"/>
  <c r="BH159" i="45"/>
  <c r="BL159" i="45"/>
  <c r="BJ160" i="45"/>
  <c r="BH161" i="45"/>
  <c r="BL161" i="45"/>
  <c r="BJ162" i="45"/>
  <c r="BJ164" i="45"/>
  <c r="BI157" i="45"/>
  <c r="BI159" i="45"/>
  <c r="BI161" i="45"/>
  <c r="BI163" i="45"/>
  <c r="BK12" i="44"/>
  <c r="BH12" i="44"/>
  <c r="BL12" i="44"/>
  <c r="BM65" i="44"/>
  <c r="BJ65" i="44"/>
  <c r="BM69" i="44"/>
  <c r="BJ69" i="44"/>
  <c r="BM79" i="44"/>
  <c r="BJ79" i="44"/>
  <c r="BM127" i="44"/>
  <c r="BJ127" i="44"/>
  <c r="BL3" i="44"/>
  <c r="BJ3" i="44"/>
  <c r="BK10" i="44"/>
  <c r="BH10" i="44"/>
  <c r="BL10" i="44"/>
  <c r="BJ39" i="44"/>
  <c r="BJ50" i="44"/>
  <c r="BH50" i="44"/>
  <c r="BL50" i="44"/>
  <c r="BM76" i="44"/>
  <c r="BJ76" i="44"/>
  <c r="BJ90" i="44"/>
  <c r="BH90" i="44"/>
  <c r="BL90" i="44"/>
  <c r="BH132" i="44"/>
  <c r="BM143" i="44"/>
  <c r="BJ143" i="44"/>
  <c r="BM149" i="44"/>
  <c r="BJ149" i="44"/>
  <c r="BM22" i="44"/>
  <c r="BJ22" i="44"/>
  <c r="BJ47" i="44"/>
  <c r="BH47" i="44"/>
  <c r="BL47" i="44"/>
  <c r="BJ56" i="44"/>
  <c r="BH56" i="44"/>
  <c r="BL56" i="44"/>
  <c r="BM60" i="44"/>
  <c r="BJ60" i="44"/>
  <c r="BM161" i="44"/>
  <c r="BH161" i="44"/>
  <c r="BL161" i="44"/>
  <c r="BM163" i="44"/>
  <c r="BH163" i="44"/>
  <c r="BL163" i="44"/>
  <c r="BK163" i="44"/>
  <c r="BM114" i="44"/>
  <c r="BJ114" i="44"/>
  <c r="BM7" i="44"/>
  <c r="BH7" i="44"/>
  <c r="BL7" i="44"/>
  <c r="BJ12" i="44"/>
  <c r="BK25" i="44"/>
  <c r="BM37" i="44"/>
  <c r="BJ37" i="44"/>
  <c r="BK65" i="44"/>
  <c r="BK79" i="44"/>
  <c r="BM80" i="44"/>
  <c r="BJ80" i="44"/>
  <c r="BM93" i="44"/>
  <c r="BJ93" i="44"/>
  <c r="BK114" i="44"/>
  <c r="BK128" i="44"/>
  <c r="BH128" i="44"/>
  <c r="BK136" i="44"/>
  <c r="BH136" i="44"/>
  <c r="BI139" i="44"/>
  <c r="BM139" i="44"/>
  <c r="BM153" i="44"/>
  <c r="BJ153" i="44"/>
  <c r="BH6" i="44"/>
  <c r="BJ8" i="44"/>
  <c r="BH11" i="44"/>
  <c r="BL13" i="44"/>
  <c r="BK19" i="44"/>
  <c r="BI26" i="44"/>
  <c r="BL30" i="44"/>
  <c r="BK33" i="44"/>
  <c r="BJ36" i="44"/>
  <c r="BL40" i="44"/>
  <c r="BL45" i="44"/>
  <c r="BH48" i="44"/>
  <c r="BK51" i="44"/>
  <c r="BK54" i="44"/>
  <c r="BH59" i="44"/>
  <c r="BK68" i="44"/>
  <c r="BH75" i="44"/>
  <c r="BH78" i="44"/>
  <c r="BJ82" i="44"/>
  <c r="BK85" i="44"/>
  <c r="BH87" i="44"/>
  <c r="BJ91" i="44"/>
  <c r="BK99" i="44"/>
  <c r="BH100" i="44"/>
  <c r="BK105" i="44"/>
  <c r="BH107" i="44"/>
  <c r="BJ111" i="44"/>
  <c r="BK113" i="44"/>
  <c r="BJ115" i="44"/>
  <c r="BK116" i="44"/>
  <c r="BJ120" i="44"/>
  <c r="BH121" i="44"/>
  <c r="BH124" i="44"/>
  <c r="BK129" i="44"/>
  <c r="BH130" i="44"/>
  <c r="BK133" i="44"/>
  <c r="BH134" i="44"/>
  <c r="BK137" i="44"/>
  <c r="BK138" i="44"/>
  <c r="BJ141" i="44"/>
  <c r="BK142" i="44"/>
  <c r="BL144" i="44"/>
  <c r="BH146" i="44"/>
  <c r="BL150" i="44"/>
  <c r="BJ151" i="44"/>
  <c r="BL154" i="44"/>
  <c r="BJ155" i="44"/>
  <c r="BJ159" i="44"/>
  <c r="BH160" i="44"/>
  <c r="BJ165" i="44"/>
  <c r="BH4" i="44"/>
  <c r="BJ6" i="44"/>
  <c r="BL8" i="44"/>
  <c r="BH9" i="44"/>
  <c r="BJ11" i="44"/>
  <c r="BH35" i="44"/>
  <c r="BK36" i="44"/>
  <c r="BH40" i="44"/>
  <c r="BH45" i="44"/>
  <c r="BJ48" i="44"/>
  <c r="BH53" i="44"/>
  <c r="BK59" i="44"/>
  <c r="BL68" i="44"/>
  <c r="BH70" i="44"/>
  <c r="BH72" i="44"/>
  <c r="BJ73" i="44"/>
  <c r="BK75" i="44"/>
  <c r="BK78" i="44"/>
  <c r="BK82" i="44"/>
  <c r="BK87" i="44"/>
  <c r="BK91" i="44"/>
  <c r="BH92" i="44"/>
  <c r="BH97" i="44"/>
  <c r="BL100" i="44"/>
  <c r="BJ101" i="44"/>
  <c r="BK107" i="44"/>
  <c r="BK111" i="44"/>
  <c r="BL113" i="44"/>
  <c r="BL116" i="44"/>
  <c r="BL121" i="44"/>
  <c r="BK122" i="44"/>
  <c r="BL124" i="44"/>
  <c r="BJ125" i="44"/>
  <c r="BL130" i="44"/>
  <c r="BL134" i="44"/>
  <c r="BJ135" i="44"/>
  <c r="BL138" i="44"/>
  <c r="BH140" i="44"/>
  <c r="BL142" i="44"/>
  <c r="BH144" i="44"/>
  <c r="BJ145" i="44"/>
  <c r="BJ146" i="44"/>
  <c r="BK151" i="44"/>
  <c r="BH152" i="44"/>
  <c r="BK155" i="44"/>
  <c r="BH158" i="44"/>
  <c r="BL159" i="44"/>
  <c r="BJ160" i="44"/>
  <c r="BH164" i="44"/>
  <c r="BB167" i="44"/>
  <c r="D103" i="44" s="1"/>
  <c r="BJ4" i="44"/>
  <c r="BL6" i="44"/>
  <c r="BJ9" i="44"/>
  <c r="BL11" i="44"/>
  <c r="BH13" i="44"/>
  <c r="BK17" i="44"/>
  <c r="BJ28" i="44"/>
  <c r="BK31" i="44"/>
  <c r="BL35" i="44"/>
  <c r="BJ40" i="44"/>
  <c r="BJ45" i="44"/>
  <c r="BK48" i="44"/>
  <c r="BL59" i="44"/>
  <c r="BK70" i="44"/>
  <c r="BK72" i="44"/>
  <c r="BK73" i="44"/>
  <c r="BL75" i="44"/>
  <c r="BL78" i="44"/>
  <c r="BL82" i="44"/>
  <c r="BL87" i="44"/>
  <c r="BL92" i="44"/>
  <c r="BL97" i="44"/>
  <c r="BL107" i="44"/>
  <c r="BK135" i="44"/>
  <c r="BK140" i="44"/>
  <c r="BJ144" i="44"/>
  <c r="BK146" i="44"/>
  <c r="BL152" i="44"/>
  <c r="BJ158" i="44"/>
  <c r="BJ164" i="44"/>
  <c r="E31" i="44"/>
  <c r="CX7" i="44"/>
  <c r="CX6" i="44"/>
  <c r="DB7" i="44"/>
  <c r="DB8" i="44" s="1"/>
  <c r="DF7" i="44"/>
  <c r="DF6" i="44"/>
  <c r="DJ7" i="44"/>
  <c r="DJ6" i="44"/>
  <c r="T12" i="44"/>
  <c r="T6" i="44"/>
  <c r="T4" i="44"/>
  <c r="DE7" i="44"/>
  <c r="DE6" i="44"/>
  <c r="DI7" i="44"/>
  <c r="DI6" i="44"/>
  <c r="BK3" i="44"/>
  <c r="DQ3" i="44"/>
  <c r="AJ3" i="44" s="1"/>
  <c r="BI4" i="44"/>
  <c r="BM4" i="44"/>
  <c r="DE4" i="44"/>
  <c r="DI4" i="44"/>
  <c r="DN4" i="44"/>
  <c r="DS4" i="44" s="1"/>
  <c r="AL4" i="44" s="1"/>
  <c r="CY5" i="44"/>
  <c r="DC5" i="44"/>
  <c r="DG5" i="44"/>
  <c r="BI6" i="44"/>
  <c r="BM6" i="44"/>
  <c r="BK7" i="44"/>
  <c r="BI8" i="44"/>
  <c r="BM8" i="44"/>
  <c r="BK9" i="44"/>
  <c r="BI10" i="44"/>
  <c r="BM10" i="44"/>
  <c r="BK11" i="44"/>
  <c r="BI12" i="44"/>
  <c r="BM12" i="44"/>
  <c r="BK13" i="44"/>
  <c r="BI14" i="44"/>
  <c r="T16" i="44"/>
  <c r="D40" i="44"/>
  <c r="D39" i="44"/>
  <c r="DR3" i="44"/>
  <c r="AK3" i="44" s="1"/>
  <c r="CX4" i="44"/>
  <c r="DB4" i="44"/>
  <c r="DF4" i="44"/>
  <c r="DJ4" i="44"/>
  <c r="DO4" i="44"/>
  <c r="DO5" i="44" s="1"/>
  <c r="DO6" i="44" s="1"/>
  <c r="CZ5" i="44"/>
  <c r="DD5" i="44"/>
  <c r="DH5" i="44"/>
  <c r="BJ20" i="44"/>
  <c r="R3" i="44"/>
  <c r="BI3" i="44"/>
  <c r="BM3" i="44"/>
  <c r="BI7" i="44"/>
  <c r="BI9" i="44"/>
  <c r="BI11" i="44"/>
  <c r="BI13" i="44"/>
  <c r="T15" i="44"/>
  <c r="S167" i="44"/>
  <c r="D25" i="44"/>
  <c r="D24" i="44"/>
  <c r="BL16" i="44"/>
  <c r="BK16" i="44"/>
  <c r="BJ16" i="44"/>
  <c r="BI16" i="44"/>
  <c r="BK18" i="44"/>
  <c r="BL32" i="44"/>
  <c r="BH32" i="44"/>
  <c r="BK32" i="44"/>
  <c r="BJ32" i="44"/>
  <c r="T34" i="44"/>
  <c r="BL41" i="44"/>
  <c r="BH41" i="44"/>
  <c r="BK41" i="44"/>
  <c r="BJ41" i="44"/>
  <c r="BI41" i="44"/>
  <c r="BL44" i="44"/>
  <c r="BH44" i="44"/>
  <c r="BK44" i="44"/>
  <c r="BJ44" i="44"/>
  <c r="BM44" i="44"/>
  <c r="BL58" i="44"/>
  <c r="BH58" i="44"/>
  <c r="BK58" i="44"/>
  <c r="BJ58" i="44"/>
  <c r="BM58" i="44"/>
  <c r="BK81" i="44"/>
  <c r="D31" i="44"/>
  <c r="D30" i="44"/>
  <c r="BL29" i="44"/>
  <c r="BH29" i="44"/>
  <c r="BK29" i="44"/>
  <c r="BJ29" i="44"/>
  <c r="BK61" i="44"/>
  <c r="BL71" i="44"/>
  <c r="BH71" i="44"/>
  <c r="BK71" i="44"/>
  <c r="BJ71" i="44"/>
  <c r="BI71" i="44"/>
  <c r="BK83" i="44"/>
  <c r="BJ83" i="44"/>
  <c r="BH83" i="44"/>
  <c r="BM83" i="44"/>
  <c r="BL83" i="44"/>
  <c r="BI18" i="44"/>
  <c r="BL23" i="44"/>
  <c r="BH23" i="44"/>
  <c r="BK23" i="44"/>
  <c r="BJ23" i="44"/>
  <c r="BI23" i="44"/>
  <c r="BL26" i="44"/>
  <c r="BH26" i="44"/>
  <c r="BK26" i="44"/>
  <c r="BJ26" i="44"/>
  <c r="BI32" i="44"/>
  <c r="T35" i="44"/>
  <c r="T37" i="44"/>
  <c r="BL38" i="44"/>
  <c r="BH38" i="44"/>
  <c r="BK38" i="44"/>
  <c r="BJ38" i="44"/>
  <c r="BM38" i="44"/>
  <c r="BL46" i="44"/>
  <c r="BH46" i="44"/>
  <c r="BK46" i="44"/>
  <c r="BJ46" i="44"/>
  <c r="BM46" i="44"/>
  <c r="T49" i="44"/>
  <c r="BL52" i="44"/>
  <c r="BH52" i="44"/>
  <c r="BK52" i="44"/>
  <c r="BI52" i="44"/>
  <c r="BM52" i="44"/>
  <c r="BI29" i="44"/>
  <c r="BL49" i="44"/>
  <c r="BK49" i="44"/>
  <c r="BH49" i="44"/>
  <c r="BM49" i="44"/>
  <c r="BJ49" i="44"/>
  <c r="BL55" i="44"/>
  <c r="BH55" i="44"/>
  <c r="BK55" i="44"/>
  <c r="BJ55" i="44"/>
  <c r="BI55" i="44"/>
  <c r="BH17" i="44"/>
  <c r="BL17" i="44"/>
  <c r="BH19" i="44"/>
  <c r="BL19" i="44"/>
  <c r="BH21" i="44"/>
  <c r="BL21" i="44"/>
  <c r="BK22" i="44"/>
  <c r="BM24" i="44"/>
  <c r="BH25" i="44"/>
  <c r="BL25" i="44"/>
  <c r="BK28" i="44"/>
  <c r="BI30" i="44"/>
  <c r="BM30" i="44"/>
  <c r="BH31" i="44"/>
  <c r="BL31" i="44"/>
  <c r="BH33" i="44"/>
  <c r="BL33" i="44"/>
  <c r="BI35" i="44"/>
  <c r="BM35" i="44"/>
  <c r="BL36" i="44"/>
  <c r="BK37" i="44"/>
  <c r="BI39" i="44"/>
  <c r="BI47" i="44"/>
  <c r="BM47" i="44"/>
  <c r="T64" i="44"/>
  <c r="T67" i="44"/>
  <c r="BI17" i="44"/>
  <c r="BM17" i="44"/>
  <c r="BI19" i="44"/>
  <c r="BM19" i="44"/>
  <c r="BI21" i="44"/>
  <c r="BM21" i="44"/>
  <c r="BH22" i="44"/>
  <c r="BL22" i="44"/>
  <c r="BI25" i="44"/>
  <c r="BM25" i="44"/>
  <c r="BH28" i="44"/>
  <c r="BL28" i="44"/>
  <c r="BJ30" i="44"/>
  <c r="BI31" i="44"/>
  <c r="BM31" i="44"/>
  <c r="BI33" i="44"/>
  <c r="BM33" i="44"/>
  <c r="BJ35" i="44"/>
  <c r="BI36" i="44"/>
  <c r="BH37" i="44"/>
  <c r="BL37" i="44"/>
  <c r="BI40" i="44"/>
  <c r="BI42" i="44"/>
  <c r="BI45" i="44"/>
  <c r="BI48" i="44"/>
  <c r="T52" i="44"/>
  <c r="BK53" i="44"/>
  <c r="BJ53" i="44"/>
  <c r="BI53" i="44"/>
  <c r="BL64" i="44"/>
  <c r="BH64" i="44"/>
  <c r="BK64" i="44"/>
  <c r="BJ64" i="44"/>
  <c r="BI64" i="44"/>
  <c r="BL67" i="44"/>
  <c r="BH67" i="44"/>
  <c r="BK67" i="44"/>
  <c r="BJ67" i="44"/>
  <c r="BI67" i="44"/>
  <c r="T74" i="44"/>
  <c r="T75" i="44"/>
  <c r="T78" i="44"/>
  <c r="BI22" i="44"/>
  <c r="BI28" i="44"/>
  <c r="BI37" i="44"/>
  <c r="T56" i="44"/>
  <c r="T62" i="44"/>
  <c r="T66" i="44"/>
  <c r="T68" i="44"/>
  <c r="T70" i="44"/>
  <c r="BL74" i="44"/>
  <c r="BH74" i="44"/>
  <c r="BK74" i="44"/>
  <c r="BJ74" i="44"/>
  <c r="BI74" i="44"/>
  <c r="BL112" i="44"/>
  <c r="BH112" i="44"/>
  <c r="BK112" i="44"/>
  <c r="BJ112" i="44"/>
  <c r="BI112" i="44"/>
  <c r="BM112" i="44"/>
  <c r="BI50" i="44"/>
  <c r="BM50" i="44"/>
  <c r="BH51" i="44"/>
  <c r="BL51" i="44"/>
  <c r="BH54" i="44"/>
  <c r="BL54" i="44"/>
  <c r="BI56" i="44"/>
  <c r="BM56" i="44"/>
  <c r="BH57" i="44"/>
  <c r="BI59" i="44"/>
  <c r="BM59" i="44"/>
  <c r="BH60" i="44"/>
  <c r="BL60" i="44"/>
  <c r="BI62" i="44"/>
  <c r="BM62" i="44"/>
  <c r="BH63" i="44"/>
  <c r="BL63" i="44"/>
  <c r="BH65" i="44"/>
  <c r="BL65" i="44"/>
  <c r="BK66" i="44"/>
  <c r="BI68" i="44"/>
  <c r="BM68" i="44"/>
  <c r="BK69" i="44"/>
  <c r="BI70" i="44"/>
  <c r="BM70" i="44"/>
  <c r="BI72" i="44"/>
  <c r="BM72" i="44"/>
  <c r="BH73" i="44"/>
  <c r="BL73" i="44"/>
  <c r="BI75" i="44"/>
  <c r="BM75" i="44"/>
  <c r="BH76" i="44"/>
  <c r="BL76" i="44"/>
  <c r="BI78" i="44"/>
  <c r="BM78" i="44"/>
  <c r="BH79" i="44"/>
  <c r="BL79" i="44"/>
  <c r="BK80" i="44"/>
  <c r="BL96" i="44"/>
  <c r="BH96" i="44"/>
  <c r="BK96" i="44"/>
  <c r="BJ96" i="44"/>
  <c r="BI96" i="44"/>
  <c r="BI51" i="44"/>
  <c r="BI54" i="44"/>
  <c r="BI60" i="44"/>
  <c r="BI63" i="44"/>
  <c r="BI65" i="44"/>
  <c r="BH66" i="44"/>
  <c r="BL66" i="44"/>
  <c r="BH69" i="44"/>
  <c r="BL69" i="44"/>
  <c r="BI73" i="44"/>
  <c r="BI76" i="44"/>
  <c r="BI79" i="44"/>
  <c r="BH80" i="44"/>
  <c r="BL80" i="44"/>
  <c r="BI82" i="44"/>
  <c r="BL86" i="44"/>
  <c r="BH86" i="44"/>
  <c r="BK86" i="44"/>
  <c r="BJ86" i="44"/>
  <c r="BM86" i="44"/>
  <c r="T89" i="44"/>
  <c r="T92" i="44"/>
  <c r="T94" i="44"/>
  <c r="BM96" i="44"/>
  <c r="T100" i="44"/>
  <c r="BI66" i="44"/>
  <c r="BI69" i="44"/>
  <c r="BI80" i="44"/>
  <c r="BL88" i="44"/>
  <c r="BH88" i="44"/>
  <c r="BK88" i="44"/>
  <c r="BJ88" i="44"/>
  <c r="BM88" i="44"/>
  <c r="BL102" i="44"/>
  <c r="BH102" i="44"/>
  <c r="BK102" i="44"/>
  <c r="BJ102" i="44"/>
  <c r="BM102" i="44"/>
  <c r="BM89" i="44"/>
  <c r="BI92" i="44"/>
  <c r="BM92" i="44"/>
  <c r="BI94" i="44"/>
  <c r="BM94" i="44"/>
  <c r="BI97" i="44"/>
  <c r="BM97" i="44"/>
  <c r="BI100" i="44"/>
  <c r="BM100" i="44"/>
  <c r="T103" i="44"/>
  <c r="T109" i="44"/>
  <c r="BL118" i="44"/>
  <c r="BH118" i="44"/>
  <c r="BK118" i="44"/>
  <c r="BJ118" i="44"/>
  <c r="BI118" i="44"/>
  <c r="BI84" i="44"/>
  <c r="BH85" i="44"/>
  <c r="BL85" i="44"/>
  <c r="BI87" i="44"/>
  <c r="BM87" i="44"/>
  <c r="BI90" i="44"/>
  <c r="BM90" i="44"/>
  <c r="BH91" i="44"/>
  <c r="BL91" i="44"/>
  <c r="BJ92" i="44"/>
  <c r="BH93" i="44"/>
  <c r="BL93" i="44"/>
  <c r="BJ94" i="44"/>
  <c r="BL95" i="44"/>
  <c r="BJ97" i="44"/>
  <c r="BI98" i="44"/>
  <c r="BM98" i="44"/>
  <c r="BH99" i="44"/>
  <c r="BL99" i="44"/>
  <c r="BJ100" i="44"/>
  <c r="BH101" i="44"/>
  <c r="BL101" i="44"/>
  <c r="T104" i="44"/>
  <c r="T106" i="44"/>
  <c r="BH109" i="44"/>
  <c r="BM118" i="44"/>
  <c r="T119" i="44"/>
  <c r="BI85" i="44"/>
  <c r="BI91" i="44"/>
  <c r="BI93" i="44"/>
  <c r="BI99" i="44"/>
  <c r="BI101" i="44"/>
  <c r="BL103" i="44"/>
  <c r="BH103" i="44"/>
  <c r="BK103" i="44"/>
  <c r="BJ103" i="44"/>
  <c r="BM103" i="44"/>
  <c r="T112" i="44"/>
  <c r="T113" i="44"/>
  <c r="T115" i="44"/>
  <c r="T116" i="44"/>
  <c r="T117" i="44"/>
  <c r="BH105" i="44"/>
  <c r="BL105" i="44"/>
  <c r="BK106" i="44"/>
  <c r="BI107" i="44"/>
  <c r="BM107" i="44"/>
  <c r="BK108" i="44"/>
  <c r="BI110" i="44"/>
  <c r="BM110" i="44"/>
  <c r="BH111" i="44"/>
  <c r="BL111" i="44"/>
  <c r="BI113" i="44"/>
  <c r="BM113" i="44"/>
  <c r="BH114" i="44"/>
  <c r="BL114" i="44"/>
  <c r="BK115" i="44"/>
  <c r="BI116" i="44"/>
  <c r="BM116" i="44"/>
  <c r="BJ119" i="44"/>
  <c r="BM119" i="44"/>
  <c r="BI119" i="44"/>
  <c r="BL119" i="44"/>
  <c r="BK119" i="44"/>
  <c r="T120" i="44"/>
  <c r="T124" i="44"/>
  <c r="T126" i="44"/>
  <c r="BI105" i="44"/>
  <c r="BH106" i="44"/>
  <c r="BL106" i="44"/>
  <c r="BH108" i="44"/>
  <c r="BL108" i="44"/>
  <c r="BI111" i="44"/>
  <c r="BI114" i="44"/>
  <c r="BH115" i="44"/>
  <c r="BL115" i="44"/>
  <c r="BL117" i="44"/>
  <c r="T123" i="44"/>
  <c r="T129" i="44"/>
  <c r="T131" i="44"/>
  <c r="T133" i="44"/>
  <c r="T134" i="44"/>
  <c r="T135" i="44"/>
  <c r="T136" i="44"/>
  <c r="T137" i="44"/>
  <c r="BI106" i="44"/>
  <c r="BI108" i="44"/>
  <c r="BI115" i="44"/>
  <c r="BI117" i="44"/>
  <c r="BK120" i="44"/>
  <c r="BI121" i="44"/>
  <c r="BM121" i="44"/>
  <c r="BH122" i="44"/>
  <c r="BL122" i="44"/>
  <c r="BK123" i="44"/>
  <c r="BI124" i="44"/>
  <c r="BM124" i="44"/>
  <c r="BK125" i="44"/>
  <c r="BK127" i="44"/>
  <c r="BI128" i="44"/>
  <c r="BM128" i="44"/>
  <c r="BI130" i="44"/>
  <c r="BM130" i="44"/>
  <c r="BI132" i="44"/>
  <c r="BM132" i="44"/>
  <c r="BI134" i="44"/>
  <c r="BM134" i="44"/>
  <c r="BI136" i="44"/>
  <c r="BM136" i="44"/>
  <c r="BH120" i="44"/>
  <c r="BL120" i="44"/>
  <c r="BJ121" i="44"/>
  <c r="BI122" i="44"/>
  <c r="BM122" i="44"/>
  <c r="BH123" i="44"/>
  <c r="BL123" i="44"/>
  <c r="BJ124" i="44"/>
  <c r="BH125" i="44"/>
  <c r="BL125" i="44"/>
  <c r="BH127" i="44"/>
  <c r="BL127" i="44"/>
  <c r="BJ128" i="44"/>
  <c r="BH129" i="44"/>
  <c r="BL129" i="44"/>
  <c r="BJ130" i="44"/>
  <c r="BH131" i="44"/>
  <c r="BJ132" i="44"/>
  <c r="BH133" i="44"/>
  <c r="BL133" i="44"/>
  <c r="BJ134" i="44"/>
  <c r="BH135" i="44"/>
  <c r="BL135" i="44"/>
  <c r="BJ136" i="44"/>
  <c r="BH137" i="44"/>
  <c r="BL137" i="44"/>
  <c r="BI120" i="44"/>
  <c r="BI123" i="44"/>
  <c r="BI125" i="44"/>
  <c r="BI127" i="44"/>
  <c r="BI129" i="44"/>
  <c r="BI131" i="44"/>
  <c r="BI133" i="44"/>
  <c r="BI135" i="44"/>
  <c r="BI137" i="44"/>
  <c r="BL139" i="44"/>
  <c r="BH139" i="44"/>
  <c r="BK139" i="44"/>
  <c r="BJ139" i="44"/>
  <c r="T143" i="44"/>
  <c r="T144" i="44"/>
  <c r="BI138" i="44"/>
  <c r="BM138" i="44"/>
  <c r="BI140" i="44"/>
  <c r="BM140" i="44"/>
  <c r="BK141" i="44"/>
  <c r="BI142" i="44"/>
  <c r="BM142" i="44"/>
  <c r="BK143" i="44"/>
  <c r="BI144" i="44"/>
  <c r="BK145" i="44"/>
  <c r="BI146" i="44"/>
  <c r="T148" i="44"/>
  <c r="T149" i="44"/>
  <c r="BH141" i="44"/>
  <c r="BL141" i="44"/>
  <c r="BH143" i="44"/>
  <c r="BL143" i="44"/>
  <c r="BH145" i="44"/>
  <c r="BL145" i="44"/>
  <c r="BI141" i="44"/>
  <c r="BI143" i="44"/>
  <c r="BI145" i="44"/>
  <c r="BM147" i="44"/>
  <c r="BI147" i="44"/>
  <c r="BL147" i="44"/>
  <c r="BH147" i="44"/>
  <c r="BK147" i="44"/>
  <c r="BK148" i="44"/>
  <c r="BJ148" i="44"/>
  <c r="BM148" i="44"/>
  <c r="BI148" i="44"/>
  <c r="BL148" i="44"/>
  <c r="BI150" i="44"/>
  <c r="BM150" i="44"/>
  <c r="BI152" i="44"/>
  <c r="BM152" i="44"/>
  <c r="BI154" i="44"/>
  <c r="BM154" i="44"/>
  <c r="BK156" i="44"/>
  <c r="T157" i="44"/>
  <c r="T158" i="44"/>
  <c r="T164" i="44"/>
  <c r="BH149" i="44"/>
  <c r="BL149" i="44"/>
  <c r="BJ150" i="44"/>
  <c r="BH151" i="44"/>
  <c r="BL151" i="44"/>
  <c r="BJ152" i="44"/>
  <c r="BH153" i="44"/>
  <c r="BL153" i="44"/>
  <c r="BJ154" i="44"/>
  <c r="BH155" i="44"/>
  <c r="BL155" i="44"/>
  <c r="T165" i="44"/>
  <c r="BI149" i="44"/>
  <c r="BI151" i="44"/>
  <c r="BI153" i="44"/>
  <c r="BI155" i="44"/>
  <c r="T160" i="44"/>
  <c r="T163" i="44"/>
  <c r="BK157" i="44"/>
  <c r="BI158" i="44"/>
  <c r="BM158" i="44"/>
  <c r="BK159" i="44"/>
  <c r="BI160" i="44"/>
  <c r="BM160" i="44"/>
  <c r="BK161" i="44"/>
  <c r="BI162" i="44"/>
  <c r="BM162" i="44"/>
  <c r="BI164" i="44"/>
  <c r="BM164" i="44"/>
  <c r="BI157" i="44"/>
  <c r="BI159" i="44"/>
  <c r="BI161" i="44"/>
  <c r="BI163" i="44"/>
  <c r="BI165" i="44"/>
  <c r="BK55" i="43"/>
  <c r="BK72" i="43"/>
  <c r="BJ78" i="43"/>
  <c r="BK121" i="43"/>
  <c r="BK140" i="43"/>
  <c r="BK144" i="43"/>
  <c r="BL6" i="43"/>
  <c r="BJ8" i="43"/>
  <c r="BH30" i="43"/>
  <c r="BI32" i="43"/>
  <c r="BK42" i="43"/>
  <c r="BL47" i="43"/>
  <c r="BL55" i="43"/>
  <c r="BK78" i="43"/>
  <c r="BK97" i="43"/>
  <c r="BK104" i="43"/>
  <c r="BJ109" i="43"/>
  <c r="BK110" i="43"/>
  <c r="BK112" i="43"/>
  <c r="BK118" i="43"/>
  <c r="BK129" i="43"/>
  <c r="BK137" i="43"/>
  <c r="BL140" i="43"/>
  <c r="BL144" i="43"/>
  <c r="BK152" i="43"/>
  <c r="BK156" i="43"/>
  <c r="BK158" i="43"/>
  <c r="BK113" i="43"/>
  <c r="BK164" i="43"/>
  <c r="BL5" i="43"/>
  <c r="BJ9" i="43"/>
  <c r="BK17" i="43"/>
  <c r="BM20" i="43"/>
  <c r="BH24" i="43"/>
  <c r="BL30" i="43"/>
  <c r="BK31" i="43"/>
  <c r="BH35" i="43"/>
  <c r="BL36" i="43"/>
  <c r="BJ37" i="43"/>
  <c r="BL39" i="43"/>
  <c r="BK48" i="43"/>
  <c r="BK59" i="43"/>
  <c r="BL67" i="43"/>
  <c r="BK70" i="43"/>
  <c r="BK74" i="43"/>
  <c r="BL78" i="43"/>
  <c r="BK79" i="43"/>
  <c r="BJ86" i="43"/>
  <c r="BL87" i="43"/>
  <c r="BK93" i="43"/>
  <c r="BL97" i="43"/>
  <c r="BJ98" i="43"/>
  <c r="BK107" i="43"/>
  <c r="BL112" i="43"/>
  <c r="BL118" i="43"/>
  <c r="BJ119" i="43"/>
  <c r="BH124" i="43"/>
  <c r="BJ126" i="43"/>
  <c r="BL129" i="43"/>
  <c r="BH131" i="43"/>
  <c r="BH135" i="43"/>
  <c r="BK142" i="43"/>
  <c r="BL152" i="43"/>
  <c r="BK160" i="43"/>
  <c r="BJ36" i="43"/>
  <c r="BL7" i="43"/>
  <c r="BK25" i="43"/>
  <c r="BI26" i="43"/>
  <c r="BL31" i="43"/>
  <c r="BL35" i="43"/>
  <c r="BH55" i="43"/>
  <c r="BJ60" i="43"/>
  <c r="BJ63" i="43"/>
  <c r="BJ68" i="43"/>
  <c r="BJ72" i="43"/>
  <c r="BH78" i="43"/>
  <c r="BJ88" i="43"/>
  <c r="BK98" i="43"/>
  <c r="BJ113" i="43"/>
  <c r="BH121" i="43"/>
  <c r="BJ123" i="43"/>
  <c r="BJ134" i="43"/>
  <c r="BK135" i="43"/>
  <c r="BJ138" i="43"/>
  <c r="BH140" i="43"/>
  <c r="BL142" i="43"/>
  <c r="BH144" i="43"/>
  <c r="BK150" i="43"/>
  <c r="BK154" i="43"/>
  <c r="BK162" i="43"/>
  <c r="BJ164" i="43"/>
  <c r="F30" i="43"/>
  <c r="DC7" i="43"/>
  <c r="DC6" i="43"/>
  <c r="DG7" i="43"/>
  <c r="DG6" i="43"/>
  <c r="T5" i="43"/>
  <c r="T7" i="43"/>
  <c r="DR12" i="43"/>
  <c r="AK12" i="43"/>
  <c r="DQ12" i="43"/>
  <c r="AJ12" i="43"/>
  <c r="DM13" i="43"/>
  <c r="DM14" i="43"/>
  <c r="DM15" i="43"/>
  <c r="CX7" i="43"/>
  <c r="CX6" i="43"/>
  <c r="DB7" i="43"/>
  <c r="DB6" i="43"/>
  <c r="DJ7" i="43"/>
  <c r="DJ6" i="43"/>
  <c r="BH3" i="43"/>
  <c r="BL3" i="43"/>
  <c r="DR3" i="43"/>
  <c r="AK3" i="43" s="1"/>
  <c r="CX4" i="43"/>
  <c r="DB4" i="43"/>
  <c r="DF4" i="43"/>
  <c r="DJ4" i="43"/>
  <c r="DO4" i="43"/>
  <c r="DO5" i="43"/>
  <c r="DO6" i="43"/>
  <c r="DO7" i="43"/>
  <c r="DO8" i="43"/>
  <c r="DO9" i="43"/>
  <c r="DO10" i="43"/>
  <c r="DO11" i="43"/>
  <c r="DO12" i="43"/>
  <c r="CZ5" i="43"/>
  <c r="DD5" i="43"/>
  <c r="BH16" i="43"/>
  <c r="BL23" i="43"/>
  <c r="BH23" i="43"/>
  <c r="BK23" i="43"/>
  <c r="BJ23" i="43"/>
  <c r="BI23" i="43"/>
  <c r="BL29" i="43"/>
  <c r="BL34" i="43"/>
  <c r="R3" i="43"/>
  <c r="BI3" i="43"/>
  <c r="BM3" i="43"/>
  <c r="DS3" i="43"/>
  <c r="AL3" i="43" s="1"/>
  <c r="CY4" i="43"/>
  <c r="DC4" i="43"/>
  <c r="DG4" i="43"/>
  <c r="DL4" i="43"/>
  <c r="DQ4" i="43" s="1"/>
  <c r="AJ4" i="43" s="1"/>
  <c r="DA5" i="43"/>
  <c r="DE5" i="43"/>
  <c r="DI5" i="43"/>
  <c r="BI7" i="43"/>
  <c r="T12" i="43"/>
  <c r="BL14" i="43"/>
  <c r="BH14" i="43"/>
  <c r="BK14" i="43"/>
  <c r="BJ14" i="43"/>
  <c r="D25" i="43"/>
  <c r="D24" i="43"/>
  <c r="T22" i="43"/>
  <c r="BM23" i="43"/>
  <c r="T24" i="43"/>
  <c r="T26" i="43"/>
  <c r="D31" i="43"/>
  <c r="D30" i="43"/>
  <c r="T28" i="43"/>
  <c r="T35" i="43"/>
  <c r="T39" i="43"/>
  <c r="T41" i="43"/>
  <c r="BL95" i="43"/>
  <c r="BJ95" i="43"/>
  <c r="S167" i="43"/>
  <c r="BJ3" i="43"/>
  <c r="BJ12" i="43"/>
  <c r="BL26" i="43"/>
  <c r="BH26" i="43"/>
  <c r="BK26" i="43"/>
  <c r="BJ26" i="43"/>
  <c r="D40" i="43"/>
  <c r="D39" i="43"/>
  <c r="BL38" i="43"/>
  <c r="BH38" i="43"/>
  <c r="BK38" i="43"/>
  <c r="BJ38" i="43"/>
  <c r="BM38" i="43"/>
  <c r="BL41" i="43"/>
  <c r="BH41" i="43"/>
  <c r="BK41" i="43"/>
  <c r="BJ41" i="43"/>
  <c r="BI41" i="43"/>
  <c r="BK3" i="43"/>
  <c r="BI4" i="43"/>
  <c r="BI10" i="43"/>
  <c r="T16" i="43"/>
  <c r="BJ18" i="43"/>
  <c r="BL20" i="43"/>
  <c r="BH20" i="43"/>
  <c r="BK20" i="43"/>
  <c r="BJ20" i="43"/>
  <c r="T23" i="43"/>
  <c r="T29" i="43"/>
  <c r="BL32" i="43"/>
  <c r="BH32" i="43"/>
  <c r="BK32" i="43"/>
  <c r="BJ32" i="43"/>
  <c r="T34" i="43"/>
  <c r="BM41" i="43"/>
  <c r="T43" i="43"/>
  <c r="BH11" i="43"/>
  <c r="BH15" i="43"/>
  <c r="BL15" i="43"/>
  <c r="BH17" i="43"/>
  <c r="BL17" i="43"/>
  <c r="BK22" i="43"/>
  <c r="BH25" i="43"/>
  <c r="BL25" i="43"/>
  <c r="BH27" i="43"/>
  <c r="BL27" i="43"/>
  <c r="BI30" i="43"/>
  <c r="BM30" i="43"/>
  <c r="BM35" i="43"/>
  <c r="BK37" i="43"/>
  <c r="BI39" i="43"/>
  <c r="BM39" i="43"/>
  <c r="T46" i="43"/>
  <c r="T49" i="43"/>
  <c r="T69" i="43"/>
  <c r="T77" i="43"/>
  <c r="BJ83" i="43"/>
  <c r="BI13" i="43"/>
  <c r="BI15" i="43"/>
  <c r="BM15" i="43"/>
  <c r="BI17" i="43"/>
  <c r="BM17" i="43"/>
  <c r="BI21" i="43"/>
  <c r="BH22" i="43"/>
  <c r="BL22" i="43"/>
  <c r="BJ24" i="43"/>
  <c r="BI25" i="43"/>
  <c r="BM25" i="43"/>
  <c r="BI27" i="43"/>
  <c r="BM27" i="43"/>
  <c r="BJ30" i="43"/>
  <c r="BI31" i="43"/>
  <c r="BH37" i="43"/>
  <c r="BL37" i="43"/>
  <c r="BJ39" i="43"/>
  <c r="BL43" i="43"/>
  <c r="T44" i="43"/>
  <c r="BL46" i="43"/>
  <c r="BH46" i="43"/>
  <c r="BK46" i="43"/>
  <c r="BJ46" i="43"/>
  <c r="BM46" i="43"/>
  <c r="BL49" i="43"/>
  <c r="BH49" i="43"/>
  <c r="BK49" i="43"/>
  <c r="BJ49" i="43"/>
  <c r="BM49" i="43"/>
  <c r="T52" i="43"/>
  <c r="T53" i="43"/>
  <c r="T54" i="43"/>
  <c r="T55" i="43"/>
  <c r="T58" i="43"/>
  <c r="T61" i="43"/>
  <c r="T63" i="43"/>
  <c r="T65" i="43"/>
  <c r="T66" i="43"/>
  <c r="BL69" i="43"/>
  <c r="BH69" i="43"/>
  <c r="BK69" i="43"/>
  <c r="BJ69" i="43"/>
  <c r="BI69" i="43"/>
  <c r="BK77" i="43"/>
  <c r="BH94" i="43"/>
  <c r="BI22" i="43"/>
  <c r="BI37" i="43"/>
  <c r="T47" i="43"/>
  <c r="T51" i="43"/>
  <c r="BL52" i="43"/>
  <c r="BK66" i="43"/>
  <c r="T71" i="43"/>
  <c r="T73" i="43"/>
  <c r="BI47" i="43"/>
  <c r="BM47" i="43"/>
  <c r="BH48" i="43"/>
  <c r="BL48" i="43"/>
  <c r="BM53" i="43"/>
  <c r="BI55" i="43"/>
  <c r="BM55" i="43"/>
  <c r="BH59" i="43"/>
  <c r="BL59" i="43"/>
  <c r="BK60" i="43"/>
  <c r="BH62" i="43"/>
  <c r="BK63" i="43"/>
  <c r="BM67" i="43"/>
  <c r="BH70" i="43"/>
  <c r="BL70" i="43"/>
  <c r="BH72" i="43"/>
  <c r="BL72" i="43"/>
  <c r="BM74" i="43"/>
  <c r="BJ79" i="43"/>
  <c r="BL92" i="43"/>
  <c r="BH92" i="43"/>
  <c r="BK92" i="43"/>
  <c r="BJ92" i="43"/>
  <c r="BI92" i="43"/>
  <c r="BJ47" i="43"/>
  <c r="BI48" i="43"/>
  <c r="BM48" i="43"/>
  <c r="BI56" i="43"/>
  <c r="BH57" i="43"/>
  <c r="BI59" i="43"/>
  <c r="BH60" i="43"/>
  <c r="BL60" i="43"/>
  <c r="BH63" i="43"/>
  <c r="BL63" i="43"/>
  <c r="BI68" i="43"/>
  <c r="BI70" i="43"/>
  <c r="BI72" i="43"/>
  <c r="BH73" i="43"/>
  <c r="BL76" i="43"/>
  <c r="BI78" i="43"/>
  <c r="T81" i="43"/>
  <c r="T89" i="43"/>
  <c r="T90" i="43"/>
  <c r="BM92" i="43"/>
  <c r="BI60" i="43"/>
  <c r="BI63" i="43"/>
  <c r="T84" i="43"/>
  <c r="BL89" i="43"/>
  <c r="BH82" i="43"/>
  <c r="BL82" i="43"/>
  <c r="BM84" i="43"/>
  <c r="BH85" i="43"/>
  <c r="BL85" i="43"/>
  <c r="BK86" i="43"/>
  <c r="BI87" i="43"/>
  <c r="BM87" i="43"/>
  <c r="BI90" i="43"/>
  <c r="BH93" i="43"/>
  <c r="BL93" i="43"/>
  <c r="T102" i="43"/>
  <c r="T103" i="43"/>
  <c r="T106" i="43"/>
  <c r="T108" i="43"/>
  <c r="BI82" i="43"/>
  <c r="BM82" i="43"/>
  <c r="BI85" i="43"/>
  <c r="BM85" i="43"/>
  <c r="BH86" i="43"/>
  <c r="BL86" i="43"/>
  <c r="BJ87" i="43"/>
  <c r="BL88" i="43"/>
  <c r="BJ90" i="43"/>
  <c r="BI93" i="43"/>
  <c r="BM93" i="43"/>
  <c r="T95" i="43"/>
  <c r="BM96" i="43"/>
  <c r="T99" i="43"/>
  <c r="T101" i="43"/>
  <c r="BL102" i="43"/>
  <c r="BM102" i="43"/>
  <c r="BJ106" i="43"/>
  <c r="BK108" i="43"/>
  <c r="BI86" i="43"/>
  <c r="BK111" i="43"/>
  <c r="BI97" i="43"/>
  <c r="BM97" i="43"/>
  <c r="BH98" i="43"/>
  <c r="BL98" i="43"/>
  <c r="BK99" i="43"/>
  <c r="BK101" i="43"/>
  <c r="BH104" i="43"/>
  <c r="BL104" i="43"/>
  <c r="BK105" i="43"/>
  <c r="BH107" i="43"/>
  <c r="BL107" i="43"/>
  <c r="BH110" i="43"/>
  <c r="BL110" i="43"/>
  <c r="T115" i="43"/>
  <c r="T117" i="43"/>
  <c r="T124" i="43"/>
  <c r="T127" i="43"/>
  <c r="BI98" i="43"/>
  <c r="BH99" i="43"/>
  <c r="BL99" i="43"/>
  <c r="BI104" i="43"/>
  <c r="BI107" i="43"/>
  <c r="BI110" i="43"/>
  <c r="T111" i="43"/>
  <c r="T114" i="43"/>
  <c r="BK115" i="43"/>
  <c r="BJ117" i="43"/>
  <c r="T126" i="43"/>
  <c r="BI99" i="43"/>
  <c r="BI105" i="43"/>
  <c r="T118" i="43"/>
  <c r="T120" i="43"/>
  <c r="T121" i="43"/>
  <c r="T123" i="43"/>
  <c r="BI112" i="43"/>
  <c r="BM112" i="43"/>
  <c r="BH113" i="43"/>
  <c r="BL113" i="43"/>
  <c r="BK114" i="43"/>
  <c r="BI118" i="43"/>
  <c r="BM118" i="43"/>
  <c r="BI121" i="43"/>
  <c r="BK123" i="43"/>
  <c r="BI126" i="43"/>
  <c r="BM128" i="43"/>
  <c r="BI128" i="43"/>
  <c r="BL128" i="43"/>
  <c r="BH128" i="43"/>
  <c r="BK128" i="43"/>
  <c r="BJ128" i="43"/>
  <c r="T129" i="43"/>
  <c r="T130" i="43"/>
  <c r="T131" i="43"/>
  <c r="T132" i="43"/>
  <c r="T133" i="43"/>
  <c r="T134" i="43"/>
  <c r="T135" i="43"/>
  <c r="T136" i="43"/>
  <c r="T137" i="43"/>
  <c r="T138" i="43"/>
  <c r="T139" i="43"/>
  <c r="BI113" i="43"/>
  <c r="BH114" i="43"/>
  <c r="BL114" i="43"/>
  <c r="BI119" i="43"/>
  <c r="BH123" i="43"/>
  <c r="BL123" i="43"/>
  <c r="BH125" i="43"/>
  <c r="BI114" i="43"/>
  <c r="BI123" i="43"/>
  <c r="BI125" i="43"/>
  <c r="BK127" i="43"/>
  <c r="T128" i="43"/>
  <c r="BI129" i="43"/>
  <c r="BM129" i="43"/>
  <c r="BK130" i="43"/>
  <c r="BI133" i="43"/>
  <c r="BK134" i="43"/>
  <c r="BI135" i="43"/>
  <c r="BM135" i="43"/>
  <c r="BK136" i="43"/>
  <c r="BK138" i="43"/>
  <c r="BL130" i="43"/>
  <c r="BH134" i="43"/>
  <c r="BL134" i="43"/>
  <c r="BH136" i="43"/>
  <c r="BL136" i="43"/>
  <c r="BH138" i="43"/>
  <c r="BL138" i="43"/>
  <c r="T143" i="43"/>
  <c r="T144" i="43"/>
  <c r="T145" i="43"/>
  <c r="T146" i="43"/>
  <c r="T147" i="43"/>
  <c r="T148" i="43"/>
  <c r="BI132" i="43"/>
  <c r="BI134" i="43"/>
  <c r="BI136" i="43"/>
  <c r="BI138" i="43"/>
  <c r="BK157" i="43"/>
  <c r="BJ157" i="43"/>
  <c r="BH157" i="43"/>
  <c r="BM157" i="43"/>
  <c r="BL157" i="43"/>
  <c r="BI157" i="43"/>
  <c r="BI140" i="43"/>
  <c r="BM140" i="43"/>
  <c r="BK141" i="43"/>
  <c r="BI142" i="43"/>
  <c r="BM142" i="43"/>
  <c r="BI144" i="43"/>
  <c r="BM144" i="43"/>
  <c r="BK145" i="43"/>
  <c r="BM146" i="43"/>
  <c r="BK147" i="43"/>
  <c r="BI148" i="43"/>
  <c r="BK149" i="43"/>
  <c r="BL141" i="43"/>
  <c r="BH143" i="43"/>
  <c r="BH145" i="43"/>
  <c r="BL145" i="43"/>
  <c r="BH147" i="43"/>
  <c r="BL147" i="43"/>
  <c r="BI145" i="43"/>
  <c r="BI147" i="43"/>
  <c r="T149" i="43"/>
  <c r="T151" i="43"/>
  <c r="T152" i="43"/>
  <c r="T153" i="43"/>
  <c r="T154" i="43"/>
  <c r="T155" i="43"/>
  <c r="T156" i="43"/>
  <c r="BI150" i="43"/>
  <c r="BM150" i="43"/>
  <c r="BI152" i="43"/>
  <c r="BM152" i="43"/>
  <c r="BI154" i="43"/>
  <c r="BM154" i="43"/>
  <c r="BK155" i="43"/>
  <c r="BH155" i="43"/>
  <c r="BL155" i="43"/>
  <c r="BI155" i="43"/>
  <c r="BL159" i="43"/>
  <c r="BH159" i="43"/>
  <c r="BK159" i="43"/>
  <c r="BJ159" i="43"/>
  <c r="BM159" i="43"/>
  <c r="BL161" i="43"/>
  <c r="BH161" i="43"/>
  <c r="BK161" i="43"/>
  <c r="BJ161" i="43"/>
  <c r="BM161" i="43"/>
  <c r="BL163" i="43"/>
  <c r="BM163" i="43"/>
  <c r="BH156" i="43"/>
  <c r="BL156" i="43"/>
  <c r="BH158" i="43"/>
  <c r="BL158" i="43"/>
  <c r="BH160" i="43"/>
  <c r="BL160" i="43"/>
  <c r="BH162" i="43"/>
  <c r="BL162" i="43"/>
  <c r="BL164" i="43"/>
  <c r="BI156" i="43"/>
  <c r="BI158" i="43"/>
  <c r="BI160" i="43"/>
  <c r="BI162" i="43"/>
  <c r="BI164" i="43"/>
  <c r="BL66" i="42"/>
  <c r="BL51" i="42"/>
  <c r="BL60" i="42"/>
  <c r="BJ80" i="42"/>
  <c r="BK82" i="42"/>
  <c r="BK123" i="42"/>
  <c r="BK127" i="42"/>
  <c r="BJ10" i="42"/>
  <c r="BH11" i="42"/>
  <c r="BH23" i="42"/>
  <c r="BJ46" i="42"/>
  <c r="BH63" i="42"/>
  <c r="BK80" i="42"/>
  <c r="BH116" i="42"/>
  <c r="BJ125" i="42"/>
  <c r="BJ51" i="42"/>
  <c r="BL11" i="42"/>
  <c r="BJ23" i="42"/>
  <c r="BH51" i="42"/>
  <c r="BH60" i="42"/>
  <c r="BJ75" i="42"/>
  <c r="BK116" i="42"/>
  <c r="BK125" i="42"/>
  <c r="D30" i="42"/>
  <c r="DJ4" i="42"/>
  <c r="CY5" i="42"/>
  <c r="CY6" i="42" s="1"/>
  <c r="CX4" i="42"/>
  <c r="DC5" i="42"/>
  <c r="DB4" i="42"/>
  <c r="DG5" i="42"/>
  <c r="D40" i="42"/>
  <c r="D39" i="42"/>
  <c r="DT12" i="42"/>
  <c r="DS12" i="42"/>
  <c r="AL12" i="42"/>
  <c r="DO13" i="42"/>
  <c r="DO14" i="42"/>
  <c r="DO15" i="42"/>
  <c r="DR12" i="42"/>
  <c r="DM13" i="42"/>
  <c r="DM14" i="42"/>
  <c r="DM15" i="42"/>
  <c r="DQ12" i="42"/>
  <c r="AJ12" i="42"/>
  <c r="O167" i="42"/>
  <c r="T5" i="42"/>
  <c r="T14" i="42"/>
  <c r="T21" i="42"/>
  <c r="T30" i="42"/>
  <c r="BK34" i="42"/>
  <c r="R3" i="42"/>
  <c r="DA4" i="42"/>
  <c r="DA5" i="42"/>
  <c r="DE4" i="42"/>
  <c r="DE5" i="42"/>
  <c r="DI4" i="42"/>
  <c r="DI5" i="42"/>
  <c r="DN4" i="42"/>
  <c r="DT3" i="42"/>
  <c r="AM3" i="42" s="1"/>
  <c r="DC6" i="42"/>
  <c r="DC7" i="42"/>
  <c r="T27" i="42"/>
  <c r="T37" i="42"/>
  <c r="S3" i="42"/>
  <c r="S167" i="42"/>
  <c r="CX6" i="42"/>
  <c r="CX7" i="42"/>
  <c r="DB6" i="42"/>
  <c r="DB7" i="42"/>
  <c r="DJ6" i="42"/>
  <c r="DJ7" i="42"/>
  <c r="DG6" i="42"/>
  <c r="DG7" i="42"/>
  <c r="T11" i="42"/>
  <c r="T20" i="42"/>
  <c r="T22" i="42"/>
  <c r="T24" i="42"/>
  <c r="T28" i="42"/>
  <c r="T31" i="42"/>
  <c r="BL15" i="42"/>
  <c r="BH15" i="42"/>
  <c r="BK15" i="42"/>
  <c r="BJ15" i="42"/>
  <c r="BI15" i="42"/>
  <c r="D25" i="42"/>
  <c r="D24" i="42"/>
  <c r="BJ43" i="42"/>
  <c r="BL54" i="42"/>
  <c r="BM54" i="42"/>
  <c r="DL4" i="42"/>
  <c r="DQ4" i="42" s="1"/>
  <c r="AJ4" i="42" s="1"/>
  <c r="CZ5" i="42"/>
  <c r="DD5" i="42"/>
  <c r="BK10" i="42"/>
  <c r="BI11" i="42"/>
  <c r="BM11" i="42"/>
  <c r="BK23" i="42"/>
  <c r="BH36" i="42"/>
  <c r="T44" i="42"/>
  <c r="T49" i="42"/>
  <c r="T52" i="42"/>
  <c r="T53" i="42"/>
  <c r="T56" i="42"/>
  <c r="T59" i="42"/>
  <c r="T62" i="42"/>
  <c r="T63" i="42"/>
  <c r="DQ3" i="42"/>
  <c r="AJ3" i="42"/>
  <c r="BH10" i="42"/>
  <c r="BJ11" i="42"/>
  <c r="BL49" i="42"/>
  <c r="BM49" i="42"/>
  <c r="T51" i="42"/>
  <c r="BJ52" i="42"/>
  <c r="BI10" i="42"/>
  <c r="BI23" i="42"/>
  <c r="T43" i="42"/>
  <c r="T45" i="42"/>
  <c r="T47" i="42"/>
  <c r="T48" i="42"/>
  <c r="T54" i="42"/>
  <c r="BM56" i="42"/>
  <c r="T57" i="42"/>
  <c r="T60" i="42"/>
  <c r="T61" i="42"/>
  <c r="BK46" i="42"/>
  <c r="BK51" i="42"/>
  <c r="BK60" i="42"/>
  <c r="BI63" i="42"/>
  <c r="T66" i="42"/>
  <c r="T78" i="42"/>
  <c r="T79" i="42"/>
  <c r="T87" i="42"/>
  <c r="T88" i="42"/>
  <c r="BH46" i="42"/>
  <c r="BL46" i="42"/>
  <c r="BJ78" i="42"/>
  <c r="BI46" i="42"/>
  <c r="BI51" i="42"/>
  <c r="BI60" i="42"/>
  <c r="T68" i="42"/>
  <c r="BH76" i="42"/>
  <c r="BM78" i="42"/>
  <c r="T81" i="42"/>
  <c r="T85" i="42"/>
  <c r="T86" i="42"/>
  <c r="BJ89" i="42"/>
  <c r="BH69" i="42"/>
  <c r="BK75" i="42"/>
  <c r="BH80" i="42"/>
  <c r="BL80" i="42"/>
  <c r="BH82" i="42"/>
  <c r="BL82" i="42"/>
  <c r="BL84" i="42"/>
  <c r="T93" i="42"/>
  <c r="T108" i="42"/>
  <c r="BH75" i="42"/>
  <c r="BL75" i="42"/>
  <c r="BI80" i="42"/>
  <c r="BI82" i="42"/>
  <c r="BL88" i="42"/>
  <c r="T96" i="42"/>
  <c r="T103" i="42"/>
  <c r="BI75" i="42"/>
  <c r="BI88" i="42"/>
  <c r="T100" i="42"/>
  <c r="T107" i="42"/>
  <c r="T110" i="42"/>
  <c r="T118" i="42"/>
  <c r="T113" i="42"/>
  <c r="T114" i="42"/>
  <c r="T122" i="42"/>
  <c r="T119" i="42"/>
  <c r="BI116" i="42"/>
  <c r="BM116" i="42"/>
  <c r="BH126" i="42"/>
  <c r="T130" i="42"/>
  <c r="T134" i="42"/>
  <c r="T132" i="42"/>
  <c r="BH123" i="42"/>
  <c r="BL123" i="42"/>
  <c r="BH125" i="42"/>
  <c r="BL125" i="42"/>
  <c r="BH127" i="42"/>
  <c r="BL127" i="42"/>
  <c r="T144" i="42"/>
  <c r="BI123" i="42"/>
  <c r="BM123" i="42"/>
  <c r="BI125" i="42"/>
  <c r="BI127" i="42"/>
  <c r="T135" i="42"/>
  <c r="T141" i="42"/>
  <c r="T138" i="42"/>
  <c r="T139" i="42"/>
  <c r="T146" i="42"/>
  <c r="T152" i="42"/>
  <c r="T153" i="42"/>
  <c r="T151" i="42"/>
  <c r="BK165" i="42"/>
  <c r="T157" i="42"/>
  <c r="T162" i="42"/>
  <c r="T159" i="42"/>
  <c r="T161" i="42"/>
  <c r="BL164" i="42"/>
  <c r="BM164" i="42"/>
  <c r="BJ49" i="41"/>
  <c r="BJ76" i="41"/>
  <c r="BJ19" i="41"/>
  <c r="BJ25" i="41"/>
  <c r="BH47" i="41"/>
  <c r="BL49" i="41"/>
  <c r="BJ54" i="41"/>
  <c r="BK63" i="41"/>
  <c r="BL74" i="41"/>
  <c r="BL76" i="41"/>
  <c r="BH78" i="41"/>
  <c r="BJ82" i="41"/>
  <c r="BK88" i="41"/>
  <c r="BJ89" i="41"/>
  <c r="BJ116" i="41"/>
  <c r="BH118" i="41"/>
  <c r="BJ138" i="41"/>
  <c r="BH142" i="41"/>
  <c r="BJ43" i="41"/>
  <c r="BH16" i="41"/>
  <c r="BL19" i="41"/>
  <c r="BK36" i="41"/>
  <c r="BJ47" i="41"/>
  <c r="BH56" i="41"/>
  <c r="BJ66" i="41"/>
  <c r="BJ78" i="41"/>
  <c r="BL82" i="41"/>
  <c r="BH84" i="41"/>
  <c r="BL89" i="41"/>
  <c r="BK116" i="41"/>
  <c r="BK118" i="41"/>
  <c r="BK138" i="41"/>
  <c r="BK142" i="41"/>
  <c r="BH149" i="41"/>
  <c r="BJ52" i="41"/>
  <c r="BJ74" i="41"/>
  <c r="BJ16" i="41"/>
  <c r="BJ34" i="41"/>
  <c r="BL47" i="41"/>
  <c r="BH49" i="41"/>
  <c r="BJ56" i="41"/>
  <c r="BL66" i="41"/>
  <c r="BH74" i="41"/>
  <c r="BH76" i="41"/>
  <c r="BL78" i="41"/>
  <c r="BJ84" i="41"/>
  <c r="BL118" i="41"/>
  <c r="BL142" i="41"/>
  <c r="BK149" i="41"/>
  <c r="BK164" i="41"/>
  <c r="E31" i="41"/>
  <c r="DB4" i="41"/>
  <c r="DJ4" i="41"/>
  <c r="DD4" i="41"/>
  <c r="CX4" i="41"/>
  <c r="DF4" i="41"/>
  <c r="DE4" i="41"/>
  <c r="DE5" i="41"/>
  <c r="DI5" i="41"/>
  <c r="DI4" i="41"/>
  <c r="DT3" i="41"/>
  <c r="DN4" i="41"/>
  <c r="R167" i="41"/>
  <c r="CX6" i="41"/>
  <c r="CX7" i="41"/>
  <c r="DB7" i="41"/>
  <c r="DB6" i="41"/>
  <c r="DJ7" i="41"/>
  <c r="DJ6" i="41"/>
  <c r="T6" i="41"/>
  <c r="DC4" i="41"/>
  <c r="DC5" i="41"/>
  <c r="DL4" i="41"/>
  <c r="DR3" i="41"/>
  <c r="DQ3" i="41"/>
  <c r="AJ3" i="41"/>
  <c r="CY4" i="41"/>
  <c r="CY5" i="41"/>
  <c r="DG4" i="41"/>
  <c r="DG5" i="41"/>
  <c r="DM13" i="41"/>
  <c r="DM14" i="41"/>
  <c r="DM15" i="41"/>
  <c r="DQ12" i="41"/>
  <c r="AJ12" i="41"/>
  <c r="DR12" i="41"/>
  <c r="S3" i="41"/>
  <c r="S167" i="41"/>
  <c r="DS3" i="41"/>
  <c r="AL3" i="41"/>
  <c r="DO13" i="41"/>
  <c r="DO14" i="41"/>
  <c r="DO15" i="41"/>
  <c r="DS12" i="41"/>
  <c r="AL12" i="41"/>
  <c r="DT12" i="41"/>
  <c r="DA5" i="41"/>
  <c r="DA4" i="41"/>
  <c r="AH167" i="41"/>
  <c r="D56" i="41" s="1"/>
  <c r="D57" i="41" s="1"/>
  <c r="BC167" i="41"/>
  <c r="C104" i="41" s="1"/>
  <c r="F89" i="41"/>
  <c r="F90" i="41"/>
  <c r="F91" i="41" s="1"/>
  <c r="F51" i="41"/>
  <c r="F52" i="41"/>
  <c r="F53" i="41"/>
  <c r="F35" i="41"/>
  <c r="F36" i="41"/>
  <c r="F37" i="41"/>
  <c r="F38" i="41"/>
  <c r="F40" i="41" s="1"/>
  <c r="F28" i="41"/>
  <c r="F23" i="41"/>
  <c r="F66" i="41"/>
  <c r="F67" i="41"/>
  <c r="F68" i="41" s="1"/>
  <c r="F47" i="41"/>
  <c r="F48" i="41"/>
  <c r="F43" i="41"/>
  <c r="F44" i="41" s="1"/>
  <c r="F29" i="41"/>
  <c r="F84" i="41"/>
  <c r="F85" i="41"/>
  <c r="F86" i="41" s="1"/>
  <c r="BJ8" i="41"/>
  <c r="BM11" i="41"/>
  <c r="T13" i="41"/>
  <c r="T14" i="41"/>
  <c r="T19" i="41"/>
  <c r="T20" i="41"/>
  <c r="T35" i="41"/>
  <c r="BK8" i="41"/>
  <c r="T26" i="41"/>
  <c r="BL35" i="41"/>
  <c r="N167" i="41"/>
  <c r="AA167" i="41"/>
  <c r="C118" i="41" s="1"/>
  <c r="AW167" i="41"/>
  <c r="C106" i="41" s="1"/>
  <c r="BH8" i="41"/>
  <c r="BL8" i="41"/>
  <c r="T22" i="41"/>
  <c r="D24" i="41"/>
  <c r="E30" i="41"/>
  <c r="T30" i="41"/>
  <c r="D40" i="41"/>
  <c r="D39" i="41"/>
  <c r="BI8" i="41"/>
  <c r="BL11" i="41"/>
  <c r="BH11" i="41"/>
  <c r="BJ11" i="41"/>
  <c r="BK11" i="41"/>
  <c r="T17" i="41"/>
  <c r="E25" i="41"/>
  <c r="E24" i="41"/>
  <c r="BL51" i="41"/>
  <c r="BH51" i="41"/>
  <c r="BK51" i="41"/>
  <c r="BJ51" i="41"/>
  <c r="BM51" i="41"/>
  <c r="BI16" i="41"/>
  <c r="BM16" i="41"/>
  <c r="BI19" i="41"/>
  <c r="BM19" i="41"/>
  <c r="BH23" i="41"/>
  <c r="BL23" i="41"/>
  <c r="BI25" i="41"/>
  <c r="D30" i="41"/>
  <c r="BK34" i="41"/>
  <c r="BI36" i="41"/>
  <c r="BJ37" i="41"/>
  <c r="BK37" i="41"/>
  <c r="T40" i="41"/>
  <c r="T46" i="41"/>
  <c r="T49" i="41"/>
  <c r="T56" i="41"/>
  <c r="BK60" i="41"/>
  <c r="BJ60" i="41"/>
  <c r="BI23" i="41"/>
  <c r="BM23" i="41"/>
  <c r="T38" i="41"/>
  <c r="BL46" i="41"/>
  <c r="BH46" i="41"/>
  <c r="BK46" i="41"/>
  <c r="BJ46" i="41"/>
  <c r="BM46" i="41"/>
  <c r="BL126" i="41"/>
  <c r="BH126" i="41"/>
  <c r="BK126" i="41"/>
  <c r="BJ126" i="41"/>
  <c r="BM126" i="41"/>
  <c r="BI126" i="41"/>
  <c r="BI15" i="41"/>
  <c r="T39" i="41"/>
  <c r="T43" i="41"/>
  <c r="T45" i="41"/>
  <c r="T47" i="41"/>
  <c r="T51" i="41"/>
  <c r="BI51" i="41"/>
  <c r="T58" i="41"/>
  <c r="T62" i="41"/>
  <c r="T64" i="41"/>
  <c r="T65" i="41"/>
  <c r="BI43" i="41"/>
  <c r="BI47" i="41"/>
  <c r="BM47" i="41"/>
  <c r="BI49" i="41"/>
  <c r="BM49" i="41"/>
  <c r="BI52" i="41"/>
  <c r="BM52" i="41"/>
  <c r="BI56" i="41"/>
  <c r="BM56" i="41"/>
  <c r="BH63" i="41"/>
  <c r="BL63" i="41"/>
  <c r="T76" i="41"/>
  <c r="T80" i="41"/>
  <c r="T87" i="41"/>
  <c r="T89" i="41"/>
  <c r="BI57" i="41"/>
  <c r="BM57" i="41"/>
  <c r="BI63" i="41"/>
  <c r="BM63" i="41"/>
  <c r="T73" i="41"/>
  <c r="BI50" i="41"/>
  <c r="T72" i="41"/>
  <c r="T74" i="41"/>
  <c r="BL79" i="41"/>
  <c r="BH79" i="41"/>
  <c r="BI79" i="41"/>
  <c r="T82" i="41"/>
  <c r="T86" i="41"/>
  <c r="T90" i="41"/>
  <c r="T95" i="41"/>
  <c r="BI74" i="41"/>
  <c r="BM74" i="41"/>
  <c r="BH75" i="41"/>
  <c r="BL75" i="41"/>
  <c r="BK76" i="41"/>
  <c r="BK78" i="41"/>
  <c r="BI82" i="41"/>
  <c r="BM82" i="41"/>
  <c r="BI84" i="41"/>
  <c r="BM84" i="41"/>
  <c r="BH88" i="41"/>
  <c r="BL88" i="41"/>
  <c r="BK89" i="41"/>
  <c r="T106" i="41"/>
  <c r="BI75" i="41"/>
  <c r="BM75" i="41"/>
  <c r="BI88" i="41"/>
  <c r="BM88" i="41"/>
  <c r="T92" i="41"/>
  <c r="T100" i="41"/>
  <c r="BI76" i="41"/>
  <c r="BI78" i="41"/>
  <c r="BI89" i="41"/>
  <c r="T94" i="41"/>
  <c r="T97" i="41"/>
  <c r="T102" i="41"/>
  <c r="BL115" i="41"/>
  <c r="BH115" i="41"/>
  <c r="BK115" i="41"/>
  <c r="BJ115" i="41"/>
  <c r="BM115" i="41"/>
  <c r="BK117" i="41"/>
  <c r="BJ117" i="41"/>
  <c r="T129" i="41"/>
  <c r="BL124" i="41"/>
  <c r="BH124" i="41"/>
  <c r="BI124" i="41"/>
  <c r="BH116" i="41"/>
  <c r="BL116" i="41"/>
  <c r="BI118" i="41"/>
  <c r="BM118" i="41"/>
  <c r="BH119" i="41"/>
  <c r="BL123" i="41"/>
  <c r="T135" i="41"/>
  <c r="T136" i="41"/>
  <c r="BI116" i="41"/>
  <c r="BI123" i="41"/>
  <c r="T130" i="41"/>
  <c r="BH128" i="41"/>
  <c r="BK128" i="41"/>
  <c r="T134" i="41"/>
  <c r="BH127" i="41"/>
  <c r="BL127" i="41"/>
  <c r="T139" i="41"/>
  <c r="T140" i="41"/>
  <c r="T145" i="41"/>
  <c r="BI127" i="41"/>
  <c r="BM127" i="41"/>
  <c r="T143" i="41"/>
  <c r="T149" i="41"/>
  <c r="T137" i="41"/>
  <c r="T147" i="41"/>
  <c r="BH138" i="41"/>
  <c r="BL138" i="41"/>
  <c r="BI142" i="41"/>
  <c r="BM142" i="41"/>
  <c r="BI149" i="41"/>
  <c r="BM149" i="41"/>
  <c r="T154" i="41"/>
  <c r="BI138" i="41"/>
  <c r="T153" i="41"/>
  <c r="BL165" i="41"/>
  <c r="BH165" i="41"/>
  <c r="BK165" i="41"/>
  <c r="BJ165" i="41"/>
  <c r="BI165" i="41"/>
  <c r="T156" i="41"/>
  <c r="T158" i="41"/>
  <c r="T161" i="41"/>
  <c r="BH164" i="41"/>
  <c r="BL164" i="41"/>
  <c r="BI164" i="41"/>
  <c r="BM164" i="41"/>
  <c r="DN5" i="46"/>
  <c r="DT4" i="46"/>
  <c r="AM4" i="46" s="1"/>
  <c r="DS4" i="46"/>
  <c r="AL4" i="46" s="1"/>
  <c r="DC8" i="46"/>
  <c r="DC9" i="46"/>
  <c r="DF6" i="46"/>
  <c r="DF7" i="46"/>
  <c r="DJ6" i="46"/>
  <c r="DJ7" i="46"/>
  <c r="DE9" i="46"/>
  <c r="DE8" i="46"/>
  <c r="DH9" i="46"/>
  <c r="DH8" i="46"/>
  <c r="CZ9" i="46"/>
  <c r="CZ8" i="46"/>
  <c r="L5" i="46"/>
  <c r="U5" i="46" s="1"/>
  <c r="CX6" i="46"/>
  <c r="CX7" i="46"/>
  <c r="DB6" i="46"/>
  <c r="DB7" i="46"/>
  <c r="DS15" i="46"/>
  <c r="AL15" i="46"/>
  <c r="DO16" i="46"/>
  <c r="DT15" i="46"/>
  <c r="AM15" i="46"/>
  <c r="DG8" i="46"/>
  <c r="DG9" i="46"/>
  <c r="CY8" i="46"/>
  <c r="CY9" i="46"/>
  <c r="DI9" i="46"/>
  <c r="DI8" i="46"/>
  <c r="DA9" i="46"/>
  <c r="DA8" i="46"/>
  <c r="DD9" i="46"/>
  <c r="DD8" i="46"/>
  <c r="DR15" i="46"/>
  <c r="AK15" i="46"/>
  <c r="DQ15" i="46"/>
  <c r="AJ15" i="46"/>
  <c r="DM16" i="46"/>
  <c r="DJ6" i="45"/>
  <c r="DJ7" i="45"/>
  <c r="DQ12" i="45"/>
  <c r="AJ12" i="45"/>
  <c r="DM13" i="45"/>
  <c r="DM14" i="45"/>
  <c r="DM15" i="45"/>
  <c r="DR12" i="45"/>
  <c r="AK12" i="45"/>
  <c r="R167" i="45"/>
  <c r="T3" i="45"/>
  <c r="DH9" i="45"/>
  <c r="DH8" i="45"/>
  <c r="CZ9" i="45"/>
  <c r="CZ8" i="45"/>
  <c r="DG9" i="45"/>
  <c r="DG8" i="45"/>
  <c r="CY9" i="45"/>
  <c r="CY8" i="45"/>
  <c r="DF6" i="45"/>
  <c r="DF7" i="45"/>
  <c r="DI6" i="45"/>
  <c r="DI7" i="45"/>
  <c r="DB6" i="45"/>
  <c r="DB7" i="45"/>
  <c r="DE6" i="45"/>
  <c r="DE7" i="45"/>
  <c r="DD9" i="45"/>
  <c r="DD8" i="45"/>
  <c r="DC9" i="45"/>
  <c r="DC8" i="45"/>
  <c r="CX6" i="45"/>
  <c r="CX7" i="45"/>
  <c r="L5" i="45"/>
  <c r="U5" i="45"/>
  <c r="DA6" i="45"/>
  <c r="DA7" i="45"/>
  <c r="DS15" i="45"/>
  <c r="AL15" i="45"/>
  <c r="DO16" i="45"/>
  <c r="DT15" i="45"/>
  <c r="AM15" i="45"/>
  <c r="R167" i="44"/>
  <c r="T3" i="44"/>
  <c r="DD6" i="44"/>
  <c r="DD7" i="44"/>
  <c r="DG6" i="44"/>
  <c r="DG7" i="44"/>
  <c r="DN5" i="44"/>
  <c r="DN6" i="44" s="1"/>
  <c r="DN7" i="44" s="1"/>
  <c r="DN8" i="44" s="1"/>
  <c r="DN9" i="44" s="1"/>
  <c r="DN10" i="44" s="1"/>
  <c r="DN11" i="44" s="1"/>
  <c r="DN12" i="44" s="1"/>
  <c r="DN13" i="44" s="1"/>
  <c r="DN14" i="44" s="1"/>
  <c r="DN15" i="44" s="1"/>
  <c r="DN16" i="44" s="1"/>
  <c r="DN17" i="44" s="1"/>
  <c r="DN18" i="44" s="1"/>
  <c r="DN19" i="44" s="1"/>
  <c r="DN20" i="44" s="1"/>
  <c r="DN21" i="44" s="1"/>
  <c r="DN22" i="44" s="1"/>
  <c r="DN23" i="44" s="1"/>
  <c r="DN24" i="44" s="1"/>
  <c r="DN25" i="44" s="1"/>
  <c r="DN26" i="44" s="1"/>
  <c r="DN27" i="44" s="1"/>
  <c r="DN28" i="44" s="1"/>
  <c r="DN29" i="44" s="1"/>
  <c r="DN30" i="44" s="1"/>
  <c r="DN31" i="44" s="1"/>
  <c r="DN32" i="44" s="1"/>
  <c r="DN33" i="44" s="1"/>
  <c r="DN34" i="44" s="1"/>
  <c r="DN35" i="44" s="1"/>
  <c r="DN36" i="44" s="1"/>
  <c r="DN37" i="44" s="1"/>
  <c r="DN38" i="44" s="1"/>
  <c r="DN39" i="44" s="1"/>
  <c r="DN40" i="44" s="1"/>
  <c r="DN41" i="44" s="1"/>
  <c r="DN42" i="44" s="1"/>
  <c r="DN43" i="44" s="1"/>
  <c r="DN44" i="44" s="1"/>
  <c r="DN45" i="44" s="1"/>
  <c r="DN46" i="44" s="1"/>
  <c r="DN47" i="44" s="1"/>
  <c r="DN48" i="44" s="1"/>
  <c r="DN49" i="44" s="1"/>
  <c r="DN50" i="44" s="1"/>
  <c r="DN51" i="44" s="1"/>
  <c r="DN52" i="44" s="1"/>
  <c r="DN53" i="44" s="1"/>
  <c r="DN54" i="44" s="1"/>
  <c r="DN55" i="44" s="1"/>
  <c r="DN56" i="44" s="1"/>
  <c r="DN57" i="44" s="1"/>
  <c r="DN58" i="44" s="1"/>
  <c r="DN59" i="44" s="1"/>
  <c r="DN60" i="44" s="1"/>
  <c r="DN61" i="44" s="1"/>
  <c r="DN62" i="44" s="1"/>
  <c r="DN63" i="44" s="1"/>
  <c r="DN64" i="44" s="1"/>
  <c r="DN65" i="44" s="1"/>
  <c r="DN66" i="44" s="1"/>
  <c r="DN67" i="44" s="1"/>
  <c r="DN68" i="44" s="1"/>
  <c r="DN69" i="44" s="1"/>
  <c r="DN70" i="44" s="1"/>
  <c r="DN71" i="44" s="1"/>
  <c r="DN72" i="44" s="1"/>
  <c r="DN73" i="44" s="1"/>
  <c r="DN74" i="44" s="1"/>
  <c r="DN75" i="44" s="1"/>
  <c r="DN76" i="44" s="1"/>
  <c r="DN77" i="44" s="1"/>
  <c r="DN78" i="44" s="1"/>
  <c r="DN79" i="44" s="1"/>
  <c r="DN80" i="44" s="1"/>
  <c r="DN81" i="44" s="1"/>
  <c r="DN82" i="44" s="1"/>
  <c r="DN83" i="44" s="1"/>
  <c r="DN84" i="44" s="1"/>
  <c r="DN85" i="44" s="1"/>
  <c r="DN86" i="44" s="1"/>
  <c r="DN87" i="44" s="1"/>
  <c r="DN88" i="44" s="1"/>
  <c r="DN89" i="44" s="1"/>
  <c r="DN90" i="44" s="1"/>
  <c r="DN91" i="44" s="1"/>
  <c r="DN92" i="44" s="1"/>
  <c r="DN93" i="44" s="1"/>
  <c r="DN94" i="44" s="1"/>
  <c r="DN95" i="44" s="1"/>
  <c r="DN96" i="44" s="1"/>
  <c r="DN97" i="44" s="1"/>
  <c r="DN98" i="44" s="1"/>
  <c r="DN99" i="44" s="1"/>
  <c r="DN100" i="44" s="1"/>
  <c r="DN101" i="44" s="1"/>
  <c r="DN102" i="44" s="1"/>
  <c r="DN103" i="44" s="1"/>
  <c r="DN104" i="44" s="1"/>
  <c r="DN105" i="44" s="1"/>
  <c r="DN106" i="44" s="1"/>
  <c r="DN107" i="44" s="1"/>
  <c r="DN108" i="44" s="1"/>
  <c r="DN109" i="44" s="1"/>
  <c r="DN110" i="44" s="1"/>
  <c r="DN111" i="44" s="1"/>
  <c r="DN112" i="44" s="1"/>
  <c r="DN113" i="44" s="1"/>
  <c r="DN114" i="44" s="1"/>
  <c r="DN115" i="44" s="1"/>
  <c r="DN116" i="44" s="1"/>
  <c r="DN117" i="44" s="1"/>
  <c r="DN118" i="44" s="1"/>
  <c r="DN119" i="44" s="1"/>
  <c r="DN120" i="44" s="1"/>
  <c r="DN121" i="44" s="1"/>
  <c r="DN122" i="44" s="1"/>
  <c r="DN123" i="44" s="1"/>
  <c r="DN124" i="44" s="1"/>
  <c r="DN125" i="44" s="1"/>
  <c r="DN126" i="44" s="1"/>
  <c r="DN127" i="44" s="1"/>
  <c r="DN128" i="44" s="1"/>
  <c r="DN129" i="44" s="1"/>
  <c r="DN130" i="44" s="1"/>
  <c r="DN131" i="44" s="1"/>
  <c r="DN132" i="44" s="1"/>
  <c r="DN133" i="44" s="1"/>
  <c r="DN134" i="44" s="1"/>
  <c r="DN135" i="44" s="1"/>
  <c r="DN136" i="44" s="1"/>
  <c r="DN137" i="44" s="1"/>
  <c r="DN138" i="44" s="1"/>
  <c r="DN139" i="44" s="1"/>
  <c r="DN140" i="44" s="1"/>
  <c r="DN141" i="44" s="1"/>
  <c r="DN142" i="44" s="1"/>
  <c r="DN143" i="44" s="1"/>
  <c r="DN144" i="44" s="1"/>
  <c r="DN145" i="44" s="1"/>
  <c r="DN146" i="44" s="1"/>
  <c r="DN147" i="44" s="1"/>
  <c r="DN148" i="44" s="1"/>
  <c r="DN149" i="44" s="1"/>
  <c r="DN150" i="44" s="1"/>
  <c r="DN151" i="44" s="1"/>
  <c r="DN152" i="44" s="1"/>
  <c r="DN153" i="44" s="1"/>
  <c r="DN154" i="44" s="1"/>
  <c r="DN155" i="44" s="1"/>
  <c r="DN156" i="44" s="1"/>
  <c r="DN157" i="44" s="1"/>
  <c r="DN158" i="44" s="1"/>
  <c r="DN159" i="44" s="1"/>
  <c r="DN160" i="44" s="1"/>
  <c r="DN161" i="44" s="1"/>
  <c r="DN162" i="44" s="1"/>
  <c r="DN163" i="44" s="1"/>
  <c r="DN164" i="44" s="1"/>
  <c r="DN165" i="44" s="1"/>
  <c r="DT4" i="44"/>
  <c r="AM4" i="44" s="1"/>
  <c r="DI9" i="44"/>
  <c r="DI8" i="44"/>
  <c r="DJ9" i="44"/>
  <c r="DJ8" i="44"/>
  <c r="DB9" i="44"/>
  <c r="DB10" i="44" s="1"/>
  <c r="CZ6" i="44"/>
  <c r="CZ7" i="44"/>
  <c r="DC6" i="44"/>
  <c r="DC7" i="44"/>
  <c r="CY6" i="44"/>
  <c r="CY7" i="44"/>
  <c r="DE9" i="44"/>
  <c r="DE8" i="44"/>
  <c r="DF9" i="44"/>
  <c r="DF8" i="44"/>
  <c r="DH6" i="44"/>
  <c r="DH7" i="44"/>
  <c r="CX9" i="44"/>
  <c r="CX8" i="44"/>
  <c r="R167" i="43"/>
  <c r="T3" i="43"/>
  <c r="DO13" i="43"/>
  <c r="DO14" i="43"/>
  <c r="DO15" i="43"/>
  <c r="DT12" i="43"/>
  <c r="AM12" i="43"/>
  <c r="DS12" i="43"/>
  <c r="AL12" i="43"/>
  <c r="CX9" i="43"/>
  <c r="CX8" i="43"/>
  <c r="DM16" i="43"/>
  <c r="DR15" i="43"/>
  <c r="AK15" i="43"/>
  <c r="DQ15" i="43"/>
  <c r="AJ15" i="43"/>
  <c r="DI6" i="43"/>
  <c r="DI7" i="43"/>
  <c r="DJ9" i="43"/>
  <c r="DJ8" i="43"/>
  <c r="DB9" i="43"/>
  <c r="DB8" i="43"/>
  <c r="DC9" i="43"/>
  <c r="DC8" i="43"/>
  <c r="DE6" i="43"/>
  <c r="DE7" i="43"/>
  <c r="DL5" i="43"/>
  <c r="DR4" i="43"/>
  <c r="AK4" i="43" s="1"/>
  <c r="DD6" i="43"/>
  <c r="DD7" i="43"/>
  <c r="DA6" i="43"/>
  <c r="DA7" i="43"/>
  <c r="CZ6" i="43"/>
  <c r="CZ7" i="43"/>
  <c r="DG9" i="43"/>
  <c r="DG8" i="43"/>
  <c r="DD7" i="42"/>
  <c r="DD9" i="42" s="1"/>
  <c r="DD6" i="42"/>
  <c r="DC9" i="42"/>
  <c r="DC8" i="42"/>
  <c r="DS4" i="42"/>
  <c r="AL4" i="42" s="1"/>
  <c r="DN5" i="42"/>
  <c r="DT4" i="42"/>
  <c r="AM4" i="42" s="1"/>
  <c r="R167" i="42"/>
  <c r="T3" i="42"/>
  <c r="DR15" i="42"/>
  <c r="DQ15" i="42"/>
  <c r="AJ15" i="42"/>
  <c r="DM16" i="42"/>
  <c r="CZ7" i="42"/>
  <c r="CZ6" i="42"/>
  <c r="DG9" i="42"/>
  <c r="DG8" i="42"/>
  <c r="DI6" i="42"/>
  <c r="DI7" i="42"/>
  <c r="DA6" i="42"/>
  <c r="DA7" i="42"/>
  <c r="DR4" i="42"/>
  <c r="AK4" i="42" s="1"/>
  <c r="DL5" i="42"/>
  <c r="DL6" i="42" s="1"/>
  <c r="CX8" i="42"/>
  <c r="CX9" i="42"/>
  <c r="DO16" i="42"/>
  <c r="DT15" i="42"/>
  <c r="DS15" i="42"/>
  <c r="AL15" i="42"/>
  <c r="DJ8" i="42"/>
  <c r="DJ9" i="42"/>
  <c r="DB8" i="42"/>
  <c r="DB9" i="42"/>
  <c r="DE6" i="42"/>
  <c r="DE7" i="42"/>
  <c r="BP3" i="42"/>
  <c r="BF3" i="42"/>
  <c r="BB3" i="42"/>
  <c r="AX3" i="42"/>
  <c r="AT3" i="42"/>
  <c r="AF3" i="42"/>
  <c r="AB3" i="42"/>
  <c r="BD3" i="42"/>
  <c r="Y3" i="42"/>
  <c r="BL3" i="42" s="1"/>
  <c r="BR3" i="42"/>
  <c r="AV3" i="42"/>
  <c r="AD3" i="42"/>
  <c r="AZ3" i="42"/>
  <c r="F30" i="41"/>
  <c r="F31" i="41"/>
  <c r="DS15" i="41"/>
  <c r="AL15" i="41"/>
  <c r="DO16" i="41"/>
  <c r="DT15" i="41"/>
  <c r="AM15" i="41"/>
  <c r="DG6" i="41"/>
  <c r="DG7" i="41"/>
  <c r="DC7" i="41"/>
  <c r="DC6" i="41"/>
  <c r="DJ9" i="41"/>
  <c r="DJ8" i="41"/>
  <c r="DB9" i="41"/>
  <c r="DB8" i="41"/>
  <c r="T3" i="41"/>
  <c r="DA6" i="41"/>
  <c r="DA7" i="41"/>
  <c r="DI6" i="41"/>
  <c r="DI7" i="41"/>
  <c r="CX9" i="41"/>
  <c r="CX8" i="41"/>
  <c r="DT4" i="41"/>
  <c r="DS4" i="41"/>
  <c r="AL4" i="41"/>
  <c r="DN5" i="41"/>
  <c r="DE6" i="41"/>
  <c r="DE7" i="41"/>
  <c r="F24" i="41"/>
  <c r="F25" i="41"/>
  <c r="DR15" i="41"/>
  <c r="AK15" i="41"/>
  <c r="DQ15" i="41"/>
  <c r="AJ15" i="41"/>
  <c r="DM16" i="41"/>
  <c r="CY6" i="41"/>
  <c r="CY7" i="41"/>
  <c r="CY9" i="41" s="1"/>
  <c r="DQ4" i="41"/>
  <c r="AJ4" i="41"/>
  <c r="DL5" i="41"/>
  <c r="DR4" i="41"/>
  <c r="DH3" i="22"/>
  <c r="DH5" i="22" s="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03" i="21"/>
  <c r="T104" i="21"/>
  <c r="T105" i="21"/>
  <c r="T106" i="21"/>
  <c r="T107" i="21"/>
  <c r="T108" i="21"/>
  <c r="T109" i="21"/>
  <c r="T110" i="21"/>
  <c r="T111" i="21"/>
  <c r="T112" i="21"/>
  <c r="T113" i="21"/>
  <c r="T114" i="21"/>
  <c r="T115" i="21"/>
  <c r="T116" i="21"/>
  <c r="T117" i="21"/>
  <c r="T118" i="21"/>
  <c r="T119" i="21"/>
  <c r="T120" i="21"/>
  <c r="T121" i="21"/>
  <c r="T122" i="21"/>
  <c r="T123" i="21"/>
  <c r="T124" i="21"/>
  <c r="T125" i="21"/>
  <c r="T126" i="21"/>
  <c r="T127" i="21"/>
  <c r="T128" i="21"/>
  <c r="T129" i="21"/>
  <c r="T130" i="21"/>
  <c r="T131" i="21"/>
  <c r="T132" i="21"/>
  <c r="T133" i="21"/>
  <c r="T134" i="21"/>
  <c r="T135" i="21"/>
  <c r="T136" i="21"/>
  <c r="T137" i="21"/>
  <c r="T138" i="21"/>
  <c r="T139" i="21"/>
  <c r="T140" i="21"/>
  <c r="T141" i="21"/>
  <c r="T142" i="21"/>
  <c r="T143" i="21"/>
  <c r="T144" i="21"/>
  <c r="T145" i="21"/>
  <c r="T146" i="21"/>
  <c r="T147" i="21"/>
  <c r="T148" i="21"/>
  <c r="T149" i="21"/>
  <c r="T150" i="21"/>
  <c r="T151" i="21"/>
  <c r="T152" i="21"/>
  <c r="T153" i="21"/>
  <c r="T154" i="21"/>
  <c r="T155" i="21"/>
  <c r="T156" i="21"/>
  <c r="T157" i="21"/>
  <c r="T158" i="21"/>
  <c r="T159" i="21"/>
  <c r="T160" i="21"/>
  <c r="T161" i="21"/>
  <c r="T162" i="21"/>
  <c r="T163" i="21"/>
  <c r="T164" i="21"/>
  <c r="T165" i="21"/>
  <c r="T3" i="21"/>
  <c r="AV164" i="22"/>
  <c r="AV165" i="22"/>
  <c r="DB3" i="22"/>
  <c r="DB4" i="22" s="1"/>
  <c r="CY3" i="22"/>
  <c r="AV3" i="22"/>
  <c r="AV4" i="22"/>
  <c r="CY5" i="22"/>
  <c r="CY7" i="22" s="1"/>
  <c r="AV5" i="22"/>
  <c r="AV6" i="22"/>
  <c r="AV7" i="22"/>
  <c r="AV8" i="22"/>
  <c r="AV9" i="22"/>
  <c r="AV12" i="22"/>
  <c r="AV13" i="22"/>
  <c r="AV14" i="22"/>
  <c r="AV17" i="22"/>
  <c r="AV18" i="22"/>
  <c r="AV20" i="22"/>
  <c r="AV21" i="22"/>
  <c r="AV22" i="22"/>
  <c r="AV24" i="22"/>
  <c r="AV26" i="22"/>
  <c r="AV27" i="22"/>
  <c r="AV28" i="22"/>
  <c r="AV29" i="22"/>
  <c r="AV30" i="22"/>
  <c r="AV31" i="22"/>
  <c r="AV32" i="22"/>
  <c r="AV33" i="22"/>
  <c r="AV38" i="22"/>
  <c r="AV39" i="22"/>
  <c r="AV40" i="22"/>
  <c r="AV41" i="22"/>
  <c r="AV42" i="22"/>
  <c r="AV44" i="22"/>
  <c r="AV45" i="22"/>
  <c r="AV48" i="22"/>
  <c r="AV53" i="22"/>
  <c r="AV55" i="22"/>
  <c r="AV58" i="22"/>
  <c r="AV59" i="22"/>
  <c r="AV61" i="22"/>
  <c r="AV62" i="22"/>
  <c r="AV64" i="22"/>
  <c r="AV65" i="22"/>
  <c r="AV67" i="22"/>
  <c r="AV68" i="22"/>
  <c r="AV70" i="22"/>
  <c r="AV71" i="22"/>
  <c r="AV72" i="22"/>
  <c r="AV77" i="22"/>
  <c r="AV81" i="22"/>
  <c r="AV83" i="22"/>
  <c r="AV85" i="22"/>
  <c r="AV86" i="22"/>
  <c r="AV87" i="22"/>
  <c r="AV89" i="22"/>
  <c r="AV90" i="22"/>
  <c r="AV91" i="22"/>
  <c r="AV92" i="22"/>
  <c r="AV93" i="22"/>
  <c r="AV94" i="22"/>
  <c r="AV95" i="22"/>
  <c r="AV96" i="22"/>
  <c r="AV97" i="22"/>
  <c r="AV98" i="22"/>
  <c r="AV99" i="22"/>
  <c r="AV100" i="22"/>
  <c r="AV101" i="22"/>
  <c r="AV102" i="22"/>
  <c r="AV103" i="22"/>
  <c r="AV104" i="22"/>
  <c r="AV105" i="22"/>
  <c r="AV106" i="22"/>
  <c r="AV107" i="22"/>
  <c r="AV108" i="22"/>
  <c r="AV109" i="22"/>
  <c r="AV110" i="22"/>
  <c r="AV111" i="22"/>
  <c r="AV112" i="22"/>
  <c r="AV113" i="22"/>
  <c r="AV114" i="22"/>
  <c r="AV120" i="22"/>
  <c r="AV121" i="22"/>
  <c r="AV122" i="22"/>
  <c r="AV129" i="22"/>
  <c r="AV130" i="22"/>
  <c r="AV131" i="22"/>
  <c r="AV132" i="22"/>
  <c r="AV133" i="22"/>
  <c r="AV134" i="22"/>
  <c r="AV135" i="22"/>
  <c r="AV136" i="22"/>
  <c r="AV137" i="22"/>
  <c r="AV138" i="22"/>
  <c r="AV139" i="22"/>
  <c r="AV140" i="22"/>
  <c r="AV141" i="22"/>
  <c r="AV143" i="22"/>
  <c r="AV144" i="22"/>
  <c r="AV145" i="22"/>
  <c r="AV146" i="22"/>
  <c r="AV147" i="22"/>
  <c r="AV148" i="22"/>
  <c r="AV150" i="22"/>
  <c r="AV151" i="22"/>
  <c r="AV152" i="22"/>
  <c r="AV153" i="22"/>
  <c r="AV154" i="22"/>
  <c r="AV155" i="22"/>
  <c r="AV156" i="22"/>
  <c r="AV157" i="22"/>
  <c r="AV158" i="22"/>
  <c r="AV159" i="22"/>
  <c r="AV160" i="22"/>
  <c r="AV161" i="22"/>
  <c r="AV162" i="22"/>
  <c r="AV163" i="22"/>
  <c r="AV149" i="22"/>
  <c r="AV88" i="22"/>
  <c r="AV10" i="22"/>
  <c r="AV11" i="22"/>
  <c r="AV43" i="22"/>
  <c r="AV66" i="22"/>
  <c r="AV69" i="22"/>
  <c r="AV78" i="22"/>
  <c r="AV79" i="22"/>
  <c r="AV63" i="22"/>
  <c r="AV56" i="22"/>
  <c r="AV60" i="22"/>
  <c r="AV142" i="22"/>
  <c r="AV15" i="22"/>
  <c r="AV16" i="22"/>
  <c r="AV19" i="22"/>
  <c r="AV23" i="22"/>
  <c r="AV25" i="22"/>
  <c r="AV34" i="22"/>
  <c r="AV35" i="22"/>
  <c r="AV36" i="22"/>
  <c r="AV37" i="22"/>
  <c r="AV46" i="22"/>
  <c r="AV47" i="22"/>
  <c r="AV49" i="22"/>
  <c r="AV50" i="22"/>
  <c r="AV51" i="22"/>
  <c r="AV52" i="22"/>
  <c r="AV54" i="22"/>
  <c r="AV57" i="22"/>
  <c r="AV73" i="22"/>
  <c r="AV74" i="22"/>
  <c r="AV75" i="22"/>
  <c r="AV76" i="22"/>
  <c r="AV80" i="22"/>
  <c r="AV82" i="22"/>
  <c r="AV84" i="22"/>
  <c r="AV115" i="22"/>
  <c r="AV116" i="22"/>
  <c r="AV117" i="22"/>
  <c r="AV118" i="22"/>
  <c r="AV119" i="22"/>
  <c r="AV123" i="22"/>
  <c r="AV124" i="22"/>
  <c r="AV125" i="22"/>
  <c r="AV126" i="22"/>
  <c r="AV127" i="22"/>
  <c r="AV128" i="22"/>
  <c r="E43" i="22"/>
  <c r="AK164" i="22"/>
  <c r="AK165" i="22"/>
  <c r="DL3" i="22"/>
  <c r="DL4" i="22" s="1"/>
  <c r="AK7" i="22"/>
  <c r="AK8" i="22"/>
  <c r="AK12" i="22"/>
  <c r="AK13" i="22"/>
  <c r="AK14" i="22"/>
  <c r="AK17" i="22"/>
  <c r="AK18" i="22"/>
  <c r="AK20" i="22"/>
  <c r="AK21" i="22"/>
  <c r="AK24" i="22"/>
  <c r="AK26" i="22"/>
  <c r="AK27" i="22"/>
  <c r="AK28" i="22"/>
  <c r="AK29" i="22"/>
  <c r="AK30" i="22"/>
  <c r="AK31" i="22"/>
  <c r="AK32" i="22"/>
  <c r="AK33" i="22"/>
  <c r="AK38" i="22"/>
  <c r="AK39" i="22"/>
  <c r="AK40" i="22"/>
  <c r="AK41" i="22"/>
  <c r="AK42" i="22"/>
  <c r="AK44" i="22"/>
  <c r="AK45" i="22"/>
  <c r="AK48" i="22"/>
  <c r="AK53" i="22"/>
  <c r="AK55" i="22"/>
  <c r="AK59" i="22"/>
  <c r="AK61" i="22"/>
  <c r="AK62" i="22"/>
  <c r="AK71" i="22"/>
  <c r="AK85" i="22"/>
  <c r="AK86" i="22"/>
  <c r="AK87" i="22"/>
  <c r="AK89" i="22"/>
  <c r="AK101" i="22"/>
  <c r="AK102" i="22"/>
  <c r="AK103" i="22"/>
  <c r="AK104" i="22"/>
  <c r="AK105" i="22"/>
  <c r="AK106" i="22"/>
  <c r="AK107" i="22"/>
  <c r="AK108" i="22"/>
  <c r="AK109" i="22"/>
  <c r="AK110" i="22"/>
  <c r="AK112" i="22"/>
  <c r="AK113" i="22"/>
  <c r="AK114" i="22"/>
  <c r="AK120" i="22"/>
  <c r="AK121" i="22"/>
  <c r="AK122" i="22"/>
  <c r="AK129" i="22"/>
  <c r="AK130" i="22"/>
  <c r="AK131" i="22"/>
  <c r="AK132" i="22"/>
  <c r="AK133" i="22"/>
  <c r="AK134" i="22"/>
  <c r="AK135" i="22"/>
  <c r="AK136" i="22"/>
  <c r="AK137" i="22"/>
  <c r="AK138" i="22"/>
  <c r="AK139" i="22"/>
  <c r="AK140" i="22"/>
  <c r="AK141" i="22"/>
  <c r="AK143" i="22"/>
  <c r="AK144" i="22"/>
  <c r="AK145" i="22"/>
  <c r="AK146" i="22"/>
  <c r="AK147" i="22"/>
  <c r="AK148" i="22"/>
  <c r="AK150" i="22"/>
  <c r="AK151" i="22"/>
  <c r="AK152" i="22"/>
  <c r="AK153" i="22"/>
  <c r="AK154" i="22"/>
  <c r="AK155" i="22"/>
  <c r="AK156" i="22"/>
  <c r="AK157" i="22"/>
  <c r="AK158" i="22"/>
  <c r="AK159" i="22"/>
  <c r="AK160" i="22"/>
  <c r="AK161" i="22"/>
  <c r="AK162" i="22"/>
  <c r="AK163" i="22"/>
  <c r="AK88" i="22"/>
  <c r="AK10" i="22"/>
  <c r="AK11" i="22"/>
  <c r="AK43" i="22"/>
  <c r="AK15" i="22"/>
  <c r="AK16" i="22"/>
  <c r="AK19" i="22"/>
  <c r="AK25" i="22"/>
  <c r="AK34" i="22"/>
  <c r="AK35" i="22"/>
  <c r="AK36" i="22"/>
  <c r="AK37" i="22"/>
  <c r="AK46" i="22"/>
  <c r="AK47" i="22"/>
  <c r="AK49" i="22"/>
  <c r="AK50" i="22"/>
  <c r="AK51" i="22"/>
  <c r="AK52" i="22"/>
  <c r="AK54" i="22"/>
  <c r="AK82" i="22"/>
  <c r="AK84" i="22"/>
  <c r="AK115" i="22"/>
  <c r="AK116" i="22"/>
  <c r="DF3" i="22"/>
  <c r="DF4" i="22" s="1"/>
  <c r="DG3" i="22"/>
  <c r="DG4" i="22" s="1"/>
  <c r="DF5" i="22"/>
  <c r="DF6" i="22" s="1"/>
  <c r="DF7" i="22"/>
  <c r="DF8" i="22" s="1"/>
  <c r="DF9" i="22"/>
  <c r="DF11" i="22" s="1"/>
  <c r="E35" i="22"/>
  <c r="F50" i="26"/>
  <c r="F29" i="26"/>
  <c r="F28" i="26"/>
  <c r="H22" i="26"/>
  <c r="H4" i="26"/>
  <c r="H10" i="26"/>
  <c r="H16" i="26"/>
  <c r="H1" i="26"/>
  <c r="B2" i="26"/>
  <c r="B10" i="26"/>
  <c r="B16" i="26"/>
  <c r="B21" i="26"/>
  <c r="B27" i="26"/>
  <c r="B19" i="26"/>
  <c r="H27" i="26"/>
  <c r="I22" i="26"/>
  <c r="I4" i="26"/>
  <c r="I10" i="26"/>
  <c r="I16" i="26"/>
  <c r="I1" i="26"/>
  <c r="C2" i="26"/>
  <c r="C10" i="26"/>
  <c r="C16" i="26"/>
  <c r="C21" i="26"/>
  <c r="C27" i="26"/>
  <c r="C19" i="26"/>
  <c r="I27" i="26"/>
  <c r="J22" i="26"/>
  <c r="J4" i="26"/>
  <c r="J10" i="26"/>
  <c r="J16" i="26"/>
  <c r="J1" i="26"/>
  <c r="D2" i="26"/>
  <c r="D10" i="26"/>
  <c r="D16" i="26"/>
  <c r="D21" i="26"/>
  <c r="D27" i="26"/>
  <c r="D19" i="26"/>
  <c r="J27" i="26"/>
  <c r="K22" i="26"/>
  <c r="K4" i="26"/>
  <c r="K10" i="26"/>
  <c r="K16" i="26"/>
  <c r="K1" i="26"/>
  <c r="E2" i="26"/>
  <c r="E10" i="26"/>
  <c r="E16" i="26"/>
  <c r="E21" i="26"/>
  <c r="E27" i="26"/>
  <c r="E19" i="26"/>
  <c r="K27" i="26"/>
  <c r="L27" i="26"/>
  <c r="F27" i="26"/>
  <c r="F26" i="26"/>
  <c r="F25" i="26"/>
  <c r="F24" i="26"/>
  <c r="T23" i="26"/>
  <c r="F23" i="26"/>
  <c r="T22" i="26"/>
  <c r="L22" i="26"/>
  <c r="F22" i="26"/>
  <c r="Z21" i="26"/>
  <c r="T21" i="26"/>
  <c r="L21" i="26"/>
  <c r="F21" i="26"/>
  <c r="Z20" i="26"/>
  <c r="P20" i="26"/>
  <c r="Q20" i="26"/>
  <c r="R20" i="26"/>
  <c r="S20" i="26"/>
  <c r="T20" i="26"/>
  <c r="L20" i="26"/>
  <c r="F20" i="26"/>
  <c r="Z19" i="26"/>
  <c r="T19" i="26"/>
  <c r="L19" i="26"/>
  <c r="F19" i="26"/>
  <c r="Z18" i="26"/>
  <c r="T18" i="26"/>
  <c r="L18" i="26"/>
  <c r="F18" i="26"/>
  <c r="T17" i="26"/>
  <c r="L17" i="26"/>
  <c r="F17" i="26"/>
  <c r="T16" i="26"/>
  <c r="L16" i="26"/>
  <c r="F16" i="26"/>
  <c r="T15" i="26"/>
  <c r="L15" i="26"/>
  <c r="F15" i="26"/>
  <c r="P14" i="26"/>
  <c r="Q14" i="26"/>
  <c r="R14" i="26"/>
  <c r="S14" i="26"/>
  <c r="T14" i="26"/>
  <c r="L14" i="26"/>
  <c r="F14" i="26"/>
  <c r="T13" i="26"/>
  <c r="L13" i="26"/>
  <c r="F13" i="26"/>
  <c r="V12" i="26"/>
  <c r="W12" i="26"/>
  <c r="X12" i="26"/>
  <c r="Y12" i="26"/>
  <c r="Z12" i="26"/>
  <c r="T12" i="26"/>
  <c r="L12" i="26"/>
  <c r="F12" i="26"/>
  <c r="Z11" i="26"/>
  <c r="T11" i="26"/>
  <c r="L11" i="26"/>
  <c r="F11" i="26"/>
  <c r="Z10" i="26"/>
  <c r="T10" i="26"/>
  <c r="L10" i="26"/>
  <c r="F10" i="26"/>
  <c r="Z9" i="26"/>
  <c r="T9" i="26"/>
  <c r="L9" i="26"/>
  <c r="F9" i="26"/>
  <c r="Z8" i="26"/>
  <c r="P8" i="26"/>
  <c r="Q8" i="26"/>
  <c r="R8" i="26"/>
  <c r="S8" i="26"/>
  <c r="T8" i="26"/>
  <c r="L8" i="26"/>
  <c r="F8" i="26"/>
  <c r="V7" i="26"/>
  <c r="W7" i="26"/>
  <c r="X7" i="26"/>
  <c r="Y7" i="26"/>
  <c r="Z7" i="26"/>
  <c r="T7" i="26"/>
  <c r="L7" i="26"/>
  <c r="F7" i="26"/>
  <c r="Z6" i="26"/>
  <c r="T6" i="26"/>
  <c r="L6" i="26"/>
  <c r="F6" i="26"/>
  <c r="Z5" i="26"/>
  <c r="T5" i="26"/>
  <c r="L5" i="26"/>
  <c r="F5" i="26"/>
  <c r="Z4" i="26"/>
  <c r="T4" i="26"/>
  <c r="L4" i="26"/>
  <c r="F4" i="26"/>
  <c r="Z3" i="26"/>
  <c r="T3" i="26"/>
  <c r="L3" i="26"/>
  <c r="F3" i="26"/>
  <c r="Z2" i="26"/>
  <c r="T2" i="26"/>
  <c r="L2" i="26"/>
  <c r="F2" i="26"/>
  <c r="V1" i="26"/>
  <c r="W1" i="26"/>
  <c r="X1" i="26"/>
  <c r="Y1" i="26"/>
  <c r="Z1" i="26"/>
  <c r="P1" i="26"/>
  <c r="Q1" i="26"/>
  <c r="R1" i="26"/>
  <c r="S1" i="26"/>
  <c r="T1" i="26"/>
  <c r="L1" i="26"/>
  <c r="F1" i="26"/>
  <c r="AL150" i="22"/>
  <c r="AL151" i="22"/>
  <c r="AL152" i="22"/>
  <c r="AL153" i="22"/>
  <c r="AL154" i="22"/>
  <c r="AL155" i="22"/>
  <c r="AL156" i="22"/>
  <c r="AL157" i="22"/>
  <c r="AL158" i="22"/>
  <c r="AL159" i="22"/>
  <c r="AL160" i="22"/>
  <c r="AL161" i="22"/>
  <c r="AL162" i="22"/>
  <c r="AL163" i="22"/>
  <c r="AL147" i="22"/>
  <c r="AL148" i="22"/>
  <c r="DN3" i="22"/>
  <c r="DN4" i="22" s="1"/>
  <c r="DO3" i="22"/>
  <c r="DO4" i="22"/>
  <c r="DO5" i="22"/>
  <c r="DO6" i="22"/>
  <c r="DO7" i="22"/>
  <c r="DO8" i="22"/>
  <c r="DO9" i="22"/>
  <c r="DO10" i="22"/>
  <c r="DO11" i="22"/>
  <c r="DO12" i="22"/>
  <c r="DO13" i="22"/>
  <c r="DO14" i="22"/>
  <c r="DO15" i="22"/>
  <c r="DO16" i="22"/>
  <c r="DO17" i="22"/>
  <c r="DO18" i="22"/>
  <c r="DO19" i="22"/>
  <c r="DO20" i="22"/>
  <c r="DO21" i="22"/>
  <c r="DO22" i="22"/>
  <c r="DO23" i="22"/>
  <c r="DO24" i="22"/>
  <c r="DO25" i="22"/>
  <c r="DO26" i="22"/>
  <c r="DO27" i="22"/>
  <c r="DO28" i="22"/>
  <c r="DO29" i="22"/>
  <c r="DO30" i="22"/>
  <c r="DO31" i="22"/>
  <c r="DO32" i="22"/>
  <c r="DO33" i="22"/>
  <c r="DO34" i="22"/>
  <c r="DO35" i="22"/>
  <c r="DO36" i="22"/>
  <c r="DO37" i="22"/>
  <c r="DO38" i="22"/>
  <c r="DO39" i="22"/>
  <c r="DO40" i="22"/>
  <c r="DO41" i="22"/>
  <c r="DO42" i="22"/>
  <c r="DO43" i="22"/>
  <c r="DO44" i="22"/>
  <c r="DO45" i="22"/>
  <c r="DO46" i="22"/>
  <c r="DO47" i="22"/>
  <c r="DO48" i="22"/>
  <c r="DO49" i="22"/>
  <c r="DO50" i="22"/>
  <c r="DO51" i="22"/>
  <c r="DO52" i="22"/>
  <c r="DO53" i="22"/>
  <c r="DO54" i="22"/>
  <c r="DO55" i="22"/>
  <c r="DO56" i="22"/>
  <c r="DO57" i="22"/>
  <c r="DO58" i="22"/>
  <c r="DO59" i="22"/>
  <c r="DO60" i="22"/>
  <c r="DO61" i="22"/>
  <c r="DO62" i="22"/>
  <c r="DO63" i="22"/>
  <c r="DO64" i="22"/>
  <c r="DO65" i="22"/>
  <c r="DO66" i="22"/>
  <c r="DO67" i="22"/>
  <c r="DO68" i="22"/>
  <c r="DO69" i="22"/>
  <c r="DO70" i="22"/>
  <c r="DO71" i="22"/>
  <c r="DO72" i="22"/>
  <c r="DO73" i="22"/>
  <c r="DO74" i="22"/>
  <c r="DO75" i="22"/>
  <c r="DO76" i="22"/>
  <c r="DO77" i="22"/>
  <c r="DO78" i="22"/>
  <c r="DO79" i="22"/>
  <c r="DO80" i="22"/>
  <c r="DO81" i="22"/>
  <c r="DO82" i="22"/>
  <c r="DO83" i="22"/>
  <c r="DO84" i="22"/>
  <c r="DO85" i="22"/>
  <c r="DO86" i="22"/>
  <c r="DO87" i="22"/>
  <c r="DO88" i="22"/>
  <c r="DO89" i="22"/>
  <c r="DO90" i="22"/>
  <c r="DO91" i="22"/>
  <c r="DO92" i="22"/>
  <c r="DO93" i="22"/>
  <c r="DO94" i="22"/>
  <c r="DO95" i="22"/>
  <c r="DO96" i="22"/>
  <c r="DO97" i="22"/>
  <c r="DO98" i="22"/>
  <c r="DO99" i="22"/>
  <c r="DO100" i="22"/>
  <c r="DO101" i="22"/>
  <c r="DO102" i="22"/>
  <c r="DO103" i="22"/>
  <c r="DO104" i="22"/>
  <c r="DO105" i="22"/>
  <c r="DO106" i="22"/>
  <c r="DO107" i="22"/>
  <c r="DO108" i="22"/>
  <c r="DO109" i="22"/>
  <c r="DO110" i="22"/>
  <c r="DO111" i="22"/>
  <c r="DO112" i="22"/>
  <c r="DO113" i="22"/>
  <c r="DO114" i="22"/>
  <c r="DO115" i="22"/>
  <c r="DO116" i="22"/>
  <c r="DO117" i="22"/>
  <c r="DO118" i="22"/>
  <c r="DO119" i="22"/>
  <c r="DO120" i="22"/>
  <c r="DO121" i="22"/>
  <c r="DO122" i="22"/>
  <c r="DO123" i="22"/>
  <c r="DO124" i="22"/>
  <c r="DO125" i="22"/>
  <c r="DO126" i="22"/>
  <c r="DO127" i="22"/>
  <c r="DO128" i="22"/>
  <c r="DO129" i="22"/>
  <c r="DO130" i="22"/>
  <c r="DO131" i="22"/>
  <c r="DO132" i="22"/>
  <c r="DO133" i="22"/>
  <c r="DO134" i="22"/>
  <c r="DO135" i="22"/>
  <c r="DO136" i="22"/>
  <c r="DO137" i="22"/>
  <c r="DO138" i="22"/>
  <c r="DO139" i="22"/>
  <c r="DO140" i="22"/>
  <c r="DO141" i="22"/>
  <c r="DO142" i="22"/>
  <c r="DO143" i="22"/>
  <c r="DO144" i="22"/>
  <c r="DO145" i="22"/>
  <c r="DO146" i="22"/>
  <c r="DO147" i="22"/>
  <c r="DO148" i="22"/>
  <c r="DO149" i="22"/>
  <c r="AL143" i="22"/>
  <c r="AL144" i="22"/>
  <c r="AL145" i="22"/>
  <c r="AL140" i="22"/>
  <c r="AL141" i="22"/>
  <c r="DS3" i="22"/>
  <c r="AL3" i="22" s="1"/>
  <c r="DS12" i="22"/>
  <c r="AL12" i="22"/>
  <c r="DS15" i="22"/>
  <c r="AL15" i="22"/>
  <c r="DS16" i="22"/>
  <c r="AL16" i="22"/>
  <c r="DS21" i="22"/>
  <c r="AL21" i="22"/>
  <c r="DS25" i="22"/>
  <c r="AL25" i="22"/>
  <c r="DS39" i="22"/>
  <c r="AL39" i="22"/>
  <c r="DS40" i="22"/>
  <c r="AL40" i="22"/>
  <c r="DS41" i="22"/>
  <c r="AL41" i="22"/>
  <c r="DS43" i="22"/>
  <c r="AL43" i="22"/>
  <c r="AL10" i="22"/>
  <c r="AL11" i="22"/>
  <c r="AL49" i="22"/>
  <c r="AL50" i="22"/>
  <c r="AL51" i="22"/>
  <c r="AL52" i="22"/>
  <c r="AL54" i="22"/>
  <c r="AL82" i="22"/>
  <c r="AL88" i="22"/>
  <c r="AL89" i="22"/>
  <c r="AL116" i="22"/>
  <c r="AL146" i="22"/>
  <c r="AL164" i="22"/>
  <c r="AL165" i="22"/>
  <c r="AL36" i="22"/>
  <c r="AL37" i="22"/>
  <c r="AL84" i="22"/>
  <c r="AL7" i="22"/>
  <c r="AL8" i="22"/>
  <c r="AL13" i="22"/>
  <c r="AL14" i="22"/>
  <c r="AL17" i="22"/>
  <c r="AL18" i="22"/>
  <c r="AL19" i="22"/>
  <c r="AL20" i="22"/>
  <c r="AL24" i="22"/>
  <c r="AL26" i="22"/>
  <c r="AL27" i="22"/>
  <c r="AL28" i="22"/>
  <c r="AL29" i="22"/>
  <c r="AL30" i="22"/>
  <c r="AL31" i="22"/>
  <c r="AL32" i="22"/>
  <c r="AL33" i="22"/>
  <c r="AL34" i="22"/>
  <c r="AL35" i="22"/>
  <c r="AL38" i="22"/>
  <c r="AL42" i="22"/>
  <c r="AL44" i="22"/>
  <c r="AL45" i="22"/>
  <c r="AL46" i="22"/>
  <c r="AL47" i="22"/>
  <c r="AL48" i="22"/>
  <c r="AL53" i="22"/>
  <c r="AL55" i="22"/>
  <c r="AL59" i="22"/>
  <c r="AL61" i="22"/>
  <c r="AL62" i="22"/>
  <c r="AL71" i="22"/>
  <c r="AL85" i="22"/>
  <c r="AL86" i="22"/>
  <c r="AL87" i="22"/>
  <c r="AL101" i="22"/>
  <c r="AL102" i="22"/>
  <c r="AL103" i="22"/>
  <c r="AL104" i="22"/>
  <c r="AL105" i="22"/>
  <c r="AL106" i="22"/>
  <c r="AL107" i="22"/>
  <c r="AL108" i="22"/>
  <c r="AL109" i="22"/>
  <c r="AL110" i="22"/>
  <c r="AL112" i="22"/>
  <c r="AL113" i="22"/>
  <c r="AL114" i="22"/>
  <c r="AL115" i="22"/>
  <c r="AL120" i="22"/>
  <c r="AL121" i="22"/>
  <c r="AL122" i="22"/>
  <c r="AL129" i="22"/>
  <c r="AL130" i="22"/>
  <c r="AL131" i="22"/>
  <c r="AL132" i="22"/>
  <c r="AL133" i="22"/>
  <c r="AL134" i="22"/>
  <c r="AL135" i="22"/>
  <c r="AL136" i="22"/>
  <c r="AL137" i="22"/>
  <c r="AL138" i="22"/>
  <c r="AL139" i="22"/>
  <c r="DC143" i="22"/>
  <c r="DC145" i="22"/>
  <c r="DC147" i="22"/>
  <c r="DC149" i="22"/>
  <c r="DC150" i="22"/>
  <c r="DD3" i="22"/>
  <c r="DD5" i="22" s="1"/>
  <c r="DE3" i="22"/>
  <c r="DE5" i="22"/>
  <c r="DE7" i="22"/>
  <c r="DE9" i="22"/>
  <c r="DE11" i="22"/>
  <c r="DE13" i="22"/>
  <c r="DE15" i="22"/>
  <c r="DE17" i="22"/>
  <c r="DE19" i="22"/>
  <c r="DE21" i="22"/>
  <c r="DE23" i="22"/>
  <c r="DE25" i="22"/>
  <c r="DE27" i="22"/>
  <c r="DE29" i="22"/>
  <c r="DE31" i="22"/>
  <c r="DE33" i="22"/>
  <c r="DE35" i="22"/>
  <c r="DE37" i="22"/>
  <c r="DE39" i="22"/>
  <c r="DE41" i="22"/>
  <c r="DE43" i="22"/>
  <c r="DE45" i="22"/>
  <c r="DE47" i="22"/>
  <c r="DE49" i="22"/>
  <c r="DE51" i="22"/>
  <c r="DE53" i="22"/>
  <c r="DE55" i="22"/>
  <c r="DE57" i="22"/>
  <c r="DE59" i="22"/>
  <c r="DE61" i="22"/>
  <c r="DE63" i="22"/>
  <c r="DE65" i="22"/>
  <c r="DE67" i="22"/>
  <c r="DE69" i="22"/>
  <c r="DE71" i="22"/>
  <c r="DE73" i="22"/>
  <c r="DE75" i="22"/>
  <c r="DE77" i="22"/>
  <c r="DE79" i="22"/>
  <c r="DE81" i="22"/>
  <c r="DE83" i="22"/>
  <c r="DE85" i="22"/>
  <c r="DE87" i="22"/>
  <c r="DE89" i="22"/>
  <c r="DE91" i="22"/>
  <c r="DE93" i="22"/>
  <c r="DE95" i="22"/>
  <c r="DE97" i="22"/>
  <c r="DE99" i="22"/>
  <c r="DE101" i="22"/>
  <c r="DE103" i="22"/>
  <c r="DE105" i="22"/>
  <c r="DE107" i="22"/>
  <c r="DE109" i="22"/>
  <c r="DE111" i="22"/>
  <c r="DE113" i="22"/>
  <c r="DE115" i="22"/>
  <c r="DE117" i="22"/>
  <c r="DE119" i="22"/>
  <c r="DE121" i="22"/>
  <c r="DE123" i="22"/>
  <c r="DE125" i="22"/>
  <c r="DE127" i="22"/>
  <c r="DE129" i="22"/>
  <c r="DE131" i="22"/>
  <c r="DE133" i="22"/>
  <c r="DE135" i="22"/>
  <c r="DE137" i="22"/>
  <c r="DE139" i="22"/>
  <c r="DE141" i="22"/>
  <c r="DE143" i="22"/>
  <c r="DE145" i="22"/>
  <c r="DE147" i="22"/>
  <c r="DE149" i="22"/>
  <c r="DE150" i="22"/>
  <c r="DJ143" i="22"/>
  <c r="DJ145" i="22"/>
  <c r="DJ147" i="22"/>
  <c r="DJ149" i="22"/>
  <c r="DJ150" i="22"/>
  <c r="AM150" i="22"/>
  <c r="DC151" i="22"/>
  <c r="DE151" i="22"/>
  <c r="DJ151" i="22"/>
  <c r="AM151" i="22"/>
  <c r="DC152" i="22"/>
  <c r="DE152" i="22"/>
  <c r="DJ152" i="22"/>
  <c r="AM152" i="22"/>
  <c r="DC153" i="22"/>
  <c r="DE153" i="22"/>
  <c r="DJ153" i="22"/>
  <c r="AM153" i="22"/>
  <c r="DC154" i="22"/>
  <c r="DE154" i="22"/>
  <c r="DJ154" i="22"/>
  <c r="AM154" i="22"/>
  <c r="DC155" i="22"/>
  <c r="DE155" i="22"/>
  <c r="DJ155" i="22"/>
  <c r="AM155" i="22"/>
  <c r="DC156" i="22"/>
  <c r="DE156" i="22"/>
  <c r="DJ156" i="22"/>
  <c r="AM156" i="22"/>
  <c r="DC157" i="22"/>
  <c r="DE157" i="22"/>
  <c r="DJ157" i="22"/>
  <c r="AM157" i="22"/>
  <c r="DC158" i="22"/>
  <c r="DE158" i="22"/>
  <c r="DJ158" i="22"/>
  <c r="AM158" i="22"/>
  <c r="DC159" i="22"/>
  <c r="DE159" i="22"/>
  <c r="DJ159" i="22"/>
  <c r="AM159" i="22"/>
  <c r="DC160" i="22"/>
  <c r="DE160" i="22"/>
  <c r="DJ160" i="22"/>
  <c r="AM160" i="22"/>
  <c r="DC161" i="22"/>
  <c r="DE161" i="22"/>
  <c r="DJ161" i="22"/>
  <c r="AM161" i="22"/>
  <c r="DC162" i="22"/>
  <c r="DE162" i="22"/>
  <c r="DJ162" i="22"/>
  <c r="AM162" i="22"/>
  <c r="DC163" i="22"/>
  <c r="DE163" i="22"/>
  <c r="DJ163" i="22"/>
  <c r="AM163" i="22"/>
  <c r="DC164" i="22"/>
  <c r="DE164" i="22"/>
  <c r="DJ164" i="22"/>
  <c r="AM164" i="22"/>
  <c r="DC165" i="22"/>
  <c r="DE165" i="22"/>
  <c r="DJ165" i="22"/>
  <c r="AM165" i="22"/>
  <c r="AM147" i="22"/>
  <c r="DC148" i="22"/>
  <c r="DE148" i="22"/>
  <c r="DJ148" i="22"/>
  <c r="AM148" i="22"/>
  <c r="AM143" i="22"/>
  <c r="DC144" i="22"/>
  <c r="DE144" i="22"/>
  <c r="DJ144" i="22"/>
  <c r="AM144" i="22"/>
  <c r="AM145" i="22"/>
  <c r="DC146" i="22"/>
  <c r="DE146" i="22"/>
  <c r="DJ146" i="22"/>
  <c r="AM146" i="22"/>
  <c r="DE140" i="22"/>
  <c r="AM140" i="22"/>
  <c r="AM141" i="22"/>
  <c r="DC142" i="22"/>
  <c r="DE142" i="22"/>
  <c r="DJ142" i="22"/>
  <c r="DT3" i="22"/>
  <c r="AM3" i="22" s="1"/>
  <c r="DE4" i="22"/>
  <c r="DE6" i="22"/>
  <c r="AM7" i="22"/>
  <c r="DE8" i="22"/>
  <c r="AM8" i="22"/>
  <c r="DE10" i="22"/>
  <c r="DF10" i="22"/>
  <c r="AM10" i="22"/>
  <c r="AM11" i="22"/>
  <c r="DE12" i="22"/>
  <c r="DT12" i="22"/>
  <c r="AM12" i="22"/>
  <c r="AM13" i="22"/>
  <c r="DE14" i="22"/>
  <c r="AM14" i="22"/>
  <c r="DT15" i="22"/>
  <c r="AM15" i="22"/>
  <c r="DE16" i="22"/>
  <c r="DT16" i="22"/>
  <c r="AM16" i="22"/>
  <c r="AM17" i="22"/>
  <c r="DE18" i="22"/>
  <c r="AM18" i="22"/>
  <c r="AM19" i="22"/>
  <c r="DE20" i="22"/>
  <c r="AM20" i="22"/>
  <c r="DT21" i="22"/>
  <c r="AM21" i="22"/>
  <c r="DE22" i="22"/>
  <c r="DE24" i="22"/>
  <c r="AM24" i="22"/>
  <c r="DT25" i="22"/>
  <c r="AM25" i="22"/>
  <c r="DE26" i="22"/>
  <c r="AM26" i="22"/>
  <c r="AM27" i="22"/>
  <c r="DE28" i="22"/>
  <c r="AM28" i="22"/>
  <c r="AM29" i="22"/>
  <c r="DE30" i="22"/>
  <c r="AM30" i="22"/>
  <c r="AM31" i="22"/>
  <c r="DE32" i="22"/>
  <c r="AM32" i="22"/>
  <c r="AM33" i="22"/>
  <c r="DE34" i="22"/>
  <c r="AM34" i="22"/>
  <c r="AM35" i="22"/>
  <c r="DE36" i="22"/>
  <c r="AM36" i="22"/>
  <c r="AM37" i="22"/>
  <c r="DE38" i="22"/>
  <c r="AM38" i="22"/>
  <c r="DT39" i="22"/>
  <c r="AM39" i="22"/>
  <c r="DE40" i="22"/>
  <c r="DT40" i="22"/>
  <c r="AM40" i="22"/>
  <c r="DT41" i="22"/>
  <c r="AM41" i="22"/>
  <c r="DE42" i="22"/>
  <c r="AM42" i="22"/>
  <c r="DT43" i="22"/>
  <c r="AM43" i="22"/>
  <c r="DE44" i="22"/>
  <c r="AM44" i="22"/>
  <c r="AM45" i="22"/>
  <c r="DE46" i="22"/>
  <c r="AM46" i="22"/>
  <c r="AM47" i="22"/>
  <c r="DE48" i="22"/>
  <c r="AM48" i="22"/>
  <c r="AM49" i="22"/>
  <c r="DE50" i="22"/>
  <c r="AM50" i="22"/>
  <c r="AM51" i="22"/>
  <c r="DE52" i="22"/>
  <c r="AM52" i="22"/>
  <c r="AM53" i="22"/>
  <c r="DE54" i="22"/>
  <c r="AM54" i="22"/>
  <c r="AM55" i="22"/>
  <c r="DE56" i="22"/>
  <c r="DE58" i="22"/>
  <c r="AM59" i="22"/>
  <c r="DE60" i="22"/>
  <c r="AM61" i="22"/>
  <c r="DE62" i="22"/>
  <c r="AM62" i="22"/>
  <c r="DE64" i="22"/>
  <c r="DE66" i="22"/>
  <c r="DE68" i="22"/>
  <c r="DE70" i="22"/>
  <c r="AM71" i="22"/>
  <c r="DE72" i="22"/>
  <c r="DE74" i="22"/>
  <c r="DE76" i="22"/>
  <c r="DE78" i="22"/>
  <c r="DE80" i="22"/>
  <c r="DE82" i="22"/>
  <c r="AM82" i="22"/>
  <c r="DE84" i="22"/>
  <c r="AM84" i="22"/>
  <c r="AM85" i="22"/>
  <c r="DE86" i="22"/>
  <c r="AM86" i="22"/>
  <c r="AM87" i="22"/>
  <c r="DE88" i="22"/>
  <c r="AM88" i="22"/>
  <c r="AM89" i="22"/>
  <c r="DE90" i="22"/>
  <c r="DE92" i="22"/>
  <c r="DE94" i="22"/>
  <c r="DE96" i="22"/>
  <c r="DE98" i="22"/>
  <c r="DE100" i="22"/>
  <c r="AM101" i="22"/>
  <c r="DE102" i="22"/>
  <c r="AM102" i="22"/>
  <c r="AM103" i="22"/>
  <c r="DE104" i="22"/>
  <c r="AM104" i="22"/>
  <c r="AM105" i="22"/>
  <c r="DE106" i="22"/>
  <c r="AM106" i="22"/>
  <c r="AM107" i="22"/>
  <c r="DE108" i="22"/>
  <c r="AM108" i="22"/>
  <c r="AM109" i="22"/>
  <c r="DE110" i="22"/>
  <c r="AM110" i="22"/>
  <c r="DE112" i="22"/>
  <c r="AM112" i="22"/>
  <c r="AM113" i="22"/>
  <c r="DE114" i="22"/>
  <c r="AM114" i="22"/>
  <c r="AM115" i="22"/>
  <c r="DE116" i="22"/>
  <c r="AM116" i="22"/>
  <c r="DE118" i="22"/>
  <c r="DE120" i="22"/>
  <c r="AM120" i="22"/>
  <c r="AM121" i="22"/>
  <c r="DE122" i="22"/>
  <c r="AM122" i="22"/>
  <c r="DE124" i="22"/>
  <c r="DE126" i="22"/>
  <c r="DE128" i="22"/>
  <c r="AM129" i="22"/>
  <c r="DE130" i="22"/>
  <c r="AM130" i="22"/>
  <c r="AM131" i="22"/>
  <c r="DE132" i="22"/>
  <c r="AM132" i="22"/>
  <c r="AM133" i="22"/>
  <c r="DE134" i="22"/>
  <c r="AM134" i="22"/>
  <c r="AM135" i="22"/>
  <c r="DE136" i="22"/>
  <c r="AM136" i="22"/>
  <c r="AM137" i="22"/>
  <c r="DE138" i="22"/>
  <c r="AM138" i="22"/>
  <c r="AM139" i="22"/>
  <c r="AJ150" i="22"/>
  <c r="AJ151" i="22"/>
  <c r="AJ152" i="22"/>
  <c r="AJ153" i="22"/>
  <c r="AJ154" i="22"/>
  <c r="AJ155" i="22"/>
  <c r="AJ156" i="22"/>
  <c r="AJ157" i="22"/>
  <c r="AJ158" i="22"/>
  <c r="AJ159" i="22"/>
  <c r="AJ160" i="22"/>
  <c r="AJ161" i="22"/>
  <c r="AJ162" i="22"/>
  <c r="AJ163" i="22"/>
  <c r="AJ147" i="22"/>
  <c r="AJ148" i="22"/>
  <c r="DM134" i="22"/>
  <c r="DM135" i="22"/>
  <c r="DM136" i="22"/>
  <c r="DM137" i="22"/>
  <c r="DM138" i="22"/>
  <c r="DM139" i="22"/>
  <c r="DM140" i="22"/>
  <c r="DM141" i="22"/>
  <c r="DM142" i="22"/>
  <c r="DM143" i="22"/>
  <c r="DM144" i="22"/>
  <c r="DM145" i="22"/>
  <c r="DM146" i="22"/>
  <c r="DM147" i="22"/>
  <c r="DM148" i="22"/>
  <c r="DM149" i="22"/>
  <c r="AJ143" i="22"/>
  <c r="AJ144" i="22"/>
  <c r="AJ145" i="22"/>
  <c r="AJ140" i="22"/>
  <c r="AJ141" i="22"/>
  <c r="DQ3" i="22"/>
  <c r="AJ3" i="22" s="1"/>
  <c r="AJ10" i="22"/>
  <c r="AJ11" i="22"/>
  <c r="AJ15" i="22"/>
  <c r="AJ16" i="22"/>
  <c r="AJ25" i="22"/>
  <c r="AJ43" i="22"/>
  <c r="AJ49" i="22"/>
  <c r="AJ50" i="22"/>
  <c r="AJ51" i="22"/>
  <c r="AJ52" i="22"/>
  <c r="AJ54" i="22"/>
  <c r="AJ82" i="22"/>
  <c r="AJ88" i="22"/>
  <c r="AJ89" i="22"/>
  <c r="AJ116" i="22"/>
  <c r="AJ146" i="22"/>
  <c r="AJ164" i="22"/>
  <c r="AJ165" i="22"/>
  <c r="AJ36" i="22"/>
  <c r="AJ37" i="22"/>
  <c r="AJ84" i="22"/>
  <c r="AJ7" i="22"/>
  <c r="AJ8" i="22"/>
  <c r="AJ12" i="22"/>
  <c r="AJ13" i="22"/>
  <c r="AJ14" i="22"/>
  <c r="AJ17" i="22"/>
  <c r="AJ18" i="22"/>
  <c r="AJ19" i="22"/>
  <c r="AJ20" i="22"/>
  <c r="AJ21" i="22"/>
  <c r="AJ24" i="22"/>
  <c r="AJ26" i="22"/>
  <c r="AJ27" i="22"/>
  <c r="AJ28" i="22"/>
  <c r="AJ29" i="22"/>
  <c r="AJ30" i="22"/>
  <c r="AJ31" i="22"/>
  <c r="AJ32" i="22"/>
  <c r="AJ33" i="22"/>
  <c r="AJ34" i="22"/>
  <c r="AJ35" i="22"/>
  <c r="AJ38" i="22"/>
  <c r="AJ39" i="22"/>
  <c r="AJ40" i="22"/>
  <c r="AJ41" i="22"/>
  <c r="AJ42" i="22"/>
  <c r="AJ44" i="22"/>
  <c r="AJ45" i="22"/>
  <c r="AJ46" i="22"/>
  <c r="AJ47" i="22"/>
  <c r="AJ48" i="22"/>
  <c r="AJ53" i="22"/>
  <c r="AJ55" i="22"/>
  <c r="AJ59" i="22"/>
  <c r="AJ61" i="22"/>
  <c r="AJ62" i="22"/>
  <c r="AJ71" i="22"/>
  <c r="AJ85" i="22"/>
  <c r="AJ86" i="22"/>
  <c r="AJ87" i="22"/>
  <c r="AJ101" i="22"/>
  <c r="AJ102" i="22"/>
  <c r="AJ103" i="22"/>
  <c r="AJ104" i="22"/>
  <c r="AJ105" i="22"/>
  <c r="AJ106" i="22"/>
  <c r="AJ107" i="22"/>
  <c r="AJ108" i="22"/>
  <c r="AJ109" i="22"/>
  <c r="AJ110" i="22"/>
  <c r="AJ112" i="22"/>
  <c r="AJ113" i="22"/>
  <c r="AJ114" i="22"/>
  <c r="AJ115" i="22"/>
  <c r="AJ120" i="22"/>
  <c r="AJ121" i="22"/>
  <c r="AJ122" i="22"/>
  <c r="AJ129" i="22"/>
  <c r="AJ130" i="22"/>
  <c r="AJ131" i="22"/>
  <c r="AJ132" i="22"/>
  <c r="AJ133" i="22"/>
  <c r="AJ134" i="22"/>
  <c r="AJ135" i="22"/>
  <c r="AJ136" i="22"/>
  <c r="AJ137" i="22"/>
  <c r="AJ138" i="22"/>
  <c r="AJ139" i="22"/>
  <c r="CX3" i="22"/>
  <c r="DA3" i="22"/>
  <c r="DA4" i="22" s="1"/>
  <c r="DI3" i="22"/>
  <c r="DI5" i="22" s="1"/>
  <c r="T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2" i="22"/>
  <c r="M73" i="22"/>
  <c r="M74" i="22"/>
  <c r="M75" i="22"/>
  <c r="M76" i="22"/>
  <c r="M77" i="22"/>
  <c r="M78" i="22"/>
  <c r="M79" i="22"/>
  <c r="M80" i="22"/>
  <c r="M81" i="22"/>
  <c r="M82" i="22"/>
  <c r="M83" i="22"/>
  <c r="M84" i="22"/>
  <c r="M85" i="22"/>
  <c r="M86" i="22"/>
  <c r="M87" i="22"/>
  <c r="M88" i="22"/>
  <c r="M89" i="22"/>
  <c r="M90" i="22"/>
  <c r="M91" i="22"/>
  <c r="M92" i="22"/>
  <c r="M93" i="22"/>
  <c r="M94" i="22"/>
  <c r="M95" i="22"/>
  <c r="M96" i="22"/>
  <c r="M97" i="22"/>
  <c r="M98" i="22"/>
  <c r="M99" i="22"/>
  <c r="M100" i="22"/>
  <c r="M101" i="22"/>
  <c r="M102" i="22"/>
  <c r="M103" i="22"/>
  <c r="M104" i="22"/>
  <c r="M105" i="22"/>
  <c r="M106" i="22"/>
  <c r="M107" i="22"/>
  <c r="M108" i="22"/>
  <c r="M109" i="22"/>
  <c r="M110" i="22"/>
  <c r="M111" i="22"/>
  <c r="M112" i="22"/>
  <c r="M113" i="22"/>
  <c r="M114" i="22"/>
  <c r="M115" i="22"/>
  <c r="M116" i="22"/>
  <c r="M117" i="22"/>
  <c r="M118" i="22"/>
  <c r="M119" i="22"/>
  <c r="M120" i="22"/>
  <c r="M121" i="22"/>
  <c r="M122" i="22"/>
  <c r="M123" i="22"/>
  <c r="M124" i="22"/>
  <c r="M125" i="22"/>
  <c r="M126" i="22"/>
  <c r="M127" i="22"/>
  <c r="M128" i="22"/>
  <c r="M129" i="22"/>
  <c r="M130" i="22"/>
  <c r="M131" i="22"/>
  <c r="M132" i="22"/>
  <c r="M133" i="22"/>
  <c r="M134" i="22"/>
  <c r="M135" i="22"/>
  <c r="M136" i="22"/>
  <c r="M137" i="22"/>
  <c r="M138" i="22"/>
  <c r="M139" i="22"/>
  <c r="M140" i="22"/>
  <c r="M141" i="22"/>
  <c r="M142" i="22"/>
  <c r="M143" i="22"/>
  <c r="M144" i="22"/>
  <c r="M145" i="22"/>
  <c r="M146" i="22"/>
  <c r="M147" i="22"/>
  <c r="M148" i="22"/>
  <c r="M149" i="22"/>
  <c r="M150" i="22"/>
  <c r="M151" i="22"/>
  <c r="M152" i="22"/>
  <c r="M153" i="22"/>
  <c r="M154" i="22"/>
  <c r="M155" i="22"/>
  <c r="M156" i="22"/>
  <c r="M157" i="22"/>
  <c r="M158" i="22"/>
  <c r="M159" i="22"/>
  <c r="M160" i="22"/>
  <c r="M161" i="22"/>
  <c r="M162" i="22"/>
  <c r="M163" i="22"/>
  <c r="M164" i="22"/>
  <c r="M165" i="22"/>
  <c r="M3" i="22"/>
  <c r="N3" i="22"/>
  <c r="AA8" i="21"/>
  <c r="Z8" i="21"/>
  <c r="AA7" i="21"/>
  <c r="Z7" i="21"/>
  <c r="Z106" i="21"/>
  <c r="AA106" i="21"/>
  <c r="Z3" i="21"/>
  <c r="AA3" i="21"/>
  <c r="CX5" i="22"/>
  <c r="DA5" i="22"/>
  <c r="DA7" i="22"/>
  <c r="DA9" i="22" s="1"/>
  <c r="DA11" i="22" s="1"/>
  <c r="DC3" i="22"/>
  <c r="DC5" i="22"/>
  <c r="DC7" i="22"/>
  <c r="DC9" i="22"/>
  <c r="DC11" i="22"/>
  <c r="DC13" i="22"/>
  <c r="DC15" i="22"/>
  <c r="DC17" i="22"/>
  <c r="DC19" i="22"/>
  <c r="DC21" i="22"/>
  <c r="DC23" i="22"/>
  <c r="DC25" i="22"/>
  <c r="DC27" i="22"/>
  <c r="DC29" i="22"/>
  <c r="DC31" i="22"/>
  <c r="DC33" i="22"/>
  <c r="DC35" i="22"/>
  <c r="DC37" i="22"/>
  <c r="DC39" i="22"/>
  <c r="DC41" i="22"/>
  <c r="DC43" i="22"/>
  <c r="DC45" i="22"/>
  <c r="DC47" i="22"/>
  <c r="DC49" i="22"/>
  <c r="DC51" i="22"/>
  <c r="DC53" i="22"/>
  <c r="DC55" i="22"/>
  <c r="DC57" i="22"/>
  <c r="DC59" i="22"/>
  <c r="DC61" i="22"/>
  <c r="DC63" i="22"/>
  <c r="DC65" i="22"/>
  <c r="DC67" i="22"/>
  <c r="DC69" i="22"/>
  <c r="DC71" i="22"/>
  <c r="DC73" i="22"/>
  <c r="DC75" i="22"/>
  <c r="DC77" i="22"/>
  <c r="DC79" i="22"/>
  <c r="DC81" i="22"/>
  <c r="DC83" i="22"/>
  <c r="DC85" i="22"/>
  <c r="DC87" i="22"/>
  <c r="DC89" i="22"/>
  <c r="DC91" i="22"/>
  <c r="DC93" i="22"/>
  <c r="DC95" i="22"/>
  <c r="DC97" i="22"/>
  <c r="DC99" i="22"/>
  <c r="DC101" i="22"/>
  <c r="DC103" i="22"/>
  <c r="DC105" i="22"/>
  <c r="DC107" i="22"/>
  <c r="DC109" i="22"/>
  <c r="DC111" i="22"/>
  <c r="DC113" i="22"/>
  <c r="DC115" i="22"/>
  <c r="DC117" i="22"/>
  <c r="DC119" i="22"/>
  <c r="DC121" i="22"/>
  <c r="DC123" i="22"/>
  <c r="DC125" i="22"/>
  <c r="DC127" i="22"/>
  <c r="DC129" i="22"/>
  <c r="DC131" i="22"/>
  <c r="DC133" i="22"/>
  <c r="DC135" i="22"/>
  <c r="DC137" i="22"/>
  <c r="DC139" i="22"/>
  <c r="DC141" i="22"/>
  <c r="DJ3" i="22"/>
  <c r="DJ5" i="22"/>
  <c r="DJ7" i="22"/>
  <c r="DJ9" i="22"/>
  <c r="DJ11" i="22"/>
  <c r="DJ13" i="22"/>
  <c r="DJ15" i="22"/>
  <c r="DJ17" i="22"/>
  <c r="DJ19" i="22"/>
  <c r="DJ21" i="22"/>
  <c r="DJ23" i="22"/>
  <c r="DJ25" i="22"/>
  <c r="DJ27" i="22"/>
  <c r="DJ29" i="22"/>
  <c r="DJ31" i="22"/>
  <c r="DJ33" i="22"/>
  <c r="DJ35" i="22"/>
  <c r="DJ37" i="22"/>
  <c r="DJ39" i="22"/>
  <c r="DJ41" i="22"/>
  <c r="DJ43" i="22"/>
  <c r="DJ45" i="22"/>
  <c r="DJ47" i="22"/>
  <c r="DJ49" i="22"/>
  <c r="DJ51" i="22"/>
  <c r="DJ53" i="22"/>
  <c r="DJ55" i="22"/>
  <c r="DJ57" i="22"/>
  <c r="DJ59" i="22"/>
  <c r="DJ61" i="22"/>
  <c r="DJ63" i="22"/>
  <c r="DJ65" i="22"/>
  <c r="DJ67" i="22"/>
  <c r="DJ69" i="22"/>
  <c r="DJ71" i="22"/>
  <c r="DJ73" i="22"/>
  <c r="DJ75" i="22"/>
  <c r="DJ77" i="22"/>
  <c r="DJ79" i="22"/>
  <c r="DJ81" i="22"/>
  <c r="DJ83" i="22"/>
  <c r="DJ85" i="22"/>
  <c r="DJ87" i="22"/>
  <c r="DJ89" i="22"/>
  <c r="DJ91" i="22"/>
  <c r="DJ93" i="22"/>
  <c r="DJ95" i="22"/>
  <c r="DJ97" i="22"/>
  <c r="DJ99" i="22"/>
  <c r="DJ101" i="22"/>
  <c r="DJ103" i="22"/>
  <c r="DJ105" i="22"/>
  <c r="DJ107" i="22"/>
  <c r="DJ109" i="22"/>
  <c r="DJ111" i="22"/>
  <c r="DJ113" i="22"/>
  <c r="DJ115" i="22"/>
  <c r="DJ117" i="22"/>
  <c r="DJ119" i="22"/>
  <c r="DJ121" i="22"/>
  <c r="DJ123" i="22"/>
  <c r="DJ125" i="22"/>
  <c r="DJ127" i="22"/>
  <c r="DJ129" i="22"/>
  <c r="DJ131" i="22"/>
  <c r="DJ133" i="22"/>
  <c r="DJ135" i="22"/>
  <c r="DJ137" i="22"/>
  <c r="DJ139" i="22"/>
  <c r="DJ141" i="22"/>
  <c r="DC140" i="22"/>
  <c r="DJ140" i="22"/>
  <c r="DC138" i="22"/>
  <c r="DJ138" i="22"/>
  <c r="DC136" i="22"/>
  <c r="DJ136" i="22"/>
  <c r="DC134" i="22"/>
  <c r="DJ134" i="22"/>
  <c r="DC132" i="22"/>
  <c r="DJ132" i="22"/>
  <c r="DC130" i="22"/>
  <c r="DJ130" i="22"/>
  <c r="DC128" i="22"/>
  <c r="DJ128" i="22"/>
  <c r="DC126" i="22"/>
  <c r="DJ126" i="22"/>
  <c r="DC124" i="22"/>
  <c r="DJ124" i="22"/>
  <c r="DC122" i="22"/>
  <c r="DJ122" i="22"/>
  <c r="DC120" i="22"/>
  <c r="DJ120" i="22"/>
  <c r="DC118" i="22"/>
  <c r="DJ118" i="22"/>
  <c r="DC116" i="22"/>
  <c r="DJ116" i="22"/>
  <c r="DC114" i="22"/>
  <c r="DJ114" i="22"/>
  <c r="DC112" i="22"/>
  <c r="DJ112" i="22"/>
  <c r="DC110" i="22"/>
  <c r="DJ110" i="22"/>
  <c r="DC108" i="22"/>
  <c r="DJ108" i="22"/>
  <c r="DC106" i="22"/>
  <c r="DJ106" i="22"/>
  <c r="DC104" i="22"/>
  <c r="DJ104" i="22"/>
  <c r="DC102" i="22"/>
  <c r="DJ102" i="22"/>
  <c r="DC100" i="22"/>
  <c r="DJ100" i="22"/>
  <c r="DC98" i="22"/>
  <c r="DJ98" i="22"/>
  <c r="DC96" i="22"/>
  <c r="DJ96" i="22"/>
  <c r="DC94" i="22"/>
  <c r="DJ94" i="22"/>
  <c r="DC92" i="22"/>
  <c r="DJ92" i="22"/>
  <c r="DC90" i="22"/>
  <c r="DJ90" i="22"/>
  <c r="DC88" i="22"/>
  <c r="DJ88" i="22"/>
  <c r="DC86" i="22"/>
  <c r="DJ86" i="22"/>
  <c r="DC84" i="22"/>
  <c r="DJ84" i="22"/>
  <c r="DC82" i="22"/>
  <c r="DJ82" i="22"/>
  <c r="DC80" i="22"/>
  <c r="DJ80" i="22"/>
  <c r="DC78" i="22"/>
  <c r="DJ78" i="22"/>
  <c r="DC76" i="22"/>
  <c r="DJ76" i="22"/>
  <c r="DC74" i="22"/>
  <c r="DJ74" i="22"/>
  <c r="DC72" i="22"/>
  <c r="DJ72" i="22"/>
  <c r="DC70" i="22"/>
  <c r="DJ70" i="22"/>
  <c r="DC68" i="22"/>
  <c r="DJ68" i="22"/>
  <c r="DC66" i="22"/>
  <c r="DJ66" i="22"/>
  <c r="DC64" i="22"/>
  <c r="DJ64" i="22"/>
  <c r="DC62" i="22"/>
  <c r="DJ62" i="22"/>
  <c r="DC60" i="22"/>
  <c r="DJ60" i="22"/>
  <c r="DC58" i="22"/>
  <c r="DJ58" i="22"/>
  <c r="DC56" i="22"/>
  <c r="DJ56" i="22"/>
  <c r="DC54" i="22"/>
  <c r="DJ54" i="22"/>
  <c r="DC52" i="22"/>
  <c r="DJ52" i="22"/>
  <c r="DC50" i="22"/>
  <c r="DJ50" i="22"/>
  <c r="DC48" i="22"/>
  <c r="DJ48" i="22"/>
  <c r="DC46" i="22"/>
  <c r="DJ46" i="22"/>
  <c r="DC44" i="22"/>
  <c r="DJ44" i="22"/>
  <c r="DC42" i="22"/>
  <c r="DJ42" i="22"/>
  <c r="DC40" i="22"/>
  <c r="DJ40" i="22"/>
  <c r="DC38" i="22"/>
  <c r="DJ38" i="22"/>
  <c r="DC36" i="22"/>
  <c r="DJ36" i="22"/>
  <c r="DC34" i="22"/>
  <c r="DJ34" i="22"/>
  <c r="DC32" i="22"/>
  <c r="DJ32" i="22"/>
  <c r="DC30" i="22"/>
  <c r="DJ30" i="22"/>
  <c r="DC28" i="22"/>
  <c r="DJ28" i="22"/>
  <c r="DC26" i="22"/>
  <c r="DJ26" i="22"/>
  <c r="DC24" i="22"/>
  <c r="DJ24" i="22"/>
  <c r="DC22" i="22"/>
  <c r="DJ22" i="22"/>
  <c r="DC20" i="22"/>
  <c r="DJ20" i="22"/>
  <c r="DC18" i="22"/>
  <c r="DJ18" i="22"/>
  <c r="DC16" i="22"/>
  <c r="DJ16" i="22"/>
  <c r="DC14" i="22"/>
  <c r="DJ14" i="22"/>
  <c r="DC12" i="22"/>
  <c r="DJ12" i="22"/>
  <c r="DA10" i="22"/>
  <c r="DC10" i="22"/>
  <c r="DJ10" i="22"/>
  <c r="DA8" i="22"/>
  <c r="DC8" i="22"/>
  <c r="DJ8" i="22"/>
  <c r="DA6" i="22"/>
  <c r="DC6" i="22"/>
  <c r="DJ6" i="22"/>
  <c r="CX4" i="22"/>
  <c r="DC4" i="22"/>
  <c r="DJ4" i="22"/>
  <c r="Z116" i="21"/>
  <c r="BB116" i="21"/>
  <c r="Z115" i="21"/>
  <c r="BB115" i="21"/>
  <c r="BA116" i="21"/>
  <c r="BA115" i="21"/>
  <c r="AZ116" i="21"/>
  <c r="AZ115" i="21"/>
  <c r="Z149" i="21"/>
  <c r="AZ149" i="21"/>
  <c r="Z142" i="21"/>
  <c r="AZ142" i="21"/>
  <c r="BB123" i="21"/>
  <c r="Z128" i="21"/>
  <c r="AZ128" i="21"/>
  <c r="Z127" i="21"/>
  <c r="AZ127" i="21"/>
  <c r="Z126" i="21"/>
  <c r="AZ126" i="21"/>
  <c r="Z125" i="21"/>
  <c r="AZ125" i="21"/>
  <c r="Z124" i="21"/>
  <c r="AZ124" i="21"/>
  <c r="Z123" i="21"/>
  <c r="AZ123" i="21"/>
  <c r="AX116" i="21"/>
  <c r="AX115" i="21"/>
  <c r="AW116" i="21"/>
  <c r="AW115" i="21"/>
  <c r="AV116" i="21"/>
  <c r="AV115" i="21"/>
  <c r="AV149" i="21"/>
  <c r="AV142" i="21"/>
  <c r="AV128" i="21"/>
  <c r="AV127" i="21"/>
  <c r="AV126" i="21"/>
  <c r="AV125" i="21"/>
  <c r="AV124" i="21"/>
  <c r="AV123" i="21"/>
  <c r="BQ165" i="22"/>
  <c r="BQ164" i="22"/>
  <c r="BQ163" i="22"/>
  <c r="BQ162" i="22"/>
  <c r="BQ161" i="22"/>
  <c r="BQ160" i="22"/>
  <c r="BQ159" i="22"/>
  <c r="BQ158" i="22"/>
  <c r="BQ157" i="22"/>
  <c r="BQ156" i="22"/>
  <c r="BQ155" i="22"/>
  <c r="BQ154" i="22"/>
  <c r="BQ153" i="22"/>
  <c r="BQ152" i="22"/>
  <c r="BQ151" i="22"/>
  <c r="BQ150" i="22"/>
  <c r="BB149" i="21"/>
  <c r="BQ149" i="22"/>
  <c r="BQ148" i="22"/>
  <c r="BQ147" i="22"/>
  <c r="BB146" i="21"/>
  <c r="BQ146" i="22"/>
  <c r="BQ145" i="22"/>
  <c r="BQ144" i="22"/>
  <c r="BQ143" i="22"/>
  <c r="BQ141" i="22"/>
  <c r="BQ140" i="22"/>
  <c r="BQ139" i="22"/>
  <c r="BQ138" i="22"/>
  <c r="BQ137" i="22"/>
  <c r="BQ136" i="22"/>
  <c r="BQ135" i="22"/>
  <c r="BQ134" i="22"/>
  <c r="BQ133" i="22"/>
  <c r="BQ132" i="22"/>
  <c r="BQ131" i="22"/>
  <c r="BQ130" i="22"/>
  <c r="BQ129" i="22"/>
  <c r="BB128" i="21"/>
  <c r="BQ128" i="22"/>
  <c r="BB127" i="21"/>
  <c r="BQ127" i="22"/>
  <c r="BB126" i="21"/>
  <c r="BQ126" i="22"/>
  <c r="BB125" i="21"/>
  <c r="BQ125" i="22"/>
  <c r="BB124" i="21"/>
  <c r="BQ124" i="22"/>
  <c r="BQ123" i="22"/>
  <c r="BQ122" i="22"/>
  <c r="BQ121" i="22"/>
  <c r="BQ120" i="22"/>
  <c r="BQ119" i="22"/>
  <c r="BQ118" i="22"/>
  <c r="BQ117" i="22"/>
  <c r="BQ116" i="22"/>
  <c r="BQ115" i="22"/>
  <c r="BQ114" i="22"/>
  <c r="BQ113" i="22"/>
  <c r="BQ112" i="22"/>
  <c r="BQ111" i="22"/>
  <c r="BQ110" i="22"/>
  <c r="BQ109" i="22"/>
  <c r="BQ108" i="22"/>
  <c r="BQ107" i="22"/>
  <c r="BQ106" i="22"/>
  <c r="BQ105" i="22"/>
  <c r="BQ104" i="22"/>
  <c r="BQ103" i="22"/>
  <c r="BQ102" i="22"/>
  <c r="BQ101" i="22"/>
  <c r="Z100" i="21"/>
  <c r="BB100" i="21"/>
  <c r="BQ100" i="22"/>
  <c r="Z99" i="21"/>
  <c r="BB99" i="21"/>
  <c r="BQ99" i="22"/>
  <c r="Z98" i="21"/>
  <c r="BB98" i="21"/>
  <c r="BQ98" i="22"/>
  <c r="Z97" i="21"/>
  <c r="BB97" i="21"/>
  <c r="BQ97" i="22"/>
  <c r="BB96" i="21"/>
  <c r="BQ96" i="22"/>
  <c r="BB95" i="21"/>
  <c r="BQ95" i="22"/>
  <c r="BB94" i="21"/>
  <c r="BQ94" i="22"/>
  <c r="Z93" i="21"/>
  <c r="BB93" i="21"/>
  <c r="BQ93" i="22"/>
  <c r="Z92" i="21"/>
  <c r="BB92" i="21"/>
  <c r="BQ92" i="22"/>
  <c r="BB91" i="21"/>
  <c r="BQ91" i="22"/>
  <c r="BB90" i="21"/>
  <c r="BQ90" i="22"/>
  <c r="Z89" i="21"/>
  <c r="BB89" i="21"/>
  <c r="BQ89" i="22"/>
  <c r="Z88" i="21"/>
  <c r="BB88" i="21"/>
  <c r="BQ88" i="22"/>
  <c r="Z87" i="21"/>
  <c r="BB87" i="21"/>
  <c r="BQ87" i="22"/>
  <c r="Z86" i="21"/>
  <c r="BB86" i="21"/>
  <c r="BQ86" i="22"/>
  <c r="BB85" i="21"/>
  <c r="BQ85" i="22"/>
  <c r="Z84" i="21"/>
  <c r="BB84" i="21"/>
  <c r="BQ84" i="22"/>
  <c r="BB83" i="21"/>
  <c r="BQ83" i="22"/>
  <c r="Z82" i="21"/>
  <c r="BB82" i="21"/>
  <c r="BQ82" i="22"/>
  <c r="Z81" i="21"/>
  <c r="BB81" i="21"/>
  <c r="BQ81" i="22"/>
  <c r="BB80" i="21"/>
  <c r="BQ80" i="22"/>
  <c r="Z79" i="21"/>
  <c r="BB79" i="21"/>
  <c r="BQ79" i="22"/>
  <c r="BB78" i="21"/>
  <c r="BQ78" i="22"/>
  <c r="Z77" i="21"/>
  <c r="BB77" i="21"/>
  <c r="BQ77" i="22"/>
  <c r="Z76" i="21"/>
  <c r="BB76" i="21"/>
  <c r="BQ76" i="22"/>
  <c r="Z75" i="21"/>
  <c r="BB75" i="21"/>
  <c r="BQ75" i="22"/>
  <c r="Z74" i="21"/>
  <c r="BB74" i="21"/>
  <c r="BQ74" i="22"/>
  <c r="Z73" i="21"/>
  <c r="BB73" i="21"/>
  <c r="BQ73" i="22"/>
  <c r="Z72" i="21"/>
  <c r="BB72" i="21"/>
  <c r="BQ72" i="22"/>
  <c r="BB71" i="21"/>
  <c r="BQ71" i="22"/>
  <c r="Z70" i="21"/>
  <c r="BB70" i="21"/>
  <c r="BQ70" i="22"/>
  <c r="Z69" i="21"/>
  <c r="BB69" i="21"/>
  <c r="BQ69" i="22"/>
  <c r="Z68" i="21"/>
  <c r="BB68" i="21"/>
  <c r="BQ68" i="22"/>
  <c r="Z67" i="21"/>
  <c r="BB67" i="21"/>
  <c r="BQ67" i="22"/>
  <c r="Z66" i="21"/>
  <c r="BB66" i="21"/>
  <c r="BQ66" i="22"/>
  <c r="BB65" i="21"/>
  <c r="BQ65" i="22"/>
  <c r="BB64" i="21"/>
  <c r="BQ64" i="22"/>
  <c r="Z63" i="21"/>
  <c r="BB63" i="21"/>
  <c r="BQ63" i="22"/>
  <c r="Z62" i="21"/>
  <c r="BB62" i="21"/>
  <c r="BQ62" i="22"/>
  <c r="Z61" i="21"/>
  <c r="BB61" i="21"/>
  <c r="BQ61" i="22"/>
  <c r="Z60" i="21"/>
  <c r="BB60" i="21"/>
  <c r="BQ60" i="22"/>
  <c r="BQ59" i="22"/>
  <c r="BB58" i="21"/>
  <c r="BQ58" i="22"/>
  <c r="BB57" i="21"/>
  <c r="BQ57" i="22"/>
  <c r="BB56" i="21"/>
  <c r="BQ56" i="22"/>
  <c r="BB55" i="21"/>
  <c r="BQ55" i="22"/>
  <c r="BQ54" i="22"/>
  <c r="BQ53" i="22"/>
  <c r="BQ52" i="22"/>
  <c r="BQ51" i="22"/>
  <c r="BQ50" i="22"/>
  <c r="BQ49" i="22"/>
  <c r="BQ48" i="22"/>
  <c r="BQ45" i="22"/>
  <c r="Z44" i="21"/>
  <c r="BB44" i="21"/>
  <c r="BQ44" i="22"/>
  <c r="Z43" i="21"/>
  <c r="BB43" i="21"/>
  <c r="BQ43" i="22"/>
  <c r="Z42" i="21"/>
  <c r="BB42" i="21"/>
  <c r="BQ42" i="22"/>
  <c r="Z41" i="21"/>
  <c r="BB41" i="21"/>
  <c r="BQ41" i="22"/>
  <c r="Z40" i="21"/>
  <c r="BB40" i="21"/>
  <c r="BQ40" i="22"/>
  <c r="Z39" i="21"/>
  <c r="BB39" i="21"/>
  <c r="BQ39" i="22"/>
  <c r="BQ38" i="22"/>
  <c r="Z37" i="21"/>
  <c r="BB37" i="21"/>
  <c r="BQ37" i="22"/>
  <c r="Z36" i="21"/>
  <c r="BB36" i="21"/>
  <c r="BQ36" i="22"/>
  <c r="Z35" i="21"/>
  <c r="BB35" i="21"/>
  <c r="BQ35" i="22"/>
  <c r="BB34" i="21"/>
  <c r="BQ34" i="22"/>
  <c r="Z33" i="21"/>
  <c r="BB33" i="21"/>
  <c r="BQ33" i="22"/>
  <c r="Z32" i="21"/>
  <c r="BB32" i="21"/>
  <c r="BQ32" i="22"/>
  <c r="Z31" i="21"/>
  <c r="BB31" i="21"/>
  <c r="BQ31" i="22"/>
  <c r="Z30" i="21"/>
  <c r="BB30" i="21"/>
  <c r="BQ30" i="22"/>
  <c r="Z29" i="21"/>
  <c r="BB29" i="21"/>
  <c r="BQ29" i="22"/>
  <c r="Z28" i="21"/>
  <c r="BB28" i="21"/>
  <c r="BQ28" i="22"/>
  <c r="Z27" i="21"/>
  <c r="BB27" i="21"/>
  <c r="BQ27" i="22"/>
  <c r="Z26" i="21"/>
  <c r="BB26" i="21"/>
  <c r="BQ26" i="22"/>
  <c r="BB25" i="21"/>
  <c r="BQ25" i="22"/>
  <c r="BQ24" i="22"/>
  <c r="BB23" i="21"/>
  <c r="BQ23" i="22"/>
  <c r="Z22" i="21"/>
  <c r="BB22" i="21"/>
  <c r="BQ22" i="22"/>
  <c r="Z21" i="21"/>
  <c r="BB21" i="21"/>
  <c r="BQ21" i="22"/>
  <c r="Z20" i="21"/>
  <c r="BB20" i="21"/>
  <c r="BQ20" i="22"/>
  <c r="Z19" i="21"/>
  <c r="BB19" i="21"/>
  <c r="BQ19" i="22"/>
  <c r="Z18" i="21"/>
  <c r="BB18" i="21"/>
  <c r="BQ18" i="22"/>
  <c r="Z17" i="21"/>
  <c r="BB17" i="21"/>
  <c r="BQ17" i="22"/>
  <c r="Z16" i="21"/>
  <c r="BB16" i="21"/>
  <c r="BQ16" i="22"/>
  <c r="Z15" i="21"/>
  <c r="BB15" i="21"/>
  <c r="BQ15" i="22"/>
  <c r="Z14" i="21"/>
  <c r="BB14" i="21"/>
  <c r="BQ14" i="22"/>
  <c r="Z13" i="21"/>
  <c r="BB13" i="21"/>
  <c r="BQ13" i="22"/>
  <c r="Z12" i="21"/>
  <c r="BB12" i="21"/>
  <c r="BQ12" i="22"/>
  <c r="Z11" i="21"/>
  <c r="BB11" i="21"/>
  <c r="BQ11" i="22"/>
  <c r="Z10" i="21"/>
  <c r="BB10" i="21"/>
  <c r="BQ10" i="22"/>
  <c r="BB9" i="21"/>
  <c r="BQ9" i="22"/>
  <c r="BQ8" i="22"/>
  <c r="BQ7" i="22"/>
  <c r="Z6" i="21"/>
  <c r="BB6" i="21"/>
  <c r="BQ6" i="22"/>
  <c r="Z5" i="21"/>
  <c r="BB5" i="21"/>
  <c r="BQ5" i="22"/>
  <c r="Z4" i="21"/>
  <c r="BB4" i="21"/>
  <c r="BQ4" i="22"/>
  <c r="BB3" i="21"/>
  <c r="BQ3" i="22"/>
  <c r="AX4" i="21"/>
  <c r="BO4" i="22"/>
  <c r="AX5" i="21"/>
  <c r="BO5" i="22"/>
  <c r="AX6" i="21"/>
  <c r="BO6" i="22"/>
  <c r="BO7" i="22"/>
  <c r="BO8" i="22"/>
  <c r="AX9" i="21"/>
  <c r="BO9" i="22"/>
  <c r="AX10" i="21"/>
  <c r="BO10" i="22"/>
  <c r="AX11" i="21"/>
  <c r="BO11" i="22"/>
  <c r="AX12" i="21"/>
  <c r="BO12" i="22"/>
  <c r="AX13" i="21"/>
  <c r="BO13" i="22"/>
  <c r="AX14" i="21"/>
  <c r="BO14" i="22"/>
  <c r="AX15" i="21"/>
  <c r="BO15" i="22"/>
  <c r="AX16" i="21"/>
  <c r="BO16" i="22"/>
  <c r="AX17" i="21"/>
  <c r="BO17" i="22"/>
  <c r="AX18" i="21"/>
  <c r="BO18" i="22"/>
  <c r="AX19" i="21"/>
  <c r="BO19" i="22"/>
  <c r="AX20" i="21"/>
  <c r="BO20" i="22"/>
  <c r="AX21" i="21"/>
  <c r="BO21" i="22"/>
  <c r="AX22" i="21"/>
  <c r="BO22" i="22"/>
  <c r="AX23" i="21"/>
  <c r="BO23" i="22"/>
  <c r="BO24" i="22"/>
  <c r="AX25" i="21"/>
  <c r="BO25" i="22"/>
  <c r="AX26" i="21"/>
  <c r="BO26" i="22"/>
  <c r="AX27" i="21"/>
  <c r="BO27" i="22"/>
  <c r="AX28" i="21"/>
  <c r="BO28" i="22"/>
  <c r="AX29" i="21"/>
  <c r="BO29" i="22"/>
  <c r="AX30" i="21"/>
  <c r="BO30" i="22"/>
  <c r="AX31" i="21"/>
  <c r="BO31" i="22"/>
  <c r="AX32" i="21"/>
  <c r="BO32" i="22"/>
  <c r="AX33" i="21"/>
  <c r="BO33" i="22"/>
  <c r="AX34" i="21"/>
  <c r="BO34" i="22"/>
  <c r="AX35" i="21"/>
  <c r="BO35" i="22"/>
  <c r="AX36" i="21"/>
  <c r="BO36" i="22"/>
  <c r="AX37" i="21"/>
  <c r="BO37" i="22"/>
  <c r="BO38" i="22"/>
  <c r="AX39" i="21"/>
  <c r="BO39" i="22"/>
  <c r="AX40" i="21"/>
  <c r="BO40" i="22"/>
  <c r="AX41" i="21"/>
  <c r="BO41" i="22"/>
  <c r="AX42" i="21"/>
  <c r="BO42" i="22"/>
  <c r="AX43" i="21"/>
  <c r="BO43" i="22"/>
  <c r="AX44" i="21"/>
  <c r="BO44" i="22"/>
  <c r="BO45" i="22"/>
  <c r="BO48" i="22"/>
  <c r="BO49" i="22"/>
  <c r="BO50" i="22"/>
  <c r="BO51" i="22"/>
  <c r="BO52" i="22"/>
  <c r="BO53" i="22"/>
  <c r="BO54" i="22"/>
  <c r="AX55" i="21"/>
  <c r="BO55" i="22"/>
  <c r="AX56" i="21"/>
  <c r="BO56" i="22"/>
  <c r="AX57" i="21"/>
  <c r="BO57" i="22"/>
  <c r="AX58" i="21"/>
  <c r="BO58" i="22"/>
  <c r="BO59" i="22"/>
  <c r="AX60" i="21"/>
  <c r="BO60" i="22"/>
  <c r="AX61" i="21"/>
  <c r="BO61" i="22"/>
  <c r="AX62" i="21"/>
  <c r="BO62" i="22"/>
  <c r="AX63" i="21"/>
  <c r="BO63" i="22"/>
  <c r="AX64" i="21"/>
  <c r="BO64" i="22"/>
  <c r="AX65" i="21"/>
  <c r="BO65" i="22"/>
  <c r="AX66" i="21"/>
  <c r="BO66" i="22"/>
  <c r="AX67" i="21"/>
  <c r="BO67" i="22"/>
  <c r="AX68" i="21"/>
  <c r="BO68" i="22"/>
  <c r="AX69" i="21"/>
  <c r="BO69" i="22"/>
  <c r="AX70" i="21"/>
  <c r="BO70" i="22"/>
  <c r="AX71" i="21"/>
  <c r="BO71" i="22"/>
  <c r="AX72" i="21"/>
  <c r="BO72" i="22"/>
  <c r="AX73" i="21"/>
  <c r="BO73" i="22"/>
  <c r="AX74" i="21"/>
  <c r="BO74" i="22"/>
  <c r="AX75" i="21"/>
  <c r="BO75" i="22"/>
  <c r="AX76" i="21"/>
  <c r="BO76" i="22"/>
  <c r="AX77" i="21"/>
  <c r="BO77" i="22"/>
  <c r="AX78" i="21"/>
  <c r="BO78" i="22"/>
  <c r="AX79" i="21"/>
  <c r="BO79" i="22"/>
  <c r="AX80" i="21"/>
  <c r="BO80" i="22"/>
  <c r="AX81" i="21"/>
  <c r="BO81" i="22"/>
  <c r="AX82" i="21"/>
  <c r="BO82" i="22"/>
  <c r="AX83" i="21"/>
  <c r="BO83" i="22"/>
  <c r="AX84" i="21"/>
  <c r="BO84" i="22"/>
  <c r="AX85" i="21"/>
  <c r="BO85" i="22"/>
  <c r="AX86" i="21"/>
  <c r="BO86" i="22"/>
  <c r="AX87" i="21"/>
  <c r="BO87" i="22"/>
  <c r="AX88" i="21"/>
  <c r="BO88" i="22"/>
  <c r="AX89" i="21"/>
  <c r="BO89" i="22"/>
  <c r="AX90" i="21"/>
  <c r="BO90" i="22"/>
  <c r="AX91" i="21"/>
  <c r="BO91" i="22"/>
  <c r="AX92" i="21"/>
  <c r="BO92" i="22"/>
  <c r="AX93" i="21"/>
  <c r="BO93" i="22"/>
  <c r="AX94" i="21"/>
  <c r="BO94" i="22"/>
  <c r="AX95" i="21"/>
  <c r="BO95" i="22"/>
  <c r="AX96" i="21"/>
  <c r="BO96" i="22"/>
  <c r="AX97" i="21"/>
  <c r="BO97" i="22"/>
  <c r="AX98" i="21"/>
  <c r="BO98" i="22"/>
  <c r="AX99" i="21"/>
  <c r="BO99" i="22"/>
  <c r="AX100" i="21"/>
  <c r="BO100" i="22"/>
  <c r="BO101" i="22"/>
  <c r="BO102" i="22"/>
  <c r="BO103" i="22"/>
  <c r="BO104" i="22"/>
  <c r="BO105" i="22"/>
  <c r="BO106" i="22"/>
  <c r="BO107" i="22"/>
  <c r="BO108" i="22"/>
  <c r="BO109" i="22"/>
  <c r="BO110" i="22"/>
  <c r="BO111" i="22"/>
  <c r="BO112" i="22"/>
  <c r="BO113" i="22"/>
  <c r="BO114" i="22"/>
  <c r="BO115" i="22"/>
  <c r="BO116" i="22"/>
  <c r="BO117" i="22"/>
  <c r="BO118" i="22"/>
  <c r="BO119" i="22"/>
  <c r="BO120" i="22"/>
  <c r="BO121" i="22"/>
  <c r="BO122" i="22"/>
  <c r="AX123" i="21"/>
  <c r="BO123" i="22"/>
  <c r="AX124" i="21"/>
  <c r="BO124" i="22"/>
  <c r="AX125" i="21"/>
  <c r="BO125" i="22"/>
  <c r="AX126" i="21"/>
  <c r="BO126" i="22"/>
  <c r="AX127" i="21"/>
  <c r="BO127" i="22"/>
  <c r="AX128" i="21"/>
  <c r="BO128" i="22"/>
  <c r="BO129" i="22"/>
  <c r="BO130" i="22"/>
  <c r="BO131" i="22"/>
  <c r="BO132" i="22"/>
  <c r="BO133" i="22"/>
  <c r="BO134" i="22"/>
  <c r="BO135" i="22"/>
  <c r="BO136" i="22"/>
  <c r="BO137" i="22"/>
  <c r="BO138" i="22"/>
  <c r="BO139" i="22"/>
  <c r="BO140" i="22"/>
  <c r="BO141" i="22"/>
  <c r="BO143" i="22"/>
  <c r="BO144" i="22"/>
  <c r="BO145" i="22"/>
  <c r="AX146" i="21"/>
  <c r="BO146" i="22"/>
  <c r="BO147" i="22"/>
  <c r="BO148" i="22"/>
  <c r="AX149" i="21"/>
  <c r="BO149" i="22"/>
  <c r="BO150" i="22"/>
  <c r="BO151" i="22"/>
  <c r="BO152" i="22"/>
  <c r="BO153" i="22"/>
  <c r="BO154" i="22"/>
  <c r="BO155" i="22"/>
  <c r="BO156" i="22"/>
  <c r="BO157" i="22"/>
  <c r="BO158" i="22"/>
  <c r="BO159" i="22"/>
  <c r="BO160" i="22"/>
  <c r="BO161" i="22"/>
  <c r="BO162" i="22"/>
  <c r="BO163" i="22"/>
  <c r="BO164" i="22"/>
  <c r="BO165" i="22"/>
  <c r="AX3" i="21"/>
  <c r="BO3" i="22"/>
  <c r="BE4" i="22"/>
  <c r="BE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35" i="22"/>
  <c r="BE36" i="22"/>
  <c r="BE37" i="22"/>
  <c r="BE38" i="22"/>
  <c r="BE39" i="22"/>
  <c r="BE40" i="22"/>
  <c r="BE41" i="22"/>
  <c r="BE42" i="22"/>
  <c r="BE43" i="22"/>
  <c r="BE44" i="22"/>
  <c r="BE45" i="22"/>
  <c r="BE46" i="22"/>
  <c r="BE47" i="22"/>
  <c r="BE48" i="22"/>
  <c r="BE49" i="22"/>
  <c r="BE50" i="22"/>
  <c r="BE51" i="22"/>
  <c r="BE52" i="22"/>
  <c r="BE53" i="22"/>
  <c r="BE54" i="22"/>
  <c r="BE55" i="22"/>
  <c r="BE56" i="22"/>
  <c r="BE57" i="22"/>
  <c r="BE58" i="22"/>
  <c r="BE59" i="22"/>
  <c r="BE60" i="22"/>
  <c r="BE61" i="22"/>
  <c r="BE62" i="22"/>
  <c r="BE63" i="22"/>
  <c r="BE64" i="22"/>
  <c r="BE65" i="22"/>
  <c r="BE66" i="22"/>
  <c r="BE67" i="22"/>
  <c r="BE68" i="22"/>
  <c r="BE69" i="22"/>
  <c r="BE70" i="22"/>
  <c r="BE71" i="22"/>
  <c r="BE72" i="22"/>
  <c r="BE73" i="22"/>
  <c r="BE74" i="22"/>
  <c r="BE75" i="22"/>
  <c r="BE76" i="22"/>
  <c r="BE77" i="22"/>
  <c r="BE78" i="22"/>
  <c r="BE79" i="22"/>
  <c r="BE80" i="22"/>
  <c r="BE81" i="22"/>
  <c r="BE82" i="22"/>
  <c r="BE83" i="22"/>
  <c r="BE84" i="22"/>
  <c r="BE85" i="22"/>
  <c r="BE86" i="22"/>
  <c r="BE87" i="22"/>
  <c r="BE88" i="22"/>
  <c r="BE89" i="22"/>
  <c r="BE90" i="22"/>
  <c r="BE91" i="22"/>
  <c r="BE92" i="22"/>
  <c r="BE93" i="22"/>
  <c r="BE94" i="22"/>
  <c r="BE95" i="22"/>
  <c r="BE96" i="22"/>
  <c r="BE97" i="22"/>
  <c r="BE98" i="22"/>
  <c r="BE99" i="22"/>
  <c r="BE100" i="22"/>
  <c r="BE101" i="22"/>
  <c r="BE102" i="22"/>
  <c r="BE103" i="22"/>
  <c r="BE104" i="22"/>
  <c r="BE105" i="22"/>
  <c r="BE106" i="22"/>
  <c r="BE107" i="22"/>
  <c r="BE108" i="22"/>
  <c r="BE109" i="22"/>
  <c r="BE110" i="22"/>
  <c r="BE111" i="22"/>
  <c r="BE112" i="22"/>
  <c r="BE113" i="22"/>
  <c r="BE114" i="22"/>
  <c r="BE117" i="22"/>
  <c r="BE118" i="22"/>
  <c r="BE119" i="22"/>
  <c r="BE120" i="22"/>
  <c r="BE121" i="22"/>
  <c r="BE122" i="22"/>
  <c r="BE123" i="22"/>
  <c r="BE124" i="22"/>
  <c r="BE125" i="22"/>
  <c r="BE126" i="22"/>
  <c r="BE127" i="22"/>
  <c r="BE128" i="22"/>
  <c r="BE129" i="22"/>
  <c r="BE130" i="22"/>
  <c r="BE131" i="22"/>
  <c r="BE132" i="22"/>
  <c r="BE133" i="22"/>
  <c r="BE134" i="22"/>
  <c r="BE135" i="22"/>
  <c r="BE136" i="22"/>
  <c r="W137" i="21"/>
  <c r="X137" i="21"/>
  <c r="Z137" i="21"/>
  <c r="Y137" i="21"/>
  <c r="AA137" i="21"/>
  <c r="AC137" i="21"/>
  <c r="AB137" i="21"/>
  <c r="AD137" i="21"/>
  <c r="AF137" i="21"/>
  <c r="AE137" i="21"/>
  <c r="AG137" i="21"/>
  <c r="AI137" i="21"/>
  <c r="AH137" i="21"/>
  <c r="AJ137" i="21"/>
  <c r="AM137" i="21"/>
  <c r="BE137" i="22"/>
  <c r="W138" i="21"/>
  <c r="X138" i="21"/>
  <c r="Z138" i="21"/>
  <c r="Y138" i="21"/>
  <c r="AA138" i="21"/>
  <c r="AC138" i="21"/>
  <c r="AB138" i="21"/>
  <c r="AD138" i="21"/>
  <c r="AF138" i="21"/>
  <c r="AE138" i="21"/>
  <c r="AG138" i="21"/>
  <c r="AI138" i="21"/>
  <c r="AH138" i="21"/>
  <c r="AJ138" i="21"/>
  <c r="AM138" i="21"/>
  <c r="BE138" i="22"/>
  <c r="W139" i="21"/>
  <c r="X139" i="21"/>
  <c r="Z139" i="21"/>
  <c r="Y139" i="21"/>
  <c r="AA139" i="21"/>
  <c r="AC139" i="21"/>
  <c r="AB139" i="21"/>
  <c r="AD139" i="21"/>
  <c r="AF139" i="21"/>
  <c r="AE139" i="21"/>
  <c r="AG139" i="21"/>
  <c r="AI139" i="21"/>
  <c r="AH139" i="21"/>
  <c r="AJ139" i="21"/>
  <c r="AM139" i="21"/>
  <c r="BE139" i="22"/>
  <c r="BE140" i="22"/>
  <c r="BE141" i="22"/>
  <c r="BE142" i="22"/>
  <c r="BE143" i="22"/>
  <c r="BE144" i="22"/>
  <c r="BE145" i="22"/>
  <c r="BE146" i="22"/>
  <c r="BE147" i="22"/>
  <c r="BE148" i="22"/>
  <c r="BE149" i="22"/>
  <c r="BE150" i="22"/>
  <c r="BE151" i="22"/>
  <c r="BE152" i="22"/>
  <c r="BE153" i="22"/>
  <c r="BE154" i="22"/>
  <c r="BE155" i="22"/>
  <c r="BE156" i="22"/>
  <c r="BE157" i="22"/>
  <c r="BE158" i="22"/>
  <c r="BE159" i="22"/>
  <c r="BE160" i="22"/>
  <c r="BE161" i="22"/>
  <c r="BE162" i="22"/>
  <c r="BE163" i="22"/>
  <c r="BE164" i="22"/>
  <c r="BE165" i="22"/>
  <c r="BE3" i="22"/>
  <c r="BC4" i="22"/>
  <c r="BC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35" i="22"/>
  <c r="BC36" i="22"/>
  <c r="BC37" i="22"/>
  <c r="BC38" i="22"/>
  <c r="BC39" i="22"/>
  <c r="BC40" i="22"/>
  <c r="BC41" i="22"/>
  <c r="BC42" i="22"/>
  <c r="BC43" i="22"/>
  <c r="BC44" i="22"/>
  <c r="BC45" i="22"/>
  <c r="BC46" i="22"/>
  <c r="BC47" i="22"/>
  <c r="BC48" i="22"/>
  <c r="BC49" i="22"/>
  <c r="BC50" i="22"/>
  <c r="BC51" i="22"/>
  <c r="BC52" i="22"/>
  <c r="BC53" i="22"/>
  <c r="BC54" i="22"/>
  <c r="BC55" i="22"/>
  <c r="BC56" i="22"/>
  <c r="BC57" i="22"/>
  <c r="BC58" i="22"/>
  <c r="BC59" i="22"/>
  <c r="BC60" i="22"/>
  <c r="BC61" i="22"/>
  <c r="BC62" i="22"/>
  <c r="BC63" i="22"/>
  <c r="BC64" i="22"/>
  <c r="BC65" i="22"/>
  <c r="BC66" i="22"/>
  <c r="BC67" i="22"/>
  <c r="BC68" i="22"/>
  <c r="BC69" i="22"/>
  <c r="BC70" i="22"/>
  <c r="BC71" i="22"/>
  <c r="BC72" i="22"/>
  <c r="BC73" i="22"/>
  <c r="BC74" i="22"/>
  <c r="BC75" i="22"/>
  <c r="BC76" i="22"/>
  <c r="BC77" i="22"/>
  <c r="BC78" i="22"/>
  <c r="BC79" i="22"/>
  <c r="BC80" i="22"/>
  <c r="BC81" i="22"/>
  <c r="BC82" i="22"/>
  <c r="BC83" i="22"/>
  <c r="BC84" i="22"/>
  <c r="BC85" i="22"/>
  <c r="BC86" i="22"/>
  <c r="BC87" i="22"/>
  <c r="BC88" i="22"/>
  <c r="BC89" i="22"/>
  <c r="BC90" i="22"/>
  <c r="BC91" i="22"/>
  <c r="BC92" i="22"/>
  <c r="BC93" i="22"/>
  <c r="BC94" i="22"/>
  <c r="BC95" i="22"/>
  <c r="BC96" i="22"/>
  <c r="BC97" i="22"/>
  <c r="BC98" i="22"/>
  <c r="BC99" i="22"/>
  <c r="BC100" i="22"/>
  <c r="BC101" i="22"/>
  <c r="BC102" i="22"/>
  <c r="BC103" i="22"/>
  <c r="BC104" i="22"/>
  <c r="BC105" i="22"/>
  <c r="BC106" i="22"/>
  <c r="BC107" i="22"/>
  <c r="BC108" i="22"/>
  <c r="BC109" i="22"/>
  <c r="BC110" i="22"/>
  <c r="BC111" i="22"/>
  <c r="BC112" i="22"/>
  <c r="BC113" i="22"/>
  <c r="BC114" i="22"/>
  <c r="BC117" i="22"/>
  <c r="BC118" i="22"/>
  <c r="BC119" i="22"/>
  <c r="BC120" i="22"/>
  <c r="BC121" i="22"/>
  <c r="BC122" i="22"/>
  <c r="BC123" i="22"/>
  <c r="BC124" i="22"/>
  <c r="BC125" i="22"/>
  <c r="BC126" i="22"/>
  <c r="BC127" i="22"/>
  <c r="BC128" i="22"/>
  <c r="BC129" i="22"/>
  <c r="BC130" i="22"/>
  <c r="BC131" i="22"/>
  <c r="BC132" i="22"/>
  <c r="BC133" i="22"/>
  <c r="BC134" i="22"/>
  <c r="BC135" i="22"/>
  <c r="BC136" i="22"/>
  <c r="AL137" i="21"/>
  <c r="BC137" i="22"/>
  <c r="AL138" i="21"/>
  <c r="BC138" i="22"/>
  <c r="AL139" i="21"/>
  <c r="BC139" i="22"/>
  <c r="BC140" i="22"/>
  <c r="BC141" i="22"/>
  <c r="BC142" i="22"/>
  <c r="BC143" i="22"/>
  <c r="BC144" i="22"/>
  <c r="BC145" i="22"/>
  <c r="BC146" i="22"/>
  <c r="BC147" i="22"/>
  <c r="BC148" i="22"/>
  <c r="BC149" i="22"/>
  <c r="BC150" i="22"/>
  <c r="BC151" i="22"/>
  <c r="BC152" i="22"/>
  <c r="BC153" i="22"/>
  <c r="BC154" i="22"/>
  <c r="BC155" i="22"/>
  <c r="BC156" i="22"/>
  <c r="BC157" i="22"/>
  <c r="BC158" i="22"/>
  <c r="BC159" i="22"/>
  <c r="BC160" i="22"/>
  <c r="BC161" i="22"/>
  <c r="BC162" i="22"/>
  <c r="BC163" i="22"/>
  <c r="BC164" i="22"/>
  <c r="BC165" i="22"/>
  <c r="BC3" i="22"/>
  <c r="BA4" i="22"/>
  <c r="BA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35" i="22"/>
  <c r="BA36" i="22"/>
  <c r="BA37" i="22"/>
  <c r="BA38" i="22"/>
  <c r="BA39" i="22"/>
  <c r="BA40" i="22"/>
  <c r="BA41" i="22"/>
  <c r="BA42" i="22"/>
  <c r="BA43" i="22"/>
  <c r="BA44" i="22"/>
  <c r="BA45" i="22"/>
  <c r="BA46" i="22"/>
  <c r="BA47" i="22"/>
  <c r="BA48" i="22"/>
  <c r="BA49" i="22"/>
  <c r="BA50" i="22"/>
  <c r="BA51" i="22"/>
  <c r="BA52" i="22"/>
  <c r="BA53" i="22"/>
  <c r="BA54" i="22"/>
  <c r="BA55" i="22"/>
  <c r="BA56" i="22"/>
  <c r="BA57" i="22"/>
  <c r="BA58" i="22"/>
  <c r="BA59" i="22"/>
  <c r="BA60" i="22"/>
  <c r="BA61" i="22"/>
  <c r="BA62" i="22"/>
  <c r="BA63" i="22"/>
  <c r="BA64" i="22"/>
  <c r="BA65" i="22"/>
  <c r="BA66" i="22"/>
  <c r="BA67" i="22"/>
  <c r="BA68" i="22"/>
  <c r="BA69" i="22"/>
  <c r="BA70" i="22"/>
  <c r="BA71" i="22"/>
  <c r="BA72" i="22"/>
  <c r="BA73" i="22"/>
  <c r="BA74" i="22"/>
  <c r="BA75" i="22"/>
  <c r="BA76" i="22"/>
  <c r="BA77" i="22"/>
  <c r="BA78" i="22"/>
  <c r="BA79" i="22"/>
  <c r="BA80" i="22"/>
  <c r="BA81" i="22"/>
  <c r="BA82" i="22"/>
  <c r="BA83" i="22"/>
  <c r="BA84" i="22"/>
  <c r="BA85" i="22"/>
  <c r="BA86" i="22"/>
  <c r="BA87" i="22"/>
  <c r="BA88" i="22"/>
  <c r="BA89" i="22"/>
  <c r="BA90" i="22"/>
  <c r="BA91" i="22"/>
  <c r="BA92" i="22"/>
  <c r="BA93" i="22"/>
  <c r="BA94" i="22"/>
  <c r="BA95" i="22"/>
  <c r="BA96" i="22"/>
  <c r="BA97" i="22"/>
  <c r="BA98" i="22"/>
  <c r="BA99" i="22"/>
  <c r="BA100" i="22"/>
  <c r="BA101" i="22"/>
  <c r="BA102" i="22"/>
  <c r="BA103" i="22"/>
  <c r="BA104" i="22"/>
  <c r="BA105" i="22"/>
  <c r="BA106" i="22"/>
  <c r="BA107" i="22"/>
  <c r="BA108" i="22"/>
  <c r="BA109" i="22"/>
  <c r="BA110" i="22"/>
  <c r="BA111" i="22"/>
  <c r="BA112" i="22"/>
  <c r="BA113" i="22"/>
  <c r="BA114" i="22"/>
  <c r="BA115" i="22"/>
  <c r="BA116" i="22"/>
  <c r="BA117" i="22"/>
  <c r="BA118" i="22"/>
  <c r="BA119" i="22"/>
  <c r="BA120" i="22"/>
  <c r="BA121" i="22"/>
  <c r="BA122" i="22"/>
  <c r="BA123" i="22"/>
  <c r="BA124" i="22"/>
  <c r="BA125" i="22"/>
  <c r="BA126" i="22"/>
  <c r="BA127" i="22"/>
  <c r="BA128" i="22"/>
  <c r="BA129" i="22"/>
  <c r="BA130" i="22"/>
  <c r="BA131" i="22"/>
  <c r="BA132" i="22"/>
  <c r="BA133" i="22"/>
  <c r="BA134" i="22"/>
  <c r="BA135" i="22"/>
  <c r="BA136" i="22"/>
  <c r="BA137" i="22"/>
  <c r="BA138" i="22"/>
  <c r="BA139" i="22"/>
  <c r="BA140" i="22"/>
  <c r="BA141" i="22"/>
  <c r="BA142" i="22"/>
  <c r="BA143" i="22"/>
  <c r="BA144" i="22"/>
  <c r="BA145" i="22"/>
  <c r="BA146" i="22"/>
  <c r="BA147" i="22"/>
  <c r="BA148" i="22"/>
  <c r="BA149" i="22"/>
  <c r="BA150" i="22"/>
  <c r="BA151" i="22"/>
  <c r="BA152" i="22"/>
  <c r="BA153" i="22"/>
  <c r="BA154" i="22"/>
  <c r="BA155" i="22"/>
  <c r="BA156" i="22"/>
  <c r="BA157" i="22"/>
  <c r="BA158" i="22"/>
  <c r="BA159" i="22"/>
  <c r="BA160" i="22"/>
  <c r="BA161" i="22"/>
  <c r="BA162" i="22"/>
  <c r="BA163" i="22"/>
  <c r="BA164" i="22"/>
  <c r="BA165" i="22"/>
  <c r="BA3" i="22"/>
  <c r="AY4" i="22"/>
  <c r="AY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35" i="22"/>
  <c r="AY36" i="22"/>
  <c r="AY37" i="22"/>
  <c r="AY38" i="22"/>
  <c r="AY39" i="22"/>
  <c r="AY40" i="22"/>
  <c r="AY41" i="22"/>
  <c r="AY42" i="22"/>
  <c r="AY43" i="22"/>
  <c r="AY44" i="22"/>
  <c r="AY45" i="22"/>
  <c r="AY46" i="22"/>
  <c r="AY47" i="22"/>
  <c r="AY48" i="22"/>
  <c r="AY49" i="22"/>
  <c r="AY50" i="22"/>
  <c r="AY51" i="22"/>
  <c r="AY52" i="22"/>
  <c r="AY53" i="22"/>
  <c r="AY54" i="22"/>
  <c r="AY55" i="22"/>
  <c r="AY56" i="22"/>
  <c r="AY57" i="22"/>
  <c r="AY58" i="22"/>
  <c r="AY59" i="22"/>
  <c r="AY60" i="22"/>
  <c r="AY61" i="22"/>
  <c r="AY62" i="22"/>
  <c r="AY63" i="22"/>
  <c r="AY64" i="22"/>
  <c r="AY65" i="22"/>
  <c r="AY66" i="22"/>
  <c r="AY67" i="22"/>
  <c r="AY68" i="22"/>
  <c r="AY69" i="22"/>
  <c r="AY70" i="22"/>
  <c r="AY71" i="22"/>
  <c r="AY72" i="22"/>
  <c r="AY73" i="22"/>
  <c r="AY74" i="22"/>
  <c r="AY75" i="22"/>
  <c r="AY76" i="22"/>
  <c r="AY77" i="22"/>
  <c r="AY78" i="22"/>
  <c r="AY79" i="22"/>
  <c r="AY80" i="22"/>
  <c r="AY81" i="22"/>
  <c r="AY82" i="22"/>
  <c r="AY83" i="22"/>
  <c r="AY84" i="22"/>
  <c r="AY85" i="22"/>
  <c r="AY86" i="22"/>
  <c r="AY87" i="22"/>
  <c r="AY88" i="22"/>
  <c r="AY89" i="22"/>
  <c r="AY90" i="22"/>
  <c r="AY91" i="22"/>
  <c r="AY92" i="22"/>
  <c r="AY93" i="22"/>
  <c r="AY94" i="22"/>
  <c r="AY95" i="22"/>
  <c r="AY96" i="22"/>
  <c r="AY97" i="22"/>
  <c r="AY98" i="22"/>
  <c r="AY99" i="22"/>
  <c r="AY100" i="22"/>
  <c r="AY101" i="22"/>
  <c r="AY102" i="22"/>
  <c r="AY103" i="22"/>
  <c r="AY104" i="22"/>
  <c r="AY105" i="22"/>
  <c r="AY106" i="22"/>
  <c r="AY107" i="22"/>
  <c r="AY108" i="22"/>
  <c r="AY109" i="22"/>
  <c r="AY110" i="22"/>
  <c r="AY111" i="22"/>
  <c r="AY112" i="22"/>
  <c r="AY113" i="22"/>
  <c r="AY114" i="22"/>
  <c r="AY117" i="22"/>
  <c r="AY118" i="22"/>
  <c r="AY119" i="22"/>
  <c r="AY120" i="22"/>
  <c r="AY121" i="22"/>
  <c r="AY122" i="22"/>
  <c r="AY123" i="22"/>
  <c r="AY124" i="22"/>
  <c r="AY125" i="22"/>
  <c r="AY126" i="22"/>
  <c r="AY127" i="22"/>
  <c r="AY128" i="22"/>
  <c r="AY129" i="22"/>
  <c r="AY130" i="22"/>
  <c r="AY131" i="22"/>
  <c r="AY132" i="22"/>
  <c r="AY133" i="22"/>
  <c r="AY134" i="22"/>
  <c r="AY135" i="22"/>
  <c r="AY136" i="22"/>
  <c r="AY137" i="22"/>
  <c r="AY138" i="22"/>
  <c r="AY139" i="22"/>
  <c r="AY140" i="22"/>
  <c r="AY141" i="22"/>
  <c r="AY142" i="22"/>
  <c r="AY143" i="22"/>
  <c r="AY144" i="22"/>
  <c r="AY145" i="22"/>
  <c r="AY146" i="22"/>
  <c r="AY147" i="22"/>
  <c r="AY148" i="22"/>
  <c r="AY149" i="22"/>
  <c r="AY150" i="22"/>
  <c r="AY151" i="22"/>
  <c r="AY152" i="22"/>
  <c r="AY153" i="22"/>
  <c r="AY154" i="22"/>
  <c r="AY155" i="22"/>
  <c r="AY156" i="22"/>
  <c r="AY157" i="22"/>
  <c r="AY158" i="22"/>
  <c r="AY159" i="22"/>
  <c r="AY160" i="22"/>
  <c r="AY161" i="22"/>
  <c r="AY162" i="22"/>
  <c r="AY163" i="22"/>
  <c r="AY164" i="22"/>
  <c r="AY165" i="22"/>
  <c r="AY3" i="22"/>
  <c r="AW4" i="22"/>
  <c r="AW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35" i="22"/>
  <c r="AW36" i="22"/>
  <c r="AW37" i="22"/>
  <c r="AW38" i="22"/>
  <c r="AW39" i="22"/>
  <c r="AW40" i="22"/>
  <c r="AW41" i="22"/>
  <c r="AW42" i="22"/>
  <c r="AW43" i="22"/>
  <c r="AW44" i="22"/>
  <c r="AW45" i="22"/>
  <c r="AW46" i="22"/>
  <c r="AW47" i="22"/>
  <c r="AW48" i="22"/>
  <c r="AW49" i="22"/>
  <c r="AW50" i="22"/>
  <c r="AW51" i="22"/>
  <c r="AW52" i="22"/>
  <c r="AW53" i="22"/>
  <c r="AW54" i="22"/>
  <c r="AW55" i="22"/>
  <c r="AW56" i="22"/>
  <c r="AW57" i="22"/>
  <c r="AW58" i="22"/>
  <c r="AW59" i="22"/>
  <c r="AW60" i="22"/>
  <c r="AW61" i="22"/>
  <c r="AW62" i="22"/>
  <c r="AW63" i="22"/>
  <c r="AW64" i="22"/>
  <c r="AW65" i="22"/>
  <c r="AW66" i="22"/>
  <c r="AW67" i="22"/>
  <c r="AW68" i="22"/>
  <c r="AW69" i="22"/>
  <c r="AW70" i="22"/>
  <c r="AW71" i="22"/>
  <c r="AW72" i="22"/>
  <c r="AW73" i="22"/>
  <c r="AW74" i="22"/>
  <c r="AW75" i="22"/>
  <c r="AW76" i="22"/>
  <c r="AW77" i="22"/>
  <c r="AW78" i="22"/>
  <c r="AW79" i="22"/>
  <c r="AW80" i="22"/>
  <c r="AW81" i="22"/>
  <c r="AW82" i="22"/>
  <c r="AW83" i="22"/>
  <c r="AW84" i="22"/>
  <c r="AW85" i="22"/>
  <c r="AW86" i="22"/>
  <c r="AW87" i="22"/>
  <c r="AW88" i="22"/>
  <c r="AW89" i="22"/>
  <c r="AW90" i="22"/>
  <c r="AW91" i="22"/>
  <c r="AW92" i="22"/>
  <c r="AW93" i="22"/>
  <c r="AW94" i="22"/>
  <c r="AW95" i="22"/>
  <c r="AW96" i="22"/>
  <c r="AW97" i="22"/>
  <c r="AW98" i="22"/>
  <c r="AW99" i="22"/>
  <c r="AW100" i="22"/>
  <c r="AW101" i="22"/>
  <c r="AW102" i="22"/>
  <c r="AW103" i="22"/>
  <c r="AW104" i="22"/>
  <c r="AW105" i="22"/>
  <c r="AW106" i="22"/>
  <c r="AW107" i="22"/>
  <c r="AW108" i="22"/>
  <c r="AW109" i="22"/>
  <c r="AW110" i="22"/>
  <c r="AW111" i="22"/>
  <c r="AW112" i="22"/>
  <c r="AW113" i="22"/>
  <c r="AW114" i="22"/>
  <c r="AW117" i="22"/>
  <c r="AW118" i="22"/>
  <c r="AW119" i="22"/>
  <c r="AW120" i="22"/>
  <c r="AW121" i="22"/>
  <c r="AW122" i="22"/>
  <c r="AW123" i="22"/>
  <c r="AW124" i="22"/>
  <c r="AW125" i="22"/>
  <c r="AW126" i="22"/>
  <c r="AW127" i="22"/>
  <c r="AW128" i="22"/>
  <c r="AW129" i="22"/>
  <c r="AW130" i="22"/>
  <c r="AW131" i="22"/>
  <c r="AW132" i="22"/>
  <c r="AW133" i="22"/>
  <c r="AW134" i="22"/>
  <c r="AW135" i="22"/>
  <c r="AW136" i="22"/>
  <c r="AW137" i="22"/>
  <c r="AW138" i="22"/>
  <c r="AW139" i="22"/>
  <c r="AW140" i="22"/>
  <c r="AW141" i="22"/>
  <c r="AW142" i="22"/>
  <c r="AW143" i="22"/>
  <c r="AW144" i="22"/>
  <c r="AW145" i="22"/>
  <c r="AW146" i="22"/>
  <c r="AW147" i="22"/>
  <c r="AW148" i="22"/>
  <c r="AW149" i="22"/>
  <c r="AW150" i="22"/>
  <c r="AW151" i="22"/>
  <c r="AW152" i="22"/>
  <c r="AW153" i="22"/>
  <c r="AW154" i="22"/>
  <c r="AW155" i="22"/>
  <c r="AW156" i="22"/>
  <c r="AW157" i="22"/>
  <c r="AW158" i="22"/>
  <c r="AW159" i="22"/>
  <c r="AW160" i="22"/>
  <c r="AW161" i="22"/>
  <c r="AW162" i="22"/>
  <c r="AW163" i="22"/>
  <c r="AW164" i="22"/>
  <c r="AW165" i="22"/>
  <c r="AW3" i="22"/>
  <c r="AU4" i="22"/>
  <c r="AU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35" i="22"/>
  <c r="AU36" i="22"/>
  <c r="AU37" i="22"/>
  <c r="AU38" i="22"/>
  <c r="AU39" i="22"/>
  <c r="AU40" i="22"/>
  <c r="AU41" i="22"/>
  <c r="AU42" i="22"/>
  <c r="AU43" i="22"/>
  <c r="AU44" i="22"/>
  <c r="AU45" i="22"/>
  <c r="AU46" i="22"/>
  <c r="AU47" i="22"/>
  <c r="AU48" i="22"/>
  <c r="AU49" i="22"/>
  <c r="AU50" i="22"/>
  <c r="AU51" i="22"/>
  <c r="AU52" i="22"/>
  <c r="AU53" i="22"/>
  <c r="AU54" i="22"/>
  <c r="AU55" i="22"/>
  <c r="AU56" i="22"/>
  <c r="AU57" i="22"/>
  <c r="AU58" i="22"/>
  <c r="AU59" i="22"/>
  <c r="AU60" i="22"/>
  <c r="AU61" i="22"/>
  <c r="AU62" i="22"/>
  <c r="AU63" i="22"/>
  <c r="AU64" i="22"/>
  <c r="AU65" i="22"/>
  <c r="AU66" i="22"/>
  <c r="AU67" i="22"/>
  <c r="AU68" i="22"/>
  <c r="AU69" i="22"/>
  <c r="AU70" i="22"/>
  <c r="AU71" i="22"/>
  <c r="AU72" i="22"/>
  <c r="AU73" i="22"/>
  <c r="AU74" i="22"/>
  <c r="AU75" i="22"/>
  <c r="AU76" i="22"/>
  <c r="AU77" i="22"/>
  <c r="AU78" i="22"/>
  <c r="AU79" i="22"/>
  <c r="AU80" i="22"/>
  <c r="AU81" i="22"/>
  <c r="AU82" i="22"/>
  <c r="AU83" i="22"/>
  <c r="AU84" i="22"/>
  <c r="AU85" i="22"/>
  <c r="AU86" i="22"/>
  <c r="AU87" i="22"/>
  <c r="AU88" i="22"/>
  <c r="AU89" i="22"/>
  <c r="AU90" i="22"/>
  <c r="AU91" i="22"/>
  <c r="AU92" i="22"/>
  <c r="AU93" i="22"/>
  <c r="AU94" i="22"/>
  <c r="AU95" i="22"/>
  <c r="AU96" i="22"/>
  <c r="AU97" i="22"/>
  <c r="AU98" i="22"/>
  <c r="AU99" i="22"/>
  <c r="AU100" i="22"/>
  <c r="AU101" i="22"/>
  <c r="AU102" i="22"/>
  <c r="AU103" i="22"/>
  <c r="AU104" i="22"/>
  <c r="AU105" i="22"/>
  <c r="AU106" i="22"/>
  <c r="AU107" i="22"/>
  <c r="AU108" i="22"/>
  <c r="AU109" i="22"/>
  <c r="AU110" i="22"/>
  <c r="AU111" i="22"/>
  <c r="AU112" i="22"/>
  <c r="AU113" i="22"/>
  <c r="AU114" i="22"/>
  <c r="AU117" i="22"/>
  <c r="AU118" i="22"/>
  <c r="AU119" i="22"/>
  <c r="AU120" i="22"/>
  <c r="AU121" i="22"/>
  <c r="AU122" i="22"/>
  <c r="AU123" i="22"/>
  <c r="AU124" i="22"/>
  <c r="AU125" i="22"/>
  <c r="AU126" i="22"/>
  <c r="AU127" i="22"/>
  <c r="AU128" i="22"/>
  <c r="AU129" i="22"/>
  <c r="AU130" i="22"/>
  <c r="AU131" i="22"/>
  <c r="AU132" i="22"/>
  <c r="AU133" i="22"/>
  <c r="AU134" i="22"/>
  <c r="AU135" i="22"/>
  <c r="AU136" i="22"/>
  <c r="AU137" i="22"/>
  <c r="AU138" i="22"/>
  <c r="AU139" i="22"/>
  <c r="AU140" i="22"/>
  <c r="AU141" i="22"/>
  <c r="AU142" i="22"/>
  <c r="AU143" i="22"/>
  <c r="AU144" i="22"/>
  <c r="AU145" i="22"/>
  <c r="AU146" i="22"/>
  <c r="AU147" i="22"/>
  <c r="AU148" i="22"/>
  <c r="AU149" i="22"/>
  <c r="AU150" i="22"/>
  <c r="AU151" i="22"/>
  <c r="AU152" i="22"/>
  <c r="AU153" i="22"/>
  <c r="AU154" i="22"/>
  <c r="AU155" i="22"/>
  <c r="AU156" i="22"/>
  <c r="AU157" i="22"/>
  <c r="AU158" i="22"/>
  <c r="AU159" i="22"/>
  <c r="AU160" i="22"/>
  <c r="AU161" i="22"/>
  <c r="AU162" i="22"/>
  <c r="AU163" i="22"/>
  <c r="AU164" i="22"/>
  <c r="AU165" i="22"/>
  <c r="AU3" i="22"/>
  <c r="AS4" i="22"/>
  <c r="AS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35" i="22"/>
  <c r="AS36" i="22"/>
  <c r="AS37" i="22"/>
  <c r="AS38" i="22"/>
  <c r="AS39" i="22"/>
  <c r="AS40" i="22"/>
  <c r="AS41" i="22"/>
  <c r="AS42" i="22"/>
  <c r="AS43" i="22"/>
  <c r="AS44" i="22"/>
  <c r="AS45" i="22"/>
  <c r="AS46" i="22"/>
  <c r="AS47" i="22"/>
  <c r="AS48" i="22"/>
  <c r="AS49" i="22"/>
  <c r="AS50" i="22"/>
  <c r="AS51" i="22"/>
  <c r="AS52" i="22"/>
  <c r="AS53" i="22"/>
  <c r="AS54" i="22"/>
  <c r="AS55" i="22"/>
  <c r="AS56" i="22"/>
  <c r="AS57" i="22"/>
  <c r="AS58" i="22"/>
  <c r="AS59" i="22"/>
  <c r="AS60" i="22"/>
  <c r="AS61" i="22"/>
  <c r="AS62" i="22"/>
  <c r="AS63" i="22"/>
  <c r="AS64" i="22"/>
  <c r="AS65" i="22"/>
  <c r="AS66" i="22"/>
  <c r="AS67" i="22"/>
  <c r="AS68" i="22"/>
  <c r="AS69" i="22"/>
  <c r="AS70" i="22"/>
  <c r="AS71" i="22"/>
  <c r="AS72" i="22"/>
  <c r="AS73" i="22"/>
  <c r="AS74" i="22"/>
  <c r="AS75" i="22"/>
  <c r="AS76" i="22"/>
  <c r="AS77" i="22"/>
  <c r="AS78" i="22"/>
  <c r="AS79" i="22"/>
  <c r="AS80" i="22"/>
  <c r="AS81" i="22"/>
  <c r="AS82" i="22"/>
  <c r="AS83" i="22"/>
  <c r="AS84" i="22"/>
  <c r="AS85" i="22"/>
  <c r="AS86" i="22"/>
  <c r="AS87" i="22"/>
  <c r="AS88" i="22"/>
  <c r="AS89" i="22"/>
  <c r="AS90" i="22"/>
  <c r="AS91" i="22"/>
  <c r="AS92" i="22"/>
  <c r="AS93" i="22"/>
  <c r="AS94" i="22"/>
  <c r="AS95" i="22"/>
  <c r="AS96" i="22"/>
  <c r="AS97" i="22"/>
  <c r="AS98" i="22"/>
  <c r="AS99" i="22"/>
  <c r="AS100" i="22"/>
  <c r="AS101" i="22"/>
  <c r="AS102" i="22"/>
  <c r="AS103" i="22"/>
  <c r="AS104" i="22"/>
  <c r="AS105" i="22"/>
  <c r="AS106" i="22"/>
  <c r="AS107" i="22"/>
  <c r="AS108" i="22"/>
  <c r="AS109" i="22"/>
  <c r="AS110" i="22"/>
  <c r="AS111" i="22"/>
  <c r="AS112" i="22"/>
  <c r="AS113" i="22"/>
  <c r="AS114" i="22"/>
  <c r="AS117" i="22"/>
  <c r="AS118" i="22"/>
  <c r="AS119" i="22"/>
  <c r="AS120" i="22"/>
  <c r="AS121" i="22"/>
  <c r="AS122" i="22"/>
  <c r="AS123" i="22"/>
  <c r="AS124" i="22"/>
  <c r="AS125" i="22"/>
  <c r="AS126" i="22"/>
  <c r="AS127" i="22"/>
  <c r="AS128" i="22"/>
  <c r="AS129" i="22"/>
  <c r="AS130" i="22"/>
  <c r="AS131" i="22"/>
  <c r="AS132" i="22"/>
  <c r="AS133" i="22"/>
  <c r="AS134" i="22"/>
  <c r="AS135" i="22"/>
  <c r="AS136" i="22"/>
  <c r="AS137" i="22"/>
  <c r="AS138" i="22"/>
  <c r="AS139" i="22"/>
  <c r="AS140" i="22"/>
  <c r="AS141" i="22"/>
  <c r="AS142" i="22"/>
  <c r="AS143" i="22"/>
  <c r="AS144" i="22"/>
  <c r="AS145" i="22"/>
  <c r="AS146" i="22"/>
  <c r="AS147" i="22"/>
  <c r="AS148" i="22"/>
  <c r="AS149" i="22"/>
  <c r="AS150" i="22"/>
  <c r="AS151" i="22"/>
  <c r="AS152" i="22"/>
  <c r="AS153" i="22"/>
  <c r="AS154" i="22"/>
  <c r="AS155" i="22"/>
  <c r="AS156" i="22"/>
  <c r="AS157" i="22"/>
  <c r="AS158" i="22"/>
  <c r="AS159" i="22"/>
  <c r="AS160" i="22"/>
  <c r="AS161" i="22"/>
  <c r="AS162" i="22"/>
  <c r="AS163" i="22"/>
  <c r="AS164" i="22"/>
  <c r="AS165" i="22"/>
  <c r="AS3" i="22"/>
  <c r="AQ4" i="22"/>
  <c r="AQ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35" i="22"/>
  <c r="AQ36" i="22"/>
  <c r="AQ37" i="22"/>
  <c r="AQ38" i="22"/>
  <c r="AQ39" i="22"/>
  <c r="AQ40" i="22"/>
  <c r="AQ41" i="22"/>
  <c r="AQ42" i="22"/>
  <c r="AQ43" i="22"/>
  <c r="AQ44" i="22"/>
  <c r="AQ45" i="22"/>
  <c r="AQ46" i="22"/>
  <c r="AQ47" i="22"/>
  <c r="AQ48" i="22"/>
  <c r="AQ49" i="22"/>
  <c r="AQ50" i="22"/>
  <c r="AQ51" i="22"/>
  <c r="AQ52" i="22"/>
  <c r="AQ53" i="22"/>
  <c r="AQ54" i="22"/>
  <c r="AQ55" i="22"/>
  <c r="AQ56" i="22"/>
  <c r="AQ57" i="22"/>
  <c r="AQ58" i="22"/>
  <c r="AQ59" i="22"/>
  <c r="AQ60" i="22"/>
  <c r="AQ61" i="22"/>
  <c r="AQ62" i="22"/>
  <c r="AQ63" i="22"/>
  <c r="AQ64" i="22"/>
  <c r="AQ65" i="22"/>
  <c r="AQ66" i="22"/>
  <c r="AQ67" i="22"/>
  <c r="AQ68" i="22"/>
  <c r="AQ69" i="22"/>
  <c r="AQ70" i="22"/>
  <c r="AQ71" i="22"/>
  <c r="AQ72" i="22"/>
  <c r="AQ73" i="22"/>
  <c r="AQ74" i="22"/>
  <c r="AQ75" i="22"/>
  <c r="AQ76" i="22"/>
  <c r="AQ77" i="22"/>
  <c r="AQ78" i="22"/>
  <c r="AQ79" i="22"/>
  <c r="AQ80" i="22"/>
  <c r="AQ81" i="22"/>
  <c r="AQ82" i="22"/>
  <c r="AQ83" i="22"/>
  <c r="AQ84" i="22"/>
  <c r="AQ85" i="22"/>
  <c r="AQ86" i="22"/>
  <c r="AQ87" i="22"/>
  <c r="AQ88" i="22"/>
  <c r="AQ89" i="22"/>
  <c r="AQ90" i="22"/>
  <c r="AQ91" i="22"/>
  <c r="AQ92" i="22"/>
  <c r="AQ93" i="22"/>
  <c r="AQ94" i="22"/>
  <c r="AQ95" i="22"/>
  <c r="AQ96" i="22"/>
  <c r="AQ97" i="22"/>
  <c r="AQ98" i="22"/>
  <c r="AQ99" i="22"/>
  <c r="AQ100" i="22"/>
  <c r="AQ101" i="22"/>
  <c r="AQ102" i="22"/>
  <c r="AQ103" i="22"/>
  <c r="AQ104" i="22"/>
  <c r="AQ105" i="22"/>
  <c r="AQ106" i="22"/>
  <c r="AQ107" i="22"/>
  <c r="AQ108" i="22"/>
  <c r="AQ109" i="22"/>
  <c r="AQ110" i="22"/>
  <c r="AQ111" i="22"/>
  <c r="AQ112" i="22"/>
  <c r="AQ113" i="22"/>
  <c r="AQ114" i="22"/>
  <c r="AQ116" i="22"/>
  <c r="AQ117" i="22"/>
  <c r="AQ118" i="22"/>
  <c r="AQ119" i="22"/>
  <c r="AQ120" i="22"/>
  <c r="AQ121" i="22"/>
  <c r="AQ122" i="22"/>
  <c r="AQ123" i="22"/>
  <c r="AQ124" i="22"/>
  <c r="AQ125" i="22"/>
  <c r="AQ126" i="22"/>
  <c r="AQ127" i="22"/>
  <c r="AQ128" i="22"/>
  <c r="AQ129" i="22"/>
  <c r="AQ130" i="22"/>
  <c r="AQ131" i="22"/>
  <c r="AQ132" i="22"/>
  <c r="AQ133" i="22"/>
  <c r="AQ134" i="22"/>
  <c r="AQ135" i="22"/>
  <c r="AQ136" i="22"/>
  <c r="AQ137" i="22"/>
  <c r="AQ138" i="22"/>
  <c r="AQ139" i="22"/>
  <c r="AQ140" i="22"/>
  <c r="AQ141" i="22"/>
  <c r="AQ142" i="22"/>
  <c r="AQ143" i="22"/>
  <c r="AQ144" i="22"/>
  <c r="AQ145" i="22"/>
  <c r="AQ146" i="22"/>
  <c r="AQ147" i="22"/>
  <c r="AQ148" i="22"/>
  <c r="AQ149" i="22"/>
  <c r="AQ150" i="22"/>
  <c r="AQ151" i="22"/>
  <c r="AQ152" i="22"/>
  <c r="AQ153" i="22"/>
  <c r="AQ154" i="22"/>
  <c r="AQ155" i="22"/>
  <c r="AQ156" i="22"/>
  <c r="AQ157" i="22"/>
  <c r="AQ158" i="22"/>
  <c r="AQ159" i="22"/>
  <c r="AQ160" i="22"/>
  <c r="AQ161" i="22"/>
  <c r="AQ162" i="22"/>
  <c r="AQ163" i="22"/>
  <c r="AQ164" i="22"/>
  <c r="AQ165" i="22"/>
  <c r="AQ3" i="22"/>
  <c r="AO165" i="22"/>
  <c r="AO164" i="22"/>
  <c r="AO163" i="22"/>
  <c r="AO162" i="22"/>
  <c r="AO161" i="22"/>
  <c r="AO160" i="22"/>
  <c r="AO159" i="22"/>
  <c r="AO158" i="22"/>
  <c r="AO157" i="22"/>
  <c r="AO156" i="22"/>
  <c r="AO155" i="22"/>
  <c r="AO154" i="22"/>
  <c r="AO153" i="22"/>
  <c r="AO152" i="22"/>
  <c r="AO151" i="22"/>
  <c r="AO150" i="22"/>
  <c r="AO149" i="22"/>
  <c r="AO148" i="22"/>
  <c r="AO147" i="22"/>
  <c r="AO146" i="22"/>
  <c r="AO145" i="22"/>
  <c r="AO144" i="22"/>
  <c r="AO143" i="22"/>
  <c r="AO142" i="22"/>
  <c r="AO141" i="22"/>
  <c r="AO140" i="22"/>
  <c r="AO139" i="22"/>
  <c r="AO138" i="22"/>
  <c r="AO137" i="22"/>
  <c r="AO136" i="22"/>
  <c r="AO135" i="22"/>
  <c r="AO134" i="22"/>
  <c r="AO133" i="22"/>
  <c r="AO132" i="22"/>
  <c r="AO131" i="22"/>
  <c r="AO130" i="22"/>
  <c r="AO129" i="22"/>
  <c r="AO128" i="22"/>
  <c r="AO127" i="22"/>
  <c r="AO126" i="22"/>
  <c r="AO125" i="22"/>
  <c r="AO124" i="22"/>
  <c r="AO123" i="22"/>
  <c r="AO122" i="22"/>
  <c r="AO121" i="22"/>
  <c r="AO120" i="22"/>
  <c r="AO119" i="22"/>
  <c r="AO118" i="22"/>
  <c r="AO117" i="22"/>
  <c r="AO116" i="22"/>
  <c r="AO114" i="22"/>
  <c r="AO113" i="22"/>
  <c r="AO112" i="22"/>
  <c r="AO111" i="22"/>
  <c r="AO110" i="22"/>
  <c r="AO109" i="22"/>
  <c r="AO108" i="22"/>
  <c r="AO107" i="22"/>
  <c r="AO106" i="22"/>
  <c r="AO105" i="22"/>
  <c r="AO104" i="22"/>
  <c r="AO103" i="22"/>
  <c r="AO102" i="22"/>
  <c r="AO101" i="22"/>
  <c r="AO100" i="22"/>
  <c r="AO99" i="22"/>
  <c r="AO98" i="22"/>
  <c r="AO97" i="22"/>
  <c r="AO96" i="22"/>
  <c r="AO95" i="22"/>
  <c r="AO94" i="22"/>
  <c r="AO93" i="22"/>
  <c r="AO92" i="22"/>
  <c r="AO91" i="22"/>
  <c r="AO90" i="22"/>
  <c r="AO89" i="22"/>
  <c r="AO88" i="22"/>
  <c r="AO87" i="22"/>
  <c r="AO86" i="22"/>
  <c r="AO85" i="22"/>
  <c r="AO84" i="22"/>
  <c r="AO83" i="22"/>
  <c r="AO82" i="22"/>
  <c r="AO81" i="22"/>
  <c r="AO80" i="22"/>
  <c r="AO79" i="22"/>
  <c r="AO78" i="22"/>
  <c r="AO77" i="22"/>
  <c r="AO76" i="22"/>
  <c r="AO75" i="22"/>
  <c r="AO74" i="22"/>
  <c r="AO73" i="22"/>
  <c r="AO72" i="22"/>
  <c r="AO71" i="22"/>
  <c r="AO70" i="22"/>
  <c r="AO69" i="22"/>
  <c r="AO68" i="22"/>
  <c r="AO67" i="22"/>
  <c r="AO66" i="22"/>
  <c r="AO65" i="22"/>
  <c r="AO64" i="22"/>
  <c r="AO63" i="22"/>
  <c r="AO62" i="22"/>
  <c r="AO61" i="22"/>
  <c r="AO60" i="22"/>
  <c r="AO59" i="22"/>
  <c r="AO58" i="22"/>
  <c r="AO57" i="22"/>
  <c r="AO56" i="22"/>
  <c r="AO55" i="22"/>
  <c r="AO54" i="22"/>
  <c r="AO53" i="22"/>
  <c r="AO52" i="22"/>
  <c r="AO51" i="22"/>
  <c r="AO50" i="22"/>
  <c r="AO49" i="22"/>
  <c r="AO48" i="22"/>
  <c r="AO47" i="22"/>
  <c r="AO46" i="22"/>
  <c r="AO45" i="22"/>
  <c r="AO44" i="22"/>
  <c r="AO43" i="22"/>
  <c r="AO42" i="22"/>
  <c r="AO41" i="22"/>
  <c r="AO40" i="22"/>
  <c r="AO39" i="22"/>
  <c r="AO38" i="22"/>
  <c r="AO37" i="22"/>
  <c r="AO36" i="22"/>
  <c r="AO35" i="22"/>
  <c r="AO34" i="22"/>
  <c r="AO33" i="22"/>
  <c r="AO32" i="22"/>
  <c r="AO31" i="22"/>
  <c r="AO30" i="22"/>
  <c r="AO29" i="22"/>
  <c r="AO28" i="22"/>
  <c r="AO27" i="22"/>
  <c r="AO26" i="22"/>
  <c r="AO25" i="22"/>
  <c r="AO24" i="22"/>
  <c r="AO23" i="22"/>
  <c r="AO22" i="22"/>
  <c r="AO21" i="22"/>
  <c r="AO20" i="22"/>
  <c r="AO19" i="22"/>
  <c r="AO18" i="22"/>
  <c r="AO17" i="22"/>
  <c r="AO16" i="22"/>
  <c r="AO15" i="22"/>
  <c r="AO14" i="22"/>
  <c r="AO13" i="22"/>
  <c r="AO12" i="22"/>
  <c r="AO11" i="22"/>
  <c r="AO10" i="22"/>
  <c r="AO9" i="22"/>
  <c r="AO8" i="22"/>
  <c r="AO7" i="22"/>
  <c r="AO6" i="22"/>
  <c r="AO5" i="22"/>
  <c r="AO4" i="22"/>
  <c r="AO3" i="22"/>
  <c r="DT33" i="22"/>
  <c r="DT32" i="22"/>
  <c r="DT31" i="22"/>
  <c r="DT30" i="22"/>
  <c r="DT29" i="22"/>
  <c r="DT28" i="22"/>
  <c r="DT27" i="22"/>
  <c r="DT26" i="22"/>
  <c r="DT20" i="22"/>
  <c r="DT19" i="22"/>
  <c r="DT18" i="22"/>
  <c r="DT17" i="22"/>
  <c r="DT14" i="22"/>
  <c r="DT13" i="22"/>
  <c r="DS33" i="22"/>
  <c r="DS32" i="22"/>
  <c r="DS31" i="22"/>
  <c r="DS30" i="22"/>
  <c r="DS29" i="22"/>
  <c r="DS28" i="22"/>
  <c r="DS27" i="22"/>
  <c r="DS26" i="22"/>
  <c r="DS20" i="22"/>
  <c r="DS19" i="22"/>
  <c r="DS18" i="22"/>
  <c r="DS17" i="22"/>
  <c r="DS14" i="22"/>
  <c r="DS13" i="22"/>
  <c r="DR14" i="22"/>
  <c r="DR13" i="22"/>
  <c r="DR20" i="22"/>
  <c r="DR19" i="22"/>
  <c r="DR18" i="22"/>
  <c r="DR17" i="22"/>
  <c r="DR32" i="22"/>
  <c r="DR31" i="22"/>
  <c r="DR30" i="22"/>
  <c r="DR29" i="22"/>
  <c r="DR28" i="22"/>
  <c r="DR27" i="22"/>
  <c r="DR26" i="22"/>
  <c r="DR25" i="22"/>
  <c r="DR33" i="22"/>
  <c r="DQ33" i="22"/>
  <c r="DQ32" i="22"/>
  <c r="DQ31" i="22"/>
  <c r="DQ30" i="22"/>
  <c r="DQ29" i="22"/>
  <c r="DQ28" i="22"/>
  <c r="DQ27" i="22"/>
  <c r="DQ26" i="22"/>
  <c r="DQ17" i="22"/>
  <c r="DQ20" i="22"/>
  <c r="DQ19" i="22"/>
  <c r="DQ18" i="22"/>
  <c r="DQ14" i="22"/>
  <c r="DQ13" i="22"/>
  <c r="DM3" i="22"/>
  <c r="DM4" i="22"/>
  <c r="DM5" i="22"/>
  <c r="DM6" i="22"/>
  <c r="DM7" i="22"/>
  <c r="DM8" i="22"/>
  <c r="DM9" i="22"/>
  <c r="DM10" i="22"/>
  <c r="DM11" i="22"/>
  <c r="DM12" i="22"/>
  <c r="AA4" i="22"/>
  <c r="AA4" i="21"/>
  <c r="AC4" i="22"/>
  <c r="AE4" i="22"/>
  <c r="AA5" i="22"/>
  <c r="AA5" i="21"/>
  <c r="AC5" i="22"/>
  <c r="AE5" i="22"/>
  <c r="AA6" i="22"/>
  <c r="AA6" i="21"/>
  <c r="AC6" i="22"/>
  <c r="AE6" i="22"/>
  <c r="AA7" i="22"/>
  <c r="AC7" i="22"/>
  <c r="AE7" i="22"/>
  <c r="AA8" i="22"/>
  <c r="AC8" i="22"/>
  <c r="AE8" i="22"/>
  <c r="Z9" i="21"/>
  <c r="AA9" i="22"/>
  <c r="AA9" i="21"/>
  <c r="AC9" i="22"/>
  <c r="AE9" i="22"/>
  <c r="AA10" i="22"/>
  <c r="AA10" i="21"/>
  <c r="AC10" i="22"/>
  <c r="AE10" i="22"/>
  <c r="AA11" i="22"/>
  <c r="AA11" i="21"/>
  <c r="AC11" i="22"/>
  <c r="AE11" i="22"/>
  <c r="AA12" i="22"/>
  <c r="AA12" i="21"/>
  <c r="AC12" i="22"/>
  <c r="AE12" i="22"/>
  <c r="AA13" i="22"/>
  <c r="AA13" i="21"/>
  <c r="AC13" i="22"/>
  <c r="AE13" i="22"/>
  <c r="AA14" i="22"/>
  <c r="AA14" i="21"/>
  <c r="AC14" i="22"/>
  <c r="AE14" i="22"/>
  <c r="AA15" i="22"/>
  <c r="AA15" i="21"/>
  <c r="AC15" i="22"/>
  <c r="AE15" i="22"/>
  <c r="AA16" i="22"/>
  <c r="AA16" i="21"/>
  <c r="AC16" i="22"/>
  <c r="AE16" i="22"/>
  <c r="AA17" i="22"/>
  <c r="AA17" i="21"/>
  <c r="AC17" i="22"/>
  <c r="AE17" i="22"/>
  <c r="AA18" i="22"/>
  <c r="AA18" i="21"/>
  <c r="AC18" i="22"/>
  <c r="AE18" i="22"/>
  <c r="AA19" i="22"/>
  <c r="AA19" i="21"/>
  <c r="AC19" i="22"/>
  <c r="AE19" i="22"/>
  <c r="AA20" i="22"/>
  <c r="AA20" i="21"/>
  <c r="AC20" i="22"/>
  <c r="AE20" i="22"/>
  <c r="AA21" i="22"/>
  <c r="AA21" i="21"/>
  <c r="AC21" i="22"/>
  <c r="AE21" i="22"/>
  <c r="AA22" i="22"/>
  <c r="AA22" i="21"/>
  <c r="AC22" i="22"/>
  <c r="AE22" i="22"/>
  <c r="Z23" i="21"/>
  <c r="AA23" i="22"/>
  <c r="AA23" i="21"/>
  <c r="AC23" i="22"/>
  <c r="AE23" i="22"/>
  <c r="Z24" i="21"/>
  <c r="AA24" i="22"/>
  <c r="AA24" i="21"/>
  <c r="AC24" i="22"/>
  <c r="AE24" i="22"/>
  <c r="Z25" i="21"/>
  <c r="AA25" i="22"/>
  <c r="AA25" i="21"/>
  <c r="AC25" i="22"/>
  <c r="AE25" i="22"/>
  <c r="AA26" i="22"/>
  <c r="AA26" i="21"/>
  <c r="AC26" i="22"/>
  <c r="AE26" i="22"/>
  <c r="AA27" i="22"/>
  <c r="AA27" i="21"/>
  <c r="AC27" i="22"/>
  <c r="AE27" i="22"/>
  <c r="AA28" i="22"/>
  <c r="AA28" i="21"/>
  <c r="AC28" i="22"/>
  <c r="AE28" i="22"/>
  <c r="AA29" i="22"/>
  <c r="AA29" i="21"/>
  <c r="AC29" i="22"/>
  <c r="AE29" i="22"/>
  <c r="AA30" i="22"/>
  <c r="AA30" i="21"/>
  <c r="AC30" i="22"/>
  <c r="AE30" i="22"/>
  <c r="AA31" i="22"/>
  <c r="AA31" i="21"/>
  <c r="AC31" i="22"/>
  <c r="AE31" i="22"/>
  <c r="AA32" i="22"/>
  <c r="AA32" i="21"/>
  <c r="AC32" i="22"/>
  <c r="AE32" i="22"/>
  <c r="AA33" i="22"/>
  <c r="AA33" i="21"/>
  <c r="AC33" i="22"/>
  <c r="AE33" i="22"/>
  <c r="AA34" i="22"/>
  <c r="AA34" i="21"/>
  <c r="AC34" i="22"/>
  <c r="AE34" i="22"/>
  <c r="AA35" i="22"/>
  <c r="AA35" i="21"/>
  <c r="AC35" i="22"/>
  <c r="AE35" i="22"/>
  <c r="AA36" i="22"/>
  <c r="AA36" i="21"/>
  <c r="AC36" i="22"/>
  <c r="AE36" i="22"/>
  <c r="AA37" i="22"/>
  <c r="AA37" i="21"/>
  <c r="AC37" i="22"/>
  <c r="AE37" i="22"/>
  <c r="Z38" i="21"/>
  <c r="AA38" i="22"/>
  <c r="AA38" i="21"/>
  <c r="AC38" i="22"/>
  <c r="AE38" i="22"/>
  <c r="AA39" i="22"/>
  <c r="AA39" i="21"/>
  <c r="AC39" i="22"/>
  <c r="AE39" i="22"/>
  <c r="AA40" i="22"/>
  <c r="AA40" i="21"/>
  <c r="AC40" i="22"/>
  <c r="AE40" i="22"/>
  <c r="AA41" i="22"/>
  <c r="AA41" i="21"/>
  <c r="AC41" i="22"/>
  <c r="AE41" i="22"/>
  <c r="AA42" i="22"/>
  <c r="AA42" i="21"/>
  <c r="AC42" i="22"/>
  <c r="AE42" i="22"/>
  <c r="AA43" i="22"/>
  <c r="AA43" i="21"/>
  <c r="AC43" i="22"/>
  <c r="AE43" i="22"/>
  <c r="AA44" i="22"/>
  <c r="AA44" i="21"/>
  <c r="AC44" i="22"/>
  <c r="AE44" i="22"/>
  <c r="Z45" i="21"/>
  <c r="AA45" i="22"/>
  <c r="AA45" i="21"/>
  <c r="AC45" i="22"/>
  <c r="AE45" i="22"/>
  <c r="Z46" i="21"/>
  <c r="AA46" i="22"/>
  <c r="AA46" i="21"/>
  <c r="AC46" i="22"/>
  <c r="AE46" i="22"/>
  <c r="Z47" i="21"/>
  <c r="AA47" i="22"/>
  <c r="AA47" i="21"/>
  <c r="AC47" i="22"/>
  <c r="AE47" i="22"/>
  <c r="Z48" i="21"/>
  <c r="AA48" i="22"/>
  <c r="AA48" i="21"/>
  <c r="AC48" i="22"/>
  <c r="AE48" i="22"/>
  <c r="Z49" i="21"/>
  <c r="AA49" i="22"/>
  <c r="AA49" i="21"/>
  <c r="AC49" i="22"/>
  <c r="AE49" i="22"/>
  <c r="Z50" i="21"/>
  <c r="AA50" i="22"/>
  <c r="AA50" i="21"/>
  <c r="AC50" i="22"/>
  <c r="AE50" i="22"/>
  <c r="Z51" i="21"/>
  <c r="AA51" i="22"/>
  <c r="AA51" i="21"/>
  <c r="AC51" i="22"/>
  <c r="AE51" i="22"/>
  <c r="Z52" i="21"/>
  <c r="AA52" i="22"/>
  <c r="AA52" i="21"/>
  <c r="AC52" i="22"/>
  <c r="AE52" i="22"/>
  <c r="Z53" i="21"/>
  <c r="AA53" i="22"/>
  <c r="AA53" i="21"/>
  <c r="AC53" i="22"/>
  <c r="AE53" i="22"/>
  <c r="Z54" i="21"/>
  <c r="AA54" i="22"/>
  <c r="AA54" i="21"/>
  <c r="AC54" i="22"/>
  <c r="AE54" i="22"/>
  <c r="Z55" i="21"/>
  <c r="AA55" i="22"/>
  <c r="AA55" i="21"/>
  <c r="AC55" i="22"/>
  <c r="AE55" i="22"/>
  <c r="Z56" i="21"/>
  <c r="AA56" i="22"/>
  <c r="AA56" i="21"/>
  <c r="AC56" i="22"/>
  <c r="AE56" i="22"/>
  <c r="Z57" i="21"/>
  <c r="AA57" i="22"/>
  <c r="AA57" i="21"/>
  <c r="AC57" i="22"/>
  <c r="AE57" i="22"/>
  <c r="Z58" i="21"/>
  <c r="AA58" i="22"/>
  <c r="AA58" i="21"/>
  <c r="AC58" i="22"/>
  <c r="AE58" i="22"/>
  <c r="Z59" i="21"/>
  <c r="AA59" i="22"/>
  <c r="AA59" i="21"/>
  <c r="AC59" i="22"/>
  <c r="AE59" i="22"/>
  <c r="AA60" i="22"/>
  <c r="AA60" i="21"/>
  <c r="AC60" i="22"/>
  <c r="AE60" i="22"/>
  <c r="AA61" i="22"/>
  <c r="AA61" i="21"/>
  <c r="AC61" i="22"/>
  <c r="AE61" i="22"/>
  <c r="AA62" i="22"/>
  <c r="AA62" i="21"/>
  <c r="AC62" i="22"/>
  <c r="AE62" i="22"/>
  <c r="AA63" i="22"/>
  <c r="AA63" i="21"/>
  <c r="AC63" i="22"/>
  <c r="AE63" i="22"/>
  <c r="Z64" i="21"/>
  <c r="AA64" i="22"/>
  <c r="AA64" i="21"/>
  <c r="AC64" i="22"/>
  <c r="AE64" i="22"/>
  <c r="Z65" i="21"/>
  <c r="AA65" i="22"/>
  <c r="AA65" i="21"/>
  <c r="AC65" i="22"/>
  <c r="AE65" i="22"/>
  <c r="AA66" i="22"/>
  <c r="AA66" i="21"/>
  <c r="AC66" i="22"/>
  <c r="AE66" i="22"/>
  <c r="AA67" i="22"/>
  <c r="AA67" i="21"/>
  <c r="AC67" i="22"/>
  <c r="AE67" i="22"/>
  <c r="AA68" i="22"/>
  <c r="AA68" i="21"/>
  <c r="AC68" i="22"/>
  <c r="AE68" i="22"/>
  <c r="AA69" i="22"/>
  <c r="AA69" i="21"/>
  <c r="AC69" i="22"/>
  <c r="AE69" i="22"/>
  <c r="AA70" i="22"/>
  <c r="AA70" i="21"/>
  <c r="AC70" i="22"/>
  <c r="AE70" i="22"/>
  <c r="Z71" i="21"/>
  <c r="AA71" i="22"/>
  <c r="AA71" i="21"/>
  <c r="AC71" i="22"/>
  <c r="AE71" i="22"/>
  <c r="AA72" i="22"/>
  <c r="AA72" i="21"/>
  <c r="AC72" i="22"/>
  <c r="AE72" i="22"/>
  <c r="AA73" i="22"/>
  <c r="AA73" i="21"/>
  <c r="AC73" i="22"/>
  <c r="AE73" i="22"/>
  <c r="AA74" i="22"/>
  <c r="AA74" i="21"/>
  <c r="AC74" i="22"/>
  <c r="AE74" i="22"/>
  <c r="AA75" i="22"/>
  <c r="AA75" i="21"/>
  <c r="AC75" i="22"/>
  <c r="AE75" i="22"/>
  <c r="AA76" i="22"/>
  <c r="AA76" i="21"/>
  <c r="AC76" i="22"/>
  <c r="AE76" i="22"/>
  <c r="AA77" i="22"/>
  <c r="AA77" i="21"/>
  <c r="AC77" i="22"/>
  <c r="AE77" i="22"/>
  <c r="Z78" i="21"/>
  <c r="AA78" i="22"/>
  <c r="AA78" i="21"/>
  <c r="AC78" i="22"/>
  <c r="AE78" i="22"/>
  <c r="AA79" i="22"/>
  <c r="AA79" i="21"/>
  <c r="AC79" i="22"/>
  <c r="AE79" i="22"/>
  <c r="Z80" i="21"/>
  <c r="AA80" i="22"/>
  <c r="AA80" i="21"/>
  <c r="AC80" i="22"/>
  <c r="AE80" i="22"/>
  <c r="AA81" i="22"/>
  <c r="AA81" i="21"/>
  <c r="AC81" i="22"/>
  <c r="AE81" i="22"/>
  <c r="AA82" i="22"/>
  <c r="AA82" i="21"/>
  <c r="AC82" i="22"/>
  <c r="AE82" i="22"/>
  <c r="Z83" i="21"/>
  <c r="AA83" i="22"/>
  <c r="AA83" i="21"/>
  <c r="AC83" i="22"/>
  <c r="AE83" i="22"/>
  <c r="AA84" i="22"/>
  <c r="AA84" i="21"/>
  <c r="AC84" i="22"/>
  <c r="AE84" i="22"/>
  <c r="Z85" i="21"/>
  <c r="AA85" i="22"/>
  <c r="AA85" i="21"/>
  <c r="AC85" i="22"/>
  <c r="AE85" i="22"/>
  <c r="AA86" i="22"/>
  <c r="AA86" i="21"/>
  <c r="AC86" i="22"/>
  <c r="AE86" i="22"/>
  <c r="AA87" i="22"/>
  <c r="AA87" i="21"/>
  <c r="AC87" i="22"/>
  <c r="AE87" i="22"/>
  <c r="AA88" i="22"/>
  <c r="AA88" i="21"/>
  <c r="AC88" i="22"/>
  <c r="AE88" i="22"/>
  <c r="AA89" i="22"/>
  <c r="AA89" i="21"/>
  <c r="AC89" i="22"/>
  <c r="AE89" i="22"/>
  <c r="Z90" i="21"/>
  <c r="AA90" i="22"/>
  <c r="AA90" i="21"/>
  <c r="AC90" i="22"/>
  <c r="AE90" i="22"/>
  <c r="Z91" i="21"/>
  <c r="AA91" i="22"/>
  <c r="AA91" i="21"/>
  <c r="AC91" i="22"/>
  <c r="AE91" i="22"/>
  <c r="AA92" i="22"/>
  <c r="AA92" i="21"/>
  <c r="AC92" i="22"/>
  <c r="AE92" i="22"/>
  <c r="AA93" i="22"/>
  <c r="AA93" i="21"/>
  <c r="AC93" i="22"/>
  <c r="AE93" i="22"/>
  <c r="Z94" i="21"/>
  <c r="AA94" i="22"/>
  <c r="AA94" i="21"/>
  <c r="AC94" i="22"/>
  <c r="AE94" i="22"/>
  <c r="Z95" i="21"/>
  <c r="AA95" i="22"/>
  <c r="AA95" i="21"/>
  <c r="AC95" i="22"/>
  <c r="AE95" i="22"/>
  <c r="Z96" i="21"/>
  <c r="AA96" i="22"/>
  <c r="AA96" i="21"/>
  <c r="AC96" i="22"/>
  <c r="AE96" i="22"/>
  <c r="AA97" i="22"/>
  <c r="AA97" i="21"/>
  <c r="AC97" i="22"/>
  <c r="AE97" i="22"/>
  <c r="AA98" i="22"/>
  <c r="AA98" i="21"/>
  <c r="AC98" i="22"/>
  <c r="AE98" i="22"/>
  <c r="AA99" i="22"/>
  <c r="AA99" i="21"/>
  <c r="AC99" i="22"/>
  <c r="AE99" i="22"/>
  <c r="AA100" i="22"/>
  <c r="AA100" i="21"/>
  <c r="AC100" i="22"/>
  <c r="AE100" i="22"/>
  <c r="Z101" i="21"/>
  <c r="AA101" i="22"/>
  <c r="AA101" i="21"/>
  <c r="AC101" i="22"/>
  <c r="AE101" i="22"/>
  <c r="Z102" i="21"/>
  <c r="AA102" i="22"/>
  <c r="AA102" i="21"/>
  <c r="AC102" i="22"/>
  <c r="AE102" i="22"/>
  <c r="Z103" i="21"/>
  <c r="AA103" i="22"/>
  <c r="AA103" i="21"/>
  <c r="AC103" i="22"/>
  <c r="AE103" i="22"/>
  <c r="Z104" i="21"/>
  <c r="AA104" i="22"/>
  <c r="AA104" i="21"/>
  <c r="AC104" i="22"/>
  <c r="AE104" i="22"/>
  <c r="Z105" i="21"/>
  <c r="AA105" i="22"/>
  <c r="AA105" i="21"/>
  <c r="AC105" i="22"/>
  <c r="AE105" i="22"/>
  <c r="AA106" i="22"/>
  <c r="AC106" i="22"/>
  <c r="AE106" i="22"/>
  <c r="Z107" i="21"/>
  <c r="AA107" i="22"/>
  <c r="AA107" i="21"/>
  <c r="AC107" i="22"/>
  <c r="AE107" i="22"/>
  <c r="Z108" i="21"/>
  <c r="AA108" i="22"/>
  <c r="AA108" i="21"/>
  <c r="AC108" i="22"/>
  <c r="AE108" i="22"/>
  <c r="Z109" i="21"/>
  <c r="AA109" i="22"/>
  <c r="AA109" i="21"/>
  <c r="AC109" i="22"/>
  <c r="AE109" i="22"/>
  <c r="Z110" i="21"/>
  <c r="AA110" i="22"/>
  <c r="AA110" i="21"/>
  <c r="AC110" i="22"/>
  <c r="AE110" i="22"/>
  <c r="Z111" i="21"/>
  <c r="AA111" i="22"/>
  <c r="AA111" i="21"/>
  <c r="AC111" i="22"/>
  <c r="AE111" i="22"/>
  <c r="Z112" i="21"/>
  <c r="AA112" i="22"/>
  <c r="AA112" i="21"/>
  <c r="AC112" i="22"/>
  <c r="AE112" i="22"/>
  <c r="Z113" i="21"/>
  <c r="AA113" i="22"/>
  <c r="AA113" i="21"/>
  <c r="AC113" i="22"/>
  <c r="AE113" i="22"/>
  <c r="Z114" i="21"/>
  <c r="AA114" i="22"/>
  <c r="AA114" i="21"/>
  <c r="AC114" i="22"/>
  <c r="AE114" i="22"/>
  <c r="AE115" i="22"/>
  <c r="AE116" i="22"/>
  <c r="AE117" i="22"/>
  <c r="AE118" i="22"/>
  <c r="AE119" i="22"/>
  <c r="Z120" i="21"/>
  <c r="AA120" i="22"/>
  <c r="AA120" i="21"/>
  <c r="AC120" i="22"/>
  <c r="AE120" i="22"/>
  <c r="Z121" i="21"/>
  <c r="AA121" i="22"/>
  <c r="AA121" i="21"/>
  <c r="AC121" i="22"/>
  <c r="AE121" i="22"/>
  <c r="Z122" i="21"/>
  <c r="AA122" i="22"/>
  <c r="AA122" i="21"/>
  <c r="AC122" i="22"/>
  <c r="AE122" i="22"/>
  <c r="AE123" i="22"/>
  <c r="AE124" i="22"/>
  <c r="AE125" i="22"/>
  <c r="AE126" i="22"/>
  <c r="AE127" i="22"/>
  <c r="AE128" i="22"/>
  <c r="Z129" i="21"/>
  <c r="AA129" i="22"/>
  <c r="AA129" i="21"/>
  <c r="AC129" i="22"/>
  <c r="AE129" i="22"/>
  <c r="Z130" i="21"/>
  <c r="AA130" i="22"/>
  <c r="AA130" i="21"/>
  <c r="AC130" i="22"/>
  <c r="AE130" i="22"/>
  <c r="Z131" i="21"/>
  <c r="AA131" i="22"/>
  <c r="AA131" i="21"/>
  <c r="AC131" i="22"/>
  <c r="AE131" i="22"/>
  <c r="Z132" i="21"/>
  <c r="AA132" i="22"/>
  <c r="AA132" i="21"/>
  <c r="AC132" i="22"/>
  <c r="AE132" i="22"/>
  <c r="Z133" i="21"/>
  <c r="AA133" i="22"/>
  <c r="AA133" i="21"/>
  <c r="AC133" i="22"/>
  <c r="AE133" i="22"/>
  <c r="Z134" i="21"/>
  <c r="AA134" i="22"/>
  <c r="AA134" i="21"/>
  <c r="AC134" i="22"/>
  <c r="AE134" i="22"/>
  <c r="Z135" i="21"/>
  <c r="AA135" i="22"/>
  <c r="AA135" i="21"/>
  <c r="AC135" i="22"/>
  <c r="AE135" i="22"/>
  <c r="Z136" i="21"/>
  <c r="AA136" i="22"/>
  <c r="AA136" i="21"/>
  <c r="AC136" i="22"/>
  <c r="AE136" i="22"/>
  <c r="AA137" i="22"/>
  <c r="AC137" i="22"/>
  <c r="AE137" i="22"/>
  <c r="AA138" i="22"/>
  <c r="AC138" i="22"/>
  <c r="AE138" i="22"/>
  <c r="AA139" i="22"/>
  <c r="AC139" i="22"/>
  <c r="AE139" i="22"/>
  <c r="Z140" i="21"/>
  <c r="AA140" i="22"/>
  <c r="AA140" i="21"/>
  <c r="AC140" i="22"/>
  <c r="AE140" i="22"/>
  <c r="Z141" i="21"/>
  <c r="AA141" i="22"/>
  <c r="AA141" i="21"/>
  <c r="AC141" i="22"/>
  <c r="AE141" i="22"/>
  <c r="AE142" i="22"/>
  <c r="Z143" i="21"/>
  <c r="AA143" i="22"/>
  <c r="AA143" i="21"/>
  <c r="AC143" i="22"/>
  <c r="AE143" i="22"/>
  <c r="Z144" i="21"/>
  <c r="AA144" i="22"/>
  <c r="AA144" i="21"/>
  <c r="AC144" i="22"/>
  <c r="AE144" i="22"/>
  <c r="Z145" i="21"/>
  <c r="AA145" i="22"/>
  <c r="AA145" i="21"/>
  <c r="AC145" i="22"/>
  <c r="AE145" i="22"/>
  <c r="Z146" i="21"/>
  <c r="AA146" i="22"/>
  <c r="AA146" i="21"/>
  <c r="AC146" i="22"/>
  <c r="AE146" i="22"/>
  <c r="Z147" i="21"/>
  <c r="AA147" i="22"/>
  <c r="AA147" i="21"/>
  <c r="AC147" i="22"/>
  <c r="AE147" i="22"/>
  <c r="Z148" i="21"/>
  <c r="AA148" i="22"/>
  <c r="AA148" i="21"/>
  <c r="AC148" i="22"/>
  <c r="AE148" i="22"/>
  <c r="AE149" i="22"/>
  <c r="Z150" i="21"/>
  <c r="AA150" i="22"/>
  <c r="AA150" i="21"/>
  <c r="AC150" i="22"/>
  <c r="AE150" i="22"/>
  <c r="Z151" i="21"/>
  <c r="AA151" i="22"/>
  <c r="AA151" i="21"/>
  <c r="AC151" i="22"/>
  <c r="AE151" i="22"/>
  <c r="Z152" i="21"/>
  <c r="AA152" i="22"/>
  <c r="AA152" i="21"/>
  <c r="AC152" i="22"/>
  <c r="AE152" i="22"/>
  <c r="Z153" i="21"/>
  <c r="AA153" i="22"/>
  <c r="AA153" i="21"/>
  <c r="AC153" i="22"/>
  <c r="AE153" i="22"/>
  <c r="Z154" i="21"/>
  <c r="AA154" i="22"/>
  <c r="AA154" i="21"/>
  <c r="AC154" i="22"/>
  <c r="AE154" i="22"/>
  <c r="Z155" i="21"/>
  <c r="AA155" i="22"/>
  <c r="AA155" i="21"/>
  <c r="AC155" i="22"/>
  <c r="AE155" i="22"/>
  <c r="Z156" i="21"/>
  <c r="AA156" i="22"/>
  <c r="AA156" i="21"/>
  <c r="AC156" i="22"/>
  <c r="AE156" i="22"/>
  <c r="Z157" i="21"/>
  <c r="AA157" i="22"/>
  <c r="AA157" i="21"/>
  <c r="AC157" i="22"/>
  <c r="AE157" i="22"/>
  <c r="Z158" i="21"/>
  <c r="AA158" i="22"/>
  <c r="AA158" i="21"/>
  <c r="AC158" i="22"/>
  <c r="AE158" i="22"/>
  <c r="Z159" i="21"/>
  <c r="AA159" i="22"/>
  <c r="AA159" i="21"/>
  <c r="AC159" i="22"/>
  <c r="AE159" i="22"/>
  <c r="Z160" i="21"/>
  <c r="AA160" i="22"/>
  <c r="AA160" i="21"/>
  <c r="AC160" i="22"/>
  <c r="AE160" i="22"/>
  <c r="Z161" i="21"/>
  <c r="AA161" i="22"/>
  <c r="AA161" i="21"/>
  <c r="AC161" i="22"/>
  <c r="AE161" i="22"/>
  <c r="Z162" i="21"/>
  <c r="AA162" i="22"/>
  <c r="AA162" i="21"/>
  <c r="AC162" i="22"/>
  <c r="AE162" i="22"/>
  <c r="Z163" i="21"/>
  <c r="AA163" i="22"/>
  <c r="AA163" i="21"/>
  <c r="AC163" i="22"/>
  <c r="AE163" i="22"/>
  <c r="Z164" i="21"/>
  <c r="AA164" i="22"/>
  <c r="AA164" i="21"/>
  <c r="AC164" i="22"/>
  <c r="AE164" i="22"/>
  <c r="Z165" i="21"/>
  <c r="AA165" i="22"/>
  <c r="AA165" i="21"/>
  <c r="AC165" i="22"/>
  <c r="AE165" i="22"/>
  <c r="AE3" i="22"/>
  <c r="AC3" i="22"/>
  <c r="AA3" i="22"/>
  <c r="BB142" i="21"/>
  <c r="BQ142" i="22"/>
  <c r="BB46" i="21"/>
  <c r="BB47" i="21"/>
  <c r="AX46" i="21"/>
  <c r="AX47" i="21"/>
  <c r="AX142" i="21"/>
  <c r="BO142" i="22"/>
  <c r="AZ4" i="21"/>
  <c r="BA4" i="21"/>
  <c r="AZ5" i="21"/>
  <c r="BA5" i="21"/>
  <c r="AZ6" i="21"/>
  <c r="BA6" i="21"/>
  <c r="AZ9" i="21"/>
  <c r="BA9" i="21"/>
  <c r="AZ10" i="21"/>
  <c r="BA10" i="21"/>
  <c r="AZ11" i="21"/>
  <c r="BA11" i="21"/>
  <c r="AZ12" i="21"/>
  <c r="BA12" i="21"/>
  <c r="AZ13" i="21"/>
  <c r="BA13" i="21"/>
  <c r="AZ14" i="21"/>
  <c r="BA14" i="21"/>
  <c r="AZ15" i="21"/>
  <c r="BA15" i="21"/>
  <c r="AZ16" i="21"/>
  <c r="BA16" i="21"/>
  <c r="AZ17" i="21"/>
  <c r="BA17" i="21"/>
  <c r="AZ18" i="21"/>
  <c r="BA18" i="21"/>
  <c r="AZ19" i="21"/>
  <c r="BA19" i="21"/>
  <c r="AZ20" i="21"/>
  <c r="BA20" i="21"/>
  <c r="AZ21" i="21"/>
  <c r="BA21" i="21"/>
  <c r="AZ22" i="21"/>
  <c r="BA22" i="21"/>
  <c r="AZ23" i="21"/>
  <c r="BA23" i="21"/>
  <c r="AZ25" i="21"/>
  <c r="BA25" i="21"/>
  <c r="AZ26" i="21"/>
  <c r="BA26" i="21"/>
  <c r="AZ27" i="21"/>
  <c r="BA27" i="21"/>
  <c r="AZ28" i="21"/>
  <c r="BA28" i="21"/>
  <c r="AZ29" i="21"/>
  <c r="BA29" i="21"/>
  <c r="AZ30" i="21"/>
  <c r="BA30" i="21"/>
  <c r="AZ31" i="21"/>
  <c r="BA31" i="21"/>
  <c r="AZ32" i="21"/>
  <c r="BA32" i="21"/>
  <c r="AZ33" i="21"/>
  <c r="BA33" i="21"/>
  <c r="AZ34" i="21"/>
  <c r="BA34" i="21"/>
  <c r="AZ35" i="21"/>
  <c r="BA35" i="21"/>
  <c r="AZ36" i="21"/>
  <c r="BA36" i="21"/>
  <c r="AZ37" i="21"/>
  <c r="BA37" i="21"/>
  <c r="AZ39" i="21"/>
  <c r="BA39" i="21"/>
  <c r="AZ40" i="21"/>
  <c r="BA40" i="21"/>
  <c r="AZ41" i="21"/>
  <c r="BA41" i="21"/>
  <c r="AZ42" i="21"/>
  <c r="BA42" i="21"/>
  <c r="AZ43" i="21"/>
  <c r="BA43" i="21"/>
  <c r="AZ44" i="21"/>
  <c r="BA44" i="21"/>
  <c r="AZ46" i="21"/>
  <c r="BA46" i="21"/>
  <c r="AZ47" i="21"/>
  <c r="BA47" i="21"/>
  <c r="AZ55" i="21"/>
  <c r="BA55" i="21"/>
  <c r="AZ56" i="21"/>
  <c r="BA56" i="21"/>
  <c r="AZ57" i="21"/>
  <c r="BA57" i="21"/>
  <c r="AZ58" i="21"/>
  <c r="BA58" i="21"/>
  <c r="AZ60" i="21"/>
  <c r="BA60" i="21"/>
  <c r="AZ61" i="21"/>
  <c r="BA61" i="21"/>
  <c r="AZ62" i="21"/>
  <c r="BA62" i="21"/>
  <c r="AZ63" i="21"/>
  <c r="BA63" i="21"/>
  <c r="AZ64" i="21"/>
  <c r="BA64" i="21"/>
  <c r="AZ65" i="21"/>
  <c r="BA65" i="21"/>
  <c r="AZ66" i="21"/>
  <c r="BA66" i="21"/>
  <c r="AZ67" i="21"/>
  <c r="BA67" i="21"/>
  <c r="AZ68" i="21"/>
  <c r="BA68" i="21"/>
  <c r="AZ69" i="21"/>
  <c r="BA69" i="21"/>
  <c r="AZ70" i="21"/>
  <c r="BA70" i="21"/>
  <c r="AZ71" i="21"/>
  <c r="BA71" i="21"/>
  <c r="AZ72" i="21"/>
  <c r="BA72" i="21"/>
  <c r="AZ73" i="21"/>
  <c r="BA73" i="21"/>
  <c r="AZ74" i="21"/>
  <c r="BA74" i="21"/>
  <c r="AZ75" i="21"/>
  <c r="BA75" i="21"/>
  <c r="AZ76" i="21"/>
  <c r="BA76" i="21"/>
  <c r="AZ77" i="21"/>
  <c r="BA77" i="21"/>
  <c r="AZ78" i="21"/>
  <c r="BA78" i="21"/>
  <c r="AZ79" i="21"/>
  <c r="BA79" i="21"/>
  <c r="AZ80" i="21"/>
  <c r="BA80" i="21"/>
  <c r="AZ81" i="21"/>
  <c r="BA81" i="21"/>
  <c r="AZ82" i="21"/>
  <c r="BA82" i="21"/>
  <c r="AZ83" i="21"/>
  <c r="BA83" i="21"/>
  <c r="AZ84" i="21"/>
  <c r="BA84" i="21"/>
  <c r="AZ85" i="21"/>
  <c r="BA85" i="21"/>
  <c r="AZ86" i="21"/>
  <c r="BA86" i="21"/>
  <c r="AZ87" i="21"/>
  <c r="BA87" i="21"/>
  <c r="AZ88" i="21"/>
  <c r="BA88" i="21"/>
  <c r="AZ89" i="21"/>
  <c r="BA89" i="21"/>
  <c r="AZ90" i="21"/>
  <c r="BA90" i="21"/>
  <c r="AZ91" i="21"/>
  <c r="BA91" i="21"/>
  <c r="AZ92" i="21"/>
  <c r="BA92" i="21"/>
  <c r="AZ93" i="21"/>
  <c r="BA93" i="21"/>
  <c r="AZ94" i="21"/>
  <c r="BA94" i="21"/>
  <c r="AZ95" i="21"/>
  <c r="BA95" i="21"/>
  <c r="AZ96" i="21"/>
  <c r="BA96" i="21"/>
  <c r="AZ97" i="21"/>
  <c r="BA97" i="21"/>
  <c r="AZ98" i="21"/>
  <c r="BA98" i="21"/>
  <c r="AZ99" i="21"/>
  <c r="BA99" i="21"/>
  <c r="AZ100" i="21"/>
  <c r="BA100" i="21"/>
  <c r="BA123" i="21"/>
  <c r="BA124" i="21"/>
  <c r="BA125" i="21"/>
  <c r="BA126" i="21"/>
  <c r="BA127" i="21"/>
  <c r="BA128" i="21"/>
  <c r="BA142" i="21"/>
  <c r="AZ146" i="21"/>
  <c r="BA146" i="21"/>
  <c r="BA149" i="21"/>
  <c r="BA3" i="21"/>
  <c r="AZ3" i="21"/>
  <c r="AV4" i="21"/>
  <c r="AW4" i="21"/>
  <c r="AV5" i="21"/>
  <c r="AW5" i="21"/>
  <c r="AV6" i="21"/>
  <c r="AW6" i="21"/>
  <c r="AV9" i="21"/>
  <c r="AW9" i="21"/>
  <c r="AV10" i="21"/>
  <c r="AW10" i="21"/>
  <c r="AV11" i="21"/>
  <c r="AW11" i="21"/>
  <c r="AV12" i="21"/>
  <c r="AW12" i="21"/>
  <c r="AV13" i="21"/>
  <c r="AW13" i="21"/>
  <c r="AV14" i="21"/>
  <c r="AW14" i="21"/>
  <c r="AV15" i="21"/>
  <c r="AW15" i="21"/>
  <c r="AV16" i="21"/>
  <c r="AW16" i="21"/>
  <c r="AV17" i="21"/>
  <c r="AW17" i="21"/>
  <c r="AV18" i="21"/>
  <c r="AW18" i="21"/>
  <c r="AV19" i="21"/>
  <c r="AW19" i="21"/>
  <c r="AV20" i="21"/>
  <c r="AW20" i="21"/>
  <c r="AV21" i="21"/>
  <c r="AW21" i="21"/>
  <c r="AV22" i="21"/>
  <c r="AW22" i="21"/>
  <c r="AV23" i="21"/>
  <c r="AW23" i="21"/>
  <c r="AV25" i="21"/>
  <c r="AW25" i="21"/>
  <c r="AV26" i="21"/>
  <c r="AW26" i="21"/>
  <c r="AV27" i="21"/>
  <c r="AW27" i="21"/>
  <c r="AV28" i="21"/>
  <c r="AW28" i="21"/>
  <c r="AV29" i="21"/>
  <c r="AW29" i="21"/>
  <c r="AV30" i="21"/>
  <c r="AW30" i="21"/>
  <c r="AV31" i="21"/>
  <c r="AW31" i="21"/>
  <c r="AV32" i="21"/>
  <c r="AW32" i="21"/>
  <c r="AV33" i="21"/>
  <c r="AW33" i="21"/>
  <c r="AV34" i="21"/>
  <c r="AW34" i="21"/>
  <c r="AV35" i="21"/>
  <c r="AW35" i="21"/>
  <c r="AV36" i="21"/>
  <c r="AW36" i="21"/>
  <c r="AV37" i="21"/>
  <c r="AW37" i="21"/>
  <c r="AV39" i="21"/>
  <c r="AW39" i="21"/>
  <c r="AV40" i="21"/>
  <c r="AW40" i="21"/>
  <c r="AV41" i="21"/>
  <c r="AW41" i="21"/>
  <c r="AV42" i="21"/>
  <c r="AW42" i="21"/>
  <c r="AV43" i="21"/>
  <c r="AW43" i="21"/>
  <c r="AV44" i="21"/>
  <c r="AW44" i="21"/>
  <c r="AV46" i="21"/>
  <c r="AW46" i="21"/>
  <c r="AV47" i="21"/>
  <c r="AW47" i="21"/>
  <c r="AV55" i="21"/>
  <c r="AW55" i="21"/>
  <c r="AV56" i="21"/>
  <c r="AW56" i="21"/>
  <c r="AV57" i="21"/>
  <c r="AW57" i="21"/>
  <c r="AV58" i="21"/>
  <c r="AW58" i="21"/>
  <c r="AV60" i="21"/>
  <c r="AW60" i="21"/>
  <c r="AV61" i="21"/>
  <c r="AW61" i="21"/>
  <c r="AV62" i="21"/>
  <c r="AW62" i="21"/>
  <c r="AV63" i="21"/>
  <c r="AW63" i="21"/>
  <c r="AV64" i="21"/>
  <c r="AW64" i="21"/>
  <c r="AV65" i="21"/>
  <c r="AW65" i="21"/>
  <c r="AV66" i="21"/>
  <c r="AW66" i="21"/>
  <c r="AV67" i="21"/>
  <c r="AW67" i="21"/>
  <c r="AV68" i="21"/>
  <c r="AW68" i="21"/>
  <c r="AV69" i="21"/>
  <c r="AW69" i="21"/>
  <c r="AV70" i="21"/>
  <c r="AW70" i="21"/>
  <c r="AV71" i="21"/>
  <c r="AW71" i="21"/>
  <c r="AV72" i="21"/>
  <c r="AW72" i="21"/>
  <c r="AV73" i="21"/>
  <c r="AW73" i="21"/>
  <c r="AV74" i="21"/>
  <c r="AW74" i="21"/>
  <c r="AV75" i="21"/>
  <c r="AW75" i="21"/>
  <c r="AV76" i="21"/>
  <c r="AW76" i="21"/>
  <c r="AV77" i="21"/>
  <c r="AW77" i="21"/>
  <c r="AV78" i="21"/>
  <c r="AW78" i="21"/>
  <c r="AV79" i="21"/>
  <c r="AW79" i="21"/>
  <c r="AV80" i="21"/>
  <c r="AW80" i="21"/>
  <c r="AV81" i="21"/>
  <c r="AW81" i="21"/>
  <c r="AV82" i="21"/>
  <c r="AW82" i="21"/>
  <c r="AV83" i="21"/>
  <c r="AW83" i="21"/>
  <c r="AV84" i="21"/>
  <c r="AW84" i="21"/>
  <c r="AV85" i="21"/>
  <c r="AW85" i="21"/>
  <c r="AV86" i="21"/>
  <c r="AW86" i="21"/>
  <c r="AV87" i="21"/>
  <c r="AW87" i="21"/>
  <c r="AV88" i="21"/>
  <c r="AW88" i="21"/>
  <c r="AV89" i="21"/>
  <c r="AW89" i="21"/>
  <c r="AV90" i="21"/>
  <c r="AW90" i="21"/>
  <c r="AV91" i="21"/>
  <c r="AW91" i="21"/>
  <c r="AV92" i="21"/>
  <c r="AW92" i="21"/>
  <c r="AV93" i="21"/>
  <c r="AW93" i="21"/>
  <c r="AV94" i="21"/>
  <c r="AW94" i="21"/>
  <c r="AV95" i="21"/>
  <c r="AW95" i="21"/>
  <c r="AV96" i="21"/>
  <c r="AW96" i="21"/>
  <c r="AV97" i="21"/>
  <c r="AW97" i="21"/>
  <c r="AV98" i="21"/>
  <c r="AW98" i="21"/>
  <c r="AV99" i="21"/>
  <c r="AW99" i="21"/>
  <c r="AV100" i="21"/>
  <c r="AW100" i="21"/>
  <c r="AW123" i="21"/>
  <c r="AW124" i="21"/>
  <c r="AW125" i="21"/>
  <c r="AW126" i="21"/>
  <c r="AW127" i="21"/>
  <c r="AW128" i="21"/>
  <c r="AW142" i="21"/>
  <c r="AV146" i="21"/>
  <c r="AW146" i="21"/>
  <c r="AW149" i="21"/>
  <c r="AV3" i="21"/>
  <c r="AW3" i="21"/>
  <c r="W167" i="22"/>
  <c r="Q167" i="22"/>
  <c r="P167" i="22"/>
  <c r="O4" i="22"/>
  <c r="S4" i="22"/>
  <c r="O5" i="22"/>
  <c r="S5" i="22"/>
  <c r="O6" i="22"/>
  <c r="S6" i="22"/>
  <c r="O7" i="22"/>
  <c r="S7" i="22"/>
  <c r="O8" i="22"/>
  <c r="S8" i="22"/>
  <c r="O9" i="22"/>
  <c r="S9" i="22"/>
  <c r="O10" i="22"/>
  <c r="S10" i="22"/>
  <c r="O11" i="22"/>
  <c r="S11" i="22"/>
  <c r="O12" i="22"/>
  <c r="S12" i="22"/>
  <c r="O13" i="22"/>
  <c r="S13" i="22"/>
  <c r="O14" i="22"/>
  <c r="S14" i="22"/>
  <c r="O15" i="22"/>
  <c r="S15" i="22"/>
  <c r="O16" i="22"/>
  <c r="S16" i="22"/>
  <c r="O17" i="22"/>
  <c r="S17" i="22"/>
  <c r="O18" i="22"/>
  <c r="S18" i="22"/>
  <c r="O19" i="22"/>
  <c r="S19" i="22"/>
  <c r="O20" i="22"/>
  <c r="S20" i="22"/>
  <c r="O21" i="22"/>
  <c r="S21" i="22"/>
  <c r="O22" i="22"/>
  <c r="S22" i="22"/>
  <c r="O23" i="22"/>
  <c r="S23" i="22"/>
  <c r="O24" i="22"/>
  <c r="S24" i="22"/>
  <c r="O25" i="22"/>
  <c r="S25" i="22"/>
  <c r="O26" i="22"/>
  <c r="S26" i="22"/>
  <c r="O27" i="22"/>
  <c r="S27" i="22"/>
  <c r="O28" i="22"/>
  <c r="S28" i="22"/>
  <c r="O29" i="22"/>
  <c r="S29" i="22"/>
  <c r="O30" i="22"/>
  <c r="S30" i="22"/>
  <c r="O31" i="22"/>
  <c r="S31" i="22"/>
  <c r="O32" i="22"/>
  <c r="S32" i="22"/>
  <c r="O33" i="22"/>
  <c r="S33" i="22"/>
  <c r="O34" i="22"/>
  <c r="S34" i="22"/>
  <c r="O35" i="22"/>
  <c r="S35" i="22"/>
  <c r="O36" i="22"/>
  <c r="S36" i="22"/>
  <c r="O37" i="22"/>
  <c r="S37" i="22"/>
  <c r="O38" i="22"/>
  <c r="S38" i="22"/>
  <c r="O39" i="22"/>
  <c r="S39" i="22"/>
  <c r="O40" i="22"/>
  <c r="S40" i="22"/>
  <c r="O41" i="22"/>
  <c r="S41" i="22"/>
  <c r="O42" i="22"/>
  <c r="S42" i="22"/>
  <c r="O43" i="22"/>
  <c r="S43" i="22"/>
  <c r="O44" i="22"/>
  <c r="S44" i="22"/>
  <c r="O45" i="22"/>
  <c r="S45" i="22"/>
  <c r="O46" i="22"/>
  <c r="S46" i="22"/>
  <c r="O47" i="22"/>
  <c r="S47" i="22"/>
  <c r="O48" i="22"/>
  <c r="S48" i="22"/>
  <c r="O49" i="22"/>
  <c r="S49" i="22"/>
  <c r="O50" i="22"/>
  <c r="S50" i="22"/>
  <c r="O51" i="22"/>
  <c r="S51" i="22"/>
  <c r="O52" i="22"/>
  <c r="S52" i="22"/>
  <c r="O53" i="22"/>
  <c r="S53" i="22"/>
  <c r="O54" i="22"/>
  <c r="S54" i="22"/>
  <c r="O55" i="22"/>
  <c r="S55" i="22"/>
  <c r="O56" i="22"/>
  <c r="S56" i="22"/>
  <c r="O57" i="22"/>
  <c r="S57" i="22"/>
  <c r="O58" i="22"/>
  <c r="S58" i="22"/>
  <c r="O59" i="22"/>
  <c r="S59" i="22"/>
  <c r="O60" i="22"/>
  <c r="S60" i="22"/>
  <c r="O61" i="22"/>
  <c r="S61" i="22"/>
  <c r="O62" i="22"/>
  <c r="S62" i="22"/>
  <c r="O63" i="22"/>
  <c r="S63" i="22"/>
  <c r="O64" i="22"/>
  <c r="S64" i="22"/>
  <c r="O65" i="22"/>
  <c r="S65" i="22"/>
  <c r="O66" i="22"/>
  <c r="S66" i="22"/>
  <c r="O67" i="22"/>
  <c r="S67" i="22"/>
  <c r="O68" i="22"/>
  <c r="S68" i="22"/>
  <c r="O69" i="22"/>
  <c r="S69" i="22"/>
  <c r="O70" i="22"/>
  <c r="S70" i="22"/>
  <c r="O71" i="22"/>
  <c r="S71" i="22"/>
  <c r="O72" i="22"/>
  <c r="S72" i="22"/>
  <c r="O73" i="22"/>
  <c r="S73" i="22"/>
  <c r="O74" i="22"/>
  <c r="S74" i="22"/>
  <c r="O75" i="22"/>
  <c r="S75" i="22"/>
  <c r="O76" i="22"/>
  <c r="S76" i="22"/>
  <c r="O77" i="22"/>
  <c r="S77" i="22"/>
  <c r="O78" i="22"/>
  <c r="S78" i="22"/>
  <c r="O79" i="22"/>
  <c r="S79" i="22"/>
  <c r="O80" i="22"/>
  <c r="S80" i="22"/>
  <c r="O81" i="22"/>
  <c r="S81" i="22"/>
  <c r="O82" i="22"/>
  <c r="S82" i="22"/>
  <c r="O83" i="22"/>
  <c r="S83" i="22"/>
  <c r="O84" i="22"/>
  <c r="S84" i="22"/>
  <c r="O85" i="22"/>
  <c r="S85" i="22"/>
  <c r="O86" i="22"/>
  <c r="S86" i="22"/>
  <c r="O87" i="22"/>
  <c r="S87" i="22"/>
  <c r="O88" i="22"/>
  <c r="S88" i="22"/>
  <c r="O89" i="22"/>
  <c r="S89" i="22"/>
  <c r="O90" i="22"/>
  <c r="S90" i="22"/>
  <c r="O91" i="22"/>
  <c r="S91" i="22"/>
  <c r="O92" i="22"/>
  <c r="S92" i="22"/>
  <c r="O93" i="22"/>
  <c r="S93" i="22"/>
  <c r="O94" i="22"/>
  <c r="S94" i="22"/>
  <c r="O95" i="22"/>
  <c r="S95" i="22"/>
  <c r="O96" i="22"/>
  <c r="S96" i="22"/>
  <c r="O97" i="22"/>
  <c r="S97" i="22"/>
  <c r="O98" i="22"/>
  <c r="S98" i="22"/>
  <c r="O99" i="22"/>
  <c r="S99" i="22"/>
  <c r="O100" i="22"/>
  <c r="S100" i="22"/>
  <c r="O101" i="22"/>
  <c r="S101" i="22"/>
  <c r="O102" i="22"/>
  <c r="S102" i="22"/>
  <c r="O103" i="22"/>
  <c r="S103" i="22"/>
  <c r="O104" i="22"/>
  <c r="S104" i="22"/>
  <c r="O105" i="22"/>
  <c r="S105" i="22"/>
  <c r="O106" i="22"/>
  <c r="S106" i="22"/>
  <c r="O107" i="22"/>
  <c r="S107" i="22"/>
  <c r="O108" i="22"/>
  <c r="S108" i="22"/>
  <c r="O109" i="22"/>
  <c r="S109" i="22"/>
  <c r="O110" i="22"/>
  <c r="S110" i="22"/>
  <c r="O111" i="22"/>
  <c r="S111" i="22"/>
  <c r="O112" i="22"/>
  <c r="S112" i="22"/>
  <c r="O113" i="22"/>
  <c r="S113" i="22"/>
  <c r="O114" i="22"/>
  <c r="S114" i="22"/>
  <c r="O115" i="22"/>
  <c r="S115" i="22"/>
  <c r="O116" i="22"/>
  <c r="S116" i="22"/>
  <c r="O117" i="22"/>
  <c r="S117" i="22"/>
  <c r="O118" i="22"/>
  <c r="S118" i="22"/>
  <c r="O119" i="22"/>
  <c r="S119" i="22"/>
  <c r="O120" i="22"/>
  <c r="S120" i="22"/>
  <c r="O121" i="22"/>
  <c r="S121" i="22"/>
  <c r="O122" i="22"/>
  <c r="S122" i="22"/>
  <c r="O123" i="22"/>
  <c r="S123" i="22"/>
  <c r="O124" i="22"/>
  <c r="S124" i="22"/>
  <c r="O125" i="22"/>
  <c r="S125" i="22"/>
  <c r="O126" i="22"/>
  <c r="S126" i="22"/>
  <c r="O127" i="22"/>
  <c r="S127" i="22"/>
  <c r="O128" i="22"/>
  <c r="S128" i="22"/>
  <c r="O129" i="22"/>
  <c r="S129" i="22"/>
  <c r="O130" i="22"/>
  <c r="S130" i="22"/>
  <c r="O131" i="22"/>
  <c r="S131" i="22"/>
  <c r="O132" i="22"/>
  <c r="S132" i="22"/>
  <c r="O133" i="22"/>
  <c r="S133" i="22"/>
  <c r="O134" i="22"/>
  <c r="S134" i="22"/>
  <c r="O135" i="22"/>
  <c r="S135" i="22"/>
  <c r="O136" i="22"/>
  <c r="S136" i="22"/>
  <c r="O137" i="22"/>
  <c r="S137" i="22"/>
  <c r="O138" i="22"/>
  <c r="S138" i="22"/>
  <c r="O139" i="22"/>
  <c r="S139" i="22"/>
  <c r="O140" i="22"/>
  <c r="S140" i="22"/>
  <c r="O141" i="22"/>
  <c r="S141" i="22"/>
  <c r="O142" i="22"/>
  <c r="S142" i="22"/>
  <c r="O143" i="22"/>
  <c r="S143" i="22"/>
  <c r="O144" i="22"/>
  <c r="S144" i="22"/>
  <c r="O145" i="22"/>
  <c r="S145" i="22"/>
  <c r="O146" i="22"/>
  <c r="S146" i="22"/>
  <c r="O147" i="22"/>
  <c r="S147" i="22"/>
  <c r="O148" i="22"/>
  <c r="S148" i="22"/>
  <c r="O149" i="22"/>
  <c r="S149" i="22"/>
  <c r="O150" i="22"/>
  <c r="S150" i="22"/>
  <c r="O151" i="22"/>
  <c r="S151" i="22"/>
  <c r="O152" i="22"/>
  <c r="S152" i="22"/>
  <c r="O153" i="22"/>
  <c r="S153" i="22"/>
  <c r="O154" i="22"/>
  <c r="S154" i="22"/>
  <c r="O155" i="22"/>
  <c r="S155" i="22"/>
  <c r="O156" i="22"/>
  <c r="S156" i="22"/>
  <c r="O157" i="22"/>
  <c r="S157" i="22"/>
  <c r="O158" i="22"/>
  <c r="S158" i="22"/>
  <c r="O159" i="22"/>
  <c r="S159" i="22"/>
  <c r="O160" i="22"/>
  <c r="S160" i="22"/>
  <c r="O161" i="22"/>
  <c r="S161" i="22"/>
  <c r="O162" i="22"/>
  <c r="S162" i="22"/>
  <c r="O163" i="22"/>
  <c r="S163" i="22"/>
  <c r="O164" i="22"/>
  <c r="S164" i="22"/>
  <c r="O165" i="22"/>
  <c r="S165" i="22"/>
  <c r="O3" i="22"/>
  <c r="S3" i="22"/>
  <c r="N4" i="22"/>
  <c r="R4" i="22"/>
  <c r="N5" i="22"/>
  <c r="R5" i="22"/>
  <c r="N6" i="22"/>
  <c r="R6" i="22"/>
  <c r="N7" i="22"/>
  <c r="R7" i="22"/>
  <c r="N8" i="22"/>
  <c r="R8" i="22"/>
  <c r="N9" i="22"/>
  <c r="R9" i="22"/>
  <c r="N10" i="22"/>
  <c r="R10" i="22"/>
  <c r="N11" i="22"/>
  <c r="R11" i="22"/>
  <c r="N12" i="22"/>
  <c r="R12" i="22"/>
  <c r="N13" i="22"/>
  <c r="R13" i="22"/>
  <c r="N14" i="22"/>
  <c r="R14" i="22"/>
  <c r="N15" i="22"/>
  <c r="R15" i="22"/>
  <c r="N16" i="22"/>
  <c r="R16" i="22"/>
  <c r="N17" i="22"/>
  <c r="R17" i="22"/>
  <c r="N18" i="22"/>
  <c r="R18" i="22"/>
  <c r="N19" i="22"/>
  <c r="R19" i="22"/>
  <c r="N20" i="22"/>
  <c r="R20" i="22"/>
  <c r="N21" i="22"/>
  <c r="R21" i="22"/>
  <c r="N22" i="22"/>
  <c r="R22" i="22"/>
  <c r="N23" i="22"/>
  <c r="R23" i="22"/>
  <c r="N24" i="22"/>
  <c r="R24" i="22"/>
  <c r="N25" i="22"/>
  <c r="R25" i="22"/>
  <c r="N26" i="22"/>
  <c r="R26" i="22"/>
  <c r="N27" i="22"/>
  <c r="R27" i="22"/>
  <c r="N28" i="22"/>
  <c r="R28" i="22"/>
  <c r="N29" i="22"/>
  <c r="R29" i="22"/>
  <c r="N30" i="22"/>
  <c r="R30" i="22"/>
  <c r="N31" i="22"/>
  <c r="R31" i="22"/>
  <c r="N32" i="22"/>
  <c r="R32" i="22"/>
  <c r="N33" i="22"/>
  <c r="R33" i="22"/>
  <c r="N34" i="22"/>
  <c r="R34" i="22"/>
  <c r="N35" i="22"/>
  <c r="R35" i="22"/>
  <c r="N36" i="22"/>
  <c r="R36" i="22"/>
  <c r="N37" i="22"/>
  <c r="R37" i="22"/>
  <c r="N38" i="22"/>
  <c r="R38" i="22"/>
  <c r="N39" i="22"/>
  <c r="R39" i="22"/>
  <c r="N40" i="22"/>
  <c r="R40" i="22"/>
  <c r="N41" i="22"/>
  <c r="R41" i="22"/>
  <c r="N42" i="22"/>
  <c r="R42" i="22"/>
  <c r="N43" i="22"/>
  <c r="R43" i="22"/>
  <c r="N44" i="22"/>
  <c r="R44" i="22"/>
  <c r="N45" i="22"/>
  <c r="R45" i="22"/>
  <c r="N46" i="22"/>
  <c r="R46" i="22"/>
  <c r="N47" i="22"/>
  <c r="R47" i="22"/>
  <c r="N48" i="22"/>
  <c r="R48" i="22"/>
  <c r="N49" i="22"/>
  <c r="R49" i="22"/>
  <c r="N50" i="22"/>
  <c r="R50" i="22"/>
  <c r="N51" i="22"/>
  <c r="R51" i="22"/>
  <c r="N52" i="22"/>
  <c r="R52" i="22"/>
  <c r="N53" i="22"/>
  <c r="R53" i="22"/>
  <c r="N54" i="22"/>
  <c r="R54" i="22"/>
  <c r="N55" i="22"/>
  <c r="R55" i="22"/>
  <c r="N56" i="22"/>
  <c r="R56" i="22"/>
  <c r="N57" i="22"/>
  <c r="R57" i="22"/>
  <c r="N58" i="22"/>
  <c r="R58" i="22"/>
  <c r="N59" i="22"/>
  <c r="R59" i="22"/>
  <c r="N60" i="22"/>
  <c r="R60" i="22"/>
  <c r="N61" i="22"/>
  <c r="R61" i="22"/>
  <c r="N62" i="22"/>
  <c r="R62" i="22"/>
  <c r="N63" i="22"/>
  <c r="R63" i="22"/>
  <c r="N64" i="22"/>
  <c r="R64" i="22"/>
  <c r="N65" i="22"/>
  <c r="R65" i="22"/>
  <c r="N66" i="22"/>
  <c r="R66" i="22"/>
  <c r="N67" i="22"/>
  <c r="R67" i="22"/>
  <c r="N68" i="22"/>
  <c r="R68" i="22"/>
  <c r="N69" i="22"/>
  <c r="R69" i="22"/>
  <c r="N70" i="22"/>
  <c r="R70" i="22"/>
  <c r="N71" i="22"/>
  <c r="R71" i="22"/>
  <c r="N72" i="22"/>
  <c r="R72" i="22"/>
  <c r="N73" i="22"/>
  <c r="R73" i="22"/>
  <c r="N74" i="22"/>
  <c r="R74" i="22"/>
  <c r="N75" i="22"/>
  <c r="R75" i="22"/>
  <c r="N76" i="22"/>
  <c r="R76" i="22"/>
  <c r="N77" i="22"/>
  <c r="R77" i="22"/>
  <c r="N78" i="22"/>
  <c r="R78" i="22"/>
  <c r="N79" i="22"/>
  <c r="R79" i="22"/>
  <c r="N80" i="22"/>
  <c r="R80" i="22"/>
  <c r="N81" i="22"/>
  <c r="R81" i="22"/>
  <c r="N82" i="22"/>
  <c r="R82" i="22"/>
  <c r="N83" i="22"/>
  <c r="R83" i="22"/>
  <c r="N84" i="22"/>
  <c r="R84" i="22"/>
  <c r="N85" i="22"/>
  <c r="R85" i="22"/>
  <c r="N86" i="22"/>
  <c r="R86" i="22"/>
  <c r="N87" i="22"/>
  <c r="R87" i="22"/>
  <c r="N88" i="22"/>
  <c r="R88" i="22"/>
  <c r="N89" i="22"/>
  <c r="R89" i="22"/>
  <c r="N90" i="22"/>
  <c r="R90" i="22"/>
  <c r="N91" i="22"/>
  <c r="R91" i="22"/>
  <c r="N92" i="22"/>
  <c r="R92" i="22"/>
  <c r="N93" i="22"/>
  <c r="R93" i="22"/>
  <c r="N94" i="22"/>
  <c r="R94" i="22"/>
  <c r="N95" i="22"/>
  <c r="R95" i="22"/>
  <c r="N96" i="22"/>
  <c r="R96" i="22"/>
  <c r="N97" i="22"/>
  <c r="R97" i="22"/>
  <c r="N98" i="22"/>
  <c r="R98" i="22"/>
  <c r="N99" i="22"/>
  <c r="R99" i="22"/>
  <c r="N100" i="22"/>
  <c r="R100" i="22"/>
  <c r="N101" i="22"/>
  <c r="R101" i="22"/>
  <c r="N102" i="22"/>
  <c r="R102" i="22"/>
  <c r="N103" i="22"/>
  <c r="R103" i="22"/>
  <c r="N104" i="22"/>
  <c r="R104" i="22"/>
  <c r="N105" i="22"/>
  <c r="R105" i="22"/>
  <c r="N106" i="22"/>
  <c r="R106" i="22"/>
  <c r="N107" i="22"/>
  <c r="R107" i="22"/>
  <c r="N108" i="22"/>
  <c r="R108" i="22"/>
  <c r="N109" i="22"/>
  <c r="R109" i="22"/>
  <c r="N110" i="22"/>
  <c r="R110" i="22"/>
  <c r="N111" i="22"/>
  <c r="R111" i="22"/>
  <c r="N112" i="22"/>
  <c r="R112" i="22"/>
  <c r="N113" i="22"/>
  <c r="R113" i="22"/>
  <c r="N114" i="22"/>
  <c r="R114" i="22"/>
  <c r="N115" i="22"/>
  <c r="R115" i="22"/>
  <c r="N116" i="22"/>
  <c r="R116" i="22"/>
  <c r="N117" i="22"/>
  <c r="R117" i="22"/>
  <c r="N118" i="22"/>
  <c r="R118" i="22"/>
  <c r="N119" i="22"/>
  <c r="R119" i="22"/>
  <c r="N120" i="22"/>
  <c r="R120" i="22"/>
  <c r="N121" i="22"/>
  <c r="R121" i="22"/>
  <c r="N122" i="22"/>
  <c r="R122" i="22"/>
  <c r="N123" i="22"/>
  <c r="R123" i="22"/>
  <c r="N124" i="22"/>
  <c r="R124" i="22"/>
  <c r="N125" i="22"/>
  <c r="R125" i="22"/>
  <c r="N126" i="22"/>
  <c r="R126" i="22"/>
  <c r="N127" i="22"/>
  <c r="R127" i="22"/>
  <c r="N128" i="22"/>
  <c r="R128" i="22"/>
  <c r="N129" i="22"/>
  <c r="R129" i="22"/>
  <c r="N130" i="22"/>
  <c r="R130" i="22"/>
  <c r="N131" i="22"/>
  <c r="R131" i="22"/>
  <c r="N132" i="22"/>
  <c r="R132" i="22"/>
  <c r="N133" i="22"/>
  <c r="R133" i="22"/>
  <c r="N134" i="22"/>
  <c r="R134" i="22"/>
  <c r="N135" i="22"/>
  <c r="R135" i="22"/>
  <c r="N136" i="22"/>
  <c r="R136" i="22"/>
  <c r="N137" i="22"/>
  <c r="R137" i="22"/>
  <c r="N138" i="22"/>
  <c r="R138" i="22"/>
  <c r="N139" i="22"/>
  <c r="R139" i="22"/>
  <c r="N140" i="22"/>
  <c r="R140" i="22"/>
  <c r="N141" i="22"/>
  <c r="R141" i="22"/>
  <c r="N142" i="22"/>
  <c r="R142" i="22"/>
  <c r="N143" i="22"/>
  <c r="R143" i="22"/>
  <c r="N144" i="22"/>
  <c r="R144" i="22"/>
  <c r="N145" i="22"/>
  <c r="R145" i="22"/>
  <c r="N146" i="22"/>
  <c r="R146" i="22"/>
  <c r="N147" i="22"/>
  <c r="R147" i="22"/>
  <c r="N148" i="22"/>
  <c r="R148" i="22"/>
  <c r="N149" i="22"/>
  <c r="R149" i="22"/>
  <c r="N150" i="22"/>
  <c r="R150" i="22"/>
  <c r="N151" i="22"/>
  <c r="R151" i="22"/>
  <c r="N152" i="22"/>
  <c r="R152" i="22"/>
  <c r="N153" i="22"/>
  <c r="R153" i="22"/>
  <c r="N154" i="22"/>
  <c r="R154" i="22"/>
  <c r="N155" i="22"/>
  <c r="R155" i="22"/>
  <c r="N156" i="22"/>
  <c r="R156" i="22"/>
  <c r="N157" i="22"/>
  <c r="R157" i="22"/>
  <c r="N158" i="22"/>
  <c r="R158" i="22"/>
  <c r="N159" i="22"/>
  <c r="R159" i="22"/>
  <c r="N160" i="22"/>
  <c r="R160" i="22"/>
  <c r="N161" i="22"/>
  <c r="R161" i="22"/>
  <c r="N162" i="22"/>
  <c r="R162" i="22"/>
  <c r="N163" i="22"/>
  <c r="R163" i="22"/>
  <c r="N164" i="22"/>
  <c r="R164" i="22"/>
  <c r="N165" i="22"/>
  <c r="R165" i="22"/>
  <c r="R3" i="22"/>
  <c r="T163" i="22"/>
  <c r="T159" i="22"/>
  <c r="T155" i="22"/>
  <c r="T151" i="22"/>
  <c r="T147" i="22"/>
  <c r="T143" i="22"/>
  <c r="T139" i="22"/>
  <c r="T135" i="22"/>
  <c r="T131" i="22"/>
  <c r="T127" i="22"/>
  <c r="T123" i="22"/>
  <c r="T115" i="22"/>
  <c r="T111" i="22"/>
  <c r="T107" i="22"/>
  <c r="T103" i="22"/>
  <c r="T99" i="22"/>
  <c r="T95" i="22"/>
  <c r="T91" i="22"/>
  <c r="T87" i="22"/>
  <c r="T83" i="22"/>
  <c r="T79" i="22"/>
  <c r="T75" i="22"/>
  <c r="T71" i="22"/>
  <c r="T67" i="22"/>
  <c r="T63" i="22"/>
  <c r="T59" i="22"/>
  <c r="T55" i="22"/>
  <c r="T51" i="22"/>
  <c r="T47" i="22"/>
  <c r="T43" i="22"/>
  <c r="T39" i="22"/>
  <c r="T35" i="22"/>
  <c r="T31" i="22"/>
  <c r="T27" i="22"/>
  <c r="T23" i="22"/>
  <c r="T19" i="22"/>
  <c r="T15" i="22"/>
  <c r="T11" i="22"/>
  <c r="T7" i="22"/>
  <c r="T162" i="22"/>
  <c r="T158" i="22"/>
  <c r="T154" i="22"/>
  <c r="T150" i="22"/>
  <c r="T146" i="22"/>
  <c r="T138" i="22"/>
  <c r="T134" i="22"/>
  <c r="T126" i="22"/>
  <c r="T118" i="22"/>
  <c r="T114" i="22"/>
  <c r="T106" i="22"/>
  <c r="T102" i="22"/>
  <c r="T94" i="22"/>
  <c r="T86" i="22"/>
  <c r="T78" i="22"/>
  <c r="T74" i="22"/>
  <c r="T66" i="22"/>
  <c r="T58" i="22"/>
  <c r="T54" i="22"/>
  <c r="T46" i="22"/>
  <c r="T42" i="22"/>
  <c r="T34" i="22"/>
  <c r="T26" i="22"/>
  <c r="T22" i="22"/>
  <c r="T14" i="22"/>
  <c r="T10" i="22"/>
  <c r="T165" i="22"/>
  <c r="T161" i="22"/>
  <c r="T157" i="22"/>
  <c r="T153" i="22"/>
  <c r="T149" i="22"/>
  <c r="T145" i="22"/>
  <c r="T141" i="22"/>
  <c r="T137" i="22"/>
  <c r="T133" i="22"/>
  <c r="T129" i="22"/>
  <c r="T125" i="22"/>
  <c r="T121" i="22"/>
  <c r="T117" i="22"/>
  <c r="T113" i="22"/>
  <c r="T109" i="22"/>
  <c r="T105" i="22"/>
  <c r="T101" i="22"/>
  <c r="T97" i="22"/>
  <c r="T93" i="22"/>
  <c r="T89" i="22"/>
  <c r="T85" i="22"/>
  <c r="T81" i="22"/>
  <c r="T77" i="22"/>
  <c r="T73" i="22"/>
  <c r="T69" i="22"/>
  <c r="T65" i="22"/>
  <c r="T61" i="22"/>
  <c r="T57" i="22"/>
  <c r="T53" i="22"/>
  <c r="T49" i="22"/>
  <c r="T45" i="22"/>
  <c r="T41" i="22"/>
  <c r="T37" i="22"/>
  <c r="T33" i="22"/>
  <c r="T29" i="22"/>
  <c r="T25" i="22"/>
  <c r="T21" i="22"/>
  <c r="T17" i="22"/>
  <c r="T13" i="22"/>
  <c r="T9" i="22"/>
  <c r="T5" i="22"/>
  <c r="T119" i="22"/>
  <c r="T142" i="22"/>
  <c r="T130" i="22"/>
  <c r="T122" i="22"/>
  <c r="T110" i="22"/>
  <c r="T98" i="22"/>
  <c r="T90" i="22"/>
  <c r="T82" i="22"/>
  <c r="T70" i="22"/>
  <c r="T62" i="22"/>
  <c r="T50" i="22"/>
  <c r="T38" i="22"/>
  <c r="T30" i="22"/>
  <c r="T18" i="22"/>
  <c r="T6" i="22"/>
  <c r="T164" i="22"/>
  <c r="T160" i="22"/>
  <c r="T156" i="22"/>
  <c r="T152" i="22"/>
  <c r="T148" i="22"/>
  <c r="T144" i="22"/>
  <c r="T140" i="22"/>
  <c r="T136" i="22"/>
  <c r="T132" i="22"/>
  <c r="T128" i="22"/>
  <c r="T124" i="22"/>
  <c r="T120" i="22"/>
  <c r="T116" i="22"/>
  <c r="T112" i="22"/>
  <c r="T108" i="22"/>
  <c r="T104" i="22"/>
  <c r="T100" i="22"/>
  <c r="T96" i="22"/>
  <c r="T92" i="22"/>
  <c r="T88" i="22"/>
  <c r="T84" i="22"/>
  <c r="T80" i="22"/>
  <c r="T76" i="22"/>
  <c r="T72" i="22"/>
  <c r="T68" i="22"/>
  <c r="T64" i="22"/>
  <c r="T60" i="22"/>
  <c r="T56" i="22"/>
  <c r="T52" i="22"/>
  <c r="T48" i="22"/>
  <c r="T44" i="22"/>
  <c r="T40" i="22"/>
  <c r="T36" i="22"/>
  <c r="T32" i="22"/>
  <c r="T28" i="22"/>
  <c r="T24" i="22"/>
  <c r="T20" i="22"/>
  <c r="T16" i="22"/>
  <c r="T12" i="22"/>
  <c r="T8" i="22"/>
  <c r="T4" i="22"/>
  <c r="DM13" i="22"/>
  <c r="DM14" i="22"/>
  <c r="DM15" i="22"/>
  <c r="DQ12" i="22"/>
  <c r="DR12" i="22"/>
  <c r="N167" i="22"/>
  <c r="O167" i="22"/>
  <c r="E89" i="22"/>
  <c r="E90" i="22"/>
  <c r="E91" i="22"/>
  <c r="D89" i="22"/>
  <c r="D90" i="22" s="1"/>
  <c r="D91" i="22" s="1"/>
  <c r="E84" i="22"/>
  <c r="E85" i="22"/>
  <c r="E86" i="22"/>
  <c r="D84" i="22"/>
  <c r="D85" i="22" s="1"/>
  <c r="D86" i="22" s="1"/>
  <c r="E79" i="22"/>
  <c r="E80" i="22"/>
  <c r="E81" i="22"/>
  <c r="D80" i="22"/>
  <c r="D81" i="22" s="1"/>
  <c r="E75" i="22"/>
  <c r="E76" i="22"/>
  <c r="E77" i="22"/>
  <c r="D75" i="22"/>
  <c r="D76" i="22"/>
  <c r="D77" i="22"/>
  <c r="E72" i="22"/>
  <c r="E73" i="22"/>
  <c r="D72" i="22"/>
  <c r="D73" i="22"/>
  <c r="E66" i="22"/>
  <c r="D66" i="22"/>
  <c r="D67" i="22" s="1"/>
  <c r="D68" i="22" s="1"/>
  <c r="E36" i="22"/>
  <c r="E37" i="22"/>
  <c r="E38" i="22"/>
  <c r="D35" i="22"/>
  <c r="D36" i="22" s="1"/>
  <c r="D37" i="22" s="1"/>
  <c r="D38" i="22" s="1"/>
  <c r="E44" i="22"/>
  <c r="D43" i="22"/>
  <c r="D44" i="22" s="1"/>
  <c r="E51" i="22"/>
  <c r="E52" i="22"/>
  <c r="D51" i="22"/>
  <c r="D52" i="22" s="1"/>
  <c r="D53" i="22" s="1"/>
  <c r="E47" i="22"/>
  <c r="E48" i="22"/>
  <c r="D47" i="22"/>
  <c r="D48" i="22" s="1"/>
  <c r="E29" i="22"/>
  <c r="E28" i="22"/>
  <c r="D29" i="22"/>
  <c r="D28" i="22"/>
  <c r="D30" i="22" s="1"/>
  <c r="E23" i="22"/>
  <c r="D22" i="22"/>
  <c r="D23" i="22" s="1"/>
  <c r="D24" i="22" s="1"/>
  <c r="E53" i="22"/>
  <c r="S167" i="22"/>
  <c r="DM16" i="22"/>
  <c r="DR15" i="22"/>
  <c r="DQ15" i="22"/>
  <c r="F84" i="22"/>
  <c r="F85" i="22" s="1"/>
  <c r="E31" i="22"/>
  <c r="E40" i="22"/>
  <c r="E39" i="22"/>
  <c r="E25" i="22"/>
  <c r="E67" i="22"/>
  <c r="E68" i="22"/>
  <c r="E24" i="22"/>
  <c r="E30" i="22"/>
  <c r="BB3" i="22"/>
  <c r="BP3" i="22"/>
  <c r="BR3" i="22"/>
  <c r="AR3" i="22"/>
  <c r="AB3" i="22"/>
  <c r="AZ3" i="22"/>
  <c r="AF4" i="22"/>
  <c r="AP3" i="22"/>
  <c r="AX3" i="22"/>
  <c r="BF3" i="22"/>
  <c r="BK3" i="22"/>
  <c r="AF3" i="22"/>
  <c r="BD3" i="22"/>
  <c r="AD3" i="22"/>
  <c r="AT3" i="22"/>
  <c r="DM17" i="22"/>
  <c r="DM18" i="22"/>
  <c r="DM19" i="22"/>
  <c r="DM20" i="22"/>
  <c r="DM21" i="22"/>
  <c r="DQ16" i="22"/>
  <c r="DR16" i="22"/>
  <c r="BF4" i="22"/>
  <c r="BP4" i="22"/>
  <c r="BR4" i="22"/>
  <c r="BF5" i="22"/>
  <c r="BR5" i="22"/>
  <c r="BP5" i="22"/>
  <c r="AZ4" i="22"/>
  <c r="BI3" i="22"/>
  <c r="AR5" i="22"/>
  <c r="AT5" i="22"/>
  <c r="BM3" i="22"/>
  <c r="AB4" i="22"/>
  <c r="AR4" i="22"/>
  <c r="BD4" i="22"/>
  <c r="BL3" i="22"/>
  <c r="BJ3" i="22"/>
  <c r="AF5" i="22"/>
  <c r="BD5" i="22"/>
  <c r="BI5" i="22"/>
  <c r="AZ5" i="22"/>
  <c r="BB5" i="22"/>
  <c r="AD5" i="22"/>
  <c r="AP5" i="22"/>
  <c r="AB5" i="22"/>
  <c r="AX5" i="22"/>
  <c r="BH3" i="22"/>
  <c r="AD4" i="22"/>
  <c r="BL4" i="22"/>
  <c r="AP4" i="22"/>
  <c r="AT4" i="22"/>
  <c r="AX4" i="22"/>
  <c r="BB4" i="22"/>
  <c r="AD6" i="22"/>
  <c r="BB6" i="22"/>
  <c r="DM22" i="22"/>
  <c r="DM23" i="22"/>
  <c r="DM24" i="22"/>
  <c r="DM25" i="22"/>
  <c r="DR21" i="22"/>
  <c r="DQ21" i="22"/>
  <c r="BF7" i="22"/>
  <c r="BP7" i="22"/>
  <c r="BR7" i="22"/>
  <c r="AP7" i="22"/>
  <c r="BF6" i="22"/>
  <c r="BR6" i="22"/>
  <c r="BP6" i="22"/>
  <c r="AT6" i="22"/>
  <c r="BJ5" i="22"/>
  <c r="BL5" i="22"/>
  <c r="BK4" i="22"/>
  <c r="AB6" i="22"/>
  <c r="BH5" i="22"/>
  <c r="AD7" i="22"/>
  <c r="BK5" i="22"/>
  <c r="AX6" i="22"/>
  <c r="BM5" i="22"/>
  <c r="AT7" i="22"/>
  <c r="BB7" i="22"/>
  <c r="BJ4" i="22"/>
  <c r="AB7" i="22"/>
  <c r="AR7" i="22"/>
  <c r="AX7" i="22"/>
  <c r="BM4" i="22"/>
  <c r="BH4" i="22"/>
  <c r="BI7" i="22"/>
  <c r="AF7" i="22"/>
  <c r="BI4" i="22"/>
  <c r="AF6" i="22"/>
  <c r="AR6" i="22"/>
  <c r="AZ7" i="22"/>
  <c r="BD7" i="22"/>
  <c r="AP6" i="22"/>
  <c r="BL6" i="22"/>
  <c r="AZ6" i="22"/>
  <c r="BD6" i="22"/>
  <c r="DM26" i="22"/>
  <c r="DM27" i="22"/>
  <c r="DM28" i="22"/>
  <c r="DM29" i="22"/>
  <c r="DM30" i="22"/>
  <c r="DM31" i="22"/>
  <c r="DM32" i="22"/>
  <c r="DM33" i="22"/>
  <c r="DM34" i="22"/>
  <c r="DM35" i="22"/>
  <c r="DM36" i="22"/>
  <c r="DM37" i="22"/>
  <c r="DM38" i="22"/>
  <c r="DM39" i="22"/>
  <c r="DQ25" i="22"/>
  <c r="AA149" i="21"/>
  <c r="AC149" i="22"/>
  <c r="AA149" i="22"/>
  <c r="AA142" i="21"/>
  <c r="AC142" i="22"/>
  <c r="AA142" i="22"/>
  <c r="AA128" i="21"/>
  <c r="AC128" i="22"/>
  <c r="AA128" i="22"/>
  <c r="AA127" i="21"/>
  <c r="AC127" i="22"/>
  <c r="AA127" i="22"/>
  <c r="AA126" i="21"/>
  <c r="AC126" i="22"/>
  <c r="AA126" i="22"/>
  <c r="AA125" i="21"/>
  <c r="AC125" i="22"/>
  <c r="AA125" i="22"/>
  <c r="AA124" i="21"/>
  <c r="AC124" i="22"/>
  <c r="AA124" i="22"/>
  <c r="AA123" i="21"/>
  <c r="AC123" i="22"/>
  <c r="AA123" i="22"/>
  <c r="AA119" i="21"/>
  <c r="AC119" i="22"/>
  <c r="Z119" i="21"/>
  <c r="AA119" i="22"/>
  <c r="AA118" i="21"/>
  <c r="AC118" i="22"/>
  <c r="Z118" i="21"/>
  <c r="AA118" i="22"/>
  <c r="AA117" i="21"/>
  <c r="AC117" i="22"/>
  <c r="Z117" i="21"/>
  <c r="AA117" i="22"/>
  <c r="AA116" i="21"/>
  <c r="AC116" i="22"/>
  <c r="AA116" i="22"/>
  <c r="AA115" i="21"/>
  <c r="AC115" i="22"/>
  <c r="AA115" i="22"/>
  <c r="AB9" i="22"/>
  <c r="BF9" i="22"/>
  <c r="BR9" i="22"/>
  <c r="BP9" i="22"/>
  <c r="BF8" i="22"/>
  <c r="BP8" i="22"/>
  <c r="BR8" i="22"/>
  <c r="BL7" i="22"/>
  <c r="BM8" i="22"/>
  <c r="BD9" i="22"/>
  <c r="BM7" i="22"/>
  <c r="AF9" i="22"/>
  <c r="AD8" i="22"/>
  <c r="AR8" i="22"/>
  <c r="BD8" i="22"/>
  <c r="AD9" i="22"/>
  <c r="AF8" i="22"/>
  <c r="AP8" i="22"/>
  <c r="AZ8" i="22"/>
  <c r="BJ6" i="22"/>
  <c r="BK9" i="22"/>
  <c r="AB8" i="22"/>
  <c r="AP9" i="22"/>
  <c r="AZ9" i="22"/>
  <c r="BJ7" i="22"/>
  <c r="BH7" i="22"/>
  <c r="BI6" i="22"/>
  <c r="BK7" i="22"/>
  <c r="BH6" i="22"/>
  <c r="AR9" i="22"/>
  <c r="AT9" i="22"/>
  <c r="AX8" i="22"/>
  <c r="BB9" i="22"/>
  <c r="BK6" i="22"/>
  <c r="BM6" i="22"/>
  <c r="AT8" i="22"/>
  <c r="AX9" i="22"/>
  <c r="BB8" i="22"/>
  <c r="DM40" i="22"/>
  <c r="DQ39" i="22"/>
  <c r="DR39" i="22"/>
  <c r="BJ8" i="22"/>
  <c r="BI8" i="22"/>
  <c r="BI9" i="22"/>
  <c r="BL9" i="22"/>
  <c r="BL8" i="22"/>
  <c r="BK8" i="22"/>
  <c r="BF10" i="22"/>
  <c r="BP10" i="22"/>
  <c r="BR10" i="22"/>
  <c r="BF11" i="22"/>
  <c r="BP11" i="22"/>
  <c r="BR11" i="22"/>
  <c r="BH8" i="22"/>
  <c r="AF10" i="22"/>
  <c r="BH9" i="22"/>
  <c r="BM9" i="22"/>
  <c r="BJ9" i="22"/>
  <c r="BD11" i="22"/>
  <c r="AB11" i="22"/>
  <c r="AD11" i="22"/>
  <c r="BB11" i="22"/>
  <c r="BL11" i="22"/>
  <c r="AR11" i="22"/>
  <c r="AZ11" i="22"/>
  <c r="AT11" i="22"/>
  <c r="AF11" i="22"/>
  <c r="AP11" i="22"/>
  <c r="AX11" i="22"/>
  <c r="AD10" i="22"/>
  <c r="AP10" i="22"/>
  <c r="AZ10" i="22"/>
  <c r="AT10" i="22"/>
  <c r="BD10" i="22"/>
  <c r="AB10" i="22"/>
  <c r="AX10" i="22"/>
  <c r="BB10" i="22"/>
  <c r="BH10" i="22"/>
  <c r="AR10" i="22"/>
  <c r="DM41" i="22"/>
  <c r="DR40" i="22"/>
  <c r="DQ40" i="22"/>
  <c r="AO115" i="22"/>
  <c r="AQ115" i="22"/>
  <c r="AG116" i="21"/>
  <c r="AS116" i="22"/>
  <c r="BF12" i="22"/>
  <c r="BP12" i="22"/>
  <c r="BR12" i="22"/>
  <c r="BF13" i="22"/>
  <c r="BR13" i="22"/>
  <c r="BP13" i="22"/>
  <c r="BH11" i="22"/>
  <c r="AP12" i="22"/>
  <c r="AD13" i="22"/>
  <c r="AZ13" i="22"/>
  <c r="BK11" i="22"/>
  <c r="BK10" i="22"/>
  <c r="BJ11" i="22"/>
  <c r="BM10" i="22"/>
  <c r="AX12" i="22"/>
  <c r="BJ10" i="22"/>
  <c r="BI11" i="22"/>
  <c r="BL10" i="22"/>
  <c r="BI10" i="22"/>
  <c r="BM11" i="22"/>
  <c r="AB12" i="22"/>
  <c r="BL13" i="22"/>
  <c r="AR13" i="22"/>
  <c r="BB13" i="22"/>
  <c r="AB13" i="22"/>
  <c r="AF13" i="22"/>
  <c r="AT13" i="22"/>
  <c r="BJ12" i="22"/>
  <c r="AD12" i="22"/>
  <c r="AP13" i="22"/>
  <c r="AT12" i="22"/>
  <c r="AX13" i="22"/>
  <c r="BB12" i="22"/>
  <c r="AD14" i="22"/>
  <c r="AF12" i="22"/>
  <c r="AR12" i="22"/>
  <c r="AZ12" i="22"/>
  <c r="BD13" i="22"/>
  <c r="BD12" i="22"/>
  <c r="DM42" i="22"/>
  <c r="DM43" i="22"/>
  <c r="DR41" i="22"/>
  <c r="DQ41" i="22"/>
  <c r="AG115" i="21"/>
  <c r="AS115" i="22"/>
  <c r="AH115" i="21"/>
  <c r="AU115" i="22"/>
  <c r="AH116" i="21"/>
  <c r="AU116" i="22"/>
  <c r="AI116" i="21"/>
  <c r="AW116" i="22"/>
  <c r="BL14" i="22"/>
  <c r="BH12" i="22"/>
  <c r="BF15" i="22"/>
  <c r="BP15" i="22"/>
  <c r="BR15" i="22"/>
  <c r="BH13" i="22"/>
  <c r="BF14" i="22"/>
  <c r="BR14" i="22"/>
  <c r="BP14" i="22"/>
  <c r="BI15" i="22"/>
  <c r="AZ15" i="22"/>
  <c r="AD15" i="22"/>
  <c r="AT15" i="22"/>
  <c r="AR15" i="22"/>
  <c r="AX15" i="22"/>
  <c r="BD14" i="22"/>
  <c r="AR14" i="22"/>
  <c r="AX14" i="22"/>
  <c r="BK13" i="22"/>
  <c r="BI13" i="22"/>
  <c r="AF15" i="22"/>
  <c r="BM13" i="22"/>
  <c r="AP15" i="22"/>
  <c r="BD15" i="22"/>
  <c r="BM12" i="22"/>
  <c r="AB15" i="22"/>
  <c r="BJ13" i="22"/>
  <c r="BB15" i="22"/>
  <c r="AF14" i="22"/>
  <c r="AB14" i="22"/>
  <c r="AZ14" i="22"/>
  <c r="AP14" i="22"/>
  <c r="AT14" i="22"/>
  <c r="BB14" i="22"/>
  <c r="BI12" i="22"/>
  <c r="BL12" i="22"/>
  <c r="AR17" i="22"/>
  <c r="BK12" i="22"/>
  <c r="AX16" i="22"/>
  <c r="DM44" i="22"/>
  <c r="DM45" i="22"/>
  <c r="DM46" i="22"/>
  <c r="DM47" i="22"/>
  <c r="DM48" i="22"/>
  <c r="DM49" i="22"/>
  <c r="DM50" i="22"/>
  <c r="DM51" i="22"/>
  <c r="DM52" i="22"/>
  <c r="DM53" i="22"/>
  <c r="DM54" i="22"/>
  <c r="DM55" i="22"/>
  <c r="DM56" i="22"/>
  <c r="DR43" i="22"/>
  <c r="DQ43" i="22"/>
  <c r="BK14" i="22"/>
  <c r="BI14" i="22"/>
  <c r="BJ14" i="22"/>
  <c r="BH14" i="22"/>
  <c r="BM14" i="22"/>
  <c r="AJ116" i="21"/>
  <c r="AY116" i="22"/>
  <c r="AI115" i="21"/>
  <c r="AW115" i="22"/>
  <c r="AJ115" i="21"/>
  <c r="AY115" i="22"/>
  <c r="AL116" i="21"/>
  <c r="BC116" i="22"/>
  <c r="BB16" i="22"/>
  <c r="AD16" i="22"/>
  <c r="AB16" i="22"/>
  <c r="AM116" i="21"/>
  <c r="BE116" i="22"/>
  <c r="BM15" i="22"/>
  <c r="BK15" i="22"/>
  <c r="BH15" i="22"/>
  <c r="BJ15" i="22"/>
  <c r="BL15" i="22"/>
  <c r="BF17" i="22"/>
  <c r="BR17" i="22"/>
  <c r="BP17" i="22"/>
  <c r="BL16" i="22"/>
  <c r="BF16" i="22"/>
  <c r="BP16" i="22"/>
  <c r="BR16" i="22"/>
  <c r="BK17" i="22"/>
  <c r="AZ17" i="22"/>
  <c r="BD17" i="22"/>
  <c r="AF17" i="22"/>
  <c r="AP16" i="22"/>
  <c r="AZ16" i="22"/>
  <c r="BD16" i="22"/>
  <c r="AF16" i="22"/>
  <c r="AR16" i="22"/>
  <c r="AT16" i="22"/>
  <c r="BB19" i="22"/>
  <c r="AB17" i="22"/>
  <c r="AP17" i="22"/>
  <c r="AT17" i="22"/>
  <c r="AX17" i="22"/>
  <c r="AD17" i="22"/>
  <c r="BB17" i="22"/>
  <c r="BM16" i="22"/>
  <c r="DM57" i="22"/>
  <c r="BM17" i="22"/>
  <c r="BI17" i="22"/>
  <c r="AL115" i="21"/>
  <c r="BC115" i="22"/>
  <c r="AM115" i="21"/>
  <c r="BE115" i="22"/>
  <c r="AF18" i="22"/>
  <c r="AX18" i="22"/>
  <c r="BI16" i="22"/>
  <c r="BK16" i="22"/>
  <c r="BH16" i="22"/>
  <c r="BJ16" i="22"/>
  <c r="BL17" i="22"/>
  <c r="BH17" i="22"/>
  <c r="BJ17" i="22"/>
  <c r="BF19" i="22"/>
  <c r="BP19" i="22"/>
  <c r="BR19" i="22"/>
  <c r="BF18" i="22"/>
  <c r="BP18" i="22"/>
  <c r="BR18" i="22"/>
  <c r="AD19" i="22"/>
  <c r="AB18" i="22"/>
  <c r="AT18" i="22"/>
  <c r="BD18" i="22"/>
  <c r="BI18" i="22"/>
  <c r="AR18" i="22"/>
  <c r="BB18" i="22"/>
  <c r="AD18" i="22"/>
  <c r="AP18" i="22"/>
  <c r="AZ18" i="22"/>
  <c r="BL19" i="22"/>
  <c r="AZ19" i="22"/>
  <c r="AR21" i="22"/>
  <c r="AB19" i="22"/>
  <c r="AR19" i="22"/>
  <c r="AX19" i="22"/>
  <c r="AF19" i="22"/>
  <c r="AP19" i="22"/>
  <c r="AT19" i="22"/>
  <c r="BD19" i="22"/>
  <c r="DM58" i="22"/>
  <c r="BL18" i="22"/>
  <c r="BK18" i="22"/>
  <c r="BH19" i="22"/>
  <c r="BI19" i="22"/>
  <c r="AT21" i="22"/>
  <c r="AB21" i="22"/>
  <c r="BJ18" i="22"/>
  <c r="BD21" i="22"/>
  <c r="AD21" i="22"/>
  <c r="BH18" i="22"/>
  <c r="BF20" i="22"/>
  <c r="BP20" i="22"/>
  <c r="BR20" i="22"/>
  <c r="BF21" i="22"/>
  <c r="BR21" i="22"/>
  <c r="BP21" i="22"/>
  <c r="AP20" i="22"/>
  <c r="AB20" i="22"/>
  <c r="AX20" i="22"/>
  <c r="BM18" i="22"/>
  <c r="BH21" i="22"/>
  <c r="AP21" i="22"/>
  <c r="AZ21" i="22"/>
  <c r="BB21" i="22"/>
  <c r="AX21" i="22"/>
  <c r="AF21" i="22"/>
  <c r="BM19" i="22"/>
  <c r="BK19" i="22"/>
  <c r="BJ19" i="22"/>
  <c r="BI20" i="22"/>
  <c r="BD20" i="22"/>
  <c r="AD20" i="22"/>
  <c r="AT20" i="22"/>
  <c r="BB20" i="22"/>
  <c r="AD23" i="22"/>
  <c r="AF20" i="22"/>
  <c r="AR20" i="22"/>
  <c r="AZ20" i="22"/>
  <c r="DM59" i="22"/>
  <c r="DM60" i="22"/>
  <c r="BL21" i="22"/>
  <c r="BM21" i="22"/>
  <c r="BK21" i="22"/>
  <c r="BI21" i="22"/>
  <c r="BJ21" i="22"/>
  <c r="BF23" i="22"/>
  <c r="BP23" i="22"/>
  <c r="BR23" i="22"/>
  <c r="BF22" i="22"/>
  <c r="BR22" i="22"/>
  <c r="BP22" i="22"/>
  <c r="AB22" i="22"/>
  <c r="AR23" i="22"/>
  <c r="BJ20" i="22"/>
  <c r="AT23" i="22"/>
  <c r="BL20" i="22"/>
  <c r="BD23" i="22"/>
  <c r="BH23" i="22"/>
  <c r="AP23" i="22"/>
  <c r="BB23" i="22"/>
  <c r="AF23" i="22"/>
  <c r="AR22" i="22"/>
  <c r="AX23" i="22"/>
  <c r="BD22" i="22"/>
  <c r="AZ23" i="22"/>
  <c r="AB23" i="22"/>
  <c r="AZ22" i="22"/>
  <c r="BH20" i="22"/>
  <c r="BM20" i="22"/>
  <c r="BK20" i="22"/>
  <c r="BJ22" i="22"/>
  <c r="AP22" i="22"/>
  <c r="AX22" i="22"/>
  <c r="BB22" i="22"/>
  <c r="AT25" i="22"/>
  <c r="AD22" i="22"/>
  <c r="AF22" i="22"/>
  <c r="AT22" i="22"/>
  <c r="DM61" i="22"/>
  <c r="DM62" i="22"/>
  <c r="DM63" i="22"/>
  <c r="BF24" i="22"/>
  <c r="BP24" i="22"/>
  <c r="BR24" i="22"/>
  <c r="BF25" i="22"/>
  <c r="BR25" i="22"/>
  <c r="BP25" i="22"/>
  <c r="AZ25" i="22"/>
  <c r="AD25" i="22"/>
  <c r="AR25" i="22"/>
  <c r="BD24" i="22"/>
  <c r="BM24" i="22"/>
  <c r="BB25" i="22"/>
  <c r="BL23" i="22"/>
  <c r="BM23" i="22"/>
  <c r="BK23" i="22"/>
  <c r="BI23" i="22"/>
  <c r="BJ23" i="22"/>
  <c r="AF25" i="22"/>
  <c r="AD24" i="22"/>
  <c r="AP24" i="22"/>
  <c r="AX24" i="22"/>
  <c r="BL25" i="22"/>
  <c r="AF24" i="22"/>
  <c r="AP25" i="22"/>
  <c r="AT24" i="22"/>
  <c r="AX25" i="22"/>
  <c r="BB24" i="22"/>
  <c r="AB25" i="22"/>
  <c r="AB24" i="22"/>
  <c r="AR24" i="22"/>
  <c r="AZ24" i="22"/>
  <c r="BD25" i="22"/>
  <c r="AT27" i="22"/>
  <c r="BK22" i="22"/>
  <c r="BH22" i="22"/>
  <c r="BI22" i="22"/>
  <c r="BL22" i="22"/>
  <c r="BM22" i="22"/>
  <c r="DM64" i="22"/>
  <c r="BJ24" i="22"/>
  <c r="BI24" i="22"/>
  <c r="BF26" i="22"/>
  <c r="BP26" i="22"/>
  <c r="BR26" i="22"/>
  <c r="BI26" i="22"/>
  <c r="BK24" i="22"/>
  <c r="BL24" i="22"/>
  <c r="BF27" i="22"/>
  <c r="BP27" i="22"/>
  <c r="BR27" i="22"/>
  <c r="BH24" i="22"/>
  <c r="BD26" i="22"/>
  <c r="BK25" i="22"/>
  <c r="BI25" i="22"/>
  <c r="BH25" i="22"/>
  <c r="BL27" i="22"/>
  <c r="AR27" i="22"/>
  <c r="BJ25" i="22"/>
  <c r="BM25" i="22"/>
  <c r="AZ26" i="22"/>
  <c r="AP27" i="22"/>
  <c r="BD27" i="22"/>
  <c r="AD27" i="22"/>
  <c r="AX27" i="22"/>
  <c r="AB27" i="22"/>
  <c r="AF27" i="22"/>
  <c r="AZ27" i="22"/>
  <c r="AD26" i="22"/>
  <c r="AT26" i="22"/>
  <c r="AX26" i="22"/>
  <c r="BB26" i="22"/>
  <c r="AX28" i="22"/>
  <c r="AF26" i="22"/>
  <c r="AR26" i="22"/>
  <c r="AB26" i="22"/>
  <c r="AP26" i="22"/>
  <c r="BB27" i="22"/>
  <c r="DM65" i="22"/>
  <c r="BL26" i="22"/>
  <c r="BF29" i="22"/>
  <c r="BR29" i="22"/>
  <c r="BP29" i="22"/>
  <c r="BJ26" i="22"/>
  <c r="BF28" i="22"/>
  <c r="BP28" i="22"/>
  <c r="BR28" i="22"/>
  <c r="BK26" i="22"/>
  <c r="BM26" i="22"/>
  <c r="BK27" i="22"/>
  <c r="BH26" i="22"/>
  <c r="AD28" i="22"/>
  <c r="BH28" i="22"/>
  <c r="BJ27" i="22"/>
  <c r="BM27" i="22"/>
  <c r="AP28" i="22"/>
  <c r="BH27" i="22"/>
  <c r="BI27" i="22"/>
  <c r="AZ28" i="22"/>
  <c r="AR28" i="22"/>
  <c r="BB28" i="22"/>
  <c r="BI29" i="22"/>
  <c r="AB28" i="22"/>
  <c r="AT28" i="22"/>
  <c r="BD28" i="22"/>
  <c r="AF28" i="22"/>
  <c r="AX29" i="22"/>
  <c r="AB29" i="22"/>
  <c r="AR29" i="22"/>
  <c r="BD29" i="22"/>
  <c r="BB31" i="22"/>
  <c r="AF29" i="22"/>
  <c r="AP29" i="22"/>
  <c r="AT29" i="22"/>
  <c r="BB29" i="22"/>
  <c r="AD29" i="22"/>
  <c r="AZ29" i="22"/>
  <c r="DM66" i="22"/>
  <c r="BK28" i="22"/>
  <c r="BJ28" i="22"/>
  <c r="BM28" i="22"/>
  <c r="BI28" i="22"/>
  <c r="BL28" i="22"/>
  <c r="BF30" i="22"/>
  <c r="BR30" i="22"/>
  <c r="BP30" i="22"/>
  <c r="BF31" i="22"/>
  <c r="BP31" i="22"/>
  <c r="BR31" i="22"/>
  <c r="BH29" i="22"/>
  <c r="BL29" i="22"/>
  <c r="BK29" i="22"/>
  <c r="BM29" i="22"/>
  <c r="BJ29" i="22"/>
  <c r="AF30" i="22"/>
  <c r="AX30" i="22"/>
  <c r="AZ30" i="22"/>
  <c r="AB30" i="22"/>
  <c r="AP30" i="22"/>
  <c r="BI30" i="22"/>
  <c r="AD30" i="22"/>
  <c r="AR30" i="22"/>
  <c r="AT31" i="22"/>
  <c r="BB30" i="22"/>
  <c r="AD31" i="22"/>
  <c r="AT30" i="22"/>
  <c r="BD30" i="22"/>
  <c r="BK31" i="22"/>
  <c r="AR31" i="22"/>
  <c r="AZ31" i="22"/>
  <c r="AF31" i="22"/>
  <c r="AP31" i="22"/>
  <c r="AX31" i="22"/>
  <c r="AB31" i="22"/>
  <c r="BD31" i="22"/>
  <c r="DM67" i="22"/>
  <c r="BM31" i="22"/>
  <c r="BF32" i="22"/>
  <c r="BP32" i="22"/>
  <c r="BR32" i="22"/>
  <c r="BF33" i="22"/>
  <c r="BR33" i="22"/>
  <c r="BP33" i="22"/>
  <c r="AR33" i="22"/>
  <c r="AB33" i="22"/>
  <c r="AT33" i="22"/>
  <c r="AF33" i="22"/>
  <c r="BD33" i="22"/>
  <c r="BM32" i="22"/>
  <c r="BM30" i="22"/>
  <c r="AR32" i="22"/>
  <c r="BL30" i="22"/>
  <c r="BJ30" i="22"/>
  <c r="AD33" i="22"/>
  <c r="AP33" i="22"/>
  <c r="BK30" i="22"/>
  <c r="BH30" i="22"/>
  <c r="AZ33" i="22"/>
  <c r="BD35" i="22"/>
  <c r="BJ31" i="22"/>
  <c r="AD32" i="22"/>
  <c r="AP32" i="22"/>
  <c r="AT32" i="22"/>
  <c r="AX33" i="22"/>
  <c r="BB33" i="22"/>
  <c r="BL31" i="22"/>
  <c r="AZ32" i="22"/>
  <c r="BD32" i="22"/>
  <c r="AD34" i="22"/>
  <c r="AF32" i="22"/>
  <c r="BH31" i="22"/>
  <c r="AB32" i="22"/>
  <c r="BI31" i="22"/>
  <c r="AX32" i="22"/>
  <c r="BB32" i="22"/>
  <c r="DM68" i="22"/>
  <c r="BH32" i="22"/>
  <c r="BF34" i="22"/>
  <c r="BP34" i="22"/>
  <c r="BR34" i="22"/>
  <c r="BF35" i="22"/>
  <c r="BP35" i="22"/>
  <c r="BR35" i="22"/>
  <c r="AD35" i="22"/>
  <c r="AR35" i="22"/>
  <c r="BI32" i="22"/>
  <c r="BK32" i="22"/>
  <c r="BL32" i="22"/>
  <c r="BJ32" i="22"/>
  <c r="AZ35" i="22"/>
  <c r="AD36" i="22"/>
  <c r="BB37" i="22"/>
  <c r="BL35" i="22"/>
  <c r="AF34" i="22"/>
  <c r="AP35" i="22"/>
  <c r="AT34" i="22"/>
  <c r="AX35" i="22"/>
  <c r="BB35" i="22"/>
  <c r="AB35" i="22"/>
  <c r="AB34" i="22"/>
  <c r="AR34" i="22"/>
  <c r="AZ34" i="22"/>
  <c r="BD34" i="22"/>
  <c r="AF35" i="22"/>
  <c r="AP34" i="22"/>
  <c r="AT35" i="22"/>
  <c r="AX34" i="22"/>
  <c r="BB34" i="22"/>
  <c r="DM69" i="22"/>
  <c r="BF37" i="22"/>
  <c r="BR37" i="22"/>
  <c r="BP37" i="22"/>
  <c r="BF36" i="22"/>
  <c r="BP36" i="22"/>
  <c r="BR36" i="22"/>
  <c r="BH35" i="22"/>
  <c r="BM34" i="22"/>
  <c r="BJ37" i="22"/>
  <c r="AT37" i="22"/>
  <c r="AB37" i="22"/>
  <c r="AD37" i="22"/>
  <c r="BD37" i="22"/>
  <c r="AR37" i="22"/>
  <c r="AZ37" i="22"/>
  <c r="AF37" i="22"/>
  <c r="AP37" i="22"/>
  <c r="AX37" i="22"/>
  <c r="BM35" i="22"/>
  <c r="BK35" i="22"/>
  <c r="AF36" i="22"/>
  <c r="AR36" i="22"/>
  <c r="AZ36" i="22"/>
  <c r="BD36" i="22"/>
  <c r="BJ35" i="22"/>
  <c r="AB36" i="22"/>
  <c r="AP36" i="22"/>
  <c r="AT36" i="22"/>
  <c r="AX36" i="22"/>
  <c r="BB36" i="22"/>
  <c r="BI35" i="22"/>
  <c r="AZ38" i="22"/>
  <c r="DM70" i="22"/>
  <c r="AF38" i="22"/>
  <c r="BL37" i="22"/>
  <c r="BF39" i="22"/>
  <c r="BP39" i="22"/>
  <c r="BR39" i="22"/>
  <c r="BF38" i="22"/>
  <c r="BR38" i="22"/>
  <c r="BP38" i="22"/>
  <c r="BI37" i="22"/>
  <c r="BM37" i="22"/>
  <c r="BK38" i="22"/>
  <c r="AX38" i="22"/>
  <c r="BK37" i="22"/>
  <c r="BH37" i="22"/>
  <c r="AR38" i="22"/>
  <c r="AD39" i="22"/>
  <c r="AD38" i="22"/>
  <c r="AP38" i="22"/>
  <c r="AT38" i="22"/>
  <c r="AB38" i="22"/>
  <c r="AR39" i="22"/>
  <c r="BD38" i="22"/>
  <c r="BK39" i="22"/>
  <c r="AP39" i="22"/>
  <c r="AT39" i="22"/>
  <c r="BB38" i="22"/>
  <c r="AZ39" i="22"/>
  <c r="BD39" i="22"/>
  <c r="AF39" i="22"/>
  <c r="AB39" i="22"/>
  <c r="AX39" i="22"/>
  <c r="BB39" i="22"/>
  <c r="AX40" i="22"/>
  <c r="DM71" i="22"/>
  <c r="DM72" i="22"/>
  <c r="BF40" i="22"/>
  <c r="BP40" i="22"/>
  <c r="BR40" i="22"/>
  <c r="BF41" i="22"/>
  <c r="BR41" i="22"/>
  <c r="BP41" i="22"/>
  <c r="AF40" i="22"/>
  <c r="AP40" i="22"/>
  <c r="AT40" i="22"/>
  <c r="BJ39" i="22"/>
  <c r="AX41" i="22"/>
  <c r="AB41" i="22"/>
  <c r="BH39" i="22"/>
  <c r="AF41" i="22"/>
  <c r="AR41" i="22"/>
  <c r="AT41" i="22"/>
  <c r="BJ41" i="22"/>
  <c r="AZ41" i="22"/>
  <c r="BB41" i="22"/>
  <c r="BI39" i="22"/>
  <c r="BM39" i="22"/>
  <c r="BL39" i="22"/>
  <c r="AD41" i="22"/>
  <c r="AP41" i="22"/>
  <c r="BD41" i="22"/>
  <c r="AB40" i="22"/>
  <c r="BD40" i="22"/>
  <c r="BK40" i="22"/>
  <c r="BB40" i="22"/>
  <c r="AD40" i="22"/>
  <c r="AR40" i="22"/>
  <c r="AZ40" i="22"/>
  <c r="DM73" i="22"/>
  <c r="BM40" i="22"/>
  <c r="BK41" i="22"/>
  <c r="BF43" i="22"/>
  <c r="BP43" i="22"/>
  <c r="BR43" i="22"/>
  <c r="BF42" i="22"/>
  <c r="BP42" i="22"/>
  <c r="BR42" i="22"/>
  <c r="BI41" i="22"/>
  <c r="BH41" i="22"/>
  <c r="BM41" i="22"/>
  <c r="BL41" i="22"/>
  <c r="BH40" i="22"/>
  <c r="AT43" i="22"/>
  <c r="AF42" i="22"/>
  <c r="AP42" i="22"/>
  <c r="AX43" i="22"/>
  <c r="AB43" i="22"/>
  <c r="BB42" i="22"/>
  <c r="AD43" i="22"/>
  <c r="AB42" i="22"/>
  <c r="AR43" i="22"/>
  <c r="AZ42" i="22"/>
  <c r="BD43" i="22"/>
  <c r="AP43" i="22"/>
  <c r="AT42" i="22"/>
  <c r="AX42" i="22"/>
  <c r="BB43" i="22"/>
  <c r="BI43" i="22"/>
  <c r="AF43" i="22"/>
  <c r="AD42" i="22"/>
  <c r="AR42" i="22"/>
  <c r="AZ43" i="22"/>
  <c r="BD42" i="22"/>
  <c r="DM74" i="22"/>
  <c r="BK42" i="22"/>
  <c r="BF45" i="22"/>
  <c r="BR45" i="22"/>
  <c r="BP45" i="22"/>
  <c r="BF44" i="22"/>
  <c r="BP44" i="22"/>
  <c r="BR44" i="22"/>
  <c r="BH43" i="22"/>
  <c r="BI42" i="22"/>
  <c r="BK43" i="22"/>
  <c r="BJ43" i="22"/>
  <c r="BL43" i="22"/>
  <c r="BM43" i="22"/>
  <c r="AF44" i="22"/>
  <c r="AZ44" i="22"/>
  <c r="AB45" i="22"/>
  <c r="BI44" i="22"/>
  <c r="BD45" i="22"/>
  <c r="AR44" i="22"/>
  <c r="AD45" i="22"/>
  <c r="AD44" i="22"/>
  <c r="AP44" i="22"/>
  <c r="AT44" i="22"/>
  <c r="AX44" i="22"/>
  <c r="BB45" i="22"/>
  <c r="BF47" i="22"/>
  <c r="BH45" i="22"/>
  <c r="AR45" i="22"/>
  <c r="AZ45" i="22"/>
  <c r="BD44" i="22"/>
  <c r="BF46" i="22"/>
  <c r="AF45" i="22"/>
  <c r="AB44" i="22"/>
  <c r="AP45" i="22"/>
  <c r="AT45" i="22"/>
  <c r="AX45" i="22"/>
  <c r="BB44" i="22"/>
  <c r="DM75" i="22"/>
  <c r="BL45" i="22"/>
  <c r="AR47" i="22"/>
  <c r="BM45" i="22"/>
  <c r="BK45" i="22"/>
  <c r="BJ45" i="22"/>
  <c r="BI45" i="22"/>
  <c r="AZ47" i="22"/>
  <c r="BJ47" i="22"/>
  <c r="AD46" i="22"/>
  <c r="BD46" i="22"/>
  <c r="AF47" i="22"/>
  <c r="AF46" i="22"/>
  <c r="AP47" i="22"/>
  <c r="AT46" i="22"/>
  <c r="AX47" i="22"/>
  <c r="BB46" i="22"/>
  <c r="AB47" i="22"/>
  <c r="AB46" i="22"/>
  <c r="AR46" i="22"/>
  <c r="AZ46" i="22"/>
  <c r="BD47" i="22"/>
  <c r="AD47" i="22"/>
  <c r="BI46" i="22"/>
  <c r="AP46" i="22"/>
  <c r="AT47" i="22"/>
  <c r="AX46" i="22"/>
  <c r="BB47" i="22"/>
  <c r="DM76" i="22"/>
  <c r="AD49" i="22"/>
  <c r="BF48" i="22"/>
  <c r="BR48" i="22"/>
  <c r="BP48" i="22"/>
  <c r="BF49" i="22"/>
  <c r="BP49" i="22"/>
  <c r="BR49" i="22"/>
  <c r="AZ49" i="22"/>
  <c r="BL47" i="22"/>
  <c r="BI47" i="22"/>
  <c r="AX49" i="22"/>
  <c r="AR49" i="22"/>
  <c r="BB48" i="22"/>
  <c r="AF49" i="22"/>
  <c r="AP49" i="22"/>
  <c r="BB49" i="22"/>
  <c r="BL49" i="22"/>
  <c r="BK47" i="22"/>
  <c r="AB49" i="22"/>
  <c r="BH47" i="22"/>
  <c r="BM47" i="22"/>
  <c r="AT49" i="22"/>
  <c r="BD49" i="22"/>
  <c r="BB50" i="22"/>
  <c r="AD48" i="22"/>
  <c r="AR48" i="22"/>
  <c r="AZ48" i="22"/>
  <c r="AP48" i="22"/>
  <c r="AT48" i="22"/>
  <c r="AX48" i="22"/>
  <c r="AB51" i="22"/>
  <c r="BM46" i="22"/>
  <c r="AF48" i="22"/>
  <c r="AB48" i="22"/>
  <c r="BD48" i="22"/>
  <c r="DM77" i="22"/>
  <c r="BM49" i="22"/>
  <c r="BI49" i="22"/>
  <c r="BB51" i="22"/>
  <c r="BK49" i="22"/>
  <c r="BH49" i="22"/>
  <c r="BF51" i="22"/>
  <c r="BR51" i="22"/>
  <c r="BP51" i="22"/>
  <c r="BF50" i="22"/>
  <c r="BP50" i="22"/>
  <c r="BR50" i="22"/>
  <c r="AP51" i="22"/>
  <c r="AZ51" i="22"/>
  <c r="AF51" i="22"/>
  <c r="BD51" i="22"/>
  <c r="AX50" i="22"/>
  <c r="AF50" i="22"/>
  <c r="AP50" i="22"/>
  <c r="BJ49" i="22"/>
  <c r="AT50" i="22"/>
  <c r="AD51" i="22"/>
  <c r="AX51" i="22"/>
  <c r="BK51" i="22"/>
  <c r="AR51" i="22"/>
  <c r="AT51" i="22"/>
  <c r="AB50" i="22"/>
  <c r="AD52" i="22"/>
  <c r="AT53" i="22"/>
  <c r="AD50" i="22"/>
  <c r="AR50" i="22"/>
  <c r="AZ50" i="22"/>
  <c r="BD50" i="22"/>
  <c r="DM78" i="22"/>
  <c r="BB53" i="22"/>
  <c r="BH51" i="22"/>
  <c r="BF53" i="22"/>
  <c r="BP53" i="22"/>
  <c r="BR53" i="22"/>
  <c r="BF52" i="22"/>
  <c r="BP52" i="22"/>
  <c r="BR52" i="22"/>
  <c r="AF52" i="22"/>
  <c r="AR53" i="22"/>
  <c r="AX53" i="22"/>
  <c r="AF53" i="22"/>
  <c r="AP53" i="22"/>
  <c r="AZ52" i="22"/>
  <c r="AD53" i="22"/>
  <c r="BB52" i="22"/>
  <c r="BM51" i="22"/>
  <c r="BI51" i="22"/>
  <c r="BL51" i="22"/>
  <c r="BJ51" i="22"/>
  <c r="BL53" i="22"/>
  <c r="AB52" i="22"/>
  <c r="AR52" i="22"/>
  <c r="AX52" i="22"/>
  <c r="AB53" i="22"/>
  <c r="BK52" i="22"/>
  <c r="AP52" i="22"/>
  <c r="AT52" i="22"/>
  <c r="BD52" i="22"/>
  <c r="BD53" i="22"/>
  <c r="BK50" i="22"/>
  <c r="AZ53" i="22"/>
  <c r="DM79" i="22"/>
  <c r="BF54" i="22"/>
  <c r="BP54" i="22"/>
  <c r="BR54" i="22"/>
  <c r="BF55" i="22"/>
  <c r="BR55" i="22"/>
  <c r="BP55" i="22"/>
  <c r="BI53" i="22"/>
  <c r="BM53" i="22"/>
  <c r="BL52" i="22"/>
  <c r="BK53" i="22"/>
  <c r="AB55" i="22"/>
  <c r="BL54" i="22"/>
  <c r="AZ54" i="22"/>
  <c r="AR54" i="22"/>
  <c r="BH53" i="22"/>
  <c r="BM52" i="22"/>
  <c r="BJ53" i="22"/>
  <c r="BD55" i="22"/>
  <c r="AF55" i="22"/>
  <c r="AD54" i="22"/>
  <c r="AP54" i="22"/>
  <c r="AT55" i="22"/>
  <c r="AX54" i="22"/>
  <c r="BB55" i="22"/>
  <c r="AF54" i="22"/>
  <c r="AR55" i="22"/>
  <c r="AZ55" i="22"/>
  <c r="BD54" i="22"/>
  <c r="AD55" i="22"/>
  <c r="AB54" i="22"/>
  <c r="AP55" i="22"/>
  <c r="AT54" i="22"/>
  <c r="AX55" i="22"/>
  <c r="BB54" i="22"/>
  <c r="DM80" i="22"/>
  <c r="BH55" i="22"/>
  <c r="BK55" i="22"/>
  <c r="BJ55" i="22"/>
  <c r="BL55" i="22"/>
  <c r="BI55" i="22"/>
  <c r="BM55" i="22"/>
  <c r="BM54" i="22"/>
  <c r="BF57" i="22"/>
  <c r="BP57" i="22"/>
  <c r="BR57" i="22"/>
  <c r="BD57" i="22"/>
  <c r="BF56" i="22"/>
  <c r="BR56" i="22"/>
  <c r="BP56" i="22"/>
  <c r="AR56" i="22"/>
  <c r="AF57" i="22"/>
  <c r="AZ56" i="22"/>
  <c r="AD56" i="22"/>
  <c r="AD57" i="22"/>
  <c r="AP56" i="22"/>
  <c r="AT56" i="22"/>
  <c r="AX56" i="22"/>
  <c r="BB57" i="22"/>
  <c r="AP59" i="22"/>
  <c r="AF56" i="22"/>
  <c r="BM57" i="22"/>
  <c r="AR57" i="22"/>
  <c r="AZ57" i="22"/>
  <c r="BD56" i="22"/>
  <c r="AB56" i="22"/>
  <c r="AB57" i="22"/>
  <c r="AP57" i="22"/>
  <c r="AT57" i="22"/>
  <c r="AX57" i="22"/>
  <c r="BB56" i="22"/>
  <c r="DM81" i="22"/>
  <c r="BH56" i="22"/>
  <c r="BL56" i="22"/>
  <c r="BF59" i="22"/>
  <c r="BR59" i="22"/>
  <c r="BP59" i="22"/>
  <c r="BF58" i="22"/>
  <c r="BP58" i="22"/>
  <c r="BR58" i="22"/>
  <c r="AT59" i="22"/>
  <c r="BB58" i="22"/>
  <c r="AD59" i="22"/>
  <c r="AX58" i="22"/>
  <c r="BJ57" i="22"/>
  <c r="BI57" i="22"/>
  <c r="BK57" i="22"/>
  <c r="BH57" i="22"/>
  <c r="BL57" i="22"/>
  <c r="BJ59" i="22"/>
  <c r="AD58" i="22"/>
  <c r="AR58" i="22"/>
  <c r="AZ59" i="22"/>
  <c r="BD59" i="22"/>
  <c r="BB60" i="22"/>
  <c r="AF58" i="22"/>
  <c r="AP58" i="22"/>
  <c r="AT58" i="22"/>
  <c r="AX59" i="22"/>
  <c r="BB59" i="22"/>
  <c r="AB59" i="22"/>
  <c r="AF59" i="22"/>
  <c r="AB58" i="22"/>
  <c r="AR59" i="22"/>
  <c r="AZ58" i="22"/>
  <c r="BD58" i="22"/>
  <c r="DM82" i="22"/>
  <c r="DM83" i="22"/>
  <c r="BM58" i="22"/>
  <c r="BF60" i="22"/>
  <c r="BP60" i="22"/>
  <c r="BR60" i="22"/>
  <c r="AF60" i="22"/>
  <c r="BF61" i="22"/>
  <c r="BP61" i="22"/>
  <c r="BR61" i="22"/>
  <c r="BL59" i="22"/>
  <c r="AP61" i="22"/>
  <c r="AT61" i="22"/>
  <c r="AF61" i="22"/>
  <c r="BI59" i="22"/>
  <c r="BM60" i="22"/>
  <c r="AT60" i="22"/>
  <c r="BM59" i="22"/>
  <c r="AR60" i="22"/>
  <c r="BD60" i="22"/>
  <c r="BK59" i="22"/>
  <c r="BH59" i="22"/>
  <c r="AB60" i="22"/>
  <c r="AX60" i="22"/>
  <c r="AD60" i="22"/>
  <c r="AP60" i="22"/>
  <c r="AZ60" i="22"/>
  <c r="AX62" i="22"/>
  <c r="AB61" i="22"/>
  <c r="AZ61" i="22"/>
  <c r="BD61" i="22"/>
  <c r="AX61" i="22"/>
  <c r="BB61" i="22"/>
  <c r="BJ61" i="22"/>
  <c r="AD61" i="22"/>
  <c r="AR61" i="22"/>
  <c r="DM84" i="22"/>
  <c r="DM85" i="22"/>
  <c r="DM86" i="22"/>
  <c r="DM87" i="22"/>
  <c r="DM88" i="22"/>
  <c r="DM89" i="22"/>
  <c r="DM90" i="22"/>
  <c r="BH60" i="22"/>
  <c r="AP62" i="22"/>
  <c r="BF63" i="22"/>
  <c r="BR63" i="22"/>
  <c r="BP63" i="22"/>
  <c r="BF62" i="22"/>
  <c r="BP62" i="22"/>
  <c r="BR62" i="22"/>
  <c r="AB62" i="22"/>
  <c r="BD62" i="22"/>
  <c r="AF62" i="22"/>
  <c r="BJ60" i="22"/>
  <c r="AT62" i="22"/>
  <c r="BB62" i="22"/>
  <c r="AD62" i="22"/>
  <c r="AR62" i="22"/>
  <c r="AZ62" i="22"/>
  <c r="AR63" i="22"/>
  <c r="AF63" i="22"/>
  <c r="BL61" i="22"/>
  <c r="BB65" i="22"/>
  <c r="AD63" i="22"/>
  <c r="BK61" i="22"/>
  <c r="AX63" i="22"/>
  <c r="BB63" i="22"/>
  <c r="BH61" i="22"/>
  <c r="AB63" i="22"/>
  <c r="BM61" i="22"/>
  <c r="AP63" i="22"/>
  <c r="AT63" i="22"/>
  <c r="BB64" i="22"/>
  <c r="BI61" i="22"/>
  <c r="BJ63" i="22"/>
  <c r="AZ63" i="22"/>
  <c r="BD63" i="22"/>
  <c r="DM91" i="22"/>
  <c r="BH62" i="22"/>
  <c r="BF65" i="22"/>
  <c r="BP65" i="22"/>
  <c r="BR65" i="22"/>
  <c r="BF64" i="22"/>
  <c r="BR64" i="22"/>
  <c r="BP64" i="22"/>
  <c r="BK63" i="22"/>
  <c r="BL63" i="22"/>
  <c r="AR65" i="22"/>
  <c r="AF65" i="22"/>
  <c r="AT65" i="22"/>
  <c r="AB65" i="22"/>
  <c r="AF64" i="22"/>
  <c r="BH63" i="22"/>
  <c r="AR64" i="22"/>
  <c r="AX65" i="22"/>
  <c r="AZ64" i="22"/>
  <c r="BM63" i="22"/>
  <c r="BL65" i="22"/>
  <c r="BI63" i="22"/>
  <c r="AP65" i="22"/>
  <c r="AD65" i="22"/>
  <c r="AZ65" i="22"/>
  <c r="BD65" i="22"/>
  <c r="AD67" i="22"/>
  <c r="AD64" i="22"/>
  <c r="BD64" i="22"/>
  <c r="AB64" i="22"/>
  <c r="AP64" i="22"/>
  <c r="AT64" i="22"/>
  <c r="AX64" i="22"/>
  <c r="BB67" i="22"/>
  <c r="DM92" i="22"/>
  <c r="AT67" i="22"/>
  <c r="BH64" i="22"/>
  <c r="BF67" i="22"/>
  <c r="BR67" i="22"/>
  <c r="BP67" i="22"/>
  <c r="BF66" i="22"/>
  <c r="BP66" i="22"/>
  <c r="BR66" i="22"/>
  <c r="BB66" i="22"/>
  <c r="BM64" i="22"/>
  <c r="AF67" i="22"/>
  <c r="AZ67" i="22"/>
  <c r="BJ65" i="22"/>
  <c r="BM65" i="22"/>
  <c r="BK65" i="22"/>
  <c r="AR67" i="22"/>
  <c r="AP67" i="22"/>
  <c r="BD67" i="22"/>
  <c r="AF66" i="22"/>
  <c r="AT66" i="22"/>
  <c r="AP66" i="22"/>
  <c r="BI65" i="22"/>
  <c r="BH67" i="22"/>
  <c r="BH65" i="22"/>
  <c r="AB67" i="22"/>
  <c r="AX67" i="22"/>
  <c r="AD69" i="22"/>
  <c r="AB66" i="22"/>
  <c r="AR66" i="22"/>
  <c r="BD66" i="22"/>
  <c r="AD66" i="22"/>
  <c r="AZ66" i="22"/>
  <c r="AX66" i="22"/>
  <c r="DM93" i="22"/>
  <c r="BJ67" i="22"/>
  <c r="BF68" i="22"/>
  <c r="BP68" i="22"/>
  <c r="BR68" i="22"/>
  <c r="BF69" i="22"/>
  <c r="BR69" i="22"/>
  <c r="BP69" i="22"/>
  <c r="AB68" i="22"/>
  <c r="AP69" i="22"/>
  <c r="BI67" i="22"/>
  <c r="AZ68" i="22"/>
  <c r="BK67" i="22"/>
  <c r="BL67" i="22"/>
  <c r="BD69" i="22"/>
  <c r="AR68" i="22"/>
  <c r="AX68" i="22"/>
  <c r="BB69" i="22"/>
  <c r="AD68" i="22"/>
  <c r="AB69" i="22"/>
  <c r="AP68" i="22"/>
  <c r="AT69" i="22"/>
  <c r="AZ69" i="22"/>
  <c r="BD68" i="22"/>
  <c r="AF68" i="22"/>
  <c r="AF69" i="22"/>
  <c r="BL69" i="22"/>
  <c r="AR69" i="22"/>
  <c r="AX69" i="22"/>
  <c r="BM67" i="22"/>
  <c r="AT68" i="22"/>
  <c r="BB68" i="22"/>
  <c r="AT71" i="22"/>
  <c r="DM94" i="22"/>
  <c r="BK71" i="22"/>
  <c r="AB71" i="22"/>
  <c r="BK69" i="22"/>
  <c r="BF71" i="22"/>
  <c r="BR71" i="22"/>
  <c r="BP71" i="22"/>
  <c r="BJ69" i="22"/>
  <c r="AR71" i="22"/>
  <c r="AZ71" i="22"/>
  <c r="AF71" i="22"/>
  <c r="AP71" i="22"/>
  <c r="BD71" i="22"/>
  <c r="BF70" i="22"/>
  <c r="BR70" i="22"/>
  <c r="BP70" i="22"/>
  <c r="AP70" i="22"/>
  <c r="AD71" i="22"/>
  <c r="AD70" i="22"/>
  <c r="AX71" i="22"/>
  <c r="BM69" i="22"/>
  <c r="BI69" i="22"/>
  <c r="BH69" i="22"/>
  <c r="AT70" i="22"/>
  <c r="AZ70" i="22"/>
  <c r="AX70" i="22"/>
  <c r="AB70" i="22"/>
  <c r="BD70" i="22"/>
  <c r="AF70" i="22"/>
  <c r="AR70" i="22"/>
  <c r="BB70" i="22"/>
  <c r="AD72" i="22"/>
  <c r="BB71" i="22"/>
  <c r="AX73" i="22"/>
  <c r="DM95" i="22"/>
  <c r="BI71" i="22"/>
  <c r="BJ71" i="22"/>
  <c r="BM71" i="22"/>
  <c r="BH71" i="22"/>
  <c r="BL71" i="22"/>
  <c r="BF72" i="22"/>
  <c r="BP72" i="22"/>
  <c r="BR72" i="22"/>
  <c r="BF73" i="22"/>
  <c r="BP73" i="22"/>
  <c r="BR73" i="22"/>
  <c r="AX72" i="22"/>
  <c r="AT72" i="22"/>
  <c r="BB73" i="22"/>
  <c r="AD73" i="22"/>
  <c r="AR73" i="22"/>
  <c r="AT73" i="22"/>
  <c r="BB72" i="22"/>
  <c r="BI70" i="22"/>
  <c r="AB73" i="22"/>
  <c r="AF72" i="22"/>
  <c r="AR72" i="22"/>
  <c r="AB72" i="22"/>
  <c r="AP72" i="22"/>
  <c r="AZ72" i="22"/>
  <c r="BD72" i="22"/>
  <c r="BL73" i="22"/>
  <c r="AZ73" i="22"/>
  <c r="AD74" i="22"/>
  <c r="AF73" i="22"/>
  <c r="AP73" i="22"/>
  <c r="BD73" i="22"/>
  <c r="DM96" i="22"/>
  <c r="BF75" i="22"/>
  <c r="BR75" i="22"/>
  <c r="BP75" i="22"/>
  <c r="BF74" i="22"/>
  <c r="BR74" i="22"/>
  <c r="BP74" i="22"/>
  <c r="AF75" i="22"/>
  <c r="AX75" i="22"/>
  <c r="AB75" i="22"/>
  <c r="AP74" i="22"/>
  <c r="AZ74" i="22"/>
  <c r="BK72" i="22"/>
  <c r="AR75" i="22"/>
  <c r="BD75" i="22"/>
  <c r="AT75" i="22"/>
  <c r="BH73" i="22"/>
  <c r="BI73" i="22"/>
  <c r="BL74" i="22"/>
  <c r="BB74" i="22"/>
  <c r="BM73" i="22"/>
  <c r="BH75" i="22"/>
  <c r="AB74" i="22"/>
  <c r="AP75" i="22"/>
  <c r="AT74" i="22"/>
  <c r="AX74" i="22"/>
  <c r="BB75" i="22"/>
  <c r="AD75" i="22"/>
  <c r="AF74" i="22"/>
  <c r="AR74" i="22"/>
  <c r="AZ75" i="22"/>
  <c r="BD74" i="22"/>
  <c r="AX77" i="22"/>
  <c r="BK73" i="22"/>
  <c r="BJ73" i="22"/>
  <c r="DM97" i="22"/>
  <c r="AF77" i="22"/>
  <c r="AR77" i="22"/>
  <c r="BM75" i="22"/>
  <c r="BF76" i="22"/>
  <c r="BP76" i="22"/>
  <c r="BR76" i="22"/>
  <c r="BF77" i="22"/>
  <c r="BR77" i="22"/>
  <c r="BP77" i="22"/>
  <c r="BH74" i="22"/>
  <c r="AP77" i="22"/>
  <c r="AD77" i="22"/>
  <c r="BJ75" i="22"/>
  <c r="AZ77" i="22"/>
  <c r="BL75" i="22"/>
  <c r="AB77" i="22"/>
  <c r="AT77" i="22"/>
  <c r="BD77" i="22"/>
  <c r="BI75" i="22"/>
  <c r="BK75" i="22"/>
  <c r="BI77" i="22"/>
  <c r="AP76" i="22"/>
  <c r="BB77" i="22"/>
  <c r="BD76" i="22"/>
  <c r="BB76" i="22"/>
  <c r="AB76" i="22"/>
  <c r="AZ76" i="22"/>
  <c r="AF76" i="22"/>
  <c r="AT76" i="22"/>
  <c r="AD76" i="22"/>
  <c r="AR76" i="22"/>
  <c r="AX76" i="22"/>
  <c r="DM98" i="22"/>
  <c r="BF78" i="22"/>
  <c r="BR78" i="22"/>
  <c r="BP78" i="22"/>
  <c r="BF79" i="22"/>
  <c r="BR79" i="22"/>
  <c r="BP79" i="22"/>
  <c r="BM77" i="22"/>
  <c r="BL77" i="22"/>
  <c r="BK77" i="22"/>
  <c r="BH77" i="22"/>
  <c r="BJ77" i="22"/>
  <c r="AP78" i="22"/>
  <c r="AX78" i="22"/>
  <c r="AD78" i="22"/>
  <c r="AR78" i="22"/>
  <c r="AX79" i="22"/>
  <c r="AB79" i="22"/>
  <c r="BM76" i="22"/>
  <c r="AT78" i="22"/>
  <c r="AD79" i="22"/>
  <c r="AF78" i="22"/>
  <c r="AR79" i="22"/>
  <c r="AT79" i="22"/>
  <c r="BB78" i="22"/>
  <c r="AF79" i="22"/>
  <c r="AB78" i="22"/>
  <c r="AP79" i="22"/>
  <c r="AZ79" i="22"/>
  <c r="BB79" i="22"/>
  <c r="BB80" i="22"/>
  <c r="AZ78" i="22"/>
  <c r="BD79" i="22"/>
  <c r="BD78" i="22"/>
  <c r="DM99" i="22"/>
  <c r="BH79" i="22"/>
  <c r="BJ79" i="22"/>
  <c r="BK79" i="22"/>
  <c r="BI79" i="22"/>
  <c r="BL79" i="22"/>
  <c r="BM79" i="22"/>
  <c r="BF80" i="22"/>
  <c r="BP80" i="22"/>
  <c r="BR80" i="22"/>
  <c r="BF81" i="22"/>
  <c r="BP81" i="22"/>
  <c r="BR81" i="22"/>
  <c r="AB81" i="22"/>
  <c r="AP81" i="22"/>
  <c r="AD80" i="22"/>
  <c r="AR80" i="22"/>
  <c r="AX81" i="22"/>
  <c r="AT80" i="22"/>
  <c r="BM78" i="22"/>
  <c r="BD80" i="22"/>
  <c r="AF80" i="22"/>
  <c r="AP80" i="22"/>
  <c r="AZ80" i="22"/>
  <c r="AB80" i="22"/>
  <c r="AX80" i="22"/>
  <c r="AR82" i="22"/>
  <c r="AF81" i="22"/>
  <c r="AR81" i="22"/>
  <c r="AZ81" i="22"/>
  <c r="BJ81" i="22"/>
  <c r="BD81" i="22"/>
  <c r="AT83" i="22"/>
  <c r="AD81" i="22"/>
  <c r="AT81" i="22"/>
  <c r="BB81" i="22"/>
  <c r="DM100" i="22"/>
  <c r="BK81" i="22"/>
  <c r="AF83" i="22"/>
  <c r="BL81" i="22"/>
  <c r="BI81" i="22"/>
  <c r="BF83" i="22"/>
  <c r="BR83" i="22"/>
  <c r="BP83" i="22"/>
  <c r="BM81" i="22"/>
  <c r="AZ83" i="22"/>
  <c r="BF82" i="22"/>
  <c r="BR82" i="22"/>
  <c r="BP82" i="22"/>
  <c r="AD83" i="22"/>
  <c r="AF82" i="22"/>
  <c r="AR83" i="22"/>
  <c r="BD82" i="22"/>
  <c r="AB83" i="22"/>
  <c r="AP83" i="22"/>
  <c r="AX83" i="22"/>
  <c r="BH81" i="22"/>
  <c r="BM83" i="22"/>
  <c r="BB83" i="22"/>
  <c r="AD82" i="22"/>
  <c r="AP82" i="22"/>
  <c r="BB82" i="22"/>
  <c r="AZ82" i="22"/>
  <c r="BD83" i="22"/>
  <c r="AB82" i="22"/>
  <c r="AT82" i="22"/>
  <c r="AX82" i="22"/>
  <c r="AT84" i="22"/>
  <c r="AP85" i="22"/>
  <c r="BB84" i="22"/>
  <c r="DM101" i="22"/>
  <c r="DM102" i="22"/>
  <c r="DM103" i="22"/>
  <c r="DM104" i="22"/>
  <c r="DM105" i="22"/>
  <c r="DM106" i="22"/>
  <c r="DM107" i="22"/>
  <c r="DM108" i="22"/>
  <c r="DM109" i="22"/>
  <c r="DM110" i="22"/>
  <c r="DM111" i="22"/>
  <c r="AB85" i="22"/>
  <c r="BL83" i="22"/>
  <c r="BF85" i="22"/>
  <c r="BR85" i="22"/>
  <c r="BP85" i="22"/>
  <c r="BH83" i="22"/>
  <c r="BB85" i="22"/>
  <c r="BJ83" i="22"/>
  <c r="BF84" i="22"/>
  <c r="BP84" i="22"/>
  <c r="BR84" i="22"/>
  <c r="AD84" i="22"/>
  <c r="AZ84" i="22"/>
  <c r="BI83" i="22"/>
  <c r="BK83" i="22"/>
  <c r="AR84" i="22"/>
  <c r="BD84" i="22"/>
  <c r="AB84" i="22"/>
  <c r="AP84" i="22"/>
  <c r="AX84" i="22"/>
  <c r="AF84" i="22"/>
  <c r="BJ82" i="22"/>
  <c r="AT85" i="22"/>
  <c r="BK85" i="22"/>
  <c r="AZ85" i="22"/>
  <c r="AD85" i="22"/>
  <c r="AF85" i="22"/>
  <c r="AR85" i="22"/>
  <c r="BD85" i="22"/>
  <c r="AX85" i="22"/>
  <c r="BD86" i="22"/>
  <c r="AP87" i="22"/>
  <c r="DM112" i="22"/>
  <c r="DM113" i="22"/>
  <c r="DM114" i="22"/>
  <c r="DM115" i="22"/>
  <c r="DM116" i="22"/>
  <c r="DM117" i="22"/>
  <c r="AB87" i="22"/>
  <c r="BB86" i="22"/>
  <c r="AR86" i="22"/>
  <c r="AX87" i="22"/>
  <c r="BL85" i="22"/>
  <c r="BI84" i="22"/>
  <c r="AP86" i="22"/>
  <c r="AB86" i="22"/>
  <c r="BF87" i="22"/>
  <c r="BR87" i="22"/>
  <c r="BP87" i="22"/>
  <c r="BF86" i="22"/>
  <c r="BR86" i="22"/>
  <c r="BP86" i="22"/>
  <c r="AT86" i="22"/>
  <c r="BI85" i="22"/>
  <c r="BH85" i="22"/>
  <c r="BM85" i="22"/>
  <c r="BJ85" i="22"/>
  <c r="AF86" i="22"/>
  <c r="AT87" i="22"/>
  <c r="AZ86" i="22"/>
  <c r="AD86" i="22"/>
  <c r="AX86" i="22"/>
  <c r="BB87" i="22"/>
  <c r="AD87" i="22"/>
  <c r="AF87" i="22"/>
  <c r="AR87" i="22"/>
  <c r="AZ87" i="22"/>
  <c r="BD87" i="22"/>
  <c r="AD89" i="22"/>
  <c r="BM87" i="22"/>
  <c r="DM118" i="22"/>
  <c r="BI87" i="22"/>
  <c r="BJ86" i="22"/>
  <c r="BF88" i="22"/>
  <c r="BP88" i="22"/>
  <c r="BR88" i="22"/>
  <c r="BF89" i="22"/>
  <c r="BP89" i="22"/>
  <c r="BR89" i="22"/>
  <c r="BI86" i="22"/>
  <c r="BL87" i="22"/>
  <c r="AB88" i="22"/>
  <c r="AZ88" i="22"/>
  <c r="BL89" i="22"/>
  <c r="AD88" i="22"/>
  <c r="BB88" i="22"/>
  <c r="AR89" i="22"/>
  <c r="BJ87" i="22"/>
  <c r="BH87" i="22"/>
  <c r="BK87" i="22"/>
  <c r="AT89" i="22"/>
  <c r="BD89" i="22"/>
  <c r="AP88" i="22"/>
  <c r="AX89" i="22"/>
  <c r="AF89" i="22"/>
  <c r="AP89" i="22"/>
  <c r="AT88" i="22"/>
  <c r="AX88" i="22"/>
  <c r="BB89" i="22"/>
  <c r="AB89" i="22"/>
  <c r="AF88" i="22"/>
  <c r="AR88" i="22"/>
  <c r="AZ89" i="22"/>
  <c r="BD88" i="22"/>
  <c r="DM119" i="22"/>
  <c r="BM89" i="22"/>
  <c r="BH89" i="22"/>
  <c r="BF91" i="22"/>
  <c r="BR91" i="22"/>
  <c r="BP91" i="22"/>
  <c r="BI89" i="22"/>
  <c r="BF90" i="22"/>
  <c r="BR90" i="22"/>
  <c r="BP90" i="22"/>
  <c r="BK89" i="22"/>
  <c r="BJ89" i="22"/>
  <c r="AR90" i="22"/>
  <c r="AD90" i="22"/>
  <c r="BK91" i="22"/>
  <c r="AD91" i="22"/>
  <c r="AR91" i="22"/>
  <c r="AF91" i="22"/>
  <c r="BK88" i="22"/>
  <c r="AB91" i="22"/>
  <c r="BD91" i="22"/>
  <c r="AT91" i="22"/>
  <c r="AP91" i="22"/>
  <c r="AZ91" i="22"/>
  <c r="AP90" i="22"/>
  <c r="AX91" i="22"/>
  <c r="BB91" i="22"/>
  <c r="AZ90" i="22"/>
  <c r="BD90" i="22"/>
  <c r="BB93" i="22"/>
  <c r="AB90" i="22"/>
  <c r="AF90" i="22"/>
  <c r="AT90" i="22"/>
  <c r="AX90" i="22"/>
  <c r="BB90" i="22"/>
  <c r="DM120" i="22"/>
  <c r="DM121" i="22"/>
  <c r="DM122" i="22"/>
  <c r="DM123" i="22"/>
  <c r="BI91" i="22"/>
  <c r="BJ91" i="22"/>
  <c r="BL91" i="22"/>
  <c r="BF92" i="22"/>
  <c r="BP92" i="22"/>
  <c r="BR92" i="22"/>
  <c r="BF93" i="22"/>
  <c r="BR93" i="22"/>
  <c r="BP93" i="22"/>
  <c r="AX92" i="22"/>
  <c r="BB92" i="22"/>
  <c r="AD92" i="22"/>
  <c r="AP92" i="22"/>
  <c r="BM91" i="22"/>
  <c r="BH91" i="22"/>
  <c r="AT92" i="22"/>
  <c r="AT93" i="22"/>
  <c r="AB93" i="22"/>
  <c r="AR93" i="22"/>
  <c r="AD93" i="22"/>
  <c r="AX93" i="22"/>
  <c r="BJ93" i="22"/>
  <c r="AP93" i="22"/>
  <c r="AF93" i="22"/>
  <c r="AZ94" i="22"/>
  <c r="AZ93" i="22"/>
  <c r="BD93" i="22"/>
  <c r="AB92" i="22"/>
  <c r="AF92" i="22"/>
  <c r="AR92" i="22"/>
  <c r="AZ92" i="22"/>
  <c r="BD92" i="22"/>
  <c r="DM124" i="22"/>
  <c r="BF94" i="22"/>
  <c r="BR94" i="22"/>
  <c r="BP94" i="22"/>
  <c r="BD94" i="22"/>
  <c r="AR94" i="22"/>
  <c r="BF95" i="22"/>
  <c r="BR95" i="22"/>
  <c r="BP95" i="22"/>
  <c r="AF95" i="22"/>
  <c r="AZ95" i="22"/>
  <c r="AX95" i="22"/>
  <c r="BL93" i="22"/>
  <c r="AB95" i="22"/>
  <c r="BM93" i="22"/>
  <c r="BH93" i="22"/>
  <c r="AD95" i="22"/>
  <c r="BK93" i="22"/>
  <c r="BL92" i="22"/>
  <c r="AP95" i="22"/>
  <c r="BD95" i="22"/>
  <c r="BI93" i="22"/>
  <c r="BH95" i="22"/>
  <c r="AR95" i="22"/>
  <c r="AT95" i="22"/>
  <c r="AB96" i="22"/>
  <c r="AB94" i="22"/>
  <c r="AP94" i="22"/>
  <c r="AT94" i="22"/>
  <c r="AX94" i="22"/>
  <c r="BB94" i="22"/>
  <c r="AF94" i="22"/>
  <c r="AT97" i="22"/>
  <c r="AD94" i="22"/>
  <c r="BB95" i="22"/>
  <c r="DM125" i="22"/>
  <c r="BM94" i="22"/>
  <c r="BB97" i="22"/>
  <c r="BI94" i="22"/>
  <c r="BJ95" i="22"/>
  <c r="BI95" i="22"/>
  <c r="BF96" i="22"/>
  <c r="BP96" i="22"/>
  <c r="BR96" i="22"/>
  <c r="BF97" i="22"/>
  <c r="BP97" i="22"/>
  <c r="BR97" i="22"/>
  <c r="AD97" i="22"/>
  <c r="AX96" i="22"/>
  <c r="BM95" i="22"/>
  <c r="AP96" i="22"/>
  <c r="BB96" i="22"/>
  <c r="BL95" i="22"/>
  <c r="BK95" i="22"/>
  <c r="AT96" i="22"/>
  <c r="AF97" i="22"/>
  <c r="BI97" i="22"/>
  <c r="AB97" i="22"/>
  <c r="AP97" i="22"/>
  <c r="AX97" i="22"/>
  <c r="AR99" i="22"/>
  <c r="AD96" i="22"/>
  <c r="AR97" i="22"/>
  <c r="AZ97" i="22"/>
  <c r="BD97" i="22"/>
  <c r="AF96" i="22"/>
  <c r="AR96" i="22"/>
  <c r="AZ96" i="22"/>
  <c r="BD96" i="22"/>
  <c r="BB98" i="22"/>
  <c r="DM126" i="22"/>
  <c r="BB99" i="22"/>
  <c r="BD99" i="22"/>
  <c r="BJ97" i="22"/>
  <c r="BL96" i="22"/>
  <c r="BF98" i="22"/>
  <c r="BR98" i="22"/>
  <c r="BP98" i="22"/>
  <c r="BF99" i="22"/>
  <c r="BR99" i="22"/>
  <c r="BP99" i="22"/>
  <c r="AB99" i="22"/>
  <c r="BH96" i="22"/>
  <c r="AT99" i="22"/>
  <c r="BM99" i="22"/>
  <c r="BL97" i="22"/>
  <c r="AZ99" i="22"/>
  <c r="AD99" i="22"/>
  <c r="BH97" i="22"/>
  <c r="AP99" i="22"/>
  <c r="AX99" i="22"/>
  <c r="AF99" i="22"/>
  <c r="BK97" i="22"/>
  <c r="BM97" i="22"/>
  <c r="AD98" i="22"/>
  <c r="AT98" i="22"/>
  <c r="BJ98" i="22"/>
  <c r="AR98" i="22"/>
  <c r="AZ98" i="22"/>
  <c r="AD100" i="22"/>
  <c r="AP98" i="22"/>
  <c r="AX98" i="22"/>
  <c r="AB98" i="22"/>
  <c r="AF98" i="22"/>
  <c r="BD98" i="22"/>
  <c r="DM127" i="22"/>
  <c r="BK99" i="22"/>
  <c r="BF100" i="22"/>
  <c r="BP100" i="22"/>
  <c r="BR100" i="22"/>
  <c r="BF101" i="22"/>
  <c r="BR101" i="22"/>
  <c r="BP101" i="22"/>
  <c r="BJ99" i="22"/>
  <c r="BH99" i="22"/>
  <c r="BL99" i="22"/>
  <c r="BI99" i="22"/>
  <c r="BL98" i="22"/>
  <c r="AR100" i="22"/>
  <c r="AT100" i="22"/>
  <c r="AB100" i="22"/>
  <c r="AP100" i="22"/>
  <c r="AZ100" i="22"/>
  <c r="AF100" i="22"/>
  <c r="AR101" i="22"/>
  <c r="BD100" i="22"/>
  <c r="AD101" i="22"/>
  <c r="BB100" i="22"/>
  <c r="AB101" i="22"/>
  <c r="BD101" i="22"/>
  <c r="AF103" i="22"/>
  <c r="AF101" i="22"/>
  <c r="AP101" i="22"/>
  <c r="AX100" i="22"/>
  <c r="BB101" i="22"/>
  <c r="AZ101" i="22"/>
  <c r="BJ101" i="22"/>
  <c r="AT101" i="22"/>
  <c r="AX101" i="22"/>
  <c r="DM128" i="22"/>
  <c r="BF102" i="22"/>
  <c r="BR102" i="22"/>
  <c r="BP102" i="22"/>
  <c r="BF103" i="22"/>
  <c r="BR103" i="22"/>
  <c r="BP103" i="22"/>
  <c r="AZ103" i="22"/>
  <c r="AR102" i="22"/>
  <c r="AZ102" i="22"/>
  <c r="AF102" i="22"/>
  <c r="AB102" i="22"/>
  <c r="AD102" i="22"/>
  <c r="BD102" i="22"/>
  <c r="BK103" i="22"/>
  <c r="BK101" i="22"/>
  <c r="BD103" i="22"/>
  <c r="BM101" i="22"/>
  <c r="AD103" i="22"/>
  <c r="BH101" i="22"/>
  <c r="BL101" i="22"/>
  <c r="AP102" i="22"/>
  <c r="AT102" i="22"/>
  <c r="AX103" i="22"/>
  <c r="BB103" i="22"/>
  <c r="AR103" i="22"/>
  <c r="AX105" i="22"/>
  <c r="AB103" i="22"/>
  <c r="BI101" i="22"/>
  <c r="AP103" i="22"/>
  <c r="AT103" i="22"/>
  <c r="AX102" i="22"/>
  <c r="BB102" i="22"/>
  <c r="DM129" i="22"/>
  <c r="DM130" i="22"/>
  <c r="DM131" i="22"/>
  <c r="DM132" i="22"/>
  <c r="DM133" i="22"/>
  <c r="AF105" i="22"/>
  <c r="BF105" i="22"/>
  <c r="BP105" i="22"/>
  <c r="BR105" i="22"/>
  <c r="AR105" i="22"/>
  <c r="AD105" i="22"/>
  <c r="BF104" i="22"/>
  <c r="BP104" i="22"/>
  <c r="BR104" i="22"/>
  <c r="AZ104" i="22"/>
  <c r="AR104" i="22"/>
  <c r="AB104" i="22"/>
  <c r="AT104" i="22"/>
  <c r="BD104" i="22"/>
  <c r="AD104" i="22"/>
  <c r="BL103" i="22"/>
  <c r="AB105" i="22"/>
  <c r="BJ103" i="22"/>
  <c r="AP105" i="22"/>
  <c r="AT105" i="22"/>
  <c r="BD105" i="22"/>
  <c r="BH103" i="22"/>
  <c r="BM103" i="22"/>
  <c r="BL105" i="22"/>
  <c r="BI103" i="22"/>
  <c r="AZ105" i="22"/>
  <c r="BB105" i="22"/>
  <c r="AF104" i="22"/>
  <c r="AP104" i="22"/>
  <c r="AX104" i="22"/>
  <c r="BB104" i="22"/>
  <c r="BK105" i="22"/>
  <c r="BF107" i="22"/>
  <c r="BR107" i="22"/>
  <c r="BP107" i="22"/>
  <c r="AB107" i="22"/>
  <c r="BF106" i="22"/>
  <c r="BR106" i="22"/>
  <c r="BP106" i="22"/>
  <c r="AT107" i="22"/>
  <c r="BH105" i="22"/>
  <c r="BM105" i="22"/>
  <c r="BJ105" i="22"/>
  <c r="BI105" i="22"/>
  <c r="AF107" i="22"/>
  <c r="BM104" i="22"/>
  <c r="BI107" i="22"/>
  <c r="AR107" i="22"/>
  <c r="AX107" i="22"/>
  <c r="AD107" i="22"/>
  <c r="AP107" i="22"/>
  <c r="BB107" i="22"/>
  <c r="AT106" i="22"/>
  <c r="AB106" i="22"/>
  <c r="AP106" i="22"/>
  <c r="AR108" i="22"/>
  <c r="AF106" i="22"/>
  <c r="AZ106" i="22"/>
  <c r="BD106" i="22"/>
  <c r="AD106" i="22"/>
  <c r="AX106" i="22"/>
  <c r="BB106" i="22"/>
  <c r="AR109" i="22"/>
  <c r="AR106" i="22"/>
  <c r="AZ107" i="22"/>
  <c r="BD107" i="22"/>
  <c r="DM150" i="22"/>
  <c r="DM151" i="22"/>
  <c r="DM152" i="22"/>
  <c r="DM153" i="22"/>
  <c r="DM154" i="22"/>
  <c r="DM155" i="22"/>
  <c r="DM156" i="22"/>
  <c r="DM157" i="22"/>
  <c r="DM158" i="22"/>
  <c r="DM159" i="22"/>
  <c r="DM160" i="22"/>
  <c r="DM161" i="22"/>
  <c r="DM162" i="22"/>
  <c r="DM163" i="22"/>
  <c r="DM164" i="22"/>
  <c r="DM165" i="22"/>
  <c r="DO150" i="22"/>
  <c r="DO151" i="22"/>
  <c r="DO152" i="22"/>
  <c r="DO153" i="22"/>
  <c r="DO154" i="22"/>
  <c r="DO155" i="22"/>
  <c r="DO156" i="22"/>
  <c r="DO157" i="22"/>
  <c r="DO158" i="22"/>
  <c r="DO159" i="22"/>
  <c r="DO160" i="22"/>
  <c r="DO161" i="22"/>
  <c r="DO162" i="22"/>
  <c r="DO163" i="22"/>
  <c r="DO164" i="22"/>
  <c r="DO165" i="22"/>
  <c r="BH107" i="22"/>
  <c r="BF109" i="22"/>
  <c r="BR109" i="22"/>
  <c r="BP109" i="22"/>
  <c r="AB109" i="22"/>
  <c r="AT109" i="22"/>
  <c r="BK107" i="22"/>
  <c r="BF108" i="22"/>
  <c r="BP108" i="22"/>
  <c r="BR108" i="22"/>
  <c r="AZ109" i="22"/>
  <c r="AF109" i="22"/>
  <c r="BM107" i="22"/>
  <c r="BJ107" i="22"/>
  <c r="BL107" i="22"/>
  <c r="AD108" i="22"/>
  <c r="BK109" i="22"/>
  <c r="AP109" i="22"/>
  <c r="BD109" i="22"/>
  <c r="AD109" i="22"/>
  <c r="BJ106" i="22"/>
  <c r="AP108" i="22"/>
  <c r="AX109" i="22"/>
  <c r="BB109" i="22"/>
  <c r="AB108" i="22"/>
  <c r="AZ108" i="22"/>
  <c r="BD108" i="22"/>
  <c r="AZ110" i="22"/>
  <c r="AF108" i="22"/>
  <c r="AT108" i="22"/>
  <c r="AX108" i="22"/>
  <c r="BB108" i="22"/>
  <c r="BJ109" i="22"/>
  <c r="BH109" i="22"/>
  <c r="AP110" i="22"/>
  <c r="BM109" i="22"/>
  <c r="BL109" i="22"/>
  <c r="BF111" i="22"/>
  <c r="BR111" i="22"/>
  <c r="BP111" i="22"/>
  <c r="BF110" i="22"/>
  <c r="BR110" i="22"/>
  <c r="BP110" i="22"/>
  <c r="AB110" i="22"/>
  <c r="BI109" i="22"/>
  <c r="AX110" i="22"/>
  <c r="AD111" i="22"/>
  <c r="BM111" i="22"/>
  <c r="AF110" i="22"/>
  <c r="BD110" i="22"/>
  <c r="AD110" i="22"/>
  <c r="AR110" i="22"/>
  <c r="AT110" i="22"/>
  <c r="BB110" i="22"/>
  <c r="BD111" i="22"/>
  <c r="AP111" i="22"/>
  <c r="AZ111" i="22"/>
  <c r="BL108" i="22"/>
  <c r="AF111" i="22"/>
  <c r="AT111" i="22"/>
  <c r="AX111" i="22"/>
  <c r="BB111" i="22"/>
  <c r="AB111" i="22"/>
  <c r="AR111" i="22"/>
  <c r="BH111" i="22"/>
  <c r="BH110" i="22"/>
  <c r="BF113" i="22"/>
  <c r="BP113" i="22"/>
  <c r="BR113" i="22"/>
  <c r="BL111" i="22"/>
  <c r="BF112" i="22"/>
  <c r="BP112" i="22"/>
  <c r="BR112" i="22"/>
  <c r="AF113" i="22"/>
  <c r="AZ112" i="22"/>
  <c r="BK111" i="22"/>
  <c r="BI111" i="22"/>
  <c r="AT113" i="22"/>
  <c r="BJ111" i="22"/>
  <c r="BD112" i="22"/>
  <c r="AD112" i="22"/>
  <c r="AB113" i="22"/>
  <c r="AR113" i="22"/>
  <c r="BD113" i="22"/>
  <c r="AD113" i="22"/>
  <c r="AX113" i="22"/>
  <c r="BM113" i="22"/>
  <c r="AP113" i="22"/>
  <c r="AZ113" i="22"/>
  <c r="BB113" i="22"/>
  <c r="AT112" i="22"/>
  <c r="BB112" i="22"/>
  <c r="AF112" i="22"/>
  <c r="AR112" i="22"/>
  <c r="BB115" i="22"/>
  <c r="AX112" i="22"/>
  <c r="AB112" i="22"/>
  <c r="AP112" i="22"/>
  <c r="BF115" i="22"/>
  <c r="BR115" i="22"/>
  <c r="BP115" i="22"/>
  <c r="BF114" i="22"/>
  <c r="BR114" i="22"/>
  <c r="BP114" i="22"/>
  <c r="BD114" i="22"/>
  <c r="BJ113" i="22"/>
  <c r="AT115" i="22"/>
  <c r="BK113" i="22"/>
  <c r="AZ114" i="22"/>
  <c r="BH113" i="22"/>
  <c r="AB114" i="22"/>
  <c r="BL113" i="22"/>
  <c r="BI113" i="22"/>
  <c r="AD115" i="22"/>
  <c r="AP114" i="22"/>
  <c r="AX115" i="22"/>
  <c r="AF115" i="22"/>
  <c r="AB115" i="22"/>
  <c r="AF114" i="22"/>
  <c r="AP115" i="22"/>
  <c r="AT114" i="22"/>
  <c r="AX114" i="22"/>
  <c r="BB114" i="22"/>
  <c r="AR115" i="22"/>
  <c r="BK115" i="22"/>
  <c r="AD114" i="22"/>
  <c r="AR114" i="22"/>
  <c r="AZ115" i="22"/>
  <c r="BD115" i="22"/>
  <c r="BH114" i="22"/>
  <c r="BF117" i="22"/>
  <c r="BR117" i="22"/>
  <c r="BP117" i="22"/>
  <c r="BF116" i="22"/>
  <c r="BP116" i="22"/>
  <c r="BR116" i="22"/>
  <c r="AB116" i="22"/>
  <c r="AF116" i="22"/>
  <c r="AZ117" i="22"/>
  <c r="AR116" i="22"/>
  <c r="BH115" i="22"/>
  <c r="BD117" i="22"/>
  <c r="AD117" i="22"/>
  <c r="BI115" i="22"/>
  <c r="BJ115" i="22"/>
  <c r="BL115" i="22"/>
  <c r="BM115" i="22"/>
  <c r="AP116" i="22"/>
  <c r="AF117" i="22"/>
  <c r="AB117" i="22"/>
  <c r="AD116" i="22"/>
  <c r="AR117" i="22"/>
  <c r="AZ116" i="22"/>
  <c r="BD116" i="22"/>
  <c r="AT117" i="22"/>
  <c r="AX117" i="22"/>
  <c r="BB117" i="22"/>
  <c r="BJ117" i="22"/>
  <c r="AP117" i="22"/>
  <c r="AT116" i="22"/>
  <c r="AX116" i="22"/>
  <c r="BB116" i="22"/>
  <c r="BF118" i="22"/>
  <c r="BR118" i="22"/>
  <c r="BP118" i="22"/>
  <c r="AP118" i="22"/>
  <c r="BF119" i="22"/>
  <c r="BR119" i="22"/>
  <c r="BP119" i="22"/>
  <c r="AZ118" i="22"/>
  <c r="AF118" i="22"/>
  <c r="AX118" i="22"/>
  <c r="AD118" i="22"/>
  <c r="AD119" i="22"/>
  <c r="BI118" i="22"/>
  <c r="BD118" i="22"/>
  <c r="AB118" i="22"/>
  <c r="BM116" i="22"/>
  <c r="AR118" i="22"/>
  <c r="AT118" i="22"/>
  <c r="BB118" i="22"/>
  <c r="AR119" i="22"/>
  <c r="BD119" i="22"/>
  <c r="AB119" i="22"/>
  <c r="AZ119" i="22"/>
  <c r="BH119" i="22"/>
  <c r="AX119" i="22"/>
  <c r="AF119" i="22"/>
  <c r="BI117" i="22"/>
  <c r="AP119" i="22"/>
  <c r="AT119" i="22"/>
  <c r="BB119" i="22"/>
  <c r="BL117" i="22"/>
  <c r="BH117" i="22"/>
  <c r="BK117" i="22"/>
  <c r="BM117" i="22"/>
  <c r="AD121" i="22"/>
  <c r="BB121" i="22"/>
  <c r="BL118" i="22"/>
  <c r="BL119" i="22"/>
  <c r="BJ119" i="22"/>
  <c r="BF121" i="22"/>
  <c r="BP121" i="22"/>
  <c r="BR121" i="22"/>
  <c r="BF120" i="22"/>
  <c r="BP120" i="22"/>
  <c r="BR120" i="22"/>
  <c r="BI119" i="22"/>
  <c r="BJ118" i="22"/>
  <c r="BM119" i="22"/>
  <c r="BK119" i="22"/>
  <c r="AZ120" i="22"/>
  <c r="AF120" i="22"/>
  <c r="AR121" i="22"/>
  <c r="AF121" i="22"/>
  <c r="AP121" i="22"/>
  <c r="AT120" i="22"/>
  <c r="AX120" i="22"/>
  <c r="BD120" i="22"/>
  <c r="BH121" i="22"/>
  <c r="AP120" i="22"/>
  <c r="AT121" i="22"/>
  <c r="AX121" i="22"/>
  <c r="AB120" i="22"/>
  <c r="AB121" i="22"/>
  <c r="AD120" i="22"/>
  <c r="AR120" i="22"/>
  <c r="AZ121" i="22"/>
  <c r="BB120" i="22"/>
  <c r="BD121" i="22"/>
  <c r="BB122" i="22"/>
  <c r="AT123" i="22"/>
  <c r="BF122" i="22"/>
  <c r="BR122" i="22"/>
  <c r="BP122" i="22"/>
  <c r="BF123" i="22"/>
  <c r="BR123" i="22"/>
  <c r="BP123" i="22"/>
  <c r="AR122" i="22"/>
  <c r="BM121" i="22"/>
  <c r="AT122" i="22"/>
  <c r="AB122" i="22"/>
  <c r="AP122" i="22"/>
  <c r="AZ122" i="22"/>
  <c r="AF122" i="22"/>
  <c r="BI121" i="22"/>
  <c r="AX122" i="22"/>
  <c r="AD122" i="22"/>
  <c r="AP123" i="22"/>
  <c r="BD122" i="22"/>
  <c r="AD123" i="22"/>
  <c r="AF123" i="22"/>
  <c r="AR123" i="22"/>
  <c r="BJ121" i="22"/>
  <c r="BH123" i="22"/>
  <c r="AX123" i="22"/>
  <c r="BB123" i="22"/>
  <c r="AB123" i="22"/>
  <c r="BL121" i="22"/>
  <c r="BK121" i="22"/>
  <c r="AZ123" i="22"/>
  <c r="BD123" i="22"/>
  <c r="AX124" i="22"/>
  <c r="AF124" i="22"/>
  <c r="BI122" i="22"/>
  <c r="BF125" i="22"/>
  <c r="BR125" i="22"/>
  <c r="BP125" i="22"/>
  <c r="BF124" i="22"/>
  <c r="BP124" i="22"/>
  <c r="BR124" i="22"/>
  <c r="AT125" i="22"/>
  <c r="BL123" i="22"/>
  <c r="AD125" i="22"/>
  <c r="BM123" i="22"/>
  <c r="BI123" i="22"/>
  <c r="AX125" i="22"/>
  <c r="BK125" i="22"/>
  <c r="BK123" i="22"/>
  <c r="AB125" i="22"/>
  <c r="AP125" i="22"/>
  <c r="BB125" i="22"/>
  <c r="AF125" i="22"/>
  <c r="BJ123" i="22"/>
  <c r="AR125" i="22"/>
  <c r="AD124" i="22"/>
  <c r="AR124" i="22"/>
  <c r="AZ125" i="22"/>
  <c r="BD125" i="22"/>
  <c r="AP124" i="22"/>
  <c r="AT124" i="22"/>
  <c r="BB124" i="22"/>
  <c r="AB124" i="22"/>
  <c r="AZ124" i="22"/>
  <c r="BD124" i="22"/>
  <c r="BF126" i="22"/>
  <c r="BR126" i="22"/>
  <c r="BP126" i="22"/>
  <c r="BM125" i="22"/>
  <c r="BF127" i="22"/>
  <c r="BR127" i="22"/>
  <c r="BP127" i="22"/>
  <c r="BI125" i="22"/>
  <c r="BJ125" i="22"/>
  <c r="AD127" i="22"/>
  <c r="BH125" i="22"/>
  <c r="BL125" i="22"/>
  <c r="AZ126" i="22"/>
  <c r="BD126" i="22"/>
  <c r="AR126" i="22"/>
  <c r="AF126" i="22"/>
  <c r="AR127" i="22"/>
  <c r="AT127" i="22"/>
  <c r="BD127" i="22"/>
  <c r="BL127" i="22"/>
  <c r="BH124" i="22"/>
  <c r="AX127" i="22"/>
  <c r="AF127" i="22"/>
  <c r="AB127" i="22"/>
  <c r="BM124" i="22"/>
  <c r="AP127" i="22"/>
  <c r="AZ127" i="22"/>
  <c r="BB127" i="22"/>
  <c r="AB126" i="22"/>
  <c r="AP126" i="22"/>
  <c r="AX126" i="22"/>
  <c r="BB126" i="22"/>
  <c r="BB129" i="22"/>
  <c r="AD126" i="22"/>
  <c r="AT126" i="22"/>
  <c r="BM127" i="22"/>
  <c r="BK126" i="22"/>
  <c r="BJ127" i="22"/>
  <c r="BM126" i="22"/>
  <c r="BH127" i="22"/>
  <c r="BK127" i="22"/>
  <c r="BF129" i="22"/>
  <c r="BP129" i="22"/>
  <c r="BR129" i="22"/>
  <c r="BF128" i="22"/>
  <c r="BP128" i="22"/>
  <c r="BR128" i="22"/>
  <c r="AR129" i="22"/>
  <c r="AB129" i="22"/>
  <c r="BI127" i="22"/>
  <c r="AZ128" i="22"/>
  <c r="AD128" i="22"/>
  <c r="BD128" i="22"/>
  <c r="AP129" i="22"/>
  <c r="BD129" i="22"/>
  <c r="AF129" i="22"/>
  <c r="AZ129" i="22"/>
  <c r="AD129" i="22"/>
  <c r="AT129" i="22"/>
  <c r="BI129" i="22"/>
  <c r="AX129" i="22"/>
  <c r="AX128" i="22"/>
  <c r="BB128" i="22"/>
  <c r="AF128" i="22"/>
  <c r="AR128" i="22"/>
  <c r="AB128" i="22"/>
  <c r="AP128" i="22"/>
  <c r="AT128" i="22"/>
  <c r="BK131" i="22"/>
  <c r="BK129" i="22"/>
  <c r="AR131" i="22"/>
  <c r="BF130" i="22"/>
  <c r="BR130" i="22"/>
  <c r="BP130" i="22"/>
  <c r="BF131" i="22"/>
  <c r="BR131" i="22"/>
  <c r="BP131" i="22"/>
  <c r="BL129" i="22"/>
  <c r="BD130" i="22"/>
  <c r="BH129" i="22"/>
  <c r="AP130" i="22"/>
  <c r="AB130" i="22"/>
  <c r="AZ130" i="22"/>
  <c r="BB130" i="22"/>
  <c r="AF130" i="22"/>
  <c r="BJ129" i="22"/>
  <c r="AX130" i="22"/>
  <c r="BD131" i="22"/>
  <c r="BH131" i="22"/>
  <c r="AD130" i="22"/>
  <c r="BM129" i="22"/>
  <c r="AR130" i="22"/>
  <c r="AT130" i="22"/>
  <c r="AZ131" i="22"/>
  <c r="AT131" i="22"/>
  <c r="AX131" i="22"/>
  <c r="AF131" i="22"/>
  <c r="AD131" i="22"/>
  <c r="AP131" i="22"/>
  <c r="BB131" i="22"/>
  <c r="AB133" i="22"/>
  <c r="AB131" i="22"/>
  <c r="BL131" i="22"/>
  <c r="BJ131" i="22"/>
  <c r="BI131" i="22"/>
  <c r="BM131" i="22"/>
  <c r="BB133" i="22"/>
  <c r="BL130" i="22"/>
  <c r="BF133" i="22"/>
  <c r="BR133" i="22"/>
  <c r="BP133" i="22"/>
  <c r="BM133" i="22"/>
  <c r="AT133" i="22"/>
  <c r="BF132" i="22"/>
  <c r="BP132" i="22"/>
  <c r="BR132" i="22"/>
  <c r="BD133" i="22"/>
  <c r="BH130" i="22"/>
  <c r="AD133" i="22"/>
  <c r="AR133" i="22"/>
  <c r="AZ133" i="22"/>
  <c r="AF133" i="22"/>
  <c r="AP133" i="22"/>
  <c r="AX133" i="22"/>
  <c r="AB132" i="22"/>
  <c r="AF132" i="22"/>
  <c r="AR132" i="22"/>
  <c r="AZ132" i="22"/>
  <c r="BD132" i="22"/>
  <c r="AD132" i="22"/>
  <c r="AP132" i="22"/>
  <c r="AT132" i="22"/>
  <c r="AX132" i="22"/>
  <c r="BB132" i="22"/>
  <c r="AP135" i="22"/>
  <c r="BJ133" i="22"/>
  <c r="AT134" i="22"/>
  <c r="AR134" i="22"/>
  <c r="AF134" i="22"/>
  <c r="BF134" i="22"/>
  <c r="BR134" i="22"/>
  <c r="BP134" i="22"/>
  <c r="AD134" i="22"/>
  <c r="BH133" i="22"/>
  <c r="AP134" i="22"/>
  <c r="AX134" i="22"/>
  <c r="BI133" i="22"/>
  <c r="BB134" i="22"/>
  <c r="BF135" i="22"/>
  <c r="BR135" i="22"/>
  <c r="BP135" i="22"/>
  <c r="AB134" i="22"/>
  <c r="BL133" i="22"/>
  <c r="BK133" i="22"/>
  <c r="BM132" i="22"/>
  <c r="AF135" i="22"/>
  <c r="AB135" i="22"/>
  <c r="AZ135" i="22"/>
  <c r="BD135" i="22"/>
  <c r="AZ137" i="22"/>
  <c r="AT135" i="22"/>
  <c r="AX135" i="22"/>
  <c r="BB135" i="22"/>
  <c r="BK135" i="22"/>
  <c r="AD135" i="22"/>
  <c r="AR135" i="22"/>
  <c r="AZ134" i="22"/>
  <c r="BD134" i="22"/>
  <c r="AX137" i="22"/>
  <c r="BB137" i="22"/>
  <c r="AF137" i="22"/>
  <c r="AB137" i="22"/>
  <c r="BF136" i="22"/>
  <c r="BP136" i="22"/>
  <c r="BR136" i="22"/>
  <c r="BF137" i="22"/>
  <c r="BP137" i="22"/>
  <c r="BR137" i="22"/>
  <c r="BJ135" i="22"/>
  <c r="BH135" i="22"/>
  <c r="AP137" i="22"/>
  <c r="BI135" i="22"/>
  <c r="BL135" i="22"/>
  <c r="BM135" i="22"/>
  <c r="AR136" i="22"/>
  <c r="BD136" i="22"/>
  <c r="AD137" i="22"/>
  <c r="AR137" i="22"/>
  <c r="AT137" i="22"/>
  <c r="BD137" i="22"/>
  <c r="BI137" i="22"/>
  <c r="AZ136" i="22"/>
  <c r="AF136" i="22"/>
  <c r="AP136" i="22"/>
  <c r="AX136" i="22"/>
  <c r="BB136" i="22"/>
  <c r="AB136" i="22"/>
  <c r="AD136" i="22"/>
  <c r="AT136" i="22"/>
  <c r="BH137" i="22"/>
  <c r="BF139" i="22"/>
  <c r="BR139" i="22"/>
  <c r="BP139" i="22"/>
  <c r="BF138" i="22"/>
  <c r="BR138" i="22"/>
  <c r="BP138" i="22"/>
  <c r="BM139" i="22"/>
  <c r="AF138" i="22"/>
  <c r="AX138" i="22"/>
  <c r="AB138" i="22"/>
  <c r="AT138" i="22"/>
  <c r="AR138" i="22"/>
  <c r="BD138" i="22"/>
  <c r="AX139" i="22"/>
  <c r="AF139" i="22"/>
  <c r="AD138" i="22"/>
  <c r="AP139" i="22"/>
  <c r="AZ138" i="22"/>
  <c r="BK137" i="22"/>
  <c r="BM137" i="22"/>
  <c r="AP138" i="22"/>
  <c r="BB138" i="22"/>
  <c r="BJ137" i="22"/>
  <c r="BL137" i="22"/>
  <c r="AB139" i="22"/>
  <c r="BJ136" i="22"/>
  <c r="AD139" i="22"/>
  <c r="AR139" i="22"/>
  <c r="AT139" i="22"/>
  <c r="BB139" i="22"/>
  <c r="AZ139" i="22"/>
  <c r="BD139" i="22"/>
  <c r="BJ139" i="22"/>
  <c r="BK139" i="22"/>
  <c r="BH139" i="22"/>
  <c r="BI139" i="22"/>
  <c r="BF141" i="22"/>
  <c r="BR141" i="22"/>
  <c r="BP141" i="22"/>
  <c r="AB141" i="22"/>
  <c r="BL139" i="22"/>
  <c r="BF140" i="22"/>
  <c r="BP140" i="22"/>
  <c r="BR140" i="22"/>
  <c r="BK138" i="22"/>
  <c r="AR141" i="22"/>
  <c r="AD141" i="22"/>
  <c r="BJ141" i="22"/>
  <c r="AT141" i="22"/>
  <c r="AF141" i="22"/>
  <c r="AZ141" i="22"/>
  <c r="AP141" i="22"/>
  <c r="BD141" i="22"/>
  <c r="BD140" i="22"/>
  <c r="AD140" i="22"/>
  <c r="AX141" i="22"/>
  <c r="BB140" i="22"/>
  <c r="AF140" i="22"/>
  <c r="AR140" i="22"/>
  <c r="AZ140" i="22"/>
  <c r="AT142" i="22"/>
  <c r="AB140" i="22"/>
  <c r="AP140" i="22"/>
  <c r="AT140" i="22"/>
  <c r="AX140" i="22"/>
  <c r="BB141" i="22"/>
  <c r="BB142" i="22"/>
  <c r="BM141" i="22"/>
  <c r="BL141" i="22"/>
  <c r="BF143" i="22"/>
  <c r="BR143" i="22"/>
  <c r="BP143" i="22"/>
  <c r="BK141" i="22"/>
  <c r="BF142" i="22"/>
  <c r="BR142" i="22"/>
  <c r="BP142" i="22"/>
  <c r="AF142" i="22"/>
  <c r="BH141" i="22"/>
  <c r="BI141" i="22"/>
  <c r="AB142" i="22"/>
  <c r="AR142" i="22"/>
  <c r="AZ142" i="22"/>
  <c r="AP142" i="22"/>
  <c r="AX142" i="22"/>
  <c r="AD142" i="22"/>
  <c r="BD142" i="22"/>
  <c r="AD143" i="22"/>
  <c r="AP143" i="22"/>
  <c r="BI143" i="22"/>
  <c r="AZ143" i="22"/>
  <c r="BD143" i="22"/>
  <c r="AF143" i="22"/>
  <c r="AT143" i="22"/>
  <c r="AX143" i="22"/>
  <c r="BB143" i="22"/>
  <c r="AR145" i="22"/>
  <c r="AB143" i="22"/>
  <c r="AR143" i="22"/>
  <c r="BL143" i="22"/>
  <c r="BM142" i="22"/>
  <c r="BM143" i="22"/>
  <c r="BJ143" i="22"/>
  <c r="BF145" i="22"/>
  <c r="BP145" i="22"/>
  <c r="BR145" i="22"/>
  <c r="BF144" i="22"/>
  <c r="BP144" i="22"/>
  <c r="BR144" i="22"/>
  <c r="BH143" i="22"/>
  <c r="BK143" i="22"/>
  <c r="AB145" i="22"/>
  <c r="BD145" i="22"/>
  <c r="AF144" i="22"/>
  <c r="AZ144" i="22"/>
  <c r="AB144" i="22"/>
  <c r="AD145" i="22"/>
  <c r="AP145" i="22"/>
  <c r="AT145" i="22"/>
  <c r="AX144" i="22"/>
  <c r="BB145" i="22"/>
  <c r="BH145" i="22"/>
  <c r="AR144" i="22"/>
  <c r="AZ145" i="22"/>
  <c r="BD144" i="22"/>
  <c r="AD144" i="22"/>
  <c r="AF145" i="22"/>
  <c r="AP144" i="22"/>
  <c r="AT144" i="22"/>
  <c r="AX145" i="22"/>
  <c r="BB144" i="22"/>
  <c r="BF147" i="22"/>
  <c r="BR147" i="22"/>
  <c r="BP147" i="22"/>
  <c r="AB147" i="22"/>
  <c r="BF146" i="22"/>
  <c r="BR146" i="22"/>
  <c r="BP146" i="22"/>
  <c r="BL145" i="22"/>
  <c r="AD146" i="22"/>
  <c r="AZ146" i="22"/>
  <c r="BM144" i="22"/>
  <c r="AB146" i="22"/>
  <c r="AP147" i="22"/>
  <c r="BD147" i="22"/>
  <c r="AR146" i="22"/>
  <c r="AD147" i="22"/>
  <c r="AZ147" i="22"/>
  <c r="BB147" i="22"/>
  <c r="BK147" i="22"/>
  <c r="AX147" i="22"/>
  <c r="BD146" i="22"/>
  <c r="AF147" i="22"/>
  <c r="AR147" i="22"/>
  <c r="AT147" i="22"/>
  <c r="BK146" i="22"/>
  <c r="BM145" i="22"/>
  <c r="BK145" i="22"/>
  <c r="AP146" i="22"/>
  <c r="AT146" i="22"/>
  <c r="AX146" i="22"/>
  <c r="BB146" i="22"/>
  <c r="BI145" i="22"/>
  <c r="AF146" i="22"/>
  <c r="BJ145" i="22"/>
  <c r="BJ147" i="22"/>
  <c r="AF148" i="22"/>
  <c r="AP148" i="22"/>
  <c r="AZ148" i="22"/>
  <c r="BF149" i="22"/>
  <c r="BR149" i="22"/>
  <c r="BP149" i="22"/>
  <c r="BF148" i="22"/>
  <c r="BP148" i="22"/>
  <c r="BR148" i="22"/>
  <c r="BL146" i="22"/>
  <c r="AB148" i="22"/>
  <c r="BH147" i="22"/>
  <c r="BM147" i="22"/>
  <c r="AX148" i="22"/>
  <c r="BI147" i="22"/>
  <c r="BD148" i="22"/>
  <c r="AD148" i="22"/>
  <c r="BL147" i="22"/>
  <c r="AR148" i="22"/>
  <c r="AT148" i="22"/>
  <c r="BB148" i="22"/>
  <c r="AB149" i="22"/>
  <c r="AR149" i="22"/>
  <c r="BD149" i="22"/>
  <c r="BM146" i="22"/>
  <c r="AZ149" i="22"/>
  <c r="BH151" i="22"/>
  <c r="BL149" i="22"/>
  <c r="AF149" i="22"/>
  <c r="AD149" i="22"/>
  <c r="AP149" i="22"/>
  <c r="AT149" i="22"/>
  <c r="AX149" i="22"/>
  <c r="BB149" i="22"/>
  <c r="BK149" i="22"/>
  <c r="BL148" i="22"/>
  <c r="BF150" i="22"/>
  <c r="BR150" i="22"/>
  <c r="BP150" i="22"/>
  <c r="BF151" i="22"/>
  <c r="BR151" i="22"/>
  <c r="BP151" i="22"/>
  <c r="BM149" i="22"/>
  <c r="BD151" i="22"/>
  <c r="BI149" i="22"/>
  <c r="BH149" i="22"/>
  <c r="BJ149" i="22"/>
  <c r="AB151" i="22"/>
  <c r="AT151" i="22"/>
  <c r="BB151" i="22"/>
  <c r="AD151" i="22"/>
  <c r="AP151" i="22"/>
  <c r="AX151" i="22"/>
  <c r="AF151" i="22"/>
  <c r="AR151" i="22"/>
  <c r="AZ151" i="22"/>
  <c r="AF150" i="22"/>
  <c r="AP150" i="22"/>
  <c r="AT150" i="22"/>
  <c r="AX150" i="22"/>
  <c r="BB150" i="22"/>
  <c r="AB150" i="22"/>
  <c r="AD150" i="22"/>
  <c r="AR150" i="22"/>
  <c r="AZ150" i="22"/>
  <c r="BD150" i="22"/>
  <c r="BM151" i="22"/>
  <c r="BL151" i="22"/>
  <c r="BJ151" i="22"/>
  <c r="BK151" i="22"/>
  <c r="BI151" i="22"/>
  <c r="BF153" i="22"/>
  <c r="BP153" i="22"/>
  <c r="BR153" i="22"/>
  <c r="BF152" i="22"/>
  <c r="BP152" i="22"/>
  <c r="BR152" i="22"/>
  <c r="BJ150" i="22"/>
  <c r="AB153" i="22"/>
  <c r="AT153" i="22"/>
  <c r="AD153" i="22"/>
  <c r="BD153" i="22"/>
  <c r="BM153" i="22"/>
  <c r="AF153" i="22"/>
  <c r="AR153" i="22"/>
  <c r="AX153" i="22"/>
  <c r="AB152" i="22"/>
  <c r="AZ152" i="22"/>
  <c r="AR152" i="22"/>
  <c r="AX152" i="22"/>
  <c r="AD152" i="22"/>
  <c r="AP152" i="22"/>
  <c r="AT152" i="22"/>
  <c r="BD152" i="22"/>
  <c r="AF152" i="22"/>
  <c r="BB152" i="22"/>
  <c r="AT154" i="22"/>
  <c r="AP153" i="22"/>
  <c r="BB153" i="22"/>
  <c r="AZ153" i="22"/>
  <c r="AB154" i="22"/>
  <c r="BJ153" i="22"/>
  <c r="BK153" i="22"/>
  <c r="BH153" i="22"/>
  <c r="BF155" i="22"/>
  <c r="BR155" i="22"/>
  <c r="BP155" i="22"/>
  <c r="BF154" i="22"/>
  <c r="BR154" i="22"/>
  <c r="BP154" i="22"/>
  <c r="BI153" i="22"/>
  <c r="AP154" i="22"/>
  <c r="AF155" i="22"/>
  <c r="AD155" i="22"/>
  <c r="BH152" i="22"/>
  <c r="AZ154" i="22"/>
  <c r="AF154" i="22"/>
  <c r="BL153" i="22"/>
  <c r="BD154" i="22"/>
  <c r="AR155" i="22"/>
  <c r="AX155" i="22"/>
  <c r="BI155" i="22"/>
  <c r="AP155" i="22"/>
  <c r="AT155" i="22"/>
  <c r="AX154" i="22"/>
  <c r="BB154" i="22"/>
  <c r="AB155" i="22"/>
  <c r="AD154" i="22"/>
  <c r="AR154" i="22"/>
  <c r="AZ155" i="22"/>
  <c r="BD155" i="22"/>
  <c r="BB157" i="22"/>
  <c r="BB155" i="22"/>
  <c r="AD156" i="22"/>
  <c r="BH154" i="22"/>
  <c r="BF157" i="22"/>
  <c r="BR157" i="22"/>
  <c r="BP157" i="22"/>
  <c r="AR157" i="22"/>
  <c r="BF156" i="22"/>
  <c r="BP156" i="22"/>
  <c r="BR156" i="22"/>
  <c r="AB156" i="22"/>
  <c r="AT156" i="22"/>
  <c r="AT157" i="22"/>
  <c r="AB157" i="22"/>
  <c r="AF157" i="22"/>
  <c r="AP156" i="22"/>
  <c r="BB156" i="22"/>
  <c r="BM155" i="22"/>
  <c r="AD157" i="22"/>
  <c r="BH155" i="22"/>
  <c r="AP157" i="22"/>
  <c r="AX157" i="22"/>
  <c r="BL157" i="22"/>
  <c r="BL155" i="22"/>
  <c r="BK155" i="22"/>
  <c r="BK154" i="22"/>
  <c r="BJ155" i="22"/>
  <c r="AX156" i="22"/>
  <c r="AT159" i="22"/>
  <c r="BJ156" i="22"/>
  <c r="AZ157" i="22"/>
  <c r="BD157" i="22"/>
  <c r="AF156" i="22"/>
  <c r="AR156" i="22"/>
  <c r="AZ156" i="22"/>
  <c r="BD156" i="22"/>
  <c r="DC166" i="22"/>
  <c r="BK156" i="22"/>
  <c r="BJ157" i="22"/>
  <c r="BK157" i="22"/>
  <c r="BF159" i="22"/>
  <c r="BR159" i="22"/>
  <c r="BP159" i="22"/>
  <c r="BF158" i="22"/>
  <c r="BR158" i="22"/>
  <c r="BP158" i="22"/>
  <c r="AZ158" i="22"/>
  <c r="BJ158" i="22"/>
  <c r="AP158" i="22"/>
  <c r="AX158" i="22"/>
  <c r="AB158" i="22"/>
  <c r="AD158" i="22"/>
  <c r="BI157" i="22"/>
  <c r="AT158" i="22"/>
  <c r="BD158" i="22"/>
  <c r="AF158" i="22"/>
  <c r="AR158" i="22"/>
  <c r="BB158" i="22"/>
  <c r="BM157" i="22"/>
  <c r="AF159" i="22"/>
  <c r="BH157" i="22"/>
  <c r="AB159" i="22"/>
  <c r="AP160" i="22"/>
  <c r="AD159" i="22"/>
  <c r="AR159" i="22"/>
  <c r="AZ159" i="22"/>
  <c r="BD159" i="22"/>
  <c r="BL159" i="22"/>
  <c r="AP159" i="22"/>
  <c r="AX159" i="22"/>
  <c r="BB159" i="22"/>
  <c r="DJ166" i="22"/>
  <c r="DE166" i="22"/>
  <c r="AD160" i="22"/>
  <c r="AR160" i="22"/>
  <c r="AZ160" i="22"/>
  <c r="BB160" i="22"/>
  <c r="BF161" i="22"/>
  <c r="BP161" i="22"/>
  <c r="BR161" i="22"/>
  <c r="BB161" i="22"/>
  <c r="BF160" i="22"/>
  <c r="BP160" i="22"/>
  <c r="BR160" i="22"/>
  <c r="BJ159" i="22"/>
  <c r="AX160" i="22"/>
  <c r="AF160" i="22"/>
  <c r="BK159" i="22"/>
  <c r="BM159" i="22"/>
  <c r="BH159" i="22"/>
  <c r="BI159" i="22"/>
  <c r="AB160" i="22"/>
  <c r="AT160" i="22"/>
  <c r="BD160" i="22"/>
  <c r="AP161" i="22"/>
  <c r="AX161" i="22"/>
  <c r="BK161" i="22"/>
  <c r="AT161" i="22"/>
  <c r="AZ163" i="22"/>
  <c r="AD161" i="22"/>
  <c r="AR161" i="22"/>
  <c r="AZ161" i="22"/>
  <c r="BD161" i="22"/>
  <c r="AB162" i="22"/>
  <c r="AF161" i="22"/>
  <c r="AB161" i="22"/>
  <c r="R167" i="22"/>
  <c r="AD163" i="22"/>
  <c r="AR162" i="22"/>
  <c r="BD163" i="22"/>
  <c r="BH161" i="22"/>
  <c r="BF162" i="22"/>
  <c r="BR162" i="22"/>
  <c r="BP162" i="22"/>
  <c r="BF163" i="22"/>
  <c r="BR163" i="22"/>
  <c r="BP163" i="22"/>
  <c r="BJ161" i="22"/>
  <c r="BL161" i="22"/>
  <c r="BJ163" i="22"/>
  <c r="AP162" i="22"/>
  <c r="AT163" i="22"/>
  <c r="AX163" i="22"/>
  <c r="BB163" i="22"/>
  <c r="AD162" i="22"/>
  <c r="AB163" i="22"/>
  <c r="AR163" i="22"/>
  <c r="AZ162" i="22"/>
  <c r="BD162" i="22"/>
  <c r="AF162" i="22"/>
  <c r="AF163" i="22"/>
  <c r="AP163" i="22"/>
  <c r="AT162" i="22"/>
  <c r="AX162" i="22"/>
  <c r="BB162" i="22"/>
  <c r="BM161" i="22"/>
  <c r="BI161" i="22"/>
  <c r="BF164" i="22"/>
  <c r="BP164" i="22"/>
  <c r="BR164" i="22"/>
  <c r="AP164" i="22"/>
  <c r="BF165" i="22"/>
  <c r="BR165" i="22"/>
  <c r="BP165" i="22"/>
  <c r="AF165" i="22"/>
  <c r="BH162" i="22"/>
  <c r="BL163" i="22"/>
  <c r="X167" i="22"/>
  <c r="BM163" i="22"/>
  <c r="BM162" i="22"/>
  <c r="BI163" i="22"/>
  <c r="AD164" i="22"/>
  <c r="BD164" i="22"/>
  <c r="AT164" i="22"/>
  <c r="BB164" i="22"/>
  <c r="BK163" i="22"/>
  <c r="BH163" i="22"/>
  <c r="AX164" i="22"/>
  <c r="AF164" i="22"/>
  <c r="AB164" i="22"/>
  <c r="AR164" i="22"/>
  <c r="AZ164" i="22"/>
  <c r="AD165" i="22"/>
  <c r="AR165" i="22"/>
  <c r="AZ165" i="22"/>
  <c r="BD165" i="22"/>
  <c r="BH165" i="22"/>
  <c r="AB165" i="22"/>
  <c r="AP165" i="22"/>
  <c r="AT165" i="22"/>
  <c r="AX165" i="22"/>
  <c r="BB165" i="22"/>
  <c r="BI164" i="22"/>
  <c r="BM165" i="22"/>
  <c r="BL165" i="22"/>
  <c r="BK165" i="22"/>
  <c r="BI165" i="22"/>
  <c r="BJ165" i="22"/>
  <c r="DQ16" i="46"/>
  <c r="AJ16" i="46"/>
  <c r="DM17" i="46"/>
  <c r="DM18" i="46"/>
  <c r="DM19" i="46"/>
  <c r="DM20" i="46"/>
  <c r="DM21" i="46"/>
  <c r="DR16" i="46"/>
  <c r="AK16" i="46"/>
  <c r="DD11" i="46"/>
  <c r="DD10" i="46"/>
  <c r="DI11" i="46"/>
  <c r="DI10" i="46"/>
  <c r="DB8" i="46"/>
  <c r="DB9" i="46"/>
  <c r="CZ11" i="46"/>
  <c r="CZ10" i="46"/>
  <c r="DE11" i="46"/>
  <c r="DE10" i="46"/>
  <c r="CY10" i="46"/>
  <c r="CY11" i="46"/>
  <c r="DF8" i="46"/>
  <c r="DF9" i="46"/>
  <c r="DA11" i="46"/>
  <c r="DA10" i="46"/>
  <c r="DT16" i="46"/>
  <c r="AM16" i="46"/>
  <c r="DO17" i="46"/>
  <c r="DO18" i="46"/>
  <c r="DO19" i="46"/>
  <c r="DO20" i="46"/>
  <c r="DO21" i="46"/>
  <c r="DS16" i="46"/>
  <c r="AL16" i="46"/>
  <c r="L7" i="46"/>
  <c r="U7" i="46"/>
  <c r="CX8" i="46"/>
  <c r="CX9" i="46"/>
  <c r="DH11" i="46"/>
  <c r="DH10" i="46"/>
  <c r="DJ8" i="46"/>
  <c r="DJ9" i="46"/>
  <c r="DG10" i="46"/>
  <c r="DG11" i="46"/>
  <c r="L6" i="46"/>
  <c r="U6" i="46" s="1"/>
  <c r="DC10" i="46"/>
  <c r="DC11" i="46"/>
  <c r="DS5" i="46"/>
  <c r="AL5" i="46" s="1"/>
  <c r="DT5" i="46"/>
  <c r="AM5" i="46" s="1"/>
  <c r="DN6" i="46"/>
  <c r="L6" i="45"/>
  <c r="U6" i="45" s="1"/>
  <c r="DT16" i="45"/>
  <c r="AM16" i="45"/>
  <c r="DS16" i="45"/>
  <c r="AL16" i="45"/>
  <c r="DO17" i="45"/>
  <c r="DO18" i="45"/>
  <c r="DO19" i="45"/>
  <c r="DO20" i="45"/>
  <c r="DO21" i="45"/>
  <c r="CX8" i="45"/>
  <c r="CX9" i="45"/>
  <c r="L7" i="45"/>
  <c r="U7" i="45" s="1"/>
  <c r="DI8" i="45"/>
  <c r="DI9" i="45"/>
  <c r="CY11" i="45"/>
  <c r="CY10" i="45"/>
  <c r="CZ11" i="45"/>
  <c r="CZ10" i="45"/>
  <c r="DR15" i="45"/>
  <c r="AK15" i="45"/>
  <c r="DQ15" i="45"/>
  <c r="AJ15" i="45"/>
  <c r="DM16" i="45"/>
  <c r="DD11" i="45"/>
  <c r="DD10" i="45"/>
  <c r="DE8" i="45"/>
  <c r="DE9" i="45"/>
  <c r="DB8" i="45"/>
  <c r="DB9" i="45"/>
  <c r="DG11" i="45"/>
  <c r="DG10" i="45"/>
  <c r="DH11" i="45"/>
  <c r="DH10" i="45"/>
  <c r="DJ8" i="45"/>
  <c r="DJ9" i="45"/>
  <c r="DA8" i="45"/>
  <c r="DA9" i="45"/>
  <c r="DC11" i="45"/>
  <c r="DC10" i="45"/>
  <c r="DF8" i="45"/>
  <c r="DF9" i="45"/>
  <c r="DH8" i="44"/>
  <c r="DH9" i="44"/>
  <c r="DF11" i="44"/>
  <c r="DF10" i="44"/>
  <c r="DE11" i="44"/>
  <c r="DE10" i="44"/>
  <c r="DC8" i="44"/>
  <c r="DC9" i="44"/>
  <c r="DB11" i="44"/>
  <c r="CX11" i="44"/>
  <c r="CX10" i="44"/>
  <c r="CY8" i="44"/>
  <c r="CY9" i="44"/>
  <c r="CZ8" i="44"/>
  <c r="CZ9" i="44"/>
  <c r="DJ11" i="44"/>
  <c r="DJ10" i="44"/>
  <c r="DI11" i="44"/>
  <c r="DI10" i="44"/>
  <c r="DG8" i="44"/>
  <c r="DG9" i="44"/>
  <c r="DD8" i="44"/>
  <c r="DD9" i="44"/>
  <c r="DI8" i="43"/>
  <c r="DI9" i="43"/>
  <c r="DG11" i="43"/>
  <c r="DG10" i="43"/>
  <c r="DA8" i="43"/>
  <c r="DA9" i="43"/>
  <c r="DD8" i="43"/>
  <c r="DD9" i="43"/>
  <c r="DQ5" i="43"/>
  <c r="AJ5" i="43" s="1"/>
  <c r="DL6" i="43"/>
  <c r="DL7" i="43" s="1"/>
  <c r="DL8" i="43" s="1"/>
  <c r="DL9" i="43" s="1"/>
  <c r="DR5" i="43"/>
  <c r="AK5" i="43"/>
  <c r="DB11" i="43"/>
  <c r="DB10" i="43"/>
  <c r="CX11" i="43"/>
  <c r="CX10" i="43"/>
  <c r="CZ8" i="43"/>
  <c r="CZ9" i="43"/>
  <c r="DE8" i="43"/>
  <c r="DE9" i="43"/>
  <c r="DR16" i="43"/>
  <c r="AK16" i="43"/>
  <c r="DQ16" i="43"/>
  <c r="AJ16" i="43"/>
  <c r="DM17" i="43"/>
  <c r="DM18" i="43"/>
  <c r="DM19" i="43"/>
  <c r="DM20" i="43"/>
  <c r="DM21" i="43"/>
  <c r="DC11" i="43"/>
  <c r="DC10" i="43"/>
  <c r="DJ11" i="43"/>
  <c r="DJ10" i="43"/>
  <c r="DT15" i="43"/>
  <c r="AM15" i="43"/>
  <c r="DS15" i="43"/>
  <c r="AL15" i="43"/>
  <c r="DO16" i="43"/>
  <c r="DE8" i="42"/>
  <c r="DE9" i="42"/>
  <c r="DD8" i="42"/>
  <c r="DJ11" i="42"/>
  <c r="DJ10" i="42"/>
  <c r="DT16" i="42"/>
  <c r="DO17" i="42"/>
  <c r="DO18" i="42"/>
  <c r="DO19" i="42"/>
  <c r="DO20" i="42"/>
  <c r="DO21" i="42"/>
  <c r="DS16" i="42"/>
  <c r="AL16" i="42"/>
  <c r="BR4" i="42"/>
  <c r="BD4" i="42"/>
  <c r="AZ4" i="42"/>
  <c r="AV4" i="42"/>
  <c r="AD4" i="42"/>
  <c r="Y4" i="42"/>
  <c r="BM4" i="42" s="1"/>
  <c r="BP4" i="42"/>
  <c r="BF4" i="42"/>
  <c r="BB4" i="42"/>
  <c r="AX4" i="42"/>
  <c r="AT4" i="42"/>
  <c r="AF4" i="42"/>
  <c r="AB4" i="42"/>
  <c r="DI8" i="42"/>
  <c r="DI9" i="42"/>
  <c r="DR16" i="42"/>
  <c r="DM17" i="42"/>
  <c r="DM18" i="42"/>
  <c r="DM19" i="42"/>
  <c r="DM20" i="42"/>
  <c r="DM21" i="42"/>
  <c r="DQ16" i="42"/>
  <c r="AJ16" i="42"/>
  <c r="BJ3" i="42"/>
  <c r="DR5" i="42"/>
  <c r="AK5" i="42" s="1"/>
  <c r="DQ5" i="42"/>
  <c r="AJ5" i="42" s="1"/>
  <c r="CZ8" i="42"/>
  <c r="CZ9" i="42"/>
  <c r="DC11" i="42"/>
  <c r="DC10" i="42"/>
  <c r="DB11" i="42"/>
  <c r="DB10" i="42"/>
  <c r="CX11" i="42"/>
  <c r="CX10" i="42"/>
  <c r="DA8" i="42"/>
  <c r="DA9" i="42"/>
  <c r="DG11" i="42"/>
  <c r="DG10" i="42"/>
  <c r="DT5" i="42"/>
  <c r="AM5" i="42" s="1"/>
  <c r="DS5" i="42"/>
  <c r="AL5" i="42" s="1"/>
  <c r="DN6" i="42"/>
  <c r="DN6" i="41"/>
  <c r="DT5" i="41"/>
  <c r="DS5" i="41"/>
  <c r="AL5" i="41"/>
  <c r="DT16" i="41"/>
  <c r="AM16" i="41"/>
  <c r="DO17" i="41"/>
  <c r="DO18" i="41"/>
  <c r="DO19" i="41"/>
  <c r="DO20" i="41"/>
  <c r="DO21" i="41"/>
  <c r="DS16" i="41"/>
  <c r="AL16" i="41"/>
  <c r="CY8" i="41"/>
  <c r="CX10" i="41"/>
  <c r="CX11" i="41"/>
  <c r="DB10" i="41"/>
  <c r="DB11" i="41"/>
  <c r="DC9" i="41"/>
  <c r="DC8" i="41"/>
  <c r="DE8" i="41"/>
  <c r="DE9" i="41"/>
  <c r="DA8" i="41"/>
  <c r="DA9" i="41"/>
  <c r="DR5" i="41"/>
  <c r="DQ5" i="41"/>
  <c r="AJ5" i="41"/>
  <c r="DL6" i="41"/>
  <c r="DM17" i="41"/>
  <c r="DM18" i="41"/>
  <c r="DM19" i="41"/>
  <c r="DM20" i="41"/>
  <c r="DM21" i="41"/>
  <c r="DQ16" i="41"/>
  <c r="AJ16" i="41"/>
  <c r="DR16" i="41"/>
  <c r="AK16" i="41"/>
  <c r="BD3" i="41"/>
  <c r="AZ3" i="41"/>
  <c r="AV3" i="41"/>
  <c r="AR3" i="41"/>
  <c r="AM3" i="41"/>
  <c r="AF3" i="41"/>
  <c r="AB3" i="41"/>
  <c r="BP3" i="41"/>
  <c r="AK3" i="41"/>
  <c r="BF3" i="41"/>
  <c r="BB3" i="41"/>
  <c r="AX3" i="41"/>
  <c r="AT3" i="41"/>
  <c r="AP3" i="41"/>
  <c r="AI3" i="41"/>
  <c r="AD3" i="41"/>
  <c r="Y3" i="41"/>
  <c r="BR3" i="41"/>
  <c r="DI8" i="41"/>
  <c r="DI9" i="41"/>
  <c r="DJ10" i="41"/>
  <c r="DJ11" i="41"/>
  <c r="DG9" i="41"/>
  <c r="DG8" i="41"/>
  <c r="L8" i="46"/>
  <c r="U8" i="46"/>
  <c r="DF10" i="46"/>
  <c r="DF11" i="46"/>
  <c r="DN7" i="46"/>
  <c r="DN8" i="46" s="1"/>
  <c r="DN9" i="46" s="1"/>
  <c r="DT6" i="46"/>
  <c r="AM6" i="46" s="1"/>
  <c r="DS6" i="46"/>
  <c r="AL6" i="46" s="1"/>
  <c r="DG12" i="46"/>
  <c r="DG13" i="46"/>
  <c r="CZ13" i="46"/>
  <c r="CZ12" i="46"/>
  <c r="DI13" i="46"/>
  <c r="DI12" i="46"/>
  <c r="DM22" i="46"/>
  <c r="DM23" i="46"/>
  <c r="DM24" i="46"/>
  <c r="DM25" i="46"/>
  <c r="DR21" i="46"/>
  <c r="AK21" i="46"/>
  <c r="DQ21" i="46"/>
  <c r="AJ21" i="46"/>
  <c r="DA13" i="46"/>
  <c r="DA12" i="46"/>
  <c r="CY12" i="46"/>
  <c r="CY13" i="46"/>
  <c r="DB10" i="46"/>
  <c r="DB11" i="46"/>
  <c r="DC12" i="46"/>
  <c r="DC13" i="46"/>
  <c r="DH13" i="46"/>
  <c r="DH12" i="46"/>
  <c r="DJ10" i="46"/>
  <c r="DJ11" i="46"/>
  <c r="L9" i="46"/>
  <c r="U9" i="46" s="1"/>
  <c r="CX10" i="46"/>
  <c r="CX11" i="46"/>
  <c r="DS21" i="46"/>
  <c r="AL21" i="46"/>
  <c r="DO22" i="46"/>
  <c r="DO23" i="46"/>
  <c r="DO24" i="46"/>
  <c r="DO25" i="46"/>
  <c r="DT21" i="46"/>
  <c r="AM21" i="46"/>
  <c r="DE13" i="46"/>
  <c r="DE12" i="46"/>
  <c r="DD13" i="46"/>
  <c r="DD12" i="46"/>
  <c r="DH13" i="45"/>
  <c r="DH12" i="45"/>
  <c r="DD13" i="45"/>
  <c r="DD12" i="45"/>
  <c r="DI10" i="45"/>
  <c r="DS21" i="45"/>
  <c r="AL21" i="45"/>
  <c r="DO22" i="45"/>
  <c r="DO23" i="45"/>
  <c r="DO24" i="45"/>
  <c r="DO25" i="45"/>
  <c r="DT21" i="45"/>
  <c r="AM21" i="45"/>
  <c r="DF11" i="45"/>
  <c r="DF10" i="45"/>
  <c r="DC12" i="45"/>
  <c r="DC13" i="45"/>
  <c r="DJ11" i="45"/>
  <c r="DJ10" i="45"/>
  <c r="DE11" i="45"/>
  <c r="DE10" i="45"/>
  <c r="DQ16" i="45"/>
  <c r="AJ16" i="45"/>
  <c r="DM17" i="45"/>
  <c r="DM18" i="45"/>
  <c r="DM19" i="45"/>
  <c r="DM20" i="45"/>
  <c r="DM21" i="45"/>
  <c r="DR16" i="45"/>
  <c r="AK16" i="45"/>
  <c r="CZ13" i="45"/>
  <c r="CZ12" i="45"/>
  <c r="DA11" i="45"/>
  <c r="DA10" i="45"/>
  <c r="DG12" i="45"/>
  <c r="DG13" i="45"/>
  <c r="CX11" i="45"/>
  <c r="CX10" i="45"/>
  <c r="DB11" i="45"/>
  <c r="DB10" i="45"/>
  <c r="CY12" i="45"/>
  <c r="CY13" i="45"/>
  <c r="L8" i="45"/>
  <c r="U8" i="45" s="1"/>
  <c r="DH10" i="44"/>
  <c r="DH11" i="44"/>
  <c r="DI13" i="44"/>
  <c r="DI12" i="44"/>
  <c r="CY10" i="44"/>
  <c r="CY11" i="44"/>
  <c r="DB13" i="44"/>
  <c r="DE13" i="44"/>
  <c r="DE12" i="44"/>
  <c r="DJ13" i="44"/>
  <c r="DJ12" i="44"/>
  <c r="DF13" i="44"/>
  <c r="DF12" i="44"/>
  <c r="DD10" i="44"/>
  <c r="DD11" i="44"/>
  <c r="CZ10" i="44"/>
  <c r="CZ11" i="44"/>
  <c r="CX13" i="44"/>
  <c r="CX12" i="44"/>
  <c r="DG10" i="44"/>
  <c r="DG11" i="44"/>
  <c r="DC10" i="44"/>
  <c r="DC11" i="44"/>
  <c r="DJ13" i="43"/>
  <c r="DJ12" i="43"/>
  <c r="DR6" i="43"/>
  <c r="AK6" i="43" s="1"/>
  <c r="DQ6" i="43"/>
  <c r="AJ6" i="43" s="1"/>
  <c r="DG12" i="43"/>
  <c r="DG13" i="43"/>
  <c r="DE11" i="43"/>
  <c r="DE10" i="43"/>
  <c r="DA11" i="43"/>
  <c r="DA10" i="43"/>
  <c r="DC12" i="43"/>
  <c r="DC13" i="43"/>
  <c r="DM22" i="43"/>
  <c r="DM23" i="43"/>
  <c r="DM24" i="43"/>
  <c r="DM25" i="43"/>
  <c r="DR21" i="43"/>
  <c r="AK21" i="43"/>
  <c r="DQ21" i="43"/>
  <c r="AJ21" i="43"/>
  <c r="CZ11" i="43"/>
  <c r="CZ10" i="43"/>
  <c r="CX13" i="43"/>
  <c r="CX12" i="43"/>
  <c r="DB13" i="43"/>
  <c r="DB12" i="43"/>
  <c r="DD11" i="43"/>
  <c r="DD10" i="43"/>
  <c r="DO17" i="43"/>
  <c r="DO18" i="43"/>
  <c r="DO19" i="43"/>
  <c r="DO20" i="43"/>
  <c r="DO21" i="43"/>
  <c r="DT16" i="43"/>
  <c r="AM16" i="43"/>
  <c r="DS16" i="43"/>
  <c r="AL16" i="43"/>
  <c r="DI11" i="43"/>
  <c r="DI10" i="43"/>
  <c r="BR5" i="42"/>
  <c r="BD5" i="42"/>
  <c r="AZ5" i="42"/>
  <c r="AV5" i="42"/>
  <c r="AD5" i="42"/>
  <c r="Y5" i="42"/>
  <c r="BL5" i="42" s="1"/>
  <c r="BF5" i="42"/>
  <c r="AF5" i="42"/>
  <c r="BP5" i="42"/>
  <c r="AT5" i="42"/>
  <c r="AX5" i="42"/>
  <c r="BB5" i="42"/>
  <c r="AB5" i="42"/>
  <c r="DC12" i="42"/>
  <c r="DC13" i="42"/>
  <c r="DI10" i="42"/>
  <c r="DI11" i="42"/>
  <c r="DJ12" i="42"/>
  <c r="DJ13" i="42"/>
  <c r="DE10" i="42"/>
  <c r="DE11" i="42"/>
  <c r="DT6" i="42"/>
  <c r="AM6" i="42" s="1"/>
  <c r="DS6" i="42"/>
  <c r="AL6" i="42"/>
  <c r="DN7" i="42"/>
  <c r="DN8" i="42"/>
  <c r="DN9" i="42" s="1"/>
  <c r="DG12" i="42"/>
  <c r="DG13" i="42"/>
  <c r="DA10" i="42"/>
  <c r="DA11" i="42"/>
  <c r="CX12" i="42"/>
  <c r="CX13" i="42"/>
  <c r="DB12" i="42"/>
  <c r="DB13" i="42"/>
  <c r="CZ10" i="42"/>
  <c r="CZ11" i="42"/>
  <c r="DL7" i="42"/>
  <c r="DL8" i="42" s="1"/>
  <c r="DL9" i="42" s="1"/>
  <c r="DO22" i="42"/>
  <c r="DO23" i="42"/>
  <c r="DO24" i="42"/>
  <c r="DO25" i="42"/>
  <c r="DT21" i="42"/>
  <c r="DS21" i="42"/>
  <c r="AL21" i="42"/>
  <c r="DR21" i="42"/>
  <c r="DQ21" i="42"/>
  <c r="AJ21" i="42"/>
  <c r="DM22" i="42"/>
  <c r="DM23" i="42"/>
  <c r="DM24" i="42"/>
  <c r="DM25" i="42"/>
  <c r="BP6" i="42"/>
  <c r="BF6" i="42"/>
  <c r="BB6" i="42"/>
  <c r="AX6" i="42"/>
  <c r="AT6" i="42"/>
  <c r="AF6" i="42"/>
  <c r="AB6" i="42"/>
  <c r="BR6" i="42"/>
  <c r="BD6" i="42"/>
  <c r="AZ6" i="42"/>
  <c r="AV6" i="42"/>
  <c r="AD6" i="42"/>
  <c r="Y6" i="42"/>
  <c r="BJ6" i="42" s="1"/>
  <c r="DJ13" i="41"/>
  <c r="DJ12" i="41"/>
  <c r="DI11" i="41"/>
  <c r="DI10" i="41"/>
  <c r="DR21" i="41"/>
  <c r="DQ21" i="41"/>
  <c r="AJ21" i="41"/>
  <c r="DM22" i="41"/>
  <c r="DM23" i="41"/>
  <c r="DM24" i="41"/>
  <c r="DM25" i="41"/>
  <c r="DA11" i="41"/>
  <c r="DA10" i="41"/>
  <c r="DE11" i="41"/>
  <c r="DE10" i="41"/>
  <c r="DB13" i="41"/>
  <c r="DB12" i="41"/>
  <c r="DS21" i="41"/>
  <c r="AL21" i="41"/>
  <c r="DO22" i="41"/>
  <c r="DO23" i="41"/>
  <c r="DO24" i="41"/>
  <c r="DO25" i="41"/>
  <c r="DT21" i="41"/>
  <c r="DR6" i="41"/>
  <c r="DQ6" i="41"/>
  <c r="AJ6" i="41"/>
  <c r="DL7" i="41"/>
  <c r="DL8" i="41"/>
  <c r="DL9" i="41"/>
  <c r="CX13" i="41"/>
  <c r="CX12" i="41"/>
  <c r="BP4" i="41"/>
  <c r="BF4" i="41"/>
  <c r="BB4" i="41"/>
  <c r="AX4" i="41"/>
  <c r="AX167" i="41" s="1"/>
  <c r="D106" i="41" s="1"/>
  <c r="E106" i="41" s="1"/>
  <c r="AT4" i="41"/>
  <c r="AP4" i="41"/>
  <c r="AK4" i="41"/>
  <c r="AF4" i="41"/>
  <c r="AB4" i="41"/>
  <c r="BR4" i="41"/>
  <c r="BD4" i="41"/>
  <c r="AZ4" i="41"/>
  <c r="AZ167" i="41" s="1"/>
  <c r="D102" i="41" s="1"/>
  <c r="AV4" i="41"/>
  <c r="AR4" i="41"/>
  <c r="AM4" i="41"/>
  <c r="AI4" i="41"/>
  <c r="AI167" i="41" s="1"/>
  <c r="E56" i="41" s="1"/>
  <c r="AD4" i="41"/>
  <c r="Y4" i="41"/>
  <c r="BR6" i="41"/>
  <c r="BD6" i="41"/>
  <c r="AZ6" i="41"/>
  <c r="AV6" i="41"/>
  <c r="AR6" i="41"/>
  <c r="AM6" i="41"/>
  <c r="AM167" i="41" s="1"/>
  <c r="E62" i="41" s="1"/>
  <c r="AI6" i="41"/>
  <c r="AD6" i="41"/>
  <c r="Y6" i="41"/>
  <c r="BP6" i="41"/>
  <c r="BF6" i="41"/>
  <c r="BB6" i="41"/>
  <c r="AX6" i="41"/>
  <c r="AT6" i="41"/>
  <c r="AP6" i="41"/>
  <c r="AK6" i="41"/>
  <c r="AF6" i="41"/>
  <c r="AB6" i="41"/>
  <c r="AB167" i="41" s="1"/>
  <c r="D118" i="41" s="1"/>
  <c r="E118" i="41" s="1"/>
  <c r="DT6" i="41"/>
  <c r="DS6" i="41"/>
  <c r="AL6" i="41"/>
  <c r="DN7" i="41"/>
  <c r="DN8" i="41"/>
  <c r="DN9" i="41"/>
  <c r="DG11" i="41"/>
  <c r="DG10" i="41"/>
  <c r="BJ3" i="41"/>
  <c r="BL3" i="41"/>
  <c r="BH3" i="41"/>
  <c r="BM3" i="41"/>
  <c r="BK3" i="41"/>
  <c r="BI3" i="41"/>
  <c r="DC11" i="41"/>
  <c r="DC10" i="41"/>
  <c r="AZ5" i="41"/>
  <c r="AR5" i="41"/>
  <c r="AI5" i="41"/>
  <c r="Y5" i="41"/>
  <c r="BP5" i="41"/>
  <c r="BF5" i="41"/>
  <c r="AX5" i="41"/>
  <c r="AP5" i="41"/>
  <c r="AP167" i="41" s="1"/>
  <c r="D96" i="41" s="1"/>
  <c r="AF5" i="41"/>
  <c r="AB5" i="41"/>
  <c r="BB5" i="41"/>
  <c r="AT5" i="41"/>
  <c r="AT167" i="41" s="1"/>
  <c r="D113" i="41" s="1"/>
  <c r="AK5" i="41"/>
  <c r="BR5" i="41"/>
  <c r="BD5" i="41"/>
  <c r="AV5" i="41"/>
  <c r="AM5" i="41"/>
  <c r="AD5" i="41"/>
  <c r="DH15" i="46"/>
  <c r="DH14" i="46"/>
  <c r="DM26" i="46"/>
  <c r="DM27" i="46"/>
  <c r="DM28" i="46"/>
  <c r="DM29" i="46"/>
  <c r="DM30" i="46"/>
  <c r="DM31" i="46"/>
  <c r="DM32" i="46"/>
  <c r="DM33" i="46"/>
  <c r="DM34" i="46"/>
  <c r="DM35" i="46"/>
  <c r="DM36" i="46"/>
  <c r="DM37" i="46"/>
  <c r="DM38" i="46"/>
  <c r="DM39" i="46"/>
  <c r="DQ25" i="46"/>
  <c r="AJ25" i="46"/>
  <c r="CZ15" i="46"/>
  <c r="CZ14" i="46"/>
  <c r="DD15" i="46"/>
  <c r="DD14" i="46"/>
  <c r="DJ12" i="46"/>
  <c r="DJ13" i="46"/>
  <c r="DC14" i="46"/>
  <c r="DC15" i="46"/>
  <c r="CY14" i="46"/>
  <c r="CY15" i="46"/>
  <c r="DA15" i="46"/>
  <c r="DA14" i="46"/>
  <c r="L11" i="46"/>
  <c r="U11" i="46"/>
  <c r="CX12" i="46"/>
  <c r="CX13" i="46"/>
  <c r="DI15" i="46"/>
  <c r="DI14" i="46"/>
  <c r="DG14" i="46"/>
  <c r="DG15" i="46"/>
  <c r="DT25" i="46"/>
  <c r="AM25" i="46"/>
  <c r="DS25" i="46"/>
  <c r="AL25" i="46"/>
  <c r="DO26" i="46"/>
  <c r="DO27" i="46"/>
  <c r="DO28" i="46"/>
  <c r="DO29" i="46"/>
  <c r="DO30" i="46"/>
  <c r="DO31" i="46"/>
  <c r="DO32" i="46"/>
  <c r="DO33" i="46"/>
  <c r="DO34" i="46"/>
  <c r="DO35" i="46"/>
  <c r="DO36" i="46"/>
  <c r="DO37" i="46"/>
  <c r="DO38" i="46"/>
  <c r="DO39" i="46"/>
  <c r="DE15" i="46"/>
  <c r="DE14" i="46"/>
  <c r="L10" i="46"/>
  <c r="U10" i="46"/>
  <c r="DB12" i="46"/>
  <c r="DB13" i="46"/>
  <c r="DF12" i="46"/>
  <c r="DF13" i="46"/>
  <c r="CZ15" i="45"/>
  <c r="CZ14" i="45"/>
  <c r="DC15" i="45"/>
  <c r="DC14" i="45"/>
  <c r="DB12" i="45"/>
  <c r="DB13" i="45"/>
  <c r="DE13" i="45"/>
  <c r="DE12" i="45"/>
  <c r="DS25" i="45"/>
  <c r="AL25" i="45"/>
  <c r="DO26" i="45"/>
  <c r="DO27" i="45"/>
  <c r="DO28" i="45"/>
  <c r="DO29" i="45"/>
  <c r="DO30" i="45"/>
  <c r="DO31" i="45"/>
  <c r="DO32" i="45"/>
  <c r="DO33" i="45"/>
  <c r="DO34" i="45"/>
  <c r="DO35" i="45"/>
  <c r="DO36" i="45"/>
  <c r="DO37" i="45"/>
  <c r="DO38" i="45"/>
  <c r="DO39" i="45"/>
  <c r="DT25" i="45"/>
  <c r="AM25" i="45"/>
  <c r="DH15" i="45"/>
  <c r="DH14" i="45"/>
  <c r="CY15" i="45"/>
  <c r="CY14" i="45"/>
  <c r="L10" i="45"/>
  <c r="U10" i="45" s="1"/>
  <c r="DA13" i="45"/>
  <c r="DA12" i="45"/>
  <c r="DM22" i="45"/>
  <c r="DM23" i="45"/>
  <c r="DM24" i="45"/>
  <c r="DM25" i="45"/>
  <c r="DR21" i="45"/>
  <c r="AK21" i="45"/>
  <c r="DQ21" i="45"/>
  <c r="AJ21" i="45"/>
  <c r="DD15" i="45"/>
  <c r="DD14" i="45"/>
  <c r="CX12" i="45"/>
  <c r="CX13" i="45"/>
  <c r="DG14" i="45"/>
  <c r="DG15" i="45"/>
  <c r="DJ12" i="45"/>
  <c r="DJ13" i="45"/>
  <c r="DF12" i="45"/>
  <c r="DF13" i="45"/>
  <c r="DC12" i="44"/>
  <c r="DC13" i="44"/>
  <c r="DG12" i="44"/>
  <c r="DG13" i="44"/>
  <c r="CX15" i="44"/>
  <c r="CX14" i="44"/>
  <c r="DF15" i="44"/>
  <c r="DF14" i="44"/>
  <c r="CY12" i="44"/>
  <c r="CY13" i="44"/>
  <c r="DH12" i="44"/>
  <c r="DH13" i="44"/>
  <c r="DD12" i="44"/>
  <c r="DD13" i="44"/>
  <c r="DE15" i="44"/>
  <c r="DE14" i="44"/>
  <c r="CZ12" i="44"/>
  <c r="CZ13" i="44"/>
  <c r="DJ14" i="44"/>
  <c r="DJ15" i="44"/>
  <c r="DI15" i="44"/>
  <c r="DI14" i="44"/>
  <c r="DB15" i="43"/>
  <c r="DB14" i="43"/>
  <c r="DM26" i="43"/>
  <c r="DM27" i="43"/>
  <c r="DM28" i="43"/>
  <c r="DM29" i="43"/>
  <c r="DM30" i="43"/>
  <c r="DM31" i="43"/>
  <c r="DM32" i="43"/>
  <c r="DM33" i="43"/>
  <c r="DM34" i="43"/>
  <c r="DM35" i="43"/>
  <c r="DM36" i="43"/>
  <c r="DM37" i="43"/>
  <c r="DM38" i="43"/>
  <c r="DM39" i="43"/>
  <c r="DQ25" i="43"/>
  <c r="AJ25" i="43"/>
  <c r="DG14" i="43"/>
  <c r="DG15" i="43"/>
  <c r="DI13" i="43"/>
  <c r="DI12" i="43"/>
  <c r="CZ12" i="43"/>
  <c r="CZ13" i="43"/>
  <c r="DC14" i="43"/>
  <c r="DC15" i="43"/>
  <c r="DA13" i="43"/>
  <c r="DA12" i="43"/>
  <c r="DE13" i="43"/>
  <c r="DE12" i="43"/>
  <c r="DT21" i="43"/>
  <c r="AM21" i="43"/>
  <c r="DS21" i="43"/>
  <c r="AL21" i="43"/>
  <c r="DO22" i="43"/>
  <c r="DO23" i="43"/>
  <c r="DO24" i="43"/>
  <c r="DO25" i="43"/>
  <c r="DD12" i="43"/>
  <c r="DD13" i="43"/>
  <c r="DJ15" i="43"/>
  <c r="DJ14" i="43"/>
  <c r="CX15" i="43"/>
  <c r="CX14" i="43"/>
  <c r="DT25" i="42"/>
  <c r="DO26" i="42"/>
  <c r="DO27" i="42"/>
  <c r="DO28" i="42"/>
  <c r="DO29" i="42"/>
  <c r="DO30" i="42"/>
  <c r="DO31" i="42"/>
  <c r="DO32" i="42"/>
  <c r="DO33" i="42"/>
  <c r="DO34" i="42"/>
  <c r="DO35" i="42"/>
  <c r="DO36" i="42"/>
  <c r="DO37" i="42"/>
  <c r="DO38" i="42"/>
  <c r="DO39" i="42"/>
  <c r="DS25" i="42"/>
  <c r="AL25" i="42"/>
  <c r="DA13" i="42"/>
  <c r="DA12" i="42"/>
  <c r="DC15" i="42"/>
  <c r="DC14" i="42"/>
  <c r="BJ5" i="42"/>
  <c r="BI5" i="42"/>
  <c r="BH5" i="42"/>
  <c r="BK6" i="42"/>
  <c r="BL6" i="42"/>
  <c r="CZ12" i="42"/>
  <c r="CZ13" i="42"/>
  <c r="CZ14" i="42" s="1"/>
  <c r="CX14" i="42"/>
  <c r="CX15" i="42"/>
  <c r="DI13" i="42"/>
  <c r="DI12" i="42"/>
  <c r="DG15" i="42"/>
  <c r="DG14" i="42"/>
  <c r="BP9" i="42"/>
  <c r="BF9" i="42"/>
  <c r="BB9" i="42"/>
  <c r="AX9" i="42"/>
  <c r="AT9" i="42"/>
  <c r="AF9" i="42"/>
  <c r="AB9" i="42"/>
  <c r="BR9" i="42"/>
  <c r="BD9" i="42"/>
  <c r="AZ9" i="42"/>
  <c r="AV9" i="42"/>
  <c r="AD9" i="42"/>
  <c r="Y9" i="42"/>
  <c r="BK9" i="42" s="1"/>
  <c r="DM26" i="42"/>
  <c r="DM27" i="42"/>
  <c r="DM28" i="42"/>
  <c r="DM29" i="42"/>
  <c r="DM30" i="42"/>
  <c r="DM31" i="42"/>
  <c r="DM32" i="42"/>
  <c r="DM33" i="42"/>
  <c r="DM34" i="42"/>
  <c r="DM35" i="42"/>
  <c r="DM36" i="42"/>
  <c r="DM37" i="42"/>
  <c r="DM38" i="42"/>
  <c r="DM39" i="42"/>
  <c r="DQ25" i="42"/>
  <c r="AJ25" i="42"/>
  <c r="DB14" i="42"/>
  <c r="DB15" i="42"/>
  <c r="DE13" i="42"/>
  <c r="DE12" i="42"/>
  <c r="DJ14" i="42"/>
  <c r="DJ15" i="42"/>
  <c r="DG12" i="41"/>
  <c r="DC12" i="41"/>
  <c r="DC13" i="41"/>
  <c r="DT9" i="41"/>
  <c r="DN10" i="41"/>
  <c r="DN11" i="41"/>
  <c r="DN12" i="41"/>
  <c r="DN13" i="41"/>
  <c r="DN14" i="41"/>
  <c r="DN15" i="41"/>
  <c r="DN16" i="41"/>
  <c r="DN17" i="41"/>
  <c r="DN18" i="41"/>
  <c r="DN19" i="41"/>
  <c r="DN20" i="41"/>
  <c r="DN21" i="41"/>
  <c r="DN22" i="41"/>
  <c r="DS9" i="41"/>
  <c r="AL9" i="41"/>
  <c r="BJ6" i="41"/>
  <c r="BM6" i="41"/>
  <c r="BI6" i="41"/>
  <c r="BL6" i="41"/>
  <c r="BH6" i="41"/>
  <c r="BK6" i="41"/>
  <c r="DR9" i="41"/>
  <c r="DL10" i="41"/>
  <c r="DL11" i="41"/>
  <c r="DL12" i="41"/>
  <c r="DL13" i="41"/>
  <c r="DL14" i="41"/>
  <c r="DL15" i="41"/>
  <c r="DL16" i="41"/>
  <c r="DL17" i="41"/>
  <c r="DL18" i="41"/>
  <c r="DL19" i="41"/>
  <c r="DL20" i="41"/>
  <c r="DL21" i="41"/>
  <c r="DL22" i="41"/>
  <c r="DQ9" i="41"/>
  <c r="AJ9" i="41"/>
  <c r="DT25" i="41"/>
  <c r="AM25" i="41"/>
  <c r="DO26" i="41"/>
  <c r="DO27" i="41"/>
  <c r="DO28" i="41"/>
  <c r="DO29" i="41"/>
  <c r="DO30" i="41"/>
  <c r="DO31" i="41"/>
  <c r="DO32" i="41"/>
  <c r="DO33" i="41"/>
  <c r="DO34" i="41"/>
  <c r="DO35" i="41"/>
  <c r="DO36" i="41"/>
  <c r="DO37" i="41"/>
  <c r="DO38" i="41"/>
  <c r="DO39" i="41"/>
  <c r="DS25" i="41"/>
  <c r="AL25" i="41"/>
  <c r="DM26" i="41"/>
  <c r="DM27" i="41"/>
  <c r="DM28" i="41"/>
  <c r="DM29" i="41"/>
  <c r="DM30" i="41"/>
  <c r="DM31" i="41"/>
  <c r="DM32" i="41"/>
  <c r="DM33" i="41"/>
  <c r="DM34" i="41"/>
  <c r="DM35" i="41"/>
  <c r="DM36" i="41"/>
  <c r="DM37" i="41"/>
  <c r="DM38" i="41"/>
  <c r="DM39" i="41"/>
  <c r="DQ25" i="41"/>
  <c r="AJ25" i="41"/>
  <c r="DI12" i="41"/>
  <c r="DI13" i="41"/>
  <c r="CX14" i="41"/>
  <c r="CX15" i="41"/>
  <c r="DE12" i="41"/>
  <c r="DE13" i="41"/>
  <c r="BK4" i="41"/>
  <c r="BM4" i="41"/>
  <c r="BI4" i="41"/>
  <c r="BJ4" i="41"/>
  <c r="BH4" i="41"/>
  <c r="BL4" i="41"/>
  <c r="DJ14" i="41"/>
  <c r="DJ15" i="41"/>
  <c r="DG13" i="41"/>
  <c r="DB14" i="41"/>
  <c r="DB15" i="41"/>
  <c r="DA12" i="41"/>
  <c r="DA13" i="41"/>
  <c r="BF9" i="41"/>
  <c r="AX9" i="41"/>
  <c r="AI9" i="41"/>
  <c r="Y9" i="41"/>
  <c r="BM9" i="41" s="1"/>
  <c r="BR9" i="41"/>
  <c r="BD9" i="41"/>
  <c r="AV9" i="41"/>
  <c r="AR9" i="41"/>
  <c r="AB9" i="41"/>
  <c r="AZ9" i="41"/>
  <c r="AM9" i="41"/>
  <c r="AF9" i="41"/>
  <c r="BP9" i="41"/>
  <c r="AK9" i="41"/>
  <c r="BB9" i="41"/>
  <c r="AT9" i="41"/>
  <c r="AP9" i="41"/>
  <c r="AD9" i="41"/>
  <c r="DF14" i="46"/>
  <c r="DF15" i="46"/>
  <c r="DO40" i="46"/>
  <c r="DT39" i="46"/>
  <c r="AM39" i="46"/>
  <c r="DS39" i="46"/>
  <c r="AL39" i="46"/>
  <c r="DC16" i="46"/>
  <c r="DC17" i="46"/>
  <c r="DI17" i="46"/>
  <c r="DI16" i="46"/>
  <c r="DA17" i="46"/>
  <c r="DA16" i="46"/>
  <c r="DD17" i="46"/>
  <c r="DD16" i="46"/>
  <c r="DQ39" i="46"/>
  <c r="AJ39" i="46"/>
  <c r="DR39" i="46"/>
  <c r="AK39" i="46"/>
  <c r="DM40" i="46"/>
  <c r="DG16" i="46"/>
  <c r="DG17" i="46"/>
  <c r="L13" i="46"/>
  <c r="U13" i="46"/>
  <c r="CX14" i="46"/>
  <c r="CX15" i="46"/>
  <c r="CY16" i="46"/>
  <c r="CY17" i="46"/>
  <c r="DJ14" i="46"/>
  <c r="DJ15" i="46"/>
  <c r="DB14" i="46"/>
  <c r="DB15" i="46"/>
  <c r="DE17" i="46"/>
  <c r="DE16" i="46"/>
  <c r="L12" i="46"/>
  <c r="U12" i="46"/>
  <c r="CZ17" i="46"/>
  <c r="CZ16" i="46"/>
  <c r="DH17" i="46"/>
  <c r="DH16" i="46"/>
  <c r="DJ14" i="45"/>
  <c r="DJ15" i="45"/>
  <c r="DD17" i="45"/>
  <c r="DD16" i="45"/>
  <c r="DB14" i="45"/>
  <c r="DB15" i="45"/>
  <c r="CX14" i="45"/>
  <c r="CX15" i="45"/>
  <c r="DA15" i="45"/>
  <c r="DA14" i="45"/>
  <c r="DH17" i="45"/>
  <c r="DH16" i="45"/>
  <c r="DC16" i="45"/>
  <c r="DC17" i="45"/>
  <c r="DF14" i="45"/>
  <c r="DF15" i="45"/>
  <c r="DG16" i="45"/>
  <c r="DG17" i="45"/>
  <c r="DE15" i="45"/>
  <c r="DE14" i="45"/>
  <c r="DQ25" i="45"/>
  <c r="AJ25" i="45"/>
  <c r="DM26" i="45"/>
  <c r="DM27" i="45"/>
  <c r="DM28" i="45"/>
  <c r="DM29" i="45"/>
  <c r="DM30" i="45"/>
  <c r="DM31" i="45"/>
  <c r="DM32" i="45"/>
  <c r="DM33" i="45"/>
  <c r="DM34" i="45"/>
  <c r="DM35" i="45"/>
  <c r="DM36" i="45"/>
  <c r="DM37" i="45"/>
  <c r="DM38" i="45"/>
  <c r="DM39" i="45"/>
  <c r="CY16" i="45"/>
  <c r="CY17" i="45"/>
  <c r="DT39" i="45"/>
  <c r="AM39" i="45"/>
  <c r="DS39" i="45"/>
  <c r="AL39" i="45"/>
  <c r="DO40" i="45"/>
  <c r="CZ17" i="45"/>
  <c r="CZ16" i="45"/>
  <c r="DI17" i="44"/>
  <c r="DI16" i="44"/>
  <c r="DE17" i="44"/>
  <c r="DE16" i="44"/>
  <c r="DH15" i="44"/>
  <c r="DH14" i="44"/>
  <c r="CX17" i="44"/>
  <c r="CX16" i="44"/>
  <c r="DC14" i="44"/>
  <c r="DC15" i="44"/>
  <c r="CZ15" i="44"/>
  <c r="CZ14" i="44"/>
  <c r="DF17" i="44"/>
  <c r="DF16" i="44"/>
  <c r="DG14" i="44"/>
  <c r="DG15" i="44"/>
  <c r="CY14" i="44"/>
  <c r="CY15" i="44"/>
  <c r="DJ17" i="44"/>
  <c r="DJ16" i="44"/>
  <c r="DD15" i="44"/>
  <c r="DD14" i="44"/>
  <c r="DT25" i="43"/>
  <c r="AM25" i="43"/>
  <c r="DS25" i="43"/>
  <c r="AL25" i="43"/>
  <c r="DO26" i="43"/>
  <c r="DO27" i="43"/>
  <c r="DO28" i="43"/>
  <c r="DO29" i="43"/>
  <c r="DO30" i="43"/>
  <c r="DO31" i="43"/>
  <c r="DO32" i="43"/>
  <c r="DO33" i="43"/>
  <c r="DO34" i="43"/>
  <c r="DO35" i="43"/>
  <c r="DO36" i="43"/>
  <c r="DO37" i="43"/>
  <c r="DO38" i="43"/>
  <c r="DO39" i="43"/>
  <c r="DE15" i="43"/>
  <c r="DE14" i="43"/>
  <c r="CZ14" i="43"/>
  <c r="CZ15" i="43"/>
  <c r="CZ16" i="43" s="1"/>
  <c r="DI15" i="43"/>
  <c r="DI14" i="43"/>
  <c r="DQ39" i="43"/>
  <c r="AJ39" i="43"/>
  <c r="DM40" i="43"/>
  <c r="DR39" i="43"/>
  <c r="AK39" i="43"/>
  <c r="CX17" i="43"/>
  <c r="CX16" i="43"/>
  <c r="DJ17" i="43"/>
  <c r="DJ16" i="43"/>
  <c r="DD14" i="43"/>
  <c r="DD15" i="43"/>
  <c r="DA15" i="43"/>
  <c r="DA14" i="43"/>
  <c r="DG16" i="43"/>
  <c r="DG17" i="43"/>
  <c r="DC16" i="43"/>
  <c r="DC17" i="43"/>
  <c r="DB17" i="43"/>
  <c r="DB16" i="43"/>
  <c r="DB16" i="42"/>
  <c r="DB17" i="42"/>
  <c r="DS39" i="42"/>
  <c r="AL39" i="42"/>
  <c r="DO40" i="42"/>
  <c r="DT39" i="42"/>
  <c r="DI14" i="42"/>
  <c r="DI15" i="42"/>
  <c r="DC17" i="42"/>
  <c r="DC16" i="42"/>
  <c r="DE14" i="42"/>
  <c r="DE15" i="42"/>
  <c r="DQ39" i="42"/>
  <c r="AJ39" i="42"/>
  <c r="DR39" i="42"/>
  <c r="DM40" i="42"/>
  <c r="DA14" i="42"/>
  <c r="DA15" i="42"/>
  <c r="DJ16" i="42"/>
  <c r="DJ17" i="42"/>
  <c r="DG17" i="42"/>
  <c r="DG16" i="42"/>
  <c r="CZ15" i="42"/>
  <c r="CZ17" i="42" s="1"/>
  <c r="CX16" i="42"/>
  <c r="CX17" i="42"/>
  <c r="DN23" i="41"/>
  <c r="DT22" i="41"/>
  <c r="DS22" i="41"/>
  <c r="AL22" i="41"/>
  <c r="DC14" i="41"/>
  <c r="DC15" i="41"/>
  <c r="DB16" i="41"/>
  <c r="DB17" i="41"/>
  <c r="DG14" i="41"/>
  <c r="DG15" i="41"/>
  <c r="CX16" i="41"/>
  <c r="CX17" i="41"/>
  <c r="DR39" i="41"/>
  <c r="DQ39" i="41"/>
  <c r="AJ39" i="41"/>
  <c r="DM40" i="41"/>
  <c r="DA15" i="41"/>
  <c r="DA14" i="41"/>
  <c r="DE15" i="41"/>
  <c r="DE14" i="41"/>
  <c r="DI15" i="41"/>
  <c r="DI14" i="41"/>
  <c r="DQ22" i="41"/>
  <c r="AJ22" i="41"/>
  <c r="DR22" i="41"/>
  <c r="DL23" i="41"/>
  <c r="DJ16" i="41"/>
  <c r="DJ17" i="41"/>
  <c r="DO40" i="41"/>
  <c r="DT39" i="41"/>
  <c r="DS39" i="41"/>
  <c r="AL39" i="41"/>
  <c r="DE19" i="46"/>
  <c r="DE18" i="46"/>
  <c r="L14" i="46"/>
  <c r="U14" i="46" s="1"/>
  <c r="DM41" i="46"/>
  <c r="DR40" i="46"/>
  <c r="AK40" i="46"/>
  <c r="DQ40" i="46"/>
  <c r="AJ40" i="46"/>
  <c r="DD19" i="46"/>
  <c r="DD18" i="46"/>
  <c r="DI19" i="46"/>
  <c r="DI18" i="46"/>
  <c r="DH19" i="46"/>
  <c r="DH18" i="46"/>
  <c r="DB16" i="46"/>
  <c r="DB17" i="46"/>
  <c r="CY18" i="46"/>
  <c r="CY19" i="46"/>
  <c r="DC18" i="46"/>
  <c r="DC19" i="46"/>
  <c r="DT40" i="46"/>
  <c r="AM40" i="46"/>
  <c r="DS40" i="46"/>
  <c r="AL40" i="46"/>
  <c r="DO41" i="46"/>
  <c r="DF16" i="46"/>
  <c r="DF17" i="46"/>
  <c r="DG18" i="46"/>
  <c r="DG19" i="46"/>
  <c r="DA19" i="46"/>
  <c r="DA18" i="46"/>
  <c r="CZ19" i="46"/>
  <c r="CZ18" i="46"/>
  <c r="DJ16" i="46"/>
  <c r="DJ17" i="46"/>
  <c r="L15" i="46"/>
  <c r="U15" i="46" s="1"/>
  <c r="CX16" i="46"/>
  <c r="L16" i="46" s="1"/>
  <c r="CX17" i="46"/>
  <c r="CZ19" i="45"/>
  <c r="CZ18" i="45"/>
  <c r="DM40" i="45"/>
  <c r="DR39" i="45"/>
  <c r="AK39" i="45"/>
  <c r="DQ39" i="45"/>
  <c r="AJ39" i="45"/>
  <c r="DG18" i="45"/>
  <c r="DG19" i="45"/>
  <c r="DH19" i="45"/>
  <c r="DH18" i="45"/>
  <c r="DC18" i="45"/>
  <c r="DC19" i="45"/>
  <c r="DD19" i="45"/>
  <c r="DD18" i="45"/>
  <c r="CY18" i="45"/>
  <c r="CY19" i="45"/>
  <c r="DF16" i="45"/>
  <c r="DF17" i="45"/>
  <c r="DA17" i="45"/>
  <c r="DA16" i="45"/>
  <c r="DB16" i="45"/>
  <c r="DB17" i="45"/>
  <c r="DJ16" i="45"/>
  <c r="DJ17" i="45"/>
  <c r="DS40" i="45"/>
  <c r="AL40" i="45"/>
  <c r="DO41" i="45"/>
  <c r="DT40" i="45"/>
  <c r="AM40" i="45"/>
  <c r="DE17" i="45"/>
  <c r="DE16" i="45"/>
  <c r="CX16" i="45"/>
  <c r="CX17" i="45"/>
  <c r="DE19" i="44"/>
  <c r="DE18" i="44"/>
  <c r="DJ19" i="44"/>
  <c r="DJ18" i="44"/>
  <c r="CZ16" i="44"/>
  <c r="CZ17" i="44"/>
  <c r="DD16" i="44"/>
  <c r="DD17" i="44"/>
  <c r="DG16" i="44"/>
  <c r="DG17" i="44"/>
  <c r="CY16" i="44"/>
  <c r="CY17" i="44"/>
  <c r="DF19" i="44"/>
  <c r="DF18" i="44"/>
  <c r="DC16" i="44"/>
  <c r="DC17" i="44"/>
  <c r="CX19" i="44"/>
  <c r="CX18" i="44"/>
  <c r="DH16" i="44"/>
  <c r="DH17" i="44"/>
  <c r="DI19" i="44"/>
  <c r="DI18" i="44"/>
  <c r="DB19" i="43"/>
  <c r="DB18" i="43"/>
  <c r="CX19" i="43"/>
  <c r="CX18" i="43"/>
  <c r="DM41" i="43"/>
  <c r="DR40" i="43"/>
  <c r="AK40" i="43"/>
  <c r="DQ40" i="43"/>
  <c r="AJ40" i="43"/>
  <c r="DO40" i="43"/>
  <c r="DT39" i="43"/>
  <c r="AM39" i="43"/>
  <c r="DS39" i="43"/>
  <c r="AL39" i="43"/>
  <c r="DC18" i="43"/>
  <c r="DC19" i="43"/>
  <c r="DA17" i="43"/>
  <c r="DA16" i="43"/>
  <c r="DJ19" i="43"/>
  <c r="DJ18" i="43"/>
  <c r="DG18" i="43"/>
  <c r="DG19" i="43"/>
  <c r="DD16" i="43"/>
  <c r="DD17" i="43"/>
  <c r="DI17" i="43"/>
  <c r="DI16" i="43"/>
  <c r="CZ17" i="43"/>
  <c r="CZ19" i="43" s="1"/>
  <c r="DE17" i="43"/>
  <c r="DE16" i="43"/>
  <c r="DC18" i="42"/>
  <c r="DC19" i="42"/>
  <c r="DT40" i="42"/>
  <c r="DO41" i="42"/>
  <c r="DS40" i="42"/>
  <c r="AL40" i="42"/>
  <c r="DJ19" i="42"/>
  <c r="DJ18" i="42"/>
  <c r="DM41" i="42"/>
  <c r="DQ40" i="42"/>
  <c r="AJ40" i="42"/>
  <c r="DR40" i="42"/>
  <c r="DE16" i="42"/>
  <c r="DE17" i="42"/>
  <c r="DI16" i="42"/>
  <c r="DI17" i="42"/>
  <c r="CX19" i="42"/>
  <c r="CX18" i="42"/>
  <c r="BR13" i="42"/>
  <c r="BD13" i="42"/>
  <c r="AZ13" i="42"/>
  <c r="AV13" i="42"/>
  <c r="AD13" i="42"/>
  <c r="Y13" i="42"/>
  <c r="BP13" i="42"/>
  <c r="BF13" i="42"/>
  <c r="BB13" i="42"/>
  <c r="AX13" i="42"/>
  <c r="AT13" i="42"/>
  <c r="AF13" i="42"/>
  <c r="AB13" i="42"/>
  <c r="DG18" i="42"/>
  <c r="DG19" i="42"/>
  <c r="DA16" i="42"/>
  <c r="DA17" i="42"/>
  <c r="DB19" i="42"/>
  <c r="DB18" i="42"/>
  <c r="BP12" i="42"/>
  <c r="BF12" i="42"/>
  <c r="BB12" i="42"/>
  <c r="AX12" i="42"/>
  <c r="AT12" i="42"/>
  <c r="AF12" i="42"/>
  <c r="AB12" i="42"/>
  <c r="BR12" i="42"/>
  <c r="AV12" i="42"/>
  <c r="AZ12" i="42"/>
  <c r="Y12" i="42"/>
  <c r="BL12" i="42" s="1"/>
  <c r="BD12" i="42"/>
  <c r="AD12" i="42"/>
  <c r="DR40" i="41"/>
  <c r="DM41" i="41"/>
  <c r="DQ40" i="41"/>
  <c r="AJ40" i="41"/>
  <c r="DB19" i="41"/>
  <c r="DB18" i="41"/>
  <c r="DE16" i="41"/>
  <c r="DE17" i="41"/>
  <c r="DG16" i="41"/>
  <c r="DG17" i="41"/>
  <c r="DC16" i="41"/>
  <c r="DC17" i="41"/>
  <c r="DT23" i="41"/>
  <c r="AM23" i="41"/>
  <c r="DS23" i="41"/>
  <c r="AL23" i="41"/>
  <c r="DN24" i="41"/>
  <c r="DN25" i="41"/>
  <c r="DN26" i="41"/>
  <c r="DN27" i="41"/>
  <c r="DN28" i="41"/>
  <c r="DN29" i="41"/>
  <c r="DN30" i="41"/>
  <c r="DN31" i="41"/>
  <c r="DN32" i="41"/>
  <c r="DN33" i="41"/>
  <c r="DN34" i="41"/>
  <c r="DN35" i="41"/>
  <c r="DN36" i="41"/>
  <c r="DN37" i="41"/>
  <c r="DN38" i="41"/>
  <c r="DN39" i="41"/>
  <c r="DN40" i="41"/>
  <c r="DN41" i="41"/>
  <c r="DN42" i="41"/>
  <c r="DN43" i="41"/>
  <c r="DN44" i="41"/>
  <c r="DN45" i="41"/>
  <c r="DN46" i="41"/>
  <c r="DN47" i="41"/>
  <c r="DN48" i="41"/>
  <c r="DN49" i="41"/>
  <c r="DN50" i="41"/>
  <c r="DN51" i="41"/>
  <c r="DN52" i="41"/>
  <c r="DN53" i="41"/>
  <c r="DN54" i="41"/>
  <c r="DN55" i="41"/>
  <c r="DN56" i="41"/>
  <c r="DL24" i="41"/>
  <c r="DL25" i="41"/>
  <c r="DL26" i="41"/>
  <c r="DL27" i="41"/>
  <c r="DL28" i="41"/>
  <c r="DL29" i="41"/>
  <c r="DL30" i="41"/>
  <c r="DL31" i="41"/>
  <c r="DL32" i="41"/>
  <c r="DL33" i="41"/>
  <c r="DL34" i="41"/>
  <c r="DL35" i="41"/>
  <c r="DL36" i="41"/>
  <c r="DL37" i="41"/>
  <c r="DL38" i="41"/>
  <c r="DL39" i="41"/>
  <c r="DL40" i="41"/>
  <c r="DL41" i="41"/>
  <c r="DL42" i="41"/>
  <c r="DL43" i="41"/>
  <c r="DL44" i="41"/>
  <c r="DL45" i="41"/>
  <c r="DL46" i="41"/>
  <c r="DL47" i="41"/>
  <c r="DL48" i="41"/>
  <c r="DL49" i="41"/>
  <c r="DL50" i="41"/>
  <c r="DL51" i="41"/>
  <c r="DL52" i="41"/>
  <c r="DL53" i="41"/>
  <c r="DL54" i="41"/>
  <c r="DL55" i="41"/>
  <c r="DL56" i="41"/>
  <c r="DR23" i="41"/>
  <c r="AK23" i="41"/>
  <c r="DQ23" i="41"/>
  <c r="AJ23" i="41"/>
  <c r="DI16" i="41"/>
  <c r="DI17" i="41"/>
  <c r="DA16" i="41"/>
  <c r="DA17" i="41"/>
  <c r="CX19" i="41"/>
  <c r="CX18" i="41"/>
  <c r="BR12" i="41"/>
  <c r="BD12" i="41"/>
  <c r="AZ12" i="41"/>
  <c r="AV12" i="41"/>
  <c r="AR12" i="41"/>
  <c r="AM12" i="41"/>
  <c r="AI12" i="41"/>
  <c r="AD12" i="41"/>
  <c r="Y12" i="41"/>
  <c r="BP12" i="41"/>
  <c r="BF12" i="41"/>
  <c r="BB12" i="41"/>
  <c r="AX12" i="41"/>
  <c r="AT12" i="41"/>
  <c r="AP12" i="41"/>
  <c r="AK12" i="41"/>
  <c r="AF12" i="41"/>
  <c r="AB12" i="41"/>
  <c r="DT40" i="41"/>
  <c r="DO41" i="41"/>
  <c r="DS40" i="41"/>
  <c r="AL40" i="41"/>
  <c r="DJ19" i="41"/>
  <c r="DJ18" i="41"/>
  <c r="DO42" i="46"/>
  <c r="DO43" i="46"/>
  <c r="DS41" i="46"/>
  <c r="AL41" i="46"/>
  <c r="DT41" i="46"/>
  <c r="AM41" i="46"/>
  <c r="DR41" i="46"/>
  <c r="AK41" i="46"/>
  <c r="DQ41" i="46"/>
  <c r="AJ41" i="46"/>
  <c r="DM42" i="46"/>
  <c r="DM43" i="46"/>
  <c r="U16" i="46"/>
  <c r="DG20" i="46"/>
  <c r="DG21" i="46"/>
  <c r="CY20" i="46"/>
  <c r="CY21" i="46"/>
  <c r="DH21" i="46"/>
  <c r="DH20" i="46"/>
  <c r="DD21" i="46"/>
  <c r="DD20" i="46"/>
  <c r="L17" i="46"/>
  <c r="U17" i="46" s="1"/>
  <c r="CX18" i="46"/>
  <c r="CX19" i="46"/>
  <c r="CZ21" i="46"/>
  <c r="CZ20" i="46"/>
  <c r="DF18" i="46"/>
  <c r="DF19" i="46"/>
  <c r="DA21" i="46"/>
  <c r="DA20" i="46"/>
  <c r="DJ18" i="46"/>
  <c r="DJ19" i="46"/>
  <c r="DC20" i="46"/>
  <c r="DC21" i="46"/>
  <c r="DB18" i="46"/>
  <c r="DB19" i="46"/>
  <c r="DI21" i="46"/>
  <c r="DI20" i="46"/>
  <c r="DE21" i="46"/>
  <c r="DE20" i="46"/>
  <c r="CX18" i="45"/>
  <c r="CX19" i="45"/>
  <c r="DE19" i="45"/>
  <c r="DE18" i="45"/>
  <c r="DJ18" i="45"/>
  <c r="DJ19" i="45"/>
  <c r="DH21" i="45"/>
  <c r="DH20" i="45"/>
  <c r="DA19" i="45"/>
  <c r="DA18" i="45"/>
  <c r="DC20" i="45"/>
  <c r="DC21" i="45"/>
  <c r="DG20" i="45"/>
  <c r="DG21" i="45"/>
  <c r="DR40" i="45"/>
  <c r="AK40" i="45"/>
  <c r="DQ40" i="45"/>
  <c r="AJ40" i="45"/>
  <c r="DM41" i="45"/>
  <c r="DT41" i="45"/>
  <c r="AM41" i="45"/>
  <c r="DS41" i="45"/>
  <c r="AL41" i="45"/>
  <c r="DO42" i="45"/>
  <c r="DO43" i="45"/>
  <c r="DB18" i="45"/>
  <c r="DB19" i="45"/>
  <c r="DF18" i="45"/>
  <c r="DF19" i="45"/>
  <c r="CY20" i="45"/>
  <c r="CY21" i="45"/>
  <c r="DD21" i="45"/>
  <c r="DD20" i="45"/>
  <c r="CZ21" i="45"/>
  <c r="CZ20" i="45"/>
  <c r="DH18" i="44"/>
  <c r="DH19" i="44"/>
  <c r="CX21" i="44"/>
  <c r="CX20" i="44"/>
  <c r="DF21" i="44"/>
  <c r="DF20" i="44"/>
  <c r="DD18" i="44"/>
  <c r="DD19" i="44"/>
  <c r="DJ21" i="44"/>
  <c r="DJ20" i="44"/>
  <c r="DC18" i="44"/>
  <c r="DC19" i="44"/>
  <c r="CY18" i="44"/>
  <c r="CY19" i="44"/>
  <c r="DI21" i="44"/>
  <c r="DI20" i="44"/>
  <c r="DG18" i="44"/>
  <c r="DG19" i="44"/>
  <c r="CZ18" i="44"/>
  <c r="CZ19" i="44"/>
  <c r="DE21" i="44"/>
  <c r="DE20" i="44"/>
  <c r="DE19" i="43"/>
  <c r="DE18" i="43"/>
  <c r="DG20" i="43"/>
  <c r="DG21" i="43"/>
  <c r="DR41" i="43"/>
  <c r="AK41" i="43"/>
  <c r="DQ41" i="43"/>
  <c r="AJ41" i="43"/>
  <c r="DM42" i="43"/>
  <c r="DM43" i="43"/>
  <c r="CZ18" i="43"/>
  <c r="DA19" i="43"/>
  <c r="DA18" i="43"/>
  <c r="DI19" i="43"/>
  <c r="DI18" i="43"/>
  <c r="DD18" i="43"/>
  <c r="DD19" i="43"/>
  <c r="DC20" i="43"/>
  <c r="DC21" i="43"/>
  <c r="DT40" i="43"/>
  <c r="AM40" i="43"/>
  <c r="DS40" i="43"/>
  <c r="AL40" i="43"/>
  <c r="DO41" i="43"/>
  <c r="DJ21" i="43"/>
  <c r="DJ20" i="43"/>
  <c r="CX21" i="43"/>
  <c r="CX20" i="43"/>
  <c r="DB21" i="43"/>
  <c r="DB20" i="43"/>
  <c r="DB20" i="42"/>
  <c r="DB21" i="42"/>
  <c r="BR14" i="42"/>
  <c r="BD14" i="42"/>
  <c r="AZ14" i="42"/>
  <c r="AV14" i="42"/>
  <c r="AD14" i="42"/>
  <c r="Y14" i="42"/>
  <c r="BJ14" i="42" s="1"/>
  <c r="BP14" i="42"/>
  <c r="AT14" i="42"/>
  <c r="AF14" i="42"/>
  <c r="AX14" i="42"/>
  <c r="BB14" i="42"/>
  <c r="BF14" i="42"/>
  <c r="AB14" i="42"/>
  <c r="CX20" i="42"/>
  <c r="CX21" i="42"/>
  <c r="DA19" i="42"/>
  <c r="DA18" i="42"/>
  <c r="DI19" i="42"/>
  <c r="DI18" i="42"/>
  <c r="DR41" i="42"/>
  <c r="DM42" i="42"/>
  <c r="DM43" i="42"/>
  <c r="DQ41" i="42"/>
  <c r="AJ41" i="42"/>
  <c r="DG20" i="42"/>
  <c r="DG21" i="42"/>
  <c r="DE19" i="42"/>
  <c r="DE18" i="42"/>
  <c r="DJ20" i="42"/>
  <c r="DJ21" i="42"/>
  <c r="DT41" i="42"/>
  <c r="DS41" i="42"/>
  <c r="AL41" i="42"/>
  <c r="DO42" i="42"/>
  <c r="DO43" i="42"/>
  <c r="DC20" i="42"/>
  <c r="DC21" i="42"/>
  <c r="DJ20" i="41"/>
  <c r="DJ21" i="41"/>
  <c r="DI18" i="41"/>
  <c r="DI19" i="41"/>
  <c r="DL57" i="41"/>
  <c r="DC19" i="41"/>
  <c r="DC18" i="41"/>
  <c r="DB20" i="41"/>
  <c r="DB21" i="41"/>
  <c r="DA18" i="41"/>
  <c r="DA19" i="41"/>
  <c r="DT41" i="41"/>
  <c r="DO42" i="41"/>
  <c r="DO43" i="41"/>
  <c r="DS41" i="41"/>
  <c r="AL41" i="41"/>
  <c r="BI12" i="41"/>
  <c r="BK12" i="41"/>
  <c r="BJ12" i="41"/>
  <c r="CX20" i="41"/>
  <c r="CX21" i="41"/>
  <c r="DN57" i="41"/>
  <c r="DE18" i="41"/>
  <c r="DE19" i="41"/>
  <c r="DM42" i="41"/>
  <c r="DM43" i="41"/>
  <c r="DQ41" i="41"/>
  <c r="AJ41" i="41"/>
  <c r="DR41" i="41"/>
  <c r="BP14" i="41"/>
  <c r="BF14" i="41"/>
  <c r="BB14" i="41"/>
  <c r="AX14" i="41"/>
  <c r="AT14" i="41"/>
  <c r="AP14" i="41"/>
  <c r="AK14" i="41"/>
  <c r="AF14" i="41"/>
  <c r="AB14" i="41"/>
  <c r="BR14" i="41"/>
  <c r="BD14" i="41"/>
  <c r="AZ14" i="41"/>
  <c r="AV14" i="41"/>
  <c r="AR14" i="41"/>
  <c r="AM14" i="41"/>
  <c r="AI14" i="41"/>
  <c r="AD14" i="41"/>
  <c r="Y14" i="41"/>
  <c r="BR13" i="41"/>
  <c r="BD13" i="41"/>
  <c r="AZ13" i="41"/>
  <c r="AV13" i="41"/>
  <c r="AR13" i="41"/>
  <c r="AM13" i="41"/>
  <c r="AI13" i="41"/>
  <c r="AD13" i="41"/>
  <c r="Y13" i="41"/>
  <c r="BF13" i="41"/>
  <c r="AP13" i="41"/>
  <c r="AF13" i="41"/>
  <c r="BP13" i="41"/>
  <c r="AT13" i="41"/>
  <c r="AX13" i="41"/>
  <c r="AK13" i="41"/>
  <c r="BB13" i="41"/>
  <c r="AB13" i="41"/>
  <c r="DG19" i="41"/>
  <c r="DG18" i="41"/>
  <c r="DB20" i="46"/>
  <c r="DB21" i="46"/>
  <c r="DJ20" i="46"/>
  <c r="DJ21" i="46"/>
  <c r="L18" i="46"/>
  <c r="U18" i="46" s="1"/>
  <c r="DE23" i="46"/>
  <c r="DE22" i="46"/>
  <c r="DH22" i="46"/>
  <c r="DH23" i="46"/>
  <c r="DC23" i="46"/>
  <c r="DC22" i="46"/>
  <c r="CZ22" i="46"/>
  <c r="CZ23" i="46"/>
  <c r="CY23" i="46"/>
  <c r="CY22" i="46"/>
  <c r="DM44" i="46"/>
  <c r="DM45" i="46"/>
  <c r="DM46" i="46"/>
  <c r="DM47" i="46"/>
  <c r="DM48" i="46"/>
  <c r="DM49" i="46"/>
  <c r="DM50" i="46"/>
  <c r="DM51" i="46"/>
  <c r="DM52" i="46"/>
  <c r="DM53" i="46"/>
  <c r="DM54" i="46"/>
  <c r="DM55" i="46"/>
  <c r="DM56" i="46"/>
  <c r="DR43" i="46"/>
  <c r="AK43" i="46"/>
  <c r="DQ43" i="46"/>
  <c r="AJ43" i="46"/>
  <c r="DI22" i="46"/>
  <c r="DI23" i="46"/>
  <c r="DA22" i="46"/>
  <c r="DA23" i="46"/>
  <c r="DF20" i="46"/>
  <c r="DF21" i="46"/>
  <c r="CX21" i="46"/>
  <c r="DD22" i="46"/>
  <c r="DD23" i="46"/>
  <c r="DG23" i="46"/>
  <c r="DG22" i="46"/>
  <c r="DS43" i="46"/>
  <c r="AL43" i="46"/>
  <c r="DT43" i="46"/>
  <c r="AM43" i="46"/>
  <c r="DO44" i="46"/>
  <c r="DO45" i="46"/>
  <c r="DO46" i="46"/>
  <c r="DO47" i="46"/>
  <c r="DO48" i="46"/>
  <c r="DO49" i="46"/>
  <c r="DO50" i="46"/>
  <c r="DO51" i="46"/>
  <c r="DO52" i="46"/>
  <c r="DO53" i="46"/>
  <c r="DO54" i="46"/>
  <c r="DO55" i="46"/>
  <c r="DO56" i="46"/>
  <c r="DD22" i="45"/>
  <c r="DD23" i="45"/>
  <c r="DQ41" i="45"/>
  <c r="AJ41" i="45"/>
  <c r="DM42" i="45"/>
  <c r="DM43" i="45"/>
  <c r="DR41" i="45"/>
  <c r="AK41" i="45"/>
  <c r="DE21" i="45"/>
  <c r="DE20" i="45"/>
  <c r="CY23" i="45"/>
  <c r="CY22" i="45"/>
  <c r="DF20" i="45"/>
  <c r="DF21" i="45"/>
  <c r="DO44" i="45"/>
  <c r="DO45" i="45"/>
  <c r="DO46" i="45"/>
  <c r="DO47" i="45"/>
  <c r="DO48" i="45"/>
  <c r="DO49" i="45"/>
  <c r="DO50" i="45"/>
  <c r="DO51" i="45"/>
  <c r="DO52" i="45"/>
  <c r="DO53" i="45"/>
  <c r="DO54" i="45"/>
  <c r="DO55" i="45"/>
  <c r="DO56" i="45"/>
  <c r="DT43" i="45"/>
  <c r="AM43" i="45"/>
  <c r="DS43" i="45"/>
  <c r="AL43" i="45"/>
  <c r="DC23" i="45"/>
  <c r="DC22" i="45"/>
  <c r="DH22" i="45"/>
  <c r="DH23" i="45"/>
  <c r="DJ20" i="45"/>
  <c r="DJ21" i="45"/>
  <c r="CX20" i="45"/>
  <c r="CX21" i="45"/>
  <c r="CZ22" i="45"/>
  <c r="CZ23" i="45"/>
  <c r="DB20" i="45"/>
  <c r="DB21" i="45"/>
  <c r="DG23" i="45"/>
  <c r="DG22" i="45"/>
  <c r="DA21" i="45"/>
  <c r="DA20" i="45"/>
  <c r="CY20" i="44"/>
  <c r="CY21" i="44"/>
  <c r="DJ23" i="44"/>
  <c r="DJ22" i="44"/>
  <c r="DE22" i="44"/>
  <c r="DE23" i="44"/>
  <c r="CZ20" i="44"/>
  <c r="CZ21" i="44"/>
  <c r="DI22" i="44"/>
  <c r="DI23" i="44"/>
  <c r="DD20" i="44"/>
  <c r="DD21" i="44"/>
  <c r="DC20" i="44"/>
  <c r="DC21" i="44"/>
  <c r="DH20" i="44"/>
  <c r="DH21" i="44"/>
  <c r="DF23" i="44"/>
  <c r="DF22" i="44"/>
  <c r="DG20" i="44"/>
  <c r="DG21" i="44"/>
  <c r="CX23" i="44"/>
  <c r="CX22" i="44"/>
  <c r="DB23" i="43"/>
  <c r="DB22" i="43"/>
  <c r="DC23" i="43"/>
  <c r="DC22" i="43"/>
  <c r="DJ23" i="43"/>
  <c r="DJ22" i="43"/>
  <c r="DO42" i="43"/>
  <c r="DO43" i="43"/>
  <c r="DT41" i="43"/>
  <c r="AM41" i="43"/>
  <c r="DS41" i="43"/>
  <c r="AL41" i="43"/>
  <c r="DI21" i="43"/>
  <c r="DI20" i="43"/>
  <c r="DD20" i="43"/>
  <c r="DD21" i="43"/>
  <c r="DA21" i="43"/>
  <c r="DA20" i="43"/>
  <c r="DG23" i="43"/>
  <c r="DG22" i="43"/>
  <c r="CX23" i="43"/>
  <c r="CX22" i="43"/>
  <c r="DM44" i="43"/>
  <c r="DM45" i="43"/>
  <c r="DM46" i="43"/>
  <c r="DM47" i="43"/>
  <c r="DM48" i="43"/>
  <c r="DM49" i="43"/>
  <c r="DM50" i="43"/>
  <c r="DM51" i="43"/>
  <c r="DM52" i="43"/>
  <c r="DM53" i="43"/>
  <c r="DM54" i="43"/>
  <c r="DM55" i="43"/>
  <c r="DM56" i="43"/>
  <c r="DR43" i="43"/>
  <c r="AK43" i="43"/>
  <c r="DQ43" i="43"/>
  <c r="AJ43" i="43"/>
  <c r="DE21" i="43"/>
  <c r="DE20" i="43"/>
  <c r="DI20" i="42"/>
  <c r="DI21" i="42"/>
  <c r="DB22" i="42"/>
  <c r="DB23" i="42"/>
  <c r="BP17" i="42"/>
  <c r="BF17" i="42"/>
  <c r="BB17" i="42"/>
  <c r="AX17" i="42"/>
  <c r="AT17" i="42"/>
  <c r="AF17" i="42"/>
  <c r="AB17" i="42"/>
  <c r="BR17" i="42"/>
  <c r="BD17" i="42"/>
  <c r="AZ17" i="42"/>
  <c r="AV17" i="42"/>
  <c r="AD17" i="42"/>
  <c r="Y17" i="42"/>
  <c r="BM17" i="42" s="1"/>
  <c r="CX22" i="42"/>
  <c r="CX23" i="42"/>
  <c r="DG23" i="42"/>
  <c r="DG22" i="42"/>
  <c r="DA20" i="42"/>
  <c r="DA21" i="42"/>
  <c r="DC23" i="42"/>
  <c r="DC22" i="42"/>
  <c r="DE20" i="42"/>
  <c r="DE21" i="42"/>
  <c r="DJ22" i="42"/>
  <c r="DJ23" i="42"/>
  <c r="DR43" i="42"/>
  <c r="DQ43" i="42"/>
  <c r="AJ43" i="42"/>
  <c r="DM44" i="42"/>
  <c r="DM45" i="42"/>
  <c r="DM46" i="42"/>
  <c r="DM47" i="42"/>
  <c r="DM48" i="42"/>
  <c r="DM49" i="42"/>
  <c r="DM50" i="42"/>
  <c r="DM51" i="42"/>
  <c r="DM52" i="42"/>
  <c r="DM53" i="42"/>
  <c r="DM54" i="42"/>
  <c r="DM55" i="42"/>
  <c r="DM56" i="42"/>
  <c r="BL14" i="42"/>
  <c r="DO44" i="42"/>
  <c r="DO45" i="42"/>
  <c r="DO46" i="42"/>
  <c r="DO47" i="42"/>
  <c r="DO48" i="42"/>
  <c r="DO49" i="42"/>
  <c r="DO50" i="42"/>
  <c r="DO51" i="42"/>
  <c r="DO52" i="42"/>
  <c r="DO53" i="42"/>
  <c r="DO54" i="42"/>
  <c r="DO55" i="42"/>
  <c r="DO56" i="42"/>
  <c r="DT43" i="42"/>
  <c r="DS43" i="42"/>
  <c r="AL43" i="42"/>
  <c r="DG20" i="41"/>
  <c r="DG21" i="41"/>
  <c r="DA21" i="41"/>
  <c r="DA20" i="41"/>
  <c r="BK14" i="41"/>
  <c r="BI14" i="41"/>
  <c r="BL14" i="41"/>
  <c r="DQ43" i="41"/>
  <c r="AJ43" i="41"/>
  <c r="DM44" i="41"/>
  <c r="DM45" i="41"/>
  <c r="DM46" i="41"/>
  <c r="DM47" i="41"/>
  <c r="DM48" i="41"/>
  <c r="DM49" i="41"/>
  <c r="DM50" i="41"/>
  <c r="DM51" i="41"/>
  <c r="DM52" i="41"/>
  <c r="DM53" i="41"/>
  <c r="DM54" i="41"/>
  <c r="DM55" i="41"/>
  <c r="DM56" i="41"/>
  <c r="DR43" i="41"/>
  <c r="AK43" i="41"/>
  <c r="CX23" i="41"/>
  <c r="CX22" i="41"/>
  <c r="DC20" i="41"/>
  <c r="DC21" i="41"/>
  <c r="DI21" i="41"/>
  <c r="DI20" i="41"/>
  <c r="BI13" i="41"/>
  <c r="BL13" i="41"/>
  <c r="DE21" i="41"/>
  <c r="DE20" i="41"/>
  <c r="DN58" i="41"/>
  <c r="DT43" i="41"/>
  <c r="AM43" i="41"/>
  <c r="DS43" i="41"/>
  <c r="AL43" i="41"/>
  <c r="DO44" i="41"/>
  <c r="DO45" i="41"/>
  <c r="DO46" i="41"/>
  <c r="DO47" i="41"/>
  <c r="DO48" i="41"/>
  <c r="DO49" i="41"/>
  <c r="DO50" i="41"/>
  <c r="DO51" i="41"/>
  <c r="DO52" i="41"/>
  <c r="DO53" i="41"/>
  <c r="DO54" i="41"/>
  <c r="DO55" i="41"/>
  <c r="DO56" i="41"/>
  <c r="DB23" i="41"/>
  <c r="DB22" i="41"/>
  <c r="DL58" i="41"/>
  <c r="DJ23" i="41"/>
  <c r="DJ22" i="41"/>
  <c r="DG25" i="46"/>
  <c r="DG24" i="46"/>
  <c r="CY25" i="46"/>
  <c r="CY24" i="46"/>
  <c r="DA25" i="46"/>
  <c r="DA24" i="46"/>
  <c r="DJ23" i="46"/>
  <c r="DJ22" i="46"/>
  <c r="DD25" i="46"/>
  <c r="DD24" i="46"/>
  <c r="DH24" i="46"/>
  <c r="DH25" i="46"/>
  <c r="DO57" i="46"/>
  <c r="CZ25" i="46"/>
  <c r="CZ24" i="46"/>
  <c r="DF23" i="46"/>
  <c r="DF22" i="46"/>
  <c r="DI25" i="46"/>
  <c r="DI24" i="46"/>
  <c r="DM57" i="46"/>
  <c r="DC25" i="46"/>
  <c r="DC24" i="46"/>
  <c r="DE25" i="46"/>
  <c r="DE24" i="46"/>
  <c r="DB23" i="46"/>
  <c r="DB22" i="46"/>
  <c r="CZ25" i="45"/>
  <c r="CZ24" i="45"/>
  <c r="DB23" i="45"/>
  <c r="DB22" i="45"/>
  <c r="DJ23" i="45"/>
  <c r="DJ22" i="45"/>
  <c r="DO57" i="45"/>
  <c r="CY25" i="45"/>
  <c r="CY24" i="45"/>
  <c r="DA23" i="45"/>
  <c r="DA22" i="45"/>
  <c r="CX23" i="45"/>
  <c r="CX22" i="45"/>
  <c r="DC25" i="45"/>
  <c r="DC24" i="45"/>
  <c r="DF23" i="45"/>
  <c r="DF22" i="45"/>
  <c r="DH25" i="45"/>
  <c r="DH24" i="45"/>
  <c r="DE23" i="45"/>
  <c r="DE22" i="45"/>
  <c r="DR43" i="45"/>
  <c r="AK43" i="45"/>
  <c r="DQ43" i="45"/>
  <c r="AJ43" i="45"/>
  <c r="DM44" i="45"/>
  <c r="DM45" i="45"/>
  <c r="DM46" i="45"/>
  <c r="DM47" i="45"/>
  <c r="DM48" i="45"/>
  <c r="DM49" i="45"/>
  <c r="DM50" i="45"/>
  <c r="DM51" i="45"/>
  <c r="DM52" i="45"/>
  <c r="DM53" i="45"/>
  <c r="DM54" i="45"/>
  <c r="DM55" i="45"/>
  <c r="DM56" i="45"/>
  <c r="DD25" i="45"/>
  <c r="DD24" i="45"/>
  <c r="DG25" i="45"/>
  <c r="DG24" i="45"/>
  <c r="CX25" i="44"/>
  <c r="CX24" i="44"/>
  <c r="DD23" i="44"/>
  <c r="DD22" i="44"/>
  <c r="CZ23" i="44"/>
  <c r="CZ22" i="44"/>
  <c r="DC23" i="44"/>
  <c r="DC22" i="44"/>
  <c r="DJ25" i="44"/>
  <c r="DJ24" i="44"/>
  <c r="DF25" i="44"/>
  <c r="DF24" i="44"/>
  <c r="DI25" i="44"/>
  <c r="DI24" i="44"/>
  <c r="DE25" i="44"/>
  <c r="DE24" i="44"/>
  <c r="CY23" i="44"/>
  <c r="CY22" i="44"/>
  <c r="DG23" i="44"/>
  <c r="DG22" i="44"/>
  <c r="DH23" i="44"/>
  <c r="DH22" i="44"/>
  <c r="DM57" i="43"/>
  <c r="DA22" i="43"/>
  <c r="DA23" i="43"/>
  <c r="DE22" i="43"/>
  <c r="DE23" i="43"/>
  <c r="DD23" i="43"/>
  <c r="DD22" i="43"/>
  <c r="DS43" i="43"/>
  <c r="AL43" i="43"/>
  <c r="DO44" i="43"/>
  <c r="DO45" i="43"/>
  <c r="DO46" i="43"/>
  <c r="DO47" i="43"/>
  <c r="DO48" i="43"/>
  <c r="DO49" i="43"/>
  <c r="DO50" i="43"/>
  <c r="DO51" i="43"/>
  <c r="DO52" i="43"/>
  <c r="DO53" i="43"/>
  <c r="DO54" i="43"/>
  <c r="DO55" i="43"/>
  <c r="DO56" i="43"/>
  <c r="DT43" i="43"/>
  <c r="AM43" i="43"/>
  <c r="DC24" i="43"/>
  <c r="DC25" i="43"/>
  <c r="DG24" i="43"/>
  <c r="DG25" i="43"/>
  <c r="DI22" i="43"/>
  <c r="DI23" i="43"/>
  <c r="CX25" i="43"/>
  <c r="CX24" i="43"/>
  <c r="DJ25" i="43"/>
  <c r="DJ24" i="43"/>
  <c r="DB25" i="43"/>
  <c r="DB24" i="43"/>
  <c r="DO57" i="42"/>
  <c r="DC24" i="42"/>
  <c r="DC25" i="42"/>
  <c r="DG24" i="42"/>
  <c r="DG25" i="42"/>
  <c r="DB25" i="42"/>
  <c r="DB24" i="42"/>
  <c r="DI23" i="42"/>
  <c r="DI22" i="42"/>
  <c r="DE23" i="42"/>
  <c r="DE22" i="42"/>
  <c r="DA23" i="42"/>
  <c r="DA22" i="42"/>
  <c r="DM57" i="42"/>
  <c r="DJ25" i="42"/>
  <c r="DJ24" i="42"/>
  <c r="CX25" i="42"/>
  <c r="CX24" i="42"/>
  <c r="BJ17" i="42"/>
  <c r="BH17" i="42"/>
  <c r="BP18" i="42"/>
  <c r="BF18" i="42"/>
  <c r="BB18" i="42"/>
  <c r="AX18" i="42"/>
  <c r="AT18" i="42"/>
  <c r="AF18" i="42"/>
  <c r="AB18" i="42"/>
  <c r="BR18" i="42"/>
  <c r="AV18" i="42"/>
  <c r="AZ18" i="42"/>
  <c r="Y18" i="42"/>
  <c r="BH18" i="42" s="1"/>
  <c r="BD18" i="42"/>
  <c r="AD18" i="42"/>
  <c r="DI23" i="41"/>
  <c r="DI22" i="41"/>
  <c r="DG22" i="41"/>
  <c r="DG23" i="41"/>
  <c r="DJ25" i="41"/>
  <c r="DJ24" i="41"/>
  <c r="DC22" i="41"/>
  <c r="DC23" i="41"/>
  <c r="DL59" i="41"/>
  <c r="DL60" i="41"/>
  <c r="DE23" i="41"/>
  <c r="DE22" i="41"/>
  <c r="DB25" i="41"/>
  <c r="DB24" i="41"/>
  <c r="CX25" i="41"/>
  <c r="CX24" i="41"/>
  <c r="DN59" i="41"/>
  <c r="DN60" i="41"/>
  <c r="DM57" i="41"/>
  <c r="DR56" i="41"/>
  <c r="AK56" i="41"/>
  <c r="DQ56" i="41"/>
  <c r="AJ56" i="41"/>
  <c r="BP17" i="41"/>
  <c r="BF17" i="41"/>
  <c r="BB17" i="41"/>
  <c r="AX17" i="41"/>
  <c r="AT17" i="41"/>
  <c r="AP17" i="41"/>
  <c r="AK17" i="41"/>
  <c r="AF17" i="41"/>
  <c r="AB17" i="41"/>
  <c r="BR17" i="41"/>
  <c r="AV17" i="41"/>
  <c r="AZ17" i="41"/>
  <c r="Y17" i="41"/>
  <c r="BD17" i="41"/>
  <c r="AM17" i="41"/>
  <c r="AD17" i="41"/>
  <c r="AR17" i="41"/>
  <c r="AI17" i="41"/>
  <c r="DO57" i="41"/>
  <c r="DT56" i="41"/>
  <c r="AM56" i="41"/>
  <c r="DS56" i="41"/>
  <c r="AL56" i="41"/>
  <c r="DA23" i="41"/>
  <c r="DA22" i="41"/>
  <c r="BR18" i="41"/>
  <c r="BD18" i="41"/>
  <c r="AZ18" i="41"/>
  <c r="AV18" i="41"/>
  <c r="AR18" i="41"/>
  <c r="AM18" i="41"/>
  <c r="AI18" i="41"/>
  <c r="AD18" i="41"/>
  <c r="Y18" i="41"/>
  <c r="BM18" i="41" s="1"/>
  <c r="BP18" i="41"/>
  <c r="BF18" i="41"/>
  <c r="BB18" i="41"/>
  <c r="AX18" i="41"/>
  <c r="AT18" i="41"/>
  <c r="AP18" i="41"/>
  <c r="AK18" i="41"/>
  <c r="AF18" i="41"/>
  <c r="AB18" i="41"/>
  <c r="DE27" i="46"/>
  <c r="DE26" i="46"/>
  <c r="DJ25" i="46"/>
  <c r="DJ24" i="46"/>
  <c r="DM58" i="46"/>
  <c r="DF25" i="46"/>
  <c r="DF24" i="46"/>
  <c r="CY26" i="46"/>
  <c r="CY27" i="46"/>
  <c r="DI27" i="46"/>
  <c r="DI26" i="46"/>
  <c r="CZ26" i="46"/>
  <c r="CZ27" i="46"/>
  <c r="DH26" i="46"/>
  <c r="DH27" i="46"/>
  <c r="DB25" i="46"/>
  <c r="DB24" i="46"/>
  <c r="DC26" i="46"/>
  <c r="DC27" i="46"/>
  <c r="DO58" i="46"/>
  <c r="DD26" i="46"/>
  <c r="DD27" i="46"/>
  <c r="DA27" i="46"/>
  <c r="DA26" i="46"/>
  <c r="DG26" i="46"/>
  <c r="DG27" i="46"/>
  <c r="DD27" i="45"/>
  <c r="DD26" i="45"/>
  <c r="DM57" i="45"/>
  <c r="DE25" i="45"/>
  <c r="DE24" i="45"/>
  <c r="DC26" i="45"/>
  <c r="DC27" i="45"/>
  <c r="DG26" i="45"/>
  <c r="DG27" i="45"/>
  <c r="DA25" i="45"/>
  <c r="DA24" i="45"/>
  <c r="DO58" i="45"/>
  <c r="DB24" i="45"/>
  <c r="DB25" i="45"/>
  <c r="DH27" i="45"/>
  <c r="DH26" i="45"/>
  <c r="DF24" i="45"/>
  <c r="DF25" i="45"/>
  <c r="CX24" i="45"/>
  <c r="CX25" i="45"/>
  <c r="CY26" i="45"/>
  <c r="CY27" i="45"/>
  <c r="DJ24" i="45"/>
  <c r="DJ25" i="45"/>
  <c r="CZ27" i="45"/>
  <c r="CZ26" i="45"/>
  <c r="CY24" i="44"/>
  <c r="CY25" i="44"/>
  <c r="DI27" i="44"/>
  <c r="DI26" i="44"/>
  <c r="DH25" i="44"/>
  <c r="DH24" i="44"/>
  <c r="DF27" i="44"/>
  <c r="DF26" i="44"/>
  <c r="DC24" i="44"/>
  <c r="DC25" i="44"/>
  <c r="DD25" i="44"/>
  <c r="DD24" i="44"/>
  <c r="DE27" i="44"/>
  <c r="DE26" i="44"/>
  <c r="DJ27" i="44"/>
  <c r="DJ26" i="44"/>
  <c r="DG24" i="44"/>
  <c r="DG25" i="44"/>
  <c r="CZ25" i="44"/>
  <c r="CZ24" i="44"/>
  <c r="CX27" i="44"/>
  <c r="CX26" i="44"/>
  <c r="DM58" i="43"/>
  <c r="DI25" i="43"/>
  <c r="DI24" i="43"/>
  <c r="DG26" i="43"/>
  <c r="DG27" i="43"/>
  <c r="DJ27" i="43"/>
  <c r="DJ26" i="43"/>
  <c r="DO57" i="43"/>
  <c r="CX27" i="43"/>
  <c r="CX26" i="43"/>
  <c r="DC26" i="43"/>
  <c r="DC27" i="43"/>
  <c r="DE25" i="43"/>
  <c r="DE24" i="43"/>
  <c r="DA25" i="43"/>
  <c r="DA24" i="43"/>
  <c r="DB27" i="43"/>
  <c r="DB26" i="43"/>
  <c r="DD25" i="43"/>
  <c r="DD24" i="43"/>
  <c r="DM58" i="42"/>
  <c r="DE25" i="42"/>
  <c r="DE24" i="42"/>
  <c r="DJ26" i="42"/>
  <c r="DJ27" i="42"/>
  <c r="DI25" i="42"/>
  <c r="DI24" i="42"/>
  <c r="DG26" i="42"/>
  <c r="DG27" i="42"/>
  <c r="DO58" i="42"/>
  <c r="BL18" i="42"/>
  <c r="BI18" i="42"/>
  <c r="DA25" i="42"/>
  <c r="DA24" i="42"/>
  <c r="BP20" i="42"/>
  <c r="BF20" i="42"/>
  <c r="BB20" i="42"/>
  <c r="AX20" i="42"/>
  <c r="AT20" i="42"/>
  <c r="AF20" i="42"/>
  <c r="AB20" i="42"/>
  <c r="BR20" i="42"/>
  <c r="BD20" i="42"/>
  <c r="AZ20" i="42"/>
  <c r="AV20" i="42"/>
  <c r="AD20" i="42"/>
  <c r="Y20" i="42"/>
  <c r="BI20" i="42" s="1"/>
  <c r="CX26" i="42"/>
  <c r="CX27" i="42"/>
  <c r="DB26" i="42"/>
  <c r="DB27" i="42"/>
  <c r="DC26" i="42"/>
  <c r="DC27" i="42"/>
  <c r="BH18" i="41"/>
  <c r="BL17" i="41"/>
  <c r="BH17" i="41"/>
  <c r="BK17" i="41"/>
  <c r="BJ17" i="41"/>
  <c r="BI17" i="41"/>
  <c r="BM17" i="41"/>
  <c r="DO58" i="41"/>
  <c r="DT57" i="41"/>
  <c r="AM57" i="41"/>
  <c r="DS57" i="41"/>
  <c r="AL57" i="41"/>
  <c r="DM58" i="41"/>
  <c r="DR57" i="41"/>
  <c r="AK57" i="41"/>
  <c r="DQ57" i="41"/>
  <c r="AJ57" i="41"/>
  <c r="DB26" i="41"/>
  <c r="DB27" i="41"/>
  <c r="DL61" i="41"/>
  <c r="DL62" i="41"/>
  <c r="DL63" i="41"/>
  <c r="DI25" i="41"/>
  <c r="DI24" i="41"/>
  <c r="BR21" i="41"/>
  <c r="BD21" i="41"/>
  <c r="AZ21" i="41"/>
  <c r="AV21" i="41"/>
  <c r="AR21" i="41"/>
  <c r="AM21" i="41"/>
  <c r="AI21" i="41"/>
  <c r="AD21" i="41"/>
  <c r="Y21" i="41"/>
  <c r="BP21" i="41"/>
  <c r="BF21" i="41"/>
  <c r="BB21" i="41"/>
  <c r="AX21" i="41"/>
  <c r="AT21" i="41"/>
  <c r="AP21" i="41"/>
  <c r="AK21" i="41"/>
  <c r="AF21" i="41"/>
  <c r="AB21" i="41"/>
  <c r="DA25" i="41"/>
  <c r="DA24" i="41"/>
  <c r="DC25" i="41"/>
  <c r="DC24" i="41"/>
  <c r="DG25" i="41"/>
  <c r="DG24" i="41"/>
  <c r="DN61" i="41"/>
  <c r="DN62" i="41"/>
  <c r="DN63" i="41"/>
  <c r="CX26" i="41"/>
  <c r="CX27" i="41"/>
  <c r="DE25" i="41"/>
  <c r="DE24" i="41"/>
  <c r="DJ26" i="41"/>
  <c r="DJ27" i="41"/>
  <c r="BP20" i="41"/>
  <c r="BF20" i="41"/>
  <c r="BB20" i="41"/>
  <c r="AX20" i="41"/>
  <c r="AT20" i="41"/>
  <c r="AP20" i="41"/>
  <c r="AK20" i="41"/>
  <c r="AF20" i="41"/>
  <c r="AB20" i="41"/>
  <c r="AZ20" i="41"/>
  <c r="Y20" i="41"/>
  <c r="BJ20" i="41" s="1"/>
  <c r="BD20" i="41"/>
  <c r="AM20" i="41"/>
  <c r="AD20" i="41"/>
  <c r="AR20" i="41"/>
  <c r="AI20" i="41"/>
  <c r="BR20" i="41"/>
  <c r="AV20" i="41"/>
  <c r="DA28" i="46"/>
  <c r="DA29" i="46"/>
  <c r="DI28" i="46"/>
  <c r="DI29" i="46"/>
  <c r="DE28" i="46"/>
  <c r="DE29" i="46"/>
  <c r="DG29" i="46"/>
  <c r="DG28" i="46"/>
  <c r="DD29" i="46"/>
  <c r="DD28" i="46"/>
  <c r="DO59" i="46"/>
  <c r="DO60" i="46"/>
  <c r="DB27" i="46"/>
  <c r="DB26" i="46"/>
  <c r="CZ29" i="46"/>
  <c r="CZ28" i="46"/>
  <c r="DM59" i="46"/>
  <c r="DM60" i="46"/>
  <c r="DC29" i="46"/>
  <c r="DC28" i="46"/>
  <c r="DF27" i="46"/>
  <c r="DF26" i="46"/>
  <c r="DJ27" i="46"/>
  <c r="DJ26" i="46"/>
  <c r="DH29" i="46"/>
  <c r="DH28" i="46"/>
  <c r="CY29" i="46"/>
  <c r="CY28" i="46"/>
  <c r="DF26" i="45"/>
  <c r="DF27" i="45"/>
  <c r="CZ28" i="45"/>
  <c r="CZ29" i="45"/>
  <c r="CX26" i="45"/>
  <c r="CX27" i="45"/>
  <c r="DA27" i="45"/>
  <c r="DA26" i="45"/>
  <c r="DG29" i="45"/>
  <c r="DG28" i="45"/>
  <c r="DM58" i="45"/>
  <c r="DJ26" i="45"/>
  <c r="DJ27" i="45"/>
  <c r="DH28" i="45"/>
  <c r="DH29" i="45"/>
  <c r="DE27" i="45"/>
  <c r="DE26" i="45"/>
  <c r="CY29" i="45"/>
  <c r="CY28" i="45"/>
  <c r="DB26" i="45"/>
  <c r="DB27" i="45"/>
  <c r="DO59" i="45"/>
  <c r="DO60" i="45"/>
  <c r="DC29" i="45"/>
  <c r="DC28" i="45"/>
  <c r="DD28" i="45"/>
  <c r="DD29" i="45"/>
  <c r="CX29" i="44"/>
  <c r="CX28" i="44"/>
  <c r="DG26" i="44"/>
  <c r="DG27" i="44"/>
  <c r="DJ29" i="44"/>
  <c r="DJ28" i="44"/>
  <c r="DI28" i="44"/>
  <c r="DI29" i="44"/>
  <c r="CZ26" i="44"/>
  <c r="CZ27" i="44"/>
  <c r="DD26" i="44"/>
  <c r="DD27" i="44"/>
  <c r="DF29" i="44"/>
  <c r="DF28" i="44"/>
  <c r="DH26" i="44"/>
  <c r="DH27" i="44"/>
  <c r="CY26" i="44"/>
  <c r="CY27" i="44"/>
  <c r="DE28" i="44"/>
  <c r="DE29" i="44"/>
  <c r="DC26" i="44"/>
  <c r="DC27" i="44"/>
  <c r="DB29" i="43"/>
  <c r="DB28" i="43"/>
  <c r="DE27" i="43"/>
  <c r="DE26" i="43"/>
  <c r="DJ29" i="43"/>
  <c r="DJ28" i="43"/>
  <c r="DI27" i="43"/>
  <c r="DI26" i="43"/>
  <c r="DD26" i="43"/>
  <c r="DD27" i="43"/>
  <c r="DC29" i="43"/>
  <c r="DC28" i="43"/>
  <c r="CX29" i="43"/>
  <c r="CX28" i="43"/>
  <c r="DO58" i="43"/>
  <c r="DG29" i="43"/>
  <c r="DG28" i="43"/>
  <c r="DM59" i="43"/>
  <c r="DM60" i="43"/>
  <c r="DA27" i="43"/>
  <c r="DA26" i="43"/>
  <c r="DA26" i="42"/>
  <c r="DA27" i="42"/>
  <c r="DO59" i="42"/>
  <c r="DO60" i="42"/>
  <c r="DI26" i="42"/>
  <c r="DI27" i="42"/>
  <c r="DB28" i="42"/>
  <c r="DB29" i="42"/>
  <c r="DG29" i="42"/>
  <c r="DG28" i="42"/>
  <c r="CX28" i="42"/>
  <c r="CX29" i="42"/>
  <c r="BP21" i="42"/>
  <c r="BF21" i="42"/>
  <c r="BB21" i="42"/>
  <c r="AX21" i="42"/>
  <c r="AT21" i="42"/>
  <c r="AF21" i="42"/>
  <c r="AB21" i="42"/>
  <c r="AZ21" i="42"/>
  <c r="Y21" i="42"/>
  <c r="BK21" i="42" s="1"/>
  <c r="BD21" i="42"/>
  <c r="AD21" i="42"/>
  <c r="BR21" i="42"/>
  <c r="AV21" i="42"/>
  <c r="DM59" i="42"/>
  <c r="DM60" i="42"/>
  <c r="DC29" i="42"/>
  <c r="DC28" i="42"/>
  <c r="BM20" i="42"/>
  <c r="DJ28" i="42"/>
  <c r="DJ29" i="42"/>
  <c r="DE26" i="42"/>
  <c r="DE27" i="42"/>
  <c r="BR22" i="42"/>
  <c r="BD22" i="42"/>
  <c r="AZ22" i="42"/>
  <c r="AV22" i="42"/>
  <c r="AD22" i="42"/>
  <c r="Y22" i="42"/>
  <c r="BM22" i="42" s="1"/>
  <c r="AX22" i="42"/>
  <c r="BB22" i="42"/>
  <c r="AB22" i="42"/>
  <c r="BF22" i="42"/>
  <c r="AF22" i="42"/>
  <c r="BP22" i="42"/>
  <c r="AT22" i="42"/>
  <c r="DA27" i="41"/>
  <c r="DA26" i="41"/>
  <c r="DO59" i="41"/>
  <c r="DO60" i="41"/>
  <c r="DT58" i="41"/>
  <c r="DS58" i="41"/>
  <c r="AL58" i="41"/>
  <c r="DE27" i="41"/>
  <c r="DE26" i="41"/>
  <c r="DC26" i="41"/>
  <c r="DG26" i="41"/>
  <c r="DC27" i="41"/>
  <c r="DJ28" i="41"/>
  <c r="DJ29" i="41"/>
  <c r="CX28" i="41"/>
  <c r="CX29" i="41"/>
  <c r="DI27" i="41"/>
  <c r="DI26" i="41"/>
  <c r="DB28" i="41"/>
  <c r="DB29" i="41"/>
  <c r="BP22" i="41"/>
  <c r="BF22" i="41"/>
  <c r="BB22" i="41"/>
  <c r="AX22" i="41"/>
  <c r="AT22" i="41"/>
  <c r="AP22" i="41"/>
  <c r="AK22" i="41"/>
  <c r="AF22" i="41"/>
  <c r="AB22" i="41"/>
  <c r="BR22" i="41"/>
  <c r="BD22" i="41"/>
  <c r="AZ22" i="41"/>
  <c r="AV22" i="41"/>
  <c r="AR22" i="41"/>
  <c r="AM22" i="41"/>
  <c r="AI22" i="41"/>
  <c r="AD22" i="41"/>
  <c r="Y22" i="41"/>
  <c r="BM21" i="41"/>
  <c r="BI21" i="41"/>
  <c r="BL21" i="41"/>
  <c r="BH21" i="41"/>
  <c r="BK21" i="41"/>
  <c r="BJ21" i="41"/>
  <c r="DN64" i="41"/>
  <c r="DG27" i="41"/>
  <c r="DL64" i="41"/>
  <c r="DM59" i="41"/>
  <c r="DM60" i="41"/>
  <c r="DR58" i="41"/>
  <c r="DQ58" i="41"/>
  <c r="AJ58" i="41"/>
  <c r="DJ28" i="46"/>
  <c r="DJ29" i="46"/>
  <c r="DM61" i="46"/>
  <c r="DM62" i="46"/>
  <c r="DM63" i="46"/>
  <c r="DB28" i="46"/>
  <c r="DB29" i="46"/>
  <c r="DI31" i="46"/>
  <c r="DI30" i="46"/>
  <c r="CY30" i="46"/>
  <c r="CY31" i="46"/>
  <c r="DC30" i="46"/>
  <c r="DC31" i="46"/>
  <c r="DD31" i="46"/>
  <c r="DD30" i="46"/>
  <c r="DE31" i="46"/>
  <c r="DE30" i="46"/>
  <c r="DH31" i="46"/>
  <c r="DH30" i="46"/>
  <c r="DF29" i="46"/>
  <c r="DF28" i="46"/>
  <c r="CZ30" i="46"/>
  <c r="CZ31" i="46"/>
  <c r="DA31" i="46"/>
  <c r="DA30" i="46"/>
  <c r="DO61" i="46"/>
  <c r="DO62" i="46"/>
  <c r="DO63" i="46"/>
  <c r="DG30" i="46"/>
  <c r="DG31" i="46"/>
  <c r="DC31" i="45"/>
  <c r="DC30" i="45"/>
  <c r="DD31" i="45"/>
  <c r="DD30" i="45"/>
  <c r="DJ29" i="45"/>
  <c r="DJ28" i="45"/>
  <c r="DM59" i="45"/>
  <c r="DM60" i="45"/>
  <c r="DA29" i="45"/>
  <c r="DA28" i="45"/>
  <c r="DE29" i="45"/>
  <c r="DE28" i="45"/>
  <c r="CX29" i="45"/>
  <c r="CX28" i="45"/>
  <c r="DO61" i="45"/>
  <c r="DO62" i="45"/>
  <c r="DO63" i="45"/>
  <c r="DH31" i="45"/>
  <c r="DH30" i="45"/>
  <c r="DG31" i="45"/>
  <c r="DG30" i="45"/>
  <c r="DF29" i="45"/>
  <c r="DF28" i="45"/>
  <c r="DB29" i="45"/>
  <c r="DB28" i="45"/>
  <c r="CY31" i="45"/>
  <c r="CY30" i="45"/>
  <c r="CZ31" i="45"/>
  <c r="CZ30" i="45"/>
  <c r="CY29" i="44"/>
  <c r="CY28" i="44"/>
  <c r="DJ31" i="44"/>
  <c r="DJ30" i="44"/>
  <c r="DE31" i="44"/>
  <c r="DE30" i="44"/>
  <c r="DF31" i="44"/>
  <c r="DF30" i="44"/>
  <c r="DI31" i="44"/>
  <c r="DI30" i="44"/>
  <c r="DG29" i="44"/>
  <c r="DG28" i="44"/>
  <c r="DH29" i="44"/>
  <c r="DH28" i="44"/>
  <c r="DD29" i="44"/>
  <c r="DD28" i="44"/>
  <c r="DC29" i="44"/>
  <c r="DC28" i="44"/>
  <c r="CZ29" i="44"/>
  <c r="CZ28" i="44"/>
  <c r="CX31" i="44"/>
  <c r="CX30" i="44"/>
  <c r="DO59" i="43"/>
  <c r="DO60" i="43"/>
  <c r="DG30" i="43"/>
  <c r="DG31" i="43"/>
  <c r="DC30" i="43"/>
  <c r="DC31" i="43"/>
  <c r="DI28" i="43"/>
  <c r="DI29" i="43"/>
  <c r="DE28" i="43"/>
  <c r="DE29" i="43"/>
  <c r="DA28" i="43"/>
  <c r="DA29" i="43"/>
  <c r="CX31" i="43"/>
  <c r="CX30" i="43"/>
  <c r="DD29" i="43"/>
  <c r="DD28" i="43"/>
  <c r="DM61" i="43"/>
  <c r="DM62" i="43"/>
  <c r="DM63" i="43"/>
  <c r="DJ31" i="43"/>
  <c r="DJ30" i="43"/>
  <c r="DB31" i="43"/>
  <c r="DB30" i="43"/>
  <c r="CX30" i="42"/>
  <c r="CX31" i="42"/>
  <c r="DI28" i="42"/>
  <c r="DI29" i="42"/>
  <c r="DO61" i="42"/>
  <c r="DO62" i="42"/>
  <c r="DO63" i="42"/>
  <c r="BJ22" i="42"/>
  <c r="BH22" i="42"/>
  <c r="DM61" i="42"/>
  <c r="DM62" i="42"/>
  <c r="DM63" i="42"/>
  <c r="BH21" i="42"/>
  <c r="BI21" i="42"/>
  <c r="DG31" i="42"/>
  <c r="DG30" i="42"/>
  <c r="DA28" i="42"/>
  <c r="DA29" i="42"/>
  <c r="DE28" i="42"/>
  <c r="DE29" i="42"/>
  <c r="DC31" i="42"/>
  <c r="DC30" i="42"/>
  <c r="BP24" i="42"/>
  <c r="BF24" i="42"/>
  <c r="BB24" i="42"/>
  <c r="AX24" i="42"/>
  <c r="AT24" i="42"/>
  <c r="AF24" i="42"/>
  <c r="AB24" i="42"/>
  <c r="BR24" i="42"/>
  <c r="BD24" i="42"/>
  <c r="AZ24" i="42"/>
  <c r="AV24" i="42"/>
  <c r="AD24" i="42"/>
  <c r="Y24" i="42"/>
  <c r="BM24" i="42" s="1"/>
  <c r="DJ30" i="42"/>
  <c r="DJ31" i="42"/>
  <c r="DB30" i="42"/>
  <c r="DB31" i="42"/>
  <c r="DA29" i="41"/>
  <c r="DA28" i="41"/>
  <c r="DL65" i="41"/>
  <c r="DC28" i="41"/>
  <c r="DC29" i="41"/>
  <c r="DM61" i="41"/>
  <c r="DM62" i="41"/>
  <c r="DM63" i="41"/>
  <c r="DQ60" i="41"/>
  <c r="AJ60" i="41"/>
  <c r="DR60" i="41"/>
  <c r="AK60" i="41"/>
  <c r="DG28" i="41"/>
  <c r="DG29" i="41"/>
  <c r="DI29" i="41"/>
  <c r="DI28" i="41"/>
  <c r="DJ30" i="41"/>
  <c r="DJ31" i="41"/>
  <c r="DO61" i="41"/>
  <c r="DO62" i="41"/>
  <c r="DO63" i="41"/>
  <c r="DT60" i="41"/>
  <c r="AM60" i="41"/>
  <c r="DS60" i="41"/>
  <c r="AL60" i="41"/>
  <c r="DN65" i="41"/>
  <c r="BK22" i="41"/>
  <c r="BJ22" i="41"/>
  <c r="BM22" i="41"/>
  <c r="BI22" i="41"/>
  <c r="BL22" i="41"/>
  <c r="BH22" i="41"/>
  <c r="DB30" i="41"/>
  <c r="DB31" i="41"/>
  <c r="CX30" i="41"/>
  <c r="CX31" i="41"/>
  <c r="DE29" i="41"/>
  <c r="DE28" i="41"/>
  <c r="BP24" i="41"/>
  <c r="BF24" i="41"/>
  <c r="BB24" i="41"/>
  <c r="AX24" i="41"/>
  <c r="AT24" i="41"/>
  <c r="AP24" i="41"/>
  <c r="AK24" i="41"/>
  <c r="AF24" i="41"/>
  <c r="AB24" i="41"/>
  <c r="AR24" i="41"/>
  <c r="Y24" i="41"/>
  <c r="BR24" i="41"/>
  <c r="AV24" i="41"/>
  <c r="AD24" i="41"/>
  <c r="AZ24" i="41"/>
  <c r="AI24" i="41"/>
  <c r="BD24" i="41"/>
  <c r="AM24" i="41"/>
  <c r="DG32" i="46"/>
  <c r="DG33" i="46"/>
  <c r="DO64" i="46"/>
  <c r="DF31" i="46"/>
  <c r="DF30" i="46"/>
  <c r="DE33" i="46"/>
  <c r="DE32" i="46"/>
  <c r="CY32" i="46"/>
  <c r="CY33" i="46"/>
  <c r="DB31" i="46"/>
  <c r="DB30" i="46"/>
  <c r="DM64" i="46"/>
  <c r="DA33" i="46"/>
  <c r="DA32" i="46"/>
  <c r="CZ32" i="46"/>
  <c r="CZ33" i="46"/>
  <c r="DD32" i="46"/>
  <c r="DD33" i="46"/>
  <c r="DJ31" i="46"/>
  <c r="DJ30" i="46"/>
  <c r="DI33" i="46"/>
  <c r="DI32" i="46"/>
  <c r="DH32" i="46"/>
  <c r="DH33" i="46"/>
  <c r="DC32" i="46"/>
  <c r="DC33" i="46"/>
  <c r="DO64" i="45"/>
  <c r="DE31" i="45"/>
  <c r="DE30" i="45"/>
  <c r="CZ33" i="45"/>
  <c r="CZ32" i="45"/>
  <c r="DB30" i="45"/>
  <c r="DB31" i="45"/>
  <c r="DH33" i="45"/>
  <c r="DH32" i="45"/>
  <c r="CX30" i="45"/>
  <c r="CX31" i="45"/>
  <c r="DM61" i="45"/>
  <c r="DM62" i="45"/>
  <c r="DM63" i="45"/>
  <c r="DD33" i="45"/>
  <c r="DD32" i="45"/>
  <c r="DA31" i="45"/>
  <c r="DA30" i="45"/>
  <c r="CY32" i="45"/>
  <c r="CY33" i="45"/>
  <c r="DF30" i="45"/>
  <c r="DF31" i="45"/>
  <c r="DG32" i="45"/>
  <c r="DG33" i="45"/>
  <c r="DJ30" i="45"/>
  <c r="DJ31" i="45"/>
  <c r="DC32" i="45"/>
  <c r="DC33" i="45"/>
  <c r="CX33" i="44"/>
  <c r="CX32" i="44"/>
  <c r="DC30" i="44"/>
  <c r="DC31" i="44"/>
  <c r="DG30" i="44"/>
  <c r="DG31" i="44"/>
  <c r="DF33" i="44"/>
  <c r="DF32" i="44"/>
  <c r="CY30" i="44"/>
  <c r="CY31" i="44"/>
  <c r="DH31" i="44"/>
  <c r="DH30" i="44"/>
  <c r="CZ31" i="44"/>
  <c r="CZ30" i="44"/>
  <c r="DI33" i="44"/>
  <c r="DI32" i="44"/>
  <c r="DE33" i="44"/>
  <c r="DE32" i="44"/>
  <c r="DD31" i="44"/>
  <c r="DD30" i="44"/>
  <c r="DJ33" i="44"/>
  <c r="DJ32" i="44"/>
  <c r="DB33" i="43"/>
  <c r="DB32" i="43"/>
  <c r="DD31" i="43"/>
  <c r="DD30" i="43"/>
  <c r="DA31" i="43"/>
  <c r="DA30" i="43"/>
  <c r="DI31" i="43"/>
  <c r="DI30" i="43"/>
  <c r="DG32" i="43"/>
  <c r="DG33" i="43"/>
  <c r="DJ33" i="43"/>
  <c r="DJ32" i="43"/>
  <c r="DM64" i="43"/>
  <c r="DE31" i="43"/>
  <c r="DE30" i="43"/>
  <c r="DC32" i="43"/>
  <c r="DC33" i="43"/>
  <c r="CX33" i="43"/>
  <c r="CX32" i="43"/>
  <c r="DO61" i="43"/>
  <c r="DO62" i="43"/>
  <c r="DO63" i="43"/>
  <c r="DE30" i="42"/>
  <c r="DE31" i="42"/>
  <c r="DJ33" i="42"/>
  <c r="DJ32" i="42"/>
  <c r="DG32" i="42"/>
  <c r="DG33" i="42"/>
  <c r="DM64" i="42"/>
  <c r="DA30" i="42"/>
  <c r="DA31" i="42"/>
  <c r="DO64" i="42"/>
  <c r="BP26" i="42"/>
  <c r="BF26" i="42"/>
  <c r="BB26" i="42"/>
  <c r="AX26" i="42"/>
  <c r="AT26" i="42"/>
  <c r="AF26" i="42"/>
  <c r="AB26" i="42"/>
  <c r="BR26" i="42"/>
  <c r="BD26" i="42"/>
  <c r="AZ26" i="42"/>
  <c r="AV26" i="42"/>
  <c r="AD26" i="42"/>
  <c r="Y26" i="42"/>
  <c r="DB33" i="42"/>
  <c r="DB32" i="42"/>
  <c r="DC32" i="42"/>
  <c r="DC33" i="42"/>
  <c r="DI30" i="42"/>
  <c r="DI31" i="42"/>
  <c r="CX33" i="42"/>
  <c r="CX32" i="42"/>
  <c r="DO64" i="41"/>
  <c r="DT63" i="41"/>
  <c r="AM63" i="41"/>
  <c r="DS63" i="41"/>
  <c r="AL63" i="41"/>
  <c r="DB32" i="41"/>
  <c r="DB33" i="41"/>
  <c r="DJ32" i="41"/>
  <c r="DJ33" i="41"/>
  <c r="DA31" i="41"/>
  <c r="DA30" i="41"/>
  <c r="CX32" i="41"/>
  <c r="CX33" i="41"/>
  <c r="BP26" i="41"/>
  <c r="BF26" i="41"/>
  <c r="BB26" i="41"/>
  <c r="AX26" i="41"/>
  <c r="AT26" i="41"/>
  <c r="AP26" i="41"/>
  <c r="AK26" i="41"/>
  <c r="AF26" i="41"/>
  <c r="AB26" i="41"/>
  <c r="BD26" i="41"/>
  <c r="AM26" i="41"/>
  <c r="AD26" i="41"/>
  <c r="AR26" i="41"/>
  <c r="AI26" i="41"/>
  <c r="BR26" i="41"/>
  <c r="AV26" i="41"/>
  <c r="AZ26" i="41"/>
  <c r="Y26" i="41"/>
  <c r="DC30" i="41"/>
  <c r="DC31" i="41"/>
  <c r="DL66" i="41"/>
  <c r="DI31" i="41"/>
  <c r="DI30" i="41"/>
  <c r="BL24" i="41"/>
  <c r="BH24" i="41"/>
  <c r="BK24" i="41"/>
  <c r="BJ24" i="41"/>
  <c r="BM24" i="41"/>
  <c r="BI24" i="41"/>
  <c r="DE31" i="41"/>
  <c r="DE30" i="41"/>
  <c r="DN66" i="41"/>
  <c r="DG30" i="41"/>
  <c r="DG31" i="41"/>
  <c r="DM64" i="41"/>
  <c r="DQ63" i="41"/>
  <c r="AJ63" i="41"/>
  <c r="DR63" i="41"/>
  <c r="AK63" i="41"/>
  <c r="BR27" i="41"/>
  <c r="BD27" i="41"/>
  <c r="AZ27" i="41"/>
  <c r="AV27" i="41"/>
  <c r="AR27" i="41"/>
  <c r="AM27" i="41"/>
  <c r="AI27" i="41"/>
  <c r="AD27" i="41"/>
  <c r="Y27" i="41"/>
  <c r="BP27" i="41"/>
  <c r="BF27" i="41"/>
  <c r="BB27" i="41"/>
  <c r="AX27" i="41"/>
  <c r="AT27" i="41"/>
  <c r="AP27" i="41"/>
  <c r="AK27" i="41"/>
  <c r="AF27" i="41"/>
  <c r="AB27" i="41"/>
  <c r="DD34" i="46"/>
  <c r="DD35" i="46"/>
  <c r="CY35" i="46"/>
  <c r="CY34" i="46"/>
  <c r="DO65" i="46"/>
  <c r="DC35" i="46"/>
  <c r="DC34" i="46"/>
  <c r="DB33" i="46"/>
  <c r="DB32" i="46"/>
  <c r="DE34" i="46"/>
  <c r="DE35" i="46"/>
  <c r="DH34" i="46"/>
  <c r="DH35" i="46"/>
  <c r="DA35" i="46"/>
  <c r="DA34" i="46"/>
  <c r="DM65" i="46"/>
  <c r="DF33" i="46"/>
  <c r="DF32" i="46"/>
  <c r="DG35" i="46"/>
  <c r="DG34" i="46"/>
  <c r="DI35" i="46"/>
  <c r="DI34" i="46"/>
  <c r="DJ33" i="46"/>
  <c r="DJ32" i="46"/>
  <c r="CZ34" i="46"/>
  <c r="CZ35" i="46"/>
  <c r="DC34" i="45"/>
  <c r="DC35" i="45"/>
  <c r="DG34" i="45"/>
  <c r="DG35" i="45"/>
  <c r="CY34" i="45"/>
  <c r="CY35" i="45"/>
  <c r="CZ35" i="45"/>
  <c r="CZ34" i="45"/>
  <c r="DJ32" i="45"/>
  <c r="DJ33" i="45"/>
  <c r="DF32" i="45"/>
  <c r="DF33" i="45"/>
  <c r="DM64" i="45"/>
  <c r="DB32" i="45"/>
  <c r="DB33" i="45"/>
  <c r="DA33" i="45"/>
  <c r="DA32" i="45"/>
  <c r="DD35" i="45"/>
  <c r="DD34" i="45"/>
  <c r="CX32" i="45"/>
  <c r="CX33" i="45"/>
  <c r="DH35" i="45"/>
  <c r="DH34" i="45"/>
  <c r="DE33" i="45"/>
  <c r="DE32" i="45"/>
  <c r="DO65" i="45"/>
  <c r="CZ32" i="44"/>
  <c r="CZ33" i="44"/>
  <c r="DF35" i="44"/>
  <c r="DF34" i="44"/>
  <c r="DE35" i="44"/>
  <c r="DE34" i="44"/>
  <c r="DG32" i="44"/>
  <c r="DG33" i="44"/>
  <c r="DJ35" i="44"/>
  <c r="DJ34" i="44"/>
  <c r="DD32" i="44"/>
  <c r="DD33" i="44"/>
  <c r="DI35" i="44"/>
  <c r="DI34" i="44"/>
  <c r="DH32" i="44"/>
  <c r="DH33" i="44"/>
  <c r="CY32" i="44"/>
  <c r="CY33" i="44"/>
  <c r="DC32" i="44"/>
  <c r="DC33" i="44"/>
  <c r="CX35" i="44"/>
  <c r="CX34" i="44"/>
  <c r="DO64" i="43"/>
  <c r="DC35" i="43"/>
  <c r="DC34" i="43"/>
  <c r="DJ35" i="43"/>
  <c r="DJ34" i="43"/>
  <c r="DA33" i="43"/>
  <c r="DA32" i="43"/>
  <c r="DG35" i="43"/>
  <c r="DG34" i="43"/>
  <c r="CX35" i="43"/>
  <c r="CX34" i="43"/>
  <c r="DE33" i="43"/>
  <c r="DE32" i="43"/>
  <c r="DM65" i="43"/>
  <c r="DI33" i="43"/>
  <c r="DI32" i="43"/>
  <c r="DD32" i="43"/>
  <c r="DD33" i="43"/>
  <c r="DB35" i="43"/>
  <c r="DB34" i="43"/>
  <c r="CX35" i="42"/>
  <c r="CX34" i="42"/>
  <c r="DJ35" i="42"/>
  <c r="DJ34" i="42"/>
  <c r="DI32" i="42"/>
  <c r="DI33" i="42"/>
  <c r="DO65" i="42"/>
  <c r="BP27" i="42"/>
  <c r="BF27" i="42"/>
  <c r="BB27" i="42"/>
  <c r="AX27" i="42"/>
  <c r="AT27" i="42"/>
  <c r="AF27" i="42"/>
  <c r="AB27" i="42"/>
  <c r="BD27" i="42"/>
  <c r="AD27" i="42"/>
  <c r="BR27" i="42"/>
  <c r="AV27" i="42"/>
  <c r="AZ27" i="42"/>
  <c r="Y27" i="42"/>
  <c r="DM65" i="42"/>
  <c r="DE32" i="42"/>
  <c r="DE33" i="42"/>
  <c r="BP29" i="42"/>
  <c r="BF29" i="42"/>
  <c r="BB29" i="42"/>
  <c r="AX29" i="42"/>
  <c r="AT29" i="42"/>
  <c r="AF29" i="42"/>
  <c r="AB29" i="42"/>
  <c r="BD29" i="42"/>
  <c r="AD29" i="42"/>
  <c r="BR29" i="42"/>
  <c r="AV29" i="42"/>
  <c r="AZ29" i="42"/>
  <c r="Y29" i="42"/>
  <c r="BH29" i="42" s="1"/>
  <c r="DB35" i="42"/>
  <c r="DB34" i="42"/>
  <c r="DA32" i="42"/>
  <c r="DA33" i="42"/>
  <c r="DG35" i="42"/>
  <c r="DG34" i="42"/>
  <c r="DC35" i="42"/>
  <c r="DC34" i="42"/>
  <c r="BK26" i="42"/>
  <c r="BJ26" i="42"/>
  <c r="BM26" i="42"/>
  <c r="BI26" i="42"/>
  <c r="BL26" i="42"/>
  <c r="BH26" i="42"/>
  <c r="BR28" i="42"/>
  <c r="BD28" i="42"/>
  <c r="AZ28" i="42"/>
  <c r="AV28" i="42"/>
  <c r="AD28" i="42"/>
  <c r="Y28" i="42"/>
  <c r="BM28" i="42" s="1"/>
  <c r="AX28" i="42"/>
  <c r="BB28" i="42"/>
  <c r="AB28" i="42"/>
  <c r="BF28" i="42"/>
  <c r="AF28" i="42"/>
  <c r="BP28" i="42"/>
  <c r="AT28" i="42"/>
  <c r="DC33" i="41"/>
  <c r="DC32" i="41"/>
  <c r="DJ35" i="41"/>
  <c r="DJ34" i="41"/>
  <c r="DO65" i="41"/>
  <c r="DS64" i="41"/>
  <c r="AL64" i="41"/>
  <c r="DT64" i="41"/>
  <c r="DG33" i="41"/>
  <c r="DG32" i="41"/>
  <c r="DN67" i="41"/>
  <c r="BL26" i="41"/>
  <c r="BH26" i="41"/>
  <c r="BK26" i="41"/>
  <c r="BJ26" i="41"/>
  <c r="BM26" i="41"/>
  <c r="BI26" i="41"/>
  <c r="DA32" i="41"/>
  <c r="DA33" i="41"/>
  <c r="BP28" i="41"/>
  <c r="BF28" i="41"/>
  <c r="BB28" i="41"/>
  <c r="AX28" i="41"/>
  <c r="AT28" i="41"/>
  <c r="AP28" i="41"/>
  <c r="AK28" i="41"/>
  <c r="AF28" i="41"/>
  <c r="AB28" i="41"/>
  <c r="BR28" i="41"/>
  <c r="BD28" i="41"/>
  <c r="AZ28" i="41"/>
  <c r="AV28" i="41"/>
  <c r="AR28" i="41"/>
  <c r="AM28" i="41"/>
  <c r="AI28" i="41"/>
  <c r="AD28" i="41"/>
  <c r="Y28" i="41"/>
  <c r="BM27" i="41"/>
  <c r="BI27" i="41"/>
  <c r="BK27" i="41"/>
  <c r="BJ27" i="41"/>
  <c r="DM65" i="41"/>
  <c r="DQ64" i="41"/>
  <c r="AJ64" i="41"/>
  <c r="DR64" i="41"/>
  <c r="DE32" i="41"/>
  <c r="DE33" i="41"/>
  <c r="DI32" i="41"/>
  <c r="DI33" i="41"/>
  <c r="DL67" i="41"/>
  <c r="CX35" i="41"/>
  <c r="CX34" i="41"/>
  <c r="DB35" i="41"/>
  <c r="DB34" i="41"/>
  <c r="DM66" i="46"/>
  <c r="DC36" i="46"/>
  <c r="DC37" i="46"/>
  <c r="CZ37" i="46"/>
  <c r="CZ36" i="46"/>
  <c r="DI37" i="46"/>
  <c r="DI36" i="46"/>
  <c r="DF35" i="46"/>
  <c r="DF34" i="46"/>
  <c r="DH37" i="46"/>
  <c r="DH36" i="46"/>
  <c r="CY37" i="46"/>
  <c r="CY36" i="46"/>
  <c r="DA37" i="46"/>
  <c r="DA36" i="46"/>
  <c r="DB35" i="46"/>
  <c r="DB34" i="46"/>
  <c r="DD37" i="46"/>
  <c r="DD36" i="46"/>
  <c r="DJ35" i="46"/>
  <c r="DJ34" i="46"/>
  <c r="DG37" i="46"/>
  <c r="DG36" i="46"/>
  <c r="DE37" i="46"/>
  <c r="DE36" i="46"/>
  <c r="DO66" i="46"/>
  <c r="CX35" i="45"/>
  <c r="CX34" i="45"/>
  <c r="DD37" i="45"/>
  <c r="DD36" i="45"/>
  <c r="CZ37" i="45"/>
  <c r="CZ36" i="45"/>
  <c r="DG37" i="45"/>
  <c r="DG36" i="45"/>
  <c r="DE35" i="45"/>
  <c r="DE34" i="45"/>
  <c r="DJ35" i="45"/>
  <c r="DJ34" i="45"/>
  <c r="DA35" i="45"/>
  <c r="DA34" i="45"/>
  <c r="CY37" i="45"/>
  <c r="CY36" i="45"/>
  <c r="DC37" i="45"/>
  <c r="DC36" i="45"/>
  <c r="DO66" i="45"/>
  <c r="DH37" i="45"/>
  <c r="DH36" i="45"/>
  <c r="DB35" i="45"/>
  <c r="DB34" i="45"/>
  <c r="DM65" i="45"/>
  <c r="DF35" i="45"/>
  <c r="DF34" i="45"/>
  <c r="CY35" i="44"/>
  <c r="CY34" i="44"/>
  <c r="DJ36" i="44"/>
  <c r="DJ37" i="44"/>
  <c r="DF36" i="44"/>
  <c r="DF37" i="44"/>
  <c r="CX36" i="44"/>
  <c r="CX37" i="44"/>
  <c r="DI37" i="44"/>
  <c r="DI36" i="44"/>
  <c r="DD34" i="44"/>
  <c r="DD35" i="44"/>
  <c r="DE37" i="44"/>
  <c r="DE36" i="44"/>
  <c r="CZ34" i="44"/>
  <c r="CZ35" i="44"/>
  <c r="DC35" i="44"/>
  <c r="DC34" i="44"/>
  <c r="DH34" i="44"/>
  <c r="DH35" i="44"/>
  <c r="DG35" i="44"/>
  <c r="DG34" i="44"/>
  <c r="DM66" i="43"/>
  <c r="DG37" i="43"/>
  <c r="DG36" i="43"/>
  <c r="DA35" i="43"/>
  <c r="DA34" i="43"/>
  <c r="DC37" i="43"/>
  <c r="DC36" i="43"/>
  <c r="DB36" i="43"/>
  <c r="DB37" i="43"/>
  <c r="DI35" i="43"/>
  <c r="DI34" i="43"/>
  <c r="CX36" i="43"/>
  <c r="CX37" i="43"/>
  <c r="DD34" i="43"/>
  <c r="DD35" i="43"/>
  <c r="DE35" i="43"/>
  <c r="DE34" i="43"/>
  <c r="DJ36" i="43"/>
  <c r="DJ37" i="43"/>
  <c r="DO65" i="43"/>
  <c r="DC37" i="42"/>
  <c r="DC36" i="42"/>
  <c r="DA35" i="42"/>
  <c r="DA34" i="42"/>
  <c r="BJ27" i="42"/>
  <c r="DO66" i="42"/>
  <c r="BJ28" i="42"/>
  <c r="BH28" i="42"/>
  <c r="DE35" i="42"/>
  <c r="DE34" i="42"/>
  <c r="DM66" i="42"/>
  <c r="DI35" i="42"/>
  <c r="DI34" i="42"/>
  <c r="CX36" i="42"/>
  <c r="CX37" i="42"/>
  <c r="BP31" i="42"/>
  <c r="BF31" i="42"/>
  <c r="BB31" i="42"/>
  <c r="AX31" i="42"/>
  <c r="AT31" i="42"/>
  <c r="AF31" i="42"/>
  <c r="AB31" i="42"/>
  <c r="BR31" i="42"/>
  <c r="AV31" i="42"/>
  <c r="AZ31" i="42"/>
  <c r="Y31" i="42"/>
  <c r="BD31" i="42"/>
  <c r="AD31" i="42"/>
  <c r="DJ36" i="42"/>
  <c r="DJ37" i="42"/>
  <c r="DG37" i="42"/>
  <c r="DG36" i="42"/>
  <c r="DB36" i="42"/>
  <c r="DB37" i="42"/>
  <c r="BL29" i="42"/>
  <c r="BM29" i="42"/>
  <c r="BR30" i="42"/>
  <c r="BD30" i="42"/>
  <c r="AZ30" i="42"/>
  <c r="AV30" i="42"/>
  <c r="AD30" i="42"/>
  <c r="Y30" i="42"/>
  <c r="BF30" i="42"/>
  <c r="AF30" i="42"/>
  <c r="BP30" i="42"/>
  <c r="AT30" i="42"/>
  <c r="AX30" i="42"/>
  <c r="BB30" i="42"/>
  <c r="AB30" i="42"/>
  <c r="DE34" i="41"/>
  <c r="DE35" i="41"/>
  <c r="DM66" i="41"/>
  <c r="DR65" i="41"/>
  <c r="DQ65" i="41"/>
  <c r="AJ65" i="41"/>
  <c r="DG35" i="41"/>
  <c r="DG34" i="41"/>
  <c r="DC35" i="41"/>
  <c r="DC34" i="41"/>
  <c r="DA34" i="41"/>
  <c r="DA35" i="41"/>
  <c r="DB37" i="41"/>
  <c r="DB36" i="41"/>
  <c r="DL68" i="41"/>
  <c r="BR29" i="41"/>
  <c r="BD29" i="41"/>
  <c r="AZ29" i="41"/>
  <c r="AV29" i="41"/>
  <c r="AR29" i="41"/>
  <c r="AM29" i="41"/>
  <c r="AI29" i="41"/>
  <c r="AD29" i="41"/>
  <c r="Y29" i="41"/>
  <c r="BH29" i="41" s="1"/>
  <c r="BP29" i="41"/>
  <c r="BF29" i="41"/>
  <c r="BB29" i="41"/>
  <c r="AX29" i="41"/>
  <c r="AT29" i="41"/>
  <c r="AP29" i="41"/>
  <c r="AK29" i="41"/>
  <c r="AF29" i="41"/>
  <c r="AB29" i="41"/>
  <c r="BK28" i="41"/>
  <c r="BJ28" i="41"/>
  <c r="BM28" i="41"/>
  <c r="BI28" i="41"/>
  <c r="BL28" i="41"/>
  <c r="BH28" i="41"/>
  <c r="DJ37" i="41"/>
  <c r="DJ36" i="41"/>
  <c r="BP30" i="41"/>
  <c r="BF30" i="41"/>
  <c r="BB30" i="41"/>
  <c r="AX30" i="41"/>
  <c r="AT30" i="41"/>
  <c r="AP30" i="41"/>
  <c r="AK30" i="41"/>
  <c r="AF30" i="41"/>
  <c r="AB30" i="41"/>
  <c r="BR30" i="41"/>
  <c r="BD30" i="41"/>
  <c r="AZ30" i="41"/>
  <c r="AV30" i="41"/>
  <c r="AR30" i="41"/>
  <c r="AM30" i="41"/>
  <c r="AI30" i="41"/>
  <c r="AD30" i="41"/>
  <c r="Y30" i="41"/>
  <c r="BM30" i="41" s="1"/>
  <c r="DO66" i="41"/>
  <c r="DS65" i="41"/>
  <c r="AL65" i="41"/>
  <c r="DT65" i="41"/>
  <c r="CX37" i="41"/>
  <c r="CX36" i="41"/>
  <c r="DI34" i="41"/>
  <c r="DI35" i="41"/>
  <c r="DN68" i="41"/>
  <c r="DE39" i="46"/>
  <c r="DE38" i="46"/>
  <c r="DJ36" i="46"/>
  <c r="DJ37" i="46"/>
  <c r="DB36" i="46"/>
  <c r="DB37" i="46"/>
  <c r="DF36" i="46"/>
  <c r="DF37" i="46"/>
  <c r="CZ38" i="46"/>
  <c r="CZ39" i="46"/>
  <c r="DM67" i="46"/>
  <c r="CY39" i="46"/>
  <c r="CY38" i="46"/>
  <c r="DC39" i="46"/>
  <c r="DC38" i="46"/>
  <c r="DO67" i="46"/>
  <c r="DG39" i="46"/>
  <c r="DG38" i="46"/>
  <c r="DD38" i="46"/>
  <c r="DD39" i="46"/>
  <c r="DI39" i="46"/>
  <c r="DI38" i="46"/>
  <c r="DA38" i="46"/>
  <c r="DA39" i="46"/>
  <c r="DH38" i="46"/>
  <c r="DH39" i="46"/>
  <c r="DO67" i="45"/>
  <c r="CY38" i="45"/>
  <c r="CY39" i="45"/>
  <c r="DJ37" i="45"/>
  <c r="DJ36" i="45"/>
  <c r="DG38" i="45"/>
  <c r="DG39" i="45"/>
  <c r="DD39" i="45"/>
  <c r="DD38" i="45"/>
  <c r="DM66" i="45"/>
  <c r="DH39" i="45"/>
  <c r="DH38" i="45"/>
  <c r="DF37" i="45"/>
  <c r="DF36" i="45"/>
  <c r="DC38" i="45"/>
  <c r="DC39" i="45"/>
  <c r="DE36" i="45"/>
  <c r="DE37" i="45"/>
  <c r="CZ39" i="45"/>
  <c r="CZ38" i="45"/>
  <c r="DB37" i="45"/>
  <c r="DB36" i="45"/>
  <c r="DA36" i="45"/>
  <c r="DA37" i="45"/>
  <c r="CX37" i="45"/>
  <c r="CX36" i="45"/>
  <c r="DI39" i="44"/>
  <c r="DI38" i="44"/>
  <c r="DF39" i="44"/>
  <c r="DF38" i="44"/>
  <c r="CY37" i="44"/>
  <c r="CY36" i="44"/>
  <c r="DG37" i="44"/>
  <c r="DG36" i="44"/>
  <c r="DC37" i="44"/>
  <c r="DC36" i="44"/>
  <c r="DE39" i="44"/>
  <c r="DE38" i="44"/>
  <c r="DD37" i="44"/>
  <c r="DD36" i="44"/>
  <c r="CX39" i="44"/>
  <c r="CX38" i="44"/>
  <c r="DJ39" i="44"/>
  <c r="DJ38" i="44"/>
  <c r="DH37" i="44"/>
  <c r="DH36" i="44"/>
  <c r="CZ37" i="44"/>
  <c r="CZ36" i="44"/>
  <c r="CX39" i="43"/>
  <c r="CX38" i="43"/>
  <c r="DI37" i="43"/>
  <c r="DI36" i="43"/>
  <c r="DC39" i="43"/>
  <c r="DC38" i="43"/>
  <c r="DG39" i="43"/>
  <c r="DG38" i="43"/>
  <c r="DB39" i="43"/>
  <c r="DB38" i="43"/>
  <c r="DO66" i="43"/>
  <c r="DE37" i="43"/>
  <c r="DE36" i="43"/>
  <c r="DA37" i="43"/>
  <c r="DA36" i="43"/>
  <c r="DJ39" i="43"/>
  <c r="DJ38" i="43"/>
  <c r="DD37" i="43"/>
  <c r="DD36" i="43"/>
  <c r="DM67" i="43"/>
  <c r="BJ30" i="42"/>
  <c r="BM30" i="42"/>
  <c r="BI30" i="42"/>
  <c r="BL30" i="42"/>
  <c r="BH30" i="42"/>
  <c r="BK30" i="42"/>
  <c r="DB38" i="42"/>
  <c r="DB39" i="42"/>
  <c r="BL31" i="42"/>
  <c r="BM31" i="42"/>
  <c r="DE37" i="42"/>
  <c r="DE36" i="42"/>
  <c r="DG39" i="42"/>
  <c r="DG38" i="42"/>
  <c r="DJ38" i="42"/>
  <c r="DJ39" i="42"/>
  <c r="DC39" i="42"/>
  <c r="DC38" i="42"/>
  <c r="DM67" i="42"/>
  <c r="CX39" i="42"/>
  <c r="CX38" i="42"/>
  <c r="DI37" i="42"/>
  <c r="DI36" i="42"/>
  <c r="DO67" i="42"/>
  <c r="DA37" i="42"/>
  <c r="DA36" i="42"/>
  <c r="BR32" i="42"/>
  <c r="BD32" i="42"/>
  <c r="AZ32" i="42"/>
  <c r="AV32" i="42"/>
  <c r="AD32" i="42"/>
  <c r="Y32" i="42"/>
  <c r="BL32" i="42" s="1"/>
  <c r="BP32" i="42"/>
  <c r="BF32" i="42"/>
  <c r="BB32" i="42"/>
  <c r="AX32" i="42"/>
  <c r="AT32" i="42"/>
  <c r="AF32" i="42"/>
  <c r="AB32" i="42"/>
  <c r="DB38" i="41"/>
  <c r="DB39" i="41"/>
  <c r="DI36" i="41"/>
  <c r="DI37" i="41"/>
  <c r="DN69" i="41"/>
  <c r="DJ38" i="41"/>
  <c r="DJ39" i="41"/>
  <c r="BI30" i="41"/>
  <c r="DA36" i="41"/>
  <c r="DA37" i="41"/>
  <c r="CX38" i="41"/>
  <c r="CX39" i="41"/>
  <c r="DM67" i="41"/>
  <c r="DR66" i="41"/>
  <c r="AK66" i="41"/>
  <c r="DQ66" i="41"/>
  <c r="AJ66" i="41"/>
  <c r="DL69" i="41"/>
  <c r="DG37" i="41"/>
  <c r="DG36" i="41"/>
  <c r="DE37" i="41"/>
  <c r="DE36" i="41"/>
  <c r="DO67" i="41"/>
  <c r="DT66" i="41"/>
  <c r="AM66" i="41"/>
  <c r="DS66" i="41"/>
  <c r="AL66" i="41"/>
  <c r="BR31" i="41"/>
  <c r="BD31" i="41"/>
  <c r="AZ31" i="41"/>
  <c r="AV31" i="41"/>
  <c r="AR31" i="41"/>
  <c r="AM31" i="41"/>
  <c r="AI31" i="41"/>
  <c r="AD31" i="41"/>
  <c r="Y31" i="41"/>
  <c r="BP31" i="41"/>
  <c r="BF31" i="41"/>
  <c r="BB31" i="41"/>
  <c r="AX31" i="41"/>
  <c r="AT31" i="41"/>
  <c r="AP31" i="41"/>
  <c r="AK31" i="41"/>
  <c r="AF31" i="41"/>
  <c r="AB31" i="41"/>
  <c r="BM29" i="41"/>
  <c r="BK29" i="41"/>
  <c r="DC36" i="41"/>
  <c r="DC37" i="41"/>
  <c r="BR32" i="41"/>
  <c r="BD32" i="41"/>
  <c r="AZ32" i="41"/>
  <c r="AV32" i="41"/>
  <c r="AR32" i="41"/>
  <c r="AM32" i="41"/>
  <c r="AI32" i="41"/>
  <c r="AD32" i="41"/>
  <c r="Y32" i="41"/>
  <c r="BL32" i="41" s="1"/>
  <c r="BP32" i="41"/>
  <c r="AT32" i="41"/>
  <c r="AX32" i="41"/>
  <c r="AK32" i="41"/>
  <c r="BB32" i="41"/>
  <c r="AB32" i="41"/>
  <c r="BF32" i="41"/>
  <c r="AP32" i="41"/>
  <c r="AF32" i="41"/>
  <c r="CY41" i="46"/>
  <c r="CY40" i="46"/>
  <c r="CZ41" i="46"/>
  <c r="CZ40" i="46"/>
  <c r="DE40" i="46"/>
  <c r="DE41" i="46"/>
  <c r="DH41" i="46"/>
  <c r="DH40" i="46"/>
  <c r="DO68" i="46"/>
  <c r="DJ39" i="46"/>
  <c r="DJ38" i="46"/>
  <c r="DI40" i="46"/>
  <c r="DI41" i="46"/>
  <c r="DG41" i="46"/>
  <c r="DG40" i="46"/>
  <c r="DC41" i="46"/>
  <c r="DC40" i="46"/>
  <c r="DF39" i="46"/>
  <c r="DF38" i="46"/>
  <c r="DA40" i="46"/>
  <c r="DA41" i="46"/>
  <c r="DD41" i="46"/>
  <c r="DD40" i="46"/>
  <c r="DM68" i="46"/>
  <c r="DB39" i="46"/>
  <c r="DB38" i="46"/>
  <c r="DE39" i="45"/>
  <c r="DE38" i="45"/>
  <c r="DC41" i="45"/>
  <c r="DC40" i="45"/>
  <c r="DG41" i="45"/>
  <c r="DG40" i="45"/>
  <c r="CX39" i="45"/>
  <c r="CX38" i="45"/>
  <c r="DB39" i="45"/>
  <c r="DB38" i="45"/>
  <c r="DM67" i="45"/>
  <c r="DH40" i="45"/>
  <c r="DH41" i="45"/>
  <c r="DA39" i="45"/>
  <c r="DA38" i="45"/>
  <c r="CZ40" i="45"/>
  <c r="CZ41" i="45"/>
  <c r="DF39" i="45"/>
  <c r="DF38" i="45"/>
  <c r="DD40" i="45"/>
  <c r="DD41" i="45"/>
  <c r="DJ39" i="45"/>
  <c r="DJ38" i="45"/>
  <c r="CY41" i="45"/>
  <c r="CY40" i="45"/>
  <c r="DO68" i="45"/>
  <c r="DE40" i="44"/>
  <c r="DE41" i="44"/>
  <c r="DF40" i="44"/>
  <c r="DF41" i="44"/>
  <c r="CX40" i="44"/>
  <c r="CX41" i="44"/>
  <c r="DJ40" i="44"/>
  <c r="DJ41" i="44"/>
  <c r="DG39" i="44"/>
  <c r="DG38" i="44"/>
  <c r="CY39" i="44"/>
  <c r="CY38" i="44"/>
  <c r="DH38" i="44"/>
  <c r="DH39" i="44"/>
  <c r="CZ38" i="44"/>
  <c r="CZ39" i="44"/>
  <c r="DD38" i="44"/>
  <c r="DD39" i="44"/>
  <c r="DC39" i="44"/>
  <c r="DC38" i="44"/>
  <c r="DI40" i="44"/>
  <c r="DI41" i="44"/>
  <c r="DD38" i="43"/>
  <c r="DD39" i="43"/>
  <c r="DE39" i="43"/>
  <c r="DE38" i="43"/>
  <c r="DG41" i="43"/>
  <c r="DG40" i="43"/>
  <c r="DI39" i="43"/>
  <c r="DI38" i="43"/>
  <c r="DJ40" i="43"/>
  <c r="DJ41" i="43"/>
  <c r="DO67" i="43"/>
  <c r="DM68" i="43"/>
  <c r="DC41" i="43"/>
  <c r="DC40" i="43"/>
  <c r="CX40" i="43"/>
  <c r="CX41" i="43"/>
  <c r="DA39" i="43"/>
  <c r="DA38" i="43"/>
  <c r="DB40" i="43"/>
  <c r="DB41" i="43"/>
  <c r="CX40" i="42"/>
  <c r="CX41" i="42"/>
  <c r="DC40" i="42"/>
  <c r="DC41" i="42"/>
  <c r="DG40" i="42"/>
  <c r="DG41" i="42"/>
  <c r="DB40" i="42"/>
  <c r="DB41" i="42"/>
  <c r="BI32" i="42"/>
  <c r="BJ32" i="42"/>
  <c r="DJ40" i="42"/>
  <c r="DJ41" i="42"/>
  <c r="DO68" i="42"/>
  <c r="DI39" i="42"/>
  <c r="DI38" i="42"/>
  <c r="DM68" i="42"/>
  <c r="BR33" i="42"/>
  <c r="BD33" i="42"/>
  <c r="AZ33" i="42"/>
  <c r="AV33" i="42"/>
  <c r="AD33" i="42"/>
  <c r="Y33" i="42"/>
  <c r="BJ33" i="42" s="1"/>
  <c r="BB33" i="42"/>
  <c r="AB33" i="42"/>
  <c r="BF33" i="42"/>
  <c r="AF33" i="42"/>
  <c r="BP33" i="42"/>
  <c r="AT33" i="42"/>
  <c r="AX33" i="42"/>
  <c r="DE39" i="42"/>
  <c r="DE38" i="42"/>
  <c r="DA39" i="42"/>
  <c r="DA38" i="42"/>
  <c r="DG39" i="41"/>
  <c r="DG38" i="41"/>
  <c r="CX40" i="41"/>
  <c r="CX41" i="41"/>
  <c r="DI38" i="41"/>
  <c r="DI39" i="41"/>
  <c r="DC38" i="41"/>
  <c r="DC39" i="41"/>
  <c r="DO68" i="41"/>
  <c r="DT67" i="41"/>
  <c r="DS67" i="41"/>
  <c r="AL67" i="41"/>
  <c r="DJ40" i="41"/>
  <c r="DJ41" i="41"/>
  <c r="BJ32" i="41"/>
  <c r="BM32" i="41"/>
  <c r="BI32" i="41"/>
  <c r="BH32" i="41"/>
  <c r="BK32" i="41"/>
  <c r="BM31" i="41"/>
  <c r="BI31" i="41"/>
  <c r="BL31" i="41"/>
  <c r="BH31" i="41"/>
  <c r="BK31" i="41"/>
  <c r="BJ31" i="41"/>
  <c r="DE38" i="41"/>
  <c r="DE39" i="41"/>
  <c r="DM68" i="41"/>
  <c r="DQ67" i="41"/>
  <c r="AJ67" i="41"/>
  <c r="DR67" i="41"/>
  <c r="DA38" i="41"/>
  <c r="DA39" i="41"/>
  <c r="DN70" i="41"/>
  <c r="DB40" i="41"/>
  <c r="DB41" i="41"/>
  <c r="BP33" i="41"/>
  <c r="BF33" i="41"/>
  <c r="BB33" i="41"/>
  <c r="AX33" i="41"/>
  <c r="AT33" i="41"/>
  <c r="AP33" i="41"/>
  <c r="AK33" i="41"/>
  <c r="AF33" i="41"/>
  <c r="AB33" i="41"/>
  <c r="BR33" i="41"/>
  <c r="BD33" i="41"/>
  <c r="AZ33" i="41"/>
  <c r="AV33" i="41"/>
  <c r="AR33" i="41"/>
  <c r="AM33" i="41"/>
  <c r="AI33" i="41"/>
  <c r="AD33" i="41"/>
  <c r="Y33" i="41"/>
  <c r="BM33" i="41" s="1"/>
  <c r="DL70" i="41"/>
  <c r="DF40" i="46"/>
  <c r="DF41" i="46"/>
  <c r="DG43" i="46"/>
  <c r="DG42" i="46"/>
  <c r="DJ40" i="46"/>
  <c r="DJ41" i="46"/>
  <c r="DM69" i="46"/>
  <c r="DI43" i="46"/>
  <c r="DI42" i="46"/>
  <c r="DH43" i="46"/>
  <c r="DH42" i="46"/>
  <c r="CZ43" i="46"/>
  <c r="CZ42" i="46"/>
  <c r="DB40" i="46"/>
  <c r="DB41" i="46"/>
  <c r="DD43" i="46"/>
  <c r="DD42" i="46"/>
  <c r="DC43" i="46"/>
  <c r="DC42" i="46"/>
  <c r="DE43" i="46"/>
  <c r="DE42" i="46"/>
  <c r="DA43" i="46"/>
  <c r="DA42" i="46"/>
  <c r="DO69" i="46"/>
  <c r="CY43" i="46"/>
  <c r="CY42" i="46"/>
  <c r="DD43" i="45"/>
  <c r="DD42" i="45"/>
  <c r="CZ43" i="45"/>
  <c r="CZ42" i="45"/>
  <c r="DM68" i="45"/>
  <c r="CY43" i="45"/>
  <c r="CY42" i="45"/>
  <c r="CX41" i="45"/>
  <c r="CX40" i="45"/>
  <c r="DC43" i="45"/>
  <c r="DC42" i="45"/>
  <c r="DH43" i="45"/>
  <c r="DH42" i="45"/>
  <c r="DA40" i="45"/>
  <c r="DA41" i="45"/>
  <c r="DB41" i="45"/>
  <c r="DB40" i="45"/>
  <c r="DO69" i="45"/>
  <c r="DJ41" i="45"/>
  <c r="DJ40" i="45"/>
  <c r="DF41" i="45"/>
  <c r="DF40" i="45"/>
  <c r="DG43" i="45"/>
  <c r="DG42" i="45"/>
  <c r="DE40" i="45"/>
  <c r="DE41" i="45"/>
  <c r="CY41" i="44"/>
  <c r="CY40" i="44"/>
  <c r="DF42" i="44"/>
  <c r="DF43" i="44"/>
  <c r="DC41" i="44"/>
  <c r="DC40" i="44"/>
  <c r="CZ41" i="44"/>
  <c r="CZ40" i="44"/>
  <c r="DG41" i="44"/>
  <c r="DG40" i="44"/>
  <c r="CX42" i="44"/>
  <c r="CX43" i="44"/>
  <c r="DD41" i="44"/>
  <c r="DD40" i="44"/>
  <c r="DJ42" i="44"/>
  <c r="DJ43" i="44"/>
  <c r="DE43" i="44"/>
  <c r="DE42" i="44"/>
  <c r="DI43" i="44"/>
  <c r="DI42" i="44"/>
  <c r="DH41" i="44"/>
  <c r="DH40" i="44"/>
  <c r="DA40" i="43"/>
  <c r="DA41" i="43"/>
  <c r="DC43" i="43"/>
  <c r="DC42" i="43"/>
  <c r="DO68" i="43"/>
  <c r="DI40" i="43"/>
  <c r="DI41" i="43"/>
  <c r="DE40" i="43"/>
  <c r="DE41" i="43"/>
  <c r="DB42" i="43"/>
  <c r="DB43" i="43"/>
  <c r="CX42" i="43"/>
  <c r="CX43" i="43"/>
  <c r="DJ43" i="43"/>
  <c r="DJ42" i="43"/>
  <c r="DD41" i="43"/>
  <c r="DD40" i="43"/>
  <c r="DM69" i="43"/>
  <c r="DG43" i="43"/>
  <c r="DG42" i="43"/>
  <c r="DM69" i="42"/>
  <c r="CX43" i="42"/>
  <c r="CX42" i="42"/>
  <c r="DA40" i="42"/>
  <c r="DA41" i="42"/>
  <c r="BL33" i="42"/>
  <c r="DO69" i="42"/>
  <c r="DJ43" i="42"/>
  <c r="DJ42" i="42"/>
  <c r="DC43" i="42"/>
  <c r="DC42" i="42"/>
  <c r="DI40" i="42"/>
  <c r="DI41" i="42"/>
  <c r="DE40" i="42"/>
  <c r="DE41" i="42"/>
  <c r="DB43" i="42"/>
  <c r="DB42" i="42"/>
  <c r="DG43" i="42"/>
  <c r="DG42" i="42"/>
  <c r="DB43" i="41"/>
  <c r="DB42" i="41"/>
  <c r="DE40" i="41"/>
  <c r="DE41" i="41"/>
  <c r="DJ43" i="41"/>
  <c r="DJ42" i="41"/>
  <c r="DI40" i="41"/>
  <c r="DI41" i="41"/>
  <c r="DA40" i="41"/>
  <c r="DA41" i="41"/>
  <c r="DO69" i="41"/>
  <c r="DS68" i="41"/>
  <c r="AL68" i="41"/>
  <c r="DT68" i="41"/>
  <c r="DN71" i="41"/>
  <c r="DN72" i="41"/>
  <c r="DM69" i="41"/>
  <c r="DQ68" i="41"/>
  <c r="AJ68" i="41"/>
  <c r="DR68" i="41"/>
  <c r="DL71" i="41"/>
  <c r="DL72" i="41"/>
  <c r="BK33" i="41"/>
  <c r="BI33" i="41"/>
  <c r="BL33" i="41"/>
  <c r="BH33" i="41"/>
  <c r="DG40" i="41"/>
  <c r="DC41" i="41"/>
  <c r="DC40" i="41"/>
  <c r="CX43" i="41"/>
  <c r="CX42" i="41"/>
  <c r="DG41" i="41"/>
  <c r="DA45" i="46"/>
  <c r="DA44" i="46"/>
  <c r="DE45" i="46"/>
  <c r="DE44" i="46"/>
  <c r="DD44" i="46"/>
  <c r="DD45" i="46"/>
  <c r="CZ44" i="46"/>
  <c r="CZ45" i="46"/>
  <c r="DI45" i="46"/>
  <c r="DI44" i="46"/>
  <c r="DO70" i="46"/>
  <c r="DB42" i="46"/>
  <c r="DB43" i="46"/>
  <c r="DM70" i="46"/>
  <c r="DG44" i="46"/>
  <c r="DG45" i="46"/>
  <c r="CY44" i="46"/>
  <c r="CY45" i="46"/>
  <c r="DC44" i="46"/>
  <c r="DC45" i="46"/>
  <c r="DH44" i="46"/>
  <c r="DH45" i="46"/>
  <c r="DJ42" i="46"/>
  <c r="DJ43" i="46"/>
  <c r="DF42" i="46"/>
  <c r="DF43" i="46"/>
  <c r="DD45" i="45"/>
  <c r="DD44" i="45"/>
  <c r="DG44" i="45"/>
  <c r="DG45" i="45"/>
  <c r="DB43" i="45"/>
  <c r="DB42" i="45"/>
  <c r="CX43" i="45"/>
  <c r="CX42" i="45"/>
  <c r="CY44" i="45"/>
  <c r="CY45" i="45"/>
  <c r="DE42" i="45"/>
  <c r="DE43" i="45"/>
  <c r="DF43" i="45"/>
  <c r="DF42" i="45"/>
  <c r="DA42" i="45"/>
  <c r="DA43" i="45"/>
  <c r="DC44" i="45"/>
  <c r="DC45" i="45"/>
  <c r="CZ45" i="45"/>
  <c r="CZ44" i="45"/>
  <c r="DO70" i="45"/>
  <c r="DJ43" i="45"/>
  <c r="DJ42" i="45"/>
  <c r="DH45" i="45"/>
  <c r="DH44" i="45"/>
  <c r="DM69" i="45"/>
  <c r="DI45" i="44"/>
  <c r="DI44" i="44"/>
  <c r="DC43" i="44"/>
  <c r="DC42" i="44"/>
  <c r="DF45" i="44"/>
  <c r="DF44" i="44"/>
  <c r="DD43" i="44"/>
  <c r="DD42" i="44"/>
  <c r="DE45" i="44"/>
  <c r="DE44" i="44"/>
  <c r="DJ45" i="44"/>
  <c r="DJ44" i="44"/>
  <c r="CX45" i="44"/>
  <c r="CX44" i="44"/>
  <c r="DG43" i="44"/>
  <c r="DG42" i="44"/>
  <c r="CZ43" i="44"/>
  <c r="CZ42" i="44"/>
  <c r="DH43" i="44"/>
  <c r="DH42" i="44"/>
  <c r="CY43" i="44"/>
  <c r="CY42" i="44"/>
  <c r="DG44" i="43"/>
  <c r="DG45" i="43"/>
  <c r="DJ45" i="43"/>
  <c r="DJ44" i="43"/>
  <c r="DB45" i="43"/>
  <c r="DB44" i="43"/>
  <c r="DI43" i="43"/>
  <c r="DI42" i="43"/>
  <c r="DO69" i="43"/>
  <c r="DA43" i="43"/>
  <c r="DA42" i="43"/>
  <c r="DD43" i="43"/>
  <c r="DD42" i="43"/>
  <c r="DE43" i="43"/>
  <c r="DE42" i="43"/>
  <c r="DC44" i="43"/>
  <c r="DC45" i="43"/>
  <c r="DM70" i="43"/>
  <c r="CX45" i="43"/>
  <c r="CX44" i="43"/>
  <c r="DI42" i="42"/>
  <c r="DI43" i="42"/>
  <c r="DJ44" i="42"/>
  <c r="DJ45" i="42"/>
  <c r="DM70" i="42"/>
  <c r="DG45" i="42"/>
  <c r="DG44" i="42"/>
  <c r="CX44" i="42"/>
  <c r="CX45" i="42"/>
  <c r="DE42" i="42"/>
  <c r="DE43" i="42"/>
  <c r="DC45" i="42"/>
  <c r="DC44" i="42"/>
  <c r="DA42" i="42"/>
  <c r="DA43" i="42"/>
  <c r="BP38" i="42"/>
  <c r="BF38" i="42"/>
  <c r="BB38" i="42"/>
  <c r="AX38" i="42"/>
  <c r="AT38" i="42"/>
  <c r="AF38" i="42"/>
  <c r="AB38" i="42"/>
  <c r="BR38" i="42"/>
  <c r="BD38" i="42"/>
  <c r="AZ38" i="42"/>
  <c r="AV38" i="42"/>
  <c r="AD38" i="42"/>
  <c r="Y38" i="42"/>
  <c r="BI38" i="42" s="1"/>
  <c r="DB44" i="42"/>
  <c r="DB45" i="42"/>
  <c r="DO70" i="42"/>
  <c r="DG43" i="41"/>
  <c r="DG42" i="41"/>
  <c r="DC43" i="41"/>
  <c r="DC42" i="41"/>
  <c r="DN73" i="41"/>
  <c r="DO70" i="41"/>
  <c r="DT69" i="41"/>
  <c r="AM69" i="41"/>
  <c r="DS69" i="41"/>
  <c r="AL69" i="41"/>
  <c r="DJ45" i="41"/>
  <c r="DJ44" i="41"/>
  <c r="DB45" i="41"/>
  <c r="DB44" i="41"/>
  <c r="DI43" i="41"/>
  <c r="DI42" i="41"/>
  <c r="DE43" i="41"/>
  <c r="DE42" i="41"/>
  <c r="CX45" i="41"/>
  <c r="CX44" i="41"/>
  <c r="DL73" i="41"/>
  <c r="DM70" i="41"/>
  <c r="DQ69" i="41"/>
  <c r="AJ69" i="41"/>
  <c r="DR69" i="41"/>
  <c r="AK69" i="41"/>
  <c r="DA43" i="41"/>
  <c r="DA42" i="41"/>
  <c r="BR38" i="41"/>
  <c r="BD38" i="41"/>
  <c r="AZ38" i="41"/>
  <c r="AV38" i="41"/>
  <c r="AR38" i="41"/>
  <c r="AM38" i="41"/>
  <c r="AI38" i="41"/>
  <c r="AD38" i="41"/>
  <c r="Y38" i="41"/>
  <c r="BH38" i="41" s="1"/>
  <c r="BP38" i="41"/>
  <c r="BB38" i="41"/>
  <c r="AK38" i="41"/>
  <c r="BF38" i="41"/>
  <c r="AP38" i="41"/>
  <c r="AT38" i="41"/>
  <c r="AB38" i="41"/>
  <c r="AX38" i="41"/>
  <c r="AF38" i="41"/>
  <c r="DF45" i="46"/>
  <c r="DF44" i="46"/>
  <c r="CY47" i="46"/>
  <c r="CY46" i="46"/>
  <c r="CZ46" i="46"/>
  <c r="CZ47" i="46"/>
  <c r="DC47" i="46"/>
  <c r="DC46" i="46"/>
  <c r="DO71" i="46"/>
  <c r="DO72" i="46"/>
  <c r="DE47" i="46"/>
  <c r="DE46" i="46"/>
  <c r="DD46" i="46"/>
  <c r="DD47" i="46"/>
  <c r="DJ45" i="46"/>
  <c r="DJ44" i="46"/>
  <c r="DG47" i="46"/>
  <c r="DG46" i="46"/>
  <c r="DM71" i="46"/>
  <c r="DM72" i="46"/>
  <c r="DB45" i="46"/>
  <c r="DB44" i="46"/>
  <c r="DH46" i="46"/>
  <c r="DH47" i="46"/>
  <c r="DI46" i="46"/>
  <c r="DI47" i="46"/>
  <c r="DA46" i="46"/>
  <c r="DA47" i="46"/>
  <c r="DH47" i="45"/>
  <c r="DH46" i="45"/>
  <c r="DG46" i="45"/>
  <c r="DG47" i="45"/>
  <c r="DO71" i="45"/>
  <c r="DO72" i="45"/>
  <c r="CY46" i="45"/>
  <c r="CY47" i="45"/>
  <c r="CX44" i="45"/>
  <c r="CX45" i="45"/>
  <c r="DM70" i="45"/>
  <c r="DJ44" i="45"/>
  <c r="DJ45" i="45"/>
  <c r="DC46" i="45"/>
  <c r="DC47" i="45"/>
  <c r="DF44" i="45"/>
  <c r="DF45" i="45"/>
  <c r="CZ47" i="45"/>
  <c r="CZ46" i="45"/>
  <c r="DA45" i="45"/>
  <c r="DA44" i="45"/>
  <c r="DE45" i="45"/>
  <c r="DE44" i="45"/>
  <c r="DB44" i="45"/>
  <c r="DB45" i="45"/>
  <c r="DD47" i="45"/>
  <c r="DD46" i="45"/>
  <c r="CY44" i="44"/>
  <c r="CY45" i="44"/>
  <c r="DG44" i="44"/>
  <c r="DG45" i="44"/>
  <c r="DF47" i="44"/>
  <c r="DF46" i="44"/>
  <c r="DH44" i="44"/>
  <c r="DH45" i="44"/>
  <c r="DJ47" i="44"/>
  <c r="DJ46" i="44"/>
  <c r="CZ44" i="44"/>
  <c r="CZ45" i="44"/>
  <c r="DC44" i="44"/>
  <c r="DC45" i="44"/>
  <c r="CX47" i="44"/>
  <c r="CX46" i="44"/>
  <c r="DE47" i="44"/>
  <c r="DE46" i="44"/>
  <c r="DD44" i="44"/>
  <c r="DD45" i="44"/>
  <c r="DI47" i="44"/>
  <c r="DI46" i="44"/>
  <c r="DC47" i="43"/>
  <c r="DC46" i="43"/>
  <c r="DD44" i="43"/>
  <c r="DD45" i="43"/>
  <c r="DI45" i="43"/>
  <c r="DI44" i="43"/>
  <c r="DJ47" i="43"/>
  <c r="DJ46" i="43"/>
  <c r="CX47" i="43"/>
  <c r="CX46" i="43"/>
  <c r="DO70" i="43"/>
  <c r="DB47" i="43"/>
  <c r="DB46" i="43"/>
  <c r="DG47" i="43"/>
  <c r="DG46" i="43"/>
  <c r="DM71" i="43"/>
  <c r="DM72" i="43"/>
  <c r="DE45" i="43"/>
  <c r="DE44" i="43"/>
  <c r="DA45" i="43"/>
  <c r="DA44" i="43"/>
  <c r="DG47" i="42"/>
  <c r="DG46" i="42"/>
  <c r="DJ47" i="42"/>
  <c r="DJ46" i="42"/>
  <c r="CX47" i="42"/>
  <c r="CX46" i="42"/>
  <c r="BP41" i="42"/>
  <c r="BF41" i="42"/>
  <c r="BB41" i="42"/>
  <c r="AX41" i="42"/>
  <c r="AT41" i="42"/>
  <c r="AF41" i="42"/>
  <c r="AB41" i="42"/>
  <c r="AZ41" i="42"/>
  <c r="BD41" i="42"/>
  <c r="AD41" i="42"/>
  <c r="BR41" i="42"/>
  <c r="AV41" i="42"/>
  <c r="DO71" i="42"/>
  <c r="DO72" i="42"/>
  <c r="BR39" i="42"/>
  <c r="BD39" i="42"/>
  <c r="AZ39" i="42"/>
  <c r="BP39" i="42"/>
  <c r="BF39" i="42"/>
  <c r="BB39" i="42"/>
  <c r="AX39" i="42"/>
  <c r="AV39" i="42"/>
  <c r="AD39" i="42"/>
  <c r="Y39" i="42"/>
  <c r="AT39" i="42"/>
  <c r="AF39" i="42"/>
  <c r="AB39" i="42"/>
  <c r="DC47" i="42"/>
  <c r="DC46" i="42"/>
  <c r="DM71" i="42"/>
  <c r="DM72" i="42"/>
  <c r="DI44" i="42"/>
  <c r="DI45" i="42"/>
  <c r="BP40" i="42"/>
  <c r="BF40" i="42"/>
  <c r="BB40" i="42"/>
  <c r="AX40" i="42"/>
  <c r="AT40" i="42"/>
  <c r="AF40" i="42"/>
  <c r="AB40" i="42"/>
  <c r="BR40" i="42"/>
  <c r="BD40" i="42"/>
  <c r="AZ40" i="42"/>
  <c r="AV40" i="42"/>
  <c r="AD40" i="42"/>
  <c r="Y40" i="42"/>
  <c r="BK40" i="42" s="1"/>
  <c r="DB47" i="42"/>
  <c r="DB46" i="42"/>
  <c r="DA44" i="42"/>
  <c r="DA45" i="42"/>
  <c r="DE44" i="42"/>
  <c r="DE45" i="42"/>
  <c r="DM71" i="41"/>
  <c r="DM72" i="41"/>
  <c r="DQ70" i="41"/>
  <c r="AJ70" i="41"/>
  <c r="DR70" i="41"/>
  <c r="CX47" i="41"/>
  <c r="CX46" i="41"/>
  <c r="DE44" i="41"/>
  <c r="DE45" i="41"/>
  <c r="BF39" i="41"/>
  <c r="BB39" i="41"/>
  <c r="AX39" i="41"/>
  <c r="AT39" i="41"/>
  <c r="AP39" i="41"/>
  <c r="AI39" i="41"/>
  <c r="AD39" i="41"/>
  <c r="Y39" i="41"/>
  <c r="BL39" i="41" s="1"/>
  <c r="BR39" i="41"/>
  <c r="BD39" i="41"/>
  <c r="AZ39" i="41"/>
  <c r="AV39" i="41"/>
  <c r="AR39" i="41"/>
  <c r="AM39" i="41"/>
  <c r="AF39" i="41"/>
  <c r="AB39" i="41"/>
  <c r="BP39" i="41"/>
  <c r="AK39" i="41"/>
  <c r="DG44" i="41"/>
  <c r="DG45" i="41"/>
  <c r="DA44" i="41"/>
  <c r="DA45" i="41"/>
  <c r="DJ47" i="41"/>
  <c r="DJ46" i="41"/>
  <c r="BJ38" i="41"/>
  <c r="BL38" i="41"/>
  <c r="BM38" i="41"/>
  <c r="BK38" i="41"/>
  <c r="BI38" i="41"/>
  <c r="DL74" i="41"/>
  <c r="DB47" i="41"/>
  <c r="DB46" i="41"/>
  <c r="DN74" i="41"/>
  <c r="DC44" i="41"/>
  <c r="DC45" i="41"/>
  <c r="DI44" i="41"/>
  <c r="DI45" i="41"/>
  <c r="DO71" i="41"/>
  <c r="DO72" i="41"/>
  <c r="DT70" i="41"/>
  <c r="DS70" i="41"/>
  <c r="AL70" i="41"/>
  <c r="BR40" i="41"/>
  <c r="BD40" i="41"/>
  <c r="AZ40" i="41"/>
  <c r="AV40" i="41"/>
  <c r="AR40" i="41"/>
  <c r="AM40" i="41"/>
  <c r="AI40" i="41"/>
  <c r="AD40" i="41"/>
  <c r="Y40" i="41"/>
  <c r="BL40" i="41" s="1"/>
  <c r="BP40" i="41"/>
  <c r="AT40" i="41"/>
  <c r="AX40" i="41"/>
  <c r="AK40" i="41"/>
  <c r="BB40" i="41"/>
  <c r="AB40" i="41"/>
  <c r="BF40" i="41"/>
  <c r="AP40" i="41"/>
  <c r="AF40" i="41"/>
  <c r="DA48" i="46"/>
  <c r="DA49" i="46"/>
  <c r="DH49" i="46"/>
  <c r="DH48" i="46"/>
  <c r="DG49" i="46"/>
  <c r="DG48" i="46"/>
  <c r="DO73" i="46"/>
  <c r="CY49" i="46"/>
  <c r="CY48" i="46"/>
  <c r="DJ47" i="46"/>
  <c r="DJ46" i="46"/>
  <c r="DE48" i="46"/>
  <c r="DE49" i="46"/>
  <c r="DC49" i="46"/>
  <c r="DC48" i="46"/>
  <c r="DB47" i="46"/>
  <c r="DB46" i="46"/>
  <c r="DI48" i="46"/>
  <c r="DI49" i="46"/>
  <c r="DM73" i="46"/>
  <c r="DD49" i="46"/>
  <c r="DD48" i="46"/>
  <c r="CZ49" i="46"/>
  <c r="CZ48" i="46"/>
  <c r="DF47" i="46"/>
  <c r="DF46" i="46"/>
  <c r="DA47" i="45"/>
  <c r="DA46" i="45"/>
  <c r="DC49" i="45"/>
  <c r="DC48" i="45"/>
  <c r="DD49" i="45"/>
  <c r="DD48" i="45"/>
  <c r="DB47" i="45"/>
  <c r="DB46" i="45"/>
  <c r="DE47" i="45"/>
  <c r="DE46" i="45"/>
  <c r="CZ49" i="45"/>
  <c r="CZ48" i="45"/>
  <c r="DJ47" i="45"/>
  <c r="DJ46" i="45"/>
  <c r="DM71" i="45"/>
  <c r="DM72" i="45"/>
  <c r="CY49" i="45"/>
  <c r="CY48" i="45"/>
  <c r="DO73" i="45"/>
  <c r="DF47" i="45"/>
  <c r="DF46" i="45"/>
  <c r="CX47" i="45"/>
  <c r="CX46" i="45"/>
  <c r="DG49" i="45"/>
  <c r="DG48" i="45"/>
  <c r="DH49" i="45"/>
  <c r="DH48" i="45"/>
  <c r="DI48" i="44"/>
  <c r="DI49" i="44"/>
  <c r="DE49" i="44"/>
  <c r="DE48" i="44"/>
  <c r="DC47" i="44"/>
  <c r="DC46" i="44"/>
  <c r="DF49" i="44"/>
  <c r="DF48" i="44"/>
  <c r="DD46" i="44"/>
  <c r="DD47" i="44"/>
  <c r="CZ46" i="44"/>
  <c r="CZ47" i="44"/>
  <c r="DH46" i="44"/>
  <c r="DH47" i="44"/>
  <c r="DG47" i="44"/>
  <c r="DG46" i="44"/>
  <c r="CY47" i="44"/>
  <c r="CY46" i="44"/>
  <c r="CX49" i="44"/>
  <c r="CX48" i="44"/>
  <c r="DJ48" i="44"/>
  <c r="DJ49" i="44"/>
  <c r="DA47" i="43"/>
  <c r="DA46" i="43"/>
  <c r="DB48" i="43"/>
  <c r="DB49" i="43"/>
  <c r="DM73" i="43"/>
  <c r="CX48" i="43"/>
  <c r="CX49" i="43"/>
  <c r="DE47" i="43"/>
  <c r="DE46" i="43"/>
  <c r="DG49" i="43"/>
  <c r="DG48" i="43"/>
  <c r="DI47" i="43"/>
  <c r="DI46" i="43"/>
  <c r="DC49" i="43"/>
  <c r="DC48" i="43"/>
  <c r="DO71" i="43"/>
  <c r="DO72" i="43"/>
  <c r="DJ48" i="43"/>
  <c r="DJ49" i="43"/>
  <c r="DD46" i="43"/>
  <c r="DD47" i="43"/>
  <c r="DA46" i="42"/>
  <c r="DA47" i="42"/>
  <c r="DI46" i="42"/>
  <c r="DI47" i="42"/>
  <c r="DM73" i="42"/>
  <c r="DJ48" i="42"/>
  <c r="DJ49" i="42"/>
  <c r="DB48" i="42"/>
  <c r="DB49" i="42"/>
  <c r="DC49" i="42"/>
  <c r="DC48" i="42"/>
  <c r="BM39" i="42"/>
  <c r="BI39" i="42"/>
  <c r="BK39" i="42"/>
  <c r="BL39" i="42"/>
  <c r="BJ39" i="42"/>
  <c r="BH39" i="42"/>
  <c r="DE46" i="42"/>
  <c r="DE47" i="42"/>
  <c r="BI40" i="42"/>
  <c r="DO73" i="42"/>
  <c r="BH41" i="42"/>
  <c r="BI41" i="42"/>
  <c r="CX48" i="42"/>
  <c r="CX49" i="42"/>
  <c r="DG49" i="42"/>
  <c r="DG48" i="42"/>
  <c r="BR42" i="42"/>
  <c r="BD42" i="42"/>
  <c r="AZ42" i="42"/>
  <c r="AV42" i="42"/>
  <c r="AD42" i="42"/>
  <c r="Y42" i="42"/>
  <c r="BP42" i="42"/>
  <c r="BF42" i="42"/>
  <c r="BB42" i="42"/>
  <c r="AX42" i="42"/>
  <c r="AT42" i="42"/>
  <c r="AF42" i="42"/>
  <c r="AB42" i="42"/>
  <c r="DO73" i="41"/>
  <c r="DT72" i="41"/>
  <c r="DS72" i="41"/>
  <c r="AL72" i="41"/>
  <c r="DL75" i="41"/>
  <c r="DG47" i="41"/>
  <c r="DG46" i="41"/>
  <c r="BM39" i="41"/>
  <c r="DI47" i="41"/>
  <c r="DI46" i="41"/>
  <c r="DB49" i="41"/>
  <c r="DB48" i="41"/>
  <c r="DA47" i="41"/>
  <c r="DA46" i="41"/>
  <c r="DM73" i="41"/>
  <c r="DQ72" i="41"/>
  <c r="AJ72" i="41"/>
  <c r="DR72" i="41"/>
  <c r="DN75" i="41"/>
  <c r="DJ49" i="41"/>
  <c r="DJ48" i="41"/>
  <c r="BP41" i="41"/>
  <c r="BF41" i="41"/>
  <c r="BB41" i="41"/>
  <c r="AX41" i="41"/>
  <c r="AT41" i="41"/>
  <c r="AP41" i="41"/>
  <c r="AK41" i="41"/>
  <c r="AF41" i="41"/>
  <c r="AB41" i="41"/>
  <c r="BR41" i="41"/>
  <c r="BD41" i="41"/>
  <c r="AZ41" i="41"/>
  <c r="AV41" i="41"/>
  <c r="AR41" i="41"/>
  <c r="AM41" i="41"/>
  <c r="AI41" i="41"/>
  <c r="AD41" i="41"/>
  <c r="Y41" i="41"/>
  <c r="BI41" i="41" s="1"/>
  <c r="DE47" i="41"/>
  <c r="DE46" i="41"/>
  <c r="CX49" i="41"/>
  <c r="CX48" i="41"/>
  <c r="BI40" i="41"/>
  <c r="DC47" i="41"/>
  <c r="DC46" i="41"/>
  <c r="BP42" i="41"/>
  <c r="BF42" i="41"/>
  <c r="BB42" i="41"/>
  <c r="AX42" i="41"/>
  <c r="AT42" i="41"/>
  <c r="AP42" i="41"/>
  <c r="AK42" i="41"/>
  <c r="AF42" i="41"/>
  <c r="AB42" i="41"/>
  <c r="AR42" i="41"/>
  <c r="Y42" i="41"/>
  <c r="BK42" i="41" s="1"/>
  <c r="BR42" i="41"/>
  <c r="AV42" i="41"/>
  <c r="AD42" i="41"/>
  <c r="AZ42" i="41"/>
  <c r="AI42" i="41"/>
  <c r="BD42" i="41"/>
  <c r="AM42" i="41"/>
  <c r="DM74" i="46"/>
  <c r="DJ48" i="46"/>
  <c r="DJ49" i="46"/>
  <c r="DG50" i="46"/>
  <c r="DG51" i="46"/>
  <c r="DD51" i="46"/>
  <c r="DD50" i="46"/>
  <c r="DI51" i="46"/>
  <c r="DI50" i="46"/>
  <c r="DC50" i="46"/>
  <c r="DC51" i="46"/>
  <c r="DE51" i="46"/>
  <c r="DE50" i="46"/>
  <c r="DF48" i="46"/>
  <c r="DF49" i="46"/>
  <c r="CY50" i="46"/>
  <c r="CY51" i="46"/>
  <c r="DO74" i="46"/>
  <c r="DH51" i="46"/>
  <c r="DH50" i="46"/>
  <c r="CZ51" i="46"/>
  <c r="CZ50" i="46"/>
  <c r="DB48" i="46"/>
  <c r="DB49" i="46"/>
  <c r="DA51" i="46"/>
  <c r="DA50" i="46"/>
  <c r="DO74" i="45"/>
  <c r="DH51" i="45"/>
  <c r="DH50" i="45"/>
  <c r="DM73" i="45"/>
  <c r="CZ51" i="45"/>
  <c r="CZ50" i="45"/>
  <c r="DB49" i="45"/>
  <c r="DB48" i="45"/>
  <c r="DC51" i="45"/>
  <c r="DC50" i="45"/>
  <c r="CX49" i="45"/>
  <c r="CX48" i="45"/>
  <c r="CY51" i="45"/>
  <c r="CY50" i="45"/>
  <c r="DG51" i="45"/>
  <c r="DG50" i="45"/>
  <c r="DF49" i="45"/>
  <c r="DF48" i="45"/>
  <c r="DJ49" i="45"/>
  <c r="DJ48" i="45"/>
  <c r="DE48" i="45"/>
  <c r="DE49" i="45"/>
  <c r="DD51" i="45"/>
  <c r="DD50" i="45"/>
  <c r="DA49" i="45"/>
  <c r="DA48" i="45"/>
  <c r="CX50" i="44"/>
  <c r="CX51" i="44"/>
  <c r="CZ49" i="44"/>
  <c r="CZ48" i="44"/>
  <c r="DI51" i="44"/>
  <c r="DI50" i="44"/>
  <c r="CY49" i="44"/>
  <c r="CY48" i="44"/>
  <c r="DG49" i="44"/>
  <c r="DG48" i="44"/>
  <c r="DF50" i="44"/>
  <c r="DF51" i="44"/>
  <c r="DH49" i="44"/>
  <c r="DH48" i="44"/>
  <c r="DD49" i="44"/>
  <c r="DD48" i="44"/>
  <c r="DE51" i="44"/>
  <c r="DE50" i="44"/>
  <c r="DJ50" i="44"/>
  <c r="DJ51" i="44"/>
  <c r="DC49" i="44"/>
  <c r="DC48" i="44"/>
  <c r="DO73" i="43"/>
  <c r="DC51" i="43"/>
  <c r="DC50" i="43"/>
  <c r="DE48" i="43"/>
  <c r="DE49" i="43"/>
  <c r="DB50" i="43"/>
  <c r="DB51" i="43"/>
  <c r="DI48" i="43"/>
  <c r="DI49" i="43"/>
  <c r="DD49" i="43"/>
  <c r="DD48" i="43"/>
  <c r="DJ50" i="43"/>
  <c r="DJ51" i="43"/>
  <c r="DG51" i="43"/>
  <c r="DG50" i="43"/>
  <c r="CX50" i="43"/>
  <c r="CX51" i="43"/>
  <c r="DM74" i="43"/>
  <c r="DA48" i="43"/>
  <c r="DA49" i="43"/>
  <c r="DE48" i="42"/>
  <c r="DE49" i="42"/>
  <c r="DB50" i="42"/>
  <c r="DB51" i="42"/>
  <c r="DI48" i="42"/>
  <c r="DI49" i="42"/>
  <c r="BP45" i="42"/>
  <c r="BF45" i="42"/>
  <c r="BB45" i="42"/>
  <c r="AX45" i="42"/>
  <c r="AT45" i="42"/>
  <c r="AF45" i="42"/>
  <c r="AB45" i="42"/>
  <c r="BR45" i="42"/>
  <c r="BD45" i="42"/>
  <c r="AZ45" i="42"/>
  <c r="AV45" i="42"/>
  <c r="AD45" i="42"/>
  <c r="Y45" i="42"/>
  <c r="BJ45" i="42" s="1"/>
  <c r="BM42" i="42"/>
  <c r="BK42" i="42"/>
  <c r="CX50" i="42"/>
  <c r="CX51" i="42"/>
  <c r="DJ50" i="42"/>
  <c r="DJ51" i="42"/>
  <c r="DA48" i="42"/>
  <c r="DA49" i="42"/>
  <c r="DG51" i="42"/>
  <c r="DG50" i="42"/>
  <c r="DO74" i="42"/>
  <c r="DC51" i="42"/>
  <c r="DC50" i="42"/>
  <c r="DM74" i="42"/>
  <c r="BR44" i="42"/>
  <c r="BD44" i="42"/>
  <c r="AZ44" i="42"/>
  <c r="AV44" i="42"/>
  <c r="AD44" i="42"/>
  <c r="Y44" i="42"/>
  <c r="BB44" i="42"/>
  <c r="BF44" i="42"/>
  <c r="BP44" i="42"/>
  <c r="AT44" i="42"/>
  <c r="AB44" i="42"/>
  <c r="AX44" i="42"/>
  <c r="AF44" i="42"/>
  <c r="BK41" i="41"/>
  <c r="BJ41" i="41"/>
  <c r="BM41" i="41"/>
  <c r="BL41" i="41"/>
  <c r="BH41" i="41"/>
  <c r="CX51" i="41"/>
  <c r="CX50" i="41"/>
  <c r="DJ51" i="41"/>
  <c r="DJ50" i="41"/>
  <c r="DM74" i="41"/>
  <c r="DR73" i="41"/>
  <c r="AK73" i="41"/>
  <c r="DQ73" i="41"/>
  <c r="AJ73" i="41"/>
  <c r="DB51" i="41"/>
  <c r="DB50" i="41"/>
  <c r="DL76" i="41"/>
  <c r="BR44" i="41"/>
  <c r="BD44" i="41"/>
  <c r="AZ44" i="41"/>
  <c r="AV44" i="41"/>
  <c r="AR44" i="41"/>
  <c r="AM44" i="41"/>
  <c r="AI44" i="41"/>
  <c r="AD44" i="41"/>
  <c r="Y44" i="41"/>
  <c r="BI44" i="41" s="1"/>
  <c r="BP44" i="41"/>
  <c r="BF44" i="41"/>
  <c r="BB44" i="41"/>
  <c r="AX44" i="41"/>
  <c r="AT44" i="41"/>
  <c r="AP44" i="41"/>
  <c r="AK44" i="41"/>
  <c r="AF44" i="41"/>
  <c r="AB44" i="41"/>
  <c r="DN76" i="41"/>
  <c r="DC49" i="41"/>
  <c r="DC48" i="41"/>
  <c r="BH42" i="41"/>
  <c r="BI42" i="41"/>
  <c r="DE48" i="41"/>
  <c r="DE49" i="41"/>
  <c r="DA48" i="41"/>
  <c r="DA49" i="41"/>
  <c r="DI48" i="41"/>
  <c r="DI49" i="41"/>
  <c r="DG49" i="41"/>
  <c r="DG48" i="41"/>
  <c r="DO74" i="41"/>
  <c r="DS73" i="41"/>
  <c r="AL73" i="41"/>
  <c r="DT73" i="41"/>
  <c r="AM73" i="41"/>
  <c r="BR45" i="41"/>
  <c r="BD45" i="41"/>
  <c r="AZ45" i="41"/>
  <c r="AV45" i="41"/>
  <c r="AR45" i="41"/>
  <c r="AM45" i="41"/>
  <c r="AI45" i="41"/>
  <c r="AD45" i="41"/>
  <c r="Y45" i="41"/>
  <c r="BI45" i="41" s="1"/>
  <c r="BP45" i="41"/>
  <c r="AT45" i="41"/>
  <c r="AB45" i="41"/>
  <c r="AX45" i="41"/>
  <c r="AF45" i="41"/>
  <c r="BB45" i="41"/>
  <c r="AK45" i="41"/>
  <c r="BF45" i="41"/>
  <c r="AP45" i="41"/>
  <c r="DF51" i="46"/>
  <c r="DF50" i="46"/>
  <c r="DC53" i="46"/>
  <c r="DC52" i="46"/>
  <c r="DA52" i="46"/>
  <c r="DA53" i="46"/>
  <c r="DB51" i="46"/>
  <c r="DB50" i="46"/>
  <c r="DD53" i="46"/>
  <c r="DD52" i="46"/>
  <c r="DG53" i="46"/>
  <c r="DG52" i="46"/>
  <c r="DO75" i="46"/>
  <c r="DH53" i="46"/>
  <c r="DH52" i="46"/>
  <c r="CY53" i="46"/>
  <c r="CY52" i="46"/>
  <c r="CZ53" i="46"/>
  <c r="CZ52" i="46"/>
  <c r="DE52" i="46"/>
  <c r="DE53" i="46"/>
  <c r="DI52" i="46"/>
  <c r="DI53" i="46"/>
  <c r="DJ51" i="46"/>
  <c r="DJ50" i="46"/>
  <c r="DM75" i="46"/>
  <c r="DD52" i="45"/>
  <c r="DD53" i="45"/>
  <c r="DJ50" i="45"/>
  <c r="DJ51" i="45"/>
  <c r="CX50" i="45"/>
  <c r="CX51" i="45"/>
  <c r="DB50" i="45"/>
  <c r="DB51" i="45"/>
  <c r="DE51" i="45"/>
  <c r="DE50" i="45"/>
  <c r="CY53" i="45"/>
  <c r="CY52" i="45"/>
  <c r="DM74" i="45"/>
  <c r="DH52" i="45"/>
  <c r="DH53" i="45"/>
  <c r="DA51" i="45"/>
  <c r="DA50" i="45"/>
  <c r="DF50" i="45"/>
  <c r="DF51" i="45"/>
  <c r="DC53" i="45"/>
  <c r="DC52" i="45"/>
  <c r="CZ52" i="45"/>
  <c r="CZ53" i="45"/>
  <c r="DG53" i="45"/>
  <c r="DG52" i="45"/>
  <c r="DO75" i="45"/>
  <c r="DG50" i="44"/>
  <c r="DG51" i="44"/>
  <c r="DI52" i="44"/>
  <c r="DI53" i="44"/>
  <c r="CX53" i="44"/>
  <c r="CX52" i="44"/>
  <c r="DD51" i="44"/>
  <c r="DD50" i="44"/>
  <c r="DH51" i="44"/>
  <c r="DH50" i="44"/>
  <c r="DF53" i="44"/>
  <c r="DF52" i="44"/>
  <c r="CY50" i="44"/>
  <c r="CY51" i="44"/>
  <c r="CZ51" i="44"/>
  <c r="CZ50" i="44"/>
  <c r="DE52" i="44"/>
  <c r="DE53" i="44"/>
  <c r="DC51" i="44"/>
  <c r="DC50" i="44"/>
  <c r="DJ53" i="44"/>
  <c r="DJ52" i="44"/>
  <c r="CX53" i="43"/>
  <c r="CX52" i="43"/>
  <c r="DJ53" i="43"/>
  <c r="DJ52" i="43"/>
  <c r="DC53" i="43"/>
  <c r="DC52" i="43"/>
  <c r="DE51" i="43"/>
  <c r="DE50" i="43"/>
  <c r="DM75" i="43"/>
  <c r="DA51" i="43"/>
  <c r="DA50" i="43"/>
  <c r="DG53" i="43"/>
  <c r="DG52" i="43"/>
  <c r="DD51" i="43"/>
  <c r="DD50" i="43"/>
  <c r="DI51" i="43"/>
  <c r="DI50" i="43"/>
  <c r="DB53" i="43"/>
  <c r="DB52" i="43"/>
  <c r="DO74" i="43"/>
  <c r="DO75" i="42"/>
  <c r="DB53" i="42"/>
  <c r="DB52" i="42"/>
  <c r="DM75" i="42"/>
  <c r="DJ53" i="42"/>
  <c r="DJ52" i="42"/>
  <c r="CX53" i="42"/>
  <c r="CX52" i="42"/>
  <c r="BK45" i="42"/>
  <c r="BL45" i="42"/>
  <c r="DG52" i="42"/>
  <c r="DG53" i="42"/>
  <c r="DI51" i="42"/>
  <c r="DI50" i="42"/>
  <c r="DE51" i="42"/>
  <c r="DE50" i="42"/>
  <c r="BJ44" i="42"/>
  <c r="BM44" i="42"/>
  <c r="BI44" i="42"/>
  <c r="BL44" i="42"/>
  <c r="BH44" i="42"/>
  <c r="BK44" i="42"/>
  <c r="DC52" i="42"/>
  <c r="DC53" i="42"/>
  <c r="DA51" i="42"/>
  <c r="DA50" i="42"/>
  <c r="DO75" i="41"/>
  <c r="DT74" i="41"/>
  <c r="AM74" i="41"/>
  <c r="DS74" i="41"/>
  <c r="AL74" i="41"/>
  <c r="DN77" i="41"/>
  <c r="DJ52" i="41"/>
  <c r="DJ53" i="41"/>
  <c r="DG51" i="41"/>
  <c r="DG50" i="41"/>
  <c r="BM44" i="41"/>
  <c r="BL44" i="41"/>
  <c r="BH44" i="41"/>
  <c r="BK44" i="41"/>
  <c r="DM75" i="41"/>
  <c r="DQ74" i="41"/>
  <c r="AJ74" i="41"/>
  <c r="DR74" i="41"/>
  <c r="AK74" i="41"/>
  <c r="BJ45" i="41"/>
  <c r="BM45" i="41"/>
  <c r="BL45" i="41"/>
  <c r="BH45" i="41"/>
  <c r="BK45" i="41"/>
  <c r="DI50" i="41"/>
  <c r="DI51" i="41"/>
  <c r="DB52" i="41"/>
  <c r="DB53" i="41"/>
  <c r="CX52" i="41"/>
  <c r="CX53" i="41"/>
  <c r="DA50" i="41"/>
  <c r="DA51" i="41"/>
  <c r="DE50" i="41"/>
  <c r="DE51" i="41"/>
  <c r="DC51" i="41"/>
  <c r="DC50" i="41"/>
  <c r="DL77" i="41"/>
  <c r="DJ53" i="46"/>
  <c r="DJ52" i="46"/>
  <c r="DI54" i="46"/>
  <c r="DI55" i="46"/>
  <c r="DO76" i="46"/>
  <c r="DD55" i="46"/>
  <c r="DD54" i="46"/>
  <c r="DF52" i="46"/>
  <c r="DF53" i="46"/>
  <c r="CZ55" i="46"/>
  <c r="CZ54" i="46"/>
  <c r="DH55" i="46"/>
  <c r="DH54" i="46"/>
  <c r="DB53" i="46"/>
  <c r="DB52" i="46"/>
  <c r="DM76" i="46"/>
  <c r="DE54" i="46"/>
  <c r="DE55" i="46"/>
  <c r="DG55" i="46"/>
  <c r="DG54" i="46"/>
  <c r="DA54" i="46"/>
  <c r="DA55" i="46"/>
  <c r="DC55" i="46"/>
  <c r="DC54" i="46"/>
  <c r="CY55" i="46"/>
  <c r="CY54" i="46"/>
  <c r="DJ53" i="45"/>
  <c r="DJ52" i="45"/>
  <c r="DG55" i="45"/>
  <c r="DG54" i="45"/>
  <c r="DC55" i="45"/>
  <c r="DC54" i="45"/>
  <c r="CY55" i="45"/>
  <c r="CY54" i="45"/>
  <c r="CX53" i="45"/>
  <c r="CX52" i="45"/>
  <c r="DO76" i="45"/>
  <c r="CZ54" i="45"/>
  <c r="CZ55" i="45"/>
  <c r="DA53" i="45"/>
  <c r="DA52" i="45"/>
  <c r="DE53" i="45"/>
  <c r="DE52" i="45"/>
  <c r="DD54" i="45"/>
  <c r="DD55" i="45"/>
  <c r="DF53" i="45"/>
  <c r="DF52" i="45"/>
  <c r="DH54" i="45"/>
  <c r="DH55" i="45"/>
  <c r="DM75" i="45"/>
  <c r="DB53" i="45"/>
  <c r="DB52" i="45"/>
  <c r="DC53" i="44"/>
  <c r="DC52" i="44"/>
  <c r="CZ52" i="44"/>
  <c r="CZ53" i="44"/>
  <c r="DD52" i="44"/>
  <c r="DD53" i="44"/>
  <c r="CX54" i="44"/>
  <c r="CX55" i="44"/>
  <c r="DG53" i="44"/>
  <c r="DG52" i="44"/>
  <c r="DE54" i="44"/>
  <c r="DE55" i="44"/>
  <c r="CY53" i="44"/>
  <c r="CY52" i="44"/>
  <c r="DH52" i="44"/>
  <c r="DH53" i="44"/>
  <c r="DJ54" i="44"/>
  <c r="DJ55" i="44"/>
  <c r="DI54" i="44"/>
  <c r="DI55" i="44"/>
  <c r="DF54" i="44"/>
  <c r="DF55" i="44"/>
  <c r="DE53" i="43"/>
  <c r="DE52" i="43"/>
  <c r="DJ55" i="43"/>
  <c r="DJ54" i="43"/>
  <c r="DO75" i="43"/>
  <c r="DB55" i="43"/>
  <c r="DB54" i="43"/>
  <c r="DD52" i="43"/>
  <c r="DD53" i="43"/>
  <c r="DA53" i="43"/>
  <c r="DA52" i="43"/>
  <c r="DC55" i="43"/>
  <c r="DC54" i="43"/>
  <c r="DM76" i="43"/>
  <c r="CX55" i="43"/>
  <c r="CX54" i="43"/>
  <c r="DI53" i="43"/>
  <c r="DI52" i="43"/>
  <c r="DG55" i="43"/>
  <c r="DG54" i="43"/>
  <c r="DA53" i="42"/>
  <c r="DA52" i="42"/>
  <c r="DI53" i="42"/>
  <c r="DI52" i="42"/>
  <c r="DB54" i="42"/>
  <c r="DB55" i="42"/>
  <c r="DC54" i="42"/>
  <c r="DC55" i="42"/>
  <c r="DJ54" i="42"/>
  <c r="DJ55" i="42"/>
  <c r="DE53" i="42"/>
  <c r="DE52" i="42"/>
  <c r="DG54" i="42"/>
  <c r="DG55" i="42"/>
  <c r="DM76" i="42"/>
  <c r="CX54" i="42"/>
  <c r="CX55" i="42"/>
  <c r="BR48" i="42"/>
  <c r="BD48" i="42"/>
  <c r="AZ48" i="42"/>
  <c r="AV48" i="42"/>
  <c r="AD48" i="42"/>
  <c r="Y48" i="42"/>
  <c r="BP48" i="42"/>
  <c r="AT48" i="42"/>
  <c r="AB48" i="42"/>
  <c r="AX48" i="42"/>
  <c r="AF48" i="42"/>
  <c r="BB48" i="42"/>
  <c r="BF48" i="42"/>
  <c r="DO76" i="42"/>
  <c r="DB54" i="41"/>
  <c r="DB55" i="41"/>
  <c r="DE53" i="41"/>
  <c r="DE52" i="41"/>
  <c r="CX54" i="41"/>
  <c r="CX55" i="41"/>
  <c r="DM76" i="41"/>
  <c r="DQ75" i="41"/>
  <c r="AJ75" i="41"/>
  <c r="DR75" i="41"/>
  <c r="AK75" i="41"/>
  <c r="DN78" i="41"/>
  <c r="DO76" i="41"/>
  <c r="DT75" i="41"/>
  <c r="AM75" i="41"/>
  <c r="DS75" i="41"/>
  <c r="AL75" i="41"/>
  <c r="DJ54" i="41"/>
  <c r="DJ55" i="41"/>
  <c r="DC52" i="41"/>
  <c r="DC53" i="41"/>
  <c r="DI53" i="41"/>
  <c r="DI52" i="41"/>
  <c r="DL78" i="41"/>
  <c r="DA53" i="41"/>
  <c r="DA52" i="41"/>
  <c r="DG52" i="41"/>
  <c r="DG53" i="41"/>
  <c r="BR48" i="41"/>
  <c r="BD48" i="41"/>
  <c r="AZ48" i="41"/>
  <c r="AV48" i="41"/>
  <c r="AR48" i="41"/>
  <c r="AM48" i="41"/>
  <c r="AI48" i="41"/>
  <c r="AD48" i="41"/>
  <c r="Y48" i="41"/>
  <c r="BH48" i="41" s="1"/>
  <c r="BP48" i="41"/>
  <c r="BF48" i="41"/>
  <c r="BB48" i="41"/>
  <c r="AX48" i="41"/>
  <c r="AT48" i="41"/>
  <c r="AP48" i="41"/>
  <c r="AK48" i="41"/>
  <c r="AF48" i="41"/>
  <c r="AB48" i="41"/>
  <c r="CY56" i="46"/>
  <c r="CY57" i="46"/>
  <c r="DO77" i="46"/>
  <c r="DJ54" i="46"/>
  <c r="DJ55" i="46"/>
  <c r="DC56" i="46"/>
  <c r="DC57" i="46"/>
  <c r="DG56" i="46"/>
  <c r="DG57" i="46"/>
  <c r="DB54" i="46"/>
  <c r="DB55" i="46"/>
  <c r="CZ56" i="46"/>
  <c r="CZ57" i="46"/>
  <c r="DD56" i="46"/>
  <c r="DD57" i="46"/>
  <c r="DI57" i="46"/>
  <c r="DI56" i="46"/>
  <c r="DA57" i="46"/>
  <c r="DA56" i="46"/>
  <c r="DE57" i="46"/>
  <c r="DE56" i="46"/>
  <c r="DF54" i="46"/>
  <c r="DF55" i="46"/>
  <c r="DM77" i="46"/>
  <c r="DH56" i="46"/>
  <c r="DH57" i="46"/>
  <c r="DD57" i="45"/>
  <c r="DD56" i="45"/>
  <c r="CX55" i="45"/>
  <c r="CX54" i="45"/>
  <c r="DJ55" i="45"/>
  <c r="DJ54" i="45"/>
  <c r="DM76" i="45"/>
  <c r="DF55" i="45"/>
  <c r="DF54" i="45"/>
  <c r="DA54" i="45"/>
  <c r="DA55" i="45"/>
  <c r="DC57" i="45"/>
  <c r="DC56" i="45"/>
  <c r="DB55" i="45"/>
  <c r="DB54" i="45"/>
  <c r="DH57" i="45"/>
  <c r="DH56" i="45"/>
  <c r="CZ57" i="45"/>
  <c r="CZ56" i="45"/>
  <c r="DO77" i="45"/>
  <c r="DE54" i="45"/>
  <c r="DE55" i="45"/>
  <c r="CY57" i="45"/>
  <c r="CY56" i="45"/>
  <c r="DG57" i="45"/>
  <c r="DG56" i="45"/>
  <c r="DJ57" i="44"/>
  <c r="DJ56" i="44"/>
  <c r="DG55" i="44"/>
  <c r="DG54" i="44"/>
  <c r="DD55" i="44"/>
  <c r="DD54" i="44"/>
  <c r="CY55" i="44"/>
  <c r="CY54" i="44"/>
  <c r="DC55" i="44"/>
  <c r="DC54" i="44"/>
  <c r="DE57" i="44"/>
  <c r="DE56" i="44"/>
  <c r="CX57" i="44"/>
  <c r="CX56" i="44"/>
  <c r="CZ55" i="44"/>
  <c r="CZ54" i="44"/>
  <c r="DF57" i="44"/>
  <c r="DF56" i="44"/>
  <c r="DI57" i="44"/>
  <c r="DI56" i="44"/>
  <c r="DH55" i="44"/>
  <c r="DH54" i="44"/>
  <c r="DG57" i="43"/>
  <c r="DG56" i="43"/>
  <c r="DA54" i="43"/>
  <c r="DA55" i="43"/>
  <c r="DB56" i="43"/>
  <c r="DB57" i="43"/>
  <c r="DD54" i="43"/>
  <c r="DD55" i="43"/>
  <c r="DJ56" i="43"/>
  <c r="DJ57" i="43"/>
  <c r="DI54" i="43"/>
  <c r="DI55" i="43"/>
  <c r="DC57" i="43"/>
  <c r="DC56" i="43"/>
  <c r="CX56" i="43"/>
  <c r="CX57" i="43"/>
  <c r="DM77" i="43"/>
  <c r="DO76" i="43"/>
  <c r="DE54" i="43"/>
  <c r="DE55" i="43"/>
  <c r="CX57" i="42"/>
  <c r="CX56" i="42"/>
  <c r="DB57" i="42"/>
  <c r="DB56" i="42"/>
  <c r="DI55" i="42"/>
  <c r="DI54" i="42"/>
  <c r="DM77" i="42"/>
  <c r="DE55" i="42"/>
  <c r="DE54" i="42"/>
  <c r="DC57" i="42"/>
  <c r="DC56" i="42"/>
  <c r="DA55" i="42"/>
  <c r="DA54" i="42"/>
  <c r="DO77" i="42"/>
  <c r="BI48" i="42"/>
  <c r="DG57" i="42"/>
  <c r="DG56" i="42"/>
  <c r="DJ57" i="42"/>
  <c r="DJ56" i="42"/>
  <c r="CX57" i="41"/>
  <c r="CX56" i="41"/>
  <c r="DC54" i="41"/>
  <c r="DC55" i="41"/>
  <c r="DB57" i="41"/>
  <c r="DB56" i="41"/>
  <c r="DL79" i="41"/>
  <c r="DN79" i="41"/>
  <c r="BM48" i="41"/>
  <c r="BI48" i="41"/>
  <c r="BL48" i="41"/>
  <c r="BK48" i="41"/>
  <c r="BJ48" i="41"/>
  <c r="DI54" i="41"/>
  <c r="DI55" i="41"/>
  <c r="DJ57" i="41"/>
  <c r="DJ56" i="41"/>
  <c r="DO77" i="41"/>
  <c r="DS76" i="41"/>
  <c r="AL76" i="41"/>
  <c r="DT76" i="41"/>
  <c r="AM76" i="41"/>
  <c r="DM77" i="41"/>
  <c r="DR76" i="41"/>
  <c r="AK76" i="41"/>
  <c r="DQ76" i="41"/>
  <c r="AJ76" i="41"/>
  <c r="DG54" i="41"/>
  <c r="DG55" i="41"/>
  <c r="DA54" i="41"/>
  <c r="DA55" i="41"/>
  <c r="DE54" i="41"/>
  <c r="DE55" i="41"/>
  <c r="DH58" i="46"/>
  <c r="DH59" i="46"/>
  <c r="DM78" i="46"/>
  <c r="DE59" i="46"/>
  <c r="DE58" i="46"/>
  <c r="DD58" i="46"/>
  <c r="DD59" i="46"/>
  <c r="DB57" i="46"/>
  <c r="DB56" i="46"/>
  <c r="DC59" i="46"/>
  <c r="DC58" i="46"/>
  <c r="DJ57" i="46"/>
  <c r="DJ56" i="46"/>
  <c r="DO78" i="46"/>
  <c r="DF57" i="46"/>
  <c r="DF56" i="46"/>
  <c r="CY59" i="46"/>
  <c r="CY58" i="46"/>
  <c r="DI59" i="46"/>
  <c r="DI58" i="46"/>
  <c r="DA59" i="46"/>
  <c r="DA58" i="46"/>
  <c r="CZ58" i="46"/>
  <c r="CZ59" i="46"/>
  <c r="DG59" i="46"/>
  <c r="DG58" i="46"/>
  <c r="CZ59" i="45"/>
  <c r="CZ58" i="45"/>
  <c r="DB56" i="45"/>
  <c r="DB57" i="45"/>
  <c r="DM77" i="45"/>
  <c r="DG58" i="45"/>
  <c r="DG59" i="45"/>
  <c r="DE57" i="45"/>
  <c r="DE56" i="45"/>
  <c r="DC58" i="45"/>
  <c r="DC59" i="45"/>
  <c r="DF56" i="45"/>
  <c r="DF57" i="45"/>
  <c r="CX56" i="45"/>
  <c r="CX57" i="45"/>
  <c r="DO78" i="45"/>
  <c r="DH59" i="45"/>
  <c r="DH58" i="45"/>
  <c r="DA57" i="45"/>
  <c r="DA56" i="45"/>
  <c r="DJ56" i="45"/>
  <c r="DJ57" i="45"/>
  <c r="CY58" i="45"/>
  <c r="CY59" i="45"/>
  <c r="DD59" i="45"/>
  <c r="DD58" i="45"/>
  <c r="CX59" i="44"/>
  <c r="CX58" i="44"/>
  <c r="DC56" i="44"/>
  <c r="DC57" i="44"/>
  <c r="DH57" i="44"/>
  <c r="DH56" i="44"/>
  <c r="DF59" i="44"/>
  <c r="DF58" i="44"/>
  <c r="CZ57" i="44"/>
  <c r="CZ56" i="44"/>
  <c r="DE59" i="44"/>
  <c r="DE58" i="44"/>
  <c r="DG56" i="44"/>
  <c r="DG57" i="44"/>
  <c r="DI59" i="44"/>
  <c r="DI58" i="44"/>
  <c r="CY56" i="44"/>
  <c r="CY57" i="44"/>
  <c r="DD57" i="44"/>
  <c r="DD56" i="44"/>
  <c r="DJ59" i="44"/>
  <c r="DJ58" i="44"/>
  <c r="DA57" i="43"/>
  <c r="DA56" i="43"/>
  <c r="CX59" i="43"/>
  <c r="CX58" i="43"/>
  <c r="DC58" i="43"/>
  <c r="DC59" i="43"/>
  <c r="DD57" i="43"/>
  <c r="DD56" i="43"/>
  <c r="DM78" i="43"/>
  <c r="DI57" i="43"/>
  <c r="DI56" i="43"/>
  <c r="DB59" i="43"/>
  <c r="DB58" i="43"/>
  <c r="DE57" i="43"/>
  <c r="DE56" i="43"/>
  <c r="DO77" i="43"/>
  <c r="DJ59" i="43"/>
  <c r="DJ58" i="43"/>
  <c r="DG58" i="43"/>
  <c r="DG59" i="43"/>
  <c r="DO78" i="42"/>
  <c r="DM78" i="42"/>
  <c r="DI57" i="42"/>
  <c r="DI56" i="42"/>
  <c r="DC58" i="42"/>
  <c r="DC59" i="42"/>
  <c r="CX59" i="42"/>
  <c r="CX58" i="42"/>
  <c r="DA57" i="42"/>
  <c r="DA56" i="42"/>
  <c r="BR53" i="42"/>
  <c r="BD53" i="42"/>
  <c r="AZ53" i="42"/>
  <c r="AV53" i="42"/>
  <c r="AD53" i="42"/>
  <c r="Y53" i="42"/>
  <c r="BB53" i="42"/>
  <c r="BF53" i="42"/>
  <c r="BP53" i="42"/>
  <c r="AT53" i="42"/>
  <c r="AB53" i="42"/>
  <c r="AX53" i="42"/>
  <c r="AF53" i="42"/>
  <c r="DB59" i="42"/>
  <c r="DB58" i="42"/>
  <c r="DJ59" i="42"/>
  <c r="DJ58" i="42"/>
  <c r="DG58" i="42"/>
  <c r="DG59" i="42"/>
  <c r="DE57" i="42"/>
  <c r="DE56" i="42"/>
  <c r="DE57" i="41"/>
  <c r="DE56" i="41"/>
  <c r="DG56" i="41"/>
  <c r="DG57" i="41"/>
  <c r="DI57" i="41"/>
  <c r="DI56" i="41"/>
  <c r="DN80" i="41"/>
  <c r="DO78" i="41"/>
  <c r="DT77" i="41"/>
  <c r="DS77" i="41"/>
  <c r="AL77" i="41"/>
  <c r="DL80" i="41"/>
  <c r="DA57" i="41"/>
  <c r="DA56" i="41"/>
  <c r="DM78" i="41"/>
  <c r="DQ77" i="41"/>
  <c r="AJ77" i="41"/>
  <c r="DR77" i="41"/>
  <c r="DB58" i="41"/>
  <c r="DB59" i="41"/>
  <c r="DJ58" i="41"/>
  <c r="DJ59" i="41"/>
  <c r="DC56" i="41"/>
  <c r="DC57" i="41"/>
  <c r="CX58" i="41"/>
  <c r="CX59" i="41"/>
  <c r="BR53" i="41"/>
  <c r="BD53" i="41"/>
  <c r="AZ53" i="41"/>
  <c r="AV53" i="41"/>
  <c r="AR53" i="41"/>
  <c r="AM53" i="41"/>
  <c r="AI53" i="41"/>
  <c r="AD53" i="41"/>
  <c r="Y53" i="41"/>
  <c r="BL53" i="41" s="1"/>
  <c r="BP53" i="41"/>
  <c r="BF53" i="41"/>
  <c r="BB53" i="41"/>
  <c r="AX53" i="41"/>
  <c r="AT53" i="41"/>
  <c r="AP53" i="41"/>
  <c r="AK53" i="41"/>
  <c r="AF53" i="41"/>
  <c r="AB53" i="41"/>
  <c r="DC61" i="46"/>
  <c r="DC60" i="46"/>
  <c r="DG61" i="46"/>
  <c r="DG60" i="46"/>
  <c r="DA60" i="46"/>
  <c r="DA61" i="46"/>
  <c r="DF59" i="46"/>
  <c r="DF58" i="46"/>
  <c r="DJ59" i="46"/>
  <c r="DJ58" i="46"/>
  <c r="DM79" i="46"/>
  <c r="CZ61" i="46"/>
  <c r="CZ60" i="46"/>
  <c r="DI60" i="46"/>
  <c r="DI61" i="46"/>
  <c r="DB59" i="46"/>
  <c r="DB58" i="46"/>
  <c r="DE60" i="46"/>
  <c r="DE61" i="46"/>
  <c r="DH61" i="46"/>
  <c r="DH60" i="46"/>
  <c r="CY61" i="46"/>
  <c r="CY60" i="46"/>
  <c r="DO79" i="46"/>
  <c r="DD61" i="46"/>
  <c r="DD60" i="46"/>
  <c r="CY61" i="45"/>
  <c r="CY60" i="45"/>
  <c r="DB59" i="45"/>
  <c r="DB58" i="45"/>
  <c r="DD60" i="45"/>
  <c r="DD61" i="45"/>
  <c r="DA59" i="45"/>
  <c r="DA58" i="45"/>
  <c r="DF59" i="45"/>
  <c r="DF58" i="45"/>
  <c r="DJ59" i="45"/>
  <c r="DJ58" i="45"/>
  <c r="DO79" i="45"/>
  <c r="CX59" i="45"/>
  <c r="CX58" i="45"/>
  <c r="DE59" i="45"/>
  <c r="DE58" i="45"/>
  <c r="DH60" i="45"/>
  <c r="DH61" i="45"/>
  <c r="DC61" i="45"/>
  <c r="DC60" i="45"/>
  <c r="DG61" i="45"/>
  <c r="DG60" i="45"/>
  <c r="DM78" i="45"/>
  <c r="CZ60" i="45"/>
  <c r="CZ61" i="45"/>
  <c r="CY59" i="44"/>
  <c r="CY58" i="44"/>
  <c r="DI60" i="44"/>
  <c r="DI61" i="44"/>
  <c r="DG59" i="44"/>
  <c r="DG58" i="44"/>
  <c r="DC59" i="44"/>
  <c r="DC58" i="44"/>
  <c r="DJ60" i="44"/>
  <c r="DJ61" i="44"/>
  <c r="DE60" i="44"/>
  <c r="DE61" i="44"/>
  <c r="DF60" i="44"/>
  <c r="DF61" i="44"/>
  <c r="DD58" i="44"/>
  <c r="DD59" i="44"/>
  <c r="CZ58" i="44"/>
  <c r="CZ59" i="44"/>
  <c r="DH58" i="44"/>
  <c r="DH59" i="44"/>
  <c r="CX60" i="44"/>
  <c r="CX61" i="44"/>
  <c r="DG61" i="43"/>
  <c r="DG60" i="43"/>
  <c r="DM79" i="43"/>
  <c r="DA59" i="43"/>
  <c r="DA58" i="43"/>
  <c r="DE59" i="43"/>
  <c r="DE58" i="43"/>
  <c r="DI59" i="43"/>
  <c r="DI58" i="43"/>
  <c r="DD59" i="43"/>
  <c r="DD58" i="43"/>
  <c r="DC61" i="43"/>
  <c r="DC60" i="43"/>
  <c r="CX61" i="43"/>
  <c r="CX60" i="43"/>
  <c r="DJ61" i="43"/>
  <c r="DJ60" i="43"/>
  <c r="DO78" i="43"/>
  <c r="DB61" i="43"/>
  <c r="DB60" i="43"/>
  <c r="DJ61" i="42"/>
  <c r="DJ60" i="42"/>
  <c r="DB61" i="42"/>
  <c r="DB60" i="42"/>
  <c r="DA59" i="42"/>
  <c r="DA58" i="42"/>
  <c r="DC60" i="42"/>
  <c r="DC61" i="42"/>
  <c r="DM79" i="42"/>
  <c r="DG60" i="42"/>
  <c r="DG61" i="42"/>
  <c r="DI59" i="42"/>
  <c r="DI58" i="42"/>
  <c r="DO79" i="42"/>
  <c r="DE59" i="42"/>
  <c r="DE58" i="42"/>
  <c r="BJ53" i="42"/>
  <c r="BM53" i="42"/>
  <c r="BI53" i="42"/>
  <c r="BL53" i="42"/>
  <c r="BH53" i="42"/>
  <c r="BK53" i="42"/>
  <c r="CX61" i="42"/>
  <c r="CX60" i="42"/>
  <c r="BM53" i="41"/>
  <c r="BI53" i="41"/>
  <c r="BH53" i="41"/>
  <c r="BK53" i="41"/>
  <c r="BJ53" i="41"/>
  <c r="DC58" i="41"/>
  <c r="DC59" i="41"/>
  <c r="DE59" i="41"/>
  <c r="DE58" i="41"/>
  <c r="CX60" i="41"/>
  <c r="CX61" i="41"/>
  <c r="DO79" i="41"/>
  <c r="DS78" i="41"/>
  <c r="AL78" i="41"/>
  <c r="DT78" i="41"/>
  <c r="AM78" i="41"/>
  <c r="DG58" i="41"/>
  <c r="DG59" i="41"/>
  <c r="DJ60" i="41"/>
  <c r="DJ61" i="41"/>
  <c r="DA59" i="41"/>
  <c r="DA58" i="41"/>
  <c r="DI59" i="41"/>
  <c r="DI58" i="41"/>
  <c r="DB60" i="41"/>
  <c r="DB61" i="41"/>
  <c r="DM79" i="41"/>
  <c r="DQ78" i="41"/>
  <c r="AJ78" i="41"/>
  <c r="DR78" i="41"/>
  <c r="AK78" i="41"/>
  <c r="DL81" i="41"/>
  <c r="DN81" i="41"/>
  <c r="BP55" i="41"/>
  <c r="BF55" i="41"/>
  <c r="BB55" i="41"/>
  <c r="AX55" i="41"/>
  <c r="AT55" i="41"/>
  <c r="AP55" i="41"/>
  <c r="AK55" i="41"/>
  <c r="AF55" i="41"/>
  <c r="AB55" i="41"/>
  <c r="AR55" i="41"/>
  <c r="Y55" i="41"/>
  <c r="BH55" i="41" s="1"/>
  <c r="BR55" i="41"/>
  <c r="AV55" i="41"/>
  <c r="AD55" i="41"/>
  <c r="AZ55" i="41"/>
  <c r="AI55" i="41"/>
  <c r="BD55" i="41"/>
  <c r="AM55" i="41"/>
  <c r="DF60" i="46"/>
  <c r="DF61" i="46"/>
  <c r="DB60" i="46"/>
  <c r="DB61" i="46"/>
  <c r="CY62" i="46"/>
  <c r="CY63" i="46"/>
  <c r="DE63" i="46"/>
  <c r="DE62" i="46"/>
  <c r="DI63" i="46"/>
  <c r="DI62" i="46"/>
  <c r="DJ60" i="46"/>
  <c r="DJ61" i="46"/>
  <c r="DO80" i="46"/>
  <c r="DM80" i="46"/>
  <c r="DA63" i="46"/>
  <c r="DA62" i="46"/>
  <c r="DD62" i="46"/>
  <c r="DD63" i="46"/>
  <c r="DH63" i="46"/>
  <c r="DH62" i="46"/>
  <c r="CZ63" i="46"/>
  <c r="CZ62" i="46"/>
  <c r="DC62" i="46"/>
  <c r="DC63" i="46"/>
  <c r="DG62" i="46"/>
  <c r="DG63" i="46"/>
  <c r="CZ63" i="45"/>
  <c r="CZ62" i="45"/>
  <c r="DM79" i="45"/>
  <c r="DC63" i="45"/>
  <c r="DC62" i="45"/>
  <c r="DO80" i="45"/>
  <c r="DF61" i="45"/>
  <c r="DF60" i="45"/>
  <c r="DB61" i="45"/>
  <c r="DB60" i="45"/>
  <c r="DH63" i="45"/>
  <c r="DH62" i="45"/>
  <c r="CX61" i="45"/>
  <c r="CX60" i="45"/>
  <c r="DA60" i="45"/>
  <c r="DA61" i="45"/>
  <c r="DD63" i="45"/>
  <c r="DD62" i="45"/>
  <c r="DG63" i="45"/>
  <c r="DG62" i="45"/>
  <c r="DE60" i="45"/>
  <c r="DE61" i="45"/>
  <c r="DJ61" i="45"/>
  <c r="DJ60" i="45"/>
  <c r="CY63" i="45"/>
  <c r="CY62" i="45"/>
  <c r="CX63" i="44"/>
  <c r="CX62" i="44"/>
  <c r="CZ61" i="44"/>
  <c r="CZ60" i="44"/>
  <c r="DF63" i="44"/>
  <c r="DF62" i="44"/>
  <c r="DI63" i="44"/>
  <c r="DI62" i="44"/>
  <c r="DJ63" i="44"/>
  <c r="DJ62" i="44"/>
  <c r="DG61" i="44"/>
  <c r="DG60" i="44"/>
  <c r="DH61" i="44"/>
  <c r="DH60" i="44"/>
  <c r="DD61" i="44"/>
  <c r="DD60" i="44"/>
  <c r="DE63" i="44"/>
  <c r="DE62" i="44"/>
  <c r="DC61" i="44"/>
  <c r="DC60" i="44"/>
  <c r="CY61" i="44"/>
  <c r="CY60" i="44"/>
  <c r="DO79" i="43"/>
  <c r="DB62" i="43"/>
  <c r="DB63" i="43"/>
  <c r="DC63" i="43"/>
  <c r="DC62" i="43"/>
  <c r="DI60" i="43"/>
  <c r="DI61" i="43"/>
  <c r="DA60" i="43"/>
  <c r="DA61" i="43"/>
  <c r="DM80" i="43"/>
  <c r="DJ62" i="43"/>
  <c r="DJ63" i="43"/>
  <c r="CX62" i="43"/>
  <c r="CX63" i="43"/>
  <c r="DD60" i="43"/>
  <c r="DD61" i="43"/>
  <c r="DE60" i="43"/>
  <c r="DE61" i="43"/>
  <c r="DG63" i="43"/>
  <c r="DG62" i="43"/>
  <c r="BR55" i="42"/>
  <c r="BD55" i="42"/>
  <c r="AZ55" i="42"/>
  <c r="AV55" i="42"/>
  <c r="AD55" i="42"/>
  <c r="Y55" i="42"/>
  <c r="BH55" i="42" s="1"/>
  <c r="BP55" i="42"/>
  <c r="BF55" i="42"/>
  <c r="BB55" i="42"/>
  <c r="AX55" i="42"/>
  <c r="AT55" i="42"/>
  <c r="AF55" i="42"/>
  <c r="AB55" i="42"/>
  <c r="DO80" i="42"/>
  <c r="DI60" i="42"/>
  <c r="DI61" i="42"/>
  <c r="DG63" i="42"/>
  <c r="DG62" i="42"/>
  <c r="DM80" i="42"/>
  <c r="DA60" i="42"/>
  <c r="DA61" i="42"/>
  <c r="DJ63" i="42"/>
  <c r="DJ62" i="42"/>
  <c r="DE60" i="42"/>
  <c r="DE61" i="42"/>
  <c r="DC63" i="42"/>
  <c r="DC62" i="42"/>
  <c r="DB63" i="42"/>
  <c r="DB62" i="42"/>
  <c r="CX63" i="42"/>
  <c r="CX62" i="42"/>
  <c r="DB63" i="41"/>
  <c r="DB62" i="41"/>
  <c r="DI61" i="41"/>
  <c r="DI60" i="41"/>
  <c r="DL82" i="41"/>
  <c r="DL83" i="41"/>
  <c r="DA61" i="41"/>
  <c r="DA60" i="41"/>
  <c r="CX63" i="41"/>
  <c r="CX62" i="41"/>
  <c r="DE61" i="41"/>
  <c r="DE60" i="41"/>
  <c r="BL55" i="41"/>
  <c r="BK55" i="41"/>
  <c r="BJ55" i="41"/>
  <c r="BM55" i="41"/>
  <c r="DN82" i="41"/>
  <c r="DN83" i="41"/>
  <c r="DM80" i="41"/>
  <c r="DQ79" i="41"/>
  <c r="AJ79" i="41"/>
  <c r="DR79" i="41"/>
  <c r="AK79" i="41"/>
  <c r="DJ63" i="41"/>
  <c r="DJ62" i="41"/>
  <c r="DG60" i="41"/>
  <c r="DG61" i="41"/>
  <c r="DO80" i="41"/>
  <c r="DS79" i="41"/>
  <c r="AL79" i="41"/>
  <c r="DT79" i="41"/>
  <c r="AM79" i="41"/>
  <c r="DC60" i="41"/>
  <c r="DC61" i="41"/>
  <c r="DG64" i="46"/>
  <c r="DG65" i="46"/>
  <c r="CZ64" i="46"/>
  <c r="CZ65" i="46"/>
  <c r="DO81" i="46"/>
  <c r="DI65" i="46"/>
  <c r="DI64" i="46"/>
  <c r="DC64" i="46"/>
  <c r="DC65" i="46"/>
  <c r="DM81" i="46"/>
  <c r="DJ63" i="46"/>
  <c r="DJ62" i="46"/>
  <c r="DH64" i="46"/>
  <c r="DH65" i="46"/>
  <c r="DA65" i="46"/>
  <c r="DA64" i="46"/>
  <c r="DE65" i="46"/>
  <c r="DE64" i="46"/>
  <c r="DB63" i="46"/>
  <c r="DB62" i="46"/>
  <c r="DD64" i="46"/>
  <c r="DD65" i="46"/>
  <c r="CY64" i="46"/>
  <c r="CY65" i="46"/>
  <c r="DF63" i="46"/>
  <c r="DF62" i="46"/>
  <c r="DJ62" i="45"/>
  <c r="DJ63" i="45"/>
  <c r="DG64" i="45"/>
  <c r="DG65" i="45"/>
  <c r="DH65" i="45"/>
  <c r="DH64" i="45"/>
  <c r="CY64" i="45"/>
  <c r="CY65" i="45"/>
  <c r="DE63" i="45"/>
  <c r="DE62" i="45"/>
  <c r="DM80" i="45"/>
  <c r="DD65" i="45"/>
  <c r="DD64" i="45"/>
  <c r="CX62" i="45"/>
  <c r="CX63" i="45"/>
  <c r="DB62" i="45"/>
  <c r="DB63" i="45"/>
  <c r="DO81" i="45"/>
  <c r="DC64" i="45"/>
  <c r="DC65" i="45"/>
  <c r="DA63" i="45"/>
  <c r="DA62" i="45"/>
  <c r="DF62" i="45"/>
  <c r="DF63" i="45"/>
  <c r="CZ65" i="45"/>
  <c r="CZ64" i="45"/>
  <c r="CZ63" i="44"/>
  <c r="CZ62" i="44"/>
  <c r="DH63" i="44"/>
  <c r="DH62" i="44"/>
  <c r="DJ65" i="44"/>
  <c r="DJ64" i="44"/>
  <c r="DD63" i="44"/>
  <c r="DD62" i="44"/>
  <c r="DF65" i="44"/>
  <c r="DF64" i="44"/>
  <c r="CY62" i="44"/>
  <c r="CY63" i="44"/>
  <c r="DE65" i="44"/>
  <c r="DE64" i="44"/>
  <c r="DC62" i="44"/>
  <c r="DC63" i="44"/>
  <c r="DG62" i="44"/>
  <c r="DG63" i="44"/>
  <c r="DI65" i="44"/>
  <c r="DI64" i="44"/>
  <c r="CX65" i="44"/>
  <c r="CX64" i="44"/>
  <c r="DE63" i="43"/>
  <c r="DE62" i="43"/>
  <c r="DA63" i="43"/>
  <c r="DA62" i="43"/>
  <c r="DG64" i="43"/>
  <c r="DG65" i="43"/>
  <c r="DD63" i="43"/>
  <c r="DD62" i="43"/>
  <c r="DJ64" i="43"/>
  <c r="DJ65" i="43"/>
  <c r="DC64" i="43"/>
  <c r="DC65" i="43"/>
  <c r="DO80" i="43"/>
  <c r="DI63" i="43"/>
  <c r="DI62" i="43"/>
  <c r="CX64" i="43"/>
  <c r="CX65" i="43"/>
  <c r="DM81" i="43"/>
  <c r="DB64" i="43"/>
  <c r="DB65" i="43"/>
  <c r="DE63" i="42"/>
  <c r="DE62" i="42"/>
  <c r="DJ64" i="42"/>
  <c r="DJ65" i="42"/>
  <c r="DI63" i="42"/>
  <c r="DI62" i="42"/>
  <c r="DO81" i="42"/>
  <c r="CX64" i="42"/>
  <c r="CX65" i="42"/>
  <c r="DC64" i="42"/>
  <c r="DC65" i="42"/>
  <c r="DA63" i="42"/>
  <c r="DA62" i="42"/>
  <c r="DM81" i="42"/>
  <c r="DB64" i="42"/>
  <c r="DB65" i="42"/>
  <c r="BP58" i="42"/>
  <c r="BF58" i="42"/>
  <c r="BB58" i="42"/>
  <c r="AX58" i="42"/>
  <c r="AT58" i="42"/>
  <c r="AF58" i="42"/>
  <c r="AB58" i="42"/>
  <c r="BD58" i="42"/>
  <c r="AD58" i="42"/>
  <c r="BR58" i="42"/>
  <c r="AV58" i="42"/>
  <c r="AZ58" i="42"/>
  <c r="Y58" i="42"/>
  <c r="BH58" i="42" s="1"/>
  <c r="DG64" i="42"/>
  <c r="DG65" i="42"/>
  <c r="DO81" i="41"/>
  <c r="DT80" i="41"/>
  <c r="AM80" i="41"/>
  <c r="DS80" i="41"/>
  <c r="AL80" i="41"/>
  <c r="DL84" i="41"/>
  <c r="DL85" i="41"/>
  <c r="DL86" i="41"/>
  <c r="DL87" i="41"/>
  <c r="DL88" i="41"/>
  <c r="DL89" i="41"/>
  <c r="DL90" i="41"/>
  <c r="DG62" i="41"/>
  <c r="DG63" i="41"/>
  <c r="CX64" i="41"/>
  <c r="CX65" i="41"/>
  <c r="DI63" i="41"/>
  <c r="DI62" i="41"/>
  <c r="DB64" i="41"/>
  <c r="DB65" i="41"/>
  <c r="DJ64" i="41"/>
  <c r="DJ65" i="41"/>
  <c r="DE63" i="41"/>
  <c r="DE62" i="41"/>
  <c r="BP58" i="41"/>
  <c r="BF58" i="41"/>
  <c r="BB58" i="41"/>
  <c r="AX58" i="41"/>
  <c r="AT58" i="41"/>
  <c r="AP58" i="41"/>
  <c r="AK58" i="41"/>
  <c r="AF58" i="41"/>
  <c r="AB58" i="41"/>
  <c r="BR58" i="41"/>
  <c r="BD58" i="41"/>
  <c r="AZ58" i="41"/>
  <c r="AV58" i="41"/>
  <c r="AR58" i="41"/>
  <c r="AM58" i="41"/>
  <c r="AI58" i="41"/>
  <c r="AD58" i="41"/>
  <c r="Y58" i="41"/>
  <c r="BJ58" i="41" s="1"/>
  <c r="DC62" i="41"/>
  <c r="DC63" i="41"/>
  <c r="DM81" i="41"/>
  <c r="DQ80" i="41"/>
  <c r="AJ80" i="41"/>
  <c r="DR80" i="41"/>
  <c r="AK80" i="41"/>
  <c r="DN84" i="41"/>
  <c r="DN85" i="41"/>
  <c r="DN86" i="41"/>
  <c r="DN87" i="41"/>
  <c r="DN88" i="41"/>
  <c r="DN89" i="41"/>
  <c r="DN90" i="41"/>
  <c r="DA63" i="41"/>
  <c r="DA62" i="41"/>
  <c r="CY67" i="46"/>
  <c r="CY66" i="46"/>
  <c r="DD67" i="46"/>
  <c r="DD66" i="46"/>
  <c r="DB65" i="46"/>
  <c r="DB64" i="46"/>
  <c r="DA66" i="46"/>
  <c r="DA67" i="46"/>
  <c r="DM82" i="46"/>
  <c r="DM83" i="46"/>
  <c r="DI66" i="46"/>
  <c r="DI67" i="46"/>
  <c r="CZ67" i="46"/>
  <c r="CZ66" i="46"/>
  <c r="DF65" i="46"/>
  <c r="DF64" i="46"/>
  <c r="DH67" i="46"/>
  <c r="DH66" i="46"/>
  <c r="DJ65" i="46"/>
  <c r="DJ64" i="46"/>
  <c r="DC67" i="46"/>
  <c r="DC66" i="46"/>
  <c r="DE66" i="46"/>
  <c r="DE67" i="46"/>
  <c r="DG67" i="46"/>
  <c r="DG66" i="46"/>
  <c r="DO82" i="46"/>
  <c r="DO83" i="46"/>
  <c r="DF64" i="45"/>
  <c r="DF65" i="45"/>
  <c r="DB64" i="45"/>
  <c r="DB65" i="45"/>
  <c r="CY67" i="45"/>
  <c r="CY66" i="45"/>
  <c r="DG67" i="45"/>
  <c r="DG66" i="45"/>
  <c r="CZ66" i="45"/>
  <c r="CZ67" i="45"/>
  <c r="DM81" i="45"/>
  <c r="DA65" i="45"/>
  <c r="DA64" i="45"/>
  <c r="CX64" i="45"/>
  <c r="CX65" i="45"/>
  <c r="DD66" i="45"/>
  <c r="DD67" i="45"/>
  <c r="DH66" i="45"/>
  <c r="DH67" i="45"/>
  <c r="DJ64" i="45"/>
  <c r="DJ65" i="45"/>
  <c r="DC67" i="45"/>
  <c r="DC66" i="45"/>
  <c r="DO82" i="45"/>
  <c r="DO83" i="45"/>
  <c r="DE65" i="45"/>
  <c r="DE64" i="45"/>
  <c r="DI66" i="44"/>
  <c r="DI67" i="44"/>
  <c r="DG64" i="44"/>
  <c r="DG65" i="44"/>
  <c r="DC64" i="44"/>
  <c r="DC65" i="44"/>
  <c r="DD64" i="44"/>
  <c r="DD65" i="44"/>
  <c r="DJ67" i="44"/>
  <c r="DJ66" i="44"/>
  <c r="CZ64" i="44"/>
  <c r="CZ65" i="44"/>
  <c r="CX67" i="44"/>
  <c r="CX66" i="44"/>
  <c r="DE66" i="44"/>
  <c r="DE67" i="44"/>
  <c r="CY64" i="44"/>
  <c r="CY65" i="44"/>
  <c r="DF67" i="44"/>
  <c r="DF66" i="44"/>
  <c r="DH64" i="44"/>
  <c r="DH65" i="44"/>
  <c r="CX67" i="43"/>
  <c r="CX66" i="43"/>
  <c r="DG67" i="43"/>
  <c r="DG66" i="43"/>
  <c r="DC67" i="43"/>
  <c r="DC66" i="43"/>
  <c r="DI65" i="43"/>
  <c r="DI64" i="43"/>
  <c r="DO81" i="43"/>
  <c r="DB67" i="43"/>
  <c r="DB66" i="43"/>
  <c r="DM82" i="43"/>
  <c r="DM83" i="43"/>
  <c r="DJ67" i="43"/>
  <c r="DJ66" i="43"/>
  <c r="DD65" i="43"/>
  <c r="DD64" i="43"/>
  <c r="DA65" i="43"/>
  <c r="DA64" i="43"/>
  <c r="DE65" i="43"/>
  <c r="DE64" i="43"/>
  <c r="BL58" i="42"/>
  <c r="BM58" i="42"/>
  <c r="BR61" i="42"/>
  <c r="BD61" i="42"/>
  <c r="AZ61" i="42"/>
  <c r="AV61" i="42"/>
  <c r="AD61" i="42"/>
  <c r="Y61" i="42"/>
  <c r="BI61" i="42" s="1"/>
  <c r="BP61" i="42"/>
  <c r="AT61" i="42"/>
  <c r="AB61" i="42"/>
  <c r="AX61" i="42"/>
  <c r="AF61" i="42"/>
  <c r="BB61" i="42"/>
  <c r="BF61" i="42"/>
  <c r="DM82" i="42"/>
  <c r="DM83" i="42"/>
  <c r="CX66" i="42"/>
  <c r="CX67" i="42"/>
  <c r="DO82" i="42"/>
  <c r="DO83" i="42"/>
  <c r="BR59" i="42"/>
  <c r="BD59" i="42"/>
  <c r="AZ59" i="42"/>
  <c r="AV59" i="42"/>
  <c r="AD59" i="42"/>
  <c r="Y59" i="42"/>
  <c r="BI59" i="42" s="1"/>
  <c r="BB59" i="42"/>
  <c r="BF59" i="42"/>
  <c r="BP59" i="42"/>
  <c r="AT59" i="42"/>
  <c r="AB59" i="42"/>
  <c r="AX59" i="42"/>
  <c r="AF59" i="42"/>
  <c r="DB66" i="42"/>
  <c r="DB67" i="42"/>
  <c r="DC66" i="42"/>
  <c r="DC67" i="42"/>
  <c r="DG66" i="42"/>
  <c r="DG67" i="42"/>
  <c r="DA64" i="42"/>
  <c r="DA65" i="42"/>
  <c r="DI64" i="42"/>
  <c r="DI65" i="42"/>
  <c r="DE64" i="42"/>
  <c r="DE65" i="42"/>
  <c r="DJ67" i="42"/>
  <c r="DJ66" i="42"/>
  <c r="DA64" i="41"/>
  <c r="DA65" i="41"/>
  <c r="DN91" i="41"/>
  <c r="DC64" i="41"/>
  <c r="DC65" i="41"/>
  <c r="DB67" i="41"/>
  <c r="DB66" i="41"/>
  <c r="CX66" i="41"/>
  <c r="CX67" i="41"/>
  <c r="BK58" i="41"/>
  <c r="BH58" i="41"/>
  <c r="DJ67" i="41"/>
  <c r="DJ66" i="41"/>
  <c r="DM82" i="41"/>
  <c r="DM83" i="41"/>
  <c r="DR81" i="41"/>
  <c r="DQ81" i="41"/>
  <c r="AJ81" i="41"/>
  <c r="DE64" i="41"/>
  <c r="DE65" i="41"/>
  <c r="DI64" i="41"/>
  <c r="DI65" i="41"/>
  <c r="BR59" i="41"/>
  <c r="BD59" i="41"/>
  <c r="AZ59" i="41"/>
  <c r="AV59" i="41"/>
  <c r="AR59" i="41"/>
  <c r="AM59" i="41"/>
  <c r="AI59" i="41"/>
  <c r="AD59" i="41"/>
  <c r="Y59" i="41"/>
  <c r="BI59" i="41" s="1"/>
  <c r="BP59" i="41"/>
  <c r="BF59" i="41"/>
  <c r="BB59" i="41"/>
  <c r="AX59" i="41"/>
  <c r="AT59" i="41"/>
  <c r="AP59" i="41"/>
  <c r="AK59" i="41"/>
  <c r="AF59" i="41"/>
  <c r="AB59" i="41"/>
  <c r="DG64" i="41"/>
  <c r="DG65" i="41"/>
  <c r="DL91" i="41"/>
  <c r="DO82" i="41"/>
  <c r="DO83" i="41"/>
  <c r="DT81" i="41"/>
  <c r="DS81" i="41"/>
  <c r="AL81" i="41"/>
  <c r="DG68" i="46"/>
  <c r="DG69" i="46"/>
  <c r="DC68" i="46"/>
  <c r="DC69" i="46"/>
  <c r="DI69" i="46"/>
  <c r="DI68" i="46"/>
  <c r="DM84" i="46"/>
  <c r="DM85" i="46"/>
  <c r="DM86" i="46"/>
  <c r="DM87" i="46"/>
  <c r="DM88" i="46"/>
  <c r="DM89" i="46"/>
  <c r="DM90" i="46"/>
  <c r="DA69" i="46"/>
  <c r="DA68" i="46"/>
  <c r="DE69" i="46"/>
  <c r="DE68" i="46"/>
  <c r="DF66" i="46"/>
  <c r="DF67" i="46"/>
  <c r="DD69" i="46"/>
  <c r="DD68" i="46"/>
  <c r="DJ67" i="46"/>
  <c r="DJ66" i="46"/>
  <c r="DO84" i="46"/>
  <c r="DO85" i="46"/>
  <c r="DO86" i="46"/>
  <c r="DO87" i="46"/>
  <c r="DO88" i="46"/>
  <c r="DO89" i="46"/>
  <c r="DO90" i="46"/>
  <c r="DH69" i="46"/>
  <c r="DH68" i="46"/>
  <c r="CZ69" i="46"/>
  <c r="CZ68" i="46"/>
  <c r="DB67" i="46"/>
  <c r="DB66" i="46"/>
  <c r="CY68" i="46"/>
  <c r="CY69" i="46"/>
  <c r="DO84" i="45"/>
  <c r="DO85" i="45"/>
  <c r="DO86" i="45"/>
  <c r="DO87" i="45"/>
  <c r="DO88" i="45"/>
  <c r="DO89" i="45"/>
  <c r="DO90" i="45"/>
  <c r="DE67" i="45"/>
  <c r="DE66" i="45"/>
  <c r="DJ67" i="45"/>
  <c r="DJ66" i="45"/>
  <c r="DD69" i="45"/>
  <c r="DD68" i="45"/>
  <c r="DB67" i="45"/>
  <c r="DB66" i="45"/>
  <c r="DC69" i="45"/>
  <c r="DC68" i="45"/>
  <c r="DM82" i="45"/>
  <c r="DM83" i="45"/>
  <c r="DG69" i="45"/>
  <c r="DG68" i="45"/>
  <c r="DF67" i="45"/>
  <c r="DF66" i="45"/>
  <c r="DH69" i="45"/>
  <c r="DH68" i="45"/>
  <c r="CX67" i="45"/>
  <c r="CX66" i="45"/>
  <c r="DA67" i="45"/>
  <c r="DA66" i="45"/>
  <c r="CZ69" i="45"/>
  <c r="CZ68" i="45"/>
  <c r="CY69" i="45"/>
  <c r="CY68" i="45"/>
  <c r="DF68" i="44"/>
  <c r="DF69" i="44"/>
  <c r="CZ67" i="44"/>
  <c r="CZ66" i="44"/>
  <c r="DD67" i="44"/>
  <c r="DD66" i="44"/>
  <c r="CY67" i="44"/>
  <c r="CY66" i="44"/>
  <c r="DC67" i="44"/>
  <c r="DC66" i="44"/>
  <c r="DI69" i="44"/>
  <c r="DI68" i="44"/>
  <c r="CX68" i="44"/>
  <c r="CX69" i="44"/>
  <c r="DH67" i="44"/>
  <c r="DH66" i="44"/>
  <c r="DE69" i="44"/>
  <c r="DE68" i="44"/>
  <c r="DJ68" i="44"/>
  <c r="DJ69" i="44"/>
  <c r="DG67" i="44"/>
  <c r="DG66" i="44"/>
  <c r="DB68" i="43"/>
  <c r="DB69" i="43"/>
  <c r="DE67" i="43"/>
  <c r="DE66" i="43"/>
  <c r="DD66" i="43"/>
  <c r="DD67" i="43"/>
  <c r="DI67" i="43"/>
  <c r="DI66" i="43"/>
  <c r="DM84" i="43"/>
  <c r="DM85" i="43"/>
  <c r="DM86" i="43"/>
  <c r="DM87" i="43"/>
  <c r="DM88" i="43"/>
  <c r="DM89" i="43"/>
  <c r="DM90" i="43"/>
  <c r="DG69" i="43"/>
  <c r="DG68" i="43"/>
  <c r="CX68" i="43"/>
  <c r="CX69" i="43"/>
  <c r="DA67" i="43"/>
  <c r="DA66" i="43"/>
  <c r="DJ68" i="43"/>
  <c r="DJ69" i="43"/>
  <c r="DO82" i="43"/>
  <c r="DO83" i="43"/>
  <c r="DC69" i="43"/>
  <c r="DC68" i="43"/>
  <c r="DJ69" i="42"/>
  <c r="DJ68" i="42"/>
  <c r="DI67" i="42"/>
  <c r="DI66" i="42"/>
  <c r="DG68" i="42"/>
  <c r="DG69" i="42"/>
  <c r="BM61" i="42"/>
  <c r="BK61" i="42"/>
  <c r="DC68" i="42"/>
  <c r="DC69" i="42"/>
  <c r="DO84" i="42"/>
  <c r="DO85" i="42"/>
  <c r="DO86" i="42"/>
  <c r="DO87" i="42"/>
  <c r="DO88" i="42"/>
  <c r="DO89" i="42"/>
  <c r="DO90" i="42"/>
  <c r="DE67" i="42"/>
  <c r="DE66" i="42"/>
  <c r="DA67" i="42"/>
  <c r="DA66" i="42"/>
  <c r="BM59" i="42"/>
  <c r="BK59" i="42"/>
  <c r="CX69" i="42"/>
  <c r="CX68" i="42"/>
  <c r="DB69" i="42"/>
  <c r="DB68" i="42"/>
  <c r="DM84" i="42"/>
  <c r="DM85" i="42"/>
  <c r="DM86" i="42"/>
  <c r="DM87" i="42"/>
  <c r="DM88" i="42"/>
  <c r="DM89" i="42"/>
  <c r="DM90" i="42"/>
  <c r="BP62" i="42"/>
  <c r="BF62" i="42"/>
  <c r="BB62" i="42"/>
  <c r="AX62" i="42"/>
  <c r="AT62" i="42"/>
  <c r="AF62" i="42"/>
  <c r="AB62" i="42"/>
  <c r="Y62" i="42"/>
  <c r="BL62" i="42" s="1"/>
  <c r="BR62" i="42"/>
  <c r="AV62" i="42"/>
  <c r="AD62" i="42"/>
  <c r="AZ62" i="42"/>
  <c r="BD62" i="42"/>
  <c r="DO84" i="41"/>
  <c r="DO85" i="41"/>
  <c r="DO86" i="41"/>
  <c r="DO87" i="41"/>
  <c r="DO88" i="41"/>
  <c r="DO89" i="41"/>
  <c r="DO90" i="41"/>
  <c r="DT83" i="41"/>
  <c r="DS83" i="41"/>
  <c r="AL83" i="41"/>
  <c r="DG67" i="41"/>
  <c r="DG66" i="41"/>
  <c r="BM59" i="41"/>
  <c r="BL59" i="41"/>
  <c r="BH59" i="41"/>
  <c r="BK59" i="41"/>
  <c r="CX69" i="41"/>
  <c r="CX68" i="41"/>
  <c r="DB69" i="41"/>
  <c r="DB68" i="41"/>
  <c r="BP62" i="41"/>
  <c r="BF62" i="41"/>
  <c r="BB62" i="41"/>
  <c r="AX62" i="41"/>
  <c r="AT62" i="41"/>
  <c r="AP62" i="41"/>
  <c r="AK62" i="41"/>
  <c r="AF62" i="41"/>
  <c r="AB62" i="41"/>
  <c r="BR62" i="41"/>
  <c r="BD62" i="41"/>
  <c r="AZ62" i="41"/>
  <c r="AV62" i="41"/>
  <c r="AR62" i="41"/>
  <c r="AM62" i="41"/>
  <c r="AI62" i="41"/>
  <c r="AD62" i="41"/>
  <c r="Y62" i="41"/>
  <c r="BM62" i="41" s="1"/>
  <c r="DE67" i="41"/>
  <c r="DE66" i="41"/>
  <c r="DL92" i="41"/>
  <c r="DI67" i="41"/>
  <c r="DI66" i="41"/>
  <c r="DJ69" i="41"/>
  <c r="DJ68" i="41"/>
  <c r="DC67" i="41"/>
  <c r="DC66" i="41"/>
  <c r="DN92" i="41"/>
  <c r="DM84" i="41"/>
  <c r="DM85" i="41"/>
  <c r="DM86" i="41"/>
  <c r="DM87" i="41"/>
  <c r="DM88" i="41"/>
  <c r="DM89" i="41"/>
  <c r="DM90" i="41"/>
  <c r="DQ83" i="41"/>
  <c r="AJ83" i="41"/>
  <c r="DR83" i="41"/>
  <c r="BR61" i="41"/>
  <c r="BD61" i="41"/>
  <c r="AZ61" i="41"/>
  <c r="AV61" i="41"/>
  <c r="AR61" i="41"/>
  <c r="AM61" i="41"/>
  <c r="AI61" i="41"/>
  <c r="AD61" i="41"/>
  <c r="Y61" i="41"/>
  <c r="BM61" i="41" s="1"/>
  <c r="BP61" i="41"/>
  <c r="BF61" i="41"/>
  <c r="BB61" i="41"/>
  <c r="AX61" i="41"/>
  <c r="AT61" i="41"/>
  <c r="AP61" i="41"/>
  <c r="AK61" i="41"/>
  <c r="AF61" i="41"/>
  <c r="AB61" i="41"/>
  <c r="DA67" i="41"/>
  <c r="DA66" i="41"/>
  <c r="CY70" i="46"/>
  <c r="CY71" i="46"/>
  <c r="CZ71" i="46"/>
  <c r="CZ70" i="46"/>
  <c r="DD71" i="46"/>
  <c r="DD70" i="46"/>
  <c r="DE70" i="46"/>
  <c r="DE71" i="46"/>
  <c r="DC70" i="46"/>
  <c r="DC71" i="46"/>
  <c r="DO91" i="46"/>
  <c r="DM91" i="46"/>
  <c r="DH71" i="46"/>
  <c r="DH70" i="46"/>
  <c r="DF68" i="46"/>
  <c r="DF69" i="46"/>
  <c r="DA71" i="46"/>
  <c r="DA70" i="46"/>
  <c r="DG70" i="46"/>
  <c r="DG71" i="46"/>
  <c r="DB68" i="46"/>
  <c r="DB69" i="46"/>
  <c r="DJ68" i="46"/>
  <c r="DJ69" i="46"/>
  <c r="DI71" i="46"/>
  <c r="DI70" i="46"/>
  <c r="DF68" i="45"/>
  <c r="DF69" i="45"/>
  <c r="DB68" i="45"/>
  <c r="DB69" i="45"/>
  <c r="CY71" i="45"/>
  <c r="CY70" i="45"/>
  <c r="DA68" i="45"/>
  <c r="DA69" i="45"/>
  <c r="DM84" i="45"/>
  <c r="DM85" i="45"/>
  <c r="DM86" i="45"/>
  <c r="DM87" i="45"/>
  <c r="DM88" i="45"/>
  <c r="DM89" i="45"/>
  <c r="DM90" i="45"/>
  <c r="DD70" i="45"/>
  <c r="DD71" i="45"/>
  <c r="DE68" i="45"/>
  <c r="DE69" i="45"/>
  <c r="DH70" i="45"/>
  <c r="DH71" i="45"/>
  <c r="DG71" i="45"/>
  <c r="DG70" i="45"/>
  <c r="CZ70" i="45"/>
  <c r="CZ71" i="45"/>
  <c r="CX68" i="45"/>
  <c r="CX69" i="45"/>
  <c r="DC71" i="45"/>
  <c r="DC70" i="45"/>
  <c r="DJ68" i="45"/>
  <c r="DJ69" i="45"/>
  <c r="DO91" i="45"/>
  <c r="DH69" i="44"/>
  <c r="DH68" i="44"/>
  <c r="CX70" i="44"/>
  <c r="CX71" i="44"/>
  <c r="DG68" i="44"/>
  <c r="DG69" i="44"/>
  <c r="DI70" i="44"/>
  <c r="DI71" i="44"/>
  <c r="CZ69" i="44"/>
  <c r="CZ68" i="44"/>
  <c r="DJ70" i="44"/>
  <c r="DJ71" i="44"/>
  <c r="DE70" i="44"/>
  <c r="DE71" i="44"/>
  <c r="CY68" i="44"/>
  <c r="CY69" i="44"/>
  <c r="DF70" i="44"/>
  <c r="DF71" i="44"/>
  <c r="DC68" i="44"/>
  <c r="DC69" i="44"/>
  <c r="DD69" i="44"/>
  <c r="DD68" i="44"/>
  <c r="DO84" i="43"/>
  <c r="DO85" i="43"/>
  <c r="DO86" i="43"/>
  <c r="DO87" i="43"/>
  <c r="DO88" i="43"/>
  <c r="DO89" i="43"/>
  <c r="DO90" i="43"/>
  <c r="CX70" i="43"/>
  <c r="CX71" i="43"/>
  <c r="DD69" i="43"/>
  <c r="DD68" i="43"/>
  <c r="DC71" i="43"/>
  <c r="DC70" i="43"/>
  <c r="DI68" i="43"/>
  <c r="DI69" i="43"/>
  <c r="DA68" i="43"/>
  <c r="DA69" i="43"/>
  <c r="DM91" i="43"/>
  <c r="DB70" i="43"/>
  <c r="DB71" i="43"/>
  <c r="DJ70" i="43"/>
  <c r="DJ71" i="43"/>
  <c r="DG71" i="43"/>
  <c r="DG70" i="43"/>
  <c r="DE68" i="43"/>
  <c r="DE69" i="43"/>
  <c r="DB71" i="42"/>
  <c r="DB70" i="42"/>
  <c r="DC71" i="42"/>
  <c r="DC70" i="42"/>
  <c r="BJ62" i="42"/>
  <c r="DM91" i="42"/>
  <c r="CX71" i="42"/>
  <c r="CX70" i="42"/>
  <c r="DE69" i="42"/>
  <c r="DE68" i="42"/>
  <c r="DI69" i="42"/>
  <c r="DI68" i="42"/>
  <c r="BP64" i="42"/>
  <c r="BR64" i="42"/>
  <c r="BF64" i="42"/>
  <c r="BB64" i="42"/>
  <c r="AX64" i="42"/>
  <c r="AT64" i="42"/>
  <c r="AF64" i="42"/>
  <c r="AB64" i="42"/>
  <c r="AV64" i="42"/>
  <c r="AZ64" i="42"/>
  <c r="BD64" i="42"/>
  <c r="AD64" i="42"/>
  <c r="DG71" i="42"/>
  <c r="DG70" i="42"/>
  <c r="DA69" i="42"/>
  <c r="DA68" i="42"/>
  <c r="DO91" i="42"/>
  <c r="DJ71" i="42"/>
  <c r="DJ70" i="42"/>
  <c r="BP65" i="42"/>
  <c r="BF65" i="42"/>
  <c r="BB65" i="42"/>
  <c r="AX65" i="42"/>
  <c r="AT65" i="42"/>
  <c r="AF65" i="42"/>
  <c r="AB65" i="42"/>
  <c r="BD65" i="42"/>
  <c r="BR65" i="42"/>
  <c r="AD65" i="42"/>
  <c r="AV65" i="42"/>
  <c r="AZ65" i="42"/>
  <c r="DL93" i="41"/>
  <c r="DB71" i="41"/>
  <c r="DB70" i="41"/>
  <c r="DN93" i="41"/>
  <c r="DI68" i="41"/>
  <c r="DI69" i="41"/>
  <c r="DG69" i="41"/>
  <c r="DG68" i="41"/>
  <c r="DM91" i="41"/>
  <c r="DR90" i="41"/>
  <c r="DQ90" i="41"/>
  <c r="AJ90" i="41"/>
  <c r="DJ71" i="41"/>
  <c r="DJ70" i="41"/>
  <c r="BK62" i="41"/>
  <c r="BJ62" i="41"/>
  <c r="BI62" i="41"/>
  <c r="BL62" i="41"/>
  <c r="BH62" i="41"/>
  <c r="BP64" i="41"/>
  <c r="BF64" i="41"/>
  <c r="BB64" i="41"/>
  <c r="AX64" i="41"/>
  <c r="AT64" i="41"/>
  <c r="AP64" i="41"/>
  <c r="AK64" i="41"/>
  <c r="AF64" i="41"/>
  <c r="AB64" i="41"/>
  <c r="BR64" i="41"/>
  <c r="BD64" i="41"/>
  <c r="AZ64" i="41"/>
  <c r="AV64" i="41"/>
  <c r="AR64" i="41"/>
  <c r="AM64" i="41"/>
  <c r="AI64" i="41"/>
  <c r="AD64" i="41"/>
  <c r="Y64" i="41"/>
  <c r="BK64" i="41" s="1"/>
  <c r="DA68" i="41"/>
  <c r="DA69" i="41"/>
  <c r="BI61" i="41"/>
  <c r="BL61" i="41"/>
  <c r="BH61" i="41"/>
  <c r="BJ61" i="41"/>
  <c r="DC69" i="41"/>
  <c r="DC68" i="41"/>
  <c r="DE68" i="41"/>
  <c r="DE69" i="41"/>
  <c r="CX71" i="41"/>
  <c r="CX70" i="41"/>
  <c r="DO91" i="41"/>
  <c r="DS90" i="41"/>
  <c r="AL90" i="41"/>
  <c r="DT90" i="41"/>
  <c r="DJ70" i="46"/>
  <c r="DJ71" i="46"/>
  <c r="DG72" i="46"/>
  <c r="DG73" i="46"/>
  <c r="DF70" i="46"/>
  <c r="DF71" i="46"/>
  <c r="DC72" i="46"/>
  <c r="DC73" i="46"/>
  <c r="DD72" i="46"/>
  <c r="DD73" i="46"/>
  <c r="DB70" i="46"/>
  <c r="DB71" i="46"/>
  <c r="DM92" i="46"/>
  <c r="DE73" i="46"/>
  <c r="DE72" i="46"/>
  <c r="DI73" i="46"/>
  <c r="DI72" i="46"/>
  <c r="DA73" i="46"/>
  <c r="DA72" i="46"/>
  <c r="DH73" i="46"/>
  <c r="DH72" i="46"/>
  <c r="DO92" i="46"/>
  <c r="CZ73" i="46"/>
  <c r="CZ72" i="46"/>
  <c r="CY72" i="46"/>
  <c r="CY73" i="46"/>
  <c r="DJ70" i="45"/>
  <c r="DJ71" i="45"/>
  <c r="DE70" i="45"/>
  <c r="DE71" i="45"/>
  <c r="DB70" i="45"/>
  <c r="DB71" i="45"/>
  <c r="CX70" i="45"/>
  <c r="CX71" i="45"/>
  <c r="DG73" i="45"/>
  <c r="DG72" i="45"/>
  <c r="DM91" i="45"/>
  <c r="CY73" i="45"/>
  <c r="CY72" i="45"/>
  <c r="DH73" i="45"/>
  <c r="DH72" i="45"/>
  <c r="DD73" i="45"/>
  <c r="DD72" i="45"/>
  <c r="DA70" i="45"/>
  <c r="DA71" i="45"/>
  <c r="DF70" i="45"/>
  <c r="DF71" i="45"/>
  <c r="DO92" i="45"/>
  <c r="DC73" i="45"/>
  <c r="DC72" i="45"/>
  <c r="CZ73" i="45"/>
  <c r="CZ72" i="45"/>
  <c r="DC70" i="44"/>
  <c r="DC71" i="44"/>
  <c r="DJ73" i="44"/>
  <c r="DJ72" i="44"/>
  <c r="CX73" i="44"/>
  <c r="CX72" i="44"/>
  <c r="DH71" i="44"/>
  <c r="DH70" i="44"/>
  <c r="CY70" i="44"/>
  <c r="CY71" i="44"/>
  <c r="DD71" i="44"/>
  <c r="DD70" i="44"/>
  <c r="DF73" i="44"/>
  <c r="DF72" i="44"/>
  <c r="CZ71" i="44"/>
  <c r="CZ70" i="44"/>
  <c r="DI73" i="44"/>
  <c r="DI72" i="44"/>
  <c r="DE73" i="44"/>
  <c r="DE72" i="44"/>
  <c r="DG70" i="44"/>
  <c r="DG71" i="44"/>
  <c r="DG73" i="43"/>
  <c r="DG72" i="43"/>
  <c r="DB72" i="43"/>
  <c r="DB73" i="43"/>
  <c r="DE70" i="43"/>
  <c r="DE71" i="43"/>
  <c r="DM92" i="43"/>
  <c r="DC73" i="43"/>
  <c r="DC72" i="43"/>
  <c r="DD70" i="43"/>
  <c r="DD71" i="43"/>
  <c r="DJ72" i="43"/>
  <c r="DJ73" i="43"/>
  <c r="DA70" i="43"/>
  <c r="DA71" i="43"/>
  <c r="DI70" i="43"/>
  <c r="DI71" i="43"/>
  <c r="CX72" i="43"/>
  <c r="CX73" i="43"/>
  <c r="DO91" i="43"/>
  <c r="DO92" i="42"/>
  <c r="BR67" i="42"/>
  <c r="BD67" i="42"/>
  <c r="AZ67" i="42"/>
  <c r="AV67" i="42"/>
  <c r="AD67" i="42"/>
  <c r="BB67" i="42"/>
  <c r="BP67" i="42"/>
  <c r="BF67" i="42"/>
  <c r="AB67" i="42"/>
  <c r="AT67" i="42"/>
  <c r="AF67" i="42"/>
  <c r="AX67" i="42"/>
  <c r="BK64" i="42"/>
  <c r="DE71" i="42"/>
  <c r="DE70" i="42"/>
  <c r="BL65" i="42"/>
  <c r="BJ65" i="42"/>
  <c r="DA71" i="42"/>
  <c r="DA70" i="42"/>
  <c r="DG73" i="42"/>
  <c r="DG72" i="42"/>
  <c r="CX73" i="42"/>
  <c r="CX72" i="42"/>
  <c r="DC73" i="42"/>
  <c r="DC72" i="42"/>
  <c r="DJ73" i="42"/>
  <c r="DJ72" i="42"/>
  <c r="DI71" i="42"/>
  <c r="DI70" i="42"/>
  <c r="DM92" i="42"/>
  <c r="DB73" i="42"/>
  <c r="DB72" i="42"/>
  <c r="DO92" i="41"/>
  <c r="DT91" i="41"/>
  <c r="DS91" i="41"/>
  <c r="AL91" i="41"/>
  <c r="DE70" i="41"/>
  <c r="DE71" i="41"/>
  <c r="DA71" i="41"/>
  <c r="DA70" i="41"/>
  <c r="DJ72" i="41"/>
  <c r="DJ73" i="41"/>
  <c r="DL94" i="41"/>
  <c r="DG71" i="41"/>
  <c r="DG70" i="41"/>
  <c r="BP65" i="41"/>
  <c r="BF65" i="41"/>
  <c r="BB65" i="41"/>
  <c r="AX65" i="41"/>
  <c r="AT65" i="41"/>
  <c r="AP65" i="41"/>
  <c r="AK65" i="41"/>
  <c r="AF65" i="41"/>
  <c r="AB65" i="41"/>
  <c r="AR65" i="41"/>
  <c r="AI65" i="41"/>
  <c r="BR65" i="41"/>
  <c r="AV65" i="41"/>
  <c r="AZ65" i="41"/>
  <c r="Y65" i="41"/>
  <c r="BL65" i="41" s="1"/>
  <c r="BD65" i="41"/>
  <c r="AM65" i="41"/>
  <c r="AD65" i="41"/>
  <c r="BI64" i="41"/>
  <c r="DI71" i="41"/>
  <c r="DI70" i="41"/>
  <c r="DN94" i="41"/>
  <c r="DB72" i="41"/>
  <c r="DB73" i="41"/>
  <c r="CX72" i="41"/>
  <c r="CX73" i="41"/>
  <c r="DC71" i="41"/>
  <c r="DC70" i="41"/>
  <c r="DM92" i="41"/>
  <c r="DQ91" i="41"/>
  <c r="AJ91" i="41"/>
  <c r="DR91" i="41"/>
  <c r="BP67" i="41"/>
  <c r="BR67" i="41"/>
  <c r="BD67" i="41"/>
  <c r="AZ67" i="41"/>
  <c r="AV67" i="41"/>
  <c r="AR67" i="41"/>
  <c r="AM67" i="41"/>
  <c r="AI67" i="41"/>
  <c r="AD67" i="41"/>
  <c r="Y67" i="41"/>
  <c r="BI67" i="41" s="1"/>
  <c r="BF67" i="41"/>
  <c r="BB67" i="41"/>
  <c r="AX67" i="41"/>
  <c r="AT67" i="41"/>
  <c r="AP67" i="41"/>
  <c r="AK67" i="41"/>
  <c r="AF67" i="41"/>
  <c r="AB67" i="41"/>
  <c r="CZ74" i="46"/>
  <c r="CZ75" i="46"/>
  <c r="DG75" i="46"/>
  <c r="DG74" i="46"/>
  <c r="CY75" i="46"/>
  <c r="CY74" i="46"/>
  <c r="DH74" i="46"/>
  <c r="DH75" i="46"/>
  <c r="DI74" i="46"/>
  <c r="DI75" i="46"/>
  <c r="DD74" i="46"/>
  <c r="DD75" i="46"/>
  <c r="DC75" i="46"/>
  <c r="DC74" i="46"/>
  <c r="DM93" i="46"/>
  <c r="DF73" i="46"/>
  <c r="DF72" i="46"/>
  <c r="DJ73" i="46"/>
  <c r="DJ72" i="46"/>
  <c r="DO93" i="46"/>
  <c r="DA74" i="46"/>
  <c r="DA75" i="46"/>
  <c r="DE75" i="46"/>
  <c r="DE74" i="46"/>
  <c r="DB73" i="46"/>
  <c r="DB72" i="46"/>
  <c r="CZ75" i="45"/>
  <c r="CZ74" i="45"/>
  <c r="DD75" i="45"/>
  <c r="DD74" i="45"/>
  <c r="DM92" i="45"/>
  <c r="CX72" i="45"/>
  <c r="CX73" i="45"/>
  <c r="DE73" i="45"/>
  <c r="DE72" i="45"/>
  <c r="DO93" i="45"/>
  <c r="CY74" i="45"/>
  <c r="CY75" i="45"/>
  <c r="DC74" i="45"/>
  <c r="DC75" i="45"/>
  <c r="DF72" i="45"/>
  <c r="DF73" i="45"/>
  <c r="DA73" i="45"/>
  <c r="DA72" i="45"/>
  <c r="DH75" i="45"/>
  <c r="DH74" i="45"/>
  <c r="DG74" i="45"/>
  <c r="DG75" i="45"/>
  <c r="DB72" i="45"/>
  <c r="DB73" i="45"/>
  <c r="DJ72" i="45"/>
  <c r="DJ73" i="45"/>
  <c r="DG72" i="44"/>
  <c r="DG73" i="44"/>
  <c r="DH73" i="44"/>
  <c r="DH72" i="44"/>
  <c r="DI75" i="44"/>
  <c r="DI74" i="44"/>
  <c r="DF75" i="44"/>
  <c r="DF74" i="44"/>
  <c r="CY72" i="44"/>
  <c r="CY73" i="44"/>
  <c r="DJ75" i="44"/>
  <c r="DJ74" i="44"/>
  <c r="DE75" i="44"/>
  <c r="DE74" i="44"/>
  <c r="DC72" i="44"/>
  <c r="DC73" i="44"/>
  <c r="CZ73" i="44"/>
  <c r="CZ72" i="44"/>
  <c r="DD73" i="44"/>
  <c r="DD72" i="44"/>
  <c r="CX75" i="44"/>
  <c r="CX74" i="44"/>
  <c r="DA73" i="43"/>
  <c r="DA72" i="43"/>
  <c r="DE73" i="43"/>
  <c r="DE72" i="43"/>
  <c r="DO92" i="43"/>
  <c r="DI73" i="43"/>
  <c r="DI72" i="43"/>
  <c r="DJ75" i="43"/>
  <c r="DJ74" i="43"/>
  <c r="DM93" i="43"/>
  <c r="DG74" i="43"/>
  <c r="DG75" i="43"/>
  <c r="CX75" i="43"/>
  <c r="CX74" i="43"/>
  <c r="DC74" i="43"/>
  <c r="DC75" i="43"/>
  <c r="DB75" i="43"/>
  <c r="DB74" i="43"/>
  <c r="DD73" i="43"/>
  <c r="DD72" i="43"/>
  <c r="DM93" i="42"/>
  <c r="DC75" i="42"/>
  <c r="DC74" i="42"/>
  <c r="BL67" i="42"/>
  <c r="DB74" i="42"/>
  <c r="DB75" i="42"/>
  <c r="DA72" i="42"/>
  <c r="DA73" i="42"/>
  <c r="DI72" i="42"/>
  <c r="DI73" i="42"/>
  <c r="DJ74" i="42"/>
  <c r="DJ75" i="42"/>
  <c r="DE72" i="42"/>
  <c r="DE73" i="42"/>
  <c r="CX74" i="42"/>
  <c r="CX75" i="42"/>
  <c r="DG75" i="42"/>
  <c r="DG74" i="42"/>
  <c r="DO93" i="42"/>
  <c r="BP68" i="42"/>
  <c r="BF68" i="42"/>
  <c r="BB68" i="42"/>
  <c r="AX68" i="42"/>
  <c r="AT68" i="42"/>
  <c r="AF68" i="42"/>
  <c r="AB68" i="42"/>
  <c r="BR68" i="42"/>
  <c r="AV68" i="42"/>
  <c r="AZ68" i="42"/>
  <c r="BD68" i="42"/>
  <c r="AD68" i="42"/>
  <c r="BH65" i="41"/>
  <c r="BK65" i="41"/>
  <c r="BJ65" i="41"/>
  <c r="BI65" i="41"/>
  <c r="DG73" i="41"/>
  <c r="DG72" i="41"/>
  <c r="DM93" i="41"/>
  <c r="DQ92" i="41"/>
  <c r="AJ92" i="41"/>
  <c r="DR92" i="41"/>
  <c r="DC73" i="41"/>
  <c r="DC72" i="41"/>
  <c r="DI73" i="41"/>
  <c r="DI72" i="41"/>
  <c r="DJ75" i="41"/>
  <c r="DJ74" i="41"/>
  <c r="CX75" i="41"/>
  <c r="CX74" i="41"/>
  <c r="DN95" i="41"/>
  <c r="DA73" i="41"/>
  <c r="DA72" i="41"/>
  <c r="BK67" i="41"/>
  <c r="BM67" i="41"/>
  <c r="BH67" i="41"/>
  <c r="BL67" i="41"/>
  <c r="DB75" i="41"/>
  <c r="DB74" i="41"/>
  <c r="DL95" i="41"/>
  <c r="BR68" i="41"/>
  <c r="BD68" i="41"/>
  <c r="AZ68" i="41"/>
  <c r="AV68" i="41"/>
  <c r="AR68" i="41"/>
  <c r="AM68" i="41"/>
  <c r="AI68" i="41"/>
  <c r="AD68" i="41"/>
  <c r="Y68" i="41"/>
  <c r="BP68" i="41"/>
  <c r="BF68" i="41"/>
  <c r="BB68" i="41"/>
  <c r="AX68" i="41"/>
  <c r="AT68" i="41"/>
  <c r="AP68" i="41"/>
  <c r="AK68" i="41"/>
  <c r="AF68" i="41"/>
  <c r="AB68" i="41"/>
  <c r="DE73" i="41"/>
  <c r="DE72" i="41"/>
  <c r="DO93" i="41"/>
  <c r="DT92" i="41"/>
  <c r="DS92" i="41"/>
  <c r="AL92" i="41"/>
  <c r="DA77" i="46"/>
  <c r="DA76" i="46"/>
  <c r="DO94" i="46"/>
  <c r="DJ75" i="46"/>
  <c r="DJ74" i="46"/>
  <c r="DM94" i="46"/>
  <c r="DG77" i="46"/>
  <c r="DG76" i="46"/>
  <c r="DE77" i="46"/>
  <c r="DE76" i="46"/>
  <c r="DD77" i="46"/>
  <c r="DD76" i="46"/>
  <c r="DB75" i="46"/>
  <c r="DB74" i="46"/>
  <c r="DI77" i="46"/>
  <c r="DI76" i="46"/>
  <c r="CZ77" i="46"/>
  <c r="CZ76" i="46"/>
  <c r="DH77" i="46"/>
  <c r="DH76" i="46"/>
  <c r="DF75" i="46"/>
  <c r="DF74" i="46"/>
  <c r="DC77" i="46"/>
  <c r="DC76" i="46"/>
  <c r="CY76" i="46"/>
  <c r="CY77" i="46"/>
  <c r="DJ75" i="45"/>
  <c r="DJ74" i="45"/>
  <c r="DG77" i="45"/>
  <c r="DG76" i="45"/>
  <c r="DC77" i="45"/>
  <c r="DC76" i="45"/>
  <c r="CX75" i="45"/>
  <c r="CX74" i="45"/>
  <c r="DA75" i="45"/>
  <c r="DA74" i="45"/>
  <c r="DM93" i="45"/>
  <c r="DB75" i="45"/>
  <c r="DB74" i="45"/>
  <c r="DF75" i="45"/>
  <c r="DF74" i="45"/>
  <c r="DO94" i="45"/>
  <c r="DH77" i="45"/>
  <c r="DH76" i="45"/>
  <c r="CY77" i="45"/>
  <c r="CY76" i="45"/>
  <c r="DE75" i="45"/>
  <c r="DE74" i="45"/>
  <c r="DD77" i="45"/>
  <c r="DD76" i="45"/>
  <c r="CZ77" i="45"/>
  <c r="CZ76" i="45"/>
  <c r="CZ74" i="44"/>
  <c r="CZ75" i="44"/>
  <c r="DF76" i="44"/>
  <c r="DF77" i="44"/>
  <c r="CX76" i="44"/>
  <c r="CX77" i="44"/>
  <c r="DJ76" i="44"/>
  <c r="DJ77" i="44"/>
  <c r="DD74" i="44"/>
  <c r="DD75" i="44"/>
  <c r="DI77" i="44"/>
  <c r="DI76" i="44"/>
  <c r="DG75" i="44"/>
  <c r="DG74" i="44"/>
  <c r="DC75" i="44"/>
  <c r="DC74" i="44"/>
  <c r="DE77" i="44"/>
  <c r="DE76" i="44"/>
  <c r="CY75" i="44"/>
  <c r="CY74" i="44"/>
  <c r="DH74" i="44"/>
  <c r="DH75" i="44"/>
  <c r="DJ77" i="43"/>
  <c r="DJ76" i="43"/>
  <c r="DE75" i="43"/>
  <c r="DE74" i="43"/>
  <c r="DC77" i="43"/>
  <c r="DC76" i="43"/>
  <c r="CX77" i="43"/>
  <c r="CX76" i="43"/>
  <c r="DM94" i="43"/>
  <c r="DI75" i="43"/>
  <c r="DI74" i="43"/>
  <c r="DA75" i="43"/>
  <c r="DA74" i="43"/>
  <c r="DD75" i="43"/>
  <c r="DD74" i="43"/>
  <c r="DB77" i="43"/>
  <c r="DB76" i="43"/>
  <c r="DG77" i="43"/>
  <c r="DG76" i="43"/>
  <c r="DO93" i="43"/>
  <c r="BL68" i="42"/>
  <c r="BM68" i="42"/>
  <c r="DI75" i="42"/>
  <c r="DI74" i="42"/>
  <c r="DC76" i="42"/>
  <c r="DC77" i="42"/>
  <c r="DO94" i="42"/>
  <c r="CX77" i="42"/>
  <c r="CX76" i="42"/>
  <c r="DM94" i="42"/>
  <c r="DJ77" i="42"/>
  <c r="DJ76" i="42"/>
  <c r="DA75" i="42"/>
  <c r="DA74" i="42"/>
  <c r="BP70" i="42"/>
  <c r="BF70" i="42"/>
  <c r="BB70" i="42"/>
  <c r="AX70" i="42"/>
  <c r="AT70" i="42"/>
  <c r="AF70" i="42"/>
  <c r="AB70" i="42"/>
  <c r="BR70" i="42"/>
  <c r="BD70" i="42"/>
  <c r="AZ70" i="42"/>
  <c r="AV70" i="42"/>
  <c r="AD70" i="42"/>
  <c r="DG76" i="42"/>
  <c r="DG77" i="42"/>
  <c r="DE75" i="42"/>
  <c r="DE74" i="42"/>
  <c r="DB77" i="42"/>
  <c r="DB76" i="42"/>
  <c r="DL96" i="41"/>
  <c r="DM94" i="41"/>
  <c r="DR93" i="41"/>
  <c r="DQ93" i="41"/>
  <c r="AJ93" i="41"/>
  <c r="DO94" i="41"/>
  <c r="DS93" i="41"/>
  <c r="AL93" i="41"/>
  <c r="DT93" i="41"/>
  <c r="BM68" i="41"/>
  <c r="BI68" i="41"/>
  <c r="BK68" i="41"/>
  <c r="BH68" i="41"/>
  <c r="BL68" i="41"/>
  <c r="BJ68" i="41"/>
  <c r="DA75" i="41"/>
  <c r="DA74" i="41"/>
  <c r="DN96" i="41"/>
  <c r="DJ77" i="41"/>
  <c r="DJ76" i="41"/>
  <c r="DC74" i="41"/>
  <c r="DC75" i="41"/>
  <c r="DB77" i="41"/>
  <c r="DB76" i="41"/>
  <c r="DG74" i="41"/>
  <c r="DG75" i="41"/>
  <c r="DE75" i="41"/>
  <c r="DE74" i="41"/>
  <c r="CX77" i="41"/>
  <c r="CX76" i="41"/>
  <c r="DI75" i="41"/>
  <c r="DI74" i="41"/>
  <c r="BR70" i="41"/>
  <c r="BD70" i="41"/>
  <c r="AZ70" i="41"/>
  <c r="AV70" i="41"/>
  <c r="AR70" i="41"/>
  <c r="AM70" i="41"/>
  <c r="AF70" i="41"/>
  <c r="AB70" i="41"/>
  <c r="BP70" i="41"/>
  <c r="AK70" i="41"/>
  <c r="AX70" i="41"/>
  <c r="AI70" i="41"/>
  <c r="BB70" i="41"/>
  <c r="BF70" i="41"/>
  <c r="AP70" i="41"/>
  <c r="Y70" i="41"/>
  <c r="BM70" i="41" s="1"/>
  <c r="AT70" i="41"/>
  <c r="AD70" i="41"/>
  <c r="DG79" i="46"/>
  <c r="DG78" i="46"/>
  <c r="DF76" i="46"/>
  <c r="DF77" i="46"/>
  <c r="DD79" i="46"/>
  <c r="DD78" i="46"/>
  <c r="DH78" i="46"/>
  <c r="DH79" i="46"/>
  <c r="DI79" i="46"/>
  <c r="DI78" i="46"/>
  <c r="DE79" i="46"/>
  <c r="DE78" i="46"/>
  <c r="DJ76" i="46"/>
  <c r="DJ77" i="46"/>
  <c r="CY79" i="46"/>
  <c r="CY78" i="46"/>
  <c r="CZ79" i="46"/>
  <c r="CZ78" i="46"/>
  <c r="DO95" i="46"/>
  <c r="DC79" i="46"/>
  <c r="DC78" i="46"/>
  <c r="DB76" i="46"/>
  <c r="DB77" i="46"/>
  <c r="DM95" i="46"/>
  <c r="DA79" i="46"/>
  <c r="DA78" i="46"/>
  <c r="DH79" i="45"/>
  <c r="DH78" i="45"/>
  <c r="DO95" i="45"/>
  <c r="DB77" i="45"/>
  <c r="DB76" i="45"/>
  <c r="CZ79" i="45"/>
  <c r="CZ78" i="45"/>
  <c r="DE76" i="45"/>
  <c r="DE77" i="45"/>
  <c r="DM94" i="45"/>
  <c r="CX77" i="45"/>
  <c r="CX76" i="45"/>
  <c r="DG79" i="45"/>
  <c r="DG78" i="45"/>
  <c r="CY79" i="45"/>
  <c r="CY78" i="45"/>
  <c r="DF77" i="45"/>
  <c r="DF76" i="45"/>
  <c r="DA76" i="45"/>
  <c r="DA77" i="45"/>
  <c r="DD79" i="45"/>
  <c r="DD78" i="45"/>
  <c r="DC79" i="45"/>
  <c r="DC78" i="45"/>
  <c r="DJ77" i="45"/>
  <c r="DJ76" i="45"/>
  <c r="DH77" i="44"/>
  <c r="DH76" i="44"/>
  <c r="DD77" i="44"/>
  <c r="DD76" i="44"/>
  <c r="DJ79" i="44"/>
  <c r="DJ78" i="44"/>
  <c r="DE79" i="44"/>
  <c r="DE78" i="44"/>
  <c r="DF79" i="44"/>
  <c r="DF78" i="44"/>
  <c r="DG77" i="44"/>
  <c r="DG76" i="44"/>
  <c r="CX79" i="44"/>
  <c r="CX78" i="44"/>
  <c r="CY77" i="44"/>
  <c r="CY76" i="44"/>
  <c r="DC77" i="44"/>
  <c r="DC76" i="44"/>
  <c r="DI79" i="44"/>
  <c r="DI78" i="44"/>
  <c r="CZ77" i="44"/>
  <c r="CZ76" i="44"/>
  <c r="DB79" i="43"/>
  <c r="DB78" i="43"/>
  <c r="DA76" i="43"/>
  <c r="DA77" i="43"/>
  <c r="DE76" i="43"/>
  <c r="DE77" i="43"/>
  <c r="DJ79" i="43"/>
  <c r="DJ78" i="43"/>
  <c r="DO94" i="43"/>
  <c r="DM95" i="43"/>
  <c r="DG78" i="43"/>
  <c r="DG79" i="43"/>
  <c r="DD77" i="43"/>
  <c r="DD76" i="43"/>
  <c r="DI76" i="43"/>
  <c r="DI77" i="43"/>
  <c r="DC78" i="43"/>
  <c r="DC79" i="43"/>
  <c r="CX79" i="43"/>
  <c r="CX78" i="43"/>
  <c r="DA77" i="42"/>
  <c r="DA76" i="42"/>
  <c r="DB79" i="42"/>
  <c r="DB78" i="42"/>
  <c r="BL70" i="42"/>
  <c r="DJ79" i="42"/>
  <c r="DJ78" i="42"/>
  <c r="DM95" i="42"/>
  <c r="DO95" i="42"/>
  <c r="DI77" i="42"/>
  <c r="DI76" i="42"/>
  <c r="DE77" i="42"/>
  <c r="DE76" i="42"/>
  <c r="DG79" i="42"/>
  <c r="DG78" i="42"/>
  <c r="BP71" i="42"/>
  <c r="BF71" i="42"/>
  <c r="BB71" i="42"/>
  <c r="AX71" i="42"/>
  <c r="AT71" i="42"/>
  <c r="AF71" i="42"/>
  <c r="AB71" i="42"/>
  <c r="BR71" i="42"/>
  <c r="BD71" i="42"/>
  <c r="AZ71" i="42"/>
  <c r="AV71" i="42"/>
  <c r="AD71" i="42"/>
  <c r="Y71" i="42"/>
  <c r="CX79" i="42"/>
  <c r="CX78" i="42"/>
  <c r="DC79" i="42"/>
  <c r="DC78" i="42"/>
  <c r="BR72" i="42"/>
  <c r="BD72" i="42"/>
  <c r="AZ72" i="42"/>
  <c r="AV72" i="42"/>
  <c r="AD72" i="42"/>
  <c r="BP72" i="42"/>
  <c r="BF72" i="42"/>
  <c r="BB72" i="42"/>
  <c r="AX72" i="42"/>
  <c r="AT72" i="42"/>
  <c r="AF72" i="42"/>
  <c r="AB72" i="42"/>
  <c r="DL97" i="41"/>
  <c r="BJ70" i="41"/>
  <c r="CX79" i="41"/>
  <c r="CX78" i="41"/>
  <c r="BP71" i="41"/>
  <c r="BF71" i="41"/>
  <c r="BB71" i="41"/>
  <c r="AX71" i="41"/>
  <c r="AT71" i="41"/>
  <c r="AP71" i="41"/>
  <c r="AK71" i="41"/>
  <c r="AF71" i="41"/>
  <c r="AB71" i="41"/>
  <c r="AR71" i="41"/>
  <c r="Y71" i="41"/>
  <c r="BH71" i="41" s="1"/>
  <c r="BR71" i="41"/>
  <c r="AV71" i="41"/>
  <c r="AD71" i="41"/>
  <c r="AZ71" i="41"/>
  <c r="AI71" i="41"/>
  <c r="BD71" i="41"/>
  <c r="AM71" i="41"/>
  <c r="DI76" i="41"/>
  <c r="DI77" i="41"/>
  <c r="DB79" i="41"/>
  <c r="DB78" i="41"/>
  <c r="DJ79" i="41"/>
  <c r="DJ78" i="41"/>
  <c r="DN97" i="41"/>
  <c r="DG77" i="41"/>
  <c r="DG76" i="41"/>
  <c r="DA76" i="41"/>
  <c r="DA77" i="41"/>
  <c r="DM95" i="41"/>
  <c r="DR94" i="41"/>
  <c r="DQ94" i="41"/>
  <c r="AJ94" i="41"/>
  <c r="DE76" i="41"/>
  <c r="DE77" i="41"/>
  <c r="DC77" i="41"/>
  <c r="DC76" i="41"/>
  <c r="DO95" i="41"/>
  <c r="DT94" i="41"/>
  <c r="DS94" i="41"/>
  <c r="AL94" i="41"/>
  <c r="BR72" i="41"/>
  <c r="BD72" i="41"/>
  <c r="AZ72" i="41"/>
  <c r="AV72" i="41"/>
  <c r="AR72" i="41"/>
  <c r="AM72" i="41"/>
  <c r="AI72" i="41"/>
  <c r="AD72" i="41"/>
  <c r="Y72" i="41"/>
  <c r="BB72" i="41"/>
  <c r="AB72" i="41"/>
  <c r="BF72" i="41"/>
  <c r="AP72" i="41"/>
  <c r="AF72" i="41"/>
  <c r="BP72" i="41"/>
  <c r="AT72" i="41"/>
  <c r="AK72" i="41"/>
  <c r="AX72" i="41"/>
  <c r="DM96" i="46"/>
  <c r="DB79" i="46"/>
  <c r="DB78" i="46"/>
  <c r="DC81" i="46"/>
  <c r="DC80" i="46"/>
  <c r="CZ81" i="46"/>
  <c r="CZ80" i="46"/>
  <c r="DH81" i="46"/>
  <c r="DH80" i="46"/>
  <c r="DF79" i="46"/>
  <c r="DF78" i="46"/>
  <c r="DA81" i="46"/>
  <c r="DA80" i="46"/>
  <c r="CY81" i="46"/>
  <c r="CY80" i="46"/>
  <c r="DE81" i="46"/>
  <c r="DE80" i="46"/>
  <c r="DJ79" i="46"/>
  <c r="DJ78" i="46"/>
  <c r="DO96" i="46"/>
  <c r="DI81" i="46"/>
  <c r="DI80" i="46"/>
  <c r="DD81" i="46"/>
  <c r="DD80" i="46"/>
  <c r="DG81" i="46"/>
  <c r="DG80" i="46"/>
  <c r="DH80" i="45"/>
  <c r="DH81" i="45"/>
  <c r="DJ78" i="45"/>
  <c r="DJ79" i="45"/>
  <c r="DD80" i="45"/>
  <c r="DD81" i="45"/>
  <c r="CY81" i="45"/>
  <c r="CY80" i="45"/>
  <c r="CX78" i="45"/>
  <c r="CX79" i="45"/>
  <c r="DM95" i="45"/>
  <c r="CZ80" i="45"/>
  <c r="CZ81" i="45"/>
  <c r="DA79" i="45"/>
  <c r="DA78" i="45"/>
  <c r="DE79" i="45"/>
  <c r="DE78" i="45"/>
  <c r="DO96" i="45"/>
  <c r="DC81" i="45"/>
  <c r="DC80" i="45"/>
  <c r="DF78" i="45"/>
  <c r="DF79" i="45"/>
  <c r="DG81" i="45"/>
  <c r="DG80" i="45"/>
  <c r="DB78" i="45"/>
  <c r="DB79" i="45"/>
  <c r="DI80" i="44"/>
  <c r="DI81" i="44"/>
  <c r="CY78" i="44"/>
  <c r="CY79" i="44"/>
  <c r="DJ81" i="44"/>
  <c r="DJ80" i="44"/>
  <c r="CX81" i="44"/>
  <c r="CX80" i="44"/>
  <c r="DG78" i="44"/>
  <c r="DG79" i="44"/>
  <c r="DF81" i="44"/>
  <c r="DF80" i="44"/>
  <c r="DE80" i="44"/>
  <c r="DE81" i="44"/>
  <c r="DD79" i="44"/>
  <c r="DD78" i="44"/>
  <c r="CZ79" i="44"/>
  <c r="CZ78" i="44"/>
  <c r="DC78" i="44"/>
  <c r="DC79" i="44"/>
  <c r="DH79" i="44"/>
  <c r="DH78" i="44"/>
  <c r="DC81" i="43"/>
  <c r="DC80" i="43"/>
  <c r="DO95" i="43"/>
  <c r="DB81" i="43"/>
  <c r="DB80" i="43"/>
  <c r="CX81" i="43"/>
  <c r="CX80" i="43"/>
  <c r="DM96" i="43"/>
  <c r="DA79" i="43"/>
  <c r="DA78" i="43"/>
  <c r="DD79" i="43"/>
  <c r="DD78" i="43"/>
  <c r="DJ81" i="43"/>
  <c r="DJ80" i="43"/>
  <c r="DE78" i="43"/>
  <c r="DE79" i="43"/>
  <c r="DI79" i="43"/>
  <c r="DI78" i="43"/>
  <c r="DG81" i="43"/>
  <c r="DG80" i="43"/>
  <c r="DC81" i="42"/>
  <c r="DC80" i="42"/>
  <c r="BK71" i="42"/>
  <c r="BJ71" i="42"/>
  <c r="BM71" i="42"/>
  <c r="BI71" i="42"/>
  <c r="BH71" i="42"/>
  <c r="BL71" i="42"/>
  <c r="DO96" i="42"/>
  <c r="DJ80" i="42"/>
  <c r="DJ81" i="42"/>
  <c r="DE79" i="42"/>
  <c r="DE78" i="42"/>
  <c r="DI79" i="42"/>
  <c r="DI78" i="42"/>
  <c r="DB80" i="42"/>
  <c r="DB81" i="42"/>
  <c r="DA79" i="42"/>
  <c r="DA78" i="42"/>
  <c r="BM72" i="42"/>
  <c r="BI72" i="42"/>
  <c r="BL72" i="42"/>
  <c r="BH72" i="42"/>
  <c r="BK72" i="42"/>
  <c r="BJ72" i="42"/>
  <c r="DM96" i="42"/>
  <c r="CX80" i="42"/>
  <c r="CX81" i="42"/>
  <c r="DG81" i="42"/>
  <c r="DG80" i="42"/>
  <c r="DC79" i="41"/>
  <c r="DC78" i="41"/>
  <c r="DM96" i="41"/>
  <c r="DR95" i="41"/>
  <c r="DQ95" i="41"/>
  <c r="AJ95" i="41"/>
  <c r="DG79" i="41"/>
  <c r="DG78" i="41"/>
  <c r="DB80" i="41"/>
  <c r="DB81" i="41"/>
  <c r="DL98" i="41"/>
  <c r="DA78" i="41"/>
  <c r="DA79" i="41"/>
  <c r="DO96" i="41"/>
  <c r="DT95" i="41"/>
  <c r="DS95" i="41"/>
  <c r="AL95" i="41"/>
  <c r="DJ80" i="41"/>
  <c r="DJ81" i="41"/>
  <c r="BL71" i="41"/>
  <c r="BM71" i="41"/>
  <c r="BJ72" i="41"/>
  <c r="BM72" i="41"/>
  <c r="BI72" i="41"/>
  <c r="BL72" i="41"/>
  <c r="BH72" i="41"/>
  <c r="BK72" i="41"/>
  <c r="DE78" i="41"/>
  <c r="DE79" i="41"/>
  <c r="DN98" i="41"/>
  <c r="DI78" i="41"/>
  <c r="DI79" i="41"/>
  <c r="CX80" i="41"/>
  <c r="CX81" i="41"/>
  <c r="DD83" i="46"/>
  <c r="DD82" i="46"/>
  <c r="DF80" i="46"/>
  <c r="DF81" i="46"/>
  <c r="CZ83" i="46"/>
  <c r="CZ82" i="46"/>
  <c r="DB80" i="46"/>
  <c r="DB81" i="46"/>
  <c r="DO97" i="46"/>
  <c r="CY82" i="46"/>
  <c r="CY83" i="46"/>
  <c r="DG82" i="46"/>
  <c r="DG83" i="46"/>
  <c r="DI83" i="46"/>
  <c r="DI82" i="46"/>
  <c r="DJ80" i="46"/>
  <c r="DJ81" i="46"/>
  <c r="DA83" i="46"/>
  <c r="DA82" i="46"/>
  <c r="DH83" i="46"/>
  <c r="DH82" i="46"/>
  <c r="DC82" i="46"/>
  <c r="DC83" i="46"/>
  <c r="DE83" i="46"/>
  <c r="DE82" i="46"/>
  <c r="DM97" i="46"/>
  <c r="DB81" i="45"/>
  <c r="DB80" i="45"/>
  <c r="DF81" i="45"/>
  <c r="DF80" i="45"/>
  <c r="DO97" i="45"/>
  <c r="DA81" i="45"/>
  <c r="DA80" i="45"/>
  <c r="CZ83" i="45"/>
  <c r="CZ82" i="45"/>
  <c r="DM96" i="45"/>
  <c r="DJ81" i="45"/>
  <c r="DJ80" i="45"/>
  <c r="DC83" i="45"/>
  <c r="DC82" i="45"/>
  <c r="CY83" i="45"/>
  <c r="CY82" i="45"/>
  <c r="DG83" i="45"/>
  <c r="DG82" i="45"/>
  <c r="DE81" i="45"/>
  <c r="DE80" i="45"/>
  <c r="CX81" i="45"/>
  <c r="CX80" i="45"/>
  <c r="DD83" i="45"/>
  <c r="DD82" i="45"/>
  <c r="DH83" i="45"/>
  <c r="DH82" i="45"/>
  <c r="DH81" i="44"/>
  <c r="DH80" i="44"/>
  <c r="CZ81" i="44"/>
  <c r="CZ80" i="44"/>
  <c r="CY81" i="44"/>
  <c r="CY80" i="44"/>
  <c r="DD81" i="44"/>
  <c r="DD80" i="44"/>
  <c r="DF83" i="44"/>
  <c r="DF82" i="44"/>
  <c r="CX83" i="44"/>
  <c r="CX82" i="44"/>
  <c r="DC81" i="44"/>
  <c r="DC80" i="44"/>
  <c r="DE83" i="44"/>
  <c r="DE82" i="44"/>
  <c r="DG81" i="44"/>
  <c r="DG80" i="44"/>
  <c r="DI82" i="44"/>
  <c r="DI83" i="44"/>
  <c r="DJ83" i="44"/>
  <c r="DJ82" i="44"/>
  <c r="DM97" i="43"/>
  <c r="DO96" i="43"/>
  <c r="DA80" i="43"/>
  <c r="DA81" i="43"/>
  <c r="DC83" i="43"/>
  <c r="DC82" i="43"/>
  <c r="DE80" i="43"/>
  <c r="DE81" i="43"/>
  <c r="DI80" i="43"/>
  <c r="DI81" i="43"/>
  <c r="DB82" i="43"/>
  <c r="DB83" i="43"/>
  <c r="DG83" i="43"/>
  <c r="DG82" i="43"/>
  <c r="DJ82" i="43"/>
  <c r="DJ83" i="43"/>
  <c r="DD81" i="43"/>
  <c r="DD80" i="43"/>
  <c r="CX82" i="43"/>
  <c r="CX83" i="43"/>
  <c r="CX82" i="42"/>
  <c r="CX83" i="42"/>
  <c r="DA80" i="42"/>
  <c r="DA81" i="42"/>
  <c r="DE80" i="42"/>
  <c r="DE81" i="42"/>
  <c r="DG83" i="42"/>
  <c r="DG82" i="42"/>
  <c r="DM97" i="42"/>
  <c r="DB82" i="42"/>
  <c r="DB83" i="42"/>
  <c r="DI80" i="42"/>
  <c r="DI81" i="42"/>
  <c r="BR77" i="42"/>
  <c r="BD77" i="42"/>
  <c r="AZ77" i="42"/>
  <c r="AV77" i="42"/>
  <c r="AD77" i="42"/>
  <c r="BF77" i="42"/>
  <c r="AF77" i="42"/>
  <c r="BP77" i="42"/>
  <c r="AT77" i="42"/>
  <c r="AX77" i="42"/>
  <c r="AB77" i="42"/>
  <c r="BB77" i="42"/>
  <c r="DJ82" i="42"/>
  <c r="DJ83" i="42"/>
  <c r="DO97" i="42"/>
  <c r="DC83" i="42"/>
  <c r="DC82" i="42"/>
  <c r="DI81" i="41"/>
  <c r="DI80" i="41"/>
  <c r="DN99" i="41"/>
  <c r="DO97" i="41"/>
  <c r="DT96" i="41"/>
  <c r="DS96" i="41"/>
  <c r="AL96" i="41"/>
  <c r="DL99" i="41"/>
  <c r="DB82" i="41"/>
  <c r="DB83" i="41"/>
  <c r="DC80" i="41"/>
  <c r="DC81" i="41"/>
  <c r="DG81" i="41"/>
  <c r="DE81" i="41"/>
  <c r="DE80" i="41"/>
  <c r="DA81" i="41"/>
  <c r="DA80" i="41"/>
  <c r="BP77" i="41"/>
  <c r="BF77" i="41"/>
  <c r="BB77" i="41"/>
  <c r="AX77" i="41"/>
  <c r="AT77" i="41"/>
  <c r="AP77" i="41"/>
  <c r="AK77" i="41"/>
  <c r="AF77" i="41"/>
  <c r="AB77" i="41"/>
  <c r="BR77" i="41"/>
  <c r="BD77" i="41"/>
  <c r="AZ77" i="41"/>
  <c r="AV77" i="41"/>
  <c r="AR77" i="41"/>
  <c r="AM77" i="41"/>
  <c r="AI77" i="41"/>
  <c r="AD77" i="41"/>
  <c r="Y77" i="41"/>
  <c r="BJ77" i="41" s="1"/>
  <c r="DG80" i="41"/>
  <c r="CX82" i="41"/>
  <c r="CX83" i="41"/>
  <c r="DJ82" i="41"/>
  <c r="DJ83" i="41"/>
  <c r="DM97" i="41"/>
  <c r="DR96" i="41"/>
  <c r="DQ96" i="41"/>
  <c r="AJ96" i="41"/>
  <c r="DI84" i="46"/>
  <c r="DI85" i="46"/>
  <c r="DD85" i="46"/>
  <c r="DD84" i="46"/>
  <c r="DE84" i="46"/>
  <c r="DE85" i="46"/>
  <c r="DH85" i="46"/>
  <c r="DH84" i="46"/>
  <c r="DJ82" i="46"/>
  <c r="DJ83" i="46"/>
  <c r="DG85" i="46"/>
  <c r="DG84" i="46"/>
  <c r="DC85" i="46"/>
  <c r="DC84" i="46"/>
  <c r="DO98" i="46"/>
  <c r="CZ85" i="46"/>
  <c r="CZ84" i="46"/>
  <c r="DM98" i="46"/>
  <c r="DA85" i="46"/>
  <c r="DA84" i="46"/>
  <c r="CY85" i="46"/>
  <c r="CY84" i="46"/>
  <c r="DB82" i="46"/>
  <c r="DB83" i="46"/>
  <c r="DF82" i="46"/>
  <c r="DF83" i="46"/>
  <c r="DG85" i="45"/>
  <c r="DG84" i="45"/>
  <c r="DC85" i="45"/>
  <c r="DC84" i="45"/>
  <c r="DO98" i="45"/>
  <c r="DD84" i="45"/>
  <c r="DD85" i="45"/>
  <c r="DM97" i="45"/>
  <c r="DA82" i="45"/>
  <c r="DA83" i="45"/>
  <c r="DF82" i="45"/>
  <c r="DF83" i="45"/>
  <c r="DE83" i="45"/>
  <c r="DE82" i="45"/>
  <c r="CY85" i="45"/>
  <c r="CY84" i="45"/>
  <c r="DJ82" i="45"/>
  <c r="DJ83" i="45"/>
  <c r="DH84" i="45"/>
  <c r="DH85" i="45"/>
  <c r="CX83" i="45"/>
  <c r="CX82" i="45"/>
  <c r="CZ85" i="45"/>
  <c r="CZ84" i="45"/>
  <c r="DB82" i="45"/>
  <c r="DB83" i="45"/>
  <c r="DJ84" i="44"/>
  <c r="DJ85" i="44"/>
  <c r="DC83" i="44"/>
  <c r="DC82" i="44"/>
  <c r="DF84" i="44"/>
  <c r="DF85" i="44"/>
  <c r="CY83" i="44"/>
  <c r="CY82" i="44"/>
  <c r="DI85" i="44"/>
  <c r="DI84" i="44"/>
  <c r="DG83" i="44"/>
  <c r="DG82" i="44"/>
  <c r="CZ83" i="44"/>
  <c r="CZ82" i="44"/>
  <c r="CX84" i="44"/>
  <c r="CX85" i="44"/>
  <c r="DD83" i="44"/>
  <c r="DD82" i="44"/>
  <c r="DE85" i="44"/>
  <c r="DE84" i="44"/>
  <c r="DH83" i="44"/>
  <c r="DH82" i="44"/>
  <c r="DD83" i="43"/>
  <c r="DD82" i="43"/>
  <c r="DI82" i="43"/>
  <c r="DI83" i="43"/>
  <c r="DO97" i="43"/>
  <c r="DG84" i="43"/>
  <c r="DG85" i="43"/>
  <c r="DE82" i="43"/>
  <c r="DE83" i="43"/>
  <c r="DA82" i="43"/>
  <c r="DA83" i="43"/>
  <c r="CX85" i="43"/>
  <c r="CX84" i="43"/>
  <c r="DJ85" i="43"/>
  <c r="DJ84" i="43"/>
  <c r="DC84" i="43"/>
  <c r="DC85" i="43"/>
  <c r="DB85" i="43"/>
  <c r="DB84" i="43"/>
  <c r="DM98" i="43"/>
  <c r="DO98" i="42"/>
  <c r="DE82" i="42"/>
  <c r="DE83" i="42"/>
  <c r="DC85" i="42"/>
  <c r="DC84" i="42"/>
  <c r="DJ84" i="42"/>
  <c r="DJ85" i="42"/>
  <c r="DI82" i="42"/>
  <c r="DI83" i="42"/>
  <c r="DB84" i="42"/>
  <c r="DB85" i="42"/>
  <c r="DM98" i="42"/>
  <c r="DG85" i="42"/>
  <c r="DG84" i="42"/>
  <c r="DA82" i="42"/>
  <c r="DA83" i="42"/>
  <c r="CX84" i="42"/>
  <c r="CX85" i="42"/>
  <c r="DM98" i="41"/>
  <c r="DQ97" i="41"/>
  <c r="AJ97" i="41"/>
  <c r="DR97" i="41"/>
  <c r="DA82" i="41"/>
  <c r="DA83" i="41"/>
  <c r="DB84" i="41"/>
  <c r="DB85" i="41"/>
  <c r="DL100" i="41"/>
  <c r="DJ84" i="41"/>
  <c r="DJ85" i="41"/>
  <c r="BK77" i="41"/>
  <c r="BM77" i="41"/>
  <c r="BI77" i="41"/>
  <c r="BL77" i="41"/>
  <c r="DG82" i="41"/>
  <c r="DG83" i="41"/>
  <c r="DE82" i="41"/>
  <c r="DE83" i="41"/>
  <c r="DC82" i="41"/>
  <c r="DC83" i="41"/>
  <c r="DI82" i="41"/>
  <c r="DI83" i="41"/>
  <c r="CX84" i="41"/>
  <c r="CX85" i="41"/>
  <c r="DO98" i="41"/>
  <c r="DS97" i="41"/>
  <c r="AL97" i="41"/>
  <c r="DT97" i="41"/>
  <c r="DN100" i="41"/>
  <c r="DC86" i="46"/>
  <c r="DC87" i="46"/>
  <c r="DF85" i="46"/>
  <c r="DF84" i="46"/>
  <c r="CY86" i="46"/>
  <c r="CY87" i="46"/>
  <c r="DG86" i="46"/>
  <c r="DG87" i="46"/>
  <c r="DH86" i="46"/>
  <c r="DH87" i="46"/>
  <c r="DD86" i="46"/>
  <c r="DD87" i="46"/>
  <c r="DM99" i="46"/>
  <c r="DO99" i="46"/>
  <c r="DJ84" i="46"/>
  <c r="DJ85" i="46"/>
  <c r="DE87" i="46"/>
  <c r="DE86" i="46"/>
  <c r="DI87" i="46"/>
  <c r="DI86" i="46"/>
  <c r="DB84" i="46"/>
  <c r="DB85" i="46"/>
  <c r="DA87" i="46"/>
  <c r="DA86" i="46"/>
  <c r="CZ86" i="46"/>
  <c r="CZ87" i="46"/>
  <c r="DB85" i="45"/>
  <c r="DB84" i="45"/>
  <c r="DJ85" i="45"/>
  <c r="DJ84" i="45"/>
  <c r="CX85" i="45"/>
  <c r="CX84" i="45"/>
  <c r="DE85" i="45"/>
  <c r="DE84" i="45"/>
  <c r="DA85" i="45"/>
  <c r="DA84" i="45"/>
  <c r="DM98" i="45"/>
  <c r="DC87" i="45"/>
  <c r="DC86" i="45"/>
  <c r="CZ87" i="45"/>
  <c r="CZ86" i="45"/>
  <c r="DH87" i="45"/>
  <c r="DH86" i="45"/>
  <c r="DD87" i="45"/>
  <c r="DD86" i="45"/>
  <c r="CY87" i="45"/>
  <c r="CY86" i="45"/>
  <c r="DF85" i="45"/>
  <c r="DF84" i="45"/>
  <c r="DO99" i="45"/>
  <c r="DG87" i="45"/>
  <c r="DG86" i="45"/>
  <c r="DG85" i="44"/>
  <c r="DG84" i="44"/>
  <c r="DH85" i="44"/>
  <c r="DH84" i="44"/>
  <c r="DD85" i="44"/>
  <c r="DD84" i="44"/>
  <c r="CZ85" i="44"/>
  <c r="CZ84" i="44"/>
  <c r="DE87" i="44"/>
  <c r="DE86" i="44"/>
  <c r="DI87" i="44"/>
  <c r="DI86" i="44"/>
  <c r="CY85" i="44"/>
  <c r="CY84" i="44"/>
  <c r="DC85" i="44"/>
  <c r="DC84" i="44"/>
  <c r="DJ87" i="44"/>
  <c r="DJ86" i="44"/>
  <c r="CX87" i="44"/>
  <c r="CX86" i="44"/>
  <c r="DF87" i="44"/>
  <c r="DF86" i="44"/>
  <c r="DG87" i="43"/>
  <c r="DG86" i="43"/>
  <c r="DI85" i="43"/>
  <c r="DI84" i="43"/>
  <c r="CX87" i="43"/>
  <c r="CX86" i="43"/>
  <c r="DA85" i="43"/>
  <c r="DA84" i="43"/>
  <c r="DO98" i="43"/>
  <c r="DM99" i="43"/>
  <c r="DB87" i="43"/>
  <c r="DB86" i="43"/>
  <c r="DJ87" i="43"/>
  <c r="DJ86" i="43"/>
  <c r="DC87" i="43"/>
  <c r="DC86" i="43"/>
  <c r="DE85" i="43"/>
  <c r="DE84" i="43"/>
  <c r="DD85" i="43"/>
  <c r="DD84" i="43"/>
  <c r="DG87" i="42"/>
  <c r="DG86" i="42"/>
  <c r="DB86" i="42"/>
  <c r="DB87" i="42"/>
  <c r="DJ86" i="42"/>
  <c r="DJ87" i="42"/>
  <c r="DA84" i="42"/>
  <c r="DA85" i="42"/>
  <c r="DE84" i="42"/>
  <c r="DE85" i="42"/>
  <c r="DO99" i="42"/>
  <c r="DI84" i="42"/>
  <c r="DI85" i="42"/>
  <c r="CX86" i="42"/>
  <c r="CX87" i="42"/>
  <c r="DM99" i="42"/>
  <c r="DC87" i="42"/>
  <c r="DC86" i="42"/>
  <c r="BP81" i="42"/>
  <c r="BF81" i="42"/>
  <c r="BB81" i="42"/>
  <c r="AX81" i="42"/>
  <c r="AT81" i="42"/>
  <c r="AF81" i="42"/>
  <c r="AB81" i="42"/>
  <c r="BR81" i="42"/>
  <c r="AV81" i="42"/>
  <c r="AZ81" i="42"/>
  <c r="Y81" i="42"/>
  <c r="BK81" i="42" s="1"/>
  <c r="BD81" i="42"/>
  <c r="AD81" i="42"/>
  <c r="BR81" i="41"/>
  <c r="BD81" i="41"/>
  <c r="AZ81" i="41"/>
  <c r="AV81" i="41"/>
  <c r="AR81" i="41"/>
  <c r="AM81" i="41"/>
  <c r="AI81" i="41"/>
  <c r="AD81" i="41"/>
  <c r="Y81" i="41"/>
  <c r="BH81" i="41" s="1"/>
  <c r="BP81" i="41"/>
  <c r="BF81" i="41"/>
  <c r="BB81" i="41"/>
  <c r="AX81" i="41"/>
  <c r="AT81" i="41"/>
  <c r="AP81" i="41"/>
  <c r="AK81" i="41"/>
  <c r="AF81" i="41"/>
  <c r="AB81" i="41"/>
  <c r="DC84" i="41"/>
  <c r="DC85" i="41"/>
  <c r="DB86" i="41"/>
  <c r="DB87" i="41"/>
  <c r="DA85" i="41"/>
  <c r="DA84" i="41"/>
  <c r="DN101" i="41"/>
  <c r="DN102" i="41"/>
  <c r="DN103" i="41"/>
  <c r="DN104" i="41"/>
  <c r="DN105" i="41"/>
  <c r="DN106" i="41"/>
  <c r="DN107" i="41"/>
  <c r="DN108" i="41"/>
  <c r="DN109" i="41"/>
  <c r="DN110" i="41"/>
  <c r="DN111" i="41"/>
  <c r="DJ86" i="41"/>
  <c r="DJ87" i="41"/>
  <c r="CX86" i="41"/>
  <c r="CX87" i="41"/>
  <c r="DO99" i="41"/>
  <c r="DT98" i="41"/>
  <c r="DS98" i="41"/>
  <c r="AL98" i="41"/>
  <c r="DI85" i="41"/>
  <c r="DI84" i="41"/>
  <c r="DE85" i="41"/>
  <c r="DE84" i="41"/>
  <c r="DG84" i="41"/>
  <c r="DG85" i="41"/>
  <c r="DL101" i="41"/>
  <c r="DL102" i="41"/>
  <c r="DL103" i="41"/>
  <c r="DL104" i="41"/>
  <c r="DL105" i="41"/>
  <c r="DL106" i="41"/>
  <c r="DL107" i="41"/>
  <c r="DL108" i="41"/>
  <c r="DL109" i="41"/>
  <c r="DL110" i="41"/>
  <c r="DL111" i="41"/>
  <c r="DM99" i="41"/>
  <c r="DR98" i="41"/>
  <c r="DQ98" i="41"/>
  <c r="AJ98" i="41"/>
  <c r="DJ87" i="46"/>
  <c r="DJ86" i="46"/>
  <c r="DM100" i="46"/>
  <c r="DE89" i="46"/>
  <c r="DE88" i="46"/>
  <c r="DH88" i="46"/>
  <c r="DH89" i="46"/>
  <c r="DI89" i="46"/>
  <c r="DI88" i="46"/>
  <c r="DO100" i="46"/>
  <c r="DD88" i="46"/>
  <c r="DD89" i="46"/>
  <c r="DG89" i="46"/>
  <c r="DG88" i="46"/>
  <c r="DF87" i="46"/>
  <c r="DF86" i="46"/>
  <c r="CZ88" i="46"/>
  <c r="CZ89" i="46"/>
  <c r="DA89" i="46"/>
  <c r="DA88" i="46"/>
  <c r="DB87" i="46"/>
  <c r="DB86" i="46"/>
  <c r="CY89" i="46"/>
  <c r="CY88" i="46"/>
  <c r="DC89" i="46"/>
  <c r="DC88" i="46"/>
  <c r="CY89" i="45"/>
  <c r="CY88" i="45"/>
  <c r="DA86" i="45"/>
  <c r="DA87" i="45"/>
  <c r="DO100" i="45"/>
  <c r="DD89" i="45"/>
  <c r="DD88" i="45"/>
  <c r="CZ89" i="45"/>
  <c r="CZ88" i="45"/>
  <c r="CX86" i="45"/>
  <c r="CX87" i="45"/>
  <c r="DJ86" i="45"/>
  <c r="DJ87" i="45"/>
  <c r="DG89" i="45"/>
  <c r="DG88" i="45"/>
  <c r="DF86" i="45"/>
  <c r="DF87" i="45"/>
  <c r="DM99" i="45"/>
  <c r="DE86" i="45"/>
  <c r="DE87" i="45"/>
  <c r="DH89" i="45"/>
  <c r="DH88" i="45"/>
  <c r="DC89" i="45"/>
  <c r="DC88" i="45"/>
  <c r="DB86" i="45"/>
  <c r="DB87" i="45"/>
  <c r="DJ89" i="44"/>
  <c r="DJ88" i="44"/>
  <c r="CY86" i="44"/>
  <c r="CY87" i="44"/>
  <c r="DE89" i="44"/>
  <c r="DE88" i="44"/>
  <c r="DD86" i="44"/>
  <c r="DD87" i="44"/>
  <c r="DF89" i="44"/>
  <c r="DF88" i="44"/>
  <c r="CX89" i="44"/>
  <c r="CX88" i="44"/>
  <c r="DH86" i="44"/>
  <c r="DH87" i="44"/>
  <c r="DC86" i="44"/>
  <c r="DC87" i="44"/>
  <c r="DI89" i="44"/>
  <c r="DI88" i="44"/>
  <c r="CZ86" i="44"/>
  <c r="CZ87" i="44"/>
  <c r="DG86" i="44"/>
  <c r="DG87" i="44"/>
  <c r="DE86" i="43"/>
  <c r="DE87" i="43"/>
  <c r="DB89" i="43"/>
  <c r="DB88" i="43"/>
  <c r="DO99" i="43"/>
  <c r="DD86" i="43"/>
  <c r="DD87" i="43"/>
  <c r="CX89" i="43"/>
  <c r="CX88" i="43"/>
  <c r="DG89" i="43"/>
  <c r="DG88" i="43"/>
  <c r="DC89" i="43"/>
  <c r="DC88" i="43"/>
  <c r="DJ89" i="43"/>
  <c r="DJ88" i="43"/>
  <c r="DA86" i="43"/>
  <c r="DA87" i="43"/>
  <c r="DM100" i="43"/>
  <c r="DI86" i="43"/>
  <c r="DI87" i="43"/>
  <c r="DI86" i="42"/>
  <c r="DI87" i="42"/>
  <c r="DO100" i="42"/>
  <c r="CX89" i="42"/>
  <c r="CX88" i="42"/>
  <c r="DE86" i="42"/>
  <c r="DE87" i="42"/>
  <c r="DA86" i="42"/>
  <c r="DA87" i="42"/>
  <c r="DJ89" i="42"/>
  <c r="DJ88" i="42"/>
  <c r="DM100" i="42"/>
  <c r="BP83" i="42"/>
  <c r="BF83" i="42"/>
  <c r="BB83" i="42"/>
  <c r="AX83" i="42"/>
  <c r="AT83" i="42"/>
  <c r="AF83" i="42"/>
  <c r="AB83" i="42"/>
  <c r="BR83" i="42"/>
  <c r="BD83" i="42"/>
  <c r="AZ83" i="42"/>
  <c r="AV83" i="42"/>
  <c r="AD83" i="42"/>
  <c r="DG89" i="42"/>
  <c r="DG88" i="42"/>
  <c r="BH81" i="42"/>
  <c r="BI81" i="42"/>
  <c r="DC89" i="42"/>
  <c r="DC88" i="42"/>
  <c r="DB89" i="42"/>
  <c r="DB88" i="42"/>
  <c r="DM100" i="41"/>
  <c r="DQ99" i="41"/>
  <c r="AJ99" i="41"/>
  <c r="DR99" i="41"/>
  <c r="DG86" i="41"/>
  <c r="DG87" i="41"/>
  <c r="DO100" i="41"/>
  <c r="DS99" i="41"/>
  <c r="AL99" i="41"/>
  <c r="DT99" i="41"/>
  <c r="DB88" i="41"/>
  <c r="DB89" i="41"/>
  <c r="DL112" i="41"/>
  <c r="DL113" i="41"/>
  <c r="DL114" i="41"/>
  <c r="DL115" i="41"/>
  <c r="DL116" i="41"/>
  <c r="DL117" i="41"/>
  <c r="DI86" i="41"/>
  <c r="DI87" i="41"/>
  <c r="DJ88" i="41"/>
  <c r="DJ89" i="41"/>
  <c r="DC86" i="41"/>
  <c r="DC87" i="41"/>
  <c r="BL81" i="41"/>
  <c r="DE86" i="41"/>
  <c r="DE87" i="41"/>
  <c r="CX88" i="41"/>
  <c r="CX89" i="41"/>
  <c r="DN112" i="41"/>
  <c r="DN113" i="41"/>
  <c r="DN114" i="41"/>
  <c r="DN115" i="41"/>
  <c r="DN116" i="41"/>
  <c r="DN117" i="41"/>
  <c r="DA86" i="41"/>
  <c r="DA87" i="41"/>
  <c r="CY91" i="46"/>
  <c r="CY90" i="46"/>
  <c r="CZ91" i="46"/>
  <c r="CZ90" i="46"/>
  <c r="DI91" i="46"/>
  <c r="DI90" i="46"/>
  <c r="DH91" i="46"/>
  <c r="DH90" i="46"/>
  <c r="DM101" i="46"/>
  <c r="DM102" i="46"/>
  <c r="DM103" i="46"/>
  <c r="DM104" i="46"/>
  <c r="DM105" i="46"/>
  <c r="DM106" i="46"/>
  <c r="DM107" i="46"/>
  <c r="DM108" i="46"/>
  <c r="DM109" i="46"/>
  <c r="DM110" i="46"/>
  <c r="DM111" i="46"/>
  <c r="DB89" i="46"/>
  <c r="DB88" i="46"/>
  <c r="DG91" i="46"/>
  <c r="DG90" i="46"/>
  <c r="DC91" i="46"/>
  <c r="DC90" i="46"/>
  <c r="DD91" i="46"/>
  <c r="DD90" i="46"/>
  <c r="DO101" i="46"/>
  <c r="DO102" i="46"/>
  <c r="DO103" i="46"/>
  <c r="DO104" i="46"/>
  <c r="DO105" i="46"/>
  <c r="DO106" i="46"/>
  <c r="DO107" i="46"/>
  <c r="DO108" i="46"/>
  <c r="DO109" i="46"/>
  <c r="DO110" i="46"/>
  <c r="DO111" i="46"/>
  <c r="DJ89" i="46"/>
  <c r="DJ88" i="46"/>
  <c r="DA91" i="46"/>
  <c r="DA90" i="46"/>
  <c r="DF89" i="46"/>
  <c r="DF88" i="46"/>
  <c r="DE91" i="46"/>
  <c r="DE90" i="46"/>
  <c r="DB88" i="45"/>
  <c r="DB89" i="45"/>
  <c r="DF88" i="45"/>
  <c r="DF89" i="45"/>
  <c r="DJ88" i="45"/>
  <c r="DJ89" i="45"/>
  <c r="DD90" i="45"/>
  <c r="DD91" i="45"/>
  <c r="CY91" i="45"/>
  <c r="CY90" i="45"/>
  <c r="DC91" i="45"/>
  <c r="DC90" i="45"/>
  <c r="DA89" i="45"/>
  <c r="DA88" i="45"/>
  <c r="CZ90" i="45"/>
  <c r="CZ91" i="45"/>
  <c r="DH90" i="45"/>
  <c r="DH91" i="45"/>
  <c r="DE89" i="45"/>
  <c r="DE88" i="45"/>
  <c r="DM100" i="45"/>
  <c r="DG91" i="45"/>
  <c r="DG90" i="45"/>
  <c r="CX88" i="45"/>
  <c r="CX89" i="45"/>
  <c r="DO101" i="45"/>
  <c r="DO102" i="45"/>
  <c r="DO103" i="45"/>
  <c r="DO104" i="45"/>
  <c r="DO105" i="45"/>
  <c r="DO106" i="45"/>
  <c r="DO107" i="45"/>
  <c r="DO108" i="45"/>
  <c r="DO109" i="45"/>
  <c r="DO110" i="45"/>
  <c r="DO111" i="45"/>
  <c r="DD88" i="44"/>
  <c r="DD89" i="44"/>
  <c r="CZ88" i="44"/>
  <c r="CZ89" i="44"/>
  <c r="DC89" i="44"/>
  <c r="DC88" i="44"/>
  <c r="DH88" i="44"/>
  <c r="DH89" i="44"/>
  <c r="DI91" i="44"/>
  <c r="DI90" i="44"/>
  <c r="CY89" i="44"/>
  <c r="CY88" i="44"/>
  <c r="CX90" i="44"/>
  <c r="CX91" i="44"/>
  <c r="DG89" i="44"/>
  <c r="DG88" i="44"/>
  <c r="DF90" i="44"/>
  <c r="DF91" i="44"/>
  <c r="DE91" i="44"/>
  <c r="DE90" i="44"/>
  <c r="DJ90" i="44"/>
  <c r="DJ91" i="44"/>
  <c r="DJ91" i="43"/>
  <c r="DJ90" i="43"/>
  <c r="DI88" i="43"/>
  <c r="DI89" i="43"/>
  <c r="DA88" i="43"/>
  <c r="DA89" i="43"/>
  <c r="DD89" i="43"/>
  <c r="DD88" i="43"/>
  <c r="DO100" i="43"/>
  <c r="DM101" i="43"/>
  <c r="DM102" i="43"/>
  <c r="DM103" i="43"/>
  <c r="DM104" i="43"/>
  <c r="DM105" i="43"/>
  <c r="DM106" i="43"/>
  <c r="DM107" i="43"/>
  <c r="DM108" i="43"/>
  <c r="DM109" i="43"/>
  <c r="DM110" i="43"/>
  <c r="DM111" i="43"/>
  <c r="DC90" i="43"/>
  <c r="DC91" i="43"/>
  <c r="CX91" i="43"/>
  <c r="CX90" i="43"/>
  <c r="DE88" i="43"/>
  <c r="DE89" i="43"/>
  <c r="DG90" i="43"/>
  <c r="DG91" i="43"/>
  <c r="DB91" i="43"/>
  <c r="DB90" i="43"/>
  <c r="DB90" i="42"/>
  <c r="DB91" i="42"/>
  <c r="DE89" i="42"/>
  <c r="DE88" i="42"/>
  <c r="DC91" i="42"/>
  <c r="DC90" i="42"/>
  <c r="DG90" i="42"/>
  <c r="DG91" i="42"/>
  <c r="DJ90" i="42"/>
  <c r="DJ91" i="42"/>
  <c r="BK83" i="42"/>
  <c r="BJ83" i="42"/>
  <c r="BM83" i="42"/>
  <c r="BI83" i="42"/>
  <c r="BL83" i="42"/>
  <c r="BH83" i="42"/>
  <c r="DA88" i="42"/>
  <c r="DA89" i="42"/>
  <c r="CX90" i="42"/>
  <c r="CX91" i="42"/>
  <c r="DO101" i="42"/>
  <c r="DO102" i="42"/>
  <c r="DO103" i="42"/>
  <c r="DO104" i="42"/>
  <c r="DO105" i="42"/>
  <c r="DO106" i="42"/>
  <c r="DO107" i="42"/>
  <c r="DO108" i="42"/>
  <c r="DO109" i="42"/>
  <c r="DO110" i="42"/>
  <c r="DO111" i="42"/>
  <c r="DM101" i="42"/>
  <c r="DM102" i="42"/>
  <c r="DM103" i="42"/>
  <c r="DM104" i="42"/>
  <c r="DM105" i="42"/>
  <c r="DM106" i="42"/>
  <c r="DM107" i="42"/>
  <c r="DM108" i="42"/>
  <c r="DM109" i="42"/>
  <c r="DM110" i="42"/>
  <c r="DM111" i="42"/>
  <c r="DI88" i="42"/>
  <c r="DI89" i="42"/>
  <c r="DN118" i="41"/>
  <c r="DA89" i="41"/>
  <c r="DA88" i="41"/>
  <c r="DJ91" i="41"/>
  <c r="DJ90" i="41"/>
  <c r="DL118" i="41"/>
  <c r="DI89" i="41"/>
  <c r="DI88" i="41"/>
  <c r="BP83" i="41"/>
  <c r="BF83" i="41"/>
  <c r="BB83" i="41"/>
  <c r="AX83" i="41"/>
  <c r="AT83" i="41"/>
  <c r="AP83" i="41"/>
  <c r="AK83" i="41"/>
  <c r="AF83" i="41"/>
  <c r="AB83" i="41"/>
  <c r="AZ83" i="41"/>
  <c r="Y83" i="41"/>
  <c r="BJ83" i="41" s="1"/>
  <c r="BD83" i="41"/>
  <c r="AM83" i="41"/>
  <c r="AD83" i="41"/>
  <c r="AR83" i="41"/>
  <c r="AI83" i="41"/>
  <c r="AV83" i="41"/>
  <c r="BR83" i="41"/>
  <c r="DO101" i="41"/>
  <c r="DO102" i="41"/>
  <c r="DO103" i="41"/>
  <c r="DO104" i="41"/>
  <c r="DO105" i="41"/>
  <c r="DO106" i="41"/>
  <c r="DO107" i="41"/>
  <c r="DO108" i="41"/>
  <c r="DO109" i="41"/>
  <c r="DO110" i="41"/>
  <c r="DO111" i="41"/>
  <c r="DT100" i="41"/>
  <c r="DS100" i="41"/>
  <c r="AL100" i="41"/>
  <c r="CX90" i="41"/>
  <c r="CX91" i="41"/>
  <c r="DG88" i="41"/>
  <c r="DE89" i="41"/>
  <c r="DE88" i="41"/>
  <c r="DC89" i="41"/>
  <c r="DC88" i="41"/>
  <c r="DB90" i="41"/>
  <c r="DB91" i="41"/>
  <c r="DG89" i="41"/>
  <c r="DM101" i="41"/>
  <c r="DM102" i="41"/>
  <c r="DM103" i="41"/>
  <c r="DM104" i="41"/>
  <c r="DM105" i="41"/>
  <c r="DM106" i="41"/>
  <c r="DM107" i="41"/>
  <c r="DM108" i="41"/>
  <c r="DM109" i="41"/>
  <c r="DM110" i="41"/>
  <c r="DM111" i="41"/>
  <c r="DR100" i="41"/>
  <c r="DQ100" i="41"/>
  <c r="AJ100" i="41"/>
  <c r="DE93" i="46"/>
  <c r="DE92" i="46"/>
  <c r="DO112" i="46"/>
  <c r="DO113" i="46"/>
  <c r="DO114" i="46"/>
  <c r="DO115" i="46"/>
  <c r="DO116" i="46"/>
  <c r="DO117" i="46"/>
  <c r="DG92" i="46"/>
  <c r="DG93" i="46"/>
  <c r="DH93" i="46"/>
  <c r="DH92" i="46"/>
  <c r="CZ93" i="46"/>
  <c r="CZ92" i="46"/>
  <c r="DF90" i="46"/>
  <c r="DF91" i="46"/>
  <c r="DJ90" i="46"/>
  <c r="DJ91" i="46"/>
  <c r="DM112" i="46"/>
  <c r="DM113" i="46"/>
  <c r="DM114" i="46"/>
  <c r="DM115" i="46"/>
  <c r="DM116" i="46"/>
  <c r="DM117" i="46"/>
  <c r="DA93" i="46"/>
  <c r="DA92" i="46"/>
  <c r="DD93" i="46"/>
  <c r="DD92" i="46"/>
  <c r="DC92" i="46"/>
  <c r="DC93" i="46"/>
  <c r="DB90" i="46"/>
  <c r="DB91" i="46"/>
  <c r="DI93" i="46"/>
  <c r="DI92" i="46"/>
  <c r="CY92" i="46"/>
  <c r="CY93" i="46"/>
  <c r="CX91" i="45"/>
  <c r="CX90" i="45"/>
  <c r="DE91" i="45"/>
  <c r="DE90" i="45"/>
  <c r="DD92" i="45"/>
  <c r="DD93" i="45"/>
  <c r="DH92" i="45"/>
  <c r="DH93" i="45"/>
  <c r="DC93" i="45"/>
  <c r="DC92" i="45"/>
  <c r="DF91" i="45"/>
  <c r="DF90" i="45"/>
  <c r="DO112" i="45"/>
  <c r="DO113" i="45"/>
  <c r="DO114" i="45"/>
  <c r="DO115" i="45"/>
  <c r="DO116" i="45"/>
  <c r="DO117" i="45"/>
  <c r="DM101" i="45"/>
  <c r="DM102" i="45"/>
  <c r="DM103" i="45"/>
  <c r="DM104" i="45"/>
  <c r="DM105" i="45"/>
  <c r="DM106" i="45"/>
  <c r="DM107" i="45"/>
  <c r="DM108" i="45"/>
  <c r="DM109" i="45"/>
  <c r="DM110" i="45"/>
  <c r="DM111" i="45"/>
  <c r="DB91" i="45"/>
  <c r="DB90" i="45"/>
  <c r="DG93" i="45"/>
  <c r="DG92" i="45"/>
  <c r="CZ92" i="45"/>
  <c r="CZ93" i="45"/>
  <c r="DA91" i="45"/>
  <c r="DA90" i="45"/>
  <c r="CY93" i="45"/>
  <c r="CY92" i="45"/>
  <c r="DJ91" i="45"/>
  <c r="DJ90" i="45"/>
  <c r="DG91" i="44"/>
  <c r="DG90" i="44"/>
  <c r="DI93" i="44"/>
  <c r="DI92" i="44"/>
  <c r="DJ92" i="44"/>
  <c r="DJ93" i="44"/>
  <c r="DF92" i="44"/>
  <c r="DF93" i="44"/>
  <c r="DH91" i="44"/>
  <c r="DH90" i="44"/>
  <c r="CZ91" i="44"/>
  <c r="CZ90" i="44"/>
  <c r="CX92" i="44"/>
  <c r="CX93" i="44"/>
  <c r="CY91" i="44"/>
  <c r="CY90" i="44"/>
  <c r="DD91" i="44"/>
  <c r="DD90" i="44"/>
  <c r="DE93" i="44"/>
  <c r="DE92" i="44"/>
  <c r="DC91" i="44"/>
  <c r="DC90" i="44"/>
  <c r="DB93" i="43"/>
  <c r="DB92" i="43"/>
  <c r="DD91" i="43"/>
  <c r="DD90" i="43"/>
  <c r="DE91" i="43"/>
  <c r="DE90" i="43"/>
  <c r="CX93" i="43"/>
  <c r="CX92" i="43"/>
  <c r="DA91" i="43"/>
  <c r="DA90" i="43"/>
  <c r="DC92" i="43"/>
  <c r="DC93" i="43"/>
  <c r="DM112" i="43"/>
  <c r="DM113" i="43"/>
  <c r="DM114" i="43"/>
  <c r="DM115" i="43"/>
  <c r="DM116" i="43"/>
  <c r="DM117" i="43"/>
  <c r="DO101" i="43"/>
  <c r="DO102" i="43"/>
  <c r="DO103" i="43"/>
  <c r="DO104" i="43"/>
  <c r="DO105" i="43"/>
  <c r="DO106" i="43"/>
  <c r="DO107" i="43"/>
  <c r="DO108" i="43"/>
  <c r="DO109" i="43"/>
  <c r="DO110" i="43"/>
  <c r="DO111" i="43"/>
  <c r="DG92" i="43"/>
  <c r="DG93" i="43"/>
  <c r="DI91" i="43"/>
  <c r="DI90" i="43"/>
  <c r="DJ93" i="43"/>
  <c r="DJ92" i="43"/>
  <c r="DI91" i="42"/>
  <c r="DI90" i="42"/>
  <c r="DJ92" i="42"/>
  <c r="DJ93" i="42"/>
  <c r="DB92" i="42"/>
  <c r="DB93" i="42"/>
  <c r="DC93" i="42"/>
  <c r="DC92" i="42"/>
  <c r="DE91" i="42"/>
  <c r="DE90" i="42"/>
  <c r="DM112" i="42"/>
  <c r="DM113" i="42"/>
  <c r="DM114" i="42"/>
  <c r="DM115" i="42"/>
  <c r="DM116" i="42"/>
  <c r="DM117" i="42"/>
  <c r="CX92" i="42"/>
  <c r="CX93" i="42"/>
  <c r="DA91" i="42"/>
  <c r="DA90" i="42"/>
  <c r="DG93" i="42"/>
  <c r="DG92" i="42"/>
  <c r="BP87" i="42"/>
  <c r="BF87" i="42"/>
  <c r="BB87" i="42"/>
  <c r="AX87" i="42"/>
  <c r="AT87" i="42"/>
  <c r="AF87" i="42"/>
  <c r="AB87" i="42"/>
  <c r="BR87" i="42"/>
  <c r="BD87" i="42"/>
  <c r="AZ87" i="42"/>
  <c r="AV87" i="42"/>
  <c r="AD87" i="42"/>
  <c r="Y87" i="42"/>
  <c r="BK87" i="42" s="1"/>
  <c r="DO112" i="42"/>
  <c r="DO113" i="42"/>
  <c r="DO114" i="42"/>
  <c r="DO115" i="42"/>
  <c r="DO116" i="42"/>
  <c r="DO117" i="42"/>
  <c r="BR86" i="42"/>
  <c r="BD86" i="42"/>
  <c r="AZ86" i="42"/>
  <c r="AV86" i="42"/>
  <c r="AD86" i="42"/>
  <c r="Y86" i="42"/>
  <c r="BP86" i="42"/>
  <c r="AT86" i="42"/>
  <c r="AB86" i="42"/>
  <c r="AX86" i="42"/>
  <c r="AF86" i="42"/>
  <c r="BB86" i="42"/>
  <c r="BF86" i="42"/>
  <c r="BP85" i="42"/>
  <c r="BF85" i="42"/>
  <c r="BB85" i="42"/>
  <c r="AX85" i="42"/>
  <c r="AT85" i="42"/>
  <c r="AF85" i="42"/>
  <c r="AB85" i="42"/>
  <c r="AZ85" i="42"/>
  <c r="BD85" i="42"/>
  <c r="Y85" i="42"/>
  <c r="BK85" i="42" s="1"/>
  <c r="BR85" i="42"/>
  <c r="AV85" i="42"/>
  <c r="AD85" i="42"/>
  <c r="DG90" i="41"/>
  <c r="DG91" i="41"/>
  <c r="DE91" i="41"/>
  <c r="DE90" i="41"/>
  <c r="DI91" i="41"/>
  <c r="DI90" i="41"/>
  <c r="BP86" i="41"/>
  <c r="BF86" i="41"/>
  <c r="BB86" i="41"/>
  <c r="AX86" i="41"/>
  <c r="AT86" i="41"/>
  <c r="AP86" i="41"/>
  <c r="AK86" i="41"/>
  <c r="AF86" i="41"/>
  <c r="AB86" i="41"/>
  <c r="BR86" i="41"/>
  <c r="BD86" i="41"/>
  <c r="AZ86" i="41"/>
  <c r="AV86" i="41"/>
  <c r="AR86" i="41"/>
  <c r="AM86" i="41"/>
  <c r="AI86" i="41"/>
  <c r="AD86" i="41"/>
  <c r="Y86" i="41"/>
  <c r="BJ86" i="41" s="1"/>
  <c r="DJ92" i="41"/>
  <c r="DJ93" i="41"/>
  <c r="DM112" i="41"/>
  <c r="DM113" i="41"/>
  <c r="DM114" i="41"/>
  <c r="DM115" i="41"/>
  <c r="DM116" i="41"/>
  <c r="DM117" i="41"/>
  <c r="DQ111" i="41"/>
  <c r="AJ111" i="41"/>
  <c r="DR111" i="41"/>
  <c r="BR85" i="41"/>
  <c r="BD85" i="41"/>
  <c r="AZ85" i="41"/>
  <c r="AV85" i="41"/>
  <c r="AR85" i="41"/>
  <c r="AM85" i="41"/>
  <c r="AI85" i="41"/>
  <c r="AD85" i="41"/>
  <c r="Y85" i="41"/>
  <c r="BH85" i="41" s="1"/>
  <c r="BP85" i="41"/>
  <c r="BF85" i="41"/>
  <c r="BB85" i="41"/>
  <c r="AX85" i="41"/>
  <c r="AT85" i="41"/>
  <c r="AP85" i="41"/>
  <c r="AK85" i="41"/>
  <c r="AF85" i="41"/>
  <c r="AB85" i="41"/>
  <c r="DC90" i="41"/>
  <c r="DC91" i="41"/>
  <c r="DL119" i="41"/>
  <c r="DA91" i="41"/>
  <c r="DA90" i="41"/>
  <c r="DO112" i="41"/>
  <c r="DO113" i="41"/>
  <c r="DO114" i="41"/>
  <c r="DO115" i="41"/>
  <c r="DO116" i="41"/>
  <c r="DO117" i="41"/>
  <c r="DS111" i="41"/>
  <c r="AL111" i="41"/>
  <c r="DT111" i="41"/>
  <c r="BK83" i="41"/>
  <c r="DB92" i="41"/>
  <c r="DB93" i="41"/>
  <c r="CX92" i="41"/>
  <c r="CX93" i="41"/>
  <c r="DN119" i="41"/>
  <c r="BP87" i="41"/>
  <c r="BF87" i="41"/>
  <c r="BB87" i="41"/>
  <c r="AX87" i="41"/>
  <c r="AT87" i="41"/>
  <c r="AP87" i="41"/>
  <c r="AK87" i="41"/>
  <c r="AF87" i="41"/>
  <c r="AB87" i="41"/>
  <c r="BR87" i="41"/>
  <c r="AV87" i="41"/>
  <c r="AD87" i="41"/>
  <c r="AZ87" i="41"/>
  <c r="AI87" i="41"/>
  <c r="BD87" i="41"/>
  <c r="AM87" i="41"/>
  <c r="AR87" i="41"/>
  <c r="Y87" i="41"/>
  <c r="BH87" i="41" s="1"/>
  <c r="DI95" i="46"/>
  <c r="DI94" i="46"/>
  <c r="DA95" i="46"/>
  <c r="DA94" i="46"/>
  <c r="CY94" i="46"/>
  <c r="CY95" i="46"/>
  <c r="DB92" i="46"/>
  <c r="DB93" i="46"/>
  <c r="DH95" i="46"/>
  <c r="DH94" i="46"/>
  <c r="DO118" i="46"/>
  <c r="DD95" i="46"/>
  <c r="DD94" i="46"/>
  <c r="DM118" i="46"/>
  <c r="DJ92" i="46"/>
  <c r="DJ93" i="46"/>
  <c r="DG94" i="46"/>
  <c r="DG95" i="46"/>
  <c r="DF92" i="46"/>
  <c r="DF93" i="46"/>
  <c r="DC94" i="46"/>
  <c r="DC95" i="46"/>
  <c r="CZ95" i="46"/>
  <c r="CZ94" i="46"/>
  <c r="DE95" i="46"/>
  <c r="DE94" i="46"/>
  <c r="CY95" i="45"/>
  <c r="CY94" i="45"/>
  <c r="DB93" i="45"/>
  <c r="DB92" i="45"/>
  <c r="DO118" i="45"/>
  <c r="DE92" i="45"/>
  <c r="DE93" i="45"/>
  <c r="DM112" i="45"/>
  <c r="DM113" i="45"/>
  <c r="DM114" i="45"/>
  <c r="DM115" i="45"/>
  <c r="DM116" i="45"/>
  <c r="DM117" i="45"/>
  <c r="DF93" i="45"/>
  <c r="DF92" i="45"/>
  <c r="DD94" i="45"/>
  <c r="DD95" i="45"/>
  <c r="DJ93" i="45"/>
  <c r="DJ92" i="45"/>
  <c r="DA92" i="45"/>
  <c r="DA93" i="45"/>
  <c r="DG95" i="45"/>
  <c r="DG94" i="45"/>
  <c r="CX93" i="45"/>
  <c r="CX92" i="45"/>
  <c r="CZ94" i="45"/>
  <c r="CZ95" i="45"/>
  <c r="DC95" i="45"/>
  <c r="DC94" i="45"/>
  <c r="DH94" i="45"/>
  <c r="DH95" i="45"/>
  <c r="DG92" i="44"/>
  <c r="DG93" i="44"/>
  <c r="DD93" i="44"/>
  <c r="DD92" i="44"/>
  <c r="DH93" i="44"/>
  <c r="DH92" i="44"/>
  <c r="DF94" i="44"/>
  <c r="DF95" i="44"/>
  <c r="DC92" i="44"/>
  <c r="DC93" i="44"/>
  <c r="CY92" i="44"/>
  <c r="CY93" i="44"/>
  <c r="DI95" i="44"/>
  <c r="DI94" i="44"/>
  <c r="DE95" i="44"/>
  <c r="DE94" i="44"/>
  <c r="CX94" i="44"/>
  <c r="CX95" i="44"/>
  <c r="CZ93" i="44"/>
  <c r="CZ92" i="44"/>
  <c r="DJ94" i="44"/>
  <c r="DJ95" i="44"/>
  <c r="DI93" i="43"/>
  <c r="DI92" i="43"/>
  <c r="DC95" i="43"/>
  <c r="DC94" i="43"/>
  <c r="DD92" i="43"/>
  <c r="DD93" i="43"/>
  <c r="CX94" i="43"/>
  <c r="CX95" i="43"/>
  <c r="DJ95" i="43"/>
  <c r="DJ94" i="43"/>
  <c r="DG95" i="43"/>
  <c r="DG94" i="43"/>
  <c r="DO112" i="43"/>
  <c r="DO113" i="43"/>
  <c r="DO114" i="43"/>
  <c r="DO115" i="43"/>
  <c r="DO116" i="43"/>
  <c r="DO117" i="43"/>
  <c r="DM118" i="43"/>
  <c r="DA93" i="43"/>
  <c r="DA92" i="43"/>
  <c r="DE93" i="43"/>
  <c r="DE92" i="43"/>
  <c r="DB95" i="43"/>
  <c r="DB94" i="43"/>
  <c r="DO118" i="42"/>
  <c r="DG94" i="42"/>
  <c r="DG95" i="42"/>
  <c r="DA92" i="42"/>
  <c r="DA93" i="42"/>
  <c r="DE92" i="42"/>
  <c r="DE93" i="42"/>
  <c r="BH85" i="42"/>
  <c r="BI85" i="42"/>
  <c r="BJ86" i="42"/>
  <c r="BH86" i="42"/>
  <c r="DB94" i="42"/>
  <c r="DB95" i="42"/>
  <c r="CX94" i="42"/>
  <c r="CX95" i="42"/>
  <c r="DM118" i="42"/>
  <c r="DC94" i="42"/>
  <c r="DC95" i="42"/>
  <c r="DJ94" i="42"/>
  <c r="DJ95" i="42"/>
  <c r="DI92" i="42"/>
  <c r="DI93" i="42"/>
  <c r="DB94" i="41"/>
  <c r="DB95" i="41"/>
  <c r="DA93" i="41"/>
  <c r="DA92" i="41"/>
  <c r="DM118" i="41"/>
  <c r="DR117" i="41"/>
  <c r="AK117" i="41"/>
  <c r="DQ117" i="41"/>
  <c r="AJ117" i="41"/>
  <c r="BK86" i="41"/>
  <c r="BM86" i="41"/>
  <c r="BI86" i="41"/>
  <c r="BL86" i="41"/>
  <c r="DE93" i="41"/>
  <c r="DE92" i="41"/>
  <c r="DI93" i="41"/>
  <c r="DI92" i="41"/>
  <c r="DL120" i="41"/>
  <c r="DL121" i="41"/>
  <c r="DL122" i="41"/>
  <c r="DL123" i="41"/>
  <c r="BM85" i="41"/>
  <c r="BI85" i="41"/>
  <c r="BL85" i="41"/>
  <c r="BK85" i="41"/>
  <c r="BJ85" i="41"/>
  <c r="DJ94" i="41"/>
  <c r="DJ95" i="41"/>
  <c r="DG93" i="41"/>
  <c r="DG92" i="41"/>
  <c r="BL87" i="41"/>
  <c r="BK87" i="41"/>
  <c r="BJ87" i="41"/>
  <c r="BI87" i="41"/>
  <c r="DN120" i="41"/>
  <c r="DN121" i="41"/>
  <c r="DN122" i="41"/>
  <c r="DN123" i="41"/>
  <c r="CX94" i="41"/>
  <c r="CX95" i="41"/>
  <c r="DO118" i="41"/>
  <c r="DT117" i="41"/>
  <c r="AM117" i="41"/>
  <c r="DS117" i="41"/>
  <c r="AL117" i="41"/>
  <c r="DC93" i="41"/>
  <c r="DC92" i="41"/>
  <c r="DE97" i="46"/>
  <c r="DE96" i="46"/>
  <c r="DO119" i="46"/>
  <c r="DA97" i="46"/>
  <c r="DA96" i="46"/>
  <c r="DF94" i="46"/>
  <c r="DF95" i="46"/>
  <c r="DJ94" i="46"/>
  <c r="DJ95" i="46"/>
  <c r="DM119" i="46"/>
  <c r="DB94" i="46"/>
  <c r="DB95" i="46"/>
  <c r="DC97" i="46"/>
  <c r="DC96" i="46"/>
  <c r="DG97" i="46"/>
  <c r="DG96" i="46"/>
  <c r="DD96" i="46"/>
  <c r="DD97" i="46"/>
  <c r="DH96" i="46"/>
  <c r="DH97" i="46"/>
  <c r="CY97" i="46"/>
  <c r="CY96" i="46"/>
  <c r="CZ96" i="46"/>
  <c r="CZ97" i="46"/>
  <c r="DI97" i="46"/>
  <c r="DI96" i="46"/>
  <c r="DH97" i="45"/>
  <c r="DH96" i="45"/>
  <c r="DD97" i="45"/>
  <c r="DD96" i="45"/>
  <c r="DB95" i="45"/>
  <c r="DB94" i="45"/>
  <c r="DG97" i="45"/>
  <c r="DG96" i="45"/>
  <c r="DJ95" i="45"/>
  <c r="DJ94" i="45"/>
  <c r="DM118" i="45"/>
  <c r="DC97" i="45"/>
  <c r="DC96" i="45"/>
  <c r="CZ97" i="45"/>
  <c r="CZ96" i="45"/>
  <c r="CX95" i="45"/>
  <c r="CX94" i="45"/>
  <c r="DA94" i="45"/>
  <c r="DA95" i="45"/>
  <c r="DF95" i="45"/>
  <c r="DF94" i="45"/>
  <c r="DE94" i="45"/>
  <c r="DE95" i="45"/>
  <c r="DO119" i="45"/>
  <c r="CY97" i="45"/>
  <c r="CY96" i="45"/>
  <c r="CZ95" i="44"/>
  <c r="CZ94" i="44"/>
  <c r="DF97" i="44"/>
  <c r="DF96" i="44"/>
  <c r="CX97" i="44"/>
  <c r="CX96" i="44"/>
  <c r="DE97" i="44"/>
  <c r="DE96" i="44"/>
  <c r="DC94" i="44"/>
  <c r="DC95" i="44"/>
  <c r="DD95" i="44"/>
  <c r="DD94" i="44"/>
  <c r="DI97" i="44"/>
  <c r="DI96" i="44"/>
  <c r="DJ97" i="44"/>
  <c r="DJ96" i="44"/>
  <c r="CY94" i="44"/>
  <c r="CY95" i="44"/>
  <c r="DH95" i="44"/>
  <c r="DH94" i="44"/>
  <c r="DG94" i="44"/>
  <c r="DG95" i="44"/>
  <c r="DB97" i="43"/>
  <c r="DB96" i="43"/>
  <c r="DG96" i="43"/>
  <c r="DG97" i="43"/>
  <c r="DA95" i="43"/>
  <c r="DA94" i="43"/>
  <c r="DI95" i="43"/>
  <c r="DI94" i="43"/>
  <c r="DE95" i="43"/>
  <c r="DE94" i="43"/>
  <c r="DM119" i="43"/>
  <c r="DO118" i="43"/>
  <c r="DJ97" i="43"/>
  <c r="DJ96" i="43"/>
  <c r="CX97" i="43"/>
  <c r="CX96" i="43"/>
  <c r="DD95" i="43"/>
  <c r="DD94" i="43"/>
  <c r="DC96" i="43"/>
  <c r="DC97" i="43"/>
  <c r="DJ96" i="42"/>
  <c r="DJ97" i="42"/>
  <c r="CX96" i="42"/>
  <c r="CX97" i="42"/>
  <c r="DB96" i="42"/>
  <c r="DB97" i="42"/>
  <c r="DE95" i="42"/>
  <c r="DE94" i="42"/>
  <c r="DG96" i="42"/>
  <c r="DG97" i="42"/>
  <c r="BR90" i="42"/>
  <c r="BD90" i="42"/>
  <c r="AZ90" i="42"/>
  <c r="AV90" i="42"/>
  <c r="AD90" i="42"/>
  <c r="AT90" i="42"/>
  <c r="AF90" i="42"/>
  <c r="AX90" i="42"/>
  <c r="BP90" i="42"/>
  <c r="BB90" i="42"/>
  <c r="BF90" i="42"/>
  <c r="AB90" i="42"/>
  <c r="DI95" i="42"/>
  <c r="DI94" i="42"/>
  <c r="DC96" i="42"/>
  <c r="DC97" i="42"/>
  <c r="DM119" i="42"/>
  <c r="DA95" i="42"/>
  <c r="DA94" i="42"/>
  <c r="DO119" i="42"/>
  <c r="CX97" i="41"/>
  <c r="CX96" i="41"/>
  <c r="DG95" i="41"/>
  <c r="DG94" i="41"/>
  <c r="DI95" i="41"/>
  <c r="DI94" i="41"/>
  <c r="DE95" i="41"/>
  <c r="DE94" i="41"/>
  <c r="DB97" i="41"/>
  <c r="DB96" i="41"/>
  <c r="DC95" i="41"/>
  <c r="DC94" i="41"/>
  <c r="DL124" i="41"/>
  <c r="DM119" i="41"/>
  <c r="DR118" i="41"/>
  <c r="AK118" i="41"/>
  <c r="DQ118" i="41"/>
  <c r="AJ118" i="41"/>
  <c r="DO119" i="41"/>
  <c r="DT118" i="41"/>
  <c r="AM118" i="41"/>
  <c r="DS118" i="41"/>
  <c r="AL118" i="41"/>
  <c r="DN124" i="41"/>
  <c r="DJ97" i="41"/>
  <c r="DJ96" i="41"/>
  <c r="DA95" i="41"/>
  <c r="DA94" i="41"/>
  <c r="BP90" i="41"/>
  <c r="BF90" i="41"/>
  <c r="BB90" i="41"/>
  <c r="AX90" i="41"/>
  <c r="AT90" i="41"/>
  <c r="AP90" i="41"/>
  <c r="AK90" i="41"/>
  <c r="AF90" i="41"/>
  <c r="AB90" i="41"/>
  <c r="BR90" i="41"/>
  <c r="BD90" i="41"/>
  <c r="AZ90" i="41"/>
  <c r="AV90" i="41"/>
  <c r="AR90" i="41"/>
  <c r="AM90" i="41"/>
  <c r="AI90" i="41"/>
  <c r="AD90" i="41"/>
  <c r="Y90" i="41"/>
  <c r="BM90" i="41" s="1"/>
  <c r="DD99" i="46"/>
  <c r="DD98" i="46"/>
  <c r="DE99" i="46"/>
  <c r="DE98" i="46"/>
  <c r="CY99" i="46"/>
  <c r="CY98" i="46"/>
  <c r="DC99" i="46"/>
  <c r="DC98" i="46"/>
  <c r="DF97" i="46"/>
  <c r="DF96" i="46"/>
  <c r="DI99" i="46"/>
  <c r="DI98" i="46"/>
  <c r="DH99" i="46"/>
  <c r="DH98" i="46"/>
  <c r="DB97" i="46"/>
  <c r="DB96" i="46"/>
  <c r="DM120" i="46"/>
  <c r="DM121" i="46"/>
  <c r="DM122" i="46"/>
  <c r="DM123" i="46"/>
  <c r="DO120" i="46"/>
  <c r="DO121" i="46"/>
  <c r="DO122" i="46"/>
  <c r="DO123" i="46"/>
  <c r="CZ99" i="46"/>
  <c r="CZ98" i="46"/>
  <c r="DG99" i="46"/>
  <c r="DG98" i="46"/>
  <c r="DJ97" i="46"/>
  <c r="DJ96" i="46"/>
  <c r="DA99" i="46"/>
  <c r="DA98" i="46"/>
  <c r="CX96" i="45"/>
  <c r="CX97" i="45"/>
  <c r="DC99" i="45"/>
  <c r="DC98" i="45"/>
  <c r="DO120" i="45"/>
  <c r="DO121" i="45"/>
  <c r="DO122" i="45"/>
  <c r="DO123" i="45"/>
  <c r="DF96" i="45"/>
  <c r="DF97" i="45"/>
  <c r="DJ96" i="45"/>
  <c r="DJ97" i="45"/>
  <c r="DB96" i="45"/>
  <c r="DB97" i="45"/>
  <c r="CY99" i="45"/>
  <c r="CY98" i="45"/>
  <c r="DE97" i="45"/>
  <c r="DE96" i="45"/>
  <c r="DA97" i="45"/>
  <c r="DA96" i="45"/>
  <c r="CZ98" i="45"/>
  <c r="CZ99" i="45"/>
  <c r="DD98" i="45"/>
  <c r="DD99" i="45"/>
  <c r="DM119" i="45"/>
  <c r="DG99" i="45"/>
  <c r="DG98" i="45"/>
  <c r="DH98" i="45"/>
  <c r="DH99" i="45"/>
  <c r="DD96" i="44"/>
  <c r="DD97" i="44"/>
  <c r="DE99" i="44"/>
  <c r="DE98" i="44"/>
  <c r="DC97" i="44"/>
  <c r="DC96" i="44"/>
  <c r="DH96" i="44"/>
  <c r="DH97" i="44"/>
  <c r="DJ98" i="44"/>
  <c r="DJ99" i="44"/>
  <c r="DI99" i="44"/>
  <c r="DI98" i="44"/>
  <c r="CX98" i="44"/>
  <c r="CX99" i="44"/>
  <c r="DF98" i="44"/>
  <c r="DF99" i="44"/>
  <c r="DG97" i="44"/>
  <c r="DG96" i="44"/>
  <c r="CY97" i="44"/>
  <c r="CY96" i="44"/>
  <c r="CZ96" i="44"/>
  <c r="CZ97" i="44"/>
  <c r="DO119" i="43"/>
  <c r="DI97" i="43"/>
  <c r="DI96" i="43"/>
  <c r="CX98" i="43"/>
  <c r="CX99" i="43"/>
  <c r="DJ98" i="43"/>
  <c r="DJ99" i="43"/>
  <c r="DA97" i="43"/>
  <c r="DA96" i="43"/>
  <c r="DD97" i="43"/>
  <c r="DD96" i="43"/>
  <c r="DM120" i="43"/>
  <c r="DM121" i="43"/>
  <c r="DM122" i="43"/>
  <c r="DM123" i="43"/>
  <c r="DE97" i="43"/>
  <c r="DE96" i="43"/>
  <c r="DG99" i="43"/>
  <c r="DG98" i="43"/>
  <c r="DC99" i="43"/>
  <c r="DC98" i="43"/>
  <c r="DB98" i="43"/>
  <c r="DB99" i="43"/>
  <c r="BJ90" i="42"/>
  <c r="BM90" i="42"/>
  <c r="BI90" i="42"/>
  <c r="BL90" i="42"/>
  <c r="BK90" i="42"/>
  <c r="BH90" i="42"/>
  <c r="DM120" i="42"/>
  <c r="DM121" i="42"/>
  <c r="DM122" i="42"/>
  <c r="DM123" i="42"/>
  <c r="DI97" i="42"/>
  <c r="DI96" i="42"/>
  <c r="BP93" i="42"/>
  <c r="BF93" i="42"/>
  <c r="BB93" i="42"/>
  <c r="AX93" i="42"/>
  <c r="AT93" i="42"/>
  <c r="AF93" i="42"/>
  <c r="AB93" i="42"/>
  <c r="BR93" i="42"/>
  <c r="BD93" i="42"/>
  <c r="AZ93" i="42"/>
  <c r="AV93" i="42"/>
  <c r="AD93" i="42"/>
  <c r="DO120" i="42"/>
  <c r="DO121" i="42"/>
  <c r="DO122" i="42"/>
  <c r="DO123" i="42"/>
  <c r="DA97" i="42"/>
  <c r="DA96" i="42"/>
  <c r="BR91" i="42"/>
  <c r="BD91" i="42"/>
  <c r="AZ91" i="42"/>
  <c r="AV91" i="42"/>
  <c r="AD91" i="42"/>
  <c r="BP91" i="42"/>
  <c r="BF91" i="42"/>
  <c r="BB91" i="42"/>
  <c r="AX91" i="42"/>
  <c r="AT91" i="42"/>
  <c r="AF91" i="42"/>
  <c r="AB91" i="42"/>
  <c r="DC98" i="42"/>
  <c r="DC99" i="42"/>
  <c r="DE97" i="42"/>
  <c r="DE96" i="42"/>
  <c r="DJ98" i="42"/>
  <c r="DJ99" i="42"/>
  <c r="BR92" i="42"/>
  <c r="BD92" i="42"/>
  <c r="AZ92" i="42"/>
  <c r="AV92" i="42"/>
  <c r="AD92" i="42"/>
  <c r="BF92" i="42"/>
  <c r="AF92" i="42"/>
  <c r="BP92" i="42"/>
  <c r="AT92" i="42"/>
  <c r="AX92" i="42"/>
  <c r="AB92" i="42"/>
  <c r="BB92" i="42"/>
  <c r="DG98" i="42"/>
  <c r="DG99" i="42"/>
  <c r="DB98" i="42"/>
  <c r="DB99" i="42"/>
  <c r="CX98" i="42"/>
  <c r="CX99" i="42"/>
  <c r="DA96" i="41"/>
  <c r="DA97" i="41"/>
  <c r="DM120" i="41"/>
  <c r="DM121" i="41"/>
  <c r="DM122" i="41"/>
  <c r="DM123" i="41"/>
  <c r="DQ119" i="41"/>
  <c r="AJ119" i="41"/>
  <c r="DR119" i="41"/>
  <c r="AK119" i="41"/>
  <c r="DC97" i="41"/>
  <c r="DC96" i="41"/>
  <c r="DI96" i="41"/>
  <c r="DI97" i="41"/>
  <c r="BK90" i="41"/>
  <c r="BJ90" i="41"/>
  <c r="BI90" i="41"/>
  <c r="BH90" i="41"/>
  <c r="BL90" i="41"/>
  <c r="DL125" i="41"/>
  <c r="CX99" i="41"/>
  <c r="CX98" i="41"/>
  <c r="DJ99" i="41"/>
  <c r="DJ98" i="41"/>
  <c r="DB99" i="41"/>
  <c r="DB98" i="41"/>
  <c r="DE96" i="41"/>
  <c r="DE97" i="41"/>
  <c r="DG97" i="41"/>
  <c r="DG96" i="41"/>
  <c r="BR91" i="41"/>
  <c r="BD91" i="41"/>
  <c r="AZ91" i="41"/>
  <c r="AV91" i="41"/>
  <c r="AR91" i="41"/>
  <c r="AM91" i="41"/>
  <c r="AI91" i="41"/>
  <c r="AD91" i="41"/>
  <c r="Y91" i="41"/>
  <c r="BL91" i="41" s="1"/>
  <c r="BP91" i="41"/>
  <c r="BF91" i="41"/>
  <c r="BB91" i="41"/>
  <c r="AX91" i="41"/>
  <c r="AT91" i="41"/>
  <c r="AP91" i="41"/>
  <c r="AK91" i="41"/>
  <c r="AF91" i="41"/>
  <c r="AB91" i="41"/>
  <c r="DN125" i="41"/>
  <c r="DO120" i="41"/>
  <c r="DO121" i="41"/>
  <c r="DO122" i="41"/>
  <c r="DO123" i="41"/>
  <c r="DS119" i="41"/>
  <c r="AL119" i="41"/>
  <c r="DT119" i="41"/>
  <c r="AM119" i="41"/>
  <c r="BP92" i="41"/>
  <c r="AK92" i="41"/>
  <c r="BF92" i="41"/>
  <c r="BB92" i="41"/>
  <c r="AX92" i="41"/>
  <c r="AT92" i="41"/>
  <c r="AP92" i="41"/>
  <c r="AI92" i="41"/>
  <c r="AD92" i="41"/>
  <c r="Y92" i="41"/>
  <c r="BL92" i="41" s="1"/>
  <c r="BR92" i="41"/>
  <c r="AZ92" i="41"/>
  <c r="BD92" i="41"/>
  <c r="AM92" i="41"/>
  <c r="AR92" i="41"/>
  <c r="AB92" i="41"/>
  <c r="AV92" i="41"/>
  <c r="AF92" i="41"/>
  <c r="DJ98" i="46"/>
  <c r="DJ99" i="46"/>
  <c r="CZ101" i="46"/>
  <c r="CZ100" i="46"/>
  <c r="DM124" i="46"/>
  <c r="DD101" i="46"/>
  <c r="DD100" i="46"/>
  <c r="DA101" i="46"/>
  <c r="DA100" i="46"/>
  <c r="DG100" i="46"/>
  <c r="DG101" i="46"/>
  <c r="DB98" i="46"/>
  <c r="DB99" i="46"/>
  <c r="DH101" i="46"/>
  <c r="DH100" i="46"/>
  <c r="DO124" i="46"/>
  <c r="DF98" i="46"/>
  <c r="DF99" i="46"/>
  <c r="CY100" i="46"/>
  <c r="CY101" i="46"/>
  <c r="DI101" i="46"/>
  <c r="DI100" i="46"/>
  <c r="DC100" i="46"/>
  <c r="DC101" i="46"/>
  <c r="DE101" i="46"/>
  <c r="DE100" i="46"/>
  <c r="DH101" i="45"/>
  <c r="DH100" i="45"/>
  <c r="CZ100" i="45"/>
  <c r="CZ101" i="45"/>
  <c r="DA99" i="45"/>
  <c r="DA98" i="45"/>
  <c r="CY101" i="45"/>
  <c r="CY100" i="45"/>
  <c r="DB99" i="45"/>
  <c r="DB98" i="45"/>
  <c r="DF99" i="45"/>
  <c r="DF98" i="45"/>
  <c r="DO124" i="45"/>
  <c r="DM120" i="45"/>
  <c r="DM121" i="45"/>
  <c r="DM122" i="45"/>
  <c r="DM123" i="45"/>
  <c r="DC101" i="45"/>
  <c r="DC100" i="45"/>
  <c r="DG101" i="45"/>
  <c r="DG100" i="45"/>
  <c r="DD100" i="45"/>
  <c r="DD101" i="45"/>
  <c r="DE99" i="45"/>
  <c r="DE98" i="45"/>
  <c r="DJ99" i="45"/>
  <c r="DJ98" i="45"/>
  <c r="CX99" i="45"/>
  <c r="CX98" i="45"/>
  <c r="DF100" i="44"/>
  <c r="DF101" i="44"/>
  <c r="CY99" i="44"/>
  <c r="CY98" i="44"/>
  <c r="CX100" i="44"/>
  <c r="CX101" i="44"/>
  <c r="DI101" i="44"/>
  <c r="DI100" i="44"/>
  <c r="DC99" i="44"/>
  <c r="DC98" i="44"/>
  <c r="DD99" i="44"/>
  <c r="DD98" i="44"/>
  <c r="CZ99" i="44"/>
  <c r="CZ98" i="44"/>
  <c r="DH99" i="44"/>
  <c r="DH98" i="44"/>
  <c r="DE101" i="44"/>
  <c r="DE100" i="44"/>
  <c r="DG99" i="44"/>
  <c r="DG98" i="44"/>
  <c r="DJ100" i="44"/>
  <c r="DJ101" i="44"/>
  <c r="DB100" i="43"/>
  <c r="DB101" i="43"/>
  <c r="DC100" i="43"/>
  <c r="DC101" i="43"/>
  <c r="CX100" i="43"/>
  <c r="CX101" i="43"/>
  <c r="DM124" i="43"/>
  <c r="DA99" i="43"/>
  <c r="DA98" i="43"/>
  <c r="DI99" i="43"/>
  <c r="DI98" i="43"/>
  <c r="DG100" i="43"/>
  <c r="DG101" i="43"/>
  <c r="DE99" i="43"/>
  <c r="DE98" i="43"/>
  <c r="DJ100" i="43"/>
  <c r="DJ101" i="43"/>
  <c r="DO120" i="43"/>
  <c r="DO121" i="43"/>
  <c r="DO122" i="43"/>
  <c r="DO123" i="43"/>
  <c r="DD99" i="43"/>
  <c r="DD98" i="43"/>
  <c r="CX100" i="42"/>
  <c r="CX101" i="42"/>
  <c r="BM92" i="42"/>
  <c r="BK92" i="42"/>
  <c r="BM91" i="42"/>
  <c r="BI91" i="42"/>
  <c r="BL91" i="42"/>
  <c r="BH91" i="42"/>
  <c r="BK91" i="42"/>
  <c r="BJ91" i="42"/>
  <c r="DI99" i="42"/>
  <c r="DI98" i="42"/>
  <c r="DG101" i="42"/>
  <c r="DG100" i="42"/>
  <c r="DC101" i="42"/>
  <c r="DC100" i="42"/>
  <c r="DO124" i="42"/>
  <c r="BP94" i="42"/>
  <c r="BF94" i="42"/>
  <c r="BB94" i="42"/>
  <c r="AX94" i="42"/>
  <c r="AT94" i="42"/>
  <c r="AF94" i="42"/>
  <c r="AB94" i="42"/>
  <c r="AZ94" i="42"/>
  <c r="BD94" i="42"/>
  <c r="AD94" i="42"/>
  <c r="BR94" i="42"/>
  <c r="AV94" i="42"/>
  <c r="DE99" i="42"/>
  <c r="DE98" i="42"/>
  <c r="DA99" i="42"/>
  <c r="DA98" i="42"/>
  <c r="DB100" i="42"/>
  <c r="DB101" i="42"/>
  <c r="DJ100" i="42"/>
  <c r="DJ101" i="42"/>
  <c r="BI93" i="42"/>
  <c r="DM124" i="42"/>
  <c r="BR95" i="42"/>
  <c r="BD95" i="42"/>
  <c r="AZ95" i="42"/>
  <c r="AV95" i="42"/>
  <c r="AD95" i="42"/>
  <c r="Y95" i="42"/>
  <c r="BP95" i="42"/>
  <c r="BF95" i="42"/>
  <c r="BB95" i="42"/>
  <c r="AX95" i="42"/>
  <c r="AT95" i="42"/>
  <c r="AF95" i="42"/>
  <c r="AB95" i="42"/>
  <c r="BH92" i="41"/>
  <c r="BJ92" i="41"/>
  <c r="BI92" i="41"/>
  <c r="BK92" i="41"/>
  <c r="BM91" i="41"/>
  <c r="BI91" i="41"/>
  <c r="BH91" i="41"/>
  <c r="BK91" i="41"/>
  <c r="BJ91" i="41"/>
  <c r="DG99" i="41"/>
  <c r="DG98" i="41"/>
  <c r="DB100" i="41"/>
  <c r="DB101" i="41"/>
  <c r="DJ100" i="41"/>
  <c r="DJ101" i="41"/>
  <c r="DL126" i="41"/>
  <c r="DI98" i="41"/>
  <c r="DI99" i="41"/>
  <c r="DO124" i="41"/>
  <c r="DS123" i="41"/>
  <c r="AL123" i="41"/>
  <c r="DT123" i="41"/>
  <c r="AM123" i="41"/>
  <c r="BR93" i="41"/>
  <c r="BD93" i="41"/>
  <c r="AZ93" i="41"/>
  <c r="AV93" i="41"/>
  <c r="AR93" i="41"/>
  <c r="AM93" i="41"/>
  <c r="AI93" i="41"/>
  <c r="AD93" i="41"/>
  <c r="Y93" i="41"/>
  <c r="BI93" i="41" s="1"/>
  <c r="BP93" i="41"/>
  <c r="BF93" i="41"/>
  <c r="BB93" i="41"/>
  <c r="AX93" i="41"/>
  <c r="AT93" i="41"/>
  <c r="AP93" i="41"/>
  <c r="AK93" i="41"/>
  <c r="AF93" i="41"/>
  <c r="AB93" i="41"/>
  <c r="DE98" i="41"/>
  <c r="DE99" i="41"/>
  <c r="CX100" i="41"/>
  <c r="CX101" i="41"/>
  <c r="DC99" i="41"/>
  <c r="DC98" i="41"/>
  <c r="DA98" i="41"/>
  <c r="DA99" i="41"/>
  <c r="DN126" i="41"/>
  <c r="DM124" i="41"/>
  <c r="DQ123" i="41"/>
  <c r="AJ123" i="41"/>
  <c r="DR123" i="41"/>
  <c r="AK123" i="41"/>
  <c r="BF94" i="41"/>
  <c r="BB94" i="41"/>
  <c r="AX94" i="41"/>
  <c r="AT94" i="41"/>
  <c r="AP94" i="41"/>
  <c r="AI94" i="41"/>
  <c r="AD94" i="41"/>
  <c r="Y94" i="41"/>
  <c r="BM94" i="41" s="1"/>
  <c r="BR94" i="41"/>
  <c r="BD94" i="41"/>
  <c r="AZ94" i="41"/>
  <c r="AV94" i="41"/>
  <c r="AR94" i="41"/>
  <c r="AM94" i="41"/>
  <c r="AF94" i="41"/>
  <c r="AB94" i="41"/>
  <c r="BP94" i="41"/>
  <c r="AK94" i="41"/>
  <c r="DB100" i="46"/>
  <c r="DB101" i="46"/>
  <c r="DJ101" i="46"/>
  <c r="DJ100" i="46"/>
  <c r="DF100" i="46"/>
  <c r="DF101" i="46"/>
  <c r="DO125" i="46"/>
  <c r="DD102" i="46"/>
  <c r="DD103" i="46"/>
  <c r="DE103" i="46"/>
  <c r="DE102" i="46"/>
  <c r="DI103" i="46"/>
  <c r="DI102" i="46"/>
  <c r="CY103" i="46"/>
  <c r="CY102" i="46"/>
  <c r="DH102" i="46"/>
  <c r="DH103" i="46"/>
  <c r="CZ102" i="46"/>
  <c r="CZ103" i="46"/>
  <c r="DA103" i="46"/>
  <c r="DA102" i="46"/>
  <c r="DC103" i="46"/>
  <c r="DC102" i="46"/>
  <c r="DG103" i="46"/>
  <c r="DG102" i="46"/>
  <c r="DM125" i="46"/>
  <c r="DE100" i="45"/>
  <c r="DE101" i="45"/>
  <c r="DG102" i="45"/>
  <c r="DG103" i="45"/>
  <c r="CZ103" i="45"/>
  <c r="CZ102" i="45"/>
  <c r="DD103" i="45"/>
  <c r="DD102" i="45"/>
  <c r="DF101" i="45"/>
  <c r="DF100" i="45"/>
  <c r="CY102" i="45"/>
  <c r="CY103" i="45"/>
  <c r="DJ101" i="45"/>
  <c r="DJ100" i="45"/>
  <c r="DC102" i="45"/>
  <c r="DC103" i="45"/>
  <c r="CX101" i="45"/>
  <c r="CX100" i="45"/>
  <c r="DM124" i="45"/>
  <c r="DO125" i="45"/>
  <c r="DB101" i="45"/>
  <c r="DB100" i="45"/>
  <c r="DA100" i="45"/>
  <c r="DA101" i="45"/>
  <c r="DH103" i="45"/>
  <c r="DH102" i="45"/>
  <c r="CX103" i="44"/>
  <c r="CX102" i="44"/>
  <c r="CY100" i="44"/>
  <c r="CY101" i="44"/>
  <c r="DJ103" i="44"/>
  <c r="DJ102" i="44"/>
  <c r="DG100" i="44"/>
  <c r="DG101" i="44"/>
  <c r="DH101" i="44"/>
  <c r="DH100" i="44"/>
  <c r="DD101" i="44"/>
  <c r="DD100" i="44"/>
  <c r="DF103" i="44"/>
  <c r="DF102" i="44"/>
  <c r="DE102" i="44"/>
  <c r="DE103" i="44"/>
  <c r="CZ101" i="44"/>
  <c r="CZ100" i="44"/>
  <c r="DC100" i="44"/>
  <c r="DC101" i="44"/>
  <c r="DI103" i="44"/>
  <c r="DI102" i="44"/>
  <c r="DD101" i="43"/>
  <c r="DD100" i="43"/>
  <c r="DO124" i="43"/>
  <c r="DM125" i="43"/>
  <c r="DC103" i="43"/>
  <c r="DC102" i="43"/>
  <c r="DA101" i="43"/>
  <c r="DA100" i="43"/>
  <c r="CX103" i="43"/>
  <c r="CX102" i="43"/>
  <c r="DE101" i="43"/>
  <c r="DE100" i="43"/>
  <c r="DI101" i="43"/>
  <c r="DI100" i="43"/>
  <c r="DB103" i="43"/>
  <c r="DB102" i="43"/>
  <c r="DJ103" i="43"/>
  <c r="DJ102" i="43"/>
  <c r="DG103" i="43"/>
  <c r="DG102" i="43"/>
  <c r="DJ103" i="42"/>
  <c r="DJ102" i="42"/>
  <c r="BJ94" i="42"/>
  <c r="CX103" i="42"/>
  <c r="CX102" i="42"/>
  <c r="DA100" i="42"/>
  <c r="DA101" i="42"/>
  <c r="DC103" i="42"/>
  <c r="DC102" i="42"/>
  <c r="BR97" i="42"/>
  <c r="BD97" i="42"/>
  <c r="AZ97" i="42"/>
  <c r="AV97" i="42"/>
  <c r="AD97" i="42"/>
  <c r="BP97" i="42"/>
  <c r="BF97" i="42"/>
  <c r="BB97" i="42"/>
  <c r="AX97" i="42"/>
  <c r="AT97" i="42"/>
  <c r="AF97" i="42"/>
  <c r="AB97" i="42"/>
  <c r="DI100" i="42"/>
  <c r="DI101" i="42"/>
  <c r="DM125" i="42"/>
  <c r="DB103" i="42"/>
  <c r="DB102" i="42"/>
  <c r="BP96" i="42"/>
  <c r="BF96" i="42"/>
  <c r="BB96" i="42"/>
  <c r="AX96" i="42"/>
  <c r="AT96" i="42"/>
  <c r="AF96" i="42"/>
  <c r="AB96" i="42"/>
  <c r="BR96" i="42"/>
  <c r="BD96" i="42"/>
  <c r="AZ96" i="42"/>
  <c r="AV96" i="42"/>
  <c r="AD96" i="42"/>
  <c r="Y96" i="42"/>
  <c r="BJ96" i="42" s="1"/>
  <c r="BL95" i="42"/>
  <c r="DE100" i="42"/>
  <c r="DE101" i="42"/>
  <c r="DO125" i="42"/>
  <c r="DG103" i="42"/>
  <c r="DG102" i="42"/>
  <c r="DM125" i="41"/>
  <c r="DR124" i="41"/>
  <c r="AK124" i="41"/>
  <c r="DQ124" i="41"/>
  <c r="AJ124" i="41"/>
  <c r="DN127" i="41"/>
  <c r="DC100" i="41"/>
  <c r="DC101" i="41"/>
  <c r="BM93" i="41"/>
  <c r="BK93" i="41"/>
  <c r="BJ93" i="41"/>
  <c r="BH93" i="41"/>
  <c r="DL127" i="41"/>
  <c r="BR96" i="41"/>
  <c r="BD96" i="41"/>
  <c r="AZ96" i="41"/>
  <c r="AV96" i="41"/>
  <c r="AR96" i="41"/>
  <c r="AM96" i="41"/>
  <c r="AI96" i="41"/>
  <c r="AD96" i="41"/>
  <c r="Y96" i="41"/>
  <c r="BM96" i="41" s="1"/>
  <c r="BP96" i="41"/>
  <c r="BF96" i="41"/>
  <c r="BB96" i="41"/>
  <c r="AX96" i="41"/>
  <c r="AT96" i="41"/>
  <c r="AP96" i="41"/>
  <c r="AK96" i="41"/>
  <c r="AF96" i="41"/>
  <c r="AB96" i="41"/>
  <c r="DA101" i="41"/>
  <c r="DA100" i="41"/>
  <c r="DE101" i="41"/>
  <c r="DE100" i="41"/>
  <c r="DO125" i="41"/>
  <c r="DT124" i="41"/>
  <c r="AM124" i="41"/>
  <c r="DS124" i="41"/>
  <c r="AL124" i="41"/>
  <c r="DJ102" i="41"/>
  <c r="DJ103" i="41"/>
  <c r="BH94" i="41"/>
  <c r="CX102" i="41"/>
  <c r="CX103" i="41"/>
  <c r="DI101" i="41"/>
  <c r="DI100" i="41"/>
  <c r="DG100" i="41"/>
  <c r="DG101" i="41"/>
  <c r="BP95" i="41"/>
  <c r="BF95" i="41"/>
  <c r="BB95" i="41"/>
  <c r="AX95" i="41"/>
  <c r="AT95" i="41"/>
  <c r="AP95" i="41"/>
  <c r="AK95" i="41"/>
  <c r="AF95" i="41"/>
  <c r="AB95" i="41"/>
  <c r="BR95" i="41"/>
  <c r="BD95" i="41"/>
  <c r="AZ95" i="41"/>
  <c r="AV95" i="41"/>
  <c r="AR95" i="41"/>
  <c r="AM95" i="41"/>
  <c r="AI95" i="41"/>
  <c r="AD95" i="41"/>
  <c r="Y95" i="41"/>
  <c r="DB102" i="41"/>
  <c r="DB103" i="41"/>
  <c r="DH105" i="46"/>
  <c r="DH104" i="46"/>
  <c r="CY105" i="46"/>
  <c r="CY104" i="46"/>
  <c r="DA105" i="46"/>
  <c r="DA104" i="46"/>
  <c r="DD105" i="46"/>
  <c r="DD104" i="46"/>
  <c r="DO126" i="46"/>
  <c r="DJ103" i="46"/>
  <c r="DJ102" i="46"/>
  <c r="DG105" i="46"/>
  <c r="DG104" i="46"/>
  <c r="DE105" i="46"/>
  <c r="DE104" i="46"/>
  <c r="DM126" i="46"/>
  <c r="CZ105" i="46"/>
  <c r="CZ104" i="46"/>
  <c r="DI105" i="46"/>
  <c r="DI104" i="46"/>
  <c r="DF103" i="46"/>
  <c r="DF102" i="46"/>
  <c r="DB103" i="46"/>
  <c r="DB102" i="46"/>
  <c r="DC105" i="46"/>
  <c r="DC104" i="46"/>
  <c r="DO126" i="45"/>
  <c r="CY105" i="45"/>
  <c r="CY104" i="45"/>
  <c r="DD105" i="45"/>
  <c r="DD104" i="45"/>
  <c r="CZ105" i="45"/>
  <c r="CZ104" i="45"/>
  <c r="DG105" i="45"/>
  <c r="DG104" i="45"/>
  <c r="DH105" i="45"/>
  <c r="DH104" i="45"/>
  <c r="DB103" i="45"/>
  <c r="DB102" i="45"/>
  <c r="DA103" i="45"/>
  <c r="DA102" i="45"/>
  <c r="CX103" i="45"/>
  <c r="CX102" i="45"/>
  <c r="DJ103" i="45"/>
  <c r="DJ102" i="45"/>
  <c r="DE103" i="45"/>
  <c r="DE102" i="45"/>
  <c r="DM125" i="45"/>
  <c r="DC105" i="45"/>
  <c r="DC104" i="45"/>
  <c r="DF103" i="45"/>
  <c r="DF102" i="45"/>
  <c r="DI105" i="44"/>
  <c r="DI104" i="44"/>
  <c r="CZ103" i="44"/>
  <c r="CZ102" i="44"/>
  <c r="DG103" i="44"/>
  <c r="DG102" i="44"/>
  <c r="CY103" i="44"/>
  <c r="CY102" i="44"/>
  <c r="DC103" i="44"/>
  <c r="DC102" i="44"/>
  <c r="DE105" i="44"/>
  <c r="DE104" i="44"/>
  <c r="DD103" i="44"/>
  <c r="DD102" i="44"/>
  <c r="CX105" i="44"/>
  <c r="CX104" i="44"/>
  <c r="DF105" i="44"/>
  <c r="DF104" i="44"/>
  <c r="DH103" i="44"/>
  <c r="DH102" i="44"/>
  <c r="DJ105" i="44"/>
  <c r="DJ104" i="44"/>
  <c r="DI103" i="43"/>
  <c r="DI102" i="43"/>
  <c r="DJ104" i="43"/>
  <c r="DJ105" i="43"/>
  <c r="DA103" i="43"/>
  <c r="DA102" i="43"/>
  <c r="DO125" i="43"/>
  <c r="DE103" i="43"/>
  <c r="DE102" i="43"/>
  <c r="CX104" i="43"/>
  <c r="CX105" i="43"/>
  <c r="DM126" i="43"/>
  <c r="DG105" i="43"/>
  <c r="DG104" i="43"/>
  <c r="DB104" i="43"/>
  <c r="DB105" i="43"/>
  <c r="DC105" i="43"/>
  <c r="DC104" i="43"/>
  <c r="DD102" i="43"/>
  <c r="DD103" i="43"/>
  <c r="DO126" i="42"/>
  <c r="BK96" i="42"/>
  <c r="BL96" i="42"/>
  <c r="DI102" i="42"/>
  <c r="DI103" i="42"/>
  <c r="DA102" i="42"/>
  <c r="DA103" i="42"/>
  <c r="CX105" i="42"/>
  <c r="CX104" i="42"/>
  <c r="DG105" i="42"/>
  <c r="DG104" i="42"/>
  <c r="DE102" i="42"/>
  <c r="DE103" i="42"/>
  <c r="DC105" i="42"/>
  <c r="DC104" i="42"/>
  <c r="DJ105" i="42"/>
  <c r="DJ104" i="42"/>
  <c r="DM126" i="42"/>
  <c r="BP98" i="42"/>
  <c r="BF98" i="42"/>
  <c r="BB98" i="42"/>
  <c r="AX98" i="42"/>
  <c r="AT98" i="42"/>
  <c r="AF98" i="42"/>
  <c r="AB98" i="42"/>
  <c r="BR98" i="42"/>
  <c r="BD98" i="42"/>
  <c r="AZ98" i="42"/>
  <c r="AV98" i="42"/>
  <c r="AD98" i="42"/>
  <c r="DB105" i="42"/>
  <c r="DB104" i="42"/>
  <c r="BI97" i="42"/>
  <c r="BJ97" i="42"/>
  <c r="DG102" i="41"/>
  <c r="DG103" i="41"/>
  <c r="DC102" i="41"/>
  <c r="DC103" i="41"/>
  <c r="DN128" i="41"/>
  <c r="BK95" i="41"/>
  <c r="BJ95" i="41"/>
  <c r="BM95" i="41"/>
  <c r="BI95" i="41"/>
  <c r="BL95" i="41"/>
  <c r="BH95" i="41"/>
  <c r="CX104" i="41"/>
  <c r="CX105" i="41"/>
  <c r="BI96" i="41"/>
  <c r="BL96" i="41"/>
  <c r="BH96" i="41"/>
  <c r="BJ96" i="41"/>
  <c r="DJ104" i="41"/>
  <c r="DJ105" i="41"/>
  <c r="BR98" i="41"/>
  <c r="BD98" i="41"/>
  <c r="AZ98" i="41"/>
  <c r="AV98" i="41"/>
  <c r="AR98" i="41"/>
  <c r="AM98" i="41"/>
  <c r="AI98" i="41"/>
  <c r="AD98" i="41"/>
  <c r="Y98" i="41"/>
  <c r="BP98" i="41"/>
  <c r="BF98" i="41"/>
  <c r="BB98" i="41"/>
  <c r="AX98" i="41"/>
  <c r="AT98" i="41"/>
  <c r="AP98" i="41"/>
  <c r="AK98" i="41"/>
  <c r="AF98" i="41"/>
  <c r="AB98" i="41"/>
  <c r="DA103" i="41"/>
  <c r="DA102" i="41"/>
  <c r="DB104" i="41"/>
  <c r="DB105" i="41"/>
  <c r="DI103" i="41"/>
  <c r="DI102" i="41"/>
  <c r="DO126" i="41"/>
  <c r="DT125" i="41"/>
  <c r="AM125" i="41"/>
  <c r="DS125" i="41"/>
  <c r="AL125" i="41"/>
  <c r="DE103" i="41"/>
  <c r="DE102" i="41"/>
  <c r="BP97" i="41"/>
  <c r="BF97" i="41"/>
  <c r="BB97" i="41"/>
  <c r="AX97" i="41"/>
  <c r="AT97" i="41"/>
  <c r="AP97" i="41"/>
  <c r="AK97" i="41"/>
  <c r="AF97" i="41"/>
  <c r="AB97" i="41"/>
  <c r="BR97" i="41"/>
  <c r="BD97" i="41"/>
  <c r="AZ97" i="41"/>
  <c r="AV97" i="41"/>
  <c r="AR97" i="41"/>
  <c r="AM97" i="41"/>
  <c r="AI97" i="41"/>
  <c r="AD97" i="41"/>
  <c r="Y97" i="41"/>
  <c r="DL128" i="41"/>
  <c r="DM126" i="41"/>
  <c r="DR125" i="41"/>
  <c r="AK125" i="41"/>
  <c r="DQ125" i="41"/>
  <c r="AJ125" i="41"/>
  <c r="DB104" i="46"/>
  <c r="DB105" i="46"/>
  <c r="DI107" i="46"/>
  <c r="DI106" i="46"/>
  <c r="CZ106" i="46"/>
  <c r="CZ107" i="46"/>
  <c r="DO127" i="46"/>
  <c r="DE107" i="46"/>
  <c r="DE106" i="46"/>
  <c r="DJ104" i="46"/>
  <c r="DJ105" i="46"/>
  <c r="CY106" i="46"/>
  <c r="CY107" i="46"/>
  <c r="DC106" i="46"/>
  <c r="DC107" i="46"/>
  <c r="DF104" i="46"/>
  <c r="DF105" i="46"/>
  <c r="DD106" i="46"/>
  <c r="DD107" i="46"/>
  <c r="DM127" i="46"/>
  <c r="DG106" i="46"/>
  <c r="DG107" i="46"/>
  <c r="DA107" i="46"/>
  <c r="DA106" i="46"/>
  <c r="DH106" i="46"/>
  <c r="DH107" i="46"/>
  <c r="DE104" i="45"/>
  <c r="DE105" i="45"/>
  <c r="DJ105" i="45"/>
  <c r="DJ104" i="45"/>
  <c r="DH107" i="45"/>
  <c r="DH106" i="45"/>
  <c r="CZ107" i="45"/>
  <c r="CZ106" i="45"/>
  <c r="DF105" i="45"/>
  <c r="DF104" i="45"/>
  <c r="DA104" i="45"/>
  <c r="DA105" i="45"/>
  <c r="DM126" i="45"/>
  <c r="DB105" i="45"/>
  <c r="DB104" i="45"/>
  <c r="DG106" i="45"/>
  <c r="DG107" i="45"/>
  <c r="DD107" i="45"/>
  <c r="DD106" i="45"/>
  <c r="DC106" i="45"/>
  <c r="DC107" i="45"/>
  <c r="CX105" i="45"/>
  <c r="CX104" i="45"/>
  <c r="CY106" i="45"/>
  <c r="CY107" i="45"/>
  <c r="DO127" i="45"/>
  <c r="CX107" i="44"/>
  <c r="CX106" i="44"/>
  <c r="DG104" i="44"/>
  <c r="DG105" i="44"/>
  <c r="DJ107" i="44"/>
  <c r="DJ106" i="44"/>
  <c r="DF107" i="44"/>
  <c r="DF106" i="44"/>
  <c r="DC104" i="44"/>
  <c r="DC105" i="44"/>
  <c r="CZ105" i="44"/>
  <c r="CZ104" i="44"/>
  <c r="DD105" i="44"/>
  <c r="DD104" i="44"/>
  <c r="CY104" i="44"/>
  <c r="CY105" i="44"/>
  <c r="DH105" i="44"/>
  <c r="DH104" i="44"/>
  <c r="DE106" i="44"/>
  <c r="DE107" i="44"/>
  <c r="DI106" i="44"/>
  <c r="DI107" i="44"/>
  <c r="DD105" i="43"/>
  <c r="DD104" i="43"/>
  <c r="DM127" i="43"/>
  <c r="DJ107" i="43"/>
  <c r="DJ106" i="43"/>
  <c r="DG106" i="43"/>
  <c r="DG107" i="43"/>
  <c r="CX107" i="43"/>
  <c r="CX106" i="43"/>
  <c r="DE105" i="43"/>
  <c r="DE104" i="43"/>
  <c r="DC106" i="43"/>
  <c r="DC107" i="43"/>
  <c r="DB107" i="43"/>
  <c r="DB106" i="43"/>
  <c r="DO126" i="43"/>
  <c r="DA105" i="43"/>
  <c r="DA104" i="43"/>
  <c r="DI105" i="43"/>
  <c r="DI104" i="43"/>
  <c r="DM127" i="42"/>
  <c r="DJ107" i="42"/>
  <c r="DJ106" i="42"/>
  <c r="DE104" i="42"/>
  <c r="DE105" i="42"/>
  <c r="CX107" i="42"/>
  <c r="CX106" i="42"/>
  <c r="DB107" i="42"/>
  <c r="DB106" i="42"/>
  <c r="BR99" i="42"/>
  <c r="BD99" i="42"/>
  <c r="AZ99" i="42"/>
  <c r="AV99" i="42"/>
  <c r="AD99" i="42"/>
  <c r="Y99" i="42"/>
  <c r="BP99" i="42"/>
  <c r="BF99" i="42"/>
  <c r="BB99" i="42"/>
  <c r="AX99" i="42"/>
  <c r="AT99" i="42"/>
  <c r="AF99" i="42"/>
  <c r="AB99" i="42"/>
  <c r="DA104" i="42"/>
  <c r="DA105" i="42"/>
  <c r="DO127" i="42"/>
  <c r="DC106" i="42"/>
  <c r="DC107" i="42"/>
  <c r="DG106" i="42"/>
  <c r="DG107" i="42"/>
  <c r="DI104" i="42"/>
  <c r="DI105" i="42"/>
  <c r="BR100" i="42"/>
  <c r="BD100" i="42"/>
  <c r="AZ100" i="42"/>
  <c r="AV100" i="42"/>
  <c r="AD100" i="42"/>
  <c r="Y100" i="42"/>
  <c r="BB100" i="42"/>
  <c r="AB100" i="42"/>
  <c r="BF100" i="42"/>
  <c r="AF100" i="42"/>
  <c r="BP100" i="42"/>
  <c r="AT100" i="42"/>
  <c r="AX100" i="42"/>
  <c r="BM98" i="41"/>
  <c r="BI98" i="41"/>
  <c r="BL98" i="41"/>
  <c r="BH98" i="41"/>
  <c r="BK98" i="41"/>
  <c r="BJ98" i="41"/>
  <c r="DN129" i="41"/>
  <c r="DN130" i="41"/>
  <c r="DN131" i="41"/>
  <c r="DN132" i="41"/>
  <c r="DN133" i="41"/>
  <c r="DN134" i="41"/>
  <c r="DN135" i="41"/>
  <c r="DN136" i="41"/>
  <c r="DN137" i="41"/>
  <c r="DN138" i="41"/>
  <c r="DN139" i="41"/>
  <c r="DN140" i="41"/>
  <c r="DN141" i="41"/>
  <c r="DN142" i="41"/>
  <c r="DG104" i="41"/>
  <c r="DG105" i="41"/>
  <c r="DM127" i="41"/>
  <c r="DR126" i="41"/>
  <c r="AK126" i="41"/>
  <c r="DQ126" i="41"/>
  <c r="AJ126" i="41"/>
  <c r="DO127" i="41"/>
  <c r="DT126" i="41"/>
  <c r="AM126" i="41"/>
  <c r="DS126" i="41"/>
  <c r="AL126" i="41"/>
  <c r="DL129" i="41"/>
  <c r="DL130" i="41"/>
  <c r="DL131" i="41"/>
  <c r="DL132" i="41"/>
  <c r="DL133" i="41"/>
  <c r="DL134" i="41"/>
  <c r="DL135" i="41"/>
  <c r="DL136" i="41"/>
  <c r="DL137" i="41"/>
  <c r="DL138" i="41"/>
  <c r="DL139" i="41"/>
  <c r="DL140" i="41"/>
  <c r="DL141" i="41"/>
  <c r="DL142" i="41"/>
  <c r="DE105" i="41"/>
  <c r="DE104" i="41"/>
  <c r="DI105" i="41"/>
  <c r="DI104" i="41"/>
  <c r="DA105" i="41"/>
  <c r="DA104" i="41"/>
  <c r="BP99" i="41"/>
  <c r="BF99" i="41"/>
  <c r="BB99" i="41"/>
  <c r="AX99" i="41"/>
  <c r="AT99" i="41"/>
  <c r="AP99" i="41"/>
  <c r="AK99" i="41"/>
  <c r="AF99" i="41"/>
  <c r="AB99" i="41"/>
  <c r="BR99" i="41"/>
  <c r="BD99" i="41"/>
  <c r="AZ99" i="41"/>
  <c r="AV99" i="41"/>
  <c r="AR99" i="41"/>
  <c r="AM99" i="41"/>
  <c r="AI99" i="41"/>
  <c r="AD99" i="41"/>
  <c r="Y99" i="41"/>
  <c r="BK97" i="41"/>
  <c r="BJ97" i="41"/>
  <c r="BM97" i="41"/>
  <c r="BI97" i="41"/>
  <c r="BH97" i="41"/>
  <c r="BL97" i="41"/>
  <c r="DB106" i="41"/>
  <c r="DB107" i="41"/>
  <c r="DJ106" i="41"/>
  <c r="DJ107" i="41"/>
  <c r="CX106" i="41"/>
  <c r="CX107" i="41"/>
  <c r="DC104" i="41"/>
  <c r="DC105" i="41"/>
  <c r="BP100" i="41"/>
  <c r="BF100" i="41"/>
  <c r="BB100" i="41"/>
  <c r="AX100" i="41"/>
  <c r="AT100" i="41"/>
  <c r="AP100" i="41"/>
  <c r="AK100" i="41"/>
  <c r="AF100" i="41"/>
  <c r="AB100" i="41"/>
  <c r="AR100" i="41"/>
  <c r="AI100" i="41"/>
  <c r="BR100" i="41"/>
  <c r="AV100" i="41"/>
  <c r="AZ100" i="41"/>
  <c r="Y100" i="41"/>
  <c r="BD100" i="41"/>
  <c r="AD100" i="41"/>
  <c r="AM100" i="41"/>
  <c r="DA109" i="46"/>
  <c r="DA108" i="46"/>
  <c r="DC109" i="46"/>
  <c r="DC108" i="46"/>
  <c r="DH108" i="46"/>
  <c r="DH109" i="46"/>
  <c r="DG109" i="46"/>
  <c r="DG108" i="46"/>
  <c r="DM128" i="46"/>
  <c r="DD108" i="46"/>
  <c r="DD109" i="46"/>
  <c r="DF107" i="46"/>
  <c r="DF106" i="46"/>
  <c r="CY109" i="46"/>
  <c r="CY108" i="46"/>
  <c r="DE109" i="46"/>
  <c r="DE108" i="46"/>
  <c r="DO128" i="46"/>
  <c r="DI109" i="46"/>
  <c r="DI108" i="46"/>
  <c r="DJ107" i="46"/>
  <c r="DJ106" i="46"/>
  <c r="CZ108" i="46"/>
  <c r="CZ109" i="46"/>
  <c r="DB107" i="46"/>
  <c r="DB106" i="46"/>
  <c r="DC108" i="45"/>
  <c r="DC109" i="45"/>
  <c r="DG108" i="45"/>
  <c r="DG109" i="45"/>
  <c r="DF106" i="45"/>
  <c r="DF107" i="45"/>
  <c r="DH109" i="45"/>
  <c r="DH108" i="45"/>
  <c r="DM127" i="45"/>
  <c r="DA107" i="45"/>
  <c r="DA106" i="45"/>
  <c r="DJ106" i="45"/>
  <c r="DJ107" i="45"/>
  <c r="DO128" i="45"/>
  <c r="CX106" i="45"/>
  <c r="CX107" i="45"/>
  <c r="CZ109" i="45"/>
  <c r="CZ108" i="45"/>
  <c r="DE107" i="45"/>
  <c r="DE106" i="45"/>
  <c r="CY108" i="45"/>
  <c r="CY109" i="45"/>
  <c r="DD109" i="45"/>
  <c r="DD108" i="45"/>
  <c r="DB106" i="45"/>
  <c r="DB107" i="45"/>
  <c r="DI108" i="44"/>
  <c r="DI109" i="44"/>
  <c r="DE108" i="44"/>
  <c r="DE109" i="44"/>
  <c r="DH106" i="44"/>
  <c r="DH107" i="44"/>
  <c r="DC107" i="44"/>
  <c r="DC106" i="44"/>
  <c r="DD106" i="44"/>
  <c r="DD107" i="44"/>
  <c r="DF109" i="44"/>
  <c r="DF108" i="44"/>
  <c r="CY107" i="44"/>
  <c r="CY106" i="44"/>
  <c r="CZ106" i="44"/>
  <c r="CZ107" i="44"/>
  <c r="DJ109" i="44"/>
  <c r="DJ108" i="44"/>
  <c r="DG107" i="44"/>
  <c r="DG106" i="44"/>
  <c r="CX109" i="44"/>
  <c r="CX108" i="44"/>
  <c r="DI107" i="43"/>
  <c r="DI106" i="43"/>
  <c r="DO127" i="43"/>
  <c r="CX109" i="43"/>
  <c r="CX108" i="43"/>
  <c r="DJ109" i="43"/>
  <c r="DJ108" i="43"/>
  <c r="DA107" i="43"/>
  <c r="DA106" i="43"/>
  <c r="DB109" i="43"/>
  <c r="DB108" i="43"/>
  <c r="DE107" i="43"/>
  <c r="DE106" i="43"/>
  <c r="DG109" i="43"/>
  <c r="DG108" i="43"/>
  <c r="DC109" i="43"/>
  <c r="DC108" i="43"/>
  <c r="DM128" i="43"/>
  <c r="DD106" i="43"/>
  <c r="DD107" i="43"/>
  <c r="DC109" i="42"/>
  <c r="DC108" i="42"/>
  <c r="BR102" i="42"/>
  <c r="BD102" i="42"/>
  <c r="AZ102" i="42"/>
  <c r="AV102" i="42"/>
  <c r="AD102" i="42"/>
  <c r="Y102" i="42"/>
  <c r="BL102" i="42" s="1"/>
  <c r="BP102" i="42"/>
  <c r="BF102" i="42"/>
  <c r="BB102" i="42"/>
  <c r="AX102" i="42"/>
  <c r="AT102" i="42"/>
  <c r="AF102" i="42"/>
  <c r="AB102" i="42"/>
  <c r="DE106" i="42"/>
  <c r="DE107" i="42"/>
  <c r="DM128" i="42"/>
  <c r="DO128" i="42"/>
  <c r="BM99" i="42"/>
  <c r="BI99" i="42"/>
  <c r="BL99" i="42"/>
  <c r="BH99" i="42"/>
  <c r="BK99" i="42"/>
  <c r="BJ99" i="42"/>
  <c r="DJ108" i="42"/>
  <c r="DJ109" i="42"/>
  <c r="BJ100" i="42"/>
  <c r="BM100" i="42"/>
  <c r="BI100" i="42"/>
  <c r="BL100" i="42"/>
  <c r="BH100" i="42"/>
  <c r="BK100" i="42"/>
  <c r="DG109" i="42"/>
  <c r="DG108" i="42"/>
  <c r="BP101" i="42"/>
  <c r="BF101" i="42"/>
  <c r="BB101" i="42"/>
  <c r="AX101" i="42"/>
  <c r="AT101" i="42"/>
  <c r="AF101" i="42"/>
  <c r="AB101" i="42"/>
  <c r="BR101" i="42"/>
  <c r="BD101" i="42"/>
  <c r="AZ101" i="42"/>
  <c r="AV101" i="42"/>
  <c r="AD101" i="42"/>
  <c r="Y101" i="42"/>
  <c r="DA106" i="42"/>
  <c r="DA107" i="42"/>
  <c r="DB108" i="42"/>
  <c r="DB109" i="42"/>
  <c r="DI106" i="42"/>
  <c r="DI107" i="42"/>
  <c r="CX109" i="42"/>
  <c r="CX108" i="42"/>
  <c r="DB109" i="41"/>
  <c r="DB108" i="41"/>
  <c r="DL143" i="41"/>
  <c r="DL144" i="41"/>
  <c r="DL145" i="41"/>
  <c r="DL146" i="41"/>
  <c r="DL147" i="41"/>
  <c r="DL148" i="41"/>
  <c r="DL149" i="41"/>
  <c r="BR103" i="41"/>
  <c r="BD103" i="41"/>
  <c r="AZ103" i="41"/>
  <c r="AV103" i="41"/>
  <c r="AR103" i="41"/>
  <c r="AM103" i="41"/>
  <c r="AI103" i="41"/>
  <c r="AD103" i="41"/>
  <c r="Y103" i="41"/>
  <c r="BP103" i="41"/>
  <c r="BF103" i="41"/>
  <c r="BB103" i="41"/>
  <c r="AX103" i="41"/>
  <c r="AT103" i="41"/>
  <c r="AP103" i="41"/>
  <c r="AK103" i="41"/>
  <c r="AF103" i="41"/>
  <c r="AB103" i="41"/>
  <c r="DC106" i="41"/>
  <c r="DC107" i="41"/>
  <c r="DA106" i="41"/>
  <c r="DA107" i="41"/>
  <c r="DM128" i="41"/>
  <c r="DR127" i="41"/>
  <c r="AK127" i="41"/>
  <c r="DQ127" i="41"/>
  <c r="AJ127" i="41"/>
  <c r="DJ109" i="41"/>
  <c r="DJ108" i="41"/>
  <c r="BK99" i="41"/>
  <c r="BJ99" i="41"/>
  <c r="BM99" i="41"/>
  <c r="BI99" i="41"/>
  <c r="BL99" i="41"/>
  <c r="BH99" i="41"/>
  <c r="DO128" i="41"/>
  <c r="DT127" i="41"/>
  <c r="AM127" i="41"/>
  <c r="DS127" i="41"/>
  <c r="AL127" i="41"/>
  <c r="DN143" i="41"/>
  <c r="DN144" i="41"/>
  <c r="DN145" i="41"/>
  <c r="DN146" i="41"/>
  <c r="DN147" i="41"/>
  <c r="DN148" i="41"/>
  <c r="DN149" i="41"/>
  <c r="BR101" i="41"/>
  <c r="BD101" i="41"/>
  <c r="AZ101" i="41"/>
  <c r="AV101" i="41"/>
  <c r="AR101" i="41"/>
  <c r="AM101" i="41"/>
  <c r="AI101" i="41"/>
  <c r="AD101" i="41"/>
  <c r="Y101" i="41"/>
  <c r="BM101" i="41" s="1"/>
  <c r="BP101" i="41"/>
  <c r="BF101" i="41"/>
  <c r="BB101" i="41"/>
  <c r="AX101" i="41"/>
  <c r="AT101" i="41"/>
  <c r="AP101" i="41"/>
  <c r="AK101" i="41"/>
  <c r="AF101" i="41"/>
  <c r="AB101" i="41"/>
  <c r="BL100" i="41"/>
  <c r="BH100" i="41"/>
  <c r="BK100" i="41"/>
  <c r="BJ100" i="41"/>
  <c r="BM100" i="41"/>
  <c r="BI100" i="41"/>
  <c r="DG106" i="41"/>
  <c r="DG107" i="41"/>
  <c r="CX109" i="41"/>
  <c r="CX108" i="41"/>
  <c r="DI106" i="41"/>
  <c r="DI107" i="41"/>
  <c r="DE106" i="41"/>
  <c r="DE107" i="41"/>
  <c r="BP102" i="41"/>
  <c r="BF102" i="41"/>
  <c r="BB102" i="41"/>
  <c r="AX102" i="41"/>
  <c r="AT102" i="41"/>
  <c r="AP102" i="41"/>
  <c r="AK102" i="41"/>
  <c r="AF102" i="41"/>
  <c r="AB102" i="41"/>
  <c r="BR102" i="41"/>
  <c r="BD102" i="41"/>
  <c r="AZ102" i="41"/>
  <c r="AV102" i="41"/>
  <c r="AR102" i="41"/>
  <c r="AM102" i="41"/>
  <c r="AI102" i="41"/>
  <c r="AD102" i="41"/>
  <c r="Y102" i="41"/>
  <c r="DO129" i="46"/>
  <c r="DO130" i="46"/>
  <c r="DO131" i="46"/>
  <c r="DO132" i="46"/>
  <c r="DO133" i="46"/>
  <c r="DO134" i="46"/>
  <c r="DO135" i="46"/>
  <c r="DO136" i="46"/>
  <c r="DO137" i="46"/>
  <c r="DO138" i="46"/>
  <c r="DO139" i="46"/>
  <c r="DO140" i="46"/>
  <c r="DO141" i="46"/>
  <c r="DO142" i="46"/>
  <c r="CY111" i="46"/>
  <c r="CY110" i="46"/>
  <c r="DB109" i="46"/>
  <c r="DB108" i="46"/>
  <c r="DJ109" i="46"/>
  <c r="DJ108" i="46"/>
  <c r="DI111" i="46"/>
  <c r="DI110" i="46"/>
  <c r="DG111" i="46"/>
  <c r="DG110" i="46"/>
  <c r="DC111" i="46"/>
  <c r="DC110" i="46"/>
  <c r="CZ111" i="46"/>
  <c r="CZ110" i="46"/>
  <c r="DE111" i="46"/>
  <c r="DE110" i="46"/>
  <c r="DF109" i="46"/>
  <c r="DF108" i="46"/>
  <c r="DH111" i="46"/>
  <c r="DH110" i="46"/>
  <c r="DD111" i="46"/>
  <c r="DD110" i="46"/>
  <c r="DM129" i="46"/>
  <c r="DM130" i="46"/>
  <c r="DM131" i="46"/>
  <c r="DM132" i="46"/>
  <c r="DM133" i="46"/>
  <c r="DM134" i="46"/>
  <c r="DM135" i="46"/>
  <c r="DM136" i="46"/>
  <c r="DM137" i="46"/>
  <c r="DM138" i="46"/>
  <c r="DM139" i="46"/>
  <c r="DM140" i="46"/>
  <c r="DM141" i="46"/>
  <c r="DM142" i="46"/>
  <c r="DA111" i="46"/>
  <c r="DA110" i="46"/>
  <c r="CZ111" i="45"/>
  <c r="CZ110" i="45"/>
  <c r="DM128" i="45"/>
  <c r="DG111" i="45"/>
  <c r="DG110" i="45"/>
  <c r="CX109" i="45"/>
  <c r="CX108" i="45"/>
  <c r="DO129" i="45"/>
  <c r="DO130" i="45"/>
  <c r="DO131" i="45"/>
  <c r="DO132" i="45"/>
  <c r="DO133" i="45"/>
  <c r="DO134" i="45"/>
  <c r="DO135" i="45"/>
  <c r="DO136" i="45"/>
  <c r="DO137" i="45"/>
  <c r="DO138" i="45"/>
  <c r="DO139" i="45"/>
  <c r="DO140" i="45"/>
  <c r="DO141" i="45"/>
  <c r="DO142" i="45"/>
  <c r="DA109" i="45"/>
  <c r="DA108" i="45"/>
  <c r="DH111" i="45"/>
  <c r="DH110" i="45"/>
  <c r="DD111" i="45"/>
  <c r="DD110" i="45"/>
  <c r="DE109" i="45"/>
  <c r="DE108" i="45"/>
  <c r="DJ109" i="45"/>
  <c r="DJ108" i="45"/>
  <c r="DF109" i="45"/>
  <c r="DF108" i="45"/>
  <c r="DC111" i="45"/>
  <c r="DC110" i="45"/>
  <c r="DB109" i="45"/>
  <c r="DB108" i="45"/>
  <c r="CY111" i="45"/>
  <c r="CY110" i="45"/>
  <c r="DE111" i="44"/>
  <c r="DE110" i="44"/>
  <c r="CX111" i="44"/>
  <c r="CX110" i="44"/>
  <c r="DJ111" i="44"/>
  <c r="DJ110" i="44"/>
  <c r="DF111" i="44"/>
  <c r="DF110" i="44"/>
  <c r="DC109" i="44"/>
  <c r="DC108" i="44"/>
  <c r="CZ109" i="44"/>
  <c r="CZ108" i="44"/>
  <c r="CY109" i="44"/>
  <c r="CY108" i="44"/>
  <c r="DD109" i="44"/>
  <c r="DD108" i="44"/>
  <c r="DH109" i="44"/>
  <c r="DH108" i="44"/>
  <c r="DI111" i="44"/>
  <c r="DI110" i="44"/>
  <c r="DG109" i="44"/>
  <c r="DG108" i="44"/>
  <c r="DC111" i="43"/>
  <c r="DC110" i="43"/>
  <c r="DE109" i="43"/>
  <c r="DE108" i="43"/>
  <c r="DA109" i="43"/>
  <c r="DA108" i="43"/>
  <c r="DO128" i="43"/>
  <c r="CX110" i="43"/>
  <c r="CX111" i="43"/>
  <c r="DD108" i="43"/>
  <c r="DD109" i="43"/>
  <c r="DM129" i="43"/>
  <c r="DM130" i="43"/>
  <c r="DM131" i="43"/>
  <c r="DM132" i="43"/>
  <c r="DM133" i="43"/>
  <c r="DM134" i="43"/>
  <c r="DM135" i="43"/>
  <c r="DM136" i="43"/>
  <c r="DM137" i="43"/>
  <c r="DM138" i="43"/>
  <c r="DM139" i="43"/>
  <c r="DM140" i="43"/>
  <c r="DM141" i="43"/>
  <c r="DM142" i="43"/>
  <c r="DG111" i="43"/>
  <c r="DG110" i="43"/>
  <c r="DB110" i="43"/>
  <c r="DB111" i="43"/>
  <c r="DJ111" i="43"/>
  <c r="DJ110" i="43"/>
  <c r="DI109" i="43"/>
  <c r="DI108" i="43"/>
  <c r="DA108" i="42"/>
  <c r="DA109" i="42"/>
  <c r="DM129" i="42"/>
  <c r="DM130" i="42"/>
  <c r="DM131" i="42"/>
  <c r="DM132" i="42"/>
  <c r="DM133" i="42"/>
  <c r="DM134" i="42"/>
  <c r="DM135" i="42"/>
  <c r="DM136" i="42"/>
  <c r="DM137" i="42"/>
  <c r="DM138" i="42"/>
  <c r="DM139" i="42"/>
  <c r="DM140" i="42"/>
  <c r="DM141" i="42"/>
  <c r="DM142" i="42"/>
  <c r="BI102" i="42"/>
  <c r="BJ102" i="42"/>
  <c r="BP103" i="42"/>
  <c r="BF103" i="42"/>
  <c r="BB103" i="42"/>
  <c r="AX103" i="42"/>
  <c r="AT103" i="42"/>
  <c r="AF103" i="42"/>
  <c r="AB103" i="42"/>
  <c r="BR103" i="42"/>
  <c r="BD103" i="42"/>
  <c r="AZ103" i="42"/>
  <c r="AV103" i="42"/>
  <c r="AD103" i="42"/>
  <c r="Y103" i="42"/>
  <c r="DI108" i="42"/>
  <c r="DI109" i="42"/>
  <c r="BP105" i="42"/>
  <c r="BF105" i="42"/>
  <c r="BB105" i="42"/>
  <c r="AX105" i="42"/>
  <c r="AT105" i="42"/>
  <c r="AF105" i="42"/>
  <c r="AB105" i="42"/>
  <c r="BR105" i="42"/>
  <c r="BD105" i="42"/>
  <c r="AZ105" i="42"/>
  <c r="AV105" i="42"/>
  <c r="AD105" i="42"/>
  <c r="Y105" i="42"/>
  <c r="BJ105" i="42" s="1"/>
  <c r="BR104" i="42"/>
  <c r="BD104" i="42"/>
  <c r="AZ104" i="42"/>
  <c r="AV104" i="42"/>
  <c r="AD104" i="42"/>
  <c r="Y104" i="42"/>
  <c r="BH104" i="42" s="1"/>
  <c r="BP104" i="42"/>
  <c r="BF104" i="42"/>
  <c r="BB104" i="42"/>
  <c r="AX104" i="42"/>
  <c r="AT104" i="42"/>
  <c r="AF104" i="42"/>
  <c r="AB104" i="42"/>
  <c r="DE109" i="42"/>
  <c r="DE108" i="42"/>
  <c r="CX110" i="42"/>
  <c r="CX111" i="42"/>
  <c r="DB110" i="42"/>
  <c r="DB111" i="42"/>
  <c r="DG110" i="42"/>
  <c r="DG111" i="42"/>
  <c r="DJ110" i="42"/>
  <c r="DJ111" i="42"/>
  <c r="DO129" i="42"/>
  <c r="DO130" i="42"/>
  <c r="DO131" i="42"/>
  <c r="DO132" i="42"/>
  <c r="DO133" i="42"/>
  <c r="DO134" i="42"/>
  <c r="DO135" i="42"/>
  <c r="DO136" i="42"/>
  <c r="DO137" i="42"/>
  <c r="DO138" i="42"/>
  <c r="DO139" i="42"/>
  <c r="DO140" i="42"/>
  <c r="DO141" i="42"/>
  <c r="DO142" i="42"/>
  <c r="DC110" i="42"/>
  <c r="DC111" i="42"/>
  <c r="DE108" i="41"/>
  <c r="DE109" i="41"/>
  <c r="DG109" i="41"/>
  <c r="DG108" i="41"/>
  <c r="DM129" i="41"/>
  <c r="DM130" i="41"/>
  <c r="DM131" i="41"/>
  <c r="DM132" i="41"/>
  <c r="DM133" i="41"/>
  <c r="DM134" i="41"/>
  <c r="DM135" i="41"/>
  <c r="DM136" i="41"/>
  <c r="DM137" i="41"/>
  <c r="DM138" i="41"/>
  <c r="DM139" i="41"/>
  <c r="DM140" i="41"/>
  <c r="DM141" i="41"/>
  <c r="DM142" i="41"/>
  <c r="DR128" i="41"/>
  <c r="AK128" i="41"/>
  <c r="DQ128" i="41"/>
  <c r="AJ128" i="41"/>
  <c r="BR105" i="41"/>
  <c r="BD105" i="41"/>
  <c r="AZ105" i="41"/>
  <c r="AV105" i="41"/>
  <c r="AR105" i="41"/>
  <c r="AM105" i="41"/>
  <c r="AI105" i="41"/>
  <c r="AD105" i="41"/>
  <c r="Y105" i="41"/>
  <c r="BP105" i="41"/>
  <c r="BF105" i="41"/>
  <c r="BB105" i="41"/>
  <c r="AX105" i="41"/>
  <c r="AT105" i="41"/>
  <c r="AP105" i="41"/>
  <c r="AK105" i="41"/>
  <c r="AF105" i="41"/>
  <c r="AB105" i="41"/>
  <c r="BK102" i="41"/>
  <c r="BJ102" i="41"/>
  <c r="BM102" i="41"/>
  <c r="BI102" i="41"/>
  <c r="BL102" i="41"/>
  <c r="BH102" i="41"/>
  <c r="DI108" i="41"/>
  <c r="DI109" i="41"/>
  <c r="BH101" i="41"/>
  <c r="DO129" i="41"/>
  <c r="DO130" i="41"/>
  <c r="DO131" i="41"/>
  <c r="DO132" i="41"/>
  <c r="DO133" i="41"/>
  <c r="DO134" i="41"/>
  <c r="DO135" i="41"/>
  <c r="DO136" i="41"/>
  <c r="DO137" i="41"/>
  <c r="DO138" i="41"/>
  <c r="DO139" i="41"/>
  <c r="DO140" i="41"/>
  <c r="DO141" i="41"/>
  <c r="DO142" i="41"/>
  <c r="DT128" i="41"/>
  <c r="AM128" i="41"/>
  <c r="DS128" i="41"/>
  <c r="AL128" i="41"/>
  <c r="DJ111" i="41"/>
  <c r="DJ110" i="41"/>
  <c r="DA108" i="41"/>
  <c r="DA109" i="41"/>
  <c r="BM103" i="41"/>
  <c r="BI103" i="41"/>
  <c r="BL103" i="41"/>
  <c r="BH103" i="41"/>
  <c r="BK103" i="41"/>
  <c r="BJ103" i="41"/>
  <c r="BP104" i="41"/>
  <c r="BF104" i="41"/>
  <c r="BB104" i="41"/>
  <c r="AX104" i="41"/>
  <c r="AT104" i="41"/>
  <c r="AP104" i="41"/>
  <c r="AK104" i="41"/>
  <c r="AF104" i="41"/>
  <c r="AB104" i="41"/>
  <c r="BR104" i="41"/>
  <c r="BD104" i="41"/>
  <c r="AZ104" i="41"/>
  <c r="AV104" i="41"/>
  <c r="AR104" i="41"/>
  <c r="AM104" i="41"/>
  <c r="AI104" i="41"/>
  <c r="AD104" i="41"/>
  <c r="Y104" i="41"/>
  <c r="BI104" i="41" s="1"/>
  <c r="DL150" i="41"/>
  <c r="DL151" i="41"/>
  <c r="DL152" i="41"/>
  <c r="DL153" i="41"/>
  <c r="DL154" i="41"/>
  <c r="DL155" i="41"/>
  <c r="DL156" i="41"/>
  <c r="DL157" i="41"/>
  <c r="DL158" i="41"/>
  <c r="DL159" i="41"/>
  <c r="DL160" i="41"/>
  <c r="DL161" i="41"/>
  <c r="DL162" i="41"/>
  <c r="DL163" i="41"/>
  <c r="DL164" i="41"/>
  <c r="DL165" i="41"/>
  <c r="DN150" i="41"/>
  <c r="DN151" i="41"/>
  <c r="DN152" i="41"/>
  <c r="DN153" i="41"/>
  <c r="DN154" i="41"/>
  <c r="DN155" i="41"/>
  <c r="DN156" i="41"/>
  <c r="DN157" i="41"/>
  <c r="DN158" i="41"/>
  <c r="DN159" i="41"/>
  <c r="DN160" i="41"/>
  <c r="DN161" i="41"/>
  <c r="DN162" i="41"/>
  <c r="DN163" i="41"/>
  <c r="DN164" i="41"/>
  <c r="DN165" i="41"/>
  <c r="CX111" i="41"/>
  <c r="CX110" i="41"/>
  <c r="DC109" i="41"/>
  <c r="DC108" i="41"/>
  <c r="DB111" i="41"/>
  <c r="DB110" i="41"/>
  <c r="CY112" i="46"/>
  <c r="CY113" i="46"/>
  <c r="DD113" i="46"/>
  <c r="DD112" i="46"/>
  <c r="CZ113" i="46"/>
  <c r="CZ112" i="46"/>
  <c r="DA113" i="46"/>
  <c r="DA112" i="46"/>
  <c r="DJ110" i="46"/>
  <c r="DJ111" i="46"/>
  <c r="DH113" i="46"/>
  <c r="DH112" i="46"/>
  <c r="DE113" i="46"/>
  <c r="DE112" i="46"/>
  <c r="DC112" i="46"/>
  <c r="DC113" i="46"/>
  <c r="DI113" i="46"/>
  <c r="DI112" i="46"/>
  <c r="DB110" i="46"/>
  <c r="DB111" i="46"/>
  <c r="DF110" i="46"/>
  <c r="DF111" i="46"/>
  <c r="DG112" i="46"/>
  <c r="DG113" i="46"/>
  <c r="DM143" i="46"/>
  <c r="DM144" i="46"/>
  <c r="DM145" i="46"/>
  <c r="DM146" i="46"/>
  <c r="DM147" i="46"/>
  <c r="DM148" i="46"/>
  <c r="DM149" i="46"/>
  <c r="DO143" i="46"/>
  <c r="DO144" i="46"/>
  <c r="DO145" i="46"/>
  <c r="DO146" i="46"/>
  <c r="DO147" i="46"/>
  <c r="DO148" i="46"/>
  <c r="DO149" i="46"/>
  <c r="CY113" i="45"/>
  <c r="CY112" i="45"/>
  <c r="DC113" i="45"/>
  <c r="DC112" i="45"/>
  <c r="DE110" i="45"/>
  <c r="DE111" i="45"/>
  <c r="DH113" i="45"/>
  <c r="DH112" i="45"/>
  <c r="CX111" i="45"/>
  <c r="CX110" i="45"/>
  <c r="DM129" i="45"/>
  <c r="DM130" i="45"/>
  <c r="DM131" i="45"/>
  <c r="DM132" i="45"/>
  <c r="DM133" i="45"/>
  <c r="DM134" i="45"/>
  <c r="DM135" i="45"/>
  <c r="DM136" i="45"/>
  <c r="DM137" i="45"/>
  <c r="DM138" i="45"/>
  <c r="DM139" i="45"/>
  <c r="DM140" i="45"/>
  <c r="DM141" i="45"/>
  <c r="DM142" i="45"/>
  <c r="DB111" i="45"/>
  <c r="DB110" i="45"/>
  <c r="DF111" i="45"/>
  <c r="DF110" i="45"/>
  <c r="DJ111" i="45"/>
  <c r="DJ110" i="45"/>
  <c r="DO143" i="45"/>
  <c r="DO144" i="45"/>
  <c r="DO145" i="45"/>
  <c r="DO146" i="45"/>
  <c r="DO147" i="45"/>
  <c r="DO148" i="45"/>
  <c r="DO149" i="45"/>
  <c r="DG113" i="45"/>
  <c r="DG112" i="45"/>
  <c r="DD113" i="45"/>
  <c r="DD112" i="45"/>
  <c r="DA110" i="45"/>
  <c r="DA111" i="45"/>
  <c r="CZ113" i="45"/>
  <c r="CZ112" i="45"/>
  <c r="DI113" i="44"/>
  <c r="DI112" i="44"/>
  <c r="DG110" i="44"/>
  <c r="DG111" i="44"/>
  <c r="CY110" i="44"/>
  <c r="CY111" i="44"/>
  <c r="DC110" i="44"/>
  <c r="DC111" i="44"/>
  <c r="CX113" i="44"/>
  <c r="CX112" i="44"/>
  <c r="DH111" i="44"/>
  <c r="DH110" i="44"/>
  <c r="DJ113" i="44"/>
  <c r="DJ112" i="44"/>
  <c r="DD111" i="44"/>
  <c r="DD110" i="44"/>
  <c r="CZ111" i="44"/>
  <c r="CZ110" i="44"/>
  <c r="DF113" i="44"/>
  <c r="DF112" i="44"/>
  <c r="DE113" i="44"/>
  <c r="DE112" i="44"/>
  <c r="DI110" i="43"/>
  <c r="DI111" i="43"/>
  <c r="DG112" i="43"/>
  <c r="DG113" i="43"/>
  <c r="DD111" i="43"/>
  <c r="DD110" i="43"/>
  <c r="DO129" i="43"/>
  <c r="DO130" i="43"/>
  <c r="DO131" i="43"/>
  <c r="DO132" i="43"/>
  <c r="DO133" i="43"/>
  <c r="DO134" i="43"/>
  <c r="DO135" i="43"/>
  <c r="DO136" i="43"/>
  <c r="DO137" i="43"/>
  <c r="DO138" i="43"/>
  <c r="DO139" i="43"/>
  <c r="DO140" i="43"/>
  <c r="DO141" i="43"/>
  <c r="DO142" i="43"/>
  <c r="DE111" i="43"/>
  <c r="DE110" i="43"/>
  <c r="DC113" i="43"/>
  <c r="DC112" i="43"/>
  <c r="DB113" i="43"/>
  <c r="DB112" i="43"/>
  <c r="DJ113" i="43"/>
  <c r="DJ112" i="43"/>
  <c r="CX113" i="43"/>
  <c r="CX112" i="43"/>
  <c r="DA110" i="43"/>
  <c r="DA111" i="43"/>
  <c r="DM143" i="43"/>
  <c r="DM144" i="43"/>
  <c r="DM145" i="43"/>
  <c r="DM146" i="43"/>
  <c r="DM147" i="43"/>
  <c r="DM148" i="43"/>
  <c r="DM149" i="43"/>
  <c r="DG113" i="42"/>
  <c r="DG112" i="42"/>
  <c r="DI111" i="42"/>
  <c r="DI110" i="42"/>
  <c r="DA111" i="42"/>
  <c r="DA110" i="42"/>
  <c r="DO143" i="42"/>
  <c r="DO144" i="42"/>
  <c r="DO145" i="42"/>
  <c r="DO146" i="42"/>
  <c r="DO147" i="42"/>
  <c r="DO148" i="42"/>
  <c r="DO149" i="42"/>
  <c r="DB112" i="42"/>
  <c r="DB113" i="42"/>
  <c r="BL104" i="42"/>
  <c r="DM143" i="42"/>
  <c r="DM144" i="42"/>
  <c r="DM145" i="42"/>
  <c r="DM146" i="42"/>
  <c r="DM147" i="42"/>
  <c r="DM148" i="42"/>
  <c r="DM149" i="42"/>
  <c r="DC113" i="42"/>
  <c r="DC112" i="42"/>
  <c r="DJ112" i="42"/>
  <c r="DJ113" i="42"/>
  <c r="CX112" i="42"/>
  <c r="CX113" i="42"/>
  <c r="DE111" i="42"/>
  <c r="DE110" i="42"/>
  <c r="BR106" i="42"/>
  <c r="BD106" i="42"/>
  <c r="AZ106" i="42"/>
  <c r="AV106" i="42"/>
  <c r="AD106" i="42"/>
  <c r="Y106" i="42"/>
  <c r="BP106" i="42"/>
  <c r="BF106" i="42"/>
  <c r="BB106" i="42"/>
  <c r="AX106" i="42"/>
  <c r="AT106" i="42"/>
  <c r="AF106" i="42"/>
  <c r="AB106" i="42"/>
  <c r="BK103" i="42"/>
  <c r="BJ103" i="42"/>
  <c r="BM103" i="42"/>
  <c r="BI103" i="42"/>
  <c r="BH103" i="42"/>
  <c r="BL103" i="42"/>
  <c r="BR107" i="42"/>
  <c r="BD107" i="42"/>
  <c r="AZ107" i="42"/>
  <c r="AV107" i="42"/>
  <c r="AD107" i="42"/>
  <c r="Y107" i="42"/>
  <c r="BP107" i="42"/>
  <c r="AT107" i="42"/>
  <c r="AB107" i="42"/>
  <c r="AX107" i="42"/>
  <c r="AF107" i="42"/>
  <c r="BB107" i="42"/>
  <c r="BF107" i="42"/>
  <c r="DA110" i="41"/>
  <c r="DA111" i="41"/>
  <c r="DG111" i="41"/>
  <c r="DG110" i="41"/>
  <c r="BP107" i="41"/>
  <c r="BF107" i="41"/>
  <c r="BB107" i="41"/>
  <c r="AX107" i="41"/>
  <c r="AT107" i="41"/>
  <c r="AP107" i="41"/>
  <c r="AK107" i="41"/>
  <c r="AF107" i="41"/>
  <c r="AB107" i="41"/>
  <c r="BD107" i="41"/>
  <c r="AM107" i="41"/>
  <c r="AR107" i="41"/>
  <c r="Y107" i="41"/>
  <c r="BR107" i="41"/>
  <c r="AV107" i="41"/>
  <c r="AD107" i="41"/>
  <c r="AI107" i="41"/>
  <c r="AZ107" i="41"/>
  <c r="DE111" i="41"/>
  <c r="DE110" i="41"/>
  <c r="BM104" i="41"/>
  <c r="DO143" i="41"/>
  <c r="DO144" i="41"/>
  <c r="DO145" i="41"/>
  <c r="DO146" i="41"/>
  <c r="DO147" i="41"/>
  <c r="DO148" i="41"/>
  <c r="DO149" i="41"/>
  <c r="DT142" i="41"/>
  <c r="AM142" i="41"/>
  <c r="DS142" i="41"/>
  <c r="AL142" i="41"/>
  <c r="DI110" i="41"/>
  <c r="DI111" i="41"/>
  <c r="DM143" i="41"/>
  <c r="DM144" i="41"/>
  <c r="DM145" i="41"/>
  <c r="DM146" i="41"/>
  <c r="DM147" i="41"/>
  <c r="DM148" i="41"/>
  <c r="DM149" i="41"/>
  <c r="DR142" i="41"/>
  <c r="AK142" i="41"/>
  <c r="DQ142" i="41"/>
  <c r="AJ142" i="41"/>
  <c r="DB113" i="41"/>
  <c r="DB112" i="41"/>
  <c r="DC111" i="41"/>
  <c r="DC110" i="41"/>
  <c r="CX113" i="41"/>
  <c r="CX112" i="41"/>
  <c r="DJ113" i="41"/>
  <c r="DJ112" i="41"/>
  <c r="BM105" i="41"/>
  <c r="BI105" i="41"/>
  <c r="BL105" i="41"/>
  <c r="BH105" i="41"/>
  <c r="BK105" i="41"/>
  <c r="BJ105" i="41"/>
  <c r="BP106" i="41"/>
  <c r="BF106" i="41"/>
  <c r="BB106" i="41"/>
  <c r="AX106" i="41"/>
  <c r="AT106" i="41"/>
  <c r="AP106" i="41"/>
  <c r="AK106" i="41"/>
  <c r="AF106" i="41"/>
  <c r="AB106" i="41"/>
  <c r="BR106" i="41"/>
  <c r="BD106" i="41"/>
  <c r="AZ106" i="41"/>
  <c r="AV106" i="41"/>
  <c r="AR106" i="41"/>
  <c r="AM106" i="41"/>
  <c r="AI106" i="41"/>
  <c r="AD106" i="41"/>
  <c r="Y106" i="41"/>
  <c r="DO150" i="46"/>
  <c r="DO151" i="46"/>
  <c r="DO152" i="46"/>
  <c r="DO153" i="46"/>
  <c r="DO154" i="46"/>
  <c r="DO155" i="46"/>
  <c r="DO156" i="46"/>
  <c r="DO157" i="46"/>
  <c r="DO158" i="46"/>
  <c r="DO159" i="46"/>
  <c r="DO160" i="46"/>
  <c r="DO161" i="46"/>
  <c r="DO162" i="46"/>
  <c r="DO163" i="46"/>
  <c r="DO164" i="46"/>
  <c r="DO165" i="46"/>
  <c r="DG115" i="46"/>
  <c r="DG114" i="46"/>
  <c r="DD115" i="46"/>
  <c r="DD114" i="46"/>
  <c r="DI114" i="46"/>
  <c r="DI115" i="46"/>
  <c r="DJ113" i="46"/>
  <c r="DJ112" i="46"/>
  <c r="CY115" i="46"/>
  <c r="CY114" i="46"/>
  <c r="DF113" i="46"/>
  <c r="DF112" i="46"/>
  <c r="DH115" i="46"/>
  <c r="DH114" i="46"/>
  <c r="DA114" i="46"/>
  <c r="DA115" i="46"/>
  <c r="DM150" i="46"/>
  <c r="DM151" i="46"/>
  <c r="DM152" i="46"/>
  <c r="DM153" i="46"/>
  <c r="DM154" i="46"/>
  <c r="DM155" i="46"/>
  <c r="DM156" i="46"/>
  <c r="DM157" i="46"/>
  <c r="DM158" i="46"/>
  <c r="DM159" i="46"/>
  <c r="DM160" i="46"/>
  <c r="DM161" i="46"/>
  <c r="DM162" i="46"/>
  <c r="DM163" i="46"/>
  <c r="DM164" i="46"/>
  <c r="DM165" i="46"/>
  <c r="DB113" i="46"/>
  <c r="DB112" i="46"/>
  <c r="DC115" i="46"/>
  <c r="DC114" i="46"/>
  <c r="DE114" i="46"/>
  <c r="DE115" i="46"/>
  <c r="CZ115" i="46"/>
  <c r="CZ114" i="46"/>
  <c r="DD114" i="45"/>
  <c r="DD115" i="45"/>
  <c r="CX112" i="45"/>
  <c r="CX113" i="45"/>
  <c r="DE113" i="45"/>
  <c r="DE112" i="45"/>
  <c r="DA113" i="45"/>
  <c r="DA112" i="45"/>
  <c r="DO150" i="45"/>
  <c r="DO151" i="45"/>
  <c r="DO152" i="45"/>
  <c r="DO153" i="45"/>
  <c r="DO154" i="45"/>
  <c r="DO155" i="45"/>
  <c r="DO156" i="45"/>
  <c r="DO157" i="45"/>
  <c r="DO158" i="45"/>
  <c r="DO159" i="45"/>
  <c r="DO160" i="45"/>
  <c r="DO161" i="45"/>
  <c r="DO162" i="45"/>
  <c r="DO163" i="45"/>
  <c r="DO164" i="45"/>
  <c r="DO165" i="45"/>
  <c r="DF112" i="45"/>
  <c r="DF113" i="45"/>
  <c r="DC115" i="45"/>
  <c r="DC114" i="45"/>
  <c r="DG115" i="45"/>
  <c r="DG114" i="45"/>
  <c r="DM143" i="45"/>
  <c r="DM144" i="45"/>
  <c r="DM145" i="45"/>
  <c r="DM146" i="45"/>
  <c r="DM147" i="45"/>
  <c r="DM148" i="45"/>
  <c r="DM149" i="45"/>
  <c r="CZ114" i="45"/>
  <c r="CZ115" i="45"/>
  <c r="DJ112" i="45"/>
  <c r="DJ113" i="45"/>
  <c r="DB112" i="45"/>
  <c r="DB113" i="45"/>
  <c r="DH114" i="45"/>
  <c r="DH115" i="45"/>
  <c r="CY115" i="45"/>
  <c r="CY114" i="45"/>
  <c r="DH112" i="44"/>
  <c r="DH113" i="44"/>
  <c r="DC113" i="44"/>
  <c r="DC112" i="44"/>
  <c r="DG113" i="44"/>
  <c r="DG112" i="44"/>
  <c r="DF114" i="44"/>
  <c r="DF115" i="44"/>
  <c r="DD112" i="44"/>
  <c r="DD113" i="44"/>
  <c r="DE115" i="44"/>
  <c r="DE114" i="44"/>
  <c r="CY113" i="44"/>
  <c r="CY112" i="44"/>
  <c r="CZ112" i="44"/>
  <c r="CZ113" i="44"/>
  <c r="DJ114" i="44"/>
  <c r="DJ115" i="44"/>
  <c r="CX114" i="44"/>
  <c r="CX115" i="44"/>
  <c r="DI115" i="44"/>
  <c r="DI114" i="44"/>
  <c r="DA113" i="43"/>
  <c r="DA112" i="43"/>
  <c r="CX115" i="43"/>
  <c r="CX114" i="43"/>
  <c r="DC115" i="43"/>
  <c r="DC114" i="43"/>
  <c r="DD113" i="43"/>
  <c r="DD112" i="43"/>
  <c r="DM150" i="43"/>
  <c r="DM151" i="43"/>
  <c r="DM152" i="43"/>
  <c r="DM153" i="43"/>
  <c r="DM154" i="43"/>
  <c r="DM155" i="43"/>
  <c r="DM156" i="43"/>
  <c r="DM157" i="43"/>
  <c r="DM158" i="43"/>
  <c r="DM159" i="43"/>
  <c r="DM160" i="43"/>
  <c r="DM161" i="43"/>
  <c r="DM162" i="43"/>
  <c r="DM163" i="43"/>
  <c r="DM164" i="43"/>
  <c r="DM165" i="43"/>
  <c r="DO143" i="43"/>
  <c r="DO144" i="43"/>
  <c r="DO145" i="43"/>
  <c r="DO146" i="43"/>
  <c r="DO147" i="43"/>
  <c r="DO148" i="43"/>
  <c r="DO149" i="43"/>
  <c r="DG115" i="43"/>
  <c r="DG114" i="43"/>
  <c r="DI113" i="43"/>
  <c r="DI112" i="43"/>
  <c r="DJ115" i="43"/>
  <c r="DJ114" i="43"/>
  <c r="DB115" i="43"/>
  <c r="DB114" i="43"/>
  <c r="DE113" i="43"/>
  <c r="DE112" i="43"/>
  <c r="CX114" i="42"/>
  <c r="CX115" i="42"/>
  <c r="DC115" i="42"/>
  <c r="DC114" i="42"/>
  <c r="BP108" i="42"/>
  <c r="BF108" i="42"/>
  <c r="BB108" i="42"/>
  <c r="AX108" i="42"/>
  <c r="AT108" i="42"/>
  <c r="AF108" i="42"/>
  <c r="AB108" i="42"/>
  <c r="BR108" i="42"/>
  <c r="BD108" i="42"/>
  <c r="AZ108" i="42"/>
  <c r="AV108" i="42"/>
  <c r="AD108" i="42"/>
  <c r="Y108" i="42"/>
  <c r="BK108" i="42" s="1"/>
  <c r="BJ107" i="42"/>
  <c r="BM107" i="42"/>
  <c r="BI107" i="42"/>
  <c r="BL107" i="42"/>
  <c r="BH107" i="42"/>
  <c r="BK107" i="42"/>
  <c r="BM106" i="42"/>
  <c r="BI106" i="42"/>
  <c r="BL106" i="42"/>
  <c r="BH106" i="42"/>
  <c r="BK106" i="42"/>
  <c r="BJ106" i="42"/>
  <c r="DJ114" i="42"/>
  <c r="DJ115" i="42"/>
  <c r="DB114" i="42"/>
  <c r="DB115" i="42"/>
  <c r="DA112" i="42"/>
  <c r="DA113" i="42"/>
  <c r="BP109" i="42"/>
  <c r="BF109" i="42"/>
  <c r="BB109" i="42"/>
  <c r="AX109" i="42"/>
  <c r="AT109" i="42"/>
  <c r="AF109" i="42"/>
  <c r="AB109" i="42"/>
  <c r="BD109" i="42"/>
  <c r="BR109" i="42"/>
  <c r="Y109" i="42"/>
  <c r="BH109" i="42" s="1"/>
  <c r="AV109" i="42"/>
  <c r="AD109" i="42"/>
  <c r="AZ109" i="42"/>
  <c r="DE112" i="42"/>
  <c r="DE113" i="42"/>
  <c r="DM150" i="42"/>
  <c r="DM151" i="42"/>
  <c r="DM152" i="42"/>
  <c r="DM153" i="42"/>
  <c r="DM154" i="42"/>
  <c r="DM155" i="42"/>
  <c r="DM156" i="42"/>
  <c r="DM157" i="42"/>
  <c r="DM158" i="42"/>
  <c r="DM159" i="42"/>
  <c r="DM160" i="42"/>
  <c r="DM161" i="42"/>
  <c r="DM162" i="42"/>
  <c r="DM163" i="42"/>
  <c r="DM164" i="42"/>
  <c r="DM165" i="42"/>
  <c r="DO150" i="42"/>
  <c r="DO151" i="42"/>
  <c r="DO152" i="42"/>
  <c r="DO153" i="42"/>
  <c r="DO154" i="42"/>
  <c r="DO155" i="42"/>
  <c r="DO156" i="42"/>
  <c r="DO157" i="42"/>
  <c r="DO158" i="42"/>
  <c r="DO159" i="42"/>
  <c r="DO160" i="42"/>
  <c r="DO161" i="42"/>
  <c r="DO162" i="42"/>
  <c r="DO163" i="42"/>
  <c r="DO164" i="42"/>
  <c r="DO165" i="42"/>
  <c r="DI112" i="42"/>
  <c r="DI113" i="42"/>
  <c r="DG115" i="42"/>
  <c r="DG114" i="42"/>
  <c r="BL107" i="41"/>
  <c r="BH107" i="41"/>
  <c r="BK107" i="41"/>
  <c r="BJ107" i="41"/>
  <c r="BM107" i="41"/>
  <c r="BI107" i="41"/>
  <c r="CX115" i="41"/>
  <c r="CX114" i="41"/>
  <c r="DB115" i="41"/>
  <c r="DB114" i="41"/>
  <c r="DI113" i="41"/>
  <c r="DI112" i="41"/>
  <c r="DO150" i="41"/>
  <c r="DO151" i="41"/>
  <c r="DO152" i="41"/>
  <c r="DO153" i="41"/>
  <c r="DO154" i="41"/>
  <c r="DO155" i="41"/>
  <c r="DO156" i="41"/>
  <c r="DO157" i="41"/>
  <c r="DO158" i="41"/>
  <c r="DO159" i="41"/>
  <c r="DO160" i="41"/>
  <c r="DO161" i="41"/>
  <c r="DO162" i="41"/>
  <c r="DO163" i="41"/>
  <c r="DO164" i="41"/>
  <c r="DO165" i="41"/>
  <c r="DT149" i="41"/>
  <c r="AM149" i="41"/>
  <c r="DS149" i="41"/>
  <c r="AL149" i="41"/>
  <c r="AL167" i="41"/>
  <c r="D62" i="41" s="1"/>
  <c r="D63" i="41" s="1"/>
  <c r="DG113" i="41"/>
  <c r="DG112" i="41"/>
  <c r="DM150" i="41"/>
  <c r="DM151" i="41"/>
  <c r="DM152" i="41"/>
  <c r="DM153" i="41"/>
  <c r="DM154" i="41"/>
  <c r="DM155" i="41"/>
  <c r="DM156" i="41"/>
  <c r="DM157" i="41"/>
  <c r="DM158" i="41"/>
  <c r="DM159" i="41"/>
  <c r="DM160" i="41"/>
  <c r="DM161" i="41"/>
  <c r="DM162" i="41"/>
  <c r="DM163" i="41"/>
  <c r="DM164" i="41"/>
  <c r="DM165" i="41"/>
  <c r="DR149" i="41"/>
  <c r="AK149" i="41"/>
  <c r="DQ149" i="41"/>
  <c r="AJ149" i="41"/>
  <c r="AJ167" i="41"/>
  <c r="D59" i="41" s="1"/>
  <c r="D60" i="41" s="1"/>
  <c r="DJ115" i="41"/>
  <c r="DJ114" i="41"/>
  <c r="DE113" i="41"/>
  <c r="DE112" i="41"/>
  <c r="DA113" i="41"/>
  <c r="DA112" i="41"/>
  <c r="BK106" i="41"/>
  <c r="BJ106" i="41"/>
  <c r="BM106" i="41"/>
  <c r="BI106" i="41"/>
  <c r="BL106" i="41"/>
  <c r="BH106" i="41"/>
  <c r="DC113" i="41"/>
  <c r="DC112" i="41"/>
  <c r="BR108" i="41"/>
  <c r="BD108" i="41"/>
  <c r="AZ108" i="41"/>
  <c r="AV108" i="41"/>
  <c r="AR108" i="41"/>
  <c r="AM108" i="41"/>
  <c r="AI108" i="41"/>
  <c r="AD108" i="41"/>
  <c r="Y108" i="41"/>
  <c r="BI108" i="41" s="1"/>
  <c r="BP108" i="41"/>
  <c r="BF108" i="41"/>
  <c r="BB108" i="41"/>
  <c r="AX108" i="41"/>
  <c r="AT108" i="41"/>
  <c r="AP108" i="41"/>
  <c r="AK108" i="41"/>
  <c r="AF108" i="41"/>
  <c r="AB108" i="41"/>
  <c r="CZ117" i="46"/>
  <c r="CZ116" i="46"/>
  <c r="DC117" i="46"/>
  <c r="DC116" i="46"/>
  <c r="DI116" i="46"/>
  <c r="DI117" i="46"/>
  <c r="DG117" i="46"/>
  <c r="DG116" i="46"/>
  <c r="DE116" i="46"/>
  <c r="DE117" i="46"/>
  <c r="DH117" i="46"/>
  <c r="DH116" i="46"/>
  <c r="CY117" i="46"/>
  <c r="CY116" i="46"/>
  <c r="DB115" i="46"/>
  <c r="DB114" i="46"/>
  <c r="DA116" i="46"/>
  <c r="DA117" i="46"/>
  <c r="DD117" i="46"/>
  <c r="DD116" i="46"/>
  <c r="DF115" i="46"/>
  <c r="DF114" i="46"/>
  <c r="DJ115" i="46"/>
  <c r="DJ114" i="46"/>
  <c r="DH116" i="45"/>
  <c r="DH117" i="45"/>
  <c r="DA115" i="45"/>
  <c r="DA114" i="45"/>
  <c r="CX115" i="45"/>
  <c r="CX114" i="45"/>
  <c r="DJ115" i="45"/>
  <c r="DJ114" i="45"/>
  <c r="DM150" i="45"/>
  <c r="DM151" i="45"/>
  <c r="DM152" i="45"/>
  <c r="DM153" i="45"/>
  <c r="DM154" i="45"/>
  <c r="DM155" i="45"/>
  <c r="DM156" i="45"/>
  <c r="DM157" i="45"/>
  <c r="DM158" i="45"/>
  <c r="DM159" i="45"/>
  <c r="DM160" i="45"/>
  <c r="DM161" i="45"/>
  <c r="DM162" i="45"/>
  <c r="DM163" i="45"/>
  <c r="DM164" i="45"/>
  <c r="DM165" i="45"/>
  <c r="DC117" i="45"/>
  <c r="DC116" i="45"/>
  <c r="DF115" i="45"/>
  <c r="DF114" i="45"/>
  <c r="DE115" i="45"/>
  <c r="DE114" i="45"/>
  <c r="DD116" i="45"/>
  <c r="DD117" i="45"/>
  <c r="CY117" i="45"/>
  <c r="CY116" i="45"/>
  <c r="DB115" i="45"/>
  <c r="DB114" i="45"/>
  <c r="CZ116" i="45"/>
  <c r="CZ117" i="45"/>
  <c r="DG117" i="45"/>
  <c r="DG116" i="45"/>
  <c r="CX116" i="44"/>
  <c r="CX117" i="44"/>
  <c r="DF116" i="44"/>
  <c r="DF117" i="44"/>
  <c r="DC115" i="44"/>
  <c r="DC114" i="44"/>
  <c r="CY115" i="44"/>
  <c r="CY114" i="44"/>
  <c r="DH115" i="44"/>
  <c r="DH114" i="44"/>
  <c r="DI117" i="44"/>
  <c r="DI116" i="44"/>
  <c r="DJ116" i="44"/>
  <c r="DJ117" i="44"/>
  <c r="CZ115" i="44"/>
  <c r="CZ114" i="44"/>
  <c r="DE117" i="44"/>
  <c r="DE116" i="44"/>
  <c r="DD115" i="44"/>
  <c r="DD114" i="44"/>
  <c r="DG115" i="44"/>
  <c r="DG114" i="44"/>
  <c r="DO150" i="43"/>
  <c r="DO151" i="43"/>
  <c r="DO152" i="43"/>
  <c r="DO153" i="43"/>
  <c r="DO154" i="43"/>
  <c r="DO155" i="43"/>
  <c r="DO156" i="43"/>
  <c r="DO157" i="43"/>
  <c r="DO158" i="43"/>
  <c r="DO159" i="43"/>
  <c r="DO160" i="43"/>
  <c r="DO161" i="43"/>
  <c r="DO162" i="43"/>
  <c r="DO163" i="43"/>
  <c r="DO164" i="43"/>
  <c r="DO165" i="43"/>
  <c r="DB116" i="43"/>
  <c r="DB117" i="43"/>
  <c r="DG117" i="43"/>
  <c r="DG116" i="43"/>
  <c r="DC117" i="43"/>
  <c r="DC116" i="43"/>
  <c r="CX116" i="43"/>
  <c r="CX117" i="43"/>
  <c r="DI114" i="43"/>
  <c r="DI115" i="43"/>
  <c r="DE114" i="43"/>
  <c r="DE115" i="43"/>
  <c r="DJ116" i="43"/>
  <c r="DJ117" i="43"/>
  <c r="DD115" i="43"/>
  <c r="DD114" i="43"/>
  <c r="DA114" i="43"/>
  <c r="DA115" i="43"/>
  <c r="DI115" i="42"/>
  <c r="DI114" i="42"/>
  <c r="BL109" i="42"/>
  <c r="BJ109" i="42"/>
  <c r="DC116" i="42"/>
  <c r="DC117" i="42"/>
  <c r="DA115" i="42"/>
  <c r="DA114" i="42"/>
  <c r="DE115" i="42"/>
  <c r="DE114" i="42"/>
  <c r="BR111" i="42"/>
  <c r="BD111" i="42"/>
  <c r="AZ111" i="42"/>
  <c r="AV111" i="42"/>
  <c r="AD111" i="42"/>
  <c r="BP111" i="42"/>
  <c r="BF111" i="42"/>
  <c r="BB111" i="42"/>
  <c r="AX111" i="42"/>
  <c r="AT111" i="42"/>
  <c r="AF111" i="42"/>
  <c r="AB111" i="42"/>
  <c r="BP110" i="42"/>
  <c r="BF110" i="42"/>
  <c r="BB110" i="42"/>
  <c r="AX110" i="42"/>
  <c r="AT110" i="42"/>
  <c r="AF110" i="42"/>
  <c r="AB110" i="42"/>
  <c r="BR110" i="42"/>
  <c r="BD110" i="42"/>
  <c r="AZ110" i="42"/>
  <c r="AV110" i="42"/>
  <c r="AD110" i="42"/>
  <c r="Y110" i="42"/>
  <c r="BM110" i="42" s="1"/>
  <c r="DG116" i="42"/>
  <c r="DG117" i="42"/>
  <c r="DB116" i="42"/>
  <c r="DB117" i="42"/>
  <c r="DJ116" i="42"/>
  <c r="DJ117" i="42"/>
  <c r="BI108" i="42"/>
  <c r="CX116" i="42"/>
  <c r="CX117" i="42"/>
  <c r="BP109" i="41"/>
  <c r="BF109" i="41"/>
  <c r="BB109" i="41"/>
  <c r="AX109" i="41"/>
  <c r="AT109" i="41"/>
  <c r="AP109" i="41"/>
  <c r="AK109" i="41"/>
  <c r="AF109" i="41"/>
  <c r="AB109" i="41"/>
  <c r="BR109" i="41"/>
  <c r="BD109" i="41"/>
  <c r="AZ109" i="41"/>
  <c r="AV109" i="41"/>
  <c r="AR109" i="41"/>
  <c r="AM109" i="41"/>
  <c r="AI109" i="41"/>
  <c r="AD109" i="41"/>
  <c r="Y109" i="41"/>
  <c r="CX116" i="41"/>
  <c r="CX117" i="41"/>
  <c r="DC115" i="41"/>
  <c r="DC114" i="41"/>
  <c r="DA114" i="41"/>
  <c r="DA115" i="41"/>
  <c r="DJ116" i="41"/>
  <c r="DJ117" i="41"/>
  <c r="DB116" i="41"/>
  <c r="DB117" i="41"/>
  <c r="BP111" i="41"/>
  <c r="BF111" i="41"/>
  <c r="BB111" i="41"/>
  <c r="AX111" i="41"/>
  <c r="AT111" i="41"/>
  <c r="AP111" i="41"/>
  <c r="AK111" i="41"/>
  <c r="BR111" i="41"/>
  <c r="BD111" i="41"/>
  <c r="AM111" i="41"/>
  <c r="AF111" i="41"/>
  <c r="AB111" i="41"/>
  <c r="AR111" i="41"/>
  <c r="AV111" i="41"/>
  <c r="AI111" i="41"/>
  <c r="AD111" i="41"/>
  <c r="Y111" i="41"/>
  <c r="AZ111" i="41"/>
  <c r="DG115" i="41"/>
  <c r="DG114" i="41"/>
  <c r="BM108" i="41"/>
  <c r="BK108" i="41"/>
  <c r="BR110" i="41"/>
  <c r="BD110" i="41"/>
  <c r="AZ110" i="41"/>
  <c r="AV110" i="41"/>
  <c r="AR110" i="41"/>
  <c r="AM110" i="41"/>
  <c r="AI110" i="41"/>
  <c r="AD110" i="41"/>
  <c r="Y110" i="41"/>
  <c r="BP110" i="41"/>
  <c r="BF110" i="41"/>
  <c r="BB110" i="41"/>
  <c r="AX110" i="41"/>
  <c r="AT110" i="41"/>
  <c r="AP110" i="41"/>
  <c r="AK110" i="41"/>
  <c r="AF110" i="41"/>
  <c r="AB110" i="41"/>
  <c r="DE114" i="41"/>
  <c r="DE115" i="41"/>
  <c r="DI114" i="41"/>
  <c r="DI115" i="41"/>
  <c r="DJ116" i="46"/>
  <c r="DJ117" i="46"/>
  <c r="DD119" i="46"/>
  <c r="DD118" i="46"/>
  <c r="DH119" i="46"/>
  <c r="DH118" i="46"/>
  <c r="DG119" i="46"/>
  <c r="DG118" i="46"/>
  <c r="DI118" i="46"/>
  <c r="DI119" i="46"/>
  <c r="CZ119" i="46"/>
  <c r="CZ118" i="46"/>
  <c r="DB116" i="46"/>
  <c r="DB117" i="46"/>
  <c r="DE118" i="46"/>
  <c r="DE119" i="46"/>
  <c r="DF116" i="46"/>
  <c r="DF117" i="46"/>
  <c r="DA118" i="46"/>
  <c r="DA119" i="46"/>
  <c r="CY119" i="46"/>
  <c r="CY118" i="46"/>
  <c r="DC119" i="46"/>
  <c r="DC118" i="46"/>
  <c r="DD119" i="45"/>
  <c r="DD118" i="45"/>
  <c r="DC119" i="45"/>
  <c r="DC118" i="45"/>
  <c r="DG119" i="45"/>
  <c r="DG118" i="45"/>
  <c r="DB117" i="45"/>
  <c r="DB116" i="45"/>
  <c r="DF117" i="45"/>
  <c r="DF116" i="45"/>
  <c r="DJ117" i="45"/>
  <c r="DJ116" i="45"/>
  <c r="CZ118" i="45"/>
  <c r="CZ119" i="45"/>
  <c r="DA116" i="45"/>
  <c r="DA117" i="45"/>
  <c r="DH118" i="45"/>
  <c r="DH119" i="45"/>
  <c r="CY119" i="45"/>
  <c r="CY118" i="45"/>
  <c r="DE116" i="45"/>
  <c r="DE117" i="45"/>
  <c r="CX117" i="45"/>
  <c r="CX116" i="45"/>
  <c r="DH117" i="44"/>
  <c r="DH116" i="44"/>
  <c r="DG116" i="44"/>
  <c r="DG117" i="44"/>
  <c r="DE119" i="44"/>
  <c r="DE118" i="44"/>
  <c r="CX119" i="44"/>
  <c r="CX118" i="44"/>
  <c r="CZ117" i="44"/>
  <c r="CZ116" i="44"/>
  <c r="DI119" i="44"/>
  <c r="DI118" i="44"/>
  <c r="CY116" i="44"/>
  <c r="CY117" i="44"/>
  <c r="DD117" i="44"/>
  <c r="DD116" i="44"/>
  <c r="DJ119" i="44"/>
  <c r="DJ118" i="44"/>
  <c r="DC116" i="44"/>
  <c r="DC117" i="44"/>
  <c r="DF119" i="44"/>
  <c r="DF118" i="44"/>
  <c r="DE116" i="43"/>
  <c r="DE117" i="43"/>
  <c r="DC118" i="43"/>
  <c r="DC119" i="43"/>
  <c r="CX119" i="43"/>
  <c r="CX118" i="43"/>
  <c r="DA116" i="43"/>
  <c r="DA117" i="43"/>
  <c r="DD117" i="43"/>
  <c r="DD116" i="43"/>
  <c r="DJ119" i="43"/>
  <c r="DJ118" i="43"/>
  <c r="DI116" i="43"/>
  <c r="DI117" i="43"/>
  <c r="DG118" i="43"/>
  <c r="DG119" i="43"/>
  <c r="DB119" i="43"/>
  <c r="DB118" i="43"/>
  <c r="DE117" i="42"/>
  <c r="DE116" i="42"/>
  <c r="DB119" i="42"/>
  <c r="DB118" i="42"/>
  <c r="DA117" i="42"/>
  <c r="DA116" i="42"/>
  <c r="BP113" i="42"/>
  <c r="BF113" i="42"/>
  <c r="BB113" i="42"/>
  <c r="AX113" i="42"/>
  <c r="AT113" i="42"/>
  <c r="AF113" i="42"/>
  <c r="AB113" i="42"/>
  <c r="BR113" i="42"/>
  <c r="AV113" i="42"/>
  <c r="AD113" i="42"/>
  <c r="AZ113" i="42"/>
  <c r="BD113" i="42"/>
  <c r="Y113" i="42"/>
  <c r="BL113" i="42" s="1"/>
  <c r="CX119" i="42"/>
  <c r="CX118" i="42"/>
  <c r="DC119" i="42"/>
  <c r="DC118" i="42"/>
  <c r="DJ119" i="42"/>
  <c r="DJ118" i="42"/>
  <c r="DG119" i="42"/>
  <c r="DG118" i="42"/>
  <c r="DI117" i="42"/>
  <c r="DI116" i="42"/>
  <c r="BR112" i="42"/>
  <c r="BD112" i="42"/>
  <c r="AZ112" i="42"/>
  <c r="AV112" i="42"/>
  <c r="AD112" i="42"/>
  <c r="Y112" i="42"/>
  <c r="BJ112" i="42" s="1"/>
  <c r="AX112" i="42"/>
  <c r="AF112" i="42"/>
  <c r="BB112" i="42"/>
  <c r="BF112" i="42"/>
  <c r="BP112" i="42"/>
  <c r="AT112" i="42"/>
  <c r="AB112" i="42"/>
  <c r="DI116" i="41"/>
  <c r="DI117" i="41"/>
  <c r="BK111" i="41"/>
  <c r="BJ111" i="41"/>
  <c r="BL111" i="41"/>
  <c r="BI111" i="41"/>
  <c r="BH111" i="41"/>
  <c r="BM111" i="41"/>
  <c r="BK109" i="41"/>
  <c r="BJ109" i="41"/>
  <c r="BM109" i="41"/>
  <c r="BI109" i="41"/>
  <c r="BH109" i="41"/>
  <c r="BL109" i="41"/>
  <c r="DE116" i="41"/>
  <c r="DE117" i="41"/>
  <c r="DB119" i="41"/>
  <c r="DB118" i="41"/>
  <c r="BM110" i="41"/>
  <c r="BI110" i="41"/>
  <c r="BL110" i="41"/>
  <c r="BH110" i="41"/>
  <c r="BK110" i="41"/>
  <c r="BJ110" i="41"/>
  <c r="DG116" i="41"/>
  <c r="DC117" i="41"/>
  <c r="DC116" i="41"/>
  <c r="CX119" i="41"/>
  <c r="CX118" i="41"/>
  <c r="DG117" i="41"/>
  <c r="DJ119" i="41"/>
  <c r="DJ118" i="41"/>
  <c r="DA116" i="41"/>
  <c r="DA117" i="41"/>
  <c r="BP112" i="41"/>
  <c r="BF112" i="41"/>
  <c r="BB112" i="41"/>
  <c r="AX112" i="41"/>
  <c r="AT112" i="41"/>
  <c r="AP112" i="41"/>
  <c r="AK112" i="41"/>
  <c r="AF112" i="41"/>
  <c r="AB112" i="41"/>
  <c r="BR112" i="41"/>
  <c r="AR112" i="41"/>
  <c r="Y112" i="41"/>
  <c r="AV112" i="41"/>
  <c r="AD112" i="41"/>
  <c r="AZ112" i="41"/>
  <c r="AI112" i="41"/>
  <c r="BD112" i="41"/>
  <c r="AM112" i="41"/>
  <c r="DA121" i="46"/>
  <c r="DA120" i="46"/>
  <c r="DH121" i="46"/>
  <c r="DH120" i="46"/>
  <c r="DE121" i="46"/>
  <c r="DE120" i="46"/>
  <c r="DC120" i="46"/>
  <c r="DC121" i="46"/>
  <c r="DF119" i="46"/>
  <c r="DF118" i="46"/>
  <c r="CZ121" i="46"/>
  <c r="CZ120" i="46"/>
  <c r="DD121" i="46"/>
  <c r="DD120" i="46"/>
  <c r="DG120" i="46"/>
  <c r="DG121" i="46"/>
  <c r="CY120" i="46"/>
  <c r="CY121" i="46"/>
  <c r="DB119" i="46"/>
  <c r="DB118" i="46"/>
  <c r="DI121" i="46"/>
  <c r="DI120" i="46"/>
  <c r="DJ119" i="46"/>
  <c r="DJ118" i="46"/>
  <c r="DA119" i="45"/>
  <c r="DA118" i="45"/>
  <c r="CY121" i="45"/>
  <c r="CY120" i="45"/>
  <c r="CZ121" i="45"/>
  <c r="CZ120" i="45"/>
  <c r="DB119" i="45"/>
  <c r="DB118" i="45"/>
  <c r="DC121" i="45"/>
  <c r="DC120" i="45"/>
  <c r="DE119" i="45"/>
  <c r="DE118" i="45"/>
  <c r="DH121" i="45"/>
  <c r="DH120" i="45"/>
  <c r="DJ119" i="45"/>
  <c r="DJ118" i="45"/>
  <c r="CX119" i="45"/>
  <c r="CX118" i="45"/>
  <c r="DF119" i="45"/>
  <c r="DF118" i="45"/>
  <c r="DG121" i="45"/>
  <c r="DG120" i="45"/>
  <c r="DD121" i="45"/>
  <c r="DD120" i="45"/>
  <c r="CY119" i="44"/>
  <c r="CY118" i="44"/>
  <c r="CX121" i="44"/>
  <c r="CX120" i="44"/>
  <c r="CZ119" i="44"/>
  <c r="CZ118" i="44"/>
  <c r="DF121" i="44"/>
  <c r="DF120" i="44"/>
  <c r="DJ121" i="44"/>
  <c r="DJ120" i="44"/>
  <c r="DD119" i="44"/>
  <c r="DD118" i="44"/>
  <c r="DE120" i="44"/>
  <c r="DE121" i="44"/>
  <c r="DC119" i="44"/>
  <c r="DC118" i="44"/>
  <c r="DI120" i="44"/>
  <c r="DI121" i="44"/>
  <c r="DG118" i="44"/>
  <c r="DG119" i="44"/>
  <c r="DH119" i="44"/>
  <c r="DH118" i="44"/>
  <c r="DJ121" i="43"/>
  <c r="DJ120" i="43"/>
  <c r="DB121" i="43"/>
  <c r="DB120" i="43"/>
  <c r="DI119" i="43"/>
  <c r="DI118" i="43"/>
  <c r="DG121" i="43"/>
  <c r="DG120" i="43"/>
  <c r="DD119" i="43"/>
  <c r="DD118" i="43"/>
  <c r="CX121" i="43"/>
  <c r="CX120" i="43"/>
  <c r="DE119" i="43"/>
  <c r="DE118" i="43"/>
  <c r="DA119" i="43"/>
  <c r="DA118" i="43"/>
  <c r="DC121" i="43"/>
  <c r="DC120" i="43"/>
  <c r="DC120" i="42"/>
  <c r="DC121" i="42"/>
  <c r="BJ113" i="42"/>
  <c r="DI119" i="42"/>
  <c r="DI118" i="42"/>
  <c r="DJ121" i="42"/>
  <c r="DJ120" i="42"/>
  <c r="DE119" i="42"/>
  <c r="DE118" i="42"/>
  <c r="CX121" i="42"/>
  <c r="CX120" i="42"/>
  <c r="BL112" i="42"/>
  <c r="DG120" i="42"/>
  <c r="DG121" i="42"/>
  <c r="DA119" i="42"/>
  <c r="DA118" i="42"/>
  <c r="DB121" i="42"/>
  <c r="DB120" i="42"/>
  <c r="BR114" i="42"/>
  <c r="BD114" i="42"/>
  <c r="AZ114" i="42"/>
  <c r="AV114" i="42"/>
  <c r="AD114" i="42"/>
  <c r="Y114" i="42"/>
  <c r="BM114" i="42" s="1"/>
  <c r="BF114" i="42"/>
  <c r="BP114" i="42"/>
  <c r="AT114" i="42"/>
  <c r="AB114" i="42"/>
  <c r="AX114" i="42"/>
  <c r="AF114" i="42"/>
  <c r="BB114" i="42"/>
  <c r="DG118" i="41"/>
  <c r="DG119" i="41"/>
  <c r="DE119" i="41"/>
  <c r="DE118" i="41"/>
  <c r="DI119" i="41"/>
  <c r="DI118" i="41"/>
  <c r="CX120" i="41"/>
  <c r="CX121" i="41"/>
  <c r="DB120" i="41"/>
  <c r="DB121" i="41"/>
  <c r="BL112" i="41"/>
  <c r="BH112" i="41"/>
  <c r="BK112" i="41"/>
  <c r="BJ112" i="41"/>
  <c r="BI112" i="41"/>
  <c r="BM112" i="41"/>
  <c r="DJ120" i="41"/>
  <c r="DJ121" i="41"/>
  <c r="BP113" i="41"/>
  <c r="BF113" i="41"/>
  <c r="BB113" i="41"/>
  <c r="AX113" i="41"/>
  <c r="AT113" i="41"/>
  <c r="AP113" i="41"/>
  <c r="AK113" i="41"/>
  <c r="AF113" i="41"/>
  <c r="AB113" i="41"/>
  <c r="BR113" i="41"/>
  <c r="BD113" i="41"/>
  <c r="AZ113" i="41"/>
  <c r="AV113" i="41"/>
  <c r="AR113" i="41"/>
  <c r="AM113" i="41"/>
  <c r="AI113" i="41"/>
  <c r="AD113" i="41"/>
  <c r="Y113" i="41"/>
  <c r="DA119" i="41"/>
  <c r="DA118" i="41"/>
  <c r="DC118" i="41"/>
  <c r="DC119" i="41"/>
  <c r="BR114" i="41"/>
  <c r="BD114" i="41"/>
  <c r="AZ114" i="41"/>
  <c r="AV114" i="41"/>
  <c r="AR114" i="41"/>
  <c r="AM114" i="41"/>
  <c r="AI114" i="41"/>
  <c r="AD114" i="41"/>
  <c r="Y114" i="41"/>
  <c r="BP114" i="41"/>
  <c r="BF114" i="41"/>
  <c r="BB114" i="41"/>
  <c r="AX114" i="41"/>
  <c r="AT114" i="41"/>
  <c r="AP114" i="41"/>
  <c r="AK114" i="41"/>
  <c r="AF114" i="41"/>
  <c r="AB114" i="41"/>
  <c r="DD122" i="46"/>
  <c r="DD123" i="46"/>
  <c r="DG123" i="46"/>
  <c r="DG122" i="46"/>
  <c r="DC123" i="46"/>
  <c r="DC122" i="46"/>
  <c r="DA123" i="46"/>
  <c r="DA122" i="46"/>
  <c r="DE123" i="46"/>
  <c r="DE122" i="46"/>
  <c r="DJ120" i="46"/>
  <c r="DJ121" i="46"/>
  <c r="DB120" i="46"/>
  <c r="DB121" i="46"/>
  <c r="CZ122" i="46"/>
  <c r="CZ123" i="46"/>
  <c r="DI123" i="46"/>
  <c r="DI122" i="46"/>
  <c r="DF120" i="46"/>
  <c r="DF121" i="46"/>
  <c r="CY123" i="46"/>
  <c r="CY122" i="46"/>
  <c r="DH122" i="46"/>
  <c r="DH123" i="46"/>
  <c r="DD123" i="45"/>
  <c r="DD122" i="45"/>
  <c r="DF120" i="45"/>
  <c r="DF121" i="45"/>
  <c r="DJ120" i="45"/>
  <c r="DJ121" i="45"/>
  <c r="DE120" i="45"/>
  <c r="DE121" i="45"/>
  <c r="DB120" i="45"/>
  <c r="DB121" i="45"/>
  <c r="CZ123" i="45"/>
  <c r="CZ122" i="45"/>
  <c r="DA120" i="45"/>
  <c r="DA121" i="45"/>
  <c r="DG122" i="45"/>
  <c r="DG123" i="45"/>
  <c r="CX120" i="45"/>
  <c r="CX121" i="45"/>
  <c r="DH123" i="45"/>
  <c r="DH122" i="45"/>
  <c r="DC122" i="45"/>
  <c r="DC123" i="45"/>
  <c r="CY122" i="45"/>
  <c r="CY123" i="45"/>
  <c r="DC121" i="44"/>
  <c r="DC120" i="44"/>
  <c r="DE123" i="44"/>
  <c r="DE122" i="44"/>
  <c r="DJ122" i="44"/>
  <c r="DJ123" i="44"/>
  <c r="DH120" i="44"/>
  <c r="DH121" i="44"/>
  <c r="DI123" i="44"/>
  <c r="DI122" i="44"/>
  <c r="DD120" i="44"/>
  <c r="DD121" i="44"/>
  <c r="DF122" i="44"/>
  <c r="DF123" i="44"/>
  <c r="CZ120" i="44"/>
  <c r="CZ121" i="44"/>
  <c r="CX122" i="44"/>
  <c r="CX123" i="44"/>
  <c r="DG121" i="44"/>
  <c r="DG120" i="44"/>
  <c r="CY121" i="44"/>
  <c r="CY120" i="44"/>
  <c r="DD120" i="43"/>
  <c r="DD121" i="43"/>
  <c r="DC123" i="43"/>
  <c r="DC122" i="43"/>
  <c r="DA120" i="43"/>
  <c r="DA121" i="43"/>
  <c r="DI120" i="43"/>
  <c r="DI121" i="43"/>
  <c r="CX122" i="43"/>
  <c r="CX123" i="43"/>
  <c r="DG123" i="43"/>
  <c r="DG122" i="43"/>
  <c r="DE120" i="43"/>
  <c r="DE121" i="43"/>
  <c r="DB122" i="43"/>
  <c r="DB123" i="43"/>
  <c r="DJ122" i="43"/>
  <c r="DJ123" i="43"/>
  <c r="DA120" i="42"/>
  <c r="DA121" i="42"/>
  <c r="CX123" i="42"/>
  <c r="CX122" i="42"/>
  <c r="DI120" i="42"/>
  <c r="DI121" i="42"/>
  <c r="BJ114" i="42"/>
  <c r="DB123" i="42"/>
  <c r="DB122" i="42"/>
  <c r="DG122" i="42"/>
  <c r="DG123" i="42"/>
  <c r="DE120" i="42"/>
  <c r="DE121" i="42"/>
  <c r="DC122" i="42"/>
  <c r="DC123" i="42"/>
  <c r="DJ123" i="42"/>
  <c r="DJ122" i="42"/>
  <c r="DE121" i="41"/>
  <c r="DE120" i="41"/>
  <c r="DC120" i="41"/>
  <c r="DC121" i="41"/>
  <c r="DA121" i="41"/>
  <c r="DA120" i="41"/>
  <c r="BM114" i="41"/>
  <c r="BI114" i="41"/>
  <c r="BL114" i="41"/>
  <c r="BH114" i="41"/>
  <c r="BK114" i="41"/>
  <c r="BJ114" i="41"/>
  <c r="BK113" i="41"/>
  <c r="BJ113" i="41"/>
  <c r="BM113" i="41"/>
  <c r="BI113" i="41"/>
  <c r="BH113" i="41"/>
  <c r="BL113" i="41"/>
  <c r="DJ123" i="41"/>
  <c r="DJ122" i="41"/>
  <c r="DB123" i="41"/>
  <c r="DB122" i="41"/>
  <c r="CX123" i="41"/>
  <c r="CX122" i="41"/>
  <c r="DI121" i="41"/>
  <c r="DI120" i="41"/>
  <c r="DG120" i="41"/>
  <c r="DG121" i="41"/>
  <c r="DH124" i="46"/>
  <c r="DH125" i="46"/>
  <c r="DF123" i="46"/>
  <c r="DF122" i="46"/>
  <c r="CZ124" i="46"/>
  <c r="CZ125" i="46"/>
  <c r="DJ123" i="46"/>
  <c r="DJ122" i="46"/>
  <c r="DE124" i="46"/>
  <c r="DE125" i="46"/>
  <c r="DA124" i="46"/>
  <c r="DA125" i="46"/>
  <c r="DG125" i="46"/>
  <c r="DG124" i="46"/>
  <c r="DD124" i="46"/>
  <c r="DD125" i="46"/>
  <c r="CY125" i="46"/>
  <c r="CY124" i="46"/>
  <c r="DI124" i="46"/>
  <c r="DI125" i="46"/>
  <c r="DC125" i="46"/>
  <c r="DC124" i="46"/>
  <c r="DB123" i="46"/>
  <c r="DB122" i="46"/>
  <c r="DH124" i="45"/>
  <c r="DH125" i="45"/>
  <c r="DG124" i="45"/>
  <c r="DG125" i="45"/>
  <c r="DE123" i="45"/>
  <c r="DE122" i="45"/>
  <c r="DF123" i="45"/>
  <c r="DF122" i="45"/>
  <c r="DC124" i="45"/>
  <c r="DC125" i="45"/>
  <c r="CZ124" i="45"/>
  <c r="CZ125" i="45"/>
  <c r="CX123" i="45"/>
  <c r="CX122" i="45"/>
  <c r="DA123" i="45"/>
  <c r="DA122" i="45"/>
  <c r="DB123" i="45"/>
  <c r="DB122" i="45"/>
  <c r="DJ123" i="45"/>
  <c r="DJ122" i="45"/>
  <c r="CY124" i="45"/>
  <c r="CY125" i="45"/>
  <c r="DD124" i="45"/>
  <c r="DD125" i="45"/>
  <c r="CZ123" i="44"/>
  <c r="CZ122" i="44"/>
  <c r="CY123" i="44"/>
  <c r="CY122" i="44"/>
  <c r="CX124" i="44"/>
  <c r="CX125" i="44"/>
  <c r="DE125" i="44"/>
  <c r="DE124" i="44"/>
  <c r="DG123" i="44"/>
  <c r="DG122" i="44"/>
  <c r="DH123" i="44"/>
  <c r="DH122" i="44"/>
  <c r="DF124" i="44"/>
  <c r="DF125" i="44"/>
  <c r="DJ124" i="44"/>
  <c r="DJ125" i="44"/>
  <c r="DD123" i="44"/>
  <c r="DD122" i="44"/>
  <c r="DI125" i="44"/>
  <c r="DI124" i="44"/>
  <c r="DC123" i="44"/>
  <c r="DC122" i="44"/>
  <c r="DJ124" i="43"/>
  <c r="DJ125" i="43"/>
  <c r="DE123" i="43"/>
  <c r="DE122" i="43"/>
  <c r="CX124" i="43"/>
  <c r="CX125" i="43"/>
  <c r="DA123" i="43"/>
  <c r="DA122" i="43"/>
  <c r="DI123" i="43"/>
  <c r="DI122" i="43"/>
  <c r="DB124" i="43"/>
  <c r="DB125" i="43"/>
  <c r="DD123" i="43"/>
  <c r="DD122" i="43"/>
  <c r="DG124" i="43"/>
  <c r="DG125" i="43"/>
  <c r="DC124" i="43"/>
  <c r="DC125" i="43"/>
  <c r="DB125" i="42"/>
  <c r="DB124" i="42"/>
  <c r="DG124" i="42"/>
  <c r="DG125" i="42"/>
  <c r="CX125" i="42"/>
  <c r="CX124" i="42"/>
  <c r="DC124" i="42"/>
  <c r="DC125" i="42"/>
  <c r="DJ125" i="42"/>
  <c r="DJ124" i="42"/>
  <c r="DE123" i="42"/>
  <c r="DE122" i="42"/>
  <c r="DA123" i="42"/>
  <c r="DA122" i="42"/>
  <c r="DI123" i="42"/>
  <c r="DI122" i="42"/>
  <c r="CX125" i="41"/>
  <c r="CX124" i="41"/>
  <c r="DA123" i="41"/>
  <c r="DA122" i="41"/>
  <c r="DE123" i="41"/>
  <c r="DE122" i="41"/>
  <c r="DI123" i="41"/>
  <c r="DI122" i="41"/>
  <c r="DC122" i="41"/>
  <c r="DC123" i="41"/>
  <c r="DG122" i="41"/>
  <c r="DG123" i="41"/>
  <c r="DB125" i="41"/>
  <c r="DB124" i="41"/>
  <c r="DJ125" i="41"/>
  <c r="DJ124" i="41"/>
  <c r="DB125" i="46"/>
  <c r="DB124" i="46"/>
  <c r="DE126" i="46"/>
  <c r="DE127" i="46"/>
  <c r="DF125" i="46"/>
  <c r="DF124" i="46"/>
  <c r="DC127" i="46"/>
  <c r="DC126" i="46"/>
  <c r="CY127" i="46"/>
  <c r="CY126" i="46"/>
  <c r="DG127" i="46"/>
  <c r="DG126" i="46"/>
  <c r="CZ126" i="46"/>
  <c r="CZ127" i="46"/>
  <c r="DH126" i="46"/>
  <c r="DH127" i="46"/>
  <c r="DJ125" i="46"/>
  <c r="DJ124" i="46"/>
  <c r="DI126" i="46"/>
  <c r="DI127" i="46"/>
  <c r="DD126" i="46"/>
  <c r="DD127" i="46"/>
  <c r="DA126" i="46"/>
  <c r="DA127" i="46"/>
  <c r="DD126" i="45"/>
  <c r="DD127" i="45"/>
  <c r="DB125" i="45"/>
  <c r="DB124" i="45"/>
  <c r="DC126" i="45"/>
  <c r="DC127" i="45"/>
  <c r="DG126" i="45"/>
  <c r="DG127" i="45"/>
  <c r="CX125" i="45"/>
  <c r="CX124" i="45"/>
  <c r="DF125" i="45"/>
  <c r="DF124" i="45"/>
  <c r="DJ125" i="45"/>
  <c r="DJ124" i="45"/>
  <c r="DA125" i="45"/>
  <c r="DA124" i="45"/>
  <c r="CZ126" i="45"/>
  <c r="CZ127" i="45"/>
  <c r="DH126" i="45"/>
  <c r="DH127" i="45"/>
  <c r="CY126" i="45"/>
  <c r="CY127" i="45"/>
  <c r="DE125" i="45"/>
  <c r="DE124" i="45"/>
  <c r="DH125" i="44"/>
  <c r="DH124" i="44"/>
  <c r="DD125" i="44"/>
  <c r="DD124" i="44"/>
  <c r="CX126" i="44"/>
  <c r="CX127" i="44"/>
  <c r="CZ125" i="44"/>
  <c r="CZ124" i="44"/>
  <c r="DE127" i="44"/>
  <c r="DE126" i="44"/>
  <c r="DI127" i="44"/>
  <c r="DI126" i="44"/>
  <c r="DJ126" i="44"/>
  <c r="DJ127" i="44"/>
  <c r="DG124" i="44"/>
  <c r="DG125" i="44"/>
  <c r="DC124" i="44"/>
  <c r="DC125" i="44"/>
  <c r="DF126" i="44"/>
  <c r="DF127" i="44"/>
  <c r="CY124" i="44"/>
  <c r="CY125" i="44"/>
  <c r="DC127" i="43"/>
  <c r="DC126" i="43"/>
  <c r="DG126" i="43"/>
  <c r="DG127" i="43"/>
  <c r="DI125" i="43"/>
  <c r="DI124" i="43"/>
  <c r="CX127" i="43"/>
  <c r="CX126" i="43"/>
  <c r="DE125" i="43"/>
  <c r="DE124" i="43"/>
  <c r="DD125" i="43"/>
  <c r="DD124" i="43"/>
  <c r="DB127" i="43"/>
  <c r="DB126" i="43"/>
  <c r="DA125" i="43"/>
  <c r="DA124" i="43"/>
  <c r="DJ127" i="43"/>
  <c r="DJ126" i="43"/>
  <c r="DI125" i="42"/>
  <c r="DI124" i="42"/>
  <c r="DJ127" i="42"/>
  <c r="DJ126" i="42"/>
  <c r="DG126" i="42"/>
  <c r="DG127" i="42"/>
  <c r="DB127" i="42"/>
  <c r="DB126" i="42"/>
  <c r="DC126" i="42"/>
  <c r="DC127" i="42"/>
  <c r="CX127" i="42"/>
  <c r="CX126" i="42"/>
  <c r="DA125" i="42"/>
  <c r="DA124" i="42"/>
  <c r="DE125" i="42"/>
  <c r="DE124" i="42"/>
  <c r="BR120" i="42"/>
  <c r="BD120" i="42"/>
  <c r="AZ120" i="42"/>
  <c r="AV120" i="42"/>
  <c r="AD120" i="42"/>
  <c r="Y120" i="42"/>
  <c r="BP120" i="42"/>
  <c r="BF120" i="42"/>
  <c r="BB120" i="42"/>
  <c r="AX120" i="42"/>
  <c r="AT120" i="42"/>
  <c r="AF120" i="42"/>
  <c r="AB120" i="42"/>
  <c r="DG124" i="41"/>
  <c r="DG125" i="41"/>
  <c r="DC124" i="41"/>
  <c r="DC125" i="41"/>
  <c r="DA125" i="41"/>
  <c r="DA124" i="41"/>
  <c r="DJ127" i="41"/>
  <c r="DJ126" i="41"/>
  <c r="DB127" i="41"/>
  <c r="DB126" i="41"/>
  <c r="CX127" i="41"/>
  <c r="CX126" i="41"/>
  <c r="DI125" i="41"/>
  <c r="DI124" i="41"/>
  <c r="DE125" i="41"/>
  <c r="DE124" i="41"/>
  <c r="BP120" i="41"/>
  <c r="BF120" i="41"/>
  <c r="BB120" i="41"/>
  <c r="AX120" i="41"/>
  <c r="AT120" i="41"/>
  <c r="AP120" i="41"/>
  <c r="AK120" i="41"/>
  <c r="AF120" i="41"/>
  <c r="AB120" i="41"/>
  <c r="BR120" i="41"/>
  <c r="AV120" i="41"/>
  <c r="AD120" i="41"/>
  <c r="AZ120" i="41"/>
  <c r="AI120" i="41"/>
  <c r="BD120" i="41"/>
  <c r="AM120" i="41"/>
  <c r="AR120" i="41"/>
  <c r="Y120" i="41"/>
  <c r="BK120" i="41" s="1"/>
  <c r="DJ127" i="46"/>
  <c r="DJ126" i="46"/>
  <c r="CY129" i="46"/>
  <c r="CY128" i="46"/>
  <c r="DF127" i="46"/>
  <c r="DF126" i="46"/>
  <c r="DA128" i="46"/>
  <c r="DA129" i="46"/>
  <c r="DI128" i="46"/>
  <c r="DI129" i="46"/>
  <c r="DH128" i="46"/>
  <c r="DH129" i="46"/>
  <c r="DE128" i="46"/>
  <c r="DE129" i="46"/>
  <c r="DG129" i="46"/>
  <c r="DG128" i="46"/>
  <c r="DC129" i="46"/>
  <c r="DC128" i="46"/>
  <c r="DD128" i="46"/>
  <c r="DD129" i="46"/>
  <c r="CZ128" i="46"/>
  <c r="CZ129" i="46"/>
  <c r="DB127" i="46"/>
  <c r="DB126" i="46"/>
  <c r="CY128" i="45"/>
  <c r="CY129" i="45"/>
  <c r="CZ128" i="45"/>
  <c r="CZ129" i="45"/>
  <c r="DE127" i="45"/>
  <c r="DE126" i="45"/>
  <c r="DJ127" i="45"/>
  <c r="DJ126" i="45"/>
  <c r="DC128" i="45"/>
  <c r="DC129" i="45"/>
  <c r="DB127" i="45"/>
  <c r="DB126" i="45"/>
  <c r="DH128" i="45"/>
  <c r="DH129" i="45"/>
  <c r="CX127" i="45"/>
  <c r="CX126" i="45"/>
  <c r="DD128" i="45"/>
  <c r="DD129" i="45"/>
  <c r="DA127" i="45"/>
  <c r="DA126" i="45"/>
  <c r="DF127" i="45"/>
  <c r="DF126" i="45"/>
  <c r="DG128" i="45"/>
  <c r="DG129" i="45"/>
  <c r="DC126" i="44"/>
  <c r="DC127" i="44"/>
  <c r="DI129" i="44"/>
  <c r="DI128" i="44"/>
  <c r="CY126" i="44"/>
  <c r="CY127" i="44"/>
  <c r="DJ128" i="44"/>
  <c r="DJ129" i="44"/>
  <c r="CX128" i="44"/>
  <c r="CX129" i="44"/>
  <c r="DD127" i="44"/>
  <c r="DD126" i="44"/>
  <c r="CZ127" i="44"/>
  <c r="CZ126" i="44"/>
  <c r="DF128" i="44"/>
  <c r="DF129" i="44"/>
  <c r="DE129" i="44"/>
  <c r="DE128" i="44"/>
  <c r="DG126" i="44"/>
  <c r="DG127" i="44"/>
  <c r="DH127" i="44"/>
  <c r="DH126" i="44"/>
  <c r="DA127" i="43"/>
  <c r="DA126" i="43"/>
  <c r="DD126" i="43"/>
  <c r="DD127" i="43"/>
  <c r="DE127" i="43"/>
  <c r="DE126" i="43"/>
  <c r="DI127" i="43"/>
  <c r="DI126" i="43"/>
  <c r="DC129" i="43"/>
  <c r="DC128" i="43"/>
  <c r="DG129" i="43"/>
  <c r="DG128" i="43"/>
  <c r="DJ129" i="43"/>
  <c r="DJ128" i="43"/>
  <c r="DB129" i="43"/>
  <c r="DB128" i="43"/>
  <c r="CX129" i="43"/>
  <c r="CX128" i="43"/>
  <c r="DE127" i="42"/>
  <c r="DE126" i="42"/>
  <c r="CX128" i="42"/>
  <c r="CX129" i="42"/>
  <c r="DB128" i="42"/>
  <c r="DB129" i="42"/>
  <c r="DJ128" i="42"/>
  <c r="DJ129" i="42"/>
  <c r="BR121" i="42"/>
  <c r="BD121" i="42"/>
  <c r="AZ121" i="42"/>
  <c r="AV121" i="42"/>
  <c r="AD121" i="42"/>
  <c r="Y121" i="42"/>
  <c r="BJ121" i="42" s="1"/>
  <c r="AX121" i="42"/>
  <c r="AF121" i="42"/>
  <c r="BB121" i="42"/>
  <c r="BF121" i="42"/>
  <c r="AB121" i="42"/>
  <c r="BP121" i="42"/>
  <c r="AT121" i="42"/>
  <c r="DC128" i="42"/>
  <c r="DC129" i="42"/>
  <c r="DG128" i="42"/>
  <c r="DG129" i="42"/>
  <c r="BM120" i="42"/>
  <c r="BI120" i="42"/>
  <c r="BL120" i="42"/>
  <c r="BH120" i="42"/>
  <c r="BK120" i="42"/>
  <c r="BJ120" i="42"/>
  <c r="DA127" i="42"/>
  <c r="DA126" i="42"/>
  <c r="DI127" i="42"/>
  <c r="DI126" i="42"/>
  <c r="BP122" i="42"/>
  <c r="BF122" i="42"/>
  <c r="BB122" i="42"/>
  <c r="AX122" i="42"/>
  <c r="AT122" i="42"/>
  <c r="AF122" i="42"/>
  <c r="AB122" i="42"/>
  <c r="BR122" i="42"/>
  <c r="AV122" i="42"/>
  <c r="AD122" i="42"/>
  <c r="AZ122" i="42"/>
  <c r="BD122" i="42"/>
  <c r="Y122" i="42"/>
  <c r="DJ128" i="41"/>
  <c r="DJ129" i="41"/>
  <c r="DG126" i="41"/>
  <c r="DG127" i="41"/>
  <c r="DE127" i="41"/>
  <c r="DE126" i="41"/>
  <c r="BH120" i="41"/>
  <c r="BM120" i="41"/>
  <c r="CX128" i="41"/>
  <c r="CX129" i="41"/>
  <c r="DB128" i="41"/>
  <c r="DB129" i="41"/>
  <c r="DC126" i="41"/>
  <c r="DC127" i="41"/>
  <c r="BP122" i="41"/>
  <c r="BF122" i="41"/>
  <c r="BB122" i="41"/>
  <c r="AX122" i="41"/>
  <c r="AT122" i="41"/>
  <c r="AP122" i="41"/>
  <c r="AK122" i="41"/>
  <c r="AF122" i="41"/>
  <c r="AB122" i="41"/>
  <c r="BR122" i="41"/>
  <c r="BD122" i="41"/>
  <c r="AZ122" i="41"/>
  <c r="AV122" i="41"/>
  <c r="AR122" i="41"/>
  <c r="AM122" i="41"/>
  <c r="AI122" i="41"/>
  <c r="AD122" i="41"/>
  <c r="Y122" i="41"/>
  <c r="BI122" i="41" s="1"/>
  <c r="DI127" i="41"/>
  <c r="DI126" i="41"/>
  <c r="BR121" i="41"/>
  <c r="BD121" i="41"/>
  <c r="AZ121" i="41"/>
  <c r="AV121" i="41"/>
  <c r="AR121" i="41"/>
  <c r="AM121" i="41"/>
  <c r="AI121" i="41"/>
  <c r="AD121" i="41"/>
  <c r="Y121" i="41"/>
  <c r="BP121" i="41"/>
  <c r="BF121" i="41"/>
  <c r="BB121" i="41"/>
  <c r="AX121" i="41"/>
  <c r="AT121" i="41"/>
  <c r="AP121" i="41"/>
  <c r="AK121" i="41"/>
  <c r="AF121" i="41"/>
  <c r="AB121" i="41"/>
  <c r="DA127" i="41"/>
  <c r="DA126" i="41"/>
  <c r="DC131" i="46"/>
  <c r="DC130" i="46"/>
  <c r="DH130" i="46"/>
  <c r="DH131" i="46"/>
  <c r="DA130" i="46"/>
  <c r="DA131" i="46"/>
  <c r="DB129" i="46"/>
  <c r="DB128" i="46"/>
  <c r="DD130" i="46"/>
  <c r="DD131" i="46"/>
  <c r="CY131" i="46"/>
  <c r="CY130" i="46"/>
  <c r="DG131" i="46"/>
  <c r="DG130" i="46"/>
  <c r="DE130" i="46"/>
  <c r="DE131" i="46"/>
  <c r="DI130" i="46"/>
  <c r="DI131" i="46"/>
  <c r="CZ130" i="46"/>
  <c r="CZ131" i="46"/>
  <c r="DF129" i="46"/>
  <c r="DF128" i="46"/>
  <c r="DJ129" i="46"/>
  <c r="DJ128" i="46"/>
  <c r="DG130" i="45"/>
  <c r="DG131" i="45"/>
  <c r="DD130" i="45"/>
  <c r="DD131" i="45"/>
  <c r="CX129" i="45"/>
  <c r="CX128" i="45"/>
  <c r="DB129" i="45"/>
  <c r="DB128" i="45"/>
  <c r="DJ129" i="45"/>
  <c r="DJ128" i="45"/>
  <c r="CZ130" i="45"/>
  <c r="CZ131" i="45"/>
  <c r="DA129" i="45"/>
  <c r="DA128" i="45"/>
  <c r="DH130" i="45"/>
  <c r="DH131" i="45"/>
  <c r="DC130" i="45"/>
  <c r="DC131" i="45"/>
  <c r="DE129" i="45"/>
  <c r="DE128" i="45"/>
  <c r="CY130" i="45"/>
  <c r="CY131" i="45"/>
  <c r="DF129" i="45"/>
  <c r="DF128" i="45"/>
  <c r="DH129" i="44"/>
  <c r="DH128" i="44"/>
  <c r="CY128" i="44"/>
  <c r="CY129" i="44"/>
  <c r="DC128" i="44"/>
  <c r="DC129" i="44"/>
  <c r="DG128" i="44"/>
  <c r="DG129" i="44"/>
  <c r="DE131" i="44"/>
  <c r="DE130" i="44"/>
  <c r="CZ129" i="44"/>
  <c r="CZ128" i="44"/>
  <c r="DD129" i="44"/>
  <c r="DD128" i="44"/>
  <c r="DJ130" i="44"/>
  <c r="DJ131" i="44"/>
  <c r="DF130" i="44"/>
  <c r="DF131" i="44"/>
  <c r="CX130" i="44"/>
  <c r="CX131" i="44"/>
  <c r="DI131" i="44"/>
  <c r="DI130" i="44"/>
  <c r="DA128" i="43"/>
  <c r="DA129" i="43"/>
  <c r="CX131" i="43"/>
  <c r="CX130" i="43"/>
  <c r="DJ131" i="43"/>
  <c r="DJ130" i="43"/>
  <c r="DI128" i="43"/>
  <c r="DI129" i="43"/>
  <c r="DD128" i="43"/>
  <c r="DD129" i="43"/>
  <c r="DB131" i="43"/>
  <c r="DB130" i="43"/>
  <c r="DG131" i="43"/>
  <c r="DG130" i="43"/>
  <c r="DC131" i="43"/>
  <c r="DC130" i="43"/>
  <c r="DE128" i="43"/>
  <c r="DE129" i="43"/>
  <c r="DI129" i="42"/>
  <c r="DI128" i="42"/>
  <c r="DB130" i="42"/>
  <c r="DB131" i="42"/>
  <c r="BH122" i="42"/>
  <c r="BM122" i="42"/>
  <c r="DA129" i="42"/>
  <c r="DA128" i="42"/>
  <c r="BL121" i="42"/>
  <c r="DG131" i="42"/>
  <c r="DG130" i="42"/>
  <c r="DC131" i="42"/>
  <c r="DC130" i="42"/>
  <c r="DJ130" i="42"/>
  <c r="DJ131" i="42"/>
  <c r="CX130" i="42"/>
  <c r="CX131" i="42"/>
  <c r="DE129" i="42"/>
  <c r="DE128" i="42"/>
  <c r="DC128" i="41"/>
  <c r="DC129" i="41"/>
  <c r="DB130" i="41"/>
  <c r="DB131" i="41"/>
  <c r="DG128" i="41"/>
  <c r="DG129" i="41"/>
  <c r="DJ130" i="41"/>
  <c r="DJ131" i="41"/>
  <c r="DI129" i="41"/>
  <c r="DI128" i="41"/>
  <c r="CX130" i="41"/>
  <c r="CX131" i="41"/>
  <c r="BM122" i="41"/>
  <c r="DA129" i="41"/>
  <c r="DA128" i="41"/>
  <c r="BM121" i="41"/>
  <c r="BI121" i="41"/>
  <c r="BL121" i="41"/>
  <c r="BH121" i="41"/>
  <c r="BK121" i="41"/>
  <c r="BJ121" i="41"/>
  <c r="DE129" i="41"/>
  <c r="DE128" i="41"/>
  <c r="DI132" i="46"/>
  <c r="DI133" i="46"/>
  <c r="DC133" i="46"/>
  <c r="DC132" i="46"/>
  <c r="DF131" i="46"/>
  <c r="DF130" i="46"/>
  <c r="DG133" i="46"/>
  <c r="DG132" i="46"/>
  <c r="DH132" i="46"/>
  <c r="DH133" i="46"/>
  <c r="CZ132" i="46"/>
  <c r="CZ133" i="46"/>
  <c r="DE132" i="46"/>
  <c r="DE133" i="46"/>
  <c r="DB131" i="46"/>
  <c r="DB130" i="46"/>
  <c r="DJ131" i="46"/>
  <c r="DJ130" i="46"/>
  <c r="CY133" i="46"/>
  <c r="CY132" i="46"/>
  <c r="DD132" i="46"/>
  <c r="DD133" i="46"/>
  <c r="DA132" i="46"/>
  <c r="DA133" i="46"/>
  <c r="CY132" i="45"/>
  <c r="CY133" i="45"/>
  <c r="DB131" i="45"/>
  <c r="DB130" i="45"/>
  <c r="DD132" i="45"/>
  <c r="DD133" i="45"/>
  <c r="DC132" i="45"/>
  <c r="DC133" i="45"/>
  <c r="DA131" i="45"/>
  <c r="DA130" i="45"/>
  <c r="DJ131" i="45"/>
  <c r="DJ130" i="45"/>
  <c r="DG132" i="45"/>
  <c r="DG133" i="45"/>
  <c r="DF131" i="45"/>
  <c r="DF130" i="45"/>
  <c r="DE131" i="45"/>
  <c r="DE130" i="45"/>
  <c r="DH132" i="45"/>
  <c r="DH133" i="45"/>
  <c r="CZ132" i="45"/>
  <c r="CZ133" i="45"/>
  <c r="CX131" i="45"/>
  <c r="CX130" i="45"/>
  <c r="DF132" i="44"/>
  <c r="DF133" i="44"/>
  <c r="DD131" i="44"/>
  <c r="DD130" i="44"/>
  <c r="DE133" i="44"/>
  <c r="DE132" i="44"/>
  <c r="DC130" i="44"/>
  <c r="DC131" i="44"/>
  <c r="DI133" i="44"/>
  <c r="DI132" i="44"/>
  <c r="DJ132" i="44"/>
  <c r="DJ133" i="44"/>
  <c r="DG130" i="44"/>
  <c r="DG131" i="44"/>
  <c r="CX132" i="44"/>
  <c r="CX133" i="44"/>
  <c r="CZ131" i="44"/>
  <c r="CZ130" i="44"/>
  <c r="CY130" i="44"/>
  <c r="CY131" i="44"/>
  <c r="DH131" i="44"/>
  <c r="DH130" i="44"/>
  <c r="DE130" i="43"/>
  <c r="DE131" i="43"/>
  <c r="DJ133" i="43"/>
  <c r="DJ132" i="43"/>
  <c r="DG133" i="43"/>
  <c r="DG132" i="43"/>
  <c r="DD130" i="43"/>
  <c r="DD131" i="43"/>
  <c r="CX133" i="43"/>
  <c r="CX132" i="43"/>
  <c r="DA130" i="43"/>
  <c r="DA131" i="43"/>
  <c r="DC133" i="43"/>
  <c r="DC132" i="43"/>
  <c r="DB133" i="43"/>
  <c r="DB132" i="43"/>
  <c r="DI130" i="43"/>
  <c r="DI131" i="43"/>
  <c r="DE130" i="42"/>
  <c r="DE131" i="42"/>
  <c r="DG132" i="42"/>
  <c r="DG133" i="42"/>
  <c r="DB132" i="42"/>
  <c r="DB133" i="42"/>
  <c r="CX132" i="42"/>
  <c r="CX133" i="42"/>
  <c r="DI130" i="42"/>
  <c r="DI131" i="42"/>
  <c r="DJ132" i="42"/>
  <c r="DJ133" i="42"/>
  <c r="DC132" i="42"/>
  <c r="DC133" i="42"/>
  <c r="DA130" i="42"/>
  <c r="DA131" i="42"/>
  <c r="DC131" i="41"/>
  <c r="DC130" i="41"/>
  <c r="DI130" i="41"/>
  <c r="DI131" i="41"/>
  <c r="DA130" i="41"/>
  <c r="DA131" i="41"/>
  <c r="CX132" i="41"/>
  <c r="CX133" i="41"/>
  <c r="DJ132" i="41"/>
  <c r="DJ133" i="41"/>
  <c r="DB132" i="41"/>
  <c r="DB133" i="41"/>
  <c r="DG131" i="41"/>
  <c r="DG130" i="41"/>
  <c r="DE130" i="41"/>
  <c r="DE131" i="41"/>
  <c r="DJ133" i="46"/>
  <c r="DJ132" i="46"/>
  <c r="CZ134" i="46"/>
  <c r="CZ135" i="46"/>
  <c r="DA134" i="46"/>
  <c r="DA135" i="46"/>
  <c r="DG135" i="46"/>
  <c r="DG134" i="46"/>
  <c r="DC135" i="46"/>
  <c r="DC134" i="46"/>
  <c r="CY135" i="46"/>
  <c r="CY134" i="46"/>
  <c r="DB133" i="46"/>
  <c r="DB132" i="46"/>
  <c r="DE134" i="46"/>
  <c r="DE135" i="46"/>
  <c r="DH134" i="46"/>
  <c r="DH135" i="46"/>
  <c r="DD134" i="46"/>
  <c r="DD135" i="46"/>
  <c r="DF133" i="46"/>
  <c r="DF132" i="46"/>
  <c r="DI134" i="46"/>
  <c r="DI135" i="46"/>
  <c r="DE133" i="45"/>
  <c r="DE132" i="45"/>
  <c r="DA133" i="45"/>
  <c r="DA132" i="45"/>
  <c r="DH134" i="45"/>
  <c r="DH135" i="45"/>
  <c r="DB133" i="45"/>
  <c r="DB132" i="45"/>
  <c r="CX133" i="45"/>
  <c r="CX132" i="45"/>
  <c r="DF133" i="45"/>
  <c r="DF132" i="45"/>
  <c r="DJ133" i="45"/>
  <c r="DJ132" i="45"/>
  <c r="DC134" i="45"/>
  <c r="DC135" i="45"/>
  <c r="DD134" i="45"/>
  <c r="DD135" i="45"/>
  <c r="CY134" i="45"/>
  <c r="CY135" i="45"/>
  <c r="CZ134" i="45"/>
  <c r="CZ135" i="45"/>
  <c r="DG134" i="45"/>
  <c r="DG135" i="45"/>
  <c r="DI135" i="44"/>
  <c r="DI134" i="44"/>
  <c r="DE135" i="44"/>
  <c r="DE134" i="44"/>
  <c r="DH133" i="44"/>
  <c r="DH132" i="44"/>
  <c r="CZ133" i="44"/>
  <c r="CZ132" i="44"/>
  <c r="DG132" i="44"/>
  <c r="DG133" i="44"/>
  <c r="DC132" i="44"/>
  <c r="DC133" i="44"/>
  <c r="CY132" i="44"/>
  <c r="CY133" i="44"/>
  <c r="CX134" i="44"/>
  <c r="CX135" i="44"/>
  <c r="DD133" i="44"/>
  <c r="DD132" i="44"/>
  <c r="DJ134" i="44"/>
  <c r="DJ135" i="44"/>
  <c r="DF134" i="44"/>
  <c r="DF135" i="44"/>
  <c r="CX135" i="43"/>
  <c r="CX134" i="43"/>
  <c r="DG135" i="43"/>
  <c r="DG134" i="43"/>
  <c r="DC135" i="43"/>
  <c r="DC134" i="43"/>
  <c r="DI132" i="43"/>
  <c r="DI133" i="43"/>
  <c r="DA132" i="43"/>
  <c r="DA133" i="43"/>
  <c r="DJ135" i="43"/>
  <c r="DJ134" i="43"/>
  <c r="DB135" i="43"/>
  <c r="DB134" i="43"/>
  <c r="DD132" i="43"/>
  <c r="DD133" i="43"/>
  <c r="DE132" i="43"/>
  <c r="DE133" i="43"/>
  <c r="DG135" i="42"/>
  <c r="DG134" i="42"/>
  <c r="DJ135" i="42"/>
  <c r="DJ134" i="42"/>
  <c r="CX135" i="42"/>
  <c r="CX134" i="42"/>
  <c r="DE133" i="42"/>
  <c r="DE132" i="42"/>
  <c r="DI133" i="42"/>
  <c r="DI132" i="42"/>
  <c r="DA133" i="42"/>
  <c r="DA132" i="42"/>
  <c r="DC134" i="42"/>
  <c r="DC135" i="42"/>
  <c r="DB135" i="42"/>
  <c r="DB134" i="42"/>
  <c r="CX134" i="41"/>
  <c r="CX135" i="41"/>
  <c r="DJ134" i="41"/>
  <c r="DJ135" i="41"/>
  <c r="DC132" i="41"/>
  <c r="DC133" i="41"/>
  <c r="DG132" i="41"/>
  <c r="DG133" i="41"/>
  <c r="DA133" i="41"/>
  <c r="DA132" i="41"/>
  <c r="DI133" i="41"/>
  <c r="DI132" i="41"/>
  <c r="DE133" i="41"/>
  <c r="DE132" i="41"/>
  <c r="DB134" i="41"/>
  <c r="DB135" i="41"/>
  <c r="BR129" i="41"/>
  <c r="BD129" i="41"/>
  <c r="AZ129" i="41"/>
  <c r="AV129" i="41"/>
  <c r="AR129" i="41"/>
  <c r="AM129" i="41"/>
  <c r="AI129" i="41"/>
  <c r="AD129" i="41"/>
  <c r="Y129" i="41"/>
  <c r="BP129" i="41"/>
  <c r="BF129" i="41"/>
  <c r="BB129" i="41"/>
  <c r="AX129" i="41"/>
  <c r="AT129" i="41"/>
  <c r="AP129" i="41"/>
  <c r="AK129" i="41"/>
  <c r="AF129" i="41"/>
  <c r="AB129" i="41"/>
  <c r="DB135" i="46"/>
  <c r="DB134" i="46"/>
  <c r="CZ136" i="46"/>
  <c r="CZ137" i="46"/>
  <c r="DD136" i="46"/>
  <c r="DD137" i="46"/>
  <c r="DE136" i="46"/>
  <c r="DE137" i="46"/>
  <c r="DI136" i="46"/>
  <c r="DI137" i="46"/>
  <c r="DC137" i="46"/>
  <c r="DC136" i="46"/>
  <c r="CY137" i="46"/>
  <c r="CY136" i="46"/>
  <c r="DG137" i="46"/>
  <c r="DG136" i="46"/>
  <c r="DA136" i="46"/>
  <c r="DA137" i="46"/>
  <c r="DF135" i="46"/>
  <c r="DF134" i="46"/>
  <c r="DH136" i="46"/>
  <c r="DH137" i="46"/>
  <c r="DJ135" i="46"/>
  <c r="DJ134" i="46"/>
  <c r="DG137" i="45"/>
  <c r="DG136" i="45"/>
  <c r="CY136" i="45"/>
  <c r="CY137" i="45"/>
  <c r="DC136" i="45"/>
  <c r="DC137" i="45"/>
  <c r="CX135" i="45"/>
  <c r="CX134" i="45"/>
  <c r="DA135" i="45"/>
  <c r="DA134" i="45"/>
  <c r="DF135" i="45"/>
  <c r="DF134" i="45"/>
  <c r="DH137" i="45"/>
  <c r="DH136" i="45"/>
  <c r="CZ136" i="45"/>
  <c r="CZ137" i="45"/>
  <c r="DD136" i="45"/>
  <c r="DD137" i="45"/>
  <c r="DB135" i="45"/>
  <c r="DB134" i="45"/>
  <c r="DE135" i="45"/>
  <c r="DE134" i="45"/>
  <c r="DJ135" i="45"/>
  <c r="DJ134" i="45"/>
  <c r="DJ136" i="44"/>
  <c r="DJ137" i="44"/>
  <c r="DD135" i="44"/>
  <c r="DD134" i="44"/>
  <c r="CY134" i="44"/>
  <c r="CY135" i="44"/>
  <c r="CX136" i="44"/>
  <c r="CX137" i="44"/>
  <c r="CZ135" i="44"/>
  <c r="CZ134" i="44"/>
  <c r="DE137" i="44"/>
  <c r="DE136" i="44"/>
  <c r="DF136" i="44"/>
  <c r="DF137" i="44"/>
  <c r="DC134" i="44"/>
  <c r="DC135" i="44"/>
  <c r="DG134" i="44"/>
  <c r="DG135" i="44"/>
  <c r="DH135" i="44"/>
  <c r="DH134" i="44"/>
  <c r="DI137" i="44"/>
  <c r="DI136" i="44"/>
  <c r="DE134" i="43"/>
  <c r="DE135" i="43"/>
  <c r="DJ137" i="43"/>
  <c r="DJ136" i="43"/>
  <c r="DA134" i="43"/>
  <c r="DA135" i="43"/>
  <c r="DC137" i="43"/>
  <c r="DC136" i="43"/>
  <c r="DD134" i="43"/>
  <c r="DD135" i="43"/>
  <c r="DB137" i="43"/>
  <c r="DB136" i="43"/>
  <c r="DI134" i="43"/>
  <c r="DI135" i="43"/>
  <c r="CX137" i="43"/>
  <c r="CX136" i="43"/>
  <c r="DG137" i="43"/>
  <c r="DG136" i="43"/>
  <c r="DC136" i="42"/>
  <c r="DC137" i="42"/>
  <c r="CX136" i="42"/>
  <c r="CX137" i="42"/>
  <c r="DE135" i="42"/>
  <c r="DE134" i="42"/>
  <c r="DG136" i="42"/>
  <c r="DG137" i="42"/>
  <c r="DB136" i="42"/>
  <c r="DB137" i="42"/>
  <c r="DJ136" i="42"/>
  <c r="DJ137" i="42"/>
  <c r="BR129" i="42"/>
  <c r="BD129" i="42"/>
  <c r="AZ129" i="42"/>
  <c r="AV129" i="42"/>
  <c r="AD129" i="42"/>
  <c r="Y129" i="42"/>
  <c r="BM129" i="42" s="1"/>
  <c r="BP129" i="42"/>
  <c r="BF129" i="42"/>
  <c r="BB129" i="42"/>
  <c r="AX129" i="42"/>
  <c r="AT129" i="42"/>
  <c r="AF129" i="42"/>
  <c r="AB129" i="42"/>
  <c r="DA135" i="42"/>
  <c r="DA134" i="42"/>
  <c r="DI134" i="42"/>
  <c r="DI135" i="42"/>
  <c r="BR130" i="42"/>
  <c r="BD130" i="42"/>
  <c r="AZ130" i="42"/>
  <c r="AV130" i="42"/>
  <c r="AD130" i="42"/>
  <c r="Y130" i="42"/>
  <c r="BB130" i="42"/>
  <c r="BF130" i="42"/>
  <c r="BP130" i="42"/>
  <c r="AT130" i="42"/>
  <c r="AB130" i="42"/>
  <c r="AX130" i="42"/>
  <c r="AF130" i="42"/>
  <c r="DE134" i="41"/>
  <c r="DE135" i="41"/>
  <c r="DI134" i="41"/>
  <c r="DI135" i="41"/>
  <c r="DJ136" i="41"/>
  <c r="DJ137" i="41"/>
  <c r="BR130" i="41"/>
  <c r="BD130" i="41"/>
  <c r="AZ130" i="41"/>
  <c r="AV130" i="41"/>
  <c r="AR130" i="41"/>
  <c r="AM130" i="41"/>
  <c r="AI130" i="41"/>
  <c r="AD130" i="41"/>
  <c r="Y130" i="41"/>
  <c r="BJ130" i="41" s="1"/>
  <c r="BF130" i="41"/>
  <c r="AP130" i="41"/>
  <c r="BP130" i="41"/>
  <c r="AT130" i="41"/>
  <c r="AB130" i="41"/>
  <c r="AX130" i="41"/>
  <c r="AF130" i="41"/>
  <c r="AK130" i="41"/>
  <c r="BB130" i="41"/>
  <c r="BM129" i="41"/>
  <c r="BI129" i="41"/>
  <c r="BL129" i="41"/>
  <c r="BH129" i="41"/>
  <c r="BK129" i="41"/>
  <c r="BJ129" i="41"/>
  <c r="DC135" i="41"/>
  <c r="DC134" i="41"/>
  <c r="CX136" i="41"/>
  <c r="CX137" i="41"/>
  <c r="DA134" i="41"/>
  <c r="DA135" i="41"/>
  <c r="DB136" i="41"/>
  <c r="DB137" i="41"/>
  <c r="DG135" i="41"/>
  <c r="DG134" i="41"/>
  <c r="CY139" i="46"/>
  <c r="CY138" i="46"/>
  <c r="DE139" i="46"/>
  <c r="DE138" i="46"/>
  <c r="CZ139" i="46"/>
  <c r="CZ138" i="46"/>
  <c r="DJ137" i="46"/>
  <c r="DJ136" i="46"/>
  <c r="DF137" i="46"/>
  <c r="DF136" i="46"/>
  <c r="DG139" i="46"/>
  <c r="DG138" i="46"/>
  <c r="DC139" i="46"/>
  <c r="DC138" i="46"/>
  <c r="DD139" i="46"/>
  <c r="DD138" i="46"/>
  <c r="DH139" i="46"/>
  <c r="DH138" i="46"/>
  <c r="DA139" i="46"/>
  <c r="DA138" i="46"/>
  <c r="DI139" i="46"/>
  <c r="DI138" i="46"/>
  <c r="DB137" i="46"/>
  <c r="DB136" i="46"/>
  <c r="DH138" i="45"/>
  <c r="DH139" i="45"/>
  <c r="DA137" i="45"/>
  <c r="DA136" i="45"/>
  <c r="CY138" i="45"/>
  <c r="CY139" i="45"/>
  <c r="DJ137" i="45"/>
  <c r="DJ136" i="45"/>
  <c r="DB137" i="45"/>
  <c r="DB136" i="45"/>
  <c r="CZ138" i="45"/>
  <c r="CZ139" i="45"/>
  <c r="CX137" i="45"/>
  <c r="CX136" i="45"/>
  <c r="DF137" i="45"/>
  <c r="DF136" i="45"/>
  <c r="DC138" i="45"/>
  <c r="DC139" i="45"/>
  <c r="DE137" i="45"/>
  <c r="DE136" i="45"/>
  <c r="DD138" i="45"/>
  <c r="DD139" i="45"/>
  <c r="DG138" i="45"/>
  <c r="DG139" i="45"/>
  <c r="DG136" i="44"/>
  <c r="DG137" i="44"/>
  <c r="DE138" i="44"/>
  <c r="DE139" i="44"/>
  <c r="DI138" i="44"/>
  <c r="DI139" i="44"/>
  <c r="DF138" i="44"/>
  <c r="DF139" i="44"/>
  <c r="DD137" i="44"/>
  <c r="DD136" i="44"/>
  <c r="DC136" i="44"/>
  <c r="DC137" i="44"/>
  <c r="CZ137" i="44"/>
  <c r="CZ136" i="44"/>
  <c r="CY136" i="44"/>
  <c r="CY137" i="44"/>
  <c r="DJ138" i="44"/>
  <c r="DJ139" i="44"/>
  <c r="DH137" i="44"/>
  <c r="DH136" i="44"/>
  <c r="CX138" i="44"/>
  <c r="CX139" i="44"/>
  <c r="DD136" i="43"/>
  <c r="DD137" i="43"/>
  <c r="CX139" i="43"/>
  <c r="CX138" i="43"/>
  <c r="DI136" i="43"/>
  <c r="DI137" i="43"/>
  <c r="DJ139" i="43"/>
  <c r="DJ138" i="43"/>
  <c r="DB139" i="43"/>
  <c r="DB138" i="43"/>
  <c r="DC139" i="43"/>
  <c r="DC138" i="43"/>
  <c r="DA136" i="43"/>
  <c r="DA137" i="43"/>
  <c r="DE136" i="43"/>
  <c r="DE137" i="43"/>
  <c r="DG139" i="43"/>
  <c r="DG138" i="43"/>
  <c r="DA137" i="42"/>
  <c r="DA136" i="42"/>
  <c r="DI137" i="42"/>
  <c r="DI136" i="42"/>
  <c r="BP131" i="42"/>
  <c r="BF131" i="42"/>
  <c r="BB131" i="42"/>
  <c r="AX131" i="42"/>
  <c r="AT131" i="42"/>
  <c r="AF131" i="42"/>
  <c r="AB131" i="42"/>
  <c r="BR131" i="42"/>
  <c r="BD131" i="42"/>
  <c r="AZ131" i="42"/>
  <c r="AV131" i="42"/>
  <c r="AD131" i="42"/>
  <c r="Y131" i="42"/>
  <c r="DB138" i="42"/>
  <c r="DB139" i="42"/>
  <c r="BR133" i="42"/>
  <c r="BD133" i="42"/>
  <c r="AZ133" i="42"/>
  <c r="AV133" i="42"/>
  <c r="AD133" i="42"/>
  <c r="Y133" i="42"/>
  <c r="BP133" i="42"/>
  <c r="BF133" i="42"/>
  <c r="BB133" i="42"/>
  <c r="AX133" i="42"/>
  <c r="AT133" i="42"/>
  <c r="AF133" i="42"/>
  <c r="AB133" i="42"/>
  <c r="DE137" i="42"/>
  <c r="DE136" i="42"/>
  <c r="DC138" i="42"/>
  <c r="DC139" i="42"/>
  <c r="BJ130" i="42"/>
  <c r="BM130" i="42"/>
  <c r="BI130" i="42"/>
  <c r="BL130" i="42"/>
  <c r="BH130" i="42"/>
  <c r="BK130" i="42"/>
  <c r="DJ138" i="42"/>
  <c r="DJ139" i="42"/>
  <c r="DG138" i="42"/>
  <c r="DG139" i="42"/>
  <c r="CX138" i="42"/>
  <c r="CX139" i="42"/>
  <c r="BP132" i="42"/>
  <c r="BF132" i="42"/>
  <c r="BB132" i="42"/>
  <c r="AX132" i="42"/>
  <c r="AT132" i="42"/>
  <c r="AF132" i="42"/>
  <c r="AB132" i="42"/>
  <c r="AZ132" i="42"/>
  <c r="BD132" i="42"/>
  <c r="Y132" i="42"/>
  <c r="AV132" i="42"/>
  <c r="AD132" i="42"/>
  <c r="BR132" i="42"/>
  <c r="DJ138" i="41"/>
  <c r="DJ139" i="41"/>
  <c r="DE136" i="41"/>
  <c r="DE137" i="41"/>
  <c r="DA136" i="41"/>
  <c r="DA137" i="41"/>
  <c r="CX138" i="41"/>
  <c r="CX139" i="41"/>
  <c r="DI136" i="41"/>
  <c r="DI137" i="41"/>
  <c r="DG137" i="41"/>
  <c r="DG136" i="41"/>
  <c r="BP131" i="41"/>
  <c r="BF131" i="41"/>
  <c r="BB131" i="41"/>
  <c r="AX131" i="41"/>
  <c r="AT131" i="41"/>
  <c r="AP131" i="41"/>
  <c r="AK131" i="41"/>
  <c r="AF131" i="41"/>
  <c r="AB131" i="41"/>
  <c r="BR131" i="41"/>
  <c r="BD131" i="41"/>
  <c r="AZ131" i="41"/>
  <c r="AV131" i="41"/>
  <c r="AR131" i="41"/>
  <c r="AM131" i="41"/>
  <c r="AI131" i="41"/>
  <c r="AD131" i="41"/>
  <c r="Y131" i="41"/>
  <c r="BJ131" i="41" s="1"/>
  <c r="BL130" i="41"/>
  <c r="BR133" i="41"/>
  <c r="BD133" i="41"/>
  <c r="AZ133" i="41"/>
  <c r="AV133" i="41"/>
  <c r="AR133" i="41"/>
  <c r="AM133" i="41"/>
  <c r="AI133" i="41"/>
  <c r="AD133" i="41"/>
  <c r="Y133" i="41"/>
  <c r="BH133" i="41" s="1"/>
  <c r="BP133" i="41"/>
  <c r="BF133" i="41"/>
  <c r="BB133" i="41"/>
  <c r="AX133" i="41"/>
  <c r="AT133" i="41"/>
  <c r="AP133" i="41"/>
  <c r="AK133" i="41"/>
  <c r="AF133" i="41"/>
  <c r="AB133" i="41"/>
  <c r="DB138" i="41"/>
  <c r="DB139" i="41"/>
  <c r="DC137" i="41"/>
  <c r="DC136" i="41"/>
  <c r="BP132" i="41"/>
  <c r="BF132" i="41"/>
  <c r="BB132" i="41"/>
  <c r="AX132" i="41"/>
  <c r="AT132" i="41"/>
  <c r="AP132" i="41"/>
  <c r="AK132" i="41"/>
  <c r="AF132" i="41"/>
  <c r="AB132" i="41"/>
  <c r="BD132" i="41"/>
  <c r="AM132" i="41"/>
  <c r="AR132" i="41"/>
  <c r="Y132" i="41"/>
  <c r="BR132" i="41"/>
  <c r="AV132" i="41"/>
  <c r="AD132" i="41"/>
  <c r="AI132" i="41"/>
  <c r="AZ132" i="41"/>
  <c r="DA141" i="46"/>
  <c r="DA140" i="46"/>
  <c r="DD141" i="46"/>
  <c r="DD140" i="46"/>
  <c r="DG140" i="46"/>
  <c r="DG141" i="46"/>
  <c r="DB138" i="46"/>
  <c r="DB139" i="46"/>
  <c r="DJ138" i="46"/>
  <c r="DJ139" i="46"/>
  <c r="DE141" i="46"/>
  <c r="DE140" i="46"/>
  <c r="DI141" i="46"/>
  <c r="DI140" i="46"/>
  <c r="DH141" i="46"/>
  <c r="DH140" i="46"/>
  <c r="DC140" i="46"/>
  <c r="DC141" i="46"/>
  <c r="DF138" i="46"/>
  <c r="DF139" i="46"/>
  <c r="CZ141" i="46"/>
  <c r="CZ140" i="46"/>
  <c r="CY140" i="46"/>
  <c r="CY141" i="46"/>
  <c r="DG140" i="45"/>
  <c r="DG141" i="45"/>
  <c r="DF139" i="45"/>
  <c r="DF138" i="45"/>
  <c r="CZ140" i="45"/>
  <c r="CZ141" i="45"/>
  <c r="DJ139" i="45"/>
  <c r="DJ138" i="45"/>
  <c r="DA139" i="45"/>
  <c r="DA138" i="45"/>
  <c r="DE139" i="45"/>
  <c r="DE138" i="45"/>
  <c r="CY140" i="45"/>
  <c r="CY141" i="45"/>
  <c r="DH140" i="45"/>
  <c r="DH141" i="45"/>
  <c r="DD140" i="45"/>
  <c r="DD141" i="45"/>
  <c r="DC140" i="45"/>
  <c r="DC141" i="45"/>
  <c r="CX139" i="45"/>
  <c r="CX138" i="45"/>
  <c r="DB139" i="45"/>
  <c r="DB138" i="45"/>
  <c r="DE141" i="44"/>
  <c r="DE140" i="44"/>
  <c r="CY139" i="44"/>
  <c r="CY138" i="44"/>
  <c r="DC139" i="44"/>
  <c r="DC138" i="44"/>
  <c r="DF140" i="44"/>
  <c r="DF141" i="44"/>
  <c r="CZ139" i="44"/>
  <c r="CZ138" i="44"/>
  <c r="CX140" i="44"/>
  <c r="CX141" i="44"/>
  <c r="DH139" i="44"/>
  <c r="DH138" i="44"/>
  <c r="DG139" i="44"/>
  <c r="DG138" i="44"/>
  <c r="DD139" i="44"/>
  <c r="DD138" i="44"/>
  <c r="DJ140" i="44"/>
  <c r="DJ141" i="44"/>
  <c r="DI141" i="44"/>
  <c r="DI140" i="44"/>
  <c r="DA138" i="43"/>
  <c r="DA139" i="43"/>
  <c r="DJ140" i="43"/>
  <c r="DJ141" i="43"/>
  <c r="DG140" i="43"/>
  <c r="DG141" i="43"/>
  <c r="DB140" i="43"/>
  <c r="DB141" i="43"/>
  <c r="DI138" i="43"/>
  <c r="DI139" i="43"/>
  <c r="DE138" i="43"/>
  <c r="DE139" i="43"/>
  <c r="DD139" i="43"/>
  <c r="DD138" i="43"/>
  <c r="DC140" i="43"/>
  <c r="DC141" i="43"/>
  <c r="CX140" i="43"/>
  <c r="CX141" i="43"/>
  <c r="DJ141" i="42"/>
  <c r="DJ140" i="42"/>
  <c r="CX141" i="42"/>
  <c r="CX140" i="42"/>
  <c r="DI138" i="42"/>
  <c r="DI139" i="42"/>
  <c r="DG140" i="42"/>
  <c r="DG141" i="42"/>
  <c r="BH132" i="42"/>
  <c r="BI132" i="42"/>
  <c r="BR134" i="42"/>
  <c r="BD134" i="42"/>
  <c r="AZ134" i="42"/>
  <c r="AV134" i="42"/>
  <c r="AD134" i="42"/>
  <c r="Y134" i="42"/>
  <c r="BF134" i="42"/>
  <c r="BP134" i="42"/>
  <c r="AT134" i="42"/>
  <c r="AB134" i="42"/>
  <c r="AX134" i="42"/>
  <c r="AF134" i="42"/>
  <c r="BB134" i="42"/>
  <c r="DE138" i="42"/>
  <c r="DE139" i="42"/>
  <c r="BM133" i="42"/>
  <c r="BI133" i="42"/>
  <c r="BL133" i="42"/>
  <c r="BH133" i="42"/>
  <c r="BK133" i="42"/>
  <c r="BJ133" i="42"/>
  <c r="DB141" i="42"/>
  <c r="DB140" i="42"/>
  <c r="BK131" i="42"/>
  <c r="BJ131" i="42"/>
  <c r="BM131" i="42"/>
  <c r="BI131" i="42"/>
  <c r="BL131" i="42"/>
  <c r="BH131" i="42"/>
  <c r="DC140" i="42"/>
  <c r="DC141" i="42"/>
  <c r="DA138" i="42"/>
  <c r="DA139" i="42"/>
  <c r="DE138" i="41"/>
  <c r="DE139" i="41"/>
  <c r="BL132" i="41"/>
  <c r="BH132" i="41"/>
  <c r="BK132" i="41"/>
  <c r="BJ132" i="41"/>
  <c r="BM132" i="41"/>
  <c r="BI132" i="41"/>
  <c r="BR134" i="41"/>
  <c r="BD134" i="41"/>
  <c r="AZ134" i="41"/>
  <c r="AV134" i="41"/>
  <c r="AR134" i="41"/>
  <c r="AM134" i="41"/>
  <c r="AI134" i="41"/>
  <c r="AD134" i="41"/>
  <c r="Y134" i="41"/>
  <c r="BP134" i="41"/>
  <c r="AT134" i="41"/>
  <c r="AB134" i="41"/>
  <c r="AX134" i="41"/>
  <c r="AF134" i="41"/>
  <c r="BB134" i="41"/>
  <c r="AK134" i="41"/>
  <c r="AP134" i="41"/>
  <c r="BF134" i="41"/>
  <c r="DG139" i="41"/>
  <c r="DG138" i="41"/>
  <c r="CX140" i="41"/>
  <c r="CX141" i="41"/>
  <c r="DA138" i="41"/>
  <c r="DA139" i="41"/>
  <c r="DJ140" i="41"/>
  <c r="DJ141" i="41"/>
  <c r="BP135" i="41"/>
  <c r="BF135" i="41"/>
  <c r="BB135" i="41"/>
  <c r="AX135" i="41"/>
  <c r="AT135" i="41"/>
  <c r="AP135" i="41"/>
  <c r="AK135" i="41"/>
  <c r="AF135" i="41"/>
  <c r="AB135" i="41"/>
  <c r="BR135" i="41"/>
  <c r="BD135" i="41"/>
  <c r="AZ135" i="41"/>
  <c r="AV135" i="41"/>
  <c r="AR135" i="41"/>
  <c r="AM135" i="41"/>
  <c r="AI135" i="41"/>
  <c r="AD135" i="41"/>
  <c r="Y135" i="41"/>
  <c r="DB140" i="41"/>
  <c r="DB141" i="41"/>
  <c r="DC139" i="41"/>
  <c r="DC138" i="41"/>
  <c r="BI133" i="41"/>
  <c r="BL133" i="41"/>
  <c r="BJ133" i="41"/>
  <c r="BK131" i="41"/>
  <c r="BL131" i="41"/>
  <c r="DI138" i="41"/>
  <c r="DI139" i="41"/>
  <c r="CY142" i="46"/>
  <c r="CY143" i="46"/>
  <c r="DF140" i="46"/>
  <c r="DF141" i="46"/>
  <c r="DA143" i="46"/>
  <c r="DA142" i="46"/>
  <c r="DH143" i="46"/>
  <c r="DH142" i="46"/>
  <c r="DB140" i="46"/>
  <c r="DB141" i="46"/>
  <c r="DC142" i="46"/>
  <c r="DC143" i="46"/>
  <c r="DE143" i="46"/>
  <c r="DE142" i="46"/>
  <c r="DD143" i="46"/>
  <c r="DD142" i="46"/>
  <c r="CZ143" i="46"/>
  <c r="CZ142" i="46"/>
  <c r="DI143" i="46"/>
  <c r="DI142" i="46"/>
  <c r="DJ140" i="46"/>
  <c r="DJ141" i="46"/>
  <c r="DG142" i="46"/>
  <c r="DG143" i="46"/>
  <c r="CX141" i="45"/>
  <c r="CX140" i="45"/>
  <c r="DE141" i="45"/>
  <c r="DE140" i="45"/>
  <c r="DJ141" i="45"/>
  <c r="DJ140" i="45"/>
  <c r="DB141" i="45"/>
  <c r="DB140" i="45"/>
  <c r="DC142" i="45"/>
  <c r="DC143" i="45"/>
  <c r="DH142" i="45"/>
  <c r="DH143" i="45"/>
  <c r="DF141" i="45"/>
  <c r="DF140" i="45"/>
  <c r="DA141" i="45"/>
  <c r="DA140" i="45"/>
  <c r="CZ142" i="45"/>
  <c r="CZ143" i="45"/>
  <c r="DG142" i="45"/>
  <c r="DG143" i="45"/>
  <c r="DD142" i="45"/>
  <c r="DD143" i="45"/>
  <c r="CY142" i="45"/>
  <c r="CY143" i="45"/>
  <c r="DD141" i="44"/>
  <c r="DD140" i="44"/>
  <c r="DE143" i="44"/>
  <c r="DE142" i="44"/>
  <c r="CZ141" i="44"/>
  <c r="CZ140" i="44"/>
  <c r="DF142" i="44"/>
  <c r="DF143" i="44"/>
  <c r="DI143" i="44"/>
  <c r="DI142" i="44"/>
  <c r="DJ142" i="44"/>
  <c r="DJ143" i="44"/>
  <c r="DH141" i="44"/>
  <c r="DH140" i="44"/>
  <c r="DC140" i="44"/>
  <c r="DC141" i="44"/>
  <c r="DG140" i="44"/>
  <c r="DG141" i="44"/>
  <c r="CX142" i="44"/>
  <c r="CX143" i="44"/>
  <c r="CY141" i="44"/>
  <c r="CY140" i="44"/>
  <c r="CX142" i="43"/>
  <c r="CX143" i="43"/>
  <c r="DI141" i="43"/>
  <c r="DI140" i="43"/>
  <c r="DG142" i="43"/>
  <c r="DG143" i="43"/>
  <c r="DJ142" i="43"/>
  <c r="DJ143" i="43"/>
  <c r="DD141" i="43"/>
  <c r="DD140" i="43"/>
  <c r="DC142" i="43"/>
  <c r="DC143" i="43"/>
  <c r="DB142" i="43"/>
  <c r="DB143" i="43"/>
  <c r="DA141" i="43"/>
  <c r="DA140" i="43"/>
  <c r="DE141" i="43"/>
  <c r="DE140" i="43"/>
  <c r="DC142" i="42"/>
  <c r="DC143" i="42"/>
  <c r="BJ134" i="42"/>
  <c r="BM134" i="42"/>
  <c r="BI134" i="42"/>
  <c r="BL134" i="42"/>
  <c r="BH134" i="42"/>
  <c r="BK134" i="42"/>
  <c r="DI140" i="42"/>
  <c r="DI141" i="42"/>
  <c r="CX142" i="42"/>
  <c r="CX143" i="42"/>
  <c r="DJ142" i="42"/>
  <c r="DJ143" i="42"/>
  <c r="BR135" i="42"/>
  <c r="BD135" i="42"/>
  <c r="AZ135" i="42"/>
  <c r="AV135" i="42"/>
  <c r="AD135" i="42"/>
  <c r="Y135" i="42"/>
  <c r="BF135" i="42"/>
  <c r="AT135" i="42"/>
  <c r="AB135" i="42"/>
  <c r="AX135" i="42"/>
  <c r="AF135" i="42"/>
  <c r="BP135" i="42"/>
  <c r="BB135" i="42"/>
  <c r="DE140" i="42"/>
  <c r="DE141" i="42"/>
  <c r="DA140" i="42"/>
  <c r="DA141" i="42"/>
  <c r="DB142" i="42"/>
  <c r="DB143" i="42"/>
  <c r="DG142" i="42"/>
  <c r="DG143" i="42"/>
  <c r="BP136" i="42"/>
  <c r="BF136" i="42"/>
  <c r="BB136" i="42"/>
  <c r="AX136" i="42"/>
  <c r="AT136" i="42"/>
  <c r="AF136" i="42"/>
  <c r="AB136" i="42"/>
  <c r="BD136" i="42"/>
  <c r="Y136" i="42"/>
  <c r="BR136" i="42"/>
  <c r="AV136" i="42"/>
  <c r="AD136" i="42"/>
  <c r="AZ136" i="42"/>
  <c r="DI141" i="41"/>
  <c r="DI140" i="41"/>
  <c r="BK135" i="41"/>
  <c r="BJ135" i="41"/>
  <c r="BM135" i="41"/>
  <c r="BI135" i="41"/>
  <c r="BL135" i="41"/>
  <c r="BH135" i="41"/>
  <c r="DJ142" i="41"/>
  <c r="DJ143" i="41"/>
  <c r="DG140" i="41"/>
  <c r="DG141" i="41"/>
  <c r="BJ134" i="41"/>
  <c r="BM134" i="41"/>
  <c r="BI134" i="41"/>
  <c r="BL134" i="41"/>
  <c r="BH134" i="41"/>
  <c r="BK134" i="41"/>
  <c r="CX142" i="41"/>
  <c r="CX143" i="41"/>
  <c r="DE141" i="41"/>
  <c r="DE140" i="41"/>
  <c r="DC140" i="41"/>
  <c r="DC141" i="41"/>
  <c r="DB142" i="41"/>
  <c r="DB143" i="41"/>
  <c r="DA141" i="41"/>
  <c r="DA140" i="41"/>
  <c r="BR136" i="41"/>
  <c r="BF136" i="41"/>
  <c r="BB136" i="41"/>
  <c r="AX136" i="41"/>
  <c r="AT136" i="41"/>
  <c r="AP136" i="41"/>
  <c r="AK136" i="41"/>
  <c r="AF136" i="41"/>
  <c r="AB136" i="41"/>
  <c r="BP136" i="41"/>
  <c r="AR136" i="41"/>
  <c r="Y136" i="41"/>
  <c r="BM136" i="41" s="1"/>
  <c r="AV136" i="41"/>
  <c r="AD136" i="41"/>
  <c r="AZ136" i="41"/>
  <c r="AI136" i="41"/>
  <c r="BD136" i="41"/>
  <c r="AM136" i="41"/>
  <c r="DJ142" i="46"/>
  <c r="DJ143" i="46"/>
  <c r="DA145" i="46"/>
  <c r="DA144" i="46"/>
  <c r="CZ145" i="46"/>
  <c r="CZ144" i="46"/>
  <c r="DE145" i="46"/>
  <c r="DE144" i="46"/>
  <c r="DF142" i="46"/>
  <c r="DF143" i="46"/>
  <c r="DG144" i="46"/>
  <c r="DG145" i="46"/>
  <c r="DC144" i="46"/>
  <c r="DC145" i="46"/>
  <c r="DH145" i="46"/>
  <c r="DH144" i="46"/>
  <c r="DI145" i="46"/>
  <c r="DI144" i="46"/>
  <c r="DD145" i="46"/>
  <c r="DD144" i="46"/>
  <c r="DB142" i="46"/>
  <c r="DB143" i="46"/>
  <c r="CY144" i="46"/>
  <c r="CY145" i="46"/>
  <c r="CY144" i="45"/>
  <c r="CY145" i="45"/>
  <c r="DB143" i="45"/>
  <c r="DB142" i="45"/>
  <c r="DE143" i="45"/>
  <c r="DE142" i="45"/>
  <c r="DG144" i="45"/>
  <c r="DG145" i="45"/>
  <c r="DC144" i="45"/>
  <c r="DC145" i="45"/>
  <c r="DD144" i="45"/>
  <c r="DD145" i="45"/>
  <c r="DA143" i="45"/>
  <c r="DA142" i="45"/>
  <c r="DF143" i="45"/>
  <c r="DF142" i="45"/>
  <c r="DJ143" i="45"/>
  <c r="DJ142" i="45"/>
  <c r="CZ144" i="45"/>
  <c r="CZ145" i="45"/>
  <c r="DH144" i="45"/>
  <c r="DH145" i="45"/>
  <c r="CX143" i="45"/>
  <c r="CX142" i="45"/>
  <c r="CX144" i="44"/>
  <c r="CX145" i="44"/>
  <c r="DH143" i="44"/>
  <c r="DH142" i="44"/>
  <c r="DC142" i="44"/>
  <c r="DC143" i="44"/>
  <c r="DJ144" i="44"/>
  <c r="DJ145" i="44"/>
  <c r="DI145" i="44"/>
  <c r="DI144" i="44"/>
  <c r="CZ143" i="44"/>
  <c r="CZ142" i="44"/>
  <c r="DD143" i="44"/>
  <c r="DD142" i="44"/>
  <c r="DF144" i="44"/>
  <c r="DF145" i="44"/>
  <c r="CY142" i="44"/>
  <c r="CY143" i="44"/>
  <c r="DG142" i="44"/>
  <c r="DG143" i="44"/>
  <c r="DE145" i="44"/>
  <c r="DE144" i="44"/>
  <c r="DC144" i="43"/>
  <c r="DC145" i="43"/>
  <c r="DI143" i="43"/>
  <c r="DI142" i="43"/>
  <c r="DA143" i="43"/>
  <c r="DA142" i="43"/>
  <c r="DJ144" i="43"/>
  <c r="DJ145" i="43"/>
  <c r="DG144" i="43"/>
  <c r="DG145" i="43"/>
  <c r="CX144" i="43"/>
  <c r="CX145" i="43"/>
  <c r="DE143" i="43"/>
  <c r="DE142" i="43"/>
  <c r="DB144" i="43"/>
  <c r="DB145" i="43"/>
  <c r="DD143" i="43"/>
  <c r="DD142" i="43"/>
  <c r="BR137" i="42"/>
  <c r="BD137" i="42"/>
  <c r="AZ137" i="42"/>
  <c r="AV137" i="42"/>
  <c r="AD137" i="42"/>
  <c r="Y137" i="42"/>
  <c r="BI137" i="42" s="1"/>
  <c r="BP137" i="42"/>
  <c r="BF137" i="42"/>
  <c r="BB137" i="42"/>
  <c r="AX137" i="42"/>
  <c r="AT137" i="42"/>
  <c r="AF137" i="42"/>
  <c r="AB137" i="42"/>
  <c r="BJ135" i="42"/>
  <c r="BM135" i="42"/>
  <c r="BI135" i="42"/>
  <c r="BL135" i="42"/>
  <c r="BK135" i="42"/>
  <c r="BH135" i="42"/>
  <c r="DC145" i="42"/>
  <c r="DC144" i="42"/>
  <c r="DA143" i="42"/>
  <c r="DA142" i="42"/>
  <c r="DE143" i="42"/>
  <c r="DE142" i="42"/>
  <c r="DJ144" i="42"/>
  <c r="DJ145" i="42"/>
  <c r="BP139" i="42"/>
  <c r="BF139" i="42"/>
  <c r="BB139" i="42"/>
  <c r="AX139" i="42"/>
  <c r="AT139" i="42"/>
  <c r="AF139" i="42"/>
  <c r="AB139" i="42"/>
  <c r="AZ139" i="42"/>
  <c r="BD139" i="42"/>
  <c r="Y139" i="42"/>
  <c r="AD139" i="42"/>
  <c r="BR139" i="42"/>
  <c r="AV139" i="42"/>
  <c r="DI143" i="42"/>
  <c r="DI142" i="42"/>
  <c r="BL136" i="42"/>
  <c r="BH136" i="42"/>
  <c r="BK136" i="42"/>
  <c r="BJ136" i="42"/>
  <c r="BM136" i="42"/>
  <c r="BI136" i="42"/>
  <c r="DG145" i="42"/>
  <c r="DG144" i="42"/>
  <c r="DB144" i="42"/>
  <c r="DB145" i="42"/>
  <c r="CX144" i="42"/>
  <c r="CX145" i="42"/>
  <c r="BJ136" i="41"/>
  <c r="BL136" i="41"/>
  <c r="BK136" i="41"/>
  <c r="DG142" i="41"/>
  <c r="DG143" i="41"/>
  <c r="DB145" i="41"/>
  <c r="DB144" i="41"/>
  <c r="CX145" i="41"/>
  <c r="CX144" i="41"/>
  <c r="DI142" i="41"/>
  <c r="DI143" i="41"/>
  <c r="DA142" i="41"/>
  <c r="DA143" i="41"/>
  <c r="DE142" i="41"/>
  <c r="DE143" i="41"/>
  <c r="DJ145" i="41"/>
  <c r="DJ144" i="41"/>
  <c r="BP137" i="41"/>
  <c r="BF137" i="41"/>
  <c r="BB137" i="41"/>
  <c r="AX137" i="41"/>
  <c r="AT137" i="41"/>
  <c r="AP137" i="41"/>
  <c r="AK137" i="41"/>
  <c r="AF137" i="41"/>
  <c r="AB137" i="41"/>
  <c r="BD137" i="41"/>
  <c r="AM137" i="41"/>
  <c r="BR137" i="41"/>
  <c r="AR137" i="41"/>
  <c r="Y137" i="41"/>
  <c r="AV137" i="41"/>
  <c r="AD137" i="41"/>
  <c r="AZ137" i="41"/>
  <c r="AI137" i="41"/>
  <c r="BP139" i="41"/>
  <c r="BF139" i="41"/>
  <c r="BB139" i="41"/>
  <c r="AX139" i="41"/>
  <c r="AT139" i="41"/>
  <c r="AP139" i="41"/>
  <c r="AK139" i="41"/>
  <c r="AF139" i="41"/>
  <c r="AB139" i="41"/>
  <c r="BR139" i="41"/>
  <c r="BD139" i="41"/>
  <c r="AZ139" i="41"/>
  <c r="AV139" i="41"/>
  <c r="AR139" i="41"/>
  <c r="AM139" i="41"/>
  <c r="AI139" i="41"/>
  <c r="AD139" i="41"/>
  <c r="Y139" i="41"/>
  <c r="BK139" i="41" s="1"/>
  <c r="DC142" i="41"/>
  <c r="DC143" i="41"/>
  <c r="DC147" i="46"/>
  <c r="DC146" i="46"/>
  <c r="DI147" i="46"/>
  <c r="DI146" i="46"/>
  <c r="CZ147" i="46"/>
  <c r="CZ146" i="46"/>
  <c r="CY147" i="46"/>
  <c r="CY146" i="46"/>
  <c r="DG147" i="46"/>
  <c r="DG146" i="46"/>
  <c r="DD147" i="46"/>
  <c r="DD146" i="46"/>
  <c r="DH147" i="46"/>
  <c r="DH146" i="46"/>
  <c r="DE147" i="46"/>
  <c r="DE146" i="46"/>
  <c r="DA147" i="46"/>
  <c r="DA146" i="46"/>
  <c r="DJ144" i="46"/>
  <c r="DJ145" i="46"/>
  <c r="DB144" i="46"/>
  <c r="DB145" i="46"/>
  <c r="DF144" i="46"/>
  <c r="DF145" i="46"/>
  <c r="DJ145" i="45"/>
  <c r="DJ144" i="45"/>
  <c r="DA145" i="45"/>
  <c r="DA144" i="45"/>
  <c r="DC146" i="45"/>
  <c r="DC147" i="45"/>
  <c r="CZ147" i="45"/>
  <c r="CZ146" i="45"/>
  <c r="DD147" i="45"/>
  <c r="DD146" i="45"/>
  <c r="DE145" i="45"/>
  <c r="DE144" i="45"/>
  <c r="CX145" i="45"/>
  <c r="CX144" i="45"/>
  <c r="DF145" i="45"/>
  <c r="DF144" i="45"/>
  <c r="DG146" i="45"/>
  <c r="DG147" i="45"/>
  <c r="CY147" i="45"/>
  <c r="CY146" i="45"/>
  <c r="DH147" i="45"/>
  <c r="DH146" i="45"/>
  <c r="DB145" i="45"/>
  <c r="DB144" i="45"/>
  <c r="CY144" i="44"/>
  <c r="CY145" i="44"/>
  <c r="DF146" i="44"/>
  <c r="DF147" i="44"/>
  <c r="DJ147" i="44"/>
  <c r="DJ146" i="44"/>
  <c r="DH145" i="44"/>
  <c r="DH144" i="44"/>
  <c r="DE147" i="44"/>
  <c r="DE146" i="44"/>
  <c r="CZ145" i="44"/>
  <c r="CZ144" i="44"/>
  <c r="CX146" i="44"/>
  <c r="CX147" i="44"/>
  <c r="DG144" i="44"/>
  <c r="DG145" i="44"/>
  <c r="DC144" i="44"/>
  <c r="DC145" i="44"/>
  <c r="DD145" i="44"/>
  <c r="DD144" i="44"/>
  <c r="DI147" i="44"/>
  <c r="DI146" i="44"/>
  <c r="DJ146" i="43"/>
  <c r="DJ147" i="43"/>
  <c r="DC146" i="43"/>
  <c r="DC147" i="43"/>
  <c r="DB146" i="43"/>
  <c r="DB147" i="43"/>
  <c r="DA145" i="43"/>
  <c r="DA144" i="43"/>
  <c r="DE145" i="43"/>
  <c r="DE144" i="43"/>
  <c r="DG146" i="43"/>
  <c r="DG147" i="43"/>
  <c r="DD145" i="43"/>
  <c r="DD144" i="43"/>
  <c r="CX146" i="43"/>
  <c r="CX147" i="43"/>
  <c r="DI145" i="43"/>
  <c r="DI144" i="43"/>
  <c r="DI144" i="42"/>
  <c r="DI145" i="42"/>
  <c r="CX147" i="42"/>
  <c r="CX146" i="42"/>
  <c r="DE144" i="42"/>
  <c r="DE145" i="42"/>
  <c r="DA144" i="42"/>
  <c r="DA145" i="42"/>
  <c r="DC147" i="42"/>
  <c r="DC146" i="42"/>
  <c r="BR140" i="42"/>
  <c r="BD140" i="42"/>
  <c r="AZ140" i="42"/>
  <c r="AV140" i="42"/>
  <c r="AD140" i="42"/>
  <c r="Y140" i="42"/>
  <c r="BP140" i="42"/>
  <c r="BF140" i="42"/>
  <c r="BB140" i="42"/>
  <c r="AX140" i="42"/>
  <c r="AT140" i="42"/>
  <c r="AF140" i="42"/>
  <c r="AB140" i="42"/>
  <c r="BL139" i="42"/>
  <c r="BH139" i="42"/>
  <c r="BK139" i="42"/>
  <c r="BJ139" i="42"/>
  <c r="BM139" i="42"/>
  <c r="BI139" i="42"/>
  <c r="DG147" i="42"/>
  <c r="DG146" i="42"/>
  <c r="DJ147" i="42"/>
  <c r="DJ146" i="42"/>
  <c r="DB147" i="42"/>
  <c r="DB146" i="42"/>
  <c r="BM137" i="42"/>
  <c r="BR141" i="42"/>
  <c r="BD141" i="42"/>
  <c r="AZ141" i="42"/>
  <c r="AV141" i="42"/>
  <c r="AD141" i="42"/>
  <c r="Y141" i="42"/>
  <c r="BF141" i="42"/>
  <c r="BP141" i="42"/>
  <c r="AT141" i="42"/>
  <c r="AB141" i="42"/>
  <c r="AX141" i="42"/>
  <c r="AF141" i="42"/>
  <c r="BB141" i="42"/>
  <c r="BL137" i="41"/>
  <c r="BK137" i="41"/>
  <c r="BJ137" i="41"/>
  <c r="BM137" i="41"/>
  <c r="BI137" i="41"/>
  <c r="BH137" i="41"/>
  <c r="DE144" i="41"/>
  <c r="DE145" i="41"/>
  <c r="DI144" i="41"/>
  <c r="DI145" i="41"/>
  <c r="DB146" i="41"/>
  <c r="DB147" i="41"/>
  <c r="DC144" i="41"/>
  <c r="DC145" i="41"/>
  <c r="BM139" i="41"/>
  <c r="BI139" i="41"/>
  <c r="DG144" i="41"/>
  <c r="DG145" i="41"/>
  <c r="DJ146" i="41"/>
  <c r="DJ147" i="41"/>
  <c r="DA144" i="41"/>
  <c r="DA145" i="41"/>
  <c r="CX146" i="41"/>
  <c r="CX147" i="41"/>
  <c r="BP140" i="41"/>
  <c r="BF140" i="41"/>
  <c r="BB140" i="41"/>
  <c r="AX140" i="41"/>
  <c r="AT140" i="41"/>
  <c r="AP140" i="41"/>
  <c r="AK140" i="41"/>
  <c r="AF140" i="41"/>
  <c r="AB140" i="41"/>
  <c r="AR140" i="41"/>
  <c r="Y140" i="41"/>
  <c r="BR140" i="41"/>
  <c r="AV140" i="41"/>
  <c r="AD140" i="41"/>
  <c r="AZ140" i="41"/>
  <c r="AI140" i="41"/>
  <c r="AM140" i="41"/>
  <c r="BD140" i="41"/>
  <c r="DF146" i="46"/>
  <c r="DF147" i="46"/>
  <c r="DJ146" i="46"/>
  <c r="DJ147" i="46"/>
  <c r="CZ149" i="46"/>
  <c r="CZ148" i="46"/>
  <c r="DC148" i="46"/>
  <c r="DC149" i="46"/>
  <c r="DE149" i="46"/>
  <c r="DE148" i="46"/>
  <c r="DD149" i="46"/>
  <c r="DD148" i="46"/>
  <c r="CY148" i="46"/>
  <c r="CY149" i="46"/>
  <c r="DB146" i="46"/>
  <c r="DB147" i="46"/>
  <c r="DI149" i="46"/>
  <c r="DI148" i="46"/>
  <c r="DA149" i="46"/>
  <c r="DA148" i="46"/>
  <c r="DH149" i="46"/>
  <c r="DH148" i="46"/>
  <c r="DG148" i="46"/>
  <c r="DG149" i="46"/>
  <c r="CX147" i="45"/>
  <c r="CX146" i="45"/>
  <c r="DE147" i="45"/>
  <c r="DE146" i="45"/>
  <c r="CZ148" i="45"/>
  <c r="CZ149" i="45"/>
  <c r="DA147" i="45"/>
  <c r="DA146" i="45"/>
  <c r="DB147" i="45"/>
  <c r="DB146" i="45"/>
  <c r="CY148" i="45"/>
  <c r="CY149" i="45"/>
  <c r="DF147" i="45"/>
  <c r="DF146" i="45"/>
  <c r="DC148" i="45"/>
  <c r="DC149" i="45"/>
  <c r="DG148" i="45"/>
  <c r="DG149" i="45"/>
  <c r="DD148" i="45"/>
  <c r="DD149" i="45"/>
  <c r="DJ147" i="45"/>
  <c r="DJ146" i="45"/>
  <c r="DH148" i="45"/>
  <c r="DH149" i="45"/>
  <c r="DF148" i="44"/>
  <c r="DF149" i="44"/>
  <c r="DI149" i="44"/>
  <c r="DI148" i="44"/>
  <c r="CX148" i="44"/>
  <c r="CX149" i="44"/>
  <c r="CZ147" i="44"/>
  <c r="CZ146" i="44"/>
  <c r="DH147" i="44"/>
  <c r="DH146" i="44"/>
  <c r="CY146" i="44"/>
  <c r="CY147" i="44"/>
  <c r="DD147" i="44"/>
  <c r="DD146" i="44"/>
  <c r="DC147" i="44"/>
  <c r="DC146" i="44"/>
  <c r="DG146" i="44"/>
  <c r="DG147" i="44"/>
  <c r="DE149" i="44"/>
  <c r="DE148" i="44"/>
  <c r="DJ148" i="44"/>
  <c r="DJ149" i="44"/>
  <c r="DD147" i="43"/>
  <c r="DD146" i="43"/>
  <c r="DE147" i="43"/>
  <c r="DE146" i="43"/>
  <c r="DG149" i="43"/>
  <c r="DG148" i="43"/>
  <c r="DC149" i="43"/>
  <c r="DC148" i="43"/>
  <c r="CX148" i="43"/>
  <c r="CX149" i="43"/>
  <c r="DA147" i="43"/>
  <c r="DA146" i="43"/>
  <c r="DI147" i="43"/>
  <c r="DI146" i="43"/>
  <c r="DB148" i="43"/>
  <c r="DB149" i="43"/>
  <c r="DJ148" i="43"/>
  <c r="DJ149" i="43"/>
  <c r="DC149" i="42"/>
  <c r="DC148" i="42"/>
  <c r="DB148" i="42"/>
  <c r="DB149" i="42"/>
  <c r="DJ148" i="42"/>
  <c r="DJ149" i="42"/>
  <c r="DG149" i="42"/>
  <c r="DG148" i="42"/>
  <c r="DA147" i="42"/>
  <c r="DA146" i="42"/>
  <c r="DI146" i="42"/>
  <c r="DI147" i="42"/>
  <c r="BM140" i="42"/>
  <c r="BK140" i="42"/>
  <c r="BJ141" i="42"/>
  <c r="BM141" i="42"/>
  <c r="BI141" i="42"/>
  <c r="BL141" i="42"/>
  <c r="BH141" i="42"/>
  <c r="BK141" i="42"/>
  <c r="DE147" i="42"/>
  <c r="DE146" i="42"/>
  <c r="CX148" i="42"/>
  <c r="CX149" i="42"/>
  <c r="BR143" i="42"/>
  <c r="BD143" i="42"/>
  <c r="AZ143" i="42"/>
  <c r="AV143" i="42"/>
  <c r="AD143" i="42"/>
  <c r="Y143" i="42"/>
  <c r="BP143" i="42"/>
  <c r="BF143" i="42"/>
  <c r="BB143" i="42"/>
  <c r="AX143" i="42"/>
  <c r="AT143" i="42"/>
  <c r="AF143" i="42"/>
  <c r="AB143" i="42"/>
  <c r="DJ149" i="41"/>
  <c r="DJ148" i="41"/>
  <c r="DE146" i="41"/>
  <c r="DE147" i="41"/>
  <c r="BL140" i="41"/>
  <c r="BH140" i="41"/>
  <c r="BK140" i="41"/>
  <c r="BJ140" i="41"/>
  <c r="BM140" i="41"/>
  <c r="BI140" i="41"/>
  <c r="CX149" i="41"/>
  <c r="CX148" i="41"/>
  <c r="DA146" i="41"/>
  <c r="DA147" i="41"/>
  <c r="DG146" i="41"/>
  <c r="DG147" i="41"/>
  <c r="BR141" i="41"/>
  <c r="BD141" i="41"/>
  <c r="AZ141" i="41"/>
  <c r="AV141" i="41"/>
  <c r="AR141" i="41"/>
  <c r="AM141" i="41"/>
  <c r="AI141" i="41"/>
  <c r="AD141" i="41"/>
  <c r="Y141" i="41"/>
  <c r="BP141" i="41"/>
  <c r="BF141" i="41"/>
  <c r="BB141" i="41"/>
  <c r="AX141" i="41"/>
  <c r="AT141" i="41"/>
  <c r="AP141" i="41"/>
  <c r="AK141" i="41"/>
  <c r="AF141" i="41"/>
  <c r="AB141" i="41"/>
  <c r="DI146" i="41"/>
  <c r="DI147" i="41"/>
  <c r="DC146" i="41"/>
  <c r="DC147" i="41"/>
  <c r="DB149" i="41"/>
  <c r="DB148" i="41"/>
  <c r="DH151" i="46"/>
  <c r="DH150" i="46"/>
  <c r="DJ148" i="46"/>
  <c r="DJ149" i="46"/>
  <c r="DG150" i="46"/>
  <c r="DG151" i="46"/>
  <c r="DB148" i="46"/>
  <c r="DB149" i="46"/>
  <c r="DE151" i="46"/>
  <c r="DE150" i="46"/>
  <c r="DA151" i="46"/>
  <c r="DA150" i="46"/>
  <c r="DD151" i="46"/>
  <c r="DD150" i="46"/>
  <c r="DF148" i="46"/>
  <c r="DF149" i="46"/>
  <c r="DI151" i="46"/>
  <c r="DI150" i="46"/>
  <c r="DC150" i="46"/>
  <c r="DC151" i="46"/>
  <c r="CY150" i="46"/>
  <c r="CY151" i="46"/>
  <c r="CZ151" i="46"/>
  <c r="CZ150" i="46"/>
  <c r="DH150" i="45"/>
  <c r="DH151" i="45"/>
  <c r="DD150" i="45"/>
  <c r="DD151" i="45"/>
  <c r="DA149" i="45"/>
  <c r="DA148" i="45"/>
  <c r="DE149" i="45"/>
  <c r="DE148" i="45"/>
  <c r="DG150" i="45"/>
  <c r="DG151" i="45"/>
  <c r="CZ150" i="45"/>
  <c r="CZ151" i="45"/>
  <c r="DF149" i="45"/>
  <c r="DF148" i="45"/>
  <c r="DB149" i="45"/>
  <c r="DB148" i="45"/>
  <c r="DJ149" i="45"/>
  <c r="DJ148" i="45"/>
  <c r="DC150" i="45"/>
  <c r="DC151" i="45"/>
  <c r="CY150" i="45"/>
  <c r="CY151" i="45"/>
  <c r="CX149" i="45"/>
  <c r="CX148" i="45"/>
  <c r="DG148" i="44"/>
  <c r="DG149" i="44"/>
  <c r="CZ149" i="44"/>
  <c r="CZ148" i="44"/>
  <c r="DD149" i="44"/>
  <c r="DD148" i="44"/>
  <c r="CX150" i="44"/>
  <c r="CX151" i="44"/>
  <c r="DI151" i="44"/>
  <c r="DI150" i="44"/>
  <c r="DE151" i="44"/>
  <c r="DE150" i="44"/>
  <c r="CY148" i="44"/>
  <c r="CY149" i="44"/>
  <c r="DH149" i="44"/>
  <c r="DH148" i="44"/>
  <c r="DF150" i="44"/>
  <c r="DF151" i="44"/>
  <c r="DJ150" i="44"/>
  <c r="DJ151" i="44"/>
  <c r="DC148" i="44"/>
  <c r="DC149" i="44"/>
  <c r="DJ150" i="43"/>
  <c r="DJ151" i="43"/>
  <c r="DG151" i="43"/>
  <c r="DG150" i="43"/>
  <c r="DE148" i="43"/>
  <c r="DE149" i="43"/>
  <c r="DB150" i="43"/>
  <c r="DB151" i="43"/>
  <c r="DI148" i="43"/>
  <c r="DI149" i="43"/>
  <c r="DA148" i="43"/>
  <c r="DA149" i="43"/>
  <c r="CX150" i="43"/>
  <c r="CX151" i="43"/>
  <c r="DC151" i="43"/>
  <c r="DC150" i="43"/>
  <c r="DD149" i="43"/>
  <c r="DD148" i="43"/>
  <c r="CX151" i="42"/>
  <c r="CX150" i="42"/>
  <c r="DG150" i="42"/>
  <c r="DG151" i="42"/>
  <c r="BR144" i="42"/>
  <c r="BD144" i="42"/>
  <c r="AZ144" i="42"/>
  <c r="AV144" i="42"/>
  <c r="AD144" i="42"/>
  <c r="Y144" i="42"/>
  <c r="BJ144" i="42" s="1"/>
  <c r="BB144" i="42"/>
  <c r="BF144" i="42"/>
  <c r="BP144" i="42"/>
  <c r="AT144" i="42"/>
  <c r="AB144" i="42"/>
  <c r="AX144" i="42"/>
  <c r="AF144" i="42"/>
  <c r="DE148" i="42"/>
  <c r="DE149" i="42"/>
  <c r="DB151" i="42"/>
  <c r="DB150" i="42"/>
  <c r="DJ151" i="42"/>
  <c r="DJ150" i="42"/>
  <c r="BP145" i="42"/>
  <c r="BF145" i="42"/>
  <c r="BB145" i="42"/>
  <c r="AX145" i="42"/>
  <c r="AT145" i="42"/>
  <c r="AF145" i="42"/>
  <c r="AB145" i="42"/>
  <c r="BR145" i="42"/>
  <c r="BD145" i="42"/>
  <c r="AZ145" i="42"/>
  <c r="AV145" i="42"/>
  <c r="AD145" i="42"/>
  <c r="Y145" i="42"/>
  <c r="BM145" i="42" s="1"/>
  <c r="DI148" i="42"/>
  <c r="DI149" i="42"/>
  <c r="BM143" i="42"/>
  <c r="BI143" i="42"/>
  <c r="BL143" i="42"/>
  <c r="BH143" i="42"/>
  <c r="BK143" i="42"/>
  <c r="BJ143" i="42"/>
  <c r="DA148" i="42"/>
  <c r="DA149" i="42"/>
  <c r="DC150" i="42"/>
  <c r="DC151" i="42"/>
  <c r="DB150" i="41"/>
  <c r="DB151" i="41"/>
  <c r="DI149" i="41"/>
  <c r="DI148" i="41"/>
  <c r="DG149" i="41"/>
  <c r="DG148" i="41"/>
  <c r="DE149" i="41"/>
  <c r="DE148" i="41"/>
  <c r="DC149" i="41"/>
  <c r="DC148" i="41"/>
  <c r="CX150" i="41"/>
  <c r="CX151" i="41"/>
  <c r="DJ150" i="41"/>
  <c r="DJ151" i="41"/>
  <c r="DA148" i="41"/>
  <c r="DA149" i="41"/>
  <c r="BM141" i="41"/>
  <c r="BI141" i="41"/>
  <c r="BL141" i="41"/>
  <c r="BH141" i="41"/>
  <c r="BK141" i="41"/>
  <c r="BJ141" i="41"/>
  <c r="BP143" i="41"/>
  <c r="BF143" i="41"/>
  <c r="BB143" i="41"/>
  <c r="AX143" i="41"/>
  <c r="AT143" i="41"/>
  <c r="AP143" i="41"/>
  <c r="AK143" i="41"/>
  <c r="AF143" i="41"/>
  <c r="AB143" i="41"/>
  <c r="BR143" i="41"/>
  <c r="AV143" i="41"/>
  <c r="AD143" i="41"/>
  <c r="AZ143" i="41"/>
  <c r="AI143" i="41"/>
  <c r="BD143" i="41"/>
  <c r="AM143" i="41"/>
  <c r="Y143" i="41"/>
  <c r="BJ143" i="41" s="1"/>
  <c r="AR143" i="41"/>
  <c r="BR144" i="41"/>
  <c r="BD144" i="41"/>
  <c r="AZ144" i="41"/>
  <c r="AV144" i="41"/>
  <c r="AR144" i="41"/>
  <c r="AM144" i="41"/>
  <c r="AI144" i="41"/>
  <c r="AD144" i="41"/>
  <c r="Y144" i="41"/>
  <c r="BP144" i="41"/>
  <c r="BF144" i="41"/>
  <c r="BB144" i="41"/>
  <c r="AX144" i="41"/>
  <c r="AT144" i="41"/>
  <c r="AP144" i="41"/>
  <c r="AK144" i="41"/>
  <c r="AF144" i="41"/>
  <c r="AB144" i="41"/>
  <c r="DC152" i="46"/>
  <c r="DC153" i="46"/>
  <c r="DF150" i="46"/>
  <c r="DF151" i="46"/>
  <c r="DD153" i="46"/>
  <c r="DD152" i="46"/>
  <c r="DE153" i="46"/>
  <c r="DE152" i="46"/>
  <c r="DB150" i="46"/>
  <c r="DB151" i="46"/>
  <c r="DJ150" i="46"/>
  <c r="DJ151" i="46"/>
  <c r="CZ153" i="46"/>
  <c r="CZ152" i="46"/>
  <c r="CY152" i="46"/>
  <c r="CY153" i="46"/>
  <c r="DA153" i="46"/>
  <c r="DA152" i="46"/>
  <c r="DG152" i="46"/>
  <c r="DG153" i="46"/>
  <c r="DI153" i="46"/>
  <c r="DI152" i="46"/>
  <c r="DH153" i="46"/>
  <c r="DH152" i="46"/>
  <c r="DB151" i="45"/>
  <c r="DB150" i="45"/>
  <c r="CZ152" i="45"/>
  <c r="CZ153" i="45"/>
  <c r="DD152" i="45"/>
  <c r="DD153" i="45"/>
  <c r="DC152" i="45"/>
  <c r="DC153" i="45"/>
  <c r="DE151" i="45"/>
  <c r="DE150" i="45"/>
  <c r="CX151" i="45"/>
  <c r="CX150" i="45"/>
  <c r="DJ151" i="45"/>
  <c r="DJ150" i="45"/>
  <c r="DF151" i="45"/>
  <c r="DF150" i="45"/>
  <c r="DG152" i="45"/>
  <c r="DG153" i="45"/>
  <c r="DH152" i="45"/>
  <c r="DH153" i="45"/>
  <c r="CY152" i="45"/>
  <c r="CY153" i="45"/>
  <c r="DA151" i="45"/>
  <c r="DA150" i="45"/>
  <c r="DG150" i="44"/>
  <c r="DG151" i="44"/>
  <c r="DC150" i="44"/>
  <c r="DC151" i="44"/>
  <c r="DF152" i="44"/>
  <c r="DF153" i="44"/>
  <c r="DH151" i="44"/>
  <c r="DH150" i="44"/>
  <c r="DE153" i="44"/>
  <c r="DE152" i="44"/>
  <c r="CY150" i="44"/>
  <c r="CY151" i="44"/>
  <c r="DD151" i="44"/>
  <c r="DD150" i="44"/>
  <c r="DJ152" i="44"/>
  <c r="DJ153" i="44"/>
  <c r="DI153" i="44"/>
  <c r="DI152" i="44"/>
  <c r="CX152" i="44"/>
  <c r="CX153" i="44"/>
  <c r="CZ151" i="44"/>
  <c r="CZ150" i="44"/>
  <c r="DD151" i="43"/>
  <c r="DD150" i="43"/>
  <c r="DC152" i="43"/>
  <c r="DC153" i="43"/>
  <c r="DI151" i="43"/>
  <c r="DI150" i="43"/>
  <c r="DE151" i="43"/>
  <c r="DE150" i="43"/>
  <c r="CX152" i="43"/>
  <c r="CX153" i="43"/>
  <c r="DG152" i="43"/>
  <c r="DG153" i="43"/>
  <c r="DJ152" i="43"/>
  <c r="DJ153" i="43"/>
  <c r="DA151" i="43"/>
  <c r="DA150" i="43"/>
  <c r="DB152" i="43"/>
  <c r="DB153" i="43"/>
  <c r="DA150" i="42"/>
  <c r="DA151" i="42"/>
  <c r="DI150" i="42"/>
  <c r="DI151" i="42"/>
  <c r="BP147" i="42"/>
  <c r="BF147" i="42"/>
  <c r="BB147" i="42"/>
  <c r="AX147" i="42"/>
  <c r="AT147" i="42"/>
  <c r="AF147" i="42"/>
  <c r="AB147" i="42"/>
  <c r="BD147" i="42"/>
  <c r="BR147" i="42"/>
  <c r="Y147" i="42"/>
  <c r="BK147" i="42" s="1"/>
  <c r="AV147" i="42"/>
  <c r="AD147" i="42"/>
  <c r="AZ147" i="42"/>
  <c r="DJ152" i="42"/>
  <c r="DJ153" i="42"/>
  <c r="CX152" i="42"/>
  <c r="CX153" i="42"/>
  <c r="DC152" i="42"/>
  <c r="DC153" i="42"/>
  <c r="DB152" i="42"/>
  <c r="DB153" i="42"/>
  <c r="DE150" i="42"/>
  <c r="DE151" i="42"/>
  <c r="DG152" i="42"/>
  <c r="DG153" i="42"/>
  <c r="BP146" i="42"/>
  <c r="BF146" i="42"/>
  <c r="BB146" i="42"/>
  <c r="AX146" i="42"/>
  <c r="AT146" i="42"/>
  <c r="AF146" i="42"/>
  <c r="AB146" i="42"/>
  <c r="AZ146" i="42"/>
  <c r="BD146" i="42"/>
  <c r="Y146" i="42"/>
  <c r="BJ146" i="42" s="1"/>
  <c r="AV146" i="42"/>
  <c r="AD146" i="42"/>
  <c r="BR146" i="42"/>
  <c r="BK143" i="41"/>
  <c r="DC150" i="41"/>
  <c r="DC151" i="41"/>
  <c r="BR145" i="41"/>
  <c r="BD145" i="41"/>
  <c r="AZ145" i="41"/>
  <c r="AV145" i="41"/>
  <c r="AR145" i="41"/>
  <c r="AM145" i="41"/>
  <c r="AI145" i="41"/>
  <c r="AD145" i="41"/>
  <c r="Y145" i="41"/>
  <c r="BL145" i="41" s="1"/>
  <c r="BB145" i="41"/>
  <c r="AK145" i="41"/>
  <c r="BF145" i="41"/>
  <c r="AP145" i="41"/>
  <c r="BP145" i="41"/>
  <c r="AT145" i="41"/>
  <c r="AB145" i="41"/>
  <c r="AX145" i="41"/>
  <c r="AF145" i="41"/>
  <c r="BP146" i="41"/>
  <c r="BF146" i="41"/>
  <c r="BB146" i="41"/>
  <c r="AX146" i="41"/>
  <c r="AT146" i="41"/>
  <c r="AP146" i="41"/>
  <c r="AK146" i="41"/>
  <c r="AF146" i="41"/>
  <c r="AB146" i="41"/>
  <c r="BR146" i="41"/>
  <c r="BD146" i="41"/>
  <c r="AZ146" i="41"/>
  <c r="AV146" i="41"/>
  <c r="AR146" i="41"/>
  <c r="AM146" i="41"/>
  <c r="AI146" i="41"/>
  <c r="AD146" i="41"/>
  <c r="Y146" i="41"/>
  <c r="DI150" i="41"/>
  <c r="DI151" i="41"/>
  <c r="BM144" i="41"/>
  <c r="BI144" i="41"/>
  <c r="BL144" i="41"/>
  <c r="BH144" i="41"/>
  <c r="BK144" i="41"/>
  <c r="BJ144" i="41"/>
  <c r="DA150" i="41"/>
  <c r="DA151" i="41"/>
  <c r="DJ153" i="41"/>
  <c r="DJ152" i="41"/>
  <c r="DE150" i="41"/>
  <c r="DE151" i="41"/>
  <c r="DB153" i="41"/>
  <c r="DB152" i="41"/>
  <c r="CX153" i="41"/>
  <c r="CX152" i="41"/>
  <c r="DG150" i="41"/>
  <c r="DG151" i="41"/>
  <c r="DI155" i="46"/>
  <c r="DI154" i="46"/>
  <c r="DA155" i="46"/>
  <c r="DA154" i="46"/>
  <c r="DH155" i="46"/>
  <c r="DH154" i="46"/>
  <c r="DB152" i="46"/>
  <c r="DB153" i="46"/>
  <c r="DC155" i="46"/>
  <c r="DC154" i="46"/>
  <c r="DJ152" i="46"/>
  <c r="DJ153" i="46"/>
  <c r="DF152" i="46"/>
  <c r="DF153" i="46"/>
  <c r="DG155" i="46"/>
  <c r="DG154" i="46"/>
  <c r="CY155" i="46"/>
  <c r="CY154" i="46"/>
  <c r="DE155" i="46"/>
  <c r="DE154" i="46"/>
  <c r="CZ155" i="46"/>
  <c r="CZ154" i="46"/>
  <c r="DD155" i="46"/>
  <c r="DD154" i="46"/>
  <c r="DH154" i="45"/>
  <c r="DH155" i="45"/>
  <c r="DE153" i="45"/>
  <c r="DE152" i="45"/>
  <c r="DB153" i="45"/>
  <c r="DB152" i="45"/>
  <c r="DA153" i="45"/>
  <c r="DA152" i="45"/>
  <c r="DF153" i="45"/>
  <c r="DF152" i="45"/>
  <c r="DC154" i="45"/>
  <c r="DC155" i="45"/>
  <c r="CZ154" i="45"/>
  <c r="CZ155" i="45"/>
  <c r="CY154" i="45"/>
  <c r="CY155" i="45"/>
  <c r="DG154" i="45"/>
  <c r="DG155" i="45"/>
  <c r="CX153" i="45"/>
  <c r="CX152" i="45"/>
  <c r="DJ153" i="45"/>
  <c r="DJ152" i="45"/>
  <c r="DD154" i="45"/>
  <c r="DD155" i="45"/>
  <c r="DC152" i="44"/>
  <c r="DC153" i="44"/>
  <c r="CX154" i="44"/>
  <c r="CX155" i="44"/>
  <c r="DI155" i="44"/>
  <c r="DI154" i="44"/>
  <c r="CY152" i="44"/>
  <c r="CY153" i="44"/>
  <c r="DH153" i="44"/>
  <c r="DH152" i="44"/>
  <c r="DJ154" i="44"/>
  <c r="DJ155" i="44"/>
  <c r="DF154" i="44"/>
  <c r="DF155" i="44"/>
  <c r="DG152" i="44"/>
  <c r="DG153" i="44"/>
  <c r="CZ153" i="44"/>
  <c r="CZ152" i="44"/>
  <c r="DD153" i="44"/>
  <c r="DD152" i="44"/>
  <c r="DE155" i="44"/>
  <c r="DE154" i="44"/>
  <c r="DG154" i="43"/>
  <c r="DG155" i="43"/>
  <c r="DE153" i="43"/>
  <c r="DE152" i="43"/>
  <c r="DD153" i="43"/>
  <c r="DD152" i="43"/>
  <c r="DC154" i="43"/>
  <c r="DC155" i="43"/>
  <c r="DA153" i="43"/>
  <c r="DA152" i="43"/>
  <c r="DJ154" i="43"/>
  <c r="DJ155" i="43"/>
  <c r="CX154" i="43"/>
  <c r="CX155" i="43"/>
  <c r="DI153" i="43"/>
  <c r="DI152" i="43"/>
  <c r="DB154" i="43"/>
  <c r="DB155" i="43"/>
  <c r="BK146" i="42"/>
  <c r="DG154" i="42"/>
  <c r="DG155" i="42"/>
  <c r="CX155" i="42"/>
  <c r="CX154" i="42"/>
  <c r="DI152" i="42"/>
  <c r="DI153" i="42"/>
  <c r="DC154" i="42"/>
  <c r="DC155" i="42"/>
  <c r="DE152" i="42"/>
  <c r="DE153" i="42"/>
  <c r="BR148" i="42"/>
  <c r="BD148" i="42"/>
  <c r="AZ148" i="42"/>
  <c r="AV148" i="42"/>
  <c r="AD148" i="42"/>
  <c r="Y148" i="42"/>
  <c r="AX148" i="42"/>
  <c r="AF148" i="42"/>
  <c r="BB148" i="42"/>
  <c r="BF148" i="42"/>
  <c r="AB148" i="42"/>
  <c r="BP148" i="42"/>
  <c r="AT148" i="42"/>
  <c r="DJ154" i="42"/>
  <c r="DJ155" i="42"/>
  <c r="DA152" i="42"/>
  <c r="DA153" i="42"/>
  <c r="DB154" i="42"/>
  <c r="DB155" i="42"/>
  <c r="DG152" i="41"/>
  <c r="DG153" i="41"/>
  <c r="DA152" i="41"/>
  <c r="DA153" i="41"/>
  <c r="BP147" i="41"/>
  <c r="BF147" i="41"/>
  <c r="BB147" i="41"/>
  <c r="AX147" i="41"/>
  <c r="AT147" i="41"/>
  <c r="AP147" i="41"/>
  <c r="AK147" i="41"/>
  <c r="AF147" i="41"/>
  <c r="AB147" i="41"/>
  <c r="AZ147" i="41"/>
  <c r="AI147" i="41"/>
  <c r="BD147" i="41"/>
  <c r="AM147" i="41"/>
  <c r="AR147" i="41"/>
  <c r="Y147" i="41"/>
  <c r="BL147" i="41" s="1"/>
  <c r="AV147" i="41"/>
  <c r="AD147" i="41"/>
  <c r="BR147" i="41"/>
  <c r="CX155" i="41"/>
  <c r="CX154" i="41"/>
  <c r="BK146" i="41"/>
  <c r="BJ146" i="41"/>
  <c r="BM146" i="41"/>
  <c r="BI146" i="41"/>
  <c r="BL146" i="41"/>
  <c r="BH146" i="41"/>
  <c r="DB155" i="41"/>
  <c r="DB154" i="41"/>
  <c r="DI152" i="41"/>
  <c r="DI153" i="41"/>
  <c r="DE152" i="41"/>
  <c r="DE153" i="41"/>
  <c r="DJ155" i="41"/>
  <c r="DJ154" i="41"/>
  <c r="BJ145" i="41"/>
  <c r="BM145" i="41"/>
  <c r="BI145" i="41"/>
  <c r="BH145" i="41"/>
  <c r="BK145" i="41"/>
  <c r="DC152" i="41"/>
  <c r="DC153" i="41"/>
  <c r="BR148" i="41"/>
  <c r="BD148" i="41"/>
  <c r="AZ148" i="41"/>
  <c r="AV148" i="41"/>
  <c r="AR148" i="41"/>
  <c r="AM148" i="41"/>
  <c r="AI148" i="41"/>
  <c r="AD148" i="41"/>
  <c r="Y148" i="41"/>
  <c r="BM148" i="41" s="1"/>
  <c r="BP148" i="41"/>
  <c r="BF148" i="41"/>
  <c r="BB148" i="41"/>
  <c r="AX148" i="41"/>
  <c r="AT148" i="41"/>
  <c r="AP148" i="41"/>
  <c r="AK148" i="41"/>
  <c r="AF148" i="41"/>
  <c r="AB148" i="41"/>
  <c r="CY156" i="46"/>
  <c r="CY157" i="46"/>
  <c r="DC156" i="46"/>
  <c r="DC157" i="46"/>
  <c r="DH157" i="46"/>
  <c r="DH156" i="46"/>
  <c r="DI157" i="46"/>
  <c r="DI156" i="46"/>
  <c r="CZ157" i="46"/>
  <c r="CZ156" i="46"/>
  <c r="DJ155" i="46"/>
  <c r="DJ154" i="46"/>
  <c r="DB155" i="46"/>
  <c r="DB154" i="46"/>
  <c r="DE157" i="46"/>
  <c r="DE156" i="46"/>
  <c r="DG156" i="46"/>
  <c r="DG157" i="46"/>
  <c r="DA157" i="46"/>
  <c r="DA156" i="46"/>
  <c r="DD157" i="46"/>
  <c r="DD156" i="46"/>
  <c r="DF154" i="46"/>
  <c r="DF155" i="46"/>
  <c r="DD157" i="45"/>
  <c r="DD156" i="45"/>
  <c r="CX155" i="45"/>
  <c r="CX154" i="45"/>
  <c r="DA155" i="45"/>
  <c r="DA154" i="45"/>
  <c r="DE155" i="45"/>
  <c r="DE154" i="45"/>
  <c r="DG156" i="45"/>
  <c r="DG157" i="45"/>
  <c r="CZ157" i="45"/>
  <c r="CZ156" i="45"/>
  <c r="DF155" i="45"/>
  <c r="DF154" i="45"/>
  <c r="DB155" i="45"/>
  <c r="DB154" i="45"/>
  <c r="DH157" i="45"/>
  <c r="DH156" i="45"/>
  <c r="DJ155" i="45"/>
  <c r="DJ154" i="45"/>
  <c r="CY156" i="45"/>
  <c r="CY157" i="45"/>
  <c r="DC156" i="45"/>
  <c r="DC157" i="45"/>
  <c r="DE157" i="44"/>
  <c r="DE156" i="44"/>
  <c r="DD155" i="44"/>
  <c r="DD154" i="44"/>
  <c r="DG154" i="44"/>
  <c r="DG155" i="44"/>
  <c r="DJ157" i="44"/>
  <c r="DJ156" i="44"/>
  <c r="DH155" i="44"/>
  <c r="DH154" i="44"/>
  <c r="CY154" i="44"/>
  <c r="CY155" i="44"/>
  <c r="DF157" i="44"/>
  <c r="DF156" i="44"/>
  <c r="DI157" i="44"/>
  <c r="DI156" i="44"/>
  <c r="DC154" i="44"/>
  <c r="DC155" i="44"/>
  <c r="CZ155" i="44"/>
  <c r="CZ154" i="44"/>
  <c r="CX157" i="44"/>
  <c r="CX156" i="44"/>
  <c r="CX157" i="43"/>
  <c r="CX156" i="43"/>
  <c r="DE155" i="43"/>
  <c r="DE154" i="43"/>
  <c r="DB157" i="43"/>
  <c r="DB156" i="43"/>
  <c r="DA155" i="43"/>
  <c r="DA154" i="43"/>
  <c r="DD155" i="43"/>
  <c r="DD154" i="43"/>
  <c r="DG157" i="43"/>
  <c r="DG156" i="43"/>
  <c r="DI155" i="43"/>
  <c r="DI154" i="43"/>
  <c r="DJ157" i="43"/>
  <c r="DJ156" i="43"/>
  <c r="DC157" i="43"/>
  <c r="DC156" i="43"/>
  <c r="DB156" i="42"/>
  <c r="DB157" i="42"/>
  <c r="DA155" i="42"/>
  <c r="DA154" i="42"/>
  <c r="DJ156" i="42"/>
  <c r="DJ157" i="42"/>
  <c r="DE155" i="42"/>
  <c r="DE154" i="42"/>
  <c r="CX156" i="42"/>
  <c r="CX157" i="42"/>
  <c r="DG156" i="42"/>
  <c r="DG157" i="42"/>
  <c r="DC156" i="42"/>
  <c r="DC157" i="42"/>
  <c r="DI155" i="42"/>
  <c r="DI154" i="42"/>
  <c r="BJ148" i="42"/>
  <c r="BM148" i="42"/>
  <c r="BI148" i="42"/>
  <c r="BL148" i="42"/>
  <c r="BH148" i="42"/>
  <c r="BK148" i="42"/>
  <c r="BR150" i="42"/>
  <c r="BD150" i="42"/>
  <c r="AZ150" i="42"/>
  <c r="AV150" i="42"/>
  <c r="AD150" i="42"/>
  <c r="Y150" i="42"/>
  <c r="BM150" i="42" s="1"/>
  <c r="BP150" i="42"/>
  <c r="BF150" i="42"/>
  <c r="BB150" i="42"/>
  <c r="AX150" i="42"/>
  <c r="AT150" i="42"/>
  <c r="AF150" i="42"/>
  <c r="AB150" i="42"/>
  <c r="DG154" i="41"/>
  <c r="DG155" i="41"/>
  <c r="DC154" i="41"/>
  <c r="DC155" i="41"/>
  <c r="DE155" i="41"/>
  <c r="DE154" i="41"/>
  <c r="CX156" i="41"/>
  <c r="CX157" i="41"/>
  <c r="DJ156" i="41"/>
  <c r="DJ157" i="41"/>
  <c r="BI148" i="41"/>
  <c r="BL148" i="41"/>
  <c r="BH148" i="41"/>
  <c r="BJ148" i="41"/>
  <c r="DI155" i="41"/>
  <c r="DI154" i="41"/>
  <c r="DA155" i="41"/>
  <c r="DA154" i="41"/>
  <c r="DB156" i="41"/>
  <c r="DB157" i="41"/>
  <c r="BH147" i="41"/>
  <c r="BK147" i="41"/>
  <c r="BJ147" i="41"/>
  <c r="BI147" i="41"/>
  <c r="BP150" i="41"/>
  <c r="BF150" i="41"/>
  <c r="BB150" i="41"/>
  <c r="AX150" i="41"/>
  <c r="AT150" i="41"/>
  <c r="AP150" i="41"/>
  <c r="AK150" i="41"/>
  <c r="AF150" i="41"/>
  <c r="AB150" i="41"/>
  <c r="BR150" i="41"/>
  <c r="BD150" i="41"/>
  <c r="AZ150" i="41"/>
  <c r="AV150" i="41"/>
  <c r="AR150" i="41"/>
  <c r="AM150" i="41"/>
  <c r="AI150" i="41"/>
  <c r="AD150" i="41"/>
  <c r="Y150" i="41"/>
  <c r="BJ150" i="41" s="1"/>
  <c r="DG158" i="46"/>
  <c r="DG159" i="46"/>
  <c r="DB156" i="46"/>
  <c r="DB157" i="46"/>
  <c r="CZ159" i="46"/>
  <c r="CZ158" i="46"/>
  <c r="DF156" i="46"/>
  <c r="DF157" i="46"/>
  <c r="DD159" i="46"/>
  <c r="DD158" i="46"/>
  <c r="DC158" i="46"/>
  <c r="DC159" i="46"/>
  <c r="DI159" i="46"/>
  <c r="DI158" i="46"/>
  <c r="DJ156" i="46"/>
  <c r="DJ157" i="46"/>
  <c r="DA159" i="46"/>
  <c r="DA158" i="46"/>
  <c r="DE159" i="46"/>
  <c r="DE158" i="46"/>
  <c r="CY158" i="46"/>
  <c r="CY159" i="46"/>
  <c r="DH159" i="46"/>
  <c r="DH158" i="46"/>
  <c r="DC158" i="45"/>
  <c r="DC159" i="45"/>
  <c r="DE157" i="45"/>
  <c r="DE156" i="45"/>
  <c r="DJ156" i="45"/>
  <c r="DJ157" i="45"/>
  <c r="DB156" i="45"/>
  <c r="DB157" i="45"/>
  <c r="CX156" i="45"/>
  <c r="CX157" i="45"/>
  <c r="CY158" i="45"/>
  <c r="CY159" i="45"/>
  <c r="CZ159" i="45"/>
  <c r="CZ158" i="45"/>
  <c r="DA157" i="45"/>
  <c r="DA156" i="45"/>
  <c r="DH159" i="45"/>
  <c r="DH158" i="45"/>
  <c r="DF156" i="45"/>
  <c r="DF157" i="45"/>
  <c r="DG158" i="45"/>
  <c r="DG159" i="45"/>
  <c r="DD159" i="45"/>
  <c r="DD158" i="45"/>
  <c r="CX158" i="44"/>
  <c r="CX159" i="44"/>
  <c r="DI159" i="44"/>
  <c r="DI158" i="44"/>
  <c r="CY156" i="44"/>
  <c r="CY157" i="44"/>
  <c r="DJ158" i="44"/>
  <c r="DJ159" i="44"/>
  <c r="DD157" i="44"/>
  <c r="DD156" i="44"/>
  <c r="DC156" i="44"/>
  <c r="DC157" i="44"/>
  <c r="DG156" i="44"/>
  <c r="DG157" i="44"/>
  <c r="CZ157" i="44"/>
  <c r="CZ156" i="44"/>
  <c r="DF158" i="44"/>
  <c r="DF159" i="44"/>
  <c r="DH157" i="44"/>
  <c r="DH156" i="44"/>
  <c r="DE159" i="44"/>
  <c r="DE158" i="44"/>
  <c r="DC159" i="43"/>
  <c r="DC158" i="43"/>
  <c r="DI156" i="43"/>
  <c r="DI157" i="43"/>
  <c r="DD156" i="43"/>
  <c r="DD157" i="43"/>
  <c r="DE156" i="43"/>
  <c r="DE157" i="43"/>
  <c r="DB158" i="43"/>
  <c r="DB159" i="43"/>
  <c r="CX159" i="43"/>
  <c r="CX158" i="43"/>
  <c r="DJ158" i="43"/>
  <c r="DJ159" i="43"/>
  <c r="DG159" i="43"/>
  <c r="DG158" i="43"/>
  <c r="DA156" i="43"/>
  <c r="DA157" i="43"/>
  <c r="BR151" i="42"/>
  <c r="BD151" i="42"/>
  <c r="AZ151" i="42"/>
  <c r="AV151" i="42"/>
  <c r="AD151" i="42"/>
  <c r="Y151" i="42"/>
  <c r="BJ151" i="42" s="1"/>
  <c r="BP151" i="42"/>
  <c r="AT151" i="42"/>
  <c r="AB151" i="42"/>
  <c r="AX151" i="42"/>
  <c r="AF151" i="42"/>
  <c r="BB151" i="42"/>
  <c r="BF151" i="42"/>
  <c r="DE156" i="42"/>
  <c r="DE157" i="42"/>
  <c r="DC159" i="42"/>
  <c r="DC158" i="42"/>
  <c r="DJ159" i="42"/>
  <c r="DJ158" i="42"/>
  <c r="DB159" i="42"/>
  <c r="DB158" i="42"/>
  <c r="BL150" i="42"/>
  <c r="BP152" i="42"/>
  <c r="BF152" i="42"/>
  <c r="BB152" i="42"/>
  <c r="AX152" i="42"/>
  <c r="AT152" i="42"/>
  <c r="AF152" i="42"/>
  <c r="AB152" i="42"/>
  <c r="BR152" i="42"/>
  <c r="BD152" i="42"/>
  <c r="AZ152" i="42"/>
  <c r="AV152" i="42"/>
  <c r="AD152" i="42"/>
  <c r="Y152" i="42"/>
  <c r="BJ152" i="42" s="1"/>
  <c r="DI156" i="42"/>
  <c r="DI157" i="42"/>
  <c r="CX159" i="42"/>
  <c r="CX158" i="42"/>
  <c r="DA156" i="42"/>
  <c r="DA157" i="42"/>
  <c r="DG159" i="42"/>
  <c r="DG158" i="42"/>
  <c r="BK150" i="41"/>
  <c r="BL150" i="41"/>
  <c r="BR152" i="41"/>
  <c r="BD152" i="41"/>
  <c r="AZ152" i="41"/>
  <c r="AV152" i="41"/>
  <c r="AR152" i="41"/>
  <c r="AM152" i="41"/>
  <c r="AI152" i="41"/>
  <c r="AD152" i="41"/>
  <c r="Y152" i="41"/>
  <c r="BP152" i="41"/>
  <c r="BF152" i="41"/>
  <c r="BB152" i="41"/>
  <c r="AX152" i="41"/>
  <c r="AT152" i="41"/>
  <c r="AP152" i="41"/>
  <c r="AK152" i="41"/>
  <c r="AF152" i="41"/>
  <c r="AB152" i="41"/>
  <c r="DI157" i="41"/>
  <c r="DI156" i="41"/>
  <c r="DE157" i="41"/>
  <c r="DE156" i="41"/>
  <c r="DB158" i="41"/>
  <c r="DB159" i="41"/>
  <c r="DG156" i="41"/>
  <c r="DG157" i="41"/>
  <c r="DC156" i="41"/>
  <c r="DC157" i="41"/>
  <c r="BP151" i="41"/>
  <c r="BF151" i="41"/>
  <c r="BB151" i="41"/>
  <c r="AX151" i="41"/>
  <c r="AT151" i="41"/>
  <c r="AP151" i="41"/>
  <c r="AK151" i="41"/>
  <c r="AF151" i="41"/>
  <c r="AB151" i="41"/>
  <c r="BD151" i="41"/>
  <c r="AM151" i="41"/>
  <c r="AR151" i="41"/>
  <c r="Y151" i="41"/>
  <c r="BR151" i="41"/>
  <c r="AV151" i="41"/>
  <c r="AD151" i="41"/>
  <c r="AI151" i="41"/>
  <c r="AZ151" i="41"/>
  <c r="DA157" i="41"/>
  <c r="DA156" i="41"/>
  <c r="DJ158" i="41"/>
  <c r="DJ159" i="41"/>
  <c r="CX158" i="41"/>
  <c r="CX159" i="41"/>
  <c r="DA161" i="46"/>
  <c r="DA160" i="46"/>
  <c r="DI161" i="46"/>
  <c r="DI160" i="46"/>
  <c r="DJ158" i="46"/>
  <c r="DJ159" i="46"/>
  <c r="DC160" i="46"/>
  <c r="DC161" i="46"/>
  <c r="DD161" i="46"/>
  <c r="DD160" i="46"/>
  <c r="CZ161" i="46"/>
  <c r="CZ160" i="46"/>
  <c r="DH161" i="46"/>
  <c r="DH160" i="46"/>
  <c r="DE161" i="46"/>
  <c r="DE160" i="46"/>
  <c r="DF158" i="46"/>
  <c r="DF159" i="46"/>
  <c r="DB158" i="46"/>
  <c r="DB159" i="46"/>
  <c r="CY160" i="46"/>
  <c r="CY161" i="46"/>
  <c r="DG160" i="46"/>
  <c r="DG161" i="46"/>
  <c r="DH161" i="45"/>
  <c r="DH160" i="45"/>
  <c r="DB158" i="45"/>
  <c r="DB159" i="45"/>
  <c r="DD161" i="45"/>
  <c r="DD160" i="45"/>
  <c r="DF158" i="45"/>
  <c r="DF159" i="45"/>
  <c r="CX158" i="45"/>
  <c r="CX159" i="45"/>
  <c r="DE159" i="45"/>
  <c r="DE158" i="45"/>
  <c r="DA159" i="45"/>
  <c r="DA158" i="45"/>
  <c r="CZ161" i="45"/>
  <c r="CZ160" i="45"/>
  <c r="DJ158" i="45"/>
  <c r="DJ159" i="45"/>
  <c r="DC160" i="45"/>
  <c r="DC161" i="45"/>
  <c r="DG160" i="45"/>
  <c r="DG161" i="45"/>
  <c r="CY160" i="45"/>
  <c r="CY161" i="45"/>
  <c r="DF160" i="44"/>
  <c r="DF161" i="44"/>
  <c r="DG158" i="44"/>
  <c r="DG159" i="44"/>
  <c r="CX160" i="44"/>
  <c r="CX161" i="44"/>
  <c r="DE161" i="44"/>
  <c r="DE160" i="44"/>
  <c r="DD159" i="44"/>
  <c r="DD158" i="44"/>
  <c r="DI161" i="44"/>
  <c r="DI160" i="44"/>
  <c r="DC158" i="44"/>
  <c r="DC159" i="44"/>
  <c r="DJ160" i="44"/>
  <c r="DJ161" i="44"/>
  <c r="CY158" i="44"/>
  <c r="CY159" i="44"/>
  <c r="DH159" i="44"/>
  <c r="DH158" i="44"/>
  <c r="CZ159" i="44"/>
  <c r="CZ158" i="44"/>
  <c r="DG161" i="43"/>
  <c r="DG160" i="43"/>
  <c r="DE158" i="43"/>
  <c r="DE159" i="43"/>
  <c r="DI158" i="43"/>
  <c r="DI159" i="43"/>
  <c r="DA158" i="43"/>
  <c r="DA159" i="43"/>
  <c r="DJ160" i="43"/>
  <c r="DJ161" i="43"/>
  <c r="CX160" i="43"/>
  <c r="CX161" i="43"/>
  <c r="DB160" i="43"/>
  <c r="DB161" i="43"/>
  <c r="DD159" i="43"/>
  <c r="DD158" i="43"/>
  <c r="DC161" i="43"/>
  <c r="DC160" i="43"/>
  <c r="DJ161" i="42"/>
  <c r="DJ160" i="42"/>
  <c r="DE158" i="42"/>
  <c r="DE159" i="42"/>
  <c r="DG160" i="42"/>
  <c r="DG161" i="42"/>
  <c r="DC160" i="42"/>
  <c r="DC161" i="42"/>
  <c r="BR155" i="42"/>
  <c r="BD155" i="42"/>
  <c r="AZ155" i="42"/>
  <c r="AV155" i="42"/>
  <c r="AD155" i="42"/>
  <c r="Y155" i="42"/>
  <c r="AT155" i="42"/>
  <c r="AB155" i="42"/>
  <c r="AX155" i="42"/>
  <c r="AF155" i="42"/>
  <c r="BB155" i="42"/>
  <c r="BF155" i="42"/>
  <c r="BP155" i="42"/>
  <c r="DA159" i="42"/>
  <c r="DA158" i="42"/>
  <c r="CX161" i="42"/>
  <c r="CX160" i="42"/>
  <c r="BP153" i="42"/>
  <c r="BF153" i="42"/>
  <c r="BB153" i="42"/>
  <c r="AX153" i="42"/>
  <c r="AT153" i="42"/>
  <c r="AF153" i="42"/>
  <c r="AB153" i="42"/>
  <c r="Y153" i="42"/>
  <c r="BJ153" i="42" s="1"/>
  <c r="BR153" i="42"/>
  <c r="AV153" i="42"/>
  <c r="AD153" i="42"/>
  <c r="AZ153" i="42"/>
  <c r="BD153" i="42"/>
  <c r="DB161" i="42"/>
  <c r="DB160" i="42"/>
  <c r="DI158" i="42"/>
  <c r="DI159" i="42"/>
  <c r="BK152" i="42"/>
  <c r="BI151" i="42"/>
  <c r="BP154" i="42"/>
  <c r="BF154" i="42"/>
  <c r="BB154" i="42"/>
  <c r="AX154" i="42"/>
  <c r="AT154" i="42"/>
  <c r="BR154" i="42"/>
  <c r="AD154" i="42"/>
  <c r="Y154" i="42"/>
  <c r="AV154" i="42"/>
  <c r="AZ154" i="42"/>
  <c r="AF154" i="42"/>
  <c r="AB154" i="42"/>
  <c r="BD154" i="42"/>
  <c r="BL151" i="41"/>
  <c r="BH151" i="41"/>
  <c r="BK151" i="41"/>
  <c r="BJ151" i="41"/>
  <c r="BM151" i="41"/>
  <c r="BI151" i="41"/>
  <c r="BR155" i="41"/>
  <c r="BD155" i="41"/>
  <c r="AZ155" i="41"/>
  <c r="AV155" i="41"/>
  <c r="AR155" i="41"/>
  <c r="AM155" i="41"/>
  <c r="AI155" i="41"/>
  <c r="AD155" i="41"/>
  <c r="BF155" i="41"/>
  <c r="AP155" i="41"/>
  <c r="AT155" i="41"/>
  <c r="AB155" i="41"/>
  <c r="AX155" i="41"/>
  <c r="AF155" i="41"/>
  <c r="BP155" i="41"/>
  <c r="Y155" i="41"/>
  <c r="BI155" i="41" s="1"/>
  <c r="BB155" i="41"/>
  <c r="AK155" i="41"/>
  <c r="BM152" i="41"/>
  <c r="BI152" i="41"/>
  <c r="BL152" i="41"/>
  <c r="BH152" i="41"/>
  <c r="BK152" i="41"/>
  <c r="BJ152" i="41"/>
  <c r="DA159" i="41"/>
  <c r="DA158" i="41"/>
  <c r="BR153" i="41"/>
  <c r="BD153" i="41"/>
  <c r="AZ153" i="41"/>
  <c r="AV153" i="41"/>
  <c r="AR153" i="41"/>
  <c r="AM153" i="41"/>
  <c r="AI153" i="41"/>
  <c r="AD153" i="41"/>
  <c r="Y153" i="41"/>
  <c r="BI153" i="41" s="1"/>
  <c r="BP153" i="41"/>
  <c r="AT153" i="41"/>
  <c r="AB153" i="41"/>
  <c r="AX153" i="41"/>
  <c r="AF153" i="41"/>
  <c r="BB153" i="41"/>
  <c r="AK153" i="41"/>
  <c r="AP153" i="41"/>
  <c r="BF153" i="41"/>
  <c r="BP154" i="41"/>
  <c r="BF154" i="41"/>
  <c r="BB154" i="41"/>
  <c r="AX154" i="41"/>
  <c r="AT154" i="41"/>
  <c r="AP154" i="41"/>
  <c r="AK154" i="41"/>
  <c r="AF154" i="41"/>
  <c r="AB154" i="41"/>
  <c r="BR154" i="41"/>
  <c r="BD154" i="41"/>
  <c r="AZ154" i="41"/>
  <c r="AV154" i="41"/>
  <c r="AR154" i="41"/>
  <c r="AM154" i="41"/>
  <c r="AI154" i="41"/>
  <c r="AD154" i="41"/>
  <c r="Y154" i="41"/>
  <c r="CX161" i="41"/>
  <c r="CX160" i="41"/>
  <c r="DE159" i="41"/>
  <c r="DE158" i="41"/>
  <c r="DB161" i="41"/>
  <c r="DB160" i="41"/>
  <c r="DJ161" i="41"/>
  <c r="DJ160" i="41"/>
  <c r="DC159" i="41"/>
  <c r="DC158" i="41"/>
  <c r="DG158" i="41"/>
  <c r="DG159" i="41"/>
  <c r="DI158" i="41"/>
  <c r="DI159" i="41"/>
  <c r="DG162" i="46"/>
  <c r="DG163" i="46"/>
  <c r="DB160" i="46"/>
  <c r="DB161" i="46"/>
  <c r="DC162" i="46"/>
  <c r="DC163" i="46"/>
  <c r="DI163" i="46"/>
  <c r="DI162" i="46"/>
  <c r="DD163" i="46"/>
  <c r="DD162" i="46"/>
  <c r="CY162" i="46"/>
  <c r="CY163" i="46"/>
  <c r="DE163" i="46"/>
  <c r="DE162" i="46"/>
  <c r="CZ163" i="46"/>
  <c r="CZ162" i="46"/>
  <c r="DH163" i="46"/>
  <c r="DH162" i="46"/>
  <c r="DF160" i="46"/>
  <c r="DF161" i="46"/>
  <c r="DJ160" i="46"/>
  <c r="DJ161" i="46"/>
  <c r="DA163" i="46"/>
  <c r="DA162" i="46"/>
  <c r="DA161" i="45"/>
  <c r="DA160" i="45"/>
  <c r="CY162" i="45"/>
  <c r="CY163" i="45"/>
  <c r="DC162" i="45"/>
  <c r="DC163" i="45"/>
  <c r="DD163" i="45"/>
  <c r="DD162" i="45"/>
  <c r="CZ163" i="45"/>
  <c r="CZ162" i="45"/>
  <c r="DE161" i="45"/>
  <c r="DE160" i="45"/>
  <c r="DF160" i="45"/>
  <c r="DF161" i="45"/>
  <c r="DB160" i="45"/>
  <c r="DB161" i="45"/>
  <c r="DG162" i="45"/>
  <c r="DG163" i="45"/>
  <c r="DJ160" i="45"/>
  <c r="DJ161" i="45"/>
  <c r="CX160" i="45"/>
  <c r="CX161" i="45"/>
  <c r="DH163" i="45"/>
  <c r="DH162" i="45"/>
  <c r="DG160" i="44"/>
  <c r="DG161" i="44"/>
  <c r="CX162" i="44"/>
  <c r="CX163" i="44"/>
  <c r="CZ161" i="44"/>
  <c r="CZ160" i="44"/>
  <c r="DJ162" i="44"/>
  <c r="DJ163" i="44"/>
  <c r="DE163" i="44"/>
  <c r="DE162" i="44"/>
  <c r="DH161" i="44"/>
  <c r="DH160" i="44"/>
  <c r="CY160" i="44"/>
  <c r="CY161" i="44"/>
  <c r="DC160" i="44"/>
  <c r="DC161" i="44"/>
  <c r="DI163" i="44"/>
  <c r="DI162" i="44"/>
  <c r="DD161" i="44"/>
  <c r="DD160" i="44"/>
  <c r="DF162" i="44"/>
  <c r="DF163" i="44"/>
  <c r="DJ162" i="43"/>
  <c r="DJ163" i="43"/>
  <c r="DE160" i="43"/>
  <c r="DE161" i="43"/>
  <c r="DC163" i="43"/>
  <c r="DC162" i="43"/>
  <c r="DD161" i="43"/>
  <c r="DD160" i="43"/>
  <c r="CX162" i="43"/>
  <c r="CX163" i="43"/>
  <c r="DA160" i="43"/>
  <c r="DA161" i="43"/>
  <c r="DI160" i="43"/>
  <c r="DI161" i="43"/>
  <c r="DB162" i="43"/>
  <c r="DB163" i="43"/>
  <c r="DG163" i="43"/>
  <c r="DG162" i="43"/>
  <c r="DC162" i="42"/>
  <c r="DC163" i="42"/>
  <c r="DE160" i="42"/>
  <c r="DE161" i="42"/>
  <c r="BP156" i="42"/>
  <c r="BF156" i="42"/>
  <c r="BB156" i="42"/>
  <c r="AX156" i="42"/>
  <c r="AT156" i="42"/>
  <c r="AF156" i="42"/>
  <c r="AB156" i="42"/>
  <c r="BR156" i="42"/>
  <c r="BD156" i="42"/>
  <c r="AZ156" i="42"/>
  <c r="AV156" i="42"/>
  <c r="AD156" i="42"/>
  <c r="Y156" i="42"/>
  <c r="BI156" i="42" s="1"/>
  <c r="BL154" i="42"/>
  <c r="BH154" i="42"/>
  <c r="BK154" i="42"/>
  <c r="BJ154" i="42"/>
  <c r="BI154" i="42"/>
  <c r="BM154" i="42"/>
  <c r="CX162" i="42"/>
  <c r="CX163" i="42"/>
  <c r="BM155" i="42"/>
  <c r="BI155" i="42"/>
  <c r="BL155" i="42"/>
  <c r="BH155" i="42"/>
  <c r="BK155" i="42"/>
  <c r="BJ155" i="42"/>
  <c r="DI160" i="42"/>
  <c r="DI161" i="42"/>
  <c r="DB162" i="42"/>
  <c r="DB163" i="42"/>
  <c r="DG162" i="42"/>
  <c r="DG163" i="42"/>
  <c r="DA160" i="42"/>
  <c r="DA161" i="42"/>
  <c r="DJ162" i="42"/>
  <c r="DJ163" i="42"/>
  <c r="BP157" i="42"/>
  <c r="BF157" i="42"/>
  <c r="BB157" i="42"/>
  <c r="AX157" i="42"/>
  <c r="AT157" i="42"/>
  <c r="AF157" i="42"/>
  <c r="AB157" i="42"/>
  <c r="AZ157" i="42"/>
  <c r="BD157" i="42"/>
  <c r="Y157" i="42"/>
  <c r="AD157" i="42"/>
  <c r="BR157" i="42"/>
  <c r="AV157" i="42"/>
  <c r="DC161" i="41"/>
  <c r="DC160" i="41"/>
  <c r="CX162" i="41"/>
  <c r="CX163" i="41"/>
  <c r="BJ153" i="41"/>
  <c r="BM153" i="41"/>
  <c r="BH153" i="41"/>
  <c r="BK153" i="41"/>
  <c r="DI160" i="41"/>
  <c r="DI161" i="41"/>
  <c r="DG161" i="41"/>
  <c r="DG160" i="41"/>
  <c r="DE160" i="41"/>
  <c r="DE161" i="41"/>
  <c r="BK154" i="41"/>
  <c r="BJ154" i="41"/>
  <c r="BM154" i="41"/>
  <c r="BI154" i="41"/>
  <c r="BL154" i="41"/>
  <c r="BH154" i="41"/>
  <c r="DB162" i="41"/>
  <c r="DB163" i="41"/>
  <c r="BM155" i="41"/>
  <c r="BH155" i="41"/>
  <c r="DJ162" i="41"/>
  <c r="DJ163" i="41"/>
  <c r="DA160" i="41"/>
  <c r="DA161" i="41"/>
  <c r="BP156" i="41"/>
  <c r="BF156" i="41"/>
  <c r="BB156" i="41"/>
  <c r="AX156" i="41"/>
  <c r="AT156" i="41"/>
  <c r="AP156" i="41"/>
  <c r="AK156" i="41"/>
  <c r="AF156" i="41"/>
  <c r="AB156" i="41"/>
  <c r="AZ156" i="41"/>
  <c r="AI156" i="41"/>
  <c r="BD156" i="41"/>
  <c r="AM156" i="41"/>
  <c r="AR156" i="41"/>
  <c r="Y156" i="41"/>
  <c r="BL156" i="41" s="1"/>
  <c r="AV156" i="41"/>
  <c r="AD156" i="41"/>
  <c r="BR156" i="41"/>
  <c r="DE165" i="46"/>
  <c r="DE166" i="46"/>
  <c r="DE164" i="46"/>
  <c r="DB162" i="46"/>
  <c r="DB163" i="46"/>
  <c r="DA165" i="46"/>
  <c r="DA166" i="46"/>
  <c r="DA164" i="46"/>
  <c r="CY164" i="46"/>
  <c r="CY165" i="46"/>
  <c r="CY166" i="46"/>
  <c r="DF162" i="46"/>
  <c r="DF163" i="46"/>
  <c r="DD165" i="46"/>
  <c r="DD166" i="46"/>
  <c r="DD164" i="46"/>
  <c r="DJ162" i="46"/>
  <c r="DJ163" i="46"/>
  <c r="CZ165" i="46"/>
  <c r="CZ166" i="46"/>
  <c r="CZ164" i="46"/>
  <c r="DI165" i="46"/>
  <c r="DI166" i="46"/>
  <c r="DI164" i="46"/>
  <c r="DC164" i="46"/>
  <c r="DC165" i="46"/>
  <c r="DC166" i="46"/>
  <c r="DG164" i="46"/>
  <c r="DG165" i="46"/>
  <c r="DG166" i="46"/>
  <c r="DH165" i="46"/>
  <c r="DH166" i="46"/>
  <c r="DH164" i="46"/>
  <c r="CZ165" i="45"/>
  <c r="CZ166" i="45"/>
  <c r="CZ164" i="45"/>
  <c r="DD165" i="45"/>
  <c r="DD166" i="45"/>
  <c r="DD164" i="45"/>
  <c r="DH165" i="45"/>
  <c r="DH166" i="45"/>
  <c r="DH164" i="45"/>
  <c r="DJ162" i="45"/>
  <c r="DJ163" i="45"/>
  <c r="DB162" i="45"/>
  <c r="DB163" i="45"/>
  <c r="DC164" i="45"/>
  <c r="DC165" i="45"/>
  <c r="DC166" i="45"/>
  <c r="CX162" i="45"/>
  <c r="CX163" i="45"/>
  <c r="DE163" i="45"/>
  <c r="DE162" i="45"/>
  <c r="DG164" i="45"/>
  <c r="DG165" i="45"/>
  <c r="DG166" i="45"/>
  <c r="DF162" i="45"/>
  <c r="DF163" i="45"/>
  <c r="CY164" i="45"/>
  <c r="CY165" i="45"/>
  <c r="CY166" i="45"/>
  <c r="DA163" i="45"/>
  <c r="DA162" i="45"/>
  <c r="DI165" i="44"/>
  <c r="DI166" i="44"/>
  <c r="DI164" i="44"/>
  <c r="DE165" i="44"/>
  <c r="DE166" i="44"/>
  <c r="DE164" i="44"/>
  <c r="DJ164" i="44"/>
  <c r="DJ165" i="44"/>
  <c r="DJ166" i="44"/>
  <c r="DC162" i="44"/>
  <c r="DC163" i="44"/>
  <c r="DF164" i="44"/>
  <c r="DF165" i="44"/>
  <c r="DF166" i="44"/>
  <c r="DD163" i="44"/>
  <c r="DD162" i="44"/>
  <c r="DH163" i="44"/>
  <c r="DH162" i="44"/>
  <c r="CZ163" i="44"/>
  <c r="CZ162" i="44"/>
  <c r="DG162" i="44"/>
  <c r="DG163" i="44"/>
  <c r="CY162" i="44"/>
  <c r="CY163" i="44"/>
  <c r="CX164" i="44"/>
  <c r="CX165" i="44"/>
  <c r="CX164" i="43"/>
  <c r="CX165" i="43"/>
  <c r="DJ164" i="43"/>
  <c r="DJ165" i="43"/>
  <c r="DJ166" i="43"/>
  <c r="DG165" i="43"/>
  <c r="DG166" i="43"/>
  <c r="DG164" i="43"/>
  <c r="DA162" i="43"/>
  <c r="DA163" i="43"/>
  <c r="DC165" i="43"/>
  <c r="DC166" i="43"/>
  <c r="DC164" i="43"/>
  <c r="DE162" i="43"/>
  <c r="DE163" i="43"/>
  <c r="DB164" i="43"/>
  <c r="DB165" i="43"/>
  <c r="DB166" i="43"/>
  <c r="DI162" i="43"/>
  <c r="DI163" i="43"/>
  <c r="DD163" i="43"/>
  <c r="DD162" i="43"/>
  <c r="DJ164" i="42"/>
  <c r="DJ165" i="42"/>
  <c r="DJ166" i="42"/>
  <c r="DA162" i="42"/>
  <c r="DA163" i="42"/>
  <c r="CX164" i="42"/>
  <c r="CX165" i="42"/>
  <c r="DE162" i="42"/>
  <c r="DE163" i="42"/>
  <c r="BL157" i="42"/>
  <c r="BH157" i="42"/>
  <c r="BK157" i="42"/>
  <c r="BJ157" i="42"/>
  <c r="BM157" i="42"/>
  <c r="BI157" i="42"/>
  <c r="DG165" i="42"/>
  <c r="DG166" i="42"/>
  <c r="DG164" i="42"/>
  <c r="DI162" i="42"/>
  <c r="DI163" i="42"/>
  <c r="BP159" i="42"/>
  <c r="BF159" i="42"/>
  <c r="BB159" i="42"/>
  <c r="AX159" i="42"/>
  <c r="AT159" i="42"/>
  <c r="AD159" i="42"/>
  <c r="Y159" i="42"/>
  <c r="BL159" i="42" s="1"/>
  <c r="BR159" i="42"/>
  <c r="AV159" i="42"/>
  <c r="AZ159" i="42"/>
  <c r="AF159" i="42"/>
  <c r="AB159" i="42"/>
  <c r="BD159" i="42"/>
  <c r="BM156" i="42"/>
  <c r="DC165" i="42"/>
  <c r="DC166" i="42"/>
  <c r="DC164" i="42"/>
  <c r="DB164" i="42"/>
  <c r="DB165" i="42"/>
  <c r="DB166" i="42"/>
  <c r="BR158" i="42"/>
  <c r="BD158" i="42"/>
  <c r="AZ158" i="42"/>
  <c r="AV158" i="42"/>
  <c r="AD158" i="42"/>
  <c r="Y158" i="42"/>
  <c r="BL158" i="42" s="1"/>
  <c r="BP158" i="42"/>
  <c r="BF158" i="42"/>
  <c r="BB158" i="42"/>
  <c r="AX158" i="42"/>
  <c r="AT158" i="42"/>
  <c r="AF158" i="42"/>
  <c r="AB158" i="42"/>
  <c r="DA162" i="41"/>
  <c r="DA163" i="41"/>
  <c r="BR157" i="41"/>
  <c r="BD157" i="41"/>
  <c r="AZ157" i="41"/>
  <c r="AV157" i="41"/>
  <c r="AR157" i="41"/>
  <c r="AM157" i="41"/>
  <c r="AI157" i="41"/>
  <c r="AD157" i="41"/>
  <c r="Y157" i="41"/>
  <c r="BP157" i="41"/>
  <c r="BF157" i="41"/>
  <c r="BB157" i="41"/>
  <c r="AX157" i="41"/>
  <c r="AT157" i="41"/>
  <c r="AP157" i="41"/>
  <c r="AK157" i="41"/>
  <c r="AF157" i="41"/>
  <c r="AB157" i="41"/>
  <c r="CX164" i="41"/>
  <c r="CX165" i="41"/>
  <c r="BK156" i="41"/>
  <c r="BJ156" i="41"/>
  <c r="DJ164" i="41"/>
  <c r="DJ165" i="41"/>
  <c r="DJ166" i="41"/>
  <c r="DE162" i="41"/>
  <c r="DE163" i="41"/>
  <c r="DG162" i="41"/>
  <c r="DG163" i="41"/>
  <c r="DB164" i="41"/>
  <c r="DB165" i="41"/>
  <c r="DB166" i="41"/>
  <c r="DI162" i="41"/>
  <c r="DI163" i="41"/>
  <c r="DC162" i="41"/>
  <c r="DC163" i="41"/>
  <c r="BR158" i="41"/>
  <c r="BD158" i="41"/>
  <c r="AZ158" i="41"/>
  <c r="AV158" i="41"/>
  <c r="AR158" i="41"/>
  <c r="AM158" i="41"/>
  <c r="AI158" i="41"/>
  <c r="AD158" i="41"/>
  <c r="Y158" i="41"/>
  <c r="BJ158" i="41" s="1"/>
  <c r="BF158" i="41"/>
  <c r="AP158" i="41"/>
  <c r="BP158" i="41"/>
  <c r="AT158" i="41"/>
  <c r="AB158" i="41"/>
  <c r="AX158" i="41"/>
  <c r="AF158" i="41"/>
  <c r="AK158" i="41"/>
  <c r="BB158" i="41"/>
  <c r="DB164" i="46"/>
  <c r="DB165" i="46"/>
  <c r="DB166" i="46"/>
  <c r="DJ164" i="46"/>
  <c r="DJ165" i="46"/>
  <c r="DJ166" i="46"/>
  <c r="DF164" i="46"/>
  <c r="DF165" i="46"/>
  <c r="DF166" i="46"/>
  <c r="DF164" i="45"/>
  <c r="DF165" i="45"/>
  <c r="DF166" i="45"/>
  <c r="DE165" i="45"/>
  <c r="DE166" i="45"/>
  <c r="DE164" i="45"/>
  <c r="DJ164" i="45"/>
  <c r="DJ165" i="45"/>
  <c r="DJ166" i="45"/>
  <c r="DA165" i="45"/>
  <c r="DA166" i="45"/>
  <c r="DA164" i="45"/>
  <c r="CX164" i="45"/>
  <c r="CX165" i="45"/>
  <c r="DB164" i="45"/>
  <c r="DB165" i="45"/>
  <c r="DB166" i="45"/>
  <c r="CX166" i="44"/>
  <c r="DH165" i="44"/>
  <c r="DH166" i="44"/>
  <c r="DH164" i="44"/>
  <c r="CY164" i="44"/>
  <c r="CY165" i="44"/>
  <c r="CY166" i="44"/>
  <c r="DC164" i="44"/>
  <c r="DC165" i="44"/>
  <c r="DC166" i="44"/>
  <c r="CZ165" i="44"/>
  <c r="CZ166" i="44"/>
  <c r="CZ164" i="44"/>
  <c r="DD165" i="44"/>
  <c r="DD166" i="44"/>
  <c r="DD164" i="44"/>
  <c r="DG164" i="44"/>
  <c r="DG165" i="44"/>
  <c r="DG166" i="44"/>
  <c r="DD165" i="43"/>
  <c r="DD166" i="43"/>
  <c r="DD164" i="43"/>
  <c r="DA164" i="43"/>
  <c r="DA165" i="43"/>
  <c r="DA166" i="43"/>
  <c r="DI164" i="43"/>
  <c r="DI165" i="43"/>
  <c r="DI166" i="43"/>
  <c r="DE164" i="43"/>
  <c r="DE165" i="43"/>
  <c r="DE166" i="43"/>
  <c r="CX166" i="43"/>
  <c r="DE164" i="42"/>
  <c r="DE165" i="42"/>
  <c r="DE166" i="42"/>
  <c r="BI158" i="42"/>
  <c r="BJ158" i="42"/>
  <c r="DA164" i="42"/>
  <c r="DA165" i="42"/>
  <c r="DA166" i="42"/>
  <c r="DI164" i="42"/>
  <c r="DI165" i="42"/>
  <c r="DI166" i="42"/>
  <c r="CX166" i="42"/>
  <c r="BR160" i="42"/>
  <c r="BD160" i="42"/>
  <c r="AZ160" i="42"/>
  <c r="AV160" i="42"/>
  <c r="AD160" i="42"/>
  <c r="Y160" i="42"/>
  <c r="BM160" i="42" s="1"/>
  <c r="BP160" i="42"/>
  <c r="BF160" i="42"/>
  <c r="BB160" i="42"/>
  <c r="AX160" i="42"/>
  <c r="AT160" i="42"/>
  <c r="AF160" i="42"/>
  <c r="AB160" i="42"/>
  <c r="DA164" i="41"/>
  <c r="DA165" i="41"/>
  <c r="DA166" i="41"/>
  <c r="BP159" i="41"/>
  <c r="BD159" i="41"/>
  <c r="AZ159" i="41"/>
  <c r="AV159" i="41"/>
  <c r="AR159" i="41"/>
  <c r="AM159" i="41"/>
  <c r="AI159" i="41"/>
  <c r="AD159" i="41"/>
  <c r="Y159" i="41"/>
  <c r="BR159" i="41"/>
  <c r="BF159" i="41"/>
  <c r="AP159" i="41"/>
  <c r="AT159" i="41"/>
  <c r="AB159" i="41"/>
  <c r="AX159" i="41"/>
  <c r="AF159" i="41"/>
  <c r="BB159" i="41"/>
  <c r="AK159" i="41"/>
  <c r="DE164" i="41"/>
  <c r="DE165" i="41"/>
  <c r="DE166" i="41"/>
  <c r="BM158" i="41"/>
  <c r="BI158" i="41"/>
  <c r="BL158" i="41"/>
  <c r="BK158" i="41"/>
  <c r="DI164" i="41"/>
  <c r="DI165" i="41"/>
  <c r="DI166" i="41"/>
  <c r="DG165" i="41"/>
  <c r="DG166" i="41"/>
  <c r="DG164" i="41"/>
  <c r="DC165" i="41"/>
  <c r="DC166" i="41"/>
  <c r="DC164" i="41"/>
  <c r="CX166" i="41"/>
  <c r="BM157" i="41"/>
  <c r="BI157" i="41"/>
  <c r="BL157" i="41"/>
  <c r="BH157" i="41"/>
  <c r="BK157" i="41"/>
  <c r="BJ157" i="41"/>
  <c r="BR160" i="41"/>
  <c r="BD160" i="41"/>
  <c r="AZ160" i="41"/>
  <c r="AV160" i="41"/>
  <c r="AR160" i="41"/>
  <c r="AM160" i="41"/>
  <c r="AI160" i="41"/>
  <c r="AD160" i="41"/>
  <c r="Y160" i="41"/>
  <c r="BK160" i="41" s="1"/>
  <c r="AT160" i="41"/>
  <c r="AB160" i="41"/>
  <c r="BP160" i="41"/>
  <c r="AX160" i="41"/>
  <c r="AF160" i="41"/>
  <c r="BB160" i="41"/>
  <c r="AK160" i="41"/>
  <c r="BF160" i="41"/>
  <c r="AP160" i="41"/>
  <c r="CX166" i="45"/>
  <c r="BR161" i="42"/>
  <c r="BD161" i="42"/>
  <c r="AZ161" i="42"/>
  <c r="AV161" i="42"/>
  <c r="AD161" i="42"/>
  <c r="Y161" i="42"/>
  <c r="BP161" i="42"/>
  <c r="AT161" i="42"/>
  <c r="AB161" i="42"/>
  <c r="AX161" i="42"/>
  <c r="AF161" i="42"/>
  <c r="BB161" i="42"/>
  <c r="BF161" i="42"/>
  <c r="BP163" i="42"/>
  <c r="BF163" i="42"/>
  <c r="BB163" i="42"/>
  <c r="AX163" i="42"/>
  <c r="AT163" i="42"/>
  <c r="AF163" i="42"/>
  <c r="AB163" i="42"/>
  <c r="BD163" i="42"/>
  <c r="BD162" i="42"/>
  <c r="Y163" i="42"/>
  <c r="BL163" i="42" s="1"/>
  <c r="BR163" i="42"/>
  <c r="BR162" i="42"/>
  <c r="AV163" i="42"/>
  <c r="AD163" i="42"/>
  <c r="AZ163" i="42"/>
  <c r="X167" i="42"/>
  <c r="BP162" i="42"/>
  <c r="BF162" i="42"/>
  <c r="BB162" i="42"/>
  <c r="AX162" i="42"/>
  <c r="AT162" i="42"/>
  <c r="AF162" i="42"/>
  <c r="AB162" i="42"/>
  <c r="AZ162" i="42"/>
  <c r="AV162" i="42"/>
  <c r="AD162" i="42"/>
  <c r="Y162" i="42"/>
  <c r="BI162" i="42" s="1"/>
  <c r="BI160" i="41"/>
  <c r="BL160" i="41"/>
  <c r="BF161" i="41"/>
  <c r="BB161" i="41"/>
  <c r="AX161" i="41"/>
  <c r="AT161" i="41"/>
  <c r="AP161" i="41"/>
  <c r="AK161" i="41"/>
  <c r="AF161" i="41"/>
  <c r="AB161" i="41"/>
  <c r="BR161" i="41"/>
  <c r="BD161" i="41"/>
  <c r="AZ161" i="41"/>
  <c r="AV161" i="41"/>
  <c r="AR161" i="41"/>
  <c r="AM161" i="41"/>
  <c r="AI161" i="41"/>
  <c r="AD161" i="41"/>
  <c r="Y161" i="41"/>
  <c r="BP161" i="41"/>
  <c r="BP162" i="41"/>
  <c r="BF162" i="41"/>
  <c r="BB162" i="41"/>
  <c r="AX162" i="41"/>
  <c r="AT162" i="41"/>
  <c r="AP162" i="41"/>
  <c r="AK162" i="41"/>
  <c r="AF162" i="41"/>
  <c r="AB162" i="41"/>
  <c r="BR162" i="41"/>
  <c r="BD162" i="41"/>
  <c r="AZ162" i="41"/>
  <c r="AV162" i="41"/>
  <c r="AR162" i="41"/>
  <c r="AM162" i="41"/>
  <c r="AI162" i="41"/>
  <c r="AD162" i="41"/>
  <c r="Y162" i="41"/>
  <c r="BK162" i="41" s="1"/>
  <c r="BL159" i="41"/>
  <c r="BH159" i="41"/>
  <c r="BK159" i="41"/>
  <c r="BJ159" i="41"/>
  <c r="BI159" i="41"/>
  <c r="BM159" i="41"/>
  <c r="BP163" i="41"/>
  <c r="BP167" i="41"/>
  <c r="D122" i="41" s="1"/>
  <c r="BF163" i="41"/>
  <c r="BB163" i="41"/>
  <c r="AX163" i="41"/>
  <c r="AT163" i="41"/>
  <c r="AP163" i="41"/>
  <c r="AK163" i="41"/>
  <c r="AF163" i="41"/>
  <c r="AF167" i="41"/>
  <c r="D120" i="41" s="1"/>
  <c r="AB163" i="41"/>
  <c r="BD163" i="41"/>
  <c r="BD167" i="41"/>
  <c r="D104" i="41" s="1"/>
  <c r="E104" i="41" s="1"/>
  <c r="AM163" i="41"/>
  <c r="AR163" i="41"/>
  <c r="Y163" i="41"/>
  <c r="BJ163" i="41" s="1"/>
  <c r="BR163" i="41"/>
  <c r="AV163" i="41"/>
  <c r="AV167" i="41"/>
  <c r="D109" i="41" s="1"/>
  <c r="D110" i="41" s="1"/>
  <c r="AD163" i="41"/>
  <c r="AZ163" i="41"/>
  <c r="AI163" i="41"/>
  <c r="X167" i="41"/>
  <c r="BJ163" i="42"/>
  <c r="BM162" i="42"/>
  <c r="BJ161" i="42"/>
  <c r="BM161" i="42"/>
  <c r="BI161" i="42"/>
  <c r="BL161" i="42"/>
  <c r="BH161" i="42"/>
  <c r="BK161" i="42"/>
  <c r="BJ161" i="41"/>
  <c r="BL161" i="41"/>
  <c r="BH161" i="41"/>
  <c r="BM161" i="41"/>
  <c r="BK161" i="41"/>
  <c r="BI161" i="41"/>
  <c r="BH163" i="41"/>
  <c r="BK163" i="41"/>
  <c r="BI163" i="41"/>
  <c r="Y167" i="41"/>
  <c r="BI162" i="41"/>
  <c r="C110" i="41" l="1"/>
  <c r="C111" i="41"/>
  <c r="BI5" i="41"/>
  <c r="BI167" i="41" s="1"/>
  <c r="BJ5" i="41"/>
  <c r="BL5" i="41"/>
  <c r="BM5" i="41"/>
  <c r="BM162" i="41"/>
  <c r="BK155" i="41"/>
  <c r="BI150" i="41"/>
  <c r="BM143" i="41"/>
  <c r="BH143" i="41"/>
  <c r="BI131" i="41"/>
  <c r="BI130" i="41"/>
  <c r="BH122" i="41"/>
  <c r="BJ122" i="41"/>
  <c r="BI120" i="41"/>
  <c r="BL120" i="41"/>
  <c r="BH108" i="41"/>
  <c r="BH104" i="41"/>
  <c r="BJ104" i="41"/>
  <c r="BL101" i="41"/>
  <c r="BK96" i="41"/>
  <c r="BI94" i="41"/>
  <c r="BL94" i="41"/>
  <c r="BL93" i="41"/>
  <c r="BM92" i="41"/>
  <c r="BM87" i="41"/>
  <c r="BH86" i="41"/>
  <c r="BI83" i="41"/>
  <c r="BH83" i="41"/>
  <c r="BJ81" i="41"/>
  <c r="BI81" i="41"/>
  <c r="BH77" i="41"/>
  <c r="BJ71" i="41"/>
  <c r="BI70" i="41"/>
  <c r="BH70" i="41"/>
  <c r="BJ67" i="41"/>
  <c r="BM65" i="41"/>
  <c r="BM64" i="41"/>
  <c r="BK61" i="41"/>
  <c r="BJ59" i="41"/>
  <c r="BI58" i="41"/>
  <c r="BI55" i="41"/>
  <c r="BJ44" i="41"/>
  <c r="BM42" i="41"/>
  <c r="BL42" i="41"/>
  <c r="BK40" i="41"/>
  <c r="BM40" i="41"/>
  <c r="BJ39" i="41"/>
  <c r="BJ33" i="41"/>
  <c r="BL27" i="41"/>
  <c r="BH27" i="41"/>
  <c r="BK5" i="41"/>
  <c r="BH125" i="41"/>
  <c r="AC167" i="41"/>
  <c r="C119" i="41" s="1"/>
  <c r="E119" i="41" s="1"/>
  <c r="AQ167" i="41"/>
  <c r="C97" i="41" s="1"/>
  <c r="E97" i="41" s="1"/>
  <c r="AY167" i="41"/>
  <c r="C102" i="41" s="1"/>
  <c r="E102" i="41" s="1"/>
  <c r="BO167" i="41"/>
  <c r="C122" i="41" s="1"/>
  <c r="BK15" i="41"/>
  <c r="BH15" i="41"/>
  <c r="BJ15" i="41"/>
  <c r="BL15" i="41"/>
  <c r="BK66" i="41"/>
  <c r="BH66" i="41"/>
  <c r="BI66" i="41"/>
  <c r="BM66" i="41"/>
  <c r="BM124" i="41"/>
  <c r="BK124" i="41"/>
  <c r="BJ124" i="41"/>
  <c r="BL9" i="41"/>
  <c r="BK9" i="41"/>
  <c r="BH9" i="41"/>
  <c r="BI9" i="41"/>
  <c r="BJ7" i="41"/>
  <c r="BK7" i="41"/>
  <c r="BI7" i="41"/>
  <c r="BM7" i="41"/>
  <c r="BH160" i="41"/>
  <c r="BH162" i="41"/>
  <c r="BJ162" i="41"/>
  <c r="BM163" i="41"/>
  <c r="BL163" i="41"/>
  <c r="BJ160" i="41"/>
  <c r="BH158" i="41"/>
  <c r="BI156" i="41"/>
  <c r="BH156" i="41"/>
  <c r="BL155" i="41"/>
  <c r="BL153" i="41"/>
  <c r="BM150" i="41"/>
  <c r="BI143" i="41"/>
  <c r="BL143" i="41"/>
  <c r="BH139" i="41"/>
  <c r="BJ139" i="41"/>
  <c r="BH136" i="41"/>
  <c r="BM131" i="41"/>
  <c r="BK133" i="41"/>
  <c r="BM133" i="41"/>
  <c r="BK130" i="41"/>
  <c r="BM130" i="41"/>
  <c r="BL122" i="41"/>
  <c r="BK122" i="41"/>
  <c r="BJ120" i="41"/>
  <c r="BL108" i="41"/>
  <c r="BL104" i="41"/>
  <c r="BK104" i="41"/>
  <c r="BJ101" i="41"/>
  <c r="BI101" i="41"/>
  <c r="BK94" i="41"/>
  <c r="BJ94" i="41"/>
  <c r="BM83" i="41"/>
  <c r="BL83" i="41"/>
  <c r="BK81" i="41"/>
  <c r="BM81" i="41"/>
  <c r="BK71" i="41"/>
  <c r="BK70" i="41"/>
  <c r="BL70" i="41"/>
  <c r="BL64" i="41"/>
  <c r="BJ64" i="41"/>
  <c r="BM58" i="41"/>
  <c r="BJ42" i="41"/>
  <c r="BH40" i="41"/>
  <c r="BJ40" i="41"/>
  <c r="BI39" i="41"/>
  <c r="BH39" i="41"/>
  <c r="BI29" i="41"/>
  <c r="BJ29" i="41"/>
  <c r="BL29" i="41"/>
  <c r="BI18" i="41"/>
  <c r="BJ18" i="41"/>
  <c r="BL18" i="41"/>
  <c r="BJ13" i="41"/>
  <c r="BH13" i="41"/>
  <c r="BM13" i="41"/>
  <c r="BK13" i="41"/>
  <c r="BJ9" i="41"/>
  <c r="BH5" i="41"/>
  <c r="BL7" i="41"/>
  <c r="AE167" i="41"/>
  <c r="C120" i="41" s="1"/>
  <c r="E120" i="41" s="1"/>
  <c r="AS167" i="41"/>
  <c r="C113" i="41" s="1"/>
  <c r="BA167" i="41"/>
  <c r="C103" i="41" s="1"/>
  <c r="E103" i="41" s="1"/>
  <c r="BQ167" i="41"/>
  <c r="C123" i="41" s="1"/>
  <c r="E123" i="41" s="1"/>
  <c r="BL25" i="41"/>
  <c r="BM25" i="41"/>
  <c r="BI34" i="41"/>
  <c r="BH34" i="41"/>
  <c r="BH54" i="41"/>
  <c r="BI54" i="41"/>
  <c r="BL54" i="41"/>
  <c r="BM54" i="41"/>
  <c r="BK80" i="41"/>
  <c r="BJ80" i="41"/>
  <c r="BI80" i="41"/>
  <c r="BL80" i="41"/>
  <c r="BH80" i="41"/>
  <c r="BM80" i="41"/>
  <c r="BM117" i="41"/>
  <c r="BL117" i="41"/>
  <c r="BI117" i="41"/>
  <c r="BH117" i="41"/>
  <c r="BM123" i="41"/>
  <c r="BK123" i="41"/>
  <c r="BJ123" i="41"/>
  <c r="BH123" i="41"/>
  <c r="BM128" i="41"/>
  <c r="BJ128" i="41"/>
  <c r="BL128" i="41"/>
  <c r="BI128" i="41"/>
  <c r="E122" i="41"/>
  <c r="BL20" i="41"/>
  <c r="BM20" i="41"/>
  <c r="BH20" i="41"/>
  <c r="BI20" i="41"/>
  <c r="BK10" i="41"/>
  <c r="BI10" i="41"/>
  <c r="BJ10" i="41"/>
  <c r="BM10" i="41"/>
  <c r="BI35" i="41"/>
  <c r="BH35" i="41"/>
  <c r="BK35" i="41"/>
  <c r="BK69" i="41"/>
  <c r="BJ69" i="41"/>
  <c r="BL69" i="41"/>
  <c r="BM69" i="41"/>
  <c r="BH69" i="41"/>
  <c r="BJ119" i="41"/>
  <c r="BM119" i="41"/>
  <c r="BL119" i="41"/>
  <c r="BJ125" i="41"/>
  <c r="BK125" i="41"/>
  <c r="BL125" i="41"/>
  <c r="BM160" i="41"/>
  <c r="BJ155" i="41"/>
  <c r="BL162" i="41"/>
  <c r="BM156" i="41"/>
  <c r="BH150" i="41"/>
  <c r="BM147" i="41"/>
  <c r="BK148" i="41"/>
  <c r="BL139" i="41"/>
  <c r="BI136" i="41"/>
  <c r="BH131" i="41"/>
  <c r="BH130" i="41"/>
  <c r="BJ108" i="41"/>
  <c r="BK101" i="41"/>
  <c r="BI71" i="41"/>
  <c r="BH64" i="41"/>
  <c r="BL58" i="41"/>
  <c r="BK39" i="41"/>
  <c r="BK30" i="41"/>
  <c r="BH30" i="41"/>
  <c r="BJ30" i="41"/>
  <c r="BL30" i="41"/>
  <c r="BK20" i="41"/>
  <c r="BK18" i="41"/>
  <c r="BJ14" i="41"/>
  <c r="BH14" i="41"/>
  <c r="BM14" i="41"/>
  <c r="BH12" i="41"/>
  <c r="BM12" i="41"/>
  <c r="BL12" i="41"/>
  <c r="BI125" i="41"/>
  <c r="BI119" i="41"/>
  <c r="BJ35" i="41"/>
  <c r="BH7" i="41"/>
  <c r="BL10" i="41"/>
  <c r="BI37" i="41"/>
  <c r="BL37" i="41"/>
  <c r="BH37" i="41"/>
  <c r="BK52" i="41"/>
  <c r="BL52" i="41"/>
  <c r="BH52" i="41"/>
  <c r="BK54" i="41"/>
  <c r="BL73" i="41"/>
  <c r="BM73" i="41"/>
  <c r="BI73" i="41"/>
  <c r="BH73" i="41"/>
  <c r="BJ73" i="41"/>
  <c r="BK73" i="41"/>
  <c r="BM79" i="41"/>
  <c r="BK79" i="41"/>
  <c r="BJ79" i="41"/>
  <c r="BL57" i="41"/>
  <c r="BK50" i="41"/>
  <c r="BH60" i="41"/>
  <c r="BH43" i="41"/>
  <c r="BL43" i="41"/>
  <c r="BJ23" i="41"/>
  <c r="BI60" i="41"/>
  <c r="BL50" i="41"/>
  <c r="BL36" i="41"/>
  <c r="BJ50" i="41"/>
  <c r="F62" i="41"/>
  <c r="F63" i="41" s="1"/>
  <c r="E63" i="41"/>
  <c r="F56" i="41"/>
  <c r="F57" i="41" s="1"/>
  <c r="E57" i="41"/>
  <c r="D98" i="41"/>
  <c r="E96" i="41"/>
  <c r="D115" i="41"/>
  <c r="D114" i="41"/>
  <c r="E113" i="41"/>
  <c r="F59" i="41"/>
  <c r="F60" i="41" s="1"/>
  <c r="E60" i="41"/>
  <c r="D111" i="41"/>
  <c r="E109" i="41"/>
  <c r="AB167" i="48"/>
  <c r="D118" i="48" s="1"/>
  <c r="BM150" i="48"/>
  <c r="BL150" i="48"/>
  <c r="BK150" i="48"/>
  <c r="BJ150" i="48"/>
  <c r="BI150" i="48"/>
  <c r="BH150" i="48"/>
  <c r="BM110" i="48"/>
  <c r="BL110" i="48"/>
  <c r="BK110" i="48"/>
  <c r="BJ110" i="48"/>
  <c r="BI110" i="48"/>
  <c r="BH110" i="48"/>
  <c r="BM98" i="48"/>
  <c r="BL98" i="48"/>
  <c r="BK98" i="48"/>
  <c r="BJ98" i="48"/>
  <c r="BI98" i="48"/>
  <c r="BH98" i="48"/>
  <c r="BM82" i="48"/>
  <c r="BL82" i="48"/>
  <c r="BK82" i="48"/>
  <c r="BJ82" i="48"/>
  <c r="BI82" i="48"/>
  <c r="BH82" i="48"/>
  <c r="BM46" i="48"/>
  <c r="BL46" i="48"/>
  <c r="BK46" i="48"/>
  <c r="BJ46" i="48"/>
  <c r="BI46" i="48"/>
  <c r="BH46" i="48"/>
  <c r="BM30" i="48"/>
  <c r="BL30" i="48"/>
  <c r="BK30" i="48"/>
  <c r="BJ30" i="48"/>
  <c r="BI30" i="48"/>
  <c r="BH30" i="48"/>
  <c r="BM10" i="48"/>
  <c r="BL10" i="48"/>
  <c r="BK10" i="48"/>
  <c r="BJ10" i="48"/>
  <c r="BI10" i="48"/>
  <c r="BH10" i="48"/>
  <c r="F62" i="48"/>
  <c r="F63" i="48" s="1"/>
  <c r="AZ167" i="48"/>
  <c r="D102" i="48" s="1"/>
  <c r="BM140" i="48"/>
  <c r="BL140" i="48"/>
  <c r="BJ140" i="48"/>
  <c r="BM118" i="48"/>
  <c r="BL118" i="48"/>
  <c r="BK118" i="48"/>
  <c r="BJ118" i="48"/>
  <c r="BI118" i="48"/>
  <c r="BH118" i="48"/>
  <c r="BM90" i="48"/>
  <c r="BL90" i="48"/>
  <c r="BK90" i="48"/>
  <c r="BJ90" i="48"/>
  <c r="BI90" i="48"/>
  <c r="BH90" i="48"/>
  <c r="BM62" i="48"/>
  <c r="BL62" i="48"/>
  <c r="BK62" i="48"/>
  <c r="BJ62" i="48"/>
  <c r="BI62" i="48"/>
  <c r="BH62" i="48"/>
  <c r="BM50" i="48"/>
  <c r="BL50" i="48"/>
  <c r="BK50" i="48"/>
  <c r="BJ50" i="48"/>
  <c r="BI50" i="48"/>
  <c r="BH50" i="48"/>
  <c r="BM34" i="48"/>
  <c r="BL34" i="48"/>
  <c r="BK34" i="48"/>
  <c r="BJ34" i="48"/>
  <c r="BI34" i="48"/>
  <c r="BH34" i="48"/>
  <c r="BM18" i="48"/>
  <c r="BL18" i="48"/>
  <c r="BK18" i="48"/>
  <c r="BJ18" i="48"/>
  <c r="BI18" i="48"/>
  <c r="BH18" i="48"/>
  <c r="AJ167" i="48"/>
  <c r="D59" i="48" s="1"/>
  <c r="D60" i="48" s="1"/>
  <c r="AQ167" i="48"/>
  <c r="C97" i="48" s="1"/>
  <c r="AU167" i="48"/>
  <c r="C109" i="48" s="1"/>
  <c r="AY167" i="48"/>
  <c r="C102" i="48" s="1"/>
  <c r="E102" i="48" s="1"/>
  <c r="BC167" i="48"/>
  <c r="C104" i="48" s="1"/>
  <c r="AR167" i="48"/>
  <c r="D97" i="48" s="1"/>
  <c r="AV167" i="48"/>
  <c r="D109" i="48" s="1"/>
  <c r="D111" i="48" s="1"/>
  <c r="BM146" i="48"/>
  <c r="BL146" i="48"/>
  <c r="BK146" i="48"/>
  <c r="BJ146" i="48"/>
  <c r="BI146" i="48"/>
  <c r="BH146" i="48"/>
  <c r="BM122" i="48"/>
  <c r="BL122" i="48"/>
  <c r="BK122" i="48"/>
  <c r="BJ122" i="48"/>
  <c r="BI122" i="48"/>
  <c r="BH122" i="48"/>
  <c r="BM102" i="48"/>
  <c r="BL102" i="48"/>
  <c r="BK102" i="48"/>
  <c r="BJ102" i="48"/>
  <c r="BI102" i="48"/>
  <c r="BH102" i="48"/>
  <c r="BM74" i="48"/>
  <c r="BL74" i="48"/>
  <c r="BK74" i="48"/>
  <c r="BJ74" i="48"/>
  <c r="BI74" i="48"/>
  <c r="BH74" i="48"/>
  <c r="BM54" i="48"/>
  <c r="BL54" i="48"/>
  <c r="BK54" i="48"/>
  <c r="BJ54" i="48"/>
  <c r="BI54" i="48"/>
  <c r="BH54" i="48"/>
  <c r="BM42" i="48"/>
  <c r="BL42" i="48"/>
  <c r="BK42" i="48"/>
  <c r="BJ42" i="48"/>
  <c r="BI42" i="48"/>
  <c r="BH42" i="48"/>
  <c r="BM22" i="48"/>
  <c r="BL22" i="48"/>
  <c r="BK22" i="48"/>
  <c r="BJ22" i="48"/>
  <c r="BI22" i="48"/>
  <c r="BH22" i="48"/>
  <c r="BM6" i="48"/>
  <c r="BL6" i="48"/>
  <c r="BK6" i="48"/>
  <c r="BJ6" i="48"/>
  <c r="BI6" i="48"/>
  <c r="BI167" i="48" s="1"/>
  <c r="BH6" i="48"/>
  <c r="Y167" i="48"/>
  <c r="BQ167" i="48"/>
  <c r="C123" i="48" s="1"/>
  <c r="E123" i="48" s="1"/>
  <c r="AC167" i="48"/>
  <c r="C119" i="48" s="1"/>
  <c r="AH167" i="48"/>
  <c r="D56" i="48" s="1"/>
  <c r="D57" i="48" s="1"/>
  <c r="AP167" i="48"/>
  <c r="D96" i="48" s="1"/>
  <c r="D98" i="48" s="1"/>
  <c r="AT167" i="48"/>
  <c r="D113" i="48" s="1"/>
  <c r="AX167" i="48"/>
  <c r="D106" i="48" s="1"/>
  <c r="BB167" i="48"/>
  <c r="D103" i="48" s="1"/>
  <c r="BF167" i="48"/>
  <c r="D105" i="48" s="1"/>
  <c r="BH140" i="48"/>
  <c r="AA167" i="48"/>
  <c r="C118" i="48" s="1"/>
  <c r="AK167" i="48"/>
  <c r="E59" i="48" s="1"/>
  <c r="F59" i="48" s="1"/>
  <c r="F60" i="48" s="1"/>
  <c r="BD167" i="48"/>
  <c r="D104" i="48" s="1"/>
  <c r="E104" i="48" s="1"/>
  <c r="BM154" i="48"/>
  <c r="BL154" i="48"/>
  <c r="BK154" i="48"/>
  <c r="BJ154" i="48"/>
  <c r="BI154" i="48"/>
  <c r="BH154" i="48"/>
  <c r="BM94" i="48"/>
  <c r="BL94" i="48"/>
  <c r="BK94" i="48"/>
  <c r="BJ94" i="48"/>
  <c r="BI94" i="48"/>
  <c r="BH94" i="48"/>
  <c r="BM38" i="48"/>
  <c r="BL38" i="48"/>
  <c r="BK38" i="48"/>
  <c r="BJ38" i="48"/>
  <c r="BI38" i="48"/>
  <c r="BH38" i="48"/>
  <c r="BM26" i="48"/>
  <c r="BL26" i="48"/>
  <c r="BK26" i="48"/>
  <c r="BJ26" i="48"/>
  <c r="BI26" i="48"/>
  <c r="BH26" i="48"/>
  <c r="BM14" i="48"/>
  <c r="BL14" i="48"/>
  <c r="BK14" i="48"/>
  <c r="BJ14" i="48"/>
  <c r="BJ167" i="48" s="1"/>
  <c r="BI14" i="48"/>
  <c r="BH14" i="48"/>
  <c r="AO167" i="48"/>
  <c r="C96" i="48" s="1"/>
  <c r="AS167" i="48"/>
  <c r="C113" i="48" s="1"/>
  <c r="AW167" i="48"/>
  <c r="C106" i="48" s="1"/>
  <c r="E106" i="48" s="1"/>
  <c r="BA167" i="48"/>
  <c r="C103" i="48" s="1"/>
  <c r="BE167" i="48"/>
  <c r="C105" i="48" s="1"/>
  <c r="BH167" i="48"/>
  <c r="BI140" i="48"/>
  <c r="AI167" i="48"/>
  <c r="E56" i="48" s="1"/>
  <c r="BK167" i="48"/>
  <c r="AF167" i="48"/>
  <c r="D120" i="48" s="1"/>
  <c r="E120" i="48" s="1"/>
  <c r="AD167" i="48"/>
  <c r="D119" i="48" s="1"/>
  <c r="E119" i="48" s="1"/>
  <c r="BL158" i="48"/>
  <c r="BL138" i="48"/>
  <c r="BL130" i="48"/>
  <c r="BL126" i="48"/>
  <c r="BL114" i="48"/>
  <c r="BL106" i="48"/>
  <c r="BL86" i="48"/>
  <c r="BL78" i="48"/>
  <c r="BL66" i="48"/>
  <c r="BL58" i="48"/>
  <c r="BO167" i="48"/>
  <c r="C122" i="48" s="1"/>
  <c r="E122" i="48" s="1"/>
  <c r="BM16" i="48"/>
  <c r="BL16" i="48"/>
  <c r="BM12" i="48"/>
  <c r="BL12" i="48"/>
  <c r="BM8" i="48"/>
  <c r="BL8" i="48"/>
  <c r="BM4" i="48"/>
  <c r="BM167" i="48" s="1"/>
  <c r="BL4" i="48"/>
  <c r="E57" i="48"/>
  <c r="F56" i="48"/>
  <c r="F57" i="48" s="1"/>
  <c r="D99" i="48"/>
  <c r="D114" i="48"/>
  <c r="F59" i="52"/>
  <c r="F60" i="52" s="1"/>
  <c r="D60" i="52"/>
  <c r="E109" i="52"/>
  <c r="C111" i="52"/>
  <c r="C110" i="52"/>
  <c r="E119" i="52"/>
  <c r="D114" i="52"/>
  <c r="D115" i="52"/>
  <c r="E106" i="52"/>
  <c r="E105" i="52"/>
  <c r="F56" i="52"/>
  <c r="F57" i="52" s="1"/>
  <c r="D57" i="52"/>
  <c r="E96" i="52"/>
  <c r="C98" i="52"/>
  <c r="E113" i="52"/>
  <c r="E114" i="52" s="1"/>
  <c r="C115" i="52"/>
  <c r="C114" i="52"/>
  <c r="E122" i="52"/>
  <c r="E118" i="52"/>
  <c r="F62" i="52"/>
  <c r="E63" i="52"/>
  <c r="D98" i="52"/>
  <c r="E102" i="52"/>
  <c r="E104" i="52"/>
  <c r="D110" i="52"/>
  <c r="BM167" i="52"/>
  <c r="E115" i="52"/>
  <c r="F63" i="52"/>
  <c r="E98" i="52"/>
  <c r="E99" i="52" s="1"/>
  <c r="D99" i="52"/>
  <c r="AO167" i="22"/>
  <c r="C96" i="22" s="1"/>
  <c r="AY167" i="22"/>
  <c r="C102" i="22" s="1"/>
  <c r="E109" i="53"/>
  <c r="C111" i="53"/>
  <c r="C110" i="53"/>
  <c r="D57" i="53"/>
  <c r="F56" i="53"/>
  <c r="D111" i="53"/>
  <c r="BM165" i="53"/>
  <c r="W85" i="55"/>
  <c r="BM116" i="53"/>
  <c r="BM84" i="53"/>
  <c r="W99" i="55"/>
  <c r="X99" i="55" s="1"/>
  <c r="W77" i="55"/>
  <c r="BM80" i="53"/>
  <c r="BM64" i="53"/>
  <c r="W71" i="55"/>
  <c r="BM56" i="53"/>
  <c r="W72" i="55"/>
  <c r="W74" i="55"/>
  <c r="E96" i="53"/>
  <c r="W117" i="55" s="1"/>
  <c r="W121" i="55" s="1"/>
  <c r="BM123" i="53"/>
  <c r="W82" i="55"/>
  <c r="W81" i="55"/>
  <c r="BM119" i="53"/>
  <c r="BM111" i="53"/>
  <c r="W78" i="55"/>
  <c r="W75" i="55"/>
  <c r="BM79" i="53"/>
  <c r="BM63" i="53"/>
  <c r="W70" i="55"/>
  <c r="BM47" i="53"/>
  <c r="W86" i="55"/>
  <c r="W68" i="55"/>
  <c r="BM43" i="53"/>
  <c r="W79" i="55"/>
  <c r="BM23" i="53"/>
  <c r="D110" i="53"/>
  <c r="BM154" i="53"/>
  <c r="BL154" i="53"/>
  <c r="BK154" i="53"/>
  <c r="BJ154" i="53"/>
  <c r="BI154" i="53"/>
  <c r="BM150" i="53"/>
  <c r="BL150" i="53"/>
  <c r="BK150" i="53"/>
  <c r="BJ150" i="53"/>
  <c r="BI150" i="53"/>
  <c r="BM146" i="53"/>
  <c r="BL146" i="53"/>
  <c r="BK146" i="53"/>
  <c r="BJ146" i="53"/>
  <c r="BI146" i="53"/>
  <c r="BM142" i="53"/>
  <c r="W84" i="55"/>
  <c r="BL142" i="53"/>
  <c r="BK142" i="53"/>
  <c r="BJ142" i="53"/>
  <c r="BI142" i="53"/>
  <c r="BM138" i="53"/>
  <c r="BL138" i="53"/>
  <c r="BK138" i="53"/>
  <c r="BJ138" i="53"/>
  <c r="BI138" i="53"/>
  <c r="BM134" i="53"/>
  <c r="BL134" i="53"/>
  <c r="BK134" i="53"/>
  <c r="BJ134" i="53"/>
  <c r="BI134" i="53"/>
  <c r="BM130" i="53"/>
  <c r="BL130" i="53"/>
  <c r="BK130" i="53"/>
  <c r="BJ130" i="53"/>
  <c r="BI130" i="53"/>
  <c r="BM126" i="53"/>
  <c r="BL126" i="53"/>
  <c r="BK126" i="53"/>
  <c r="BJ126" i="53"/>
  <c r="BI126" i="53"/>
  <c r="BM122" i="53"/>
  <c r="BL122" i="53"/>
  <c r="BK122" i="53"/>
  <c r="BJ122" i="53"/>
  <c r="BI122" i="53"/>
  <c r="BM118" i="53"/>
  <c r="BL118" i="53"/>
  <c r="BK118" i="53"/>
  <c r="BJ118" i="53"/>
  <c r="BI118" i="53"/>
  <c r="BM114" i="53"/>
  <c r="BL114" i="53"/>
  <c r="BK114" i="53"/>
  <c r="BJ114" i="53"/>
  <c r="BI114" i="53"/>
  <c r="BM110" i="53"/>
  <c r="BL110" i="53"/>
  <c r="BK110" i="53"/>
  <c r="BJ110" i="53"/>
  <c r="BI110" i="53"/>
  <c r="BM106" i="53"/>
  <c r="BL106" i="53"/>
  <c r="BK106" i="53"/>
  <c r="BJ106" i="53"/>
  <c r="BI106" i="53"/>
  <c r="BM102" i="53"/>
  <c r="BL102" i="53"/>
  <c r="BK102" i="53"/>
  <c r="BJ102" i="53"/>
  <c r="BI102" i="53"/>
  <c r="BM98" i="53"/>
  <c r="BL98" i="53"/>
  <c r="BK98" i="53"/>
  <c r="BJ98" i="53"/>
  <c r="BI98" i="53"/>
  <c r="BM94" i="53"/>
  <c r="BL94" i="53"/>
  <c r="BK94" i="53"/>
  <c r="BJ94" i="53"/>
  <c r="BI94" i="53"/>
  <c r="BM90" i="53"/>
  <c r="BL90" i="53"/>
  <c r="BK90" i="53"/>
  <c r="BJ90" i="53"/>
  <c r="BI90" i="53"/>
  <c r="BM86" i="53"/>
  <c r="BL86" i="53"/>
  <c r="BK86" i="53"/>
  <c r="BJ86" i="53"/>
  <c r="BI86" i="53"/>
  <c r="BM82" i="53"/>
  <c r="BL82" i="53"/>
  <c r="BK82" i="53"/>
  <c r="BJ82" i="53"/>
  <c r="BI82" i="53"/>
  <c r="BM78" i="53"/>
  <c r="W76" i="55"/>
  <c r="BL78" i="53"/>
  <c r="BK78" i="53"/>
  <c r="BJ78" i="53"/>
  <c r="BI78" i="53"/>
  <c r="BM74" i="53"/>
  <c r="BL74" i="53"/>
  <c r="BK74" i="53"/>
  <c r="BJ74" i="53"/>
  <c r="BI74" i="53"/>
  <c r="BM70" i="53"/>
  <c r="BL70" i="53"/>
  <c r="BK70" i="53"/>
  <c r="BJ70" i="53"/>
  <c r="BI70" i="53"/>
  <c r="BM66" i="53"/>
  <c r="BL66" i="53"/>
  <c r="BK66" i="53"/>
  <c r="BJ66" i="53"/>
  <c r="BI66" i="53"/>
  <c r="BM62" i="53"/>
  <c r="BL62" i="53"/>
  <c r="BK62" i="53"/>
  <c r="BJ62" i="53"/>
  <c r="BI62" i="53"/>
  <c r="BM58" i="53"/>
  <c r="BL58" i="53"/>
  <c r="BK58" i="53"/>
  <c r="BJ58" i="53"/>
  <c r="BI58" i="53"/>
  <c r="BM54" i="53"/>
  <c r="BL54" i="53"/>
  <c r="BK54" i="53"/>
  <c r="BJ54" i="53"/>
  <c r="BI54" i="53"/>
  <c r="BM50" i="53"/>
  <c r="BL50" i="53"/>
  <c r="BK50" i="53"/>
  <c r="BJ50" i="53"/>
  <c r="BI50" i="53"/>
  <c r="BM46" i="53"/>
  <c r="W87" i="55"/>
  <c r="W110" i="55" s="1"/>
  <c r="X110" i="55" s="1"/>
  <c r="BL46" i="53"/>
  <c r="BK46" i="53"/>
  <c r="BJ46" i="53"/>
  <c r="BI46" i="53"/>
  <c r="BM42" i="53"/>
  <c r="BL42" i="53"/>
  <c r="BK42" i="53"/>
  <c r="BJ42" i="53"/>
  <c r="BI42" i="53"/>
  <c r="BM38" i="53"/>
  <c r="BL38" i="53"/>
  <c r="BK38" i="53"/>
  <c r="BJ38" i="53"/>
  <c r="BI38" i="53"/>
  <c r="BM34" i="53"/>
  <c r="BL34" i="53"/>
  <c r="BK34" i="53"/>
  <c r="BJ34" i="53"/>
  <c r="BI34" i="53"/>
  <c r="BM30" i="53"/>
  <c r="BL30" i="53"/>
  <c r="BK30" i="53"/>
  <c r="BJ30" i="53"/>
  <c r="BI30" i="53"/>
  <c r="BH30" i="53"/>
  <c r="BM26" i="53"/>
  <c r="BL26" i="53"/>
  <c r="BK26" i="53"/>
  <c r="BJ26" i="53"/>
  <c r="BI26" i="53"/>
  <c r="BH26" i="53"/>
  <c r="BM22" i="53"/>
  <c r="BL22" i="53"/>
  <c r="BK22" i="53"/>
  <c r="BJ22" i="53"/>
  <c r="BI22" i="53"/>
  <c r="BH22" i="53"/>
  <c r="BM18" i="53"/>
  <c r="BL18" i="53"/>
  <c r="BK18" i="53"/>
  <c r="BJ18" i="53"/>
  <c r="BI18" i="53"/>
  <c r="BH18" i="53"/>
  <c r="BM14" i="53"/>
  <c r="BL14" i="53"/>
  <c r="BK14" i="53"/>
  <c r="BJ14" i="53"/>
  <c r="BI14" i="53"/>
  <c r="BH14" i="53"/>
  <c r="BM10" i="53"/>
  <c r="BL10" i="53"/>
  <c r="BK10" i="53"/>
  <c r="BJ10" i="53"/>
  <c r="BI10" i="53"/>
  <c r="BH10" i="53"/>
  <c r="BM6" i="53"/>
  <c r="BM167" i="53" s="1"/>
  <c r="BL6" i="53"/>
  <c r="BL167" i="53" s="1"/>
  <c r="BK6" i="53"/>
  <c r="BK167" i="53" s="1"/>
  <c r="BJ6" i="53"/>
  <c r="BJ167" i="53" s="1"/>
  <c r="BI6" i="53"/>
  <c r="BI167" i="53" s="1"/>
  <c r="BH6" i="53"/>
  <c r="BH167" i="53" s="1"/>
  <c r="BP167" i="53"/>
  <c r="D122" i="53" s="1"/>
  <c r="W83" i="55"/>
  <c r="BM149" i="53"/>
  <c r="W80" i="55"/>
  <c r="BM117" i="53"/>
  <c r="W92" i="55"/>
  <c r="X92" i="55" s="1"/>
  <c r="BM89" i="53"/>
  <c r="W73" i="55"/>
  <c r="BM57" i="53"/>
  <c r="W69" i="55"/>
  <c r="BM41" i="53"/>
  <c r="W93" i="55"/>
  <c r="BM37" i="53"/>
  <c r="BQ167" i="53"/>
  <c r="C123" i="53" s="1"/>
  <c r="BM36" i="53"/>
  <c r="W98" i="55"/>
  <c r="BR167" i="53"/>
  <c r="D123" i="53" s="1"/>
  <c r="BO167" i="53"/>
  <c r="C122" i="53" s="1"/>
  <c r="BL7" i="45"/>
  <c r="BK7" i="45"/>
  <c r="BJ7" i="45"/>
  <c r="BI7" i="45"/>
  <c r="BM7" i="45"/>
  <c r="BH7" i="45"/>
  <c r="BM113" i="45"/>
  <c r="BJ113" i="45"/>
  <c r="BI113" i="45"/>
  <c r="BK113" i="45"/>
  <c r="BI91" i="45"/>
  <c r="BM59" i="45"/>
  <c r="BL54" i="45"/>
  <c r="BH66" i="45"/>
  <c r="BJ165" i="45"/>
  <c r="BL158" i="45"/>
  <c r="AC167" i="45"/>
  <c r="C119" i="45" s="1"/>
  <c r="AQ167" i="45"/>
  <c r="C97" i="45" s="1"/>
  <c r="AY167" i="45"/>
  <c r="C102" i="45" s="1"/>
  <c r="BO167" i="45"/>
  <c r="C122" i="45" s="1"/>
  <c r="E122" i="45" s="1"/>
  <c r="AA167" i="45"/>
  <c r="C118" i="45" s="1"/>
  <c r="AE167" i="45"/>
  <c r="C120" i="45" s="1"/>
  <c r="E120" i="45" s="1"/>
  <c r="AO167" i="45"/>
  <c r="C96" i="45" s="1"/>
  <c r="C98" i="45" s="1"/>
  <c r="C99" i="45" s="1"/>
  <c r="AS167" i="45"/>
  <c r="C113" i="45" s="1"/>
  <c r="AW167" i="45"/>
  <c r="C106" i="45" s="1"/>
  <c r="BA167" i="45"/>
  <c r="C103" i="45" s="1"/>
  <c r="E103" i="45" s="1"/>
  <c r="BE167" i="45"/>
  <c r="C105" i="45" s="1"/>
  <c r="BQ167" i="45"/>
  <c r="C123" i="45" s="1"/>
  <c r="BH9" i="45"/>
  <c r="BK9" i="45"/>
  <c r="BJ9" i="45"/>
  <c r="BM9" i="45"/>
  <c r="BK23" i="45"/>
  <c r="BL23" i="45"/>
  <c r="T79" i="55"/>
  <c r="BH23" i="45"/>
  <c r="BM31" i="45"/>
  <c r="BJ31" i="45"/>
  <c r="BK50" i="45"/>
  <c r="BJ50" i="45"/>
  <c r="T73" i="55"/>
  <c r="BM57" i="45"/>
  <c r="BK64" i="45"/>
  <c r="BL64" i="45"/>
  <c r="T71" i="55"/>
  <c r="T75" i="55"/>
  <c r="BM94" i="45"/>
  <c r="BJ94" i="45"/>
  <c r="BK108" i="45"/>
  <c r="BL108" i="45"/>
  <c r="BJ127" i="45"/>
  <c r="BK127" i="45"/>
  <c r="T70" i="55"/>
  <c r="BJ59" i="45"/>
  <c r="BK59" i="45"/>
  <c r="BJ141" i="45"/>
  <c r="BK141" i="45"/>
  <c r="BI54" i="45"/>
  <c r="BI59" i="45"/>
  <c r="BH54" i="45"/>
  <c r="BH59" i="45"/>
  <c r="BM66" i="45"/>
  <c r="BL66" i="45"/>
  <c r="BM4" i="45"/>
  <c r="BL4" i="45"/>
  <c r="BJ4" i="45"/>
  <c r="Y167" i="45"/>
  <c r="BI4" i="45"/>
  <c r="BH4" i="45"/>
  <c r="BK4" i="45"/>
  <c r="AD167" i="45"/>
  <c r="D119" i="45" s="1"/>
  <c r="E119" i="45" s="1"/>
  <c r="AR167" i="45"/>
  <c r="D97" i="45" s="1"/>
  <c r="AV167" i="45"/>
  <c r="D109" i="45" s="1"/>
  <c r="AZ167" i="45"/>
  <c r="D102" i="45" s="1"/>
  <c r="E102" i="45" s="1"/>
  <c r="BD167" i="45"/>
  <c r="D104" i="45" s="1"/>
  <c r="E104" i="45" s="1"/>
  <c r="AH167" i="45"/>
  <c r="D56" i="45" s="1"/>
  <c r="AU167" i="45"/>
  <c r="C109" i="45" s="1"/>
  <c r="BC167" i="45"/>
  <c r="C104" i="45" s="1"/>
  <c r="BR167" i="45"/>
  <c r="D123" i="45" s="1"/>
  <c r="BJ11" i="45"/>
  <c r="BL11" i="45"/>
  <c r="BH11" i="45"/>
  <c r="BM11" i="45"/>
  <c r="BK11" i="45"/>
  <c r="BK16" i="45"/>
  <c r="BL16" i="45"/>
  <c r="BM21" i="45"/>
  <c r="BJ21" i="45"/>
  <c r="BH81" i="45"/>
  <c r="BJ81" i="45"/>
  <c r="BM13" i="45"/>
  <c r="BH13" i="45"/>
  <c r="BL13" i="45"/>
  <c r="BK13" i="45"/>
  <c r="BJ54" i="45"/>
  <c r="BM54" i="45"/>
  <c r="BL91" i="45"/>
  <c r="BJ91" i="45"/>
  <c r="BH102" i="45"/>
  <c r="BK102" i="45"/>
  <c r="BL102" i="45"/>
  <c r="BK158" i="45"/>
  <c r="BH158" i="45"/>
  <c r="BH165" i="45"/>
  <c r="BM165" i="45"/>
  <c r="BK165" i="45"/>
  <c r="T91" i="55"/>
  <c r="U91" i="55" s="1"/>
  <c r="BM158" i="45"/>
  <c r="BM141" i="45"/>
  <c r="BL113" i="45"/>
  <c r="BM102" i="45"/>
  <c r="BI13" i="45"/>
  <c r="BJ66" i="45"/>
  <c r="BK91" i="45"/>
  <c r="BJ13" i="45"/>
  <c r="AB167" i="45"/>
  <c r="D118" i="45" s="1"/>
  <c r="E118" i="45" s="1"/>
  <c r="AP167" i="45"/>
  <c r="D96" i="45" s="1"/>
  <c r="D98" i="45" s="1"/>
  <c r="AT167" i="45"/>
  <c r="D113" i="45" s="1"/>
  <c r="E113" i="45" s="1"/>
  <c r="AX167" i="45"/>
  <c r="D106" i="45" s="1"/>
  <c r="E106" i="45" s="1"/>
  <c r="BF167" i="45"/>
  <c r="D105" i="45" s="1"/>
  <c r="E105" i="45" s="1"/>
  <c r="BM19" i="45"/>
  <c r="BJ19" i="45"/>
  <c r="BM33" i="45"/>
  <c r="BJ33" i="45"/>
  <c r="T69" i="55"/>
  <c r="BH69" i="45"/>
  <c r="BK69" i="45"/>
  <c r="BJ69" i="45"/>
  <c r="BL165" i="45"/>
  <c r="U93" i="55"/>
  <c r="T78" i="55"/>
  <c r="BL29" i="45"/>
  <c r="BM36" i="45"/>
  <c r="BJ47" i="45"/>
  <c r="BM116" i="45"/>
  <c r="BJ116" i="45"/>
  <c r="BM159" i="45"/>
  <c r="T87" i="55"/>
  <c r="BJ38" i="45"/>
  <c r="BM40" i="45"/>
  <c r="BM46" i="45"/>
  <c r="BM51" i="45"/>
  <c r="BM83" i="45"/>
  <c r="BJ85" i="45"/>
  <c r="BM100" i="45"/>
  <c r="BJ103" i="45"/>
  <c r="BK106" i="45"/>
  <c r="BM115" i="45"/>
  <c r="BM163" i="45"/>
  <c r="BH163" i="45"/>
  <c r="D110" i="45"/>
  <c r="D111" i="45"/>
  <c r="E109" i="45"/>
  <c r="E110" i="45" s="1"/>
  <c r="E111" i="45"/>
  <c r="E109" i="47"/>
  <c r="E102" i="47"/>
  <c r="C111" i="47"/>
  <c r="C110" i="47"/>
  <c r="E103" i="47"/>
  <c r="E105" i="47"/>
  <c r="C98" i="47"/>
  <c r="C99" i="47" s="1"/>
  <c r="BH145" i="47"/>
  <c r="BH121" i="47"/>
  <c r="BH117" i="47"/>
  <c r="BH97" i="47"/>
  <c r="BH37" i="47"/>
  <c r="BI145" i="47"/>
  <c r="BI121" i="47"/>
  <c r="BI117" i="47"/>
  <c r="BI97" i="47"/>
  <c r="BI37" i="47"/>
  <c r="BJ145" i="47"/>
  <c r="BJ121" i="47"/>
  <c r="BJ117" i="47"/>
  <c r="BJ97" i="47"/>
  <c r="BJ37" i="47"/>
  <c r="BK145" i="47"/>
  <c r="BK121" i="47"/>
  <c r="BK117" i="47"/>
  <c r="BK97" i="47"/>
  <c r="BK37" i="47"/>
  <c r="BL145" i="47"/>
  <c r="BL121" i="47"/>
  <c r="BL97" i="47"/>
  <c r="BL37" i="47"/>
  <c r="BM149" i="47"/>
  <c r="Q83" i="55"/>
  <c r="Q92" i="55"/>
  <c r="R92" i="55" s="1"/>
  <c r="BM89" i="47"/>
  <c r="Q72" i="55"/>
  <c r="BM41" i="47"/>
  <c r="Q69" i="55"/>
  <c r="BQ167" i="47"/>
  <c r="C123" i="47" s="1"/>
  <c r="Q82" i="55"/>
  <c r="AF167" i="47"/>
  <c r="D120" i="47" s="1"/>
  <c r="E120" i="47" s="1"/>
  <c r="BM117" i="47"/>
  <c r="Q80" i="55"/>
  <c r="BM79" i="47"/>
  <c r="Q75" i="55"/>
  <c r="Q70" i="55"/>
  <c r="BM63" i="47"/>
  <c r="BM43" i="47"/>
  <c r="Q68" i="55"/>
  <c r="BM23" i="47"/>
  <c r="Q79" i="55"/>
  <c r="BP167" i="47"/>
  <c r="D122" i="47" s="1"/>
  <c r="Q93" i="55"/>
  <c r="Q95" i="55" s="1"/>
  <c r="AD167" i="47"/>
  <c r="D119" i="47" s="1"/>
  <c r="E119" i="47" s="1"/>
  <c r="BH151" i="47"/>
  <c r="BH107" i="47"/>
  <c r="BH91" i="47"/>
  <c r="BH79" i="47"/>
  <c r="BH71" i="47"/>
  <c r="BH67" i="47"/>
  <c r="BH63" i="47"/>
  <c r="BH55" i="47"/>
  <c r="BH43" i="47"/>
  <c r="BH31" i="47"/>
  <c r="BH23" i="47"/>
  <c r="BH167" i="47" s="1"/>
  <c r="BI151" i="47"/>
  <c r="BI107" i="47"/>
  <c r="BI91" i="47"/>
  <c r="BI79" i="47"/>
  <c r="BI71" i="47"/>
  <c r="BI67" i="47"/>
  <c r="BI63" i="47"/>
  <c r="BI55" i="47"/>
  <c r="BI43" i="47"/>
  <c r="BI31" i="47"/>
  <c r="BI23" i="47"/>
  <c r="BI167" i="47" s="1"/>
  <c r="BJ151" i="47"/>
  <c r="BJ107" i="47"/>
  <c r="BJ91" i="47"/>
  <c r="BJ79" i="47"/>
  <c r="BJ71" i="47"/>
  <c r="BJ67" i="47"/>
  <c r="BJ63" i="47"/>
  <c r="BJ55" i="47"/>
  <c r="BJ43" i="47"/>
  <c r="BJ31" i="47"/>
  <c r="BJ23" i="47"/>
  <c r="BJ167" i="47" s="1"/>
  <c r="BK151" i="47"/>
  <c r="BK107" i="47"/>
  <c r="BK91" i="47"/>
  <c r="BK79" i="47"/>
  <c r="BK71" i="47"/>
  <c r="BK67" i="47"/>
  <c r="BK63" i="47"/>
  <c r="BK55" i="47"/>
  <c r="BK43" i="47"/>
  <c r="BK31" i="47"/>
  <c r="BK23" i="47"/>
  <c r="BK167" i="47" s="1"/>
  <c r="BL151" i="47"/>
  <c r="BL107" i="47"/>
  <c r="BL91" i="47"/>
  <c r="BL79" i="47"/>
  <c r="BL71" i="47"/>
  <c r="BL67" i="47"/>
  <c r="BL63" i="47"/>
  <c r="BL55" i="47"/>
  <c r="BL43" i="47"/>
  <c r="BL31" i="47"/>
  <c r="BL23" i="47"/>
  <c r="BL167" i="47" s="1"/>
  <c r="Q73" i="55"/>
  <c r="BM57" i="47"/>
  <c r="BO167" i="47"/>
  <c r="C122" i="47" s="1"/>
  <c r="AI167" i="47"/>
  <c r="E56" i="47" s="1"/>
  <c r="E57" i="47" s="1"/>
  <c r="AB167" i="47"/>
  <c r="D118" i="47" s="1"/>
  <c r="E118" i="47" s="1"/>
  <c r="Q81" i="55"/>
  <c r="BM119" i="47"/>
  <c r="BR167" i="47"/>
  <c r="D123" i="47" s="1"/>
  <c r="E123" i="47" s="1"/>
  <c r="Q78" i="55"/>
  <c r="BM116" i="47"/>
  <c r="BM36" i="47"/>
  <c r="BM167" i="47"/>
  <c r="D99" i="47"/>
  <c r="E98" i="47"/>
  <c r="E110" i="47"/>
  <c r="D111" i="47"/>
  <c r="E96" i="47"/>
  <c r="Q117" i="55" s="1"/>
  <c r="Q121" i="55" s="1"/>
  <c r="D110" i="47"/>
  <c r="E119" i="46"/>
  <c r="BH39" i="46"/>
  <c r="BL39" i="46"/>
  <c r="BJ39" i="46"/>
  <c r="BI39" i="46"/>
  <c r="BM39" i="46"/>
  <c r="BK147" i="46"/>
  <c r="BM147" i="46"/>
  <c r="BM116" i="46"/>
  <c r="BI81" i="46"/>
  <c r="BQ167" i="46"/>
  <c r="C123" i="46" s="1"/>
  <c r="E123" i="46" s="1"/>
  <c r="AA167" i="46"/>
  <c r="C118" i="46" s="1"/>
  <c r="AE167" i="46"/>
  <c r="C120" i="46" s="1"/>
  <c r="AO167" i="46"/>
  <c r="C96" i="46" s="1"/>
  <c r="C98" i="46" s="1"/>
  <c r="C99" i="46" s="1"/>
  <c r="AS167" i="46"/>
  <c r="C113" i="46" s="1"/>
  <c r="AW167" i="46"/>
  <c r="C106" i="46" s="1"/>
  <c r="BA167" i="46"/>
  <c r="C103" i="46" s="1"/>
  <c r="BE167" i="46"/>
  <c r="C105" i="46" s="1"/>
  <c r="BM34" i="46"/>
  <c r="BI34" i="46"/>
  <c r="BL34" i="46"/>
  <c r="BH34" i="46"/>
  <c r="BK34" i="46"/>
  <c r="N69" i="55"/>
  <c r="BJ43" i="46"/>
  <c r="BM43" i="46"/>
  <c r="BK43" i="46"/>
  <c r="BL48" i="46"/>
  <c r="BM48" i="46"/>
  <c r="BH48" i="46"/>
  <c r="BJ48" i="46"/>
  <c r="BK48" i="46"/>
  <c r="BL59" i="46"/>
  <c r="BH59" i="46"/>
  <c r="BM59" i="46"/>
  <c r="N71" i="55"/>
  <c r="BK92" i="46"/>
  <c r="BH92" i="46"/>
  <c r="BL92" i="46"/>
  <c r="N80" i="55"/>
  <c r="BM136" i="46"/>
  <c r="BJ136" i="46"/>
  <c r="BM143" i="46"/>
  <c r="BJ143" i="46"/>
  <c r="BL156" i="46"/>
  <c r="BK156" i="46"/>
  <c r="N68" i="55"/>
  <c r="N85" i="55"/>
  <c r="BL71" i="46"/>
  <c r="BM71" i="46"/>
  <c r="BH71" i="46"/>
  <c r="BK71" i="46"/>
  <c r="BK72" i="46"/>
  <c r="BJ72" i="46"/>
  <c r="BH72" i="46"/>
  <c r="BL72" i="46"/>
  <c r="BJ80" i="46"/>
  <c r="BK80" i="46"/>
  <c r="BK123" i="46"/>
  <c r="BL123" i="46"/>
  <c r="BH123" i="46"/>
  <c r="N82" i="55"/>
  <c r="BH127" i="46"/>
  <c r="BJ127" i="46"/>
  <c r="BL127" i="46"/>
  <c r="BH147" i="46"/>
  <c r="BM127" i="46"/>
  <c r="BI116" i="46"/>
  <c r="BL116" i="46"/>
  <c r="BK39" i="46"/>
  <c r="BK116" i="46"/>
  <c r="BH57" i="46"/>
  <c r="AH167" i="46"/>
  <c r="D56" i="46" s="1"/>
  <c r="D57" i="46" s="1"/>
  <c r="AU167" i="46"/>
  <c r="C109" i="46" s="1"/>
  <c r="AY167" i="46"/>
  <c r="C102" i="46" s="1"/>
  <c r="BC167" i="46"/>
  <c r="C104" i="46" s="1"/>
  <c r="AP167" i="46"/>
  <c r="D96" i="46" s="1"/>
  <c r="BO167" i="46"/>
  <c r="C122" i="46" s="1"/>
  <c r="E122" i="46" s="1"/>
  <c r="BM27" i="46"/>
  <c r="BH27" i="46"/>
  <c r="BJ27" i="46"/>
  <c r="BK27" i="46"/>
  <c r="BI50" i="46"/>
  <c r="BJ50" i="46"/>
  <c r="BH54" i="46"/>
  <c r="BM54" i="46"/>
  <c r="BK54" i="46"/>
  <c r="BL54" i="46"/>
  <c r="BJ54" i="46"/>
  <c r="BK65" i="46"/>
  <c r="BH65" i="46"/>
  <c r="BL65" i="46"/>
  <c r="BJ69" i="46"/>
  <c r="BM69" i="46"/>
  <c r="BK69" i="46"/>
  <c r="BM74" i="46"/>
  <c r="BJ74" i="46"/>
  <c r="BL103" i="46"/>
  <c r="BK103" i="46"/>
  <c r="BH103" i="46"/>
  <c r="BM114" i="46"/>
  <c r="BJ114" i="46"/>
  <c r="BK129" i="46"/>
  <c r="BM129" i="46"/>
  <c r="BL129" i="46"/>
  <c r="BJ129" i="46"/>
  <c r="BH150" i="46"/>
  <c r="BJ150" i="46"/>
  <c r="BK150" i="46"/>
  <c r="BL150" i="46"/>
  <c r="BM153" i="46"/>
  <c r="BJ153" i="46"/>
  <c r="BM14" i="46"/>
  <c r="BK14" i="46"/>
  <c r="BL14" i="46"/>
  <c r="BI14" i="46"/>
  <c r="BJ14" i="46"/>
  <c r="BL57" i="46"/>
  <c r="BM57" i="46"/>
  <c r="BJ57" i="46"/>
  <c r="BK57" i="46"/>
  <c r="BJ81" i="46"/>
  <c r="BH81" i="46"/>
  <c r="BL81" i="46"/>
  <c r="BL147" i="46"/>
  <c r="BI127" i="46"/>
  <c r="BH116" i="46"/>
  <c r="BL80" i="46"/>
  <c r="BI57" i="46"/>
  <c r="BK127" i="46"/>
  <c r="BM81" i="46"/>
  <c r="BM7" i="46"/>
  <c r="BK7" i="46"/>
  <c r="BI7" i="46"/>
  <c r="BH7" i="46"/>
  <c r="AI167" i="46"/>
  <c r="E56" i="46" s="1"/>
  <c r="BK16" i="46"/>
  <c r="BM16" i="46"/>
  <c r="BJ16" i="46"/>
  <c r="BL16" i="46"/>
  <c r="BH16" i="46"/>
  <c r="BL30" i="46"/>
  <c r="BK30" i="46"/>
  <c r="BJ30" i="46"/>
  <c r="BH30" i="46"/>
  <c r="BI30" i="46"/>
  <c r="BM30" i="46"/>
  <c r="BJ45" i="46"/>
  <c r="BL45" i="46"/>
  <c r="BK45" i="46"/>
  <c r="BM45" i="46"/>
  <c r="BM99" i="46"/>
  <c r="BK99" i="46"/>
  <c r="BJ145" i="46"/>
  <c r="BM145" i="46"/>
  <c r="N77" i="55"/>
  <c r="BJ8" i="46"/>
  <c r="BH8" i="46"/>
  <c r="BM9" i="46"/>
  <c r="BM23" i="46"/>
  <c r="BH23" i="46"/>
  <c r="BM28" i="46"/>
  <c r="BM36" i="46"/>
  <c r="BH36" i="46"/>
  <c r="BM51" i="46"/>
  <c r="BJ107" i="46"/>
  <c r="BK109" i="46"/>
  <c r="BI117" i="46"/>
  <c r="BM137" i="46"/>
  <c r="BJ152" i="46"/>
  <c r="N74" i="55"/>
  <c r="N98" i="55"/>
  <c r="BK23" i="46"/>
  <c r="BM64" i="46"/>
  <c r="BM66" i="46"/>
  <c r="BM87" i="46"/>
  <c r="BK89" i="46"/>
  <c r="BM90" i="46"/>
  <c r="BK97" i="46"/>
  <c r="BJ125" i="46"/>
  <c r="BM149" i="46"/>
  <c r="N92" i="55"/>
  <c r="O92" i="55" s="1"/>
  <c r="BM165" i="46"/>
  <c r="BH165" i="46"/>
  <c r="BK165" i="46"/>
  <c r="BL165" i="46"/>
  <c r="AB167" i="46"/>
  <c r="D118" i="46" s="1"/>
  <c r="E118" i="46" s="1"/>
  <c r="AF167" i="46"/>
  <c r="D120" i="46" s="1"/>
  <c r="E120" i="46" s="1"/>
  <c r="AT167" i="46"/>
  <c r="D113" i="46" s="1"/>
  <c r="BB167" i="46"/>
  <c r="D103" i="46" s="1"/>
  <c r="E103" i="46" s="1"/>
  <c r="BF167" i="46"/>
  <c r="D105" i="46" s="1"/>
  <c r="E105" i="46" s="1"/>
  <c r="AX167" i="46"/>
  <c r="D106" i="46" s="1"/>
  <c r="E106" i="46" s="1"/>
  <c r="E103" i="44"/>
  <c r="E120" i="44"/>
  <c r="BL15" i="44"/>
  <c r="BK15" i="44"/>
  <c r="BI15" i="44"/>
  <c r="BH15" i="44"/>
  <c r="BJ15" i="44"/>
  <c r="BJ27" i="44"/>
  <c r="BH27" i="44"/>
  <c r="BI34" i="44"/>
  <c r="BL34" i="44"/>
  <c r="BM34" i="44"/>
  <c r="BK34" i="44"/>
  <c r="BM61" i="44"/>
  <c r="BJ61" i="44"/>
  <c r="BH61" i="44"/>
  <c r="BJ84" i="44"/>
  <c r="BH84" i="44"/>
  <c r="K99" i="55"/>
  <c r="L99" i="55" s="1"/>
  <c r="BK84" i="44"/>
  <c r="BK89" i="44"/>
  <c r="BH89" i="44"/>
  <c r="K92" i="55"/>
  <c r="L92" i="55" s="1"/>
  <c r="BL89" i="44"/>
  <c r="BJ104" i="44"/>
  <c r="BK104" i="44"/>
  <c r="BH104" i="44"/>
  <c r="BL104" i="44"/>
  <c r="BK126" i="44"/>
  <c r="BL126" i="44"/>
  <c r="BM131" i="44"/>
  <c r="BJ131" i="44"/>
  <c r="BK131" i="44"/>
  <c r="BJ156" i="44"/>
  <c r="BM126" i="44"/>
  <c r="BM104" i="44"/>
  <c r="BM109" i="44"/>
  <c r="BL109" i="44"/>
  <c r="BH95" i="44"/>
  <c r="BI89" i="44"/>
  <c r="BI77" i="44"/>
  <c r="BM27" i="44"/>
  <c r="BL61" i="44"/>
  <c r="BK5" i="44"/>
  <c r="BH126" i="44"/>
  <c r="AC167" i="44"/>
  <c r="C119" i="44" s="1"/>
  <c r="AH167" i="44"/>
  <c r="D56" i="44" s="1"/>
  <c r="AQ167" i="44"/>
  <c r="C97" i="44" s="1"/>
  <c r="C98" i="44" s="1"/>
  <c r="C99" i="44" s="1"/>
  <c r="AU167" i="44"/>
  <c r="C109" i="44" s="1"/>
  <c r="AY167" i="44"/>
  <c r="C102" i="44" s="1"/>
  <c r="BC167" i="44"/>
  <c r="C104" i="44" s="1"/>
  <c r="BQ167" i="44"/>
  <c r="C123" i="44" s="1"/>
  <c r="E123" i="44" s="1"/>
  <c r="BM5" i="44"/>
  <c r="AD167" i="44"/>
  <c r="D119" i="44" s="1"/>
  <c r="E119" i="44" s="1"/>
  <c r="AI167" i="44"/>
  <c r="E56" i="44" s="1"/>
  <c r="E57" i="44" s="1"/>
  <c r="AR167" i="44"/>
  <c r="D97" i="44" s="1"/>
  <c r="E97" i="44" s="1"/>
  <c r="K118" i="55" s="1"/>
  <c r="AZ167" i="44"/>
  <c r="D102" i="44" s="1"/>
  <c r="E102" i="44" s="1"/>
  <c r="BD167" i="44"/>
  <c r="D104" i="44" s="1"/>
  <c r="E104" i="44" s="1"/>
  <c r="BK14" i="44"/>
  <c r="BH14" i="44"/>
  <c r="BJ14" i="44"/>
  <c r="BJ167" i="44" s="1"/>
  <c r="BM14" i="44"/>
  <c r="BL14" i="44"/>
  <c r="BM15" i="44"/>
  <c r="BM18" i="44"/>
  <c r="BJ18" i="44"/>
  <c r="BL18" i="44"/>
  <c r="BH18" i="44"/>
  <c r="BK42" i="44"/>
  <c r="BL42" i="44"/>
  <c r="BJ42" i="44"/>
  <c r="BH42" i="44"/>
  <c r="BH94" i="44"/>
  <c r="BL94" i="44"/>
  <c r="K82" i="55"/>
  <c r="BM123" i="44"/>
  <c r="BJ123" i="44"/>
  <c r="E106" i="44"/>
  <c r="BM57" i="44"/>
  <c r="K73" i="55"/>
  <c r="BJ57" i="44"/>
  <c r="BK57" i="44"/>
  <c r="BM95" i="44"/>
  <c r="BJ95" i="44"/>
  <c r="BL156" i="44"/>
  <c r="BI156" i="44"/>
  <c r="BI126" i="44"/>
  <c r="BI104" i="44"/>
  <c r="BJ109" i="44"/>
  <c r="BJ89" i="44"/>
  <c r="BL77" i="44"/>
  <c r="BK77" i="44"/>
  <c r="BI27" i="44"/>
  <c r="BL27" i="44"/>
  <c r="BJ34" i="44"/>
  <c r="BK39" i="44"/>
  <c r="BH39" i="44"/>
  <c r="BL39" i="44"/>
  <c r="BM39" i="44"/>
  <c r="K70" i="55"/>
  <c r="BM63" i="44"/>
  <c r="BJ63" i="44"/>
  <c r="BK63" i="44"/>
  <c r="BL98" i="44"/>
  <c r="BK98" i="44"/>
  <c r="BH98" i="44"/>
  <c r="K71" i="55"/>
  <c r="BH5" i="44"/>
  <c r="BH167" i="44" s="1"/>
  <c r="BL5" i="44"/>
  <c r="Y167" i="44"/>
  <c r="BI5" i="44"/>
  <c r="E113" i="44"/>
  <c r="BM43" i="44"/>
  <c r="BJ43" i="44"/>
  <c r="K68" i="55"/>
  <c r="BH43" i="44"/>
  <c r="BI43" i="44"/>
  <c r="BM117" i="44"/>
  <c r="K80" i="55"/>
  <c r="BJ117" i="44"/>
  <c r="BM156" i="44"/>
  <c r="BL131" i="44"/>
  <c r="BJ126" i="44"/>
  <c r="BK117" i="44"/>
  <c r="BI95" i="44"/>
  <c r="BK109" i="44"/>
  <c r="BM84" i="44"/>
  <c r="BH77" i="44"/>
  <c r="BL57" i="44"/>
  <c r="BL43" i="44"/>
  <c r="BI61" i="44"/>
  <c r="BH34" i="44"/>
  <c r="BL84" i="44"/>
  <c r="BJ77" i="44"/>
  <c r="BK27" i="44"/>
  <c r="BP167" i="44"/>
  <c r="D122" i="44" s="1"/>
  <c r="E122" i="44" s="1"/>
  <c r="BI20" i="44"/>
  <c r="BL20" i="44"/>
  <c r="BM20" i="44"/>
  <c r="BH20" i="44"/>
  <c r="BK20" i="44"/>
  <c r="BK24" i="44"/>
  <c r="BI24" i="44"/>
  <c r="BJ24" i="44"/>
  <c r="BH24" i="44"/>
  <c r="BL24" i="44"/>
  <c r="BL62" i="44"/>
  <c r="BH62" i="44"/>
  <c r="BK62" i="44"/>
  <c r="BI81" i="44"/>
  <c r="BJ81" i="44"/>
  <c r="BL81" i="44"/>
  <c r="BM81" i="44"/>
  <c r="BH81" i="44"/>
  <c r="BM101" i="44"/>
  <c r="BK101" i="44"/>
  <c r="BM106" i="44"/>
  <c r="BJ106" i="44"/>
  <c r="BK110" i="44"/>
  <c r="BJ110" i="44"/>
  <c r="BH110" i="44"/>
  <c r="BL110" i="44"/>
  <c r="BL132" i="44"/>
  <c r="BK132" i="44"/>
  <c r="BL157" i="44"/>
  <c r="BH157" i="44"/>
  <c r="BJ157" i="44"/>
  <c r="BL162" i="44"/>
  <c r="BH162" i="44"/>
  <c r="BJ162" i="44"/>
  <c r="BH30" i="44"/>
  <c r="BK47" i="44"/>
  <c r="BK56" i="44"/>
  <c r="BK60" i="44"/>
  <c r="BH116" i="44"/>
  <c r="BH119" i="44"/>
  <c r="BM165" i="44"/>
  <c r="BK165" i="44"/>
  <c r="K84" i="55"/>
  <c r="K91" i="55"/>
  <c r="L91" i="55" s="1"/>
  <c r="BL164" i="44"/>
  <c r="E109" i="44"/>
  <c r="D111" i="44"/>
  <c r="D98" i="44"/>
  <c r="E96" i="44"/>
  <c r="K117" i="55" s="1"/>
  <c r="K121" i="55" s="1"/>
  <c r="AO167" i="43"/>
  <c r="C96" i="43" s="1"/>
  <c r="BJ163" i="43"/>
  <c r="BK143" i="43"/>
  <c r="BL132" i="43"/>
  <c r="BI116" i="43"/>
  <c r="BL122" i="43"/>
  <c r="BL119" i="43"/>
  <c r="BL116" i="43"/>
  <c r="BK117" i="43"/>
  <c r="BL105" i="43"/>
  <c r="BI109" i="43"/>
  <c r="BI111" i="43"/>
  <c r="BH111" i="43"/>
  <c r="BI80" i="43"/>
  <c r="BK106" i="43"/>
  <c r="BJ96" i="43"/>
  <c r="BL80" i="43"/>
  <c r="BL91" i="43"/>
  <c r="BK80" i="43"/>
  <c r="BL65" i="43"/>
  <c r="BI67" i="43"/>
  <c r="BM61" i="43"/>
  <c r="BI53" i="43"/>
  <c r="BH66" i="43"/>
  <c r="BL19" i="43"/>
  <c r="BJ29" i="43"/>
  <c r="BK119" i="43"/>
  <c r="BJ51" i="43"/>
  <c r="BJ125" i="43"/>
  <c r="BJ105" i="43"/>
  <c r="BK91" i="43"/>
  <c r="BH61" i="43"/>
  <c r="BK116" i="43"/>
  <c r="BK67" i="43"/>
  <c r="BM10" i="43"/>
  <c r="BJ61" i="43"/>
  <c r="BM80" i="43"/>
  <c r="BM122" i="43"/>
  <c r="BM143" i="43"/>
  <c r="BK163" i="43"/>
  <c r="BI143" i="43"/>
  <c r="BH132" i="43"/>
  <c r="BK132" i="43"/>
  <c r="BH122" i="43"/>
  <c r="BH119" i="43"/>
  <c r="BH116" i="43"/>
  <c r="BH117" i="43"/>
  <c r="BH105" i="43"/>
  <c r="BJ111" i="43"/>
  <c r="BL111" i="43"/>
  <c r="BH106" i="43"/>
  <c r="BK96" i="43"/>
  <c r="BM91" i="43"/>
  <c r="BH80" i="43"/>
  <c r="BH91" i="43"/>
  <c r="BM89" i="43"/>
  <c r="BI65" i="43"/>
  <c r="BI51" i="43"/>
  <c r="BH65" i="43"/>
  <c r="BL51" i="43"/>
  <c r="BL68" i="43"/>
  <c r="BK65" i="43"/>
  <c r="BI61" i="43"/>
  <c r="BK51" i="43"/>
  <c r="BI66" i="43"/>
  <c r="BL66" i="43"/>
  <c r="BM19" i="43"/>
  <c r="BH19" i="43"/>
  <c r="BK10" i="43"/>
  <c r="BK29" i="43"/>
  <c r="BK61" i="43"/>
  <c r="BK19" i="43"/>
  <c r="BJ10" i="43"/>
  <c r="BJ118" i="43"/>
  <c r="BH163" i="43"/>
  <c r="BL143" i="43"/>
  <c r="BL125" i="43"/>
  <c r="BI122" i="43"/>
  <c r="BK125" i="43"/>
  <c r="BM121" i="43"/>
  <c r="BI117" i="43"/>
  <c r="BL117" i="43"/>
  <c r="BM111" i="43"/>
  <c r="BH96" i="43"/>
  <c r="BM106" i="43"/>
  <c r="BL106" i="43"/>
  <c r="BI91" i="43"/>
  <c r="BM90" i="43"/>
  <c r="BJ89" i="43"/>
  <c r="BH51" i="43"/>
  <c r="BH68" i="43"/>
  <c r="BH45" i="43"/>
  <c r="BJ66" i="43"/>
  <c r="BM52" i="43"/>
  <c r="BI19" i="43"/>
  <c r="BM29" i="43"/>
  <c r="BI29" i="43"/>
  <c r="BL109" i="43"/>
  <c r="BL10" i="43"/>
  <c r="BK122" i="43"/>
  <c r="BK109" i="43"/>
  <c r="BK53" i="43"/>
  <c r="BK68" i="43"/>
  <c r="BL121" i="43"/>
  <c r="BL90" i="43"/>
  <c r="BL53" i="43"/>
  <c r="H70" i="55"/>
  <c r="H76" i="55"/>
  <c r="BI89" i="43"/>
  <c r="BJ116" i="43"/>
  <c r="AP167" i="43"/>
  <c r="D96" i="43" s="1"/>
  <c r="AT167" i="43"/>
  <c r="D113" i="43" s="1"/>
  <c r="BB167" i="43"/>
  <c r="D103" i="43" s="1"/>
  <c r="BF167" i="43"/>
  <c r="D105" i="43" s="1"/>
  <c r="BD167" i="43"/>
  <c r="D104" i="43" s="1"/>
  <c r="AF167" i="43"/>
  <c r="D120" i="43" s="1"/>
  <c r="BI121" i="42"/>
  <c r="BK97" i="42"/>
  <c r="BM97" i="42"/>
  <c r="BM81" i="42"/>
  <c r="BL81" i="42"/>
  <c r="BM65" i="42"/>
  <c r="BH59" i="42"/>
  <c r="BJ59" i="42"/>
  <c r="BL20" i="42"/>
  <c r="BJ20" i="42"/>
  <c r="BL17" i="42"/>
  <c r="BK17" i="42"/>
  <c r="BI14" i="42"/>
  <c r="BI6" i="42"/>
  <c r="BK5" i="42"/>
  <c r="BM5" i="42"/>
  <c r="BL117" i="42"/>
  <c r="BK117" i="42"/>
  <c r="BI69" i="42"/>
  <c r="BI79" i="42"/>
  <c r="BI54" i="42"/>
  <c r="BJ56" i="42"/>
  <c r="BJ49" i="42"/>
  <c r="BM16" i="42"/>
  <c r="BJ54" i="42"/>
  <c r="BH34" i="42"/>
  <c r="BM63" i="42"/>
  <c r="BK63" i="42"/>
  <c r="E69" i="55"/>
  <c r="BK121" i="42"/>
  <c r="BM121" i="42"/>
  <c r="BH97" i="42"/>
  <c r="BJ81" i="42"/>
  <c r="BK65" i="42"/>
  <c r="BL59" i="42"/>
  <c r="BH20" i="42"/>
  <c r="BK20" i="42"/>
  <c r="BI17" i="42"/>
  <c r="BK14" i="42"/>
  <c r="BM14" i="42"/>
  <c r="BM6" i="42"/>
  <c r="BH117" i="42"/>
  <c r="BK49" i="42"/>
  <c r="BK54" i="42"/>
  <c r="BM34" i="42"/>
  <c r="BL34" i="42"/>
  <c r="BM7" i="42"/>
  <c r="BJ63" i="42"/>
  <c r="BK69" i="42"/>
  <c r="AC167" i="42"/>
  <c r="C119" i="42" s="1"/>
  <c r="AQ167" i="42"/>
  <c r="C97" i="42" s="1"/>
  <c r="AY167" i="42"/>
  <c r="C102" i="42" s="1"/>
  <c r="BO167" i="42"/>
  <c r="C122" i="42" s="1"/>
  <c r="AA167" i="42"/>
  <c r="C118" i="42" s="1"/>
  <c r="AO167" i="42"/>
  <c r="C96" i="42" s="1"/>
  <c r="AW167" i="42"/>
  <c r="C106" i="42" s="1"/>
  <c r="BE167" i="42"/>
  <c r="C105" i="42" s="1"/>
  <c r="AH167" i="42"/>
  <c r="D56" i="42" s="1"/>
  <c r="D57" i="42" s="1"/>
  <c r="AU167" i="42"/>
  <c r="C109" i="42" s="1"/>
  <c r="C110" i="42" s="1"/>
  <c r="BC167" i="42"/>
  <c r="C104" i="42" s="1"/>
  <c r="BJ159" i="42"/>
  <c r="BH129" i="42"/>
  <c r="BH121" i="42"/>
  <c r="BH114" i="42"/>
  <c r="BH105" i="42"/>
  <c r="BI65" i="42"/>
  <c r="BH14" i="42"/>
  <c r="BH6" i="42"/>
  <c r="BH4" i="42"/>
  <c r="BI117" i="42"/>
  <c r="BL69" i="42"/>
  <c r="BK73" i="42"/>
  <c r="BH49" i="42"/>
  <c r="BL10" i="42"/>
  <c r="BJ34" i="42"/>
  <c r="BL79" i="42"/>
  <c r="BJ117" i="42"/>
  <c r="BM69" i="42"/>
  <c r="E80" i="55"/>
  <c r="BH164" i="54"/>
  <c r="BH105" i="54"/>
  <c r="BH38" i="54"/>
  <c r="BI160" i="54"/>
  <c r="BI148" i="54"/>
  <c r="BI86" i="54"/>
  <c r="BJ160" i="54"/>
  <c r="BJ90" i="54"/>
  <c r="BJ63" i="54"/>
  <c r="BJ41" i="54"/>
  <c r="BK127" i="54"/>
  <c r="BK122" i="54"/>
  <c r="BK90" i="54"/>
  <c r="BK38" i="54"/>
  <c r="BK15" i="54"/>
  <c r="BL160" i="54"/>
  <c r="BL63" i="54"/>
  <c r="BL27" i="54"/>
  <c r="BM62" i="54"/>
  <c r="BH160" i="54"/>
  <c r="BH130" i="54"/>
  <c r="BH119" i="54"/>
  <c r="BH63" i="54"/>
  <c r="BH35" i="54"/>
  <c r="BH15" i="54"/>
  <c r="BI127" i="54"/>
  <c r="BI122" i="54"/>
  <c r="BI35" i="54"/>
  <c r="BI15" i="54"/>
  <c r="BJ130" i="54"/>
  <c r="BJ119" i="54"/>
  <c r="BJ38" i="54"/>
  <c r="BJ15" i="54"/>
  <c r="BK164" i="54"/>
  <c r="BK86" i="54"/>
  <c r="BK35" i="54"/>
  <c r="BK27" i="54"/>
  <c r="BK20" i="54"/>
  <c r="BL86" i="54"/>
  <c r="BM9" i="54"/>
  <c r="BH90" i="54"/>
  <c r="BH27" i="54"/>
  <c r="BI105" i="54"/>
  <c r="BI60" i="54"/>
  <c r="BI41" i="54"/>
  <c r="BI27" i="54"/>
  <c r="BJ152" i="54"/>
  <c r="BJ86" i="54"/>
  <c r="BJ60" i="54"/>
  <c r="BJ35" i="54"/>
  <c r="BK130" i="54"/>
  <c r="BK115" i="54"/>
  <c r="BL90" i="54"/>
  <c r="BL71" i="54"/>
  <c r="BL38" i="54"/>
  <c r="BL15" i="54"/>
  <c r="DH7" i="41"/>
  <c r="DH6" i="41"/>
  <c r="DH4" i="41"/>
  <c r="L4" i="41" s="1"/>
  <c r="U4" i="41" s="1"/>
  <c r="L3" i="41"/>
  <c r="U3" i="41" s="1"/>
  <c r="DF7" i="41"/>
  <c r="DD6" i="41"/>
  <c r="DD7" i="41"/>
  <c r="CY11" i="41"/>
  <c r="CY10" i="41"/>
  <c r="CZ6" i="41"/>
  <c r="L6" i="41" s="1"/>
  <c r="U6" i="41" s="1"/>
  <c r="L5" i="41"/>
  <c r="CZ7" i="41"/>
  <c r="E40" i="41"/>
  <c r="E39" i="41"/>
  <c r="F39" i="41"/>
  <c r="L167" i="48"/>
  <c r="U3" i="48"/>
  <c r="F39" i="48"/>
  <c r="F40" i="48"/>
  <c r="F48" i="48"/>
  <c r="E40" i="48"/>
  <c r="E39" i="48"/>
  <c r="F22" i="48"/>
  <c r="F23" i="48" s="1"/>
  <c r="E30" i="48"/>
  <c r="F29" i="48"/>
  <c r="E44" i="48"/>
  <c r="F51" i="48"/>
  <c r="F52" i="48" s="1"/>
  <c r="F53" i="48" s="1"/>
  <c r="F43" i="48"/>
  <c r="F28" i="48"/>
  <c r="DH4" i="52"/>
  <c r="L3" i="52"/>
  <c r="U3" i="52" s="1"/>
  <c r="DH5" i="52"/>
  <c r="L4" i="52"/>
  <c r="U4" i="52"/>
  <c r="F39" i="52"/>
  <c r="F40" i="52"/>
  <c r="E111" i="52"/>
  <c r="F48" i="52"/>
  <c r="E40" i="52"/>
  <c r="E39" i="52"/>
  <c r="F22" i="52"/>
  <c r="F23" i="52" s="1"/>
  <c r="E30" i="52"/>
  <c r="F29" i="52"/>
  <c r="E44" i="52"/>
  <c r="F51" i="52"/>
  <c r="F52" i="52" s="1"/>
  <c r="F53" i="52" s="1"/>
  <c r="F43" i="52"/>
  <c r="F28" i="52"/>
  <c r="C99" i="52"/>
  <c r="CZ5" i="22"/>
  <c r="F29" i="22"/>
  <c r="F31" i="22" s="1"/>
  <c r="F22" i="22"/>
  <c r="F23" i="22" s="1"/>
  <c r="F47" i="22"/>
  <c r="F28" i="22"/>
  <c r="F43" i="22"/>
  <c r="F22" i="53"/>
  <c r="F23" i="53" s="1"/>
  <c r="E31" i="53"/>
  <c r="E48" i="53"/>
  <c r="L9" i="45"/>
  <c r="U9" i="45" s="1"/>
  <c r="DI11" i="45"/>
  <c r="T46" i="55"/>
  <c r="U46" i="55" s="1"/>
  <c r="U103" i="55" s="1"/>
  <c r="U104" i="55" s="1"/>
  <c r="F77" i="45"/>
  <c r="F73" i="45"/>
  <c r="F81" i="45"/>
  <c r="E44" i="47"/>
  <c r="E30" i="47"/>
  <c r="Q103" i="55"/>
  <c r="Q105" i="55" s="1"/>
  <c r="Q48" i="55"/>
  <c r="DG57" i="47"/>
  <c r="F30" i="46"/>
  <c r="N43" i="55"/>
  <c r="O44" i="55" s="1"/>
  <c r="F73" i="46"/>
  <c r="O51" i="55"/>
  <c r="N53" i="55"/>
  <c r="O53" i="55" s="1"/>
  <c r="CX23" i="46"/>
  <c r="CX22" i="46"/>
  <c r="L22" i="46" s="1"/>
  <c r="U22" i="46" s="1"/>
  <c r="L21" i="46"/>
  <c r="U21" i="46" s="1"/>
  <c r="L19" i="46"/>
  <c r="CX20" i="46"/>
  <c r="L20" i="46" s="1"/>
  <c r="U20" i="46" s="1"/>
  <c r="F81" i="46"/>
  <c r="DA7" i="44"/>
  <c r="DA6" i="44"/>
  <c r="L3" i="44"/>
  <c r="U3" i="44" s="1"/>
  <c r="DA4" i="44"/>
  <c r="L4" i="44" s="1"/>
  <c r="U4" i="44" s="1"/>
  <c r="DB14" i="44"/>
  <c r="DB15" i="44"/>
  <c r="DB12" i="44"/>
  <c r="DB6" i="44"/>
  <c r="L6" i="44" s="1"/>
  <c r="U6" i="44" s="1"/>
  <c r="L5" i="44"/>
  <c r="F24" i="44"/>
  <c r="K5" i="55" s="1"/>
  <c r="L5" i="55" s="1"/>
  <c r="E30" i="44"/>
  <c r="CZ20" i="43"/>
  <c r="CZ21" i="43"/>
  <c r="DH5" i="43"/>
  <c r="CY6" i="43"/>
  <c r="CY7" i="43"/>
  <c r="L3" i="43"/>
  <c r="U3" i="43" s="1"/>
  <c r="E24" i="43"/>
  <c r="E25" i="43"/>
  <c r="E31" i="43"/>
  <c r="F31" i="43"/>
  <c r="DH5" i="42"/>
  <c r="DH6" i="42" s="1"/>
  <c r="DD11" i="42"/>
  <c r="DD10" i="42"/>
  <c r="CY7" i="42"/>
  <c r="CZ18" i="42"/>
  <c r="CZ19" i="42"/>
  <c r="CZ16" i="42"/>
  <c r="F81" i="42"/>
  <c r="E31" i="54"/>
  <c r="CZ5" i="54"/>
  <c r="CY5" i="54"/>
  <c r="L3" i="54"/>
  <c r="O164" i="26"/>
  <c r="R164" i="26" s="1"/>
  <c r="R147" i="26"/>
  <c r="O137" i="26"/>
  <c r="R137" i="26" s="1"/>
  <c r="R37" i="26"/>
  <c r="R41" i="26"/>
  <c r="R46" i="26"/>
  <c r="R45" i="26"/>
  <c r="R42" i="26"/>
  <c r="DD8" i="54"/>
  <c r="DD9" i="54"/>
  <c r="R43" i="26"/>
  <c r="R40" i="26"/>
  <c r="R39" i="26"/>
  <c r="R38" i="26"/>
  <c r="Q56" i="26"/>
  <c r="R34" i="26"/>
  <c r="O56" i="26"/>
  <c r="R35" i="26"/>
  <c r="AB167" i="22"/>
  <c r="D118" i="22" s="1"/>
  <c r="AF167" i="22"/>
  <c r="D120" i="22" s="1"/>
  <c r="AP167" i="22"/>
  <c r="D96" i="22" s="1"/>
  <c r="E96" i="22" s="1"/>
  <c r="Z117" i="55" s="1"/>
  <c r="Z121" i="55" s="1"/>
  <c r="AH167" i="54"/>
  <c r="D56" i="54" s="1"/>
  <c r="D57" i="54" s="1"/>
  <c r="BI111" i="54"/>
  <c r="BJ111" i="54"/>
  <c r="BL111" i="54"/>
  <c r="BK111" i="54"/>
  <c r="BH111" i="54"/>
  <c r="AA167" i="54"/>
  <c r="C118" i="54" s="1"/>
  <c r="BM64" i="43"/>
  <c r="AE167" i="43"/>
  <c r="C120" i="43" s="1"/>
  <c r="BJ64" i="43"/>
  <c r="AA167" i="43"/>
  <c r="C118" i="43" s="1"/>
  <c r="AU167" i="43"/>
  <c r="C109" i="43" s="1"/>
  <c r="C111" i="43" s="1"/>
  <c r="BC167" i="43"/>
  <c r="C104" i="43" s="1"/>
  <c r="AH167" i="43"/>
  <c r="D56" i="43" s="1"/>
  <c r="D57" i="43" s="1"/>
  <c r="AW167" i="43"/>
  <c r="C106" i="43" s="1"/>
  <c r="E106" i="43" s="1"/>
  <c r="BE167" i="43"/>
  <c r="C105" i="43" s="1"/>
  <c r="C110" i="43"/>
  <c r="BK13" i="43"/>
  <c r="BM13" i="43"/>
  <c r="BH13" i="43"/>
  <c r="BJ13" i="43"/>
  <c r="BL13" i="43"/>
  <c r="H68" i="55"/>
  <c r="BM43" i="43"/>
  <c r="BI43" i="43"/>
  <c r="BJ43" i="43"/>
  <c r="BH43" i="43"/>
  <c r="BI44" i="43"/>
  <c r="BK44" i="43"/>
  <c r="BJ44" i="43"/>
  <c r="BL44" i="43"/>
  <c r="BM44" i="43"/>
  <c r="BK165" i="43"/>
  <c r="BL165" i="43"/>
  <c r="BM165" i="43"/>
  <c r="BJ165" i="43"/>
  <c r="BK103" i="43"/>
  <c r="E118" i="43"/>
  <c r="AS167" i="43"/>
  <c r="C113" i="43" s="1"/>
  <c r="E113" i="43" s="1"/>
  <c r="BM4" i="43"/>
  <c r="BK4" i="43"/>
  <c r="BL4" i="43"/>
  <c r="BH4" i="43"/>
  <c r="BJ4" i="43"/>
  <c r="AC167" i="43"/>
  <c r="C119" i="43" s="1"/>
  <c r="BK21" i="43"/>
  <c r="BM21" i="43"/>
  <c r="BH21" i="43"/>
  <c r="BL21" i="43"/>
  <c r="BK33" i="43"/>
  <c r="BM33" i="43"/>
  <c r="BL33" i="43"/>
  <c r="BH33" i="43"/>
  <c r="BJ33" i="43"/>
  <c r="BI33" i="43"/>
  <c r="BH34" i="43"/>
  <c r="BI34" i="43"/>
  <c r="BK34" i="43"/>
  <c r="BJ34" i="43"/>
  <c r="BH40" i="43"/>
  <c r="BJ40" i="43"/>
  <c r="H73" i="55"/>
  <c r="BJ57" i="43"/>
  <c r="BL57" i="43"/>
  <c r="BI57" i="43"/>
  <c r="BK57" i="43"/>
  <c r="BL74" i="43"/>
  <c r="BJ74" i="43"/>
  <c r="BI74" i="43"/>
  <c r="BM75" i="43"/>
  <c r="BJ75" i="43"/>
  <c r="BK75" i="43"/>
  <c r="BH75" i="43"/>
  <c r="BL75" i="43"/>
  <c r="BI75" i="43"/>
  <c r="BM76" i="43"/>
  <c r="BJ76" i="43"/>
  <c r="BI76" i="43"/>
  <c r="BK76" i="43"/>
  <c r="BH76" i="43"/>
  <c r="BM77" i="43"/>
  <c r="BJ77" i="43"/>
  <c r="BL77" i="43"/>
  <c r="BI77" i="43"/>
  <c r="BH77" i="43"/>
  <c r="H75" i="55"/>
  <c r="BL79" i="43"/>
  <c r="BH79" i="43"/>
  <c r="BI79" i="43"/>
  <c r="BJ100" i="43"/>
  <c r="BL100" i="43"/>
  <c r="BK100" i="43"/>
  <c r="BH100" i="43"/>
  <c r="BI100" i="43"/>
  <c r="BM100" i="43"/>
  <c r="BM101" i="43"/>
  <c r="BH101" i="43"/>
  <c r="BL101" i="43"/>
  <c r="BI101" i="43"/>
  <c r="BJ101" i="43"/>
  <c r="BI102" i="43"/>
  <c r="BH102" i="43"/>
  <c r="BK102" i="43"/>
  <c r="BJ102" i="43"/>
  <c r="BK124" i="43"/>
  <c r="BJ124" i="43"/>
  <c r="BI124" i="43"/>
  <c r="BH133" i="43"/>
  <c r="BL133" i="43"/>
  <c r="BM133" i="43"/>
  <c r="BK133" i="43"/>
  <c r="BH146" i="43"/>
  <c r="BK146" i="43"/>
  <c r="BL146" i="43"/>
  <c r="BI146" i="43"/>
  <c r="BH148" i="43"/>
  <c r="BK148" i="43"/>
  <c r="BJ148" i="43"/>
  <c r="BL148" i="43"/>
  <c r="BM148" i="43"/>
  <c r="BJ156" i="43"/>
  <c r="BM156" i="43"/>
  <c r="BH5" i="43"/>
  <c r="BI5" i="43"/>
  <c r="BJ5" i="43"/>
  <c r="BM5" i="43"/>
  <c r="BM81" i="43"/>
  <c r="BK81" i="43"/>
  <c r="BJ81" i="43"/>
  <c r="BL81" i="43"/>
  <c r="BI81" i="43"/>
  <c r="BH103" i="43"/>
  <c r="BI103" i="43"/>
  <c r="BJ103" i="43"/>
  <c r="BL103" i="43"/>
  <c r="BJ151" i="43"/>
  <c r="BI151" i="43"/>
  <c r="BM151" i="43"/>
  <c r="BH151" i="43"/>
  <c r="BH165" i="43"/>
  <c r="BH44" i="43"/>
  <c r="BK43" i="43"/>
  <c r="BA167" i="43"/>
  <c r="C103" i="43" s="1"/>
  <c r="E103" i="43" s="1"/>
  <c r="BH7" i="43"/>
  <c r="BJ7" i="43"/>
  <c r="BK7" i="43"/>
  <c r="BO167" i="43"/>
  <c r="C122" i="43" s="1"/>
  <c r="BQ167" i="43"/>
  <c r="C123" i="43" s="1"/>
  <c r="BJ11" i="43"/>
  <c r="BL11" i="43"/>
  <c r="BK11" i="43"/>
  <c r="BI11" i="43"/>
  <c r="BM11" i="43"/>
  <c r="BL12" i="43"/>
  <c r="BI12" i="43"/>
  <c r="BH12" i="43"/>
  <c r="BK12" i="43"/>
  <c r="BM12" i="43"/>
  <c r="AQ167" i="43"/>
  <c r="C97" i="43" s="1"/>
  <c r="C98" i="43" s="1"/>
  <c r="C99" i="43" s="1"/>
  <c r="AY167" i="43"/>
  <c r="C102" i="43" s="1"/>
  <c r="BM18" i="43"/>
  <c r="BL18" i="43"/>
  <c r="BI18" i="43"/>
  <c r="BH18" i="43"/>
  <c r="BK18" i="43"/>
  <c r="BJ21" i="43"/>
  <c r="BM28" i="43"/>
  <c r="BK28" i="43"/>
  <c r="BJ54" i="43"/>
  <c r="BH54" i="43"/>
  <c r="BL54" i="43"/>
  <c r="BM54" i="43"/>
  <c r="BK54" i="43"/>
  <c r="BM57" i="43"/>
  <c r="BL71" i="43"/>
  <c r="BH71" i="43"/>
  <c r="BI71" i="43"/>
  <c r="BJ71" i="43"/>
  <c r="BK71" i="43"/>
  <c r="BM71" i="43"/>
  <c r="BM73" i="43"/>
  <c r="BL73" i="43"/>
  <c r="BI73" i="43"/>
  <c r="BK73" i="43"/>
  <c r="BJ73" i="43"/>
  <c r="BM88" i="43"/>
  <c r="BI88" i="43"/>
  <c r="BK88" i="43"/>
  <c r="BH88" i="43"/>
  <c r="BI94" i="43"/>
  <c r="BK94" i="43"/>
  <c r="BJ94" i="43"/>
  <c r="BL94" i="43"/>
  <c r="BM94" i="43"/>
  <c r="BH95" i="43"/>
  <c r="BI95" i="43"/>
  <c r="BK95" i="43"/>
  <c r="BM95" i="43"/>
  <c r="BJ120" i="43"/>
  <c r="BH120" i="43"/>
  <c r="BI120" i="43"/>
  <c r="BM120" i="43"/>
  <c r="BK120" i="43"/>
  <c r="BL120" i="43"/>
  <c r="BL131" i="43"/>
  <c r="BI131" i="43"/>
  <c r="BM131" i="43"/>
  <c r="BK131" i="43"/>
  <c r="BJ141" i="43"/>
  <c r="BH141" i="43"/>
  <c r="BI141" i="43"/>
  <c r="BJ146" i="43"/>
  <c r="BM153" i="43"/>
  <c r="BJ153" i="43"/>
  <c r="BH153" i="43"/>
  <c r="BL153" i="43"/>
  <c r="BI153" i="43"/>
  <c r="BK153" i="43"/>
  <c r="BK151" i="43"/>
  <c r="BH81" i="43"/>
  <c r="BM6" i="43"/>
  <c r="BI6" i="43"/>
  <c r="BJ6" i="43"/>
  <c r="BH6" i="43"/>
  <c r="BK6" i="43"/>
  <c r="E105" i="43"/>
  <c r="BI83" i="43"/>
  <c r="BL83" i="43"/>
  <c r="BM83" i="43"/>
  <c r="BH83" i="43"/>
  <c r="BK83" i="43"/>
  <c r="H99" i="55"/>
  <c r="I99" i="55" s="1"/>
  <c r="BJ84" i="43"/>
  <c r="BL84" i="43"/>
  <c r="BH84" i="43"/>
  <c r="BI84" i="43"/>
  <c r="BI108" i="43"/>
  <c r="BJ108" i="43"/>
  <c r="BL108" i="43"/>
  <c r="BM108" i="43"/>
  <c r="BH108" i="43"/>
  <c r="BI115" i="43"/>
  <c r="BJ115" i="43"/>
  <c r="BL115" i="43"/>
  <c r="BM115" i="43"/>
  <c r="BH115" i="43"/>
  <c r="BL127" i="43"/>
  <c r="BJ127" i="43"/>
  <c r="BM127" i="43"/>
  <c r="BH127" i="43"/>
  <c r="BI127" i="43"/>
  <c r="BM130" i="43"/>
  <c r="BJ130" i="43"/>
  <c r="BH130" i="43"/>
  <c r="BI130" i="43"/>
  <c r="BH137" i="43"/>
  <c r="BI137" i="43"/>
  <c r="BL137" i="43"/>
  <c r="BM137" i="43"/>
  <c r="BH139" i="43"/>
  <c r="BI139" i="43"/>
  <c r="BM139" i="43"/>
  <c r="BK139" i="43"/>
  <c r="BM141" i="43"/>
  <c r="E120" i="43"/>
  <c r="BI14" i="43"/>
  <c r="BK27" i="43"/>
  <c r="H69" i="55"/>
  <c r="BM62" i="43"/>
  <c r="BK87" i="43"/>
  <c r="BM99" i="43"/>
  <c r="H82" i="55"/>
  <c r="BK126" i="43"/>
  <c r="BJ135" i="43"/>
  <c r="BJ152" i="43"/>
  <c r="E104" i="43"/>
  <c r="BM104" i="43"/>
  <c r="C98" i="42"/>
  <c r="C99" i="42" s="1"/>
  <c r="BK163" i="42"/>
  <c r="BK159" i="42"/>
  <c r="BI146" i="42"/>
  <c r="BH146" i="42"/>
  <c r="BM108" i="42"/>
  <c r="BM109" i="42"/>
  <c r="BJ104" i="42"/>
  <c r="BI104" i="42"/>
  <c r="BK102" i="42"/>
  <c r="BM102" i="42"/>
  <c r="BK94" i="42"/>
  <c r="BH92" i="42"/>
  <c r="BJ92" i="42"/>
  <c r="BM85" i="42"/>
  <c r="BL85" i="42"/>
  <c r="BK67" i="42"/>
  <c r="BI67" i="42"/>
  <c r="BJ58" i="42"/>
  <c r="BM40" i="42"/>
  <c r="BK32" i="42"/>
  <c r="BM32" i="42"/>
  <c r="BL28" i="42"/>
  <c r="BM21" i="42"/>
  <c r="BL21" i="42"/>
  <c r="BL22" i="42"/>
  <c r="BL4" i="42"/>
  <c r="BH165" i="42"/>
  <c r="BH88" i="42"/>
  <c r="BK88" i="42"/>
  <c r="BI76" i="42"/>
  <c r="BL76" i="42"/>
  <c r="BH73" i="42"/>
  <c r="BK78" i="42"/>
  <c r="BM43" i="42"/>
  <c r="BM47" i="42"/>
  <c r="BK43" i="42"/>
  <c r="BK79" i="42"/>
  <c r="BJ60" i="42"/>
  <c r="BM88" i="42"/>
  <c r="BI163" i="42"/>
  <c r="BH163" i="42"/>
  <c r="BI159" i="42"/>
  <c r="BH159" i="42"/>
  <c r="BK153" i="42"/>
  <c r="BM146" i="42"/>
  <c r="BL146" i="42"/>
  <c r="BI144" i="42"/>
  <c r="BH108" i="42"/>
  <c r="BJ108" i="42"/>
  <c r="BK109" i="42"/>
  <c r="BK104" i="42"/>
  <c r="BM104" i="42"/>
  <c r="BH102" i="42"/>
  <c r="BI94" i="42"/>
  <c r="BH94" i="42"/>
  <c r="BL92" i="42"/>
  <c r="BJ85" i="42"/>
  <c r="BJ67" i="42"/>
  <c r="BM67" i="42"/>
  <c r="BK58" i="42"/>
  <c r="BH40" i="42"/>
  <c r="BJ40" i="42"/>
  <c r="BH32" i="42"/>
  <c r="BI28" i="42"/>
  <c r="BJ21" i="42"/>
  <c r="BI22" i="42"/>
  <c r="BJ4" i="42"/>
  <c r="BI4" i="42"/>
  <c r="BI165" i="42"/>
  <c r="BL165" i="42"/>
  <c r="BJ76" i="42"/>
  <c r="BI73" i="42"/>
  <c r="BL73" i="42"/>
  <c r="BH78" i="42"/>
  <c r="BI25" i="42"/>
  <c r="BH43" i="42"/>
  <c r="E75" i="55"/>
  <c r="E76" i="55"/>
  <c r="BM163" i="42"/>
  <c r="BM159" i="42"/>
  <c r="BL152" i="42"/>
  <c r="BK137" i="42"/>
  <c r="BL108" i="42"/>
  <c r="BI109" i="42"/>
  <c r="BM94" i="42"/>
  <c r="BI58" i="42"/>
  <c r="BL40" i="42"/>
  <c r="BK28" i="42"/>
  <c r="BK22" i="42"/>
  <c r="BJ12" i="42"/>
  <c r="BK4" i="42"/>
  <c r="BJ165" i="42"/>
  <c r="BM79" i="42"/>
  <c r="BK76" i="42"/>
  <c r="BJ73" i="42"/>
  <c r="BI78" i="42"/>
  <c r="BI43" i="42"/>
  <c r="BL43" i="42"/>
  <c r="BM60" i="42"/>
  <c r="BJ79" i="42"/>
  <c r="BM165" i="42"/>
  <c r="AO167" i="54"/>
  <c r="C96" i="54" s="1"/>
  <c r="BO167" i="54"/>
  <c r="C122" i="54" s="1"/>
  <c r="AS167" i="54"/>
  <c r="C113" i="54" s="1"/>
  <c r="BE167" i="54"/>
  <c r="C105" i="54" s="1"/>
  <c r="BQ167" i="54"/>
  <c r="C123" i="54" s="1"/>
  <c r="C110" i="54"/>
  <c r="C111" i="54"/>
  <c r="AC167" i="54"/>
  <c r="C119" i="54" s="1"/>
  <c r="BM12" i="54"/>
  <c r="AY167" i="54"/>
  <c r="C102" i="54" s="1"/>
  <c r="AQ167" i="54"/>
  <c r="C97" i="54" s="1"/>
  <c r="C98" i="54" s="1"/>
  <c r="C99" i="54" s="1"/>
  <c r="AE167" i="54"/>
  <c r="C120" i="54" s="1"/>
  <c r="Z110" i="55"/>
  <c r="AA110" i="55" s="1"/>
  <c r="AF47" i="55"/>
  <c r="AG47" i="55" s="1"/>
  <c r="C52" i="55"/>
  <c r="AF52" i="55"/>
  <c r="AG52" i="55" s="1"/>
  <c r="N110" i="55"/>
  <c r="O110" i="55" s="1"/>
  <c r="AA95" i="55"/>
  <c r="Z115" i="55" s="1"/>
  <c r="AA115" i="55" s="1"/>
  <c r="AD94" i="55"/>
  <c r="B8" i="55"/>
  <c r="AF44" i="55"/>
  <c r="AF81" i="55"/>
  <c r="AF68" i="55"/>
  <c r="AF79" i="55"/>
  <c r="BH149" i="43"/>
  <c r="BM149" i="43"/>
  <c r="BL149" i="43"/>
  <c r="BJ149" i="43"/>
  <c r="BR167" i="43"/>
  <c r="D123" i="43" s="1"/>
  <c r="B84" i="55"/>
  <c r="BI62" i="43"/>
  <c r="BI45" i="43"/>
  <c r="BM58" i="43"/>
  <c r="BH56" i="43"/>
  <c r="BH50" i="43"/>
  <c r="BK52" i="43"/>
  <c r="BI28" i="43"/>
  <c r="BI40" i="43"/>
  <c r="BJ35" i="43"/>
  <c r="BL28" i="43"/>
  <c r="BI24" i="43"/>
  <c r="BI8" i="43"/>
  <c r="BM16" i="43"/>
  <c r="BK8" i="43"/>
  <c r="BJ16" i="43"/>
  <c r="BK64" i="43"/>
  <c r="BH58" i="43"/>
  <c r="BK50" i="43"/>
  <c r="BL24" i="43"/>
  <c r="BK9" i="43"/>
  <c r="BK62" i="43"/>
  <c r="BK58" i="43"/>
  <c r="BH9" i="43"/>
  <c r="BM36" i="43"/>
  <c r="BM40" i="43"/>
  <c r="BK40" i="43"/>
  <c r="BM63" i="43"/>
  <c r="BH74" i="43"/>
  <c r="BK84" i="43"/>
  <c r="AV167" i="43"/>
  <c r="D109" i="43" s="1"/>
  <c r="BM119" i="43"/>
  <c r="BM124" i="43"/>
  <c r="BL124" i="43"/>
  <c r="BH126" i="43"/>
  <c r="BJ139" i="43"/>
  <c r="BL139" i="43"/>
  <c r="BH142" i="43"/>
  <c r="BI149" i="43"/>
  <c r="BJ150" i="43"/>
  <c r="BL150" i="43"/>
  <c r="BJ154" i="43"/>
  <c r="BL154" i="43"/>
  <c r="BM164" i="43"/>
  <c r="BL62" i="43"/>
  <c r="BI58" i="43"/>
  <c r="BL45" i="43"/>
  <c r="BH52" i="43"/>
  <c r="BH28" i="43"/>
  <c r="BK16" i="43"/>
  <c r="BK56" i="43"/>
  <c r="BH42" i="43"/>
  <c r="BJ28" i="43"/>
  <c r="BJ50" i="43"/>
  <c r="BL42" i="43"/>
  <c r="BH8" i="43"/>
  <c r="BM9" i="43"/>
  <c r="BL9" i="43"/>
  <c r="BK24" i="43"/>
  <c r="BK35" i="43"/>
  <c r="AD167" i="43"/>
  <c r="D119" i="43" s="1"/>
  <c r="BP167" i="43"/>
  <c r="D122" i="43" s="1"/>
  <c r="BL40" i="43"/>
  <c r="BM42" i="43"/>
  <c r="BJ45" i="43"/>
  <c r="BM50" i="43"/>
  <c r="BI52" i="43"/>
  <c r="BM56" i="43"/>
  <c r="BJ58" i="43"/>
  <c r="BL64" i="43"/>
  <c r="BM79" i="43"/>
  <c r="BJ80" i="43"/>
  <c r="H71" i="55"/>
  <c r="BM117" i="43"/>
  <c r="BI165" i="43"/>
  <c r="H72" i="55"/>
  <c r="BI50" i="43"/>
  <c r="BM45" i="43"/>
  <c r="BI64" i="43"/>
  <c r="BL56" i="43"/>
  <c r="BI42" i="43"/>
  <c r="BI16" i="43"/>
  <c r="BM38" i="42"/>
  <c r="BH162" i="42"/>
  <c r="BJ162" i="42"/>
  <c r="BK158" i="42"/>
  <c r="BM158" i="42"/>
  <c r="BH156" i="42"/>
  <c r="BJ156" i="42"/>
  <c r="BI153" i="42"/>
  <c r="BH153" i="42"/>
  <c r="BI152" i="42"/>
  <c r="BL145" i="42"/>
  <c r="BH137" i="42"/>
  <c r="BL129" i="42"/>
  <c r="BL114" i="42"/>
  <c r="BI112" i="42"/>
  <c r="BK113" i="42"/>
  <c r="BI96" i="42"/>
  <c r="BM93" i="42"/>
  <c r="BL87" i="42"/>
  <c r="BJ68" i="42"/>
  <c r="BM64" i="42"/>
  <c r="BH64" i="42"/>
  <c r="BK62" i="42"/>
  <c r="BH61" i="42"/>
  <c r="BJ61" i="42"/>
  <c r="BI45" i="42"/>
  <c r="BM41" i="42"/>
  <c r="BL41" i="42"/>
  <c r="BH38" i="42"/>
  <c r="BJ38" i="42"/>
  <c r="BI33" i="42"/>
  <c r="BJ29" i="42"/>
  <c r="BJ18" i="42"/>
  <c r="BK12" i="42"/>
  <c r="BK3" i="42"/>
  <c r="BL142" i="42"/>
  <c r="BI126" i="42"/>
  <c r="BL126" i="42"/>
  <c r="BH84" i="42"/>
  <c r="BI57" i="42"/>
  <c r="BK56" i="42"/>
  <c r="BL25" i="42"/>
  <c r="BL119" i="42"/>
  <c r="BK25" i="42"/>
  <c r="BM57" i="42"/>
  <c r="BM84" i="42"/>
  <c r="BL162" i="42"/>
  <c r="BK162" i="42"/>
  <c r="BH158" i="42"/>
  <c r="BL156" i="42"/>
  <c r="BK156" i="42"/>
  <c r="BM153" i="42"/>
  <c r="BL153" i="42"/>
  <c r="BM152" i="42"/>
  <c r="BJ147" i="42"/>
  <c r="BK145" i="42"/>
  <c r="BL137" i="42"/>
  <c r="BJ129" i="42"/>
  <c r="BI129" i="42"/>
  <c r="BI114" i="42"/>
  <c r="BK112" i="42"/>
  <c r="BM112" i="42"/>
  <c r="BM113" i="42"/>
  <c r="BH113" i="42"/>
  <c r="BK111" i="42"/>
  <c r="BM96" i="42"/>
  <c r="BH93" i="42"/>
  <c r="BJ93" i="42"/>
  <c r="BK68" i="42"/>
  <c r="BI64" i="42"/>
  <c r="BL64" i="42"/>
  <c r="BI62" i="42"/>
  <c r="BH62" i="42"/>
  <c r="BL61" i="42"/>
  <c r="BM45" i="42"/>
  <c r="BJ41" i="42"/>
  <c r="BL38" i="42"/>
  <c r="BK38" i="42"/>
  <c r="BK33" i="42"/>
  <c r="BM33" i="42"/>
  <c r="BK29" i="42"/>
  <c r="BK18" i="42"/>
  <c r="BI12" i="42"/>
  <c r="BH12" i="42"/>
  <c r="BI3" i="42"/>
  <c r="BH3" i="42"/>
  <c r="BI115" i="42"/>
  <c r="BL115" i="42"/>
  <c r="BJ126" i="42"/>
  <c r="BM119" i="42"/>
  <c r="BJ118" i="42"/>
  <c r="BH56" i="42"/>
  <c r="BH25" i="42"/>
  <c r="BJ115" i="42"/>
  <c r="BK119" i="42"/>
  <c r="BK57" i="42"/>
  <c r="BJ119" i="42"/>
  <c r="BH119" i="42"/>
  <c r="BM126" i="42"/>
  <c r="E71" i="55"/>
  <c r="E72" i="55"/>
  <c r="E73" i="55"/>
  <c r="BL160" i="42"/>
  <c r="BH152" i="42"/>
  <c r="BL147" i="42"/>
  <c r="BJ137" i="42"/>
  <c r="BK129" i="42"/>
  <c r="BK114" i="42"/>
  <c r="BH112" i="42"/>
  <c r="BI113" i="42"/>
  <c r="BH96" i="42"/>
  <c r="BL93" i="42"/>
  <c r="BI68" i="42"/>
  <c r="BM62" i="42"/>
  <c r="BH45" i="42"/>
  <c r="BK41" i="42"/>
  <c r="BH33" i="42"/>
  <c r="BI29" i="42"/>
  <c r="BM18" i="42"/>
  <c r="BM12" i="42"/>
  <c r="BM3" i="42"/>
  <c r="BH115" i="42"/>
  <c r="BI119" i="42"/>
  <c r="BK115" i="42"/>
  <c r="BI84" i="42"/>
  <c r="BI56" i="42"/>
  <c r="BM25" i="42"/>
  <c r="BK84" i="42"/>
  <c r="BH57" i="42"/>
  <c r="BJ84" i="42"/>
  <c r="BL57" i="42"/>
  <c r="E84" i="55"/>
  <c r="BH74" i="54"/>
  <c r="BH20" i="54"/>
  <c r="BI118" i="54"/>
  <c r="BI87" i="54"/>
  <c r="BI74" i="54"/>
  <c r="BI66" i="54"/>
  <c r="BI20" i="54"/>
  <c r="BJ135" i="54"/>
  <c r="BJ34" i="54"/>
  <c r="BJ18" i="54"/>
  <c r="BK74" i="54"/>
  <c r="BK24" i="54"/>
  <c r="BL74" i="54"/>
  <c r="BL56" i="54"/>
  <c r="BL46" i="54"/>
  <c r="BL39" i="54"/>
  <c r="B80" i="55"/>
  <c r="BH135" i="54"/>
  <c r="BH70" i="54"/>
  <c r="BH56" i="54"/>
  <c r="BH46" i="54"/>
  <c r="BH24" i="54"/>
  <c r="BI94" i="54"/>
  <c r="BI24" i="54"/>
  <c r="BI5" i="54"/>
  <c r="BJ159" i="54"/>
  <c r="BJ118" i="54"/>
  <c r="BJ39" i="54"/>
  <c r="BJ22" i="54"/>
  <c r="BK70" i="54"/>
  <c r="BK5" i="54"/>
  <c r="BL155" i="54"/>
  <c r="BL135" i="54"/>
  <c r="BL18" i="54"/>
  <c r="BM133" i="54"/>
  <c r="BM131" i="54"/>
  <c r="BM129" i="54"/>
  <c r="BM127" i="54"/>
  <c r="BM125" i="54"/>
  <c r="BM123" i="54"/>
  <c r="BM121" i="54"/>
  <c r="BH118" i="54"/>
  <c r="BH97" i="54"/>
  <c r="BH66" i="54"/>
  <c r="BH28" i="54"/>
  <c r="BH5" i="54"/>
  <c r="BI155" i="54"/>
  <c r="BI28" i="54"/>
  <c r="BJ139" i="54"/>
  <c r="BJ70" i="54"/>
  <c r="BJ46" i="54"/>
  <c r="BJ26" i="54"/>
  <c r="BJ5" i="54"/>
  <c r="BK118" i="54"/>
  <c r="BK46" i="54"/>
  <c r="BL118" i="54"/>
  <c r="BL22" i="54"/>
  <c r="BL5" i="54"/>
  <c r="BM159" i="54"/>
  <c r="BM94" i="54"/>
  <c r="BM46" i="54"/>
  <c r="BM34" i="54"/>
  <c r="BM32" i="54"/>
  <c r="BM30" i="54"/>
  <c r="BM28" i="54"/>
  <c r="BM26" i="54"/>
  <c r="BM24" i="54"/>
  <c r="BM22" i="54"/>
  <c r="BM20" i="54"/>
  <c r="BM18" i="54"/>
  <c r="BM16" i="54"/>
  <c r="BM14" i="54"/>
  <c r="DF5" i="54"/>
  <c r="L5" i="54" s="1"/>
  <c r="U5" i="54" s="1"/>
  <c r="DF4" i="54"/>
  <c r="F77" i="54"/>
  <c r="DF6" i="42"/>
  <c r="DF7" i="42"/>
  <c r="L6" i="42"/>
  <c r="U6" i="42" s="1"/>
  <c r="L3" i="42"/>
  <c r="U3" i="42" s="1"/>
  <c r="DF4" i="42"/>
  <c r="L4" i="42" s="1"/>
  <c r="U4" i="42" s="1"/>
  <c r="L4" i="43"/>
  <c r="U4" i="43" s="1"/>
  <c r="DH6" i="54"/>
  <c r="DH7" i="54"/>
  <c r="DN4" i="53"/>
  <c r="DR9" i="53"/>
  <c r="AK9" i="53" s="1"/>
  <c r="DL10" i="53"/>
  <c r="DL11" i="53" s="1"/>
  <c r="DL12" i="53" s="1"/>
  <c r="DL13" i="53" s="1"/>
  <c r="DL14" i="53" s="1"/>
  <c r="DL15" i="53" s="1"/>
  <c r="DL16" i="53" s="1"/>
  <c r="DL17" i="53" s="1"/>
  <c r="DL18" i="53" s="1"/>
  <c r="DL19" i="53" s="1"/>
  <c r="DL20" i="53" s="1"/>
  <c r="DL21" i="53" s="1"/>
  <c r="DL22" i="53" s="1"/>
  <c r="DQ9" i="53"/>
  <c r="AJ9" i="53" s="1"/>
  <c r="DQ3" i="45"/>
  <c r="AJ3" i="45" s="1"/>
  <c r="DR3" i="45"/>
  <c r="AK3" i="45" s="1"/>
  <c r="DL4" i="45"/>
  <c r="DN4" i="47"/>
  <c r="DL4" i="47"/>
  <c r="DL4" i="46"/>
  <c r="DQ3" i="46"/>
  <c r="AJ3" i="46" s="1"/>
  <c r="DN4" i="43"/>
  <c r="DR9" i="43"/>
  <c r="AK9" i="43" s="1"/>
  <c r="DL10" i="43"/>
  <c r="DL11" i="43" s="1"/>
  <c r="DL12" i="43" s="1"/>
  <c r="DL13" i="43" s="1"/>
  <c r="DL14" i="43" s="1"/>
  <c r="DL15" i="43" s="1"/>
  <c r="DL16" i="43" s="1"/>
  <c r="DL17" i="43" s="1"/>
  <c r="DL18" i="43" s="1"/>
  <c r="DL19" i="43" s="1"/>
  <c r="DL20" i="43" s="1"/>
  <c r="DL21" i="43" s="1"/>
  <c r="DL22" i="43" s="1"/>
  <c r="DQ9" i="43"/>
  <c r="AJ9" i="43" s="1"/>
  <c r="DS9" i="42"/>
  <c r="AL9" i="42" s="1"/>
  <c r="DN10" i="42"/>
  <c r="DN11" i="42" s="1"/>
  <c r="DN12" i="42" s="1"/>
  <c r="DN13" i="42" s="1"/>
  <c r="DN14" i="42" s="1"/>
  <c r="DN15" i="42" s="1"/>
  <c r="DN16" i="42" s="1"/>
  <c r="DN17" i="42" s="1"/>
  <c r="DN18" i="42" s="1"/>
  <c r="DN19" i="42" s="1"/>
  <c r="DN20" i="42" s="1"/>
  <c r="DN21" i="42" s="1"/>
  <c r="DN22" i="42" s="1"/>
  <c r="DT22" i="42" s="1"/>
  <c r="AM22" i="42" s="1"/>
  <c r="DT9" i="42"/>
  <c r="AM9" i="42" s="1"/>
  <c r="DN4" i="54"/>
  <c r="DQ4" i="54"/>
  <c r="AJ4" i="54" s="1"/>
  <c r="DL5" i="54"/>
  <c r="F24" i="22"/>
  <c r="Z5" i="55" s="1"/>
  <c r="AA5" i="55" s="1"/>
  <c r="Z4" i="55"/>
  <c r="F25" i="22"/>
  <c r="F44" i="22"/>
  <c r="Z14" i="55" s="1"/>
  <c r="AA14" i="55" s="1"/>
  <c r="Z13" i="55"/>
  <c r="F51" i="22"/>
  <c r="F52" i="22" s="1"/>
  <c r="D31" i="22"/>
  <c r="F35" i="22"/>
  <c r="F36" i="22" s="1"/>
  <c r="F37" i="22" s="1"/>
  <c r="F38" i="22" s="1"/>
  <c r="F89" i="22"/>
  <c r="F90" i="22" s="1"/>
  <c r="F30" i="22"/>
  <c r="F48" i="22"/>
  <c r="Z19" i="55" s="1"/>
  <c r="AA19" i="55" s="1"/>
  <c r="Z18" i="55"/>
  <c r="F86" i="22"/>
  <c r="Z55" i="55"/>
  <c r="F66" i="22"/>
  <c r="F67" i="22" s="1"/>
  <c r="F73" i="22"/>
  <c r="Z43" i="55"/>
  <c r="AA44" i="55" s="1"/>
  <c r="F81" i="22"/>
  <c r="Z51" i="55"/>
  <c r="F77" i="22"/>
  <c r="Z46" i="55"/>
  <c r="W18" i="55"/>
  <c r="W20" i="55" s="1"/>
  <c r="E111" i="53"/>
  <c r="F48" i="53"/>
  <c r="W19" i="55" s="1"/>
  <c r="X19" i="55" s="1"/>
  <c r="E39" i="53"/>
  <c r="E40" i="53"/>
  <c r="F68" i="53"/>
  <c r="W40" i="55"/>
  <c r="W41" i="55" s="1"/>
  <c r="W55" i="55"/>
  <c r="X55" i="55" s="1"/>
  <c r="F86" i="53"/>
  <c r="F24" i="53"/>
  <c r="W5" i="55" s="1"/>
  <c r="X5" i="55" s="1"/>
  <c r="W4" i="55"/>
  <c r="F25" i="53"/>
  <c r="W58" i="55"/>
  <c r="X58" i="55" s="1"/>
  <c r="F91" i="53"/>
  <c r="E30" i="53"/>
  <c r="F29" i="53"/>
  <c r="E44" i="53"/>
  <c r="F51" i="53"/>
  <c r="F52" i="53" s="1"/>
  <c r="E99" i="53"/>
  <c r="W2" i="55"/>
  <c r="X119" i="55" s="1"/>
  <c r="F28" i="53"/>
  <c r="F43" i="53"/>
  <c r="E24" i="53"/>
  <c r="F35" i="53"/>
  <c r="F36" i="53" s="1"/>
  <c r="F37" i="53" s="1"/>
  <c r="F38" i="53" s="1"/>
  <c r="C99" i="53"/>
  <c r="F39" i="45"/>
  <c r="F40" i="45"/>
  <c r="F91" i="45"/>
  <c r="T58" i="55"/>
  <c r="U58" i="55" s="1"/>
  <c r="F53" i="45"/>
  <c r="T24" i="55" s="1"/>
  <c r="U24" i="55" s="1"/>
  <c r="T55" i="55"/>
  <c r="T56" i="55" s="1"/>
  <c r="U56" i="55" s="1"/>
  <c r="T18" i="55"/>
  <c r="T20" i="55" s="1"/>
  <c r="F48" i="45"/>
  <c r="T19" i="55" s="1"/>
  <c r="U19" i="55" s="1"/>
  <c r="T40" i="55"/>
  <c r="U40" i="55" s="1"/>
  <c r="U41" i="55" s="1"/>
  <c r="F25" i="45"/>
  <c r="F44" i="45"/>
  <c r="T14" i="55" s="1"/>
  <c r="U14" i="55" s="1"/>
  <c r="E25" i="45"/>
  <c r="E24" i="45"/>
  <c r="E40" i="45"/>
  <c r="E39" i="45"/>
  <c r="E31" i="45"/>
  <c r="F39" i="47"/>
  <c r="F40" i="47"/>
  <c r="F25" i="47"/>
  <c r="F24" i="47"/>
  <c r="Q5" i="55" s="1"/>
  <c r="R5" i="55" s="1"/>
  <c r="Q4" i="55"/>
  <c r="R4" i="55" s="1"/>
  <c r="R8" i="55" s="1"/>
  <c r="R10" i="55" s="1"/>
  <c r="Q23" i="55"/>
  <c r="R23" i="55" s="1"/>
  <c r="F53" i="47"/>
  <c r="Q24" i="55" s="1"/>
  <c r="R24" i="55" s="1"/>
  <c r="F91" i="47"/>
  <c r="Q58" i="55"/>
  <c r="Q59" i="55" s="1"/>
  <c r="R59" i="55" s="1"/>
  <c r="Q13" i="55"/>
  <c r="R13" i="55" s="1"/>
  <c r="F86" i="47"/>
  <c r="E111" i="47"/>
  <c r="Q40" i="55"/>
  <c r="E25" i="47"/>
  <c r="E24" i="47"/>
  <c r="E39" i="47"/>
  <c r="E40" i="47"/>
  <c r="E48" i="47"/>
  <c r="F24" i="46"/>
  <c r="N5" i="55" s="1"/>
  <c r="O5" i="55" s="1"/>
  <c r="N4" i="55"/>
  <c r="N8" i="55" s="1"/>
  <c r="F25" i="46"/>
  <c r="N40" i="55"/>
  <c r="N41" i="55" s="1"/>
  <c r="F68" i="46"/>
  <c r="N58" i="55"/>
  <c r="O58" i="55" s="1"/>
  <c r="F91" i="46"/>
  <c r="F53" i="46"/>
  <c r="N24" i="55" s="1"/>
  <c r="O24" i="55" s="1"/>
  <c r="N23" i="55"/>
  <c r="O23" i="55" s="1"/>
  <c r="F40" i="46"/>
  <c r="F39" i="46"/>
  <c r="N55" i="55"/>
  <c r="O55" i="55" s="1"/>
  <c r="F86" i="46"/>
  <c r="F31" i="46"/>
  <c r="F48" i="46"/>
  <c r="N19" i="55" s="1"/>
  <c r="O19" i="55" s="1"/>
  <c r="F44" i="46"/>
  <c r="N14" i="55" s="1"/>
  <c r="O14" i="55" s="1"/>
  <c r="E39" i="46"/>
  <c r="E40" i="46"/>
  <c r="E24" i="46"/>
  <c r="K23" i="55"/>
  <c r="L23" i="55" s="1"/>
  <c r="F53" i="44"/>
  <c r="K24" i="55" s="1"/>
  <c r="L24" i="55" s="1"/>
  <c r="K58" i="55"/>
  <c r="K59" i="55" s="1"/>
  <c r="L59" i="55" s="1"/>
  <c r="F91" i="44"/>
  <c r="F40" i="44"/>
  <c r="F39" i="44"/>
  <c r="K40" i="55"/>
  <c r="L40" i="55" s="1"/>
  <c r="L41" i="55" s="1"/>
  <c r="F68" i="44"/>
  <c r="E40" i="44"/>
  <c r="E39" i="44"/>
  <c r="E24" i="44"/>
  <c r="E25" i="44"/>
  <c r="F25" i="44"/>
  <c r="F44" i="44"/>
  <c r="K14" i="55" s="1"/>
  <c r="L14" i="55" s="1"/>
  <c r="F86" i="44"/>
  <c r="D110" i="44"/>
  <c r="F30" i="44"/>
  <c r="F25" i="43"/>
  <c r="F24" i="43"/>
  <c r="H5" i="55" s="1"/>
  <c r="I5" i="55" s="1"/>
  <c r="H4" i="55"/>
  <c r="H8" i="55" s="1"/>
  <c r="H10" i="55" s="1"/>
  <c r="E40" i="43"/>
  <c r="E39" i="43"/>
  <c r="H55" i="55"/>
  <c r="I55" i="55" s="1"/>
  <c r="F86" i="43"/>
  <c r="F40" i="43"/>
  <c r="F39" i="43"/>
  <c r="F68" i="43"/>
  <c r="F48" i="43"/>
  <c r="H19" i="55" s="1"/>
  <c r="I19" i="55" s="1"/>
  <c r="H13" i="55"/>
  <c r="H15" i="55" s="1"/>
  <c r="H16" i="55" s="1"/>
  <c r="I16" i="55" s="1"/>
  <c r="H23" i="55"/>
  <c r="I23" i="55" s="1"/>
  <c r="F91" i="43"/>
  <c r="D110" i="43"/>
  <c r="F51" i="54"/>
  <c r="F52" i="54" s="1"/>
  <c r="B2" i="55"/>
  <c r="AF2" i="55" s="1"/>
  <c r="DF7" i="43"/>
  <c r="L5" i="43"/>
  <c r="DF6" i="43"/>
  <c r="H43" i="55"/>
  <c r="I44" i="55" s="1"/>
  <c r="H46" i="55"/>
  <c r="H48" i="55" s="1"/>
  <c r="F81" i="43"/>
  <c r="F73" i="54"/>
  <c r="B43" i="55"/>
  <c r="L4" i="54"/>
  <c r="U4" i="54" s="1"/>
  <c r="DF7" i="54"/>
  <c r="DF6" i="54"/>
  <c r="DN23" i="42"/>
  <c r="DQ9" i="42"/>
  <c r="AJ9" i="42" s="1"/>
  <c r="DL10" i="42"/>
  <c r="DL11" i="42" s="1"/>
  <c r="DL12" i="42" s="1"/>
  <c r="DL13" i="42" s="1"/>
  <c r="DL14" i="42" s="1"/>
  <c r="DL15" i="42" s="1"/>
  <c r="DL16" i="42" s="1"/>
  <c r="DL17" i="42" s="1"/>
  <c r="DL18" i="42" s="1"/>
  <c r="DL19" i="42" s="1"/>
  <c r="DL20" i="42" s="1"/>
  <c r="DL21" i="42" s="1"/>
  <c r="DL22" i="42" s="1"/>
  <c r="DR9" i="42"/>
  <c r="AK9" i="42" s="1"/>
  <c r="DQ6" i="42"/>
  <c r="AJ6" i="42" s="1"/>
  <c r="DR6" i="42"/>
  <c r="AK6" i="42" s="1"/>
  <c r="DS4" i="43"/>
  <c r="AL4" i="43" s="1"/>
  <c r="DT3" i="44"/>
  <c r="AM3" i="44" s="1"/>
  <c r="DQ4" i="22"/>
  <c r="AJ4" i="22" s="1"/>
  <c r="DR4" i="22"/>
  <c r="AK4" i="22" s="1"/>
  <c r="DL5" i="22"/>
  <c r="DR3" i="22"/>
  <c r="AK3" i="22" s="1"/>
  <c r="DS4" i="22"/>
  <c r="AL4" i="22" s="1"/>
  <c r="DN5" i="22"/>
  <c r="DT4" i="22"/>
  <c r="AM4" i="22" s="1"/>
  <c r="DT4" i="45"/>
  <c r="AM4" i="45" s="1"/>
  <c r="DN5" i="45"/>
  <c r="DS9" i="46"/>
  <c r="AL9" i="46" s="1"/>
  <c r="DN10" i="46"/>
  <c r="DN11" i="46" s="1"/>
  <c r="DN12" i="46" s="1"/>
  <c r="DN13" i="46" s="1"/>
  <c r="DN14" i="46" s="1"/>
  <c r="DN15" i="46" s="1"/>
  <c r="DN16" i="46" s="1"/>
  <c r="DN17" i="46" s="1"/>
  <c r="DN18" i="46" s="1"/>
  <c r="DN19" i="46" s="1"/>
  <c r="DN20" i="46" s="1"/>
  <c r="DN21" i="46" s="1"/>
  <c r="DN22" i="46" s="1"/>
  <c r="DT9" i="46"/>
  <c r="AM9" i="46" s="1"/>
  <c r="AE167" i="22"/>
  <c r="C120" i="22" s="1"/>
  <c r="AA167" i="22"/>
  <c r="C118" i="22" s="1"/>
  <c r="AC167" i="22"/>
  <c r="C119" i="22" s="1"/>
  <c r="AQ167" i="22"/>
  <c r="C97" i="22" s="1"/>
  <c r="C98" i="22" s="1"/>
  <c r="C99" i="22" s="1"/>
  <c r="AS167" i="22"/>
  <c r="C113" i="22" s="1"/>
  <c r="AU167" i="22"/>
  <c r="C109" i="22" s="1"/>
  <c r="AW167" i="22"/>
  <c r="C106" i="22" s="1"/>
  <c r="BA167" i="22"/>
  <c r="C103" i="22" s="1"/>
  <c r="BC167" i="22"/>
  <c r="C104" i="22" s="1"/>
  <c r="BE167" i="22"/>
  <c r="C105" i="22" s="1"/>
  <c r="BO167" i="22"/>
  <c r="C122" i="22" s="1"/>
  <c r="BI132" i="22"/>
  <c r="BH132" i="22"/>
  <c r="BK128" i="22"/>
  <c r="BI96" i="22"/>
  <c r="AH167" i="22"/>
  <c r="D56" i="22" s="1"/>
  <c r="D57" i="22" s="1"/>
  <c r="Z76" i="55"/>
  <c r="BL160" i="22"/>
  <c r="BJ152" i="22"/>
  <c r="BI152" i="22"/>
  <c r="BJ120" i="22"/>
  <c r="BM120" i="22"/>
  <c r="BK108" i="22"/>
  <c r="BJ104" i="22"/>
  <c r="BM92" i="22"/>
  <c r="BI76" i="22"/>
  <c r="BQ167" i="22"/>
  <c r="C123" i="22" s="1"/>
  <c r="BJ42" i="22"/>
  <c r="BL42" i="22"/>
  <c r="BM38" i="22"/>
  <c r="BH34" i="22"/>
  <c r="BJ34" i="22"/>
  <c r="BK33" i="22"/>
  <c r="BH33" i="22"/>
  <c r="BL33" i="22"/>
  <c r="AA93" i="55"/>
  <c r="Z94" i="55" s="1"/>
  <c r="BM42" i="22"/>
  <c r="BI38" i="22"/>
  <c r="BL34" i="22"/>
  <c r="BJ33" i="22"/>
  <c r="BI33" i="22"/>
  <c r="BK36" i="22"/>
  <c r="Z98" i="55"/>
  <c r="BJ38" i="22"/>
  <c r="BH38" i="22"/>
  <c r="BI34" i="22"/>
  <c r="F57" i="56"/>
  <c r="AC26" i="55"/>
  <c r="C111" i="22"/>
  <c r="C110" i="22"/>
  <c r="BI158" i="22"/>
  <c r="BK158" i="22"/>
  <c r="BJ154" i="22"/>
  <c r="BM154" i="22"/>
  <c r="BI150" i="22"/>
  <c r="BM150" i="22"/>
  <c r="BL150" i="22"/>
  <c r="BJ146" i="22"/>
  <c r="BH146" i="22"/>
  <c r="BL138" i="22"/>
  <c r="BM138" i="22"/>
  <c r="BJ134" i="22"/>
  <c r="BH134" i="22"/>
  <c r="BM134" i="22"/>
  <c r="BJ130" i="22"/>
  <c r="BH122" i="22"/>
  <c r="BJ122" i="22"/>
  <c r="BK122" i="22"/>
  <c r="BK118" i="22"/>
  <c r="BJ114" i="22"/>
  <c r="BK114" i="22"/>
  <c r="BL114" i="22"/>
  <c r="BM110" i="22"/>
  <c r="BK106" i="22"/>
  <c r="BL106" i="22"/>
  <c r="BH106" i="22"/>
  <c r="BI102" i="22"/>
  <c r="BL102" i="22"/>
  <c r="BH102" i="22"/>
  <c r="BM102" i="22"/>
  <c r="BH98" i="22"/>
  <c r="BK94" i="22"/>
  <c r="BJ94" i="22"/>
  <c r="BL90" i="22"/>
  <c r="BK90" i="22"/>
  <c r="BL86" i="22"/>
  <c r="BK82" i="22"/>
  <c r="BH78" i="22"/>
  <c r="BI78" i="22"/>
  <c r="BK74" i="22"/>
  <c r="BM74" i="22"/>
  <c r="BH70" i="22"/>
  <c r="BJ70" i="22"/>
  <c r="BM66" i="22"/>
  <c r="BL62" i="22"/>
  <c r="BJ62" i="22"/>
  <c r="BL58" i="22"/>
  <c r="BI54" i="22"/>
  <c r="BJ50" i="22"/>
  <c r="BH46" i="22"/>
  <c r="Z80" i="55"/>
  <c r="Z73" i="55"/>
  <c r="BJ162" i="22"/>
  <c r="BI162" i="22"/>
  <c r="BK162" i="22"/>
  <c r="BH158" i="22"/>
  <c r="BL154" i="22"/>
  <c r="BK150" i="22"/>
  <c r="BI138" i="22"/>
  <c r="BH138" i="22"/>
  <c r="BI134" i="22"/>
  <c r="BL134" i="22"/>
  <c r="BM130" i="22"/>
  <c r="BI130" i="22"/>
  <c r="BJ126" i="22"/>
  <c r="BL126" i="22"/>
  <c r="BL122" i="22"/>
  <c r="BM118" i="22"/>
  <c r="BI114" i="22"/>
  <c r="BK110" i="22"/>
  <c r="BI110" i="22"/>
  <c r="BL110" i="22"/>
  <c r="BM106" i="22"/>
  <c r="BK102" i="22"/>
  <c r="BK98" i="22"/>
  <c r="BM98" i="22"/>
  <c r="BL94" i="22"/>
  <c r="BH90" i="22"/>
  <c r="BJ90" i="22"/>
  <c r="BM86" i="22"/>
  <c r="BH82" i="22"/>
  <c r="BM82" i="22"/>
  <c r="BK78" i="22"/>
  <c r="BI74" i="22"/>
  <c r="BK70" i="22"/>
  <c r="BL70" i="22"/>
  <c r="BJ66" i="22"/>
  <c r="BK66" i="22"/>
  <c r="BI62" i="22"/>
  <c r="BM62" i="22"/>
  <c r="BJ58" i="22"/>
  <c r="BJ54" i="22"/>
  <c r="BI50" i="22"/>
  <c r="BJ46" i="22"/>
  <c r="BK164" i="22"/>
  <c r="Z97" i="55"/>
  <c r="AA97" i="55" s="1"/>
  <c r="BH116" i="22"/>
  <c r="Z85" i="55"/>
  <c r="BM84" i="22"/>
  <c r="Z99" i="55"/>
  <c r="BL80" i="22"/>
  <c r="Z77" i="55"/>
  <c r="BL64" i="22"/>
  <c r="Z71" i="55"/>
  <c r="BK60" i="22"/>
  <c r="Z74" i="55"/>
  <c r="BM56" i="22"/>
  <c r="Z72" i="55"/>
  <c r="E118" i="22"/>
  <c r="BL142" i="22"/>
  <c r="BM158" i="22"/>
  <c r="BH126" i="22"/>
  <c r="BI90" i="22"/>
  <c r="BH86" i="22"/>
  <c r="BL82" i="22"/>
  <c r="BL78" i="22"/>
  <c r="BJ78" i="22"/>
  <c r="BL66" i="22"/>
  <c r="BI66" i="22"/>
  <c r="BI58" i="22"/>
  <c r="BH58" i="22"/>
  <c r="BK54" i="22"/>
  <c r="BL50" i="22"/>
  <c r="BM50" i="22"/>
  <c r="BL46" i="22"/>
  <c r="BK46" i="22"/>
  <c r="Z82" i="55"/>
  <c r="Z75" i="55"/>
  <c r="Z70" i="55"/>
  <c r="Z111" i="55"/>
  <c r="AA111" i="55" s="1"/>
  <c r="AD5" i="55"/>
  <c r="AD13" i="55"/>
  <c r="AC15" i="55"/>
  <c r="AD55" i="55"/>
  <c r="AC56" i="55"/>
  <c r="AD56" i="55" s="1"/>
  <c r="AD58" i="55"/>
  <c r="AC59" i="55"/>
  <c r="AD59" i="55" s="1"/>
  <c r="AC41" i="55"/>
  <c r="AD40" i="55"/>
  <c r="AD41" i="55" s="1"/>
  <c r="AD18" i="55"/>
  <c r="AC20" i="55"/>
  <c r="L98" i="55"/>
  <c r="T59" i="55"/>
  <c r="U59" i="55" s="1"/>
  <c r="R95" i="55"/>
  <c r="Q115" i="55" s="1"/>
  <c r="R115" i="55" s="1"/>
  <c r="AD9" i="55"/>
  <c r="AD104" i="55"/>
  <c r="AD105" i="55"/>
  <c r="AD11" i="55"/>
  <c r="L55" i="55"/>
  <c r="R98" i="55"/>
  <c r="N101" i="55"/>
  <c r="K41" i="55"/>
  <c r="DS16" i="56"/>
  <c r="AL16" i="56" s="1"/>
  <c r="DO17" i="56"/>
  <c r="DO18" i="56" s="1"/>
  <c r="DO19" i="56" s="1"/>
  <c r="DO20" i="56" s="1"/>
  <c r="DO21" i="56" s="1"/>
  <c r="DT16" i="56"/>
  <c r="AM16" i="56" s="1"/>
  <c r="DH11" i="56"/>
  <c r="DH10" i="56"/>
  <c r="DM17" i="56"/>
  <c r="DM18" i="56" s="1"/>
  <c r="DM19" i="56" s="1"/>
  <c r="DM20" i="56" s="1"/>
  <c r="DM21" i="56" s="1"/>
  <c r="DQ16" i="56"/>
  <c r="AJ16" i="56" s="1"/>
  <c r="DR16" i="56"/>
  <c r="AK16" i="56" s="1"/>
  <c r="DG10" i="56"/>
  <c r="DG11" i="56"/>
  <c r="DE12" i="56"/>
  <c r="DE13" i="56"/>
  <c r="L8" i="56"/>
  <c r="U8" i="56" s="1"/>
  <c r="DF10" i="56"/>
  <c r="DF11" i="56"/>
  <c r="DA12" i="56"/>
  <c r="DA13" i="56"/>
  <c r="CZ11" i="56"/>
  <c r="CZ10" i="56"/>
  <c r="E110" i="56"/>
  <c r="E111" i="56"/>
  <c r="DB10" i="56"/>
  <c r="DB11" i="56"/>
  <c r="DI13" i="56"/>
  <c r="DI12" i="56"/>
  <c r="E98" i="56"/>
  <c r="C99" i="56"/>
  <c r="DQ6" i="56"/>
  <c r="AJ6" i="56" s="1"/>
  <c r="DL7" i="56"/>
  <c r="DL8" i="56" s="1"/>
  <c r="DL9" i="56" s="1"/>
  <c r="DR6" i="56"/>
  <c r="AK6" i="56" s="1"/>
  <c r="DC10" i="56"/>
  <c r="DC11" i="56"/>
  <c r="U4" i="56"/>
  <c r="DN7" i="56"/>
  <c r="DN8" i="56" s="1"/>
  <c r="DN9" i="56" s="1"/>
  <c r="DT6" i="56"/>
  <c r="AM6" i="56" s="1"/>
  <c r="DS6" i="56"/>
  <c r="AL6" i="56" s="1"/>
  <c r="CX10" i="56"/>
  <c r="CX11" i="56"/>
  <c r="CY9" i="56"/>
  <c r="CY8" i="56"/>
  <c r="DJ10" i="56"/>
  <c r="DJ11" i="56"/>
  <c r="DD11" i="56"/>
  <c r="DD10" i="56"/>
  <c r="K101" i="55"/>
  <c r="Q6" i="55"/>
  <c r="R6" i="55" s="1"/>
  <c r="N59" i="55"/>
  <c r="O59" i="55" s="1"/>
  <c r="T6" i="55"/>
  <c r="U6" i="55" s="1"/>
  <c r="T8" i="55"/>
  <c r="O101" i="55"/>
  <c r="Q101" i="55"/>
  <c r="K8" i="55"/>
  <c r="W6" i="55"/>
  <c r="W8" i="55"/>
  <c r="L58" i="55"/>
  <c r="DS3" i="44"/>
  <c r="AL3" i="44" s="1"/>
  <c r="DO7" i="44"/>
  <c r="DO8" i="44" s="1"/>
  <c r="DO9" i="44" s="1"/>
  <c r="DS6" i="44"/>
  <c r="AL6" i="44" s="1"/>
  <c r="DT6" i="44"/>
  <c r="AM6" i="44" s="1"/>
  <c r="DT5" i="44"/>
  <c r="AM5" i="44" s="1"/>
  <c r="DS5" i="44"/>
  <c r="AL5" i="44" s="1"/>
  <c r="DM5" i="44"/>
  <c r="DR4" i="44"/>
  <c r="AK4" i="44" s="1"/>
  <c r="DQ4" i="44"/>
  <c r="AJ4" i="44" s="1"/>
  <c r="F31" i="54"/>
  <c r="F29" i="42"/>
  <c r="F35" i="42"/>
  <c r="F36" i="42" s="1"/>
  <c r="F37" i="42" s="1"/>
  <c r="F38" i="42" s="1"/>
  <c r="E30" i="54"/>
  <c r="F30" i="54"/>
  <c r="E31" i="42"/>
  <c r="F47" i="42"/>
  <c r="F43" i="42"/>
  <c r="F24" i="54"/>
  <c r="B5" i="55" s="1"/>
  <c r="C5" i="55" s="1"/>
  <c r="BM89" i="46"/>
  <c r="BJ167" i="46"/>
  <c r="BI89" i="46"/>
  <c r="AR167" i="46"/>
  <c r="D97" i="46" s="1"/>
  <c r="E97" i="46" s="1"/>
  <c r="N118" i="55" s="1"/>
  <c r="AV167" i="46"/>
  <c r="D109" i="46" s="1"/>
  <c r="AZ167" i="46"/>
  <c r="D102" i="46" s="1"/>
  <c r="E102" i="46" s="1"/>
  <c r="BD167" i="46"/>
  <c r="D104" i="46" s="1"/>
  <c r="E104" i="46" s="1"/>
  <c r="H92" i="55"/>
  <c r="I92" i="55" s="1"/>
  <c r="BK89" i="43"/>
  <c r="I15" i="55"/>
  <c r="N111" i="55"/>
  <c r="O111" i="55" s="1"/>
  <c r="T48" i="55"/>
  <c r="X40" i="55"/>
  <c r="X41" i="55" s="1"/>
  <c r="W103" i="55"/>
  <c r="O98" i="55"/>
  <c r="W9" i="55"/>
  <c r="X9" i="55" s="1"/>
  <c r="K110" i="55"/>
  <c r="L110" i="55" s="1"/>
  <c r="R55" i="55"/>
  <c r="Q15" i="55"/>
  <c r="R18" i="55"/>
  <c r="W56" i="55"/>
  <c r="X56" i="55" s="1"/>
  <c r="U101" i="55"/>
  <c r="T101" i="55"/>
  <c r="H111" i="55"/>
  <c r="I111" i="55" s="1"/>
  <c r="W111" i="55"/>
  <c r="X111" i="55" s="1"/>
  <c r="H20" i="55"/>
  <c r="H21" i="55" s="1"/>
  <c r="I21" i="55" s="1"/>
  <c r="L95" i="55"/>
  <c r="K115" i="55" s="1"/>
  <c r="L115" i="55" s="1"/>
  <c r="W48" i="55"/>
  <c r="H59" i="55"/>
  <c r="I59" i="55" s="1"/>
  <c r="U55" i="55"/>
  <c r="T110" i="55"/>
  <c r="U110" i="55" s="1"/>
  <c r="X18" i="55"/>
  <c r="Q104" i="55"/>
  <c r="X46" i="55"/>
  <c r="X103" i="55" s="1"/>
  <c r="I51" i="55"/>
  <c r="L13" i="55"/>
  <c r="K6" i="55"/>
  <c r="L6" i="55" s="1"/>
  <c r="R20" i="55"/>
  <c r="X47" i="55"/>
  <c r="H56" i="55"/>
  <c r="I56" i="55" s="1"/>
  <c r="N100" i="55"/>
  <c r="Q110" i="55"/>
  <c r="R110" i="55" s="1"/>
  <c r="Q111" i="55"/>
  <c r="R111" i="55" s="1"/>
  <c r="U48" i="55"/>
  <c r="I40" i="55"/>
  <c r="H107" i="55" s="1"/>
  <c r="H108" i="55" s="1"/>
  <c r="H41" i="55"/>
  <c r="T103" i="55"/>
  <c r="T49" i="55"/>
  <c r="U49" i="55" s="1"/>
  <c r="U51" i="55"/>
  <c r="T53" i="55"/>
  <c r="U53" i="55" s="1"/>
  <c r="N20" i="55"/>
  <c r="O18" i="55"/>
  <c r="U18" i="55"/>
  <c r="I13" i="55"/>
  <c r="L4" i="55"/>
  <c r="L8" i="55" s="1"/>
  <c r="L10" i="55" s="1"/>
  <c r="T111" i="55"/>
  <c r="U111" i="55" s="1"/>
  <c r="X51" i="55"/>
  <c r="W59" i="55"/>
  <c r="X59" i="55" s="1"/>
  <c r="L15" i="55"/>
  <c r="K16" i="55"/>
  <c r="L16" i="55" s="1"/>
  <c r="U105" i="55"/>
  <c r="L46" i="55"/>
  <c r="K49" i="55"/>
  <c r="L49" i="55" s="1"/>
  <c r="K103" i="55"/>
  <c r="K105" i="55" s="1"/>
  <c r="R46" i="55"/>
  <c r="Q49" i="55"/>
  <c r="R49" i="55" s="1"/>
  <c r="T95" i="55"/>
  <c r="N113" i="55"/>
  <c r="H113" i="55"/>
  <c r="K111" i="55"/>
  <c r="L111" i="55" s="1"/>
  <c r="T114" i="55"/>
  <c r="U114" i="55" s="1"/>
  <c r="T113" i="55"/>
  <c r="T94" i="55"/>
  <c r="U94" i="55" s="1"/>
  <c r="X4" i="55"/>
  <c r="X8" i="55" s="1"/>
  <c r="K94" i="55"/>
  <c r="L94" i="55" s="1"/>
  <c r="N94" i="55"/>
  <c r="O94" i="55" s="1"/>
  <c r="X6" i="55"/>
  <c r="Q53" i="55"/>
  <c r="R53" i="55" s="1"/>
  <c r="K21" i="55"/>
  <c r="L21" i="55" s="1"/>
  <c r="L20" i="55"/>
  <c r="W21" i="55"/>
  <c r="X21" i="55" s="1"/>
  <c r="X20" i="55"/>
  <c r="O4" i="55"/>
  <c r="O8" i="55" s="1"/>
  <c r="W95" i="55"/>
  <c r="X93" i="55"/>
  <c r="W94" i="55" s="1"/>
  <c r="X95" i="55"/>
  <c r="W115" i="55" s="1"/>
  <c r="X115" i="55" s="1"/>
  <c r="L18" i="55"/>
  <c r="K9" i="55"/>
  <c r="K53" i="55"/>
  <c r="L53" i="55" s="1"/>
  <c r="Q100" i="55"/>
  <c r="U15" i="55"/>
  <c r="U4" i="55"/>
  <c r="U8" i="55" s="1"/>
  <c r="W105" i="55"/>
  <c r="W104" i="55"/>
  <c r="O46" i="55"/>
  <c r="N49" i="55"/>
  <c r="O49" i="55" s="1"/>
  <c r="N103" i="55"/>
  <c r="N48" i="55"/>
  <c r="T21" i="55"/>
  <c r="U21" i="55" s="1"/>
  <c r="U20" i="55"/>
  <c r="I4" i="55"/>
  <c r="I8" i="55" s="1"/>
  <c r="I10" i="55" s="1"/>
  <c r="H110" i="55"/>
  <c r="I110" i="55" s="1"/>
  <c r="K100" i="55"/>
  <c r="N6" i="55"/>
  <c r="O6" i="55" s="1"/>
  <c r="U13" i="55"/>
  <c r="T100" i="55"/>
  <c r="N15" i="55"/>
  <c r="K11" i="55"/>
  <c r="K10" i="55"/>
  <c r="K107" i="55"/>
  <c r="N95" i="55"/>
  <c r="O95" i="55"/>
  <c r="N115" i="55" s="1"/>
  <c r="O115" i="55" s="1"/>
  <c r="K95" i="55"/>
  <c r="X48" i="55"/>
  <c r="F51" i="55"/>
  <c r="K113" i="55"/>
  <c r="Q113" i="55"/>
  <c r="BK119" i="54"/>
  <c r="BI119" i="54"/>
  <c r="BL119" i="54"/>
  <c r="BM119" i="54"/>
  <c r="BD167" i="22"/>
  <c r="D104" i="22" s="1"/>
  <c r="BR167" i="22"/>
  <c r="D123" i="22" s="1"/>
  <c r="BF167" i="22"/>
  <c r="D105" i="22" s="1"/>
  <c r="E105" i="22" s="1"/>
  <c r="BP167" i="22"/>
  <c r="D122" i="22" s="1"/>
  <c r="E122" i="22" s="1"/>
  <c r="BJ142" i="42"/>
  <c r="BM142" i="42"/>
  <c r="BI142" i="42"/>
  <c r="DH4" i="22"/>
  <c r="AT167" i="22"/>
  <c r="D113" i="22" s="1"/>
  <c r="AX167" i="22"/>
  <c r="D106" i="22" s="1"/>
  <c r="E106" i="22" s="1"/>
  <c r="BH142" i="22"/>
  <c r="BI142" i="22"/>
  <c r="BK142" i="22"/>
  <c r="AR167" i="22"/>
  <c r="D97" i="22" s="1"/>
  <c r="E97" i="22" s="1"/>
  <c r="Z118" i="55" s="1"/>
  <c r="BB167" i="22"/>
  <c r="D103" i="22" s="1"/>
  <c r="E103" i="22" s="1"/>
  <c r="AD167" i="22"/>
  <c r="D119" i="22" s="1"/>
  <c r="E119" i="22" s="1"/>
  <c r="AV167" i="22"/>
  <c r="D109" i="22" s="1"/>
  <c r="D111" i="22" s="1"/>
  <c r="AI167" i="22"/>
  <c r="E56" i="22" s="1"/>
  <c r="AZ167" i="22"/>
  <c r="D102" i="22" s="1"/>
  <c r="E102" i="22" s="1"/>
  <c r="BJ164" i="22"/>
  <c r="BL164" i="22"/>
  <c r="BI160" i="22"/>
  <c r="BM160" i="22"/>
  <c r="BI156" i="22"/>
  <c r="BH156" i="22"/>
  <c r="BK144" i="22"/>
  <c r="BH144" i="22"/>
  <c r="BH140" i="22"/>
  <c r="BK140" i="22"/>
  <c r="BI140" i="22"/>
  <c r="BK136" i="22"/>
  <c r="BL136" i="22"/>
  <c r="BK132" i="22"/>
  <c r="BL128" i="22"/>
  <c r="BH128" i="22"/>
  <c r="BI124" i="22"/>
  <c r="BL124" i="22"/>
  <c r="BI120" i="22"/>
  <c r="BI112" i="22"/>
  <c r="BJ112" i="22"/>
  <c r="BI108" i="22"/>
  <c r="BH104" i="22"/>
  <c r="BI104" i="22"/>
  <c r="BI100" i="22"/>
  <c r="BM100" i="22"/>
  <c r="BK96" i="22"/>
  <c r="BH92" i="22"/>
  <c r="BI92" i="22"/>
  <c r="BL88" i="22"/>
  <c r="BM88" i="22"/>
  <c r="BK84" i="22"/>
  <c r="BH80" i="22"/>
  <c r="BH72" i="22"/>
  <c r="BL72" i="22"/>
  <c r="BJ68" i="22"/>
  <c r="BM68" i="22"/>
  <c r="BI64" i="22"/>
  <c r="BL60" i="22"/>
  <c r="BI56" i="22"/>
  <c r="BH52" i="22"/>
  <c r="BK44" i="22"/>
  <c r="BL44" i="22"/>
  <c r="BL40" i="22"/>
  <c r="BI36" i="22"/>
  <c r="BM164" i="22"/>
  <c r="BJ160" i="22"/>
  <c r="BH160" i="22"/>
  <c r="BM156" i="22"/>
  <c r="BL152" i="22"/>
  <c r="BJ148" i="22"/>
  <c r="BK148" i="22"/>
  <c r="BH148" i="22"/>
  <c r="BI144" i="22"/>
  <c r="BL140" i="22"/>
  <c r="BH136" i="22"/>
  <c r="BI136" i="22"/>
  <c r="BI128" i="22"/>
  <c r="BJ128" i="22"/>
  <c r="BK124" i="22"/>
  <c r="BH120" i="22"/>
  <c r="BJ116" i="22"/>
  <c r="BI116" i="22"/>
  <c r="BK116" i="22"/>
  <c r="BL116" i="22"/>
  <c r="BL112" i="22"/>
  <c r="BK104" i="22"/>
  <c r="BJ100" i="22"/>
  <c r="BJ96" i="22"/>
  <c r="BK92" i="22"/>
  <c r="BI88" i="22"/>
  <c r="BJ84" i="22"/>
  <c r="BH84" i="22"/>
  <c r="BI80" i="22"/>
  <c r="BK80" i="22"/>
  <c r="BH76" i="22"/>
  <c r="BL76" i="22"/>
  <c r="BK76" i="22"/>
  <c r="BJ72" i="22"/>
  <c r="BH68" i="22"/>
  <c r="BI68" i="22"/>
  <c r="BK64" i="22"/>
  <c r="BI60" i="22"/>
  <c r="BK56" i="22"/>
  <c r="BI52" i="22"/>
  <c r="BL48" i="22"/>
  <c r="BH48" i="22"/>
  <c r="BM44" i="22"/>
  <c r="BJ40" i="22"/>
  <c r="BL36" i="22"/>
  <c r="BM36" i="22"/>
  <c r="BJ36" i="22"/>
  <c r="BH36" i="22"/>
  <c r="Y167" i="22"/>
  <c r="BK152" i="22"/>
  <c r="BM148" i="22"/>
  <c r="BL144" i="22"/>
  <c r="BM140" i="22"/>
  <c r="BJ132" i="22"/>
  <c r="BL120" i="22"/>
  <c r="BH112" i="22"/>
  <c r="BK112" i="22"/>
  <c r="BH108" i="22"/>
  <c r="BM108" i="22"/>
  <c r="BL100" i="22"/>
  <c r="BH100" i="22"/>
  <c r="BH88" i="22"/>
  <c r="BL84" i="22"/>
  <c r="BM80" i="22"/>
  <c r="BM72" i="22"/>
  <c r="BK68" i="22"/>
  <c r="BJ56" i="22"/>
  <c r="BJ48" i="22"/>
  <c r="BI48" i="22"/>
  <c r="BK48" i="22"/>
  <c r="BJ44" i="22"/>
  <c r="AD167" i="42"/>
  <c r="D119" i="42" s="1"/>
  <c r="E119" i="42" s="1"/>
  <c r="BH118" i="42"/>
  <c r="BH142" i="42"/>
  <c r="BR167" i="42"/>
  <c r="D123" i="42" s="1"/>
  <c r="E123" i="42" s="1"/>
  <c r="BH164" i="42"/>
  <c r="BJ164" i="42"/>
  <c r="E97" i="55"/>
  <c r="F97" i="55" s="1"/>
  <c r="BI164" i="42"/>
  <c r="BI13" i="42"/>
  <c r="BJ13" i="42"/>
  <c r="BL13" i="42"/>
  <c r="BM13" i="42"/>
  <c r="BK13" i="42"/>
  <c r="BM9" i="42"/>
  <c r="BI9" i="42"/>
  <c r="BJ9" i="42"/>
  <c r="BH9" i="42"/>
  <c r="BH128" i="42"/>
  <c r="BM128" i="42"/>
  <c r="BK128" i="42"/>
  <c r="BL128" i="42"/>
  <c r="BI128" i="42"/>
  <c r="BJ124" i="42"/>
  <c r="BL124" i="42"/>
  <c r="BI124" i="42"/>
  <c r="E82" i="55"/>
  <c r="BK124" i="42"/>
  <c r="Y167" i="42"/>
  <c r="BH160" i="42"/>
  <c r="BL151" i="42"/>
  <c r="BH150" i="42"/>
  <c r="BI147" i="42"/>
  <c r="BH147" i="42"/>
  <c r="BL144" i="42"/>
  <c r="BH145" i="42"/>
  <c r="BJ145" i="42"/>
  <c r="BJ48" i="42"/>
  <c r="BH48" i="42"/>
  <c r="BM48" i="42"/>
  <c r="BK48" i="42"/>
  <c r="BL48" i="42"/>
  <c r="BL42" i="42"/>
  <c r="BH42" i="42"/>
  <c r="BI42" i="42"/>
  <c r="BJ42" i="42"/>
  <c r="BK31" i="42"/>
  <c r="BJ31" i="42"/>
  <c r="BH31" i="42"/>
  <c r="BI31" i="42"/>
  <c r="BH13" i="42"/>
  <c r="BL9" i="42"/>
  <c r="BH124" i="42"/>
  <c r="BJ66" i="42"/>
  <c r="BK7" i="42"/>
  <c r="BJ7" i="42"/>
  <c r="BI7" i="42"/>
  <c r="BH7" i="42"/>
  <c r="BM138" i="42"/>
  <c r="BJ138" i="42"/>
  <c r="BK138" i="42"/>
  <c r="BL138" i="42"/>
  <c r="BH138" i="42"/>
  <c r="BI138" i="42"/>
  <c r="BM77" i="42"/>
  <c r="BK77" i="42"/>
  <c r="BI77" i="42"/>
  <c r="BJ77" i="42"/>
  <c r="BH77" i="42"/>
  <c r="BM149" i="42"/>
  <c r="BH149" i="42"/>
  <c r="BK149" i="42"/>
  <c r="E83" i="55"/>
  <c r="AF83" i="55" s="1"/>
  <c r="BL149" i="42"/>
  <c r="BI149" i="42"/>
  <c r="BI89" i="42"/>
  <c r="BH89" i="42"/>
  <c r="BK89" i="42"/>
  <c r="E92" i="55"/>
  <c r="F92" i="55" s="1"/>
  <c r="BL89" i="42"/>
  <c r="BM89" i="42"/>
  <c r="BK47" i="42"/>
  <c r="BJ47" i="42"/>
  <c r="BI47" i="42"/>
  <c r="E86" i="55"/>
  <c r="BH47" i="42"/>
  <c r="BK101" i="42"/>
  <c r="BL101" i="42"/>
  <c r="BJ101" i="42"/>
  <c r="BH101" i="42"/>
  <c r="BI101" i="42"/>
  <c r="BL19" i="42"/>
  <c r="BM19" i="42"/>
  <c r="BJ19" i="42"/>
  <c r="BK19" i="42"/>
  <c r="BH19" i="42"/>
  <c r="BI19" i="42"/>
  <c r="BJ98" i="42"/>
  <c r="BH98" i="42"/>
  <c r="BM98" i="42"/>
  <c r="BK98" i="42"/>
  <c r="BL98" i="42"/>
  <c r="BM70" i="42"/>
  <c r="BI70" i="42"/>
  <c r="BJ70" i="42"/>
  <c r="BH70" i="42"/>
  <c r="BJ160" i="42"/>
  <c r="BI160" i="42"/>
  <c r="BK151" i="42"/>
  <c r="BM151" i="42"/>
  <c r="BJ150" i="42"/>
  <c r="BI150" i="42"/>
  <c r="BM147" i="42"/>
  <c r="BK144" i="42"/>
  <c r="BM144" i="42"/>
  <c r="BI145" i="42"/>
  <c r="BK110" i="42"/>
  <c r="BL110" i="42"/>
  <c r="BJ110" i="42"/>
  <c r="BH110" i="42"/>
  <c r="BI110" i="42"/>
  <c r="BI105" i="42"/>
  <c r="BK105" i="42"/>
  <c r="BL105" i="42"/>
  <c r="BM105" i="42"/>
  <c r="BK70" i="42"/>
  <c r="BK24" i="42"/>
  <c r="BH24" i="42"/>
  <c r="BJ24" i="42"/>
  <c r="BL24" i="42"/>
  <c r="BI24" i="42"/>
  <c r="BJ128" i="42"/>
  <c r="BM50" i="42"/>
  <c r="BJ50" i="42"/>
  <c r="BK50" i="42"/>
  <c r="BL50" i="42"/>
  <c r="BI50" i="42"/>
  <c r="BK16" i="42"/>
  <c r="BH16" i="42"/>
  <c r="BI16" i="42"/>
  <c r="BJ16" i="42"/>
  <c r="BI55" i="42"/>
  <c r="BJ55" i="42"/>
  <c r="BL55" i="42"/>
  <c r="BM55" i="42"/>
  <c r="BK55" i="42"/>
  <c r="BH52" i="42"/>
  <c r="BK52" i="42"/>
  <c r="BI52" i="42"/>
  <c r="BL52" i="42"/>
  <c r="BM52" i="42"/>
  <c r="BK66" i="42"/>
  <c r="E70" i="55"/>
  <c r="BI66" i="42"/>
  <c r="BM66" i="42"/>
  <c r="BL37" i="42"/>
  <c r="BK37" i="42"/>
  <c r="BM37" i="42"/>
  <c r="BI37" i="42"/>
  <c r="E93" i="55"/>
  <c r="BH37" i="42"/>
  <c r="BK160" i="42"/>
  <c r="BH151" i="42"/>
  <c r="BK150" i="42"/>
  <c r="BH144" i="42"/>
  <c r="BL140" i="42"/>
  <c r="BH140" i="42"/>
  <c r="BI140" i="42"/>
  <c r="BJ140" i="42"/>
  <c r="BJ132" i="42"/>
  <c r="BL132" i="42"/>
  <c r="BM132" i="42"/>
  <c r="BK132" i="42"/>
  <c r="BJ122" i="42"/>
  <c r="BL122" i="42"/>
  <c r="BI122" i="42"/>
  <c r="BK122" i="42"/>
  <c r="BM101" i="42"/>
  <c r="BI98" i="42"/>
  <c r="BM95" i="42"/>
  <c r="BK95" i="42"/>
  <c r="BI95" i="42"/>
  <c r="BJ95" i="42"/>
  <c r="BH95" i="42"/>
  <c r="BI86" i="42"/>
  <c r="BL86" i="42"/>
  <c r="BM86" i="42"/>
  <c r="BK86" i="42"/>
  <c r="BM87" i="42"/>
  <c r="BI87" i="42"/>
  <c r="BJ87" i="42"/>
  <c r="BH87" i="42"/>
  <c r="BH27" i="42"/>
  <c r="BI27" i="42"/>
  <c r="BK27" i="42"/>
  <c r="BL27" i="42"/>
  <c r="BM27" i="42"/>
  <c r="BH8" i="42"/>
  <c r="BI8" i="42"/>
  <c r="BK8" i="42"/>
  <c r="BL8" i="42"/>
  <c r="BM8" i="42"/>
  <c r="BJ8" i="42"/>
  <c r="BI35" i="42"/>
  <c r="BK35" i="42"/>
  <c r="BJ35" i="42"/>
  <c r="BM35" i="42"/>
  <c r="BL35" i="42"/>
  <c r="BH35" i="42"/>
  <c r="BJ74" i="42"/>
  <c r="BI74" i="42"/>
  <c r="BM74" i="42"/>
  <c r="BK74" i="42"/>
  <c r="BL74" i="42"/>
  <c r="AB167" i="42"/>
  <c r="D118" i="42" s="1"/>
  <c r="E118" i="42" s="1"/>
  <c r="AF167" i="42"/>
  <c r="D120" i="42" s="1"/>
  <c r="E120" i="42" s="1"/>
  <c r="BM124" i="42"/>
  <c r="BL111" i="42"/>
  <c r="BH111" i="42"/>
  <c r="E78" i="55"/>
  <c r="BI111" i="42"/>
  <c r="BJ111" i="42"/>
  <c r="BM36" i="42"/>
  <c r="BJ36" i="42"/>
  <c r="E98" i="55"/>
  <c r="F101" i="55" s="1"/>
  <c r="BK36" i="42"/>
  <c r="BL36" i="42"/>
  <c r="BI36" i="42"/>
  <c r="BM82" i="42"/>
  <c r="BP167" i="42"/>
  <c r="D122" i="42" s="1"/>
  <c r="E122" i="42" s="1"/>
  <c r="BL142" i="54"/>
  <c r="BH153" i="54"/>
  <c r="BH82" i="54"/>
  <c r="BI163" i="54"/>
  <c r="BJ156" i="54"/>
  <c r="BK66" i="54"/>
  <c r="BK7" i="54"/>
  <c r="BL163" i="54"/>
  <c r="BH163" i="54"/>
  <c r="BH152" i="54"/>
  <c r="BH140" i="54"/>
  <c r="BH133" i="54"/>
  <c r="BH129" i="54"/>
  <c r="BH125" i="54"/>
  <c r="BH121" i="54"/>
  <c r="BH116" i="54"/>
  <c r="BH110" i="54"/>
  <c r="BH88" i="54"/>
  <c r="BH62" i="54"/>
  <c r="BI153" i="54"/>
  <c r="BI133" i="54"/>
  <c r="BI129" i="54"/>
  <c r="BI125" i="54"/>
  <c r="BI121" i="54"/>
  <c r="BI114" i="54"/>
  <c r="BI101" i="54"/>
  <c r="BI85" i="54"/>
  <c r="BI78" i="54"/>
  <c r="BI62" i="54"/>
  <c r="BI34" i="54"/>
  <c r="BI30" i="54"/>
  <c r="BI26" i="54"/>
  <c r="BI22" i="54"/>
  <c r="BI18" i="54"/>
  <c r="BI14" i="54"/>
  <c r="BJ163" i="54"/>
  <c r="BJ94" i="54"/>
  <c r="BJ69" i="54"/>
  <c r="BJ53" i="54"/>
  <c r="BJ37" i="54"/>
  <c r="BJ32" i="54"/>
  <c r="BJ28" i="54"/>
  <c r="BJ24" i="54"/>
  <c r="BJ20" i="54"/>
  <c r="BJ16" i="54"/>
  <c r="BJ12" i="54"/>
  <c r="BJ3" i="54"/>
  <c r="BK159" i="54"/>
  <c r="BK133" i="54"/>
  <c r="BK129" i="54"/>
  <c r="BK125" i="54"/>
  <c r="BK121" i="54"/>
  <c r="BK107" i="54"/>
  <c r="BK100" i="54"/>
  <c r="BK82" i="54"/>
  <c r="BK28" i="54"/>
  <c r="BK12" i="54"/>
  <c r="BL26" i="54"/>
  <c r="BH162" i="54"/>
  <c r="BH155" i="54"/>
  <c r="BH148" i="54"/>
  <c r="BH137" i="54"/>
  <c r="BH114" i="54"/>
  <c r="BH100" i="54"/>
  <c r="BH94" i="54"/>
  <c r="BH87" i="54"/>
  <c r="BH50" i="54"/>
  <c r="BH34" i="54"/>
  <c r="BH30" i="54"/>
  <c r="BH26" i="54"/>
  <c r="BH22" i="54"/>
  <c r="BH18" i="54"/>
  <c r="BH14" i="54"/>
  <c r="BH9" i="54"/>
  <c r="BH3" i="54"/>
  <c r="BI98" i="54"/>
  <c r="BI82" i="54"/>
  <c r="BI69" i="54"/>
  <c r="BI53" i="54"/>
  <c r="BI46" i="54"/>
  <c r="BJ153" i="54"/>
  <c r="BJ133" i="54"/>
  <c r="BJ129" i="54"/>
  <c r="BJ125" i="54"/>
  <c r="BJ121" i="54"/>
  <c r="BJ114" i="54"/>
  <c r="BJ82" i="54"/>
  <c r="BJ66" i="54"/>
  <c r="BJ50" i="54"/>
  <c r="BJ9" i="54"/>
  <c r="BK114" i="54"/>
  <c r="BK87" i="54"/>
  <c r="BK32" i="54"/>
  <c r="BK16" i="54"/>
  <c r="BK3" i="54"/>
  <c r="BL114" i="54"/>
  <c r="BL98" i="54"/>
  <c r="BL82" i="54"/>
  <c r="BL66" i="54"/>
  <c r="BL50" i="54"/>
  <c r="BL30" i="54"/>
  <c r="BL14" i="54"/>
  <c r="BM153" i="54"/>
  <c r="BL161" i="54"/>
  <c r="BK161" i="54"/>
  <c r="BM161" i="54"/>
  <c r="BM158" i="54"/>
  <c r="BJ158" i="54"/>
  <c r="BI151" i="54"/>
  <c r="BM151" i="54"/>
  <c r="BJ151" i="54"/>
  <c r="BL151" i="54"/>
  <c r="BL147" i="54"/>
  <c r="BM147" i="54"/>
  <c r="BK147" i="54"/>
  <c r="BI143" i="54"/>
  <c r="BM143" i="54"/>
  <c r="BJ143" i="54"/>
  <c r="BM135" i="54"/>
  <c r="BI135" i="54"/>
  <c r="BH112" i="54"/>
  <c r="BM112" i="54"/>
  <c r="BL112" i="54"/>
  <c r="BJ112" i="54"/>
  <c r="BK109" i="54"/>
  <c r="BI109" i="54"/>
  <c r="BL96" i="54"/>
  <c r="BJ96" i="54"/>
  <c r="BH96" i="54"/>
  <c r="BM96" i="54"/>
  <c r="B77" i="55"/>
  <c r="BM80" i="54"/>
  <c r="BL80" i="54"/>
  <c r="BK80" i="54"/>
  <c r="BJ77" i="54"/>
  <c r="BI77" i="54"/>
  <c r="BL64" i="54"/>
  <c r="BM64" i="54"/>
  <c r="BK64" i="54"/>
  <c r="BI61" i="54"/>
  <c r="BJ61" i="54"/>
  <c r="BM48" i="54"/>
  <c r="BL48" i="54"/>
  <c r="BK45" i="54"/>
  <c r="BJ45" i="54"/>
  <c r="BI45" i="54"/>
  <c r="BM11" i="54"/>
  <c r="BH11" i="54"/>
  <c r="BH161" i="54"/>
  <c r="BJ93" i="54"/>
  <c r="BJ64" i="54"/>
  <c r="BK158" i="54"/>
  <c r="BK151" i="54"/>
  <c r="BK112" i="54"/>
  <c r="BM150" i="54"/>
  <c r="BK150" i="54"/>
  <c r="BJ146" i="54"/>
  <c r="BM146" i="54"/>
  <c r="BI146" i="54"/>
  <c r="BH146" i="54"/>
  <c r="BM138" i="54"/>
  <c r="BH138" i="54"/>
  <c r="BK138" i="54"/>
  <c r="BJ138" i="54"/>
  <c r="BM108" i="54"/>
  <c r="BK108" i="54"/>
  <c r="BJ108" i="54"/>
  <c r="BM92" i="54"/>
  <c r="BK92" i="54"/>
  <c r="BJ92" i="54"/>
  <c r="BM76" i="54"/>
  <c r="BH76" i="54"/>
  <c r="BM60" i="54"/>
  <c r="BK60" i="54"/>
  <c r="BH60" i="54"/>
  <c r="B73" i="55"/>
  <c r="AF73" i="55" s="1"/>
  <c r="BH57" i="54"/>
  <c r="BK57" i="54"/>
  <c r="BM44" i="54"/>
  <c r="BH44" i="54"/>
  <c r="BL4" i="54"/>
  <c r="BI4" i="54"/>
  <c r="BH150" i="54"/>
  <c r="BI161" i="54"/>
  <c r="BI96" i="54"/>
  <c r="BI64" i="54"/>
  <c r="BJ150" i="54"/>
  <c r="BJ116" i="54"/>
  <c r="BJ76" i="54"/>
  <c r="BJ57" i="54"/>
  <c r="BJ44" i="54"/>
  <c r="BK162" i="54"/>
  <c r="BK105" i="54"/>
  <c r="BK48" i="54"/>
  <c r="BK41" i="54"/>
  <c r="BK4" i="54"/>
  <c r="BM156" i="54"/>
  <c r="BK156" i="54"/>
  <c r="BL156" i="54"/>
  <c r="BI156" i="54"/>
  <c r="BL149" i="54"/>
  <c r="BM149" i="54"/>
  <c r="BI149" i="54"/>
  <c r="BH149" i="54"/>
  <c r="BL145" i="54"/>
  <c r="BM145" i="54"/>
  <c r="BL141" i="54"/>
  <c r="BH141" i="54"/>
  <c r="BL137" i="54"/>
  <c r="BM137" i="54"/>
  <c r="BI137" i="54"/>
  <c r="BM104" i="54"/>
  <c r="BK104" i="54"/>
  <c r="BI104" i="54"/>
  <c r="BH104" i="54"/>
  <c r="BI88" i="54"/>
  <c r="BM88" i="54"/>
  <c r="BJ88" i="54"/>
  <c r="BK72" i="54"/>
  <c r="BJ72" i="54"/>
  <c r="BM72" i="54"/>
  <c r="BI72" i="54"/>
  <c r="BI56" i="54"/>
  <c r="BM56" i="54"/>
  <c r="BJ56" i="54"/>
  <c r="BJ40" i="54"/>
  <c r="BM40" i="54"/>
  <c r="BK40" i="54"/>
  <c r="BI40" i="54"/>
  <c r="BM7" i="54"/>
  <c r="BI7" i="54"/>
  <c r="BH7" i="54"/>
  <c r="BJ7" i="54"/>
  <c r="BH158" i="54"/>
  <c r="BH108" i="54"/>
  <c r="BH80" i="54"/>
  <c r="BH64" i="54"/>
  <c r="BH48" i="54"/>
  <c r="BI108" i="54"/>
  <c r="BI89" i="54"/>
  <c r="BI76" i="54"/>
  <c r="BI57" i="54"/>
  <c r="BI44" i="54"/>
  <c r="BJ161" i="54"/>
  <c r="BJ147" i="54"/>
  <c r="BJ109" i="54"/>
  <c r="BJ80" i="54"/>
  <c r="BJ48" i="54"/>
  <c r="BK146" i="54"/>
  <c r="BK73" i="54"/>
  <c r="BL138" i="54"/>
  <c r="BM162" i="54"/>
  <c r="BJ162" i="54"/>
  <c r="BI162" i="54"/>
  <c r="BJ155" i="54"/>
  <c r="BM155" i="54"/>
  <c r="BM152" i="54"/>
  <c r="BK152" i="54"/>
  <c r="BI152" i="54"/>
  <c r="BL148" i="54"/>
  <c r="BM148" i="54"/>
  <c r="BJ148" i="54"/>
  <c r="BI144" i="54"/>
  <c r="BH144" i="54"/>
  <c r="BM144" i="54"/>
  <c r="BL144" i="54"/>
  <c r="BK144" i="54"/>
  <c r="BM140" i="54"/>
  <c r="BL140" i="54"/>
  <c r="BJ140" i="54"/>
  <c r="BI140" i="54"/>
  <c r="BK136" i="54"/>
  <c r="BJ136" i="54"/>
  <c r="BM136" i="54"/>
  <c r="BL136" i="54"/>
  <c r="BH136" i="54"/>
  <c r="B85" i="55"/>
  <c r="BM116" i="54"/>
  <c r="BL116" i="54"/>
  <c r="BI116" i="54"/>
  <c r="BK113" i="54"/>
  <c r="BI113" i="54"/>
  <c r="BM100" i="54"/>
  <c r="BL100" i="54"/>
  <c r="BI100" i="54"/>
  <c r="BK97" i="54"/>
  <c r="BI97" i="54"/>
  <c r="BM84" i="54"/>
  <c r="BL84" i="54"/>
  <c r="BI84" i="54"/>
  <c r="BH84" i="54"/>
  <c r="B99" i="55"/>
  <c r="BK84" i="54"/>
  <c r="BJ84" i="54"/>
  <c r="BJ81" i="54"/>
  <c r="BI81" i="54"/>
  <c r="BH81" i="54"/>
  <c r="BM68" i="54"/>
  <c r="BJ68" i="54"/>
  <c r="BH68" i="54"/>
  <c r="BL68" i="54"/>
  <c r="BI68" i="54"/>
  <c r="BI65" i="54"/>
  <c r="BJ65" i="54"/>
  <c r="BH65" i="54"/>
  <c r="BM52" i="54"/>
  <c r="BL52" i="54"/>
  <c r="BI52" i="54"/>
  <c r="BH52" i="54"/>
  <c r="BK52" i="54"/>
  <c r="BJ52" i="54"/>
  <c r="BK49" i="54"/>
  <c r="BJ49" i="54"/>
  <c r="BI49" i="54"/>
  <c r="BH49" i="54"/>
  <c r="BK6" i="54"/>
  <c r="BM6" i="54"/>
  <c r="BL6" i="54"/>
  <c r="B74" i="55"/>
  <c r="B76" i="55"/>
  <c r="B97" i="55"/>
  <c r="BH89" i="54"/>
  <c r="BK89" i="54"/>
  <c r="BJ89" i="54"/>
  <c r="BL11" i="54"/>
  <c r="BI11" i="54"/>
  <c r="BJ11" i="54"/>
  <c r="BK11" i="54"/>
  <c r="BJ10" i="54"/>
  <c r="BL10" i="54"/>
  <c r="BM10" i="54"/>
  <c r="BI10" i="54"/>
  <c r="C92" i="55"/>
  <c r="BL165" i="54"/>
  <c r="AF91" i="55"/>
  <c r="AG91" i="55" s="1"/>
  <c r="BM59" i="54"/>
  <c r="BK59" i="54"/>
  <c r="BH115" i="54"/>
  <c r="BH91" i="54"/>
  <c r="BH75" i="54"/>
  <c r="BH59" i="54"/>
  <c r="BH43" i="54"/>
  <c r="BI165" i="54"/>
  <c r="BI157" i="54"/>
  <c r="BI141" i="54"/>
  <c r="BJ4" i="54"/>
  <c r="BK139" i="54"/>
  <c r="BL107" i="54"/>
  <c r="BL75" i="54"/>
  <c r="BL43" i="54"/>
  <c r="BM101" i="54"/>
  <c r="BL101" i="54"/>
  <c r="BM93" i="54"/>
  <c r="BL93" i="54"/>
  <c r="BM85" i="54"/>
  <c r="BL85" i="54"/>
  <c r="BM77" i="54"/>
  <c r="BL77" i="54"/>
  <c r="BM69" i="54"/>
  <c r="BL69" i="54"/>
  <c r="B71" i="55"/>
  <c r="AF71" i="55" s="1"/>
  <c r="BM61" i="54"/>
  <c r="BL61" i="54"/>
  <c r="B93" i="55"/>
  <c r="AF93" i="55" s="1"/>
  <c r="BM37" i="54"/>
  <c r="BL37" i="54"/>
  <c r="BH159" i="54"/>
  <c r="BH151" i="54"/>
  <c r="BH147" i="54"/>
  <c r="BH143" i="54"/>
  <c r="BH139" i="54"/>
  <c r="BI115" i="54"/>
  <c r="BI107" i="54"/>
  <c r="BI99" i="54"/>
  <c r="BI91" i="54"/>
  <c r="BI83" i="54"/>
  <c r="BI59" i="54"/>
  <c r="BI43" i="54"/>
  <c r="BI6" i="54"/>
  <c r="BJ165" i="54"/>
  <c r="BJ157" i="54"/>
  <c r="BJ149" i="54"/>
  <c r="BJ145" i="54"/>
  <c r="BJ141" i="54"/>
  <c r="BK101" i="54"/>
  <c r="BK93" i="54"/>
  <c r="BK85" i="54"/>
  <c r="BK77" i="54"/>
  <c r="BK61" i="54"/>
  <c r="BL159" i="54"/>
  <c r="BL143" i="54"/>
  <c r="B82" i="55"/>
  <c r="BM79" i="54"/>
  <c r="B75" i="55"/>
  <c r="BM71" i="54"/>
  <c r="BK71" i="54"/>
  <c r="BM63" i="54"/>
  <c r="BK63" i="54"/>
  <c r="B70" i="55"/>
  <c r="AF70" i="55" s="1"/>
  <c r="BM55" i="54"/>
  <c r="BK55" i="54"/>
  <c r="BM47" i="54"/>
  <c r="BK47" i="54"/>
  <c r="B86" i="55"/>
  <c r="BM39" i="54"/>
  <c r="BK39" i="54"/>
  <c r="B78" i="55"/>
  <c r="AF78" i="55" s="1"/>
  <c r="BM75" i="54"/>
  <c r="BK75" i="54"/>
  <c r="BM67" i="54"/>
  <c r="BK67" i="54"/>
  <c r="BM51" i="54"/>
  <c r="BK51" i="54"/>
  <c r="BM43" i="54"/>
  <c r="BK43" i="54"/>
  <c r="AP167" i="54"/>
  <c r="D96" i="54" s="1"/>
  <c r="E96" i="54" s="1"/>
  <c r="B117" i="55" s="1"/>
  <c r="AX167" i="54"/>
  <c r="D106" i="54" s="1"/>
  <c r="E106" i="54" s="1"/>
  <c r="BF167" i="54"/>
  <c r="D105" i="54" s="1"/>
  <c r="E105" i="54" s="1"/>
  <c r="BH107" i="54"/>
  <c r="BH99" i="54"/>
  <c r="BH83" i="54"/>
  <c r="BH67" i="54"/>
  <c r="BH51" i="54"/>
  <c r="BL139" i="54"/>
  <c r="BL91" i="54"/>
  <c r="BL59" i="54"/>
  <c r="BM109" i="54"/>
  <c r="BL109" i="54"/>
  <c r="B72" i="55"/>
  <c r="AF72" i="55" s="1"/>
  <c r="BM53" i="54"/>
  <c r="BL53" i="54"/>
  <c r="BM45" i="54"/>
  <c r="BL45" i="54"/>
  <c r="BH109" i="54"/>
  <c r="BH101" i="54"/>
  <c r="BH93" i="54"/>
  <c r="BH85" i="54"/>
  <c r="BH77" i="54"/>
  <c r="BH69" i="54"/>
  <c r="BH61" i="54"/>
  <c r="BH53" i="54"/>
  <c r="BH45" i="54"/>
  <c r="BH37" i="54"/>
  <c r="BH4" i="54"/>
  <c r="BI147" i="54"/>
  <c r="BI139" i="54"/>
  <c r="BJ115" i="54"/>
  <c r="BJ107" i="54"/>
  <c r="BJ99" i="54"/>
  <c r="BJ91" i="54"/>
  <c r="BJ83" i="54"/>
  <c r="BJ75" i="54"/>
  <c r="BJ67" i="54"/>
  <c r="BJ59" i="54"/>
  <c r="BJ51" i="54"/>
  <c r="BJ43" i="54"/>
  <c r="BJ6" i="54"/>
  <c r="BK165" i="54"/>
  <c r="BK157" i="54"/>
  <c r="BK149" i="54"/>
  <c r="BK145" i="54"/>
  <c r="BK141" i="54"/>
  <c r="BL115" i="54"/>
  <c r="BL99" i="54"/>
  <c r="BL83" i="54"/>
  <c r="BL67" i="54"/>
  <c r="BL51" i="54"/>
  <c r="BM165" i="54"/>
  <c r="BM157" i="54"/>
  <c r="BM141" i="54"/>
  <c r="BM113" i="54"/>
  <c r="BL113" i="54"/>
  <c r="BM105" i="54"/>
  <c r="BL105" i="54"/>
  <c r="BM97" i="54"/>
  <c r="BL97" i="54"/>
  <c r="BM89" i="54"/>
  <c r="BL89" i="54"/>
  <c r="BM81" i="54"/>
  <c r="BL81" i="54"/>
  <c r="BM73" i="54"/>
  <c r="BL73" i="54"/>
  <c r="BM65" i="54"/>
  <c r="BL65" i="54"/>
  <c r="BM57" i="54"/>
  <c r="BL57" i="54"/>
  <c r="BM49" i="54"/>
  <c r="BL49" i="54"/>
  <c r="BM41" i="54"/>
  <c r="BL41" i="54"/>
  <c r="BM4" i="54"/>
  <c r="B69" i="55"/>
  <c r="AF69" i="55" s="1"/>
  <c r="F40" i="22"/>
  <c r="F39" i="22"/>
  <c r="D39" i="22"/>
  <c r="D40" i="22"/>
  <c r="D25" i="22"/>
  <c r="F40" i="42"/>
  <c r="F39" i="42"/>
  <c r="E24" i="42"/>
  <c r="E25" i="42"/>
  <c r="E40" i="42"/>
  <c r="E39" i="42"/>
  <c r="E30" i="42"/>
  <c r="F84" i="42"/>
  <c r="F85" i="42" s="1"/>
  <c r="F22" i="42"/>
  <c r="F23" i="42" s="1"/>
  <c r="E4" i="55" s="1"/>
  <c r="E8" i="55" s="1"/>
  <c r="F89" i="42"/>
  <c r="F90" i="42" s="1"/>
  <c r="F66" i="42"/>
  <c r="F67" i="42" s="1"/>
  <c r="F51" i="42"/>
  <c r="F52" i="42" s="1"/>
  <c r="F28" i="42"/>
  <c r="C14" i="55"/>
  <c r="B6" i="55"/>
  <c r="C4" i="55"/>
  <c r="C8" i="55" s="1"/>
  <c r="F40" i="54"/>
  <c r="F39" i="54"/>
  <c r="E24" i="54"/>
  <c r="E25" i="54"/>
  <c r="C40" i="55"/>
  <c r="B41" i="55"/>
  <c r="C19" i="55"/>
  <c r="F53" i="54"/>
  <c r="B24" i="55" s="1"/>
  <c r="B23" i="55"/>
  <c r="E39" i="54"/>
  <c r="E40" i="54"/>
  <c r="F25" i="54"/>
  <c r="F68" i="54"/>
  <c r="B13" i="55"/>
  <c r="B58" i="55"/>
  <c r="B18" i="55"/>
  <c r="B55" i="55"/>
  <c r="O83" i="26"/>
  <c r="R83" i="26" s="1"/>
  <c r="O110" i="26"/>
  <c r="R110" i="26" s="1"/>
  <c r="R102" i="26"/>
  <c r="R75" i="26"/>
  <c r="DI6" i="22"/>
  <c r="DI7" i="22"/>
  <c r="DI4" i="22"/>
  <c r="DH6" i="22"/>
  <c r="DH7" i="22"/>
  <c r="DG5" i="22"/>
  <c r="DF12" i="22"/>
  <c r="DF13" i="22"/>
  <c r="DD6" i="22"/>
  <c r="DD7" i="22"/>
  <c r="DD4" i="22"/>
  <c r="DB5" i="22"/>
  <c r="DA13" i="22"/>
  <c r="DA12" i="22"/>
  <c r="L3" i="22"/>
  <c r="U3" i="22" s="1"/>
  <c r="CY9" i="22"/>
  <c r="CY8" i="22"/>
  <c r="CY4" i="22"/>
  <c r="CY6" i="22"/>
  <c r="L5" i="22"/>
  <c r="U5" i="22" s="1"/>
  <c r="CX7" i="22"/>
  <c r="CX6" i="22"/>
  <c r="L5" i="42"/>
  <c r="U5" i="42" s="1"/>
  <c r="DH7" i="42"/>
  <c r="E105" i="55"/>
  <c r="E104" i="55"/>
  <c r="E49" i="55"/>
  <c r="F49" i="55" s="1"/>
  <c r="F46" i="55"/>
  <c r="C47" i="55"/>
  <c r="B51" i="55"/>
  <c r="AF51" i="55" s="1"/>
  <c r="AG51" i="55" s="1"/>
  <c r="U3" i="54"/>
  <c r="B49" i="55"/>
  <c r="B103" i="55"/>
  <c r="C46" i="55"/>
  <c r="BP167" i="54"/>
  <c r="D122" i="54" s="1"/>
  <c r="E122" i="54" s="1"/>
  <c r="AT167" i="54"/>
  <c r="D113" i="54" s="1"/>
  <c r="E113" i="54" s="1"/>
  <c r="BB167" i="54"/>
  <c r="D103" i="54" s="1"/>
  <c r="E103" i="54" s="1"/>
  <c r="AV167" i="54"/>
  <c r="D109" i="54" s="1"/>
  <c r="E109" i="54" s="1"/>
  <c r="BD167" i="54"/>
  <c r="D104" i="54" s="1"/>
  <c r="E104" i="54" s="1"/>
  <c r="AR167" i="54"/>
  <c r="D97" i="54" s="1"/>
  <c r="E97" i="54" s="1"/>
  <c r="B118" i="55" s="1"/>
  <c r="AZ167" i="54"/>
  <c r="D102" i="54" s="1"/>
  <c r="E102" i="54" s="1"/>
  <c r="AI167" i="54"/>
  <c r="E56" i="54" s="1"/>
  <c r="F56" i="54" s="1"/>
  <c r="F57" i="54" s="1"/>
  <c r="AZ167" i="42"/>
  <c r="D102" i="42" s="1"/>
  <c r="E102" i="42" s="1"/>
  <c r="BK118" i="42"/>
  <c r="AV167" i="42"/>
  <c r="D109" i="42" s="1"/>
  <c r="D110" i="42" s="1"/>
  <c r="BD167" i="42"/>
  <c r="D104" i="42" s="1"/>
  <c r="E104" i="42" s="1"/>
  <c r="BI118" i="42"/>
  <c r="BL118" i="42"/>
  <c r="AT167" i="42"/>
  <c r="D113" i="42" s="1"/>
  <c r="E113" i="42" s="1"/>
  <c r="BB167" i="42"/>
  <c r="D103" i="42" s="1"/>
  <c r="E103" i="42" s="1"/>
  <c r="BF167" i="42"/>
  <c r="D105" i="42" s="1"/>
  <c r="E105" i="42" s="1"/>
  <c r="AX167" i="42"/>
  <c r="D106" i="42" s="1"/>
  <c r="E106" i="42" s="1"/>
  <c r="BM118" i="42"/>
  <c r="BM167" i="42" s="1"/>
  <c r="AR167" i="42"/>
  <c r="D97" i="42" s="1"/>
  <c r="E97" i="42" s="1"/>
  <c r="E118" i="55" s="1"/>
  <c r="AI167" i="42"/>
  <c r="E56" i="42" s="1"/>
  <c r="E57" i="42" s="1"/>
  <c r="AP167" i="42"/>
  <c r="D96" i="42" s="1"/>
  <c r="E96" i="42" s="1"/>
  <c r="E117" i="55" s="1"/>
  <c r="E121" i="55" s="1"/>
  <c r="AF167" i="54"/>
  <c r="D120" i="54" s="1"/>
  <c r="BH117" i="54"/>
  <c r="BJ117" i="54"/>
  <c r="BL117" i="54"/>
  <c r="AD167" i="54"/>
  <c r="D119" i="54" s="1"/>
  <c r="E119" i="54" s="1"/>
  <c r="AB167" i="54"/>
  <c r="D118" i="54" s="1"/>
  <c r="E118" i="54" s="1"/>
  <c r="BI117" i="54"/>
  <c r="BK117" i="54"/>
  <c r="BM117" i="54"/>
  <c r="BR167" i="54"/>
  <c r="D123" i="54" s="1"/>
  <c r="E123" i="54" s="1"/>
  <c r="C93" i="55"/>
  <c r="B98" i="55"/>
  <c r="BH36" i="54"/>
  <c r="BI36" i="54"/>
  <c r="BJ36" i="54"/>
  <c r="BK36" i="54"/>
  <c r="BL36" i="54"/>
  <c r="Y167" i="54"/>
  <c r="I98" i="55"/>
  <c r="H101" i="55"/>
  <c r="I101" i="55"/>
  <c r="BI36" i="43"/>
  <c r="BH36" i="43"/>
  <c r="Y167" i="43"/>
  <c r="BK36" i="43"/>
  <c r="BK167" i="43" s="1"/>
  <c r="H95" i="55"/>
  <c r="I93" i="55"/>
  <c r="I95" i="55"/>
  <c r="AI167" i="43"/>
  <c r="E56" i="43" s="1"/>
  <c r="E57" i="43" s="1"/>
  <c r="AR167" i="43"/>
  <c r="D97" i="43" s="1"/>
  <c r="E97" i="43" s="1"/>
  <c r="H118" i="55" s="1"/>
  <c r="AZ167" i="43"/>
  <c r="D102" i="43" s="1"/>
  <c r="E102" i="43" s="1"/>
  <c r="I91" i="55"/>
  <c r="BI167" i="43"/>
  <c r="BL167" i="43"/>
  <c r="BH167" i="43"/>
  <c r="D111" i="43"/>
  <c r="H97" i="55"/>
  <c r="BM167" i="43"/>
  <c r="D98" i="43"/>
  <c r="E96" i="43"/>
  <c r="H117" i="55" s="1"/>
  <c r="H121" i="55" s="1"/>
  <c r="E109" i="43"/>
  <c r="D110" i="46"/>
  <c r="D111" i="46"/>
  <c r="E109" i="46"/>
  <c r="E96" i="46"/>
  <c r="N117" i="55" s="1"/>
  <c r="F56" i="46"/>
  <c r="E57" i="46"/>
  <c r="E113" i="46"/>
  <c r="BM56" i="46"/>
  <c r="BM167" i="46" s="1"/>
  <c r="BI56" i="46"/>
  <c r="BI167" i="46" s="1"/>
  <c r="BL56" i="46"/>
  <c r="BL167" i="46" s="1"/>
  <c r="BH56" i="46"/>
  <c r="BH167" i="46" s="1"/>
  <c r="BK56" i="46"/>
  <c r="BK167" i="46" s="1"/>
  <c r="Y167" i="46"/>
  <c r="BK167" i="41" l="1"/>
  <c r="BL167" i="41"/>
  <c r="C98" i="41"/>
  <c r="C99" i="41" s="1"/>
  <c r="BH167" i="41"/>
  <c r="BJ167" i="41"/>
  <c r="C114" i="41"/>
  <c r="C115" i="41"/>
  <c r="BM167" i="41"/>
  <c r="E111" i="41"/>
  <c r="E110" i="41"/>
  <c r="E115" i="41"/>
  <c r="E114" i="41"/>
  <c r="D99" i="41"/>
  <c r="E98" i="41"/>
  <c r="E99" i="41" s="1"/>
  <c r="BL167" i="48"/>
  <c r="C114" i="48"/>
  <c r="C115" i="48"/>
  <c r="E105" i="48"/>
  <c r="E97" i="48"/>
  <c r="C98" i="48"/>
  <c r="E96" i="48"/>
  <c r="E103" i="48"/>
  <c r="E60" i="48"/>
  <c r="E113" i="48"/>
  <c r="D115" i="48"/>
  <c r="E109" i="48"/>
  <c r="E111" i="48" s="1"/>
  <c r="C111" i="48"/>
  <c r="C110" i="48"/>
  <c r="D110" i="48"/>
  <c r="E118" i="48"/>
  <c r="AF74" i="55"/>
  <c r="E113" i="22"/>
  <c r="E104" i="22"/>
  <c r="AF77" i="55"/>
  <c r="F56" i="22"/>
  <c r="E120" i="22"/>
  <c r="AF82" i="55"/>
  <c r="AF99" i="55"/>
  <c r="AG99" i="55" s="1"/>
  <c r="W101" i="55"/>
  <c r="E122" i="53"/>
  <c r="E123" i="53"/>
  <c r="AF87" i="55"/>
  <c r="W113" i="55"/>
  <c r="X101" i="55"/>
  <c r="X98" i="55"/>
  <c r="W100" i="55" s="1"/>
  <c r="W26" i="55"/>
  <c r="F57" i="53"/>
  <c r="C111" i="45"/>
  <c r="C110" i="45"/>
  <c r="BH167" i="45"/>
  <c r="BL167" i="45"/>
  <c r="E96" i="45"/>
  <c r="T117" i="55" s="1"/>
  <c r="T121" i="55" s="1"/>
  <c r="F56" i="45"/>
  <c r="D57" i="45"/>
  <c r="BI167" i="45"/>
  <c r="BM167" i="45"/>
  <c r="E123" i="45"/>
  <c r="BK167" i="45"/>
  <c r="BJ167" i="45"/>
  <c r="E97" i="45"/>
  <c r="T118" i="55" s="1"/>
  <c r="T122" i="55" s="1"/>
  <c r="T123" i="55" s="1"/>
  <c r="D99" i="45"/>
  <c r="E98" i="45"/>
  <c r="R93" i="55"/>
  <c r="Q94" i="55" s="1"/>
  <c r="R94" i="55" s="1"/>
  <c r="F56" i="47"/>
  <c r="F57" i="47" s="1"/>
  <c r="E122" i="47"/>
  <c r="Q119" i="55"/>
  <c r="R119" i="55" s="1"/>
  <c r="E99" i="47"/>
  <c r="Q26" i="55"/>
  <c r="C110" i="46"/>
  <c r="C111" i="46"/>
  <c r="BL167" i="44"/>
  <c r="BM167" i="44"/>
  <c r="C111" i="44"/>
  <c r="C110" i="44"/>
  <c r="BK167" i="44"/>
  <c r="BI167" i="44"/>
  <c r="F56" i="44"/>
  <c r="D57" i="44"/>
  <c r="D99" i="44"/>
  <c r="E98" i="44"/>
  <c r="E111" i="44"/>
  <c r="E110" i="44"/>
  <c r="C111" i="42"/>
  <c r="B95" i="55"/>
  <c r="C95" i="55"/>
  <c r="DH9" i="41"/>
  <c r="DH8" i="41"/>
  <c r="DF9" i="41"/>
  <c r="DF8" i="41"/>
  <c r="DD9" i="41"/>
  <c r="DD8" i="41"/>
  <c r="CY12" i="41"/>
  <c r="CY13" i="41"/>
  <c r="L7" i="41"/>
  <c r="U7" i="41" s="1"/>
  <c r="CZ9" i="41"/>
  <c r="CZ8" i="41"/>
  <c r="L8" i="41" s="1"/>
  <c r="U8" i="41" s="1"/>
  <c r="U5" i="41"/>
  <c r="F25" i="48"/>
  <c r="F24" i="48"/>
  <c r="F30" i="48"/>
  <c r="F31" i="48"/>
  <c r="F44" i="48"/>
  <c r="E110" i="48"/>
  <c r="DH6" i="52"/>
  <c r="L6" i="52" s="1"/>
  <c r="U6" i="52" s="1"/>
  <c r="L5" i="52"/>
  <c r="U5" i="52" s="1"/>
  <c r="DH7" i="52"/>
  <c r="F25" i="52"/>
  <c r="F24" i="52"/>
  <c r="F30" i="52"/>
  <c r="F31" i="52"/>
  <c r="F44" i="52"/>
  <c r="E110" i="52"/>
  <c r="CZ6" i="22"/>
  <c r="CZ7" i="22"/>
  <c r="AA94" i="55"/>
  <c r="DI12" i="45"/>
  <c r="L12" i="45" s="1"/>
  <c r="U12" i="45" s="1"/>
  <c r="L11" i="45"/>
  <c r="U11" i="45" s="1"/>
  <c r="DI13" i="45"/>
  <c r="DG58" i="47"/>
  <c r="L58" i="47" s="1"/>
  <c r="U58" i="47" s="1"/>
  <c r="L57" i="47"/>
  <c r="DG59" i="47"/>
  <c r="U19" i="46"/>
  <c r="CX24" i="46"/>
  <c r="L24" i="46" s="1"/>
  <c r="U24" i="46" s="1"/>
  <c r="L23" i="46"/>
  <c r="U23" i="46" s="1"/>
  <c r="CX25" i="46"/>
  <c r="DA9" i="44"/>
  <c r="DA8" i="44"/>
  <c r="L8" i="44" s="1"/>
  <c r="U8" i="44" s="1"/>
  <c r="L7" i="44"/>
  <c r="U7" i="44" s="1"/>
  <c r="U5" i="44"/>
  <c r="DB17" i="44"/>
  <c r="DB16" i="44"/>
  <c r="CZ23" i="43"/>
  <c r="CZ22" i="43"/>
  <c r="L6" i="43"/>
  <c r="U6" i="43" s="1"/>
  <c r="DH7" i="43"/>
  <c r="L7" i="43" s="1"/>
  <c r="U7" i="43" s="1"/>
  <c r="DH6" i="43"/>
  <c r="CY8" i="43"/>
  <c r="CY9" i="43"/>
  <c r="DD12" i="42"/>
  <c r="DD13" i="42"/>
  <c r="CY9" i="42"/>
  <c r="CY8" i="42"/>
  <c r="CZ21" i="42"/>
  <c r="CZ20" i="42"/>
  <c r="CZ6" i="54"/>
  <c r="CZ7" i="54"/>
  <c r="CY7" i="54"/>
  <c r="CY6" i="54"/>
  <c r="L6" i="54" s="1"/>
  <c r="U6" i="54" s="1"/>
  <c r="DD10" i="54"/>
  <c r="DD11" i="54"/>
  <c r="R56" i="26"/>
  <c r="E122" i="43"/>
  <c r="E119" i="43"/>
  <c r="BJ167" i="43"/>
  <c r="E123" i="43"/>
  <c r="E120" i="54"/>
  <c r="AF86" i="55"/>
  <c r="AF111" i="55" s="1"/>
  <c r="AG111" i="55" s="1"/>
  <c r="AF76" i="55"/>
  <c r="H11" i="55"/>
  <c r="I11" i="55" s="1"/>
  <c r="I107" i="55"/>
  <c r="I108" i="55" s="1"/>
  <c r="H103" i="55"/>
  <c r="H105" i="55" s="1"/>
  <c r="Q8" i="55"/>
  <c r="Q9" i="55" s="1"/>
  <c r="AF98" i="55"/>
  <c r="AG101" i="55" s="1"/>
  <c r="AF75" i="55"/>
  <c r="H49" i="55"/>
  <c r="I49" i="55" s="1"/>
  <c r="H6" i="55"/>
  <c r="I6" i="55" s="1"/>
  <c r="T41" i="55"/>
  <c r="H9" i="55"/>
  <c r="I9" i="55" s="1"/>
  <c r="AF85" i="55"/>
  <c r="I46" i="55"/>
  <c r="T107" i="55"/>
  <c r="R58" i="55"/>
  <c r="AF97" i="55"/>
  <c r="AG97" i="55" s="1"/>
  <c r="AF92" i="55"/>
  <c r="AG92" i="55" s="1"/>
  <c r="AF4" i="55"/>
  <c r="AG4" i="55" s="1"/>
  <c r="AF118" i="55"/>
  <c r="AG95" i="55"/>
  <c r="AF115" i="55" s="1"/>
  <c r="AG115" i="55" s="1"/>
  <c r="AG93" i="55"/>
  <c r="AF95" i="55"/>
  <c r="AF80" i="55"/>
  <c r="B9" i="55"/>
  <c r="AF46" i="55"/>
  <c r="AG46" i="55" s="1"/>
  <c r="C44" i="55"/>
  <c r="AF43" i="55"/>
  <c r="AG44" i="55" s="1"/>
  <c r="AF84" i="55"/>
  <c r="DF9" i="42"/>
  <c r="DF8" i="42"/>
  <c r="DH8" i="54"/>
  <c r="DH9" i="54"/>
  <c r="DT4" i="53"/>
  <c r="AM4" i="53" s="1"/>
  <c r="DN5" i="53"/>
  <c r="DS4" i="53"/>
  <c r="AL4" i="53" s="1"/>
  <c r="DL23" i="53"/>
  <c r="DQ22" i="53"/>
  <c r="AJ22" i="53" s="1"/>
  <c r="DR22" i="53"/>
  <c r="AK22" i="53" s="1"/>
  <c r="DL5" i="45"/>
  <c r="DR4" i="45"/>
  <c r="AK4" i="45" s="1"/>
  <c r="DQ4" i="45"/>
  <c r="AJ4" i="45" s="1"/>
  <c r="DT4" i="47"/>
  <c r="AM4" i="47" s="1"/>
  <c r="DN5" i="47"/>
  <c r="DS4" i="47"/>
  <c r="AL4" i="47" s="1"/>
  <c r="DR4" i="47"/>
  <c r="AK4" i="47" s="1"/>
  <c r="DL5" i="47"/>
  <c r="DQ4" i="47"/>
  <c r="AJ4" i="47" s="1"/>
  <c r="DR4" i="46"/>
  <c r="AK4" i="46" s="1"/>
  <c r="DL5" i="46"/>
  <c r="DQ4" i="46"/>
  <c r="AJ4" i="46" s="1"/>
  <c r="DT4" i="43"/>
  <c r="AM4" i="43" s="1"/>
  <c r="DN5" i="43"/>
  <c r="DL23" i="43"/>
  <c r="DR22" i="43"/>
  <c r="AK22" i="43" s="1"/>
  <c r="DQ22" i="43"/>
  <c r="AJ22" i="43" s="1"/>
  <c r="DS22" i="42"/>
  <c r="AL22" i="42" s="1"/>
  <c r="DT4" i="54"/>
  <c r="AM4" i="54" s="1"/>
  <c r="DN5" i="54"/>
  <c r="DS4" i="54"/>
  <c r="AL4" i="54" s="1"/>
  <c r="DR5" i="54"/>
  <c r="AK5" i="54" s="1"/>
  <c r="DL6" i="54"/>
  <c r="DQ5" i="54"/>
  <c r="AJ5" i="54" s="1"/>
  <c r="AC107" i="55"/>
  <c r="AA18" i="55"/>
  <c r="Z20" i="55"/>
  <c r="F68" i="22"/>
  <c r="Z40" i="55"/>
  <c r="Z56" i="55"/>
  <c r="AA56" i="55" s="1"/>
  <c r="AA55" i="55"/>
  <c r="F53" i="22"/>
  <c r="Z24" i="55" s="1"/>
  <c r="AA24" i="55" s="1"/>
  <c r="Z23" i="55"/>
  <c r="AA23" i="55" s="1"/>
  <c r="Z8" i="55"/>
  <c r="AF8" i="55" s="1"/>
  <c r="AG8" i="55" s="1"/>
  <c r="Z6" i="55"/>
  <c r="AA6" i="55" s="1"/>
  <c r="AA4" i="55"/>
  <c r="AA8" i="55" s="1"/>
  <c r="AA10" i="55" s="1"/>
  <c r="Z58" i="55"/>
  <c r="F91" i="22"/>
  <c r="AA13" i="55"/>
  <c r="Z15" i="55"/>
  <c r="AA51" i="55"/>
  <c r="Z53" i="55"/>
  <c r="AA53" i="55" s="1"/>
  <c r="Z49" i="55"/>
  <c r="AA49" i="55" s="1"/>
  <c r="Z48" i="55"/>
  <c r="AF48" i="55" s="1"/>
  <c r="AG48" i="55" s="1"/>
  <c r="Z103" i="55"/>
  <c r="AF103" i="55" s="1"/>
  <c r="AA46" i="55"/>
  <c r="F40" i="53"/>
  <c r="F39" i="53"/>
  <c r="F44" i="53"/>
  <c r="W14" i="55" s="1"/>
  <c r="W13" i="55"/>
  <c r="E110" i="53"/>
  <c r="F53" i="53"/>
  <c r="W24" i="55" s="1"/>
  <c r="X24" i="55" s="1"/>
  <c r="W23" i="55"/>
  <c r="X23" i="55" s="1"/>
  <c r="W107" i="55" s="1"/>
  <c r="W108" i="55" s="1"/>
  <c r="X94" i="55"/>
  <c r="F31" i="53"/>
  <c r="F30" i="53"/>
  <c r="R40" i="55"/>
  <c r="Q41" i="55"/>
  <c r="N56" i="55"/>
  <c r="O56" i="55" s="1"/>
  <c r="O40" i="55"/>
  <c r="I20" i="55"/>
  <c r="U5" i="43"/>
  <c r="DF9" i="43"/>
  <c r="DF8" i="43"/>
  <c r="DF9" i="54"/>
  <c r="L7" i="54"/>
  <c r="DF8" i="54"/>
  <c r="DN24" i="42"/>
  <c r="DN25" i="42" s="1"/>
  <c r="DN26" i="42" s="1"/>
  <c r="DN27" i="42" s="1"/>
  <c r="DN28" i="42" s="1"/>
  <c r="DN29" i="42" s="1"/>
  <c r="DN30" i="42" s="1"/>
  <c r="DN31" i="42" s="1"/>
  <c r="DN32" i="42" s="1"/>
  <c r="DN33" i="42" s="1"/>
  <c r="DN34" i="42" s="1"/>
  <c r="DN35" i="42" s="1"/>
  <c r="DN36" i="42" s="1"/>
  <c r="DN37" i="42" s="1"/>
  <c r="DN38" i="42" s="1"/>
  <c r="DN39" i="42" s="1"/>
  <c r="DN40" i="42" s="1"/>
  <c r="DN41" i="42" s="1"/>
  <c r="DN42" i="42" s="1"/>
  <c r="DN43" i="42" s="1"/>
  <c r="DN44" i="42" s="1"/>
  <c r="DN45" i="42" s="1"/>
  <c r="DN46" i="42" s="1"/>
  <c r="DN47" i="42" s="1"/>
  <c r="DN48" i="42" s="1"/>
  <c r="DN49" i="42" s="1"/>
  <c r="DN50" i="42" s="1"/>
  <c r="DN51" i="42" s="1"/>
  <c r="DN52" i="42" s="1"/>
  <c r="DN53" i="42" s="1"/>
  <c r="DN54" i="42" s="1"/>
  <c r="DN55" i="42" s="1"/>
  <c r="DN56" i="42" s="1"/>
  <c r="DT23" i="42"/>
  <c r="AM23" i="42" s="1"/>
  <c r="DS23" i="42"/>
  <c r="AL23" i="42" s="1"/>
  <c r="DL23" i="42"/>
  <c r="DR22" i="42"/>
  <c r="AK22" i="42" s="1"/>
  <c r="DQ22" i="42"/>
  <c r="AJ22" i="42" s="1"/>
  <c r="DR5" i="22"/>
  <c r="AK5" i="22" s="1"/>
  <c r="DL6" i="22"/>
  <c r="DQ5" i="22"/>
  <c r="AJ5" i="22" s="1"/>
  <c r="DT5" i="22"/>
  <c r="AM5" i="22" s="1"/>
  <c r="DN6" i="22"/>
  <c r="DS5" i="22"/>
  <c r="AL5" i="22" s="1"/>
  <c r="DS5" i="45"/>
  <c r="AL5" i="45" s="1"/>
  <c r="DN6" i="45"/>
  <c r="DT5" i="45"/>
  <c r="AM5" i="45" s="1"/>
  <c r="DS22" i="46"/>
  <c r="AL22" i="46" s="1"/>
  <c r="DN23" i="46"/>
  <c r="DT22" i="46"/>
  <c r="AM22" i="46" s="1"/>
  <c r="E123" i="22"/>
  <c r="AA101" i="55"/>
  <c r="AA98" i="55"/>
  <c r="E99" i="56"/>
  <c r="AC119" i="55"/>
  <c r="AD119" i="55" s="1"/>
  <c r="BK167" i="22"/>
  <c r="AA99" i="55"/>
  <c r="Z100" i="55" s="1"/>
  <c r="Z101" i="55"/>
  <c r="BM167" i="22"/>
  <c r="BJ167" i="22"/>
  <c r="F57" i="22"/>
  <c r="Z26" i="55"/>
  <c r="Z113" i="55"/>
  <c r="AC16" i="55"/>
  <c r="AD15" i="55"/>
  <c r="AC21" i="55"/>
  <c r="AD20" i="55"/>
  <c r="AC114" i="55"/>
  <c r="AD114" i="55" s="1"/>
  <c r="AC122" i="55"/>
  <c r="AC123" i="55" s="1"/>
  <c r="DJ13" i="56"/>
  <c r="DJ12" i="56"/>
  <c r="CX13" i="56"/>
  <c r="CX12" i="56"/>
  <c r="DN10" i="56"/>
  <c r="DN11" i="56" s="1"/>
  <c r="DN12" i="56" s="1"/>
  <c r="DN13" i="56" s="1"/>
  <c r="DN14" i="56" s="1"/>
  <c r="DN15" i="56" s="1"/>
  <c r="DN16" i="56" s="1"/>
  <c r="DN17" i="56" s="1"/>
  <c r="DN18" i="56" s="1"/>
  <c r="DN19" i="56" s="1"/>
  <c r="DN20" i="56" s="1"/>
  <c r="DN21" i="56" s="1"/>
  <c r="DN22" i="56" s="1"/>
  <c r="DT9" i="56"/>
  <c r="AM9" i="56" s="1"/>
  <c r="DS9" i="56"/>
  <c r="AL9" i="56" s="1"/>
  <c r="DQ9" i="56"/>
  <c r="AJ9" i="56" s="1"/>
  <c r="DR9" i="56"/>
  <c r="AK9" i="56" s="1"/>
  <c r="DL10" i="56"/>
  <c r="DL11" i="56" s="1"/>
  <c r="DL12" i="56" s="1"/>
  <c r="DL13" i="56" s="1"/>
  <c r="DL14" i="56" s="1"/>
  <c r="DL15" i="56" s="1"/>
  <c r="DL16" i="56" s="1"/>
  <c r="DL17" i="56" s="1"/>
  <c r="DL18" i="56" s="1"/>
  <c r="DL19" i="56" s="1"/>
  <c r="DL20" i="56" s="1"/>
  <c r="DL21" i="56" s="1"/>
  <c r="DL22" i="56" s="1"/>
  <c r="DA15" i="56"/>
  <c r="DA14" i="56"/>
  <c r="DG13" i="56"/>
  <c r="DG12" i="56"/>
  <c r="DM22" i="56"/>
  <c r="DM23" i="56" s="1"/>
  <c r="DM24" i="56" s="1"/>
  <c r="DM25" i="56" s="1"/>
  <c r="DR21" i="56"/>
  <c r="AK21" i="56" s="1"/>
  <c r="DQ21" i="56"/>
  <c r="AJ21" i="56" s="1"/>
  <c r="DO22" i="56"/>
  <c r="DO23" i="56" s="1"/>
  <c r="DO24" i="56" s="1"/>
  <c r="DO25" i="56" s="1"/>
  <c r="DT21" i="56"/>
  <c r="AM21" i="56" s="1"/>
  <c r="DS21" i="56"/>
  <c r="AL21" i="56" s="1"/>
  <c r="L10" i="56"/>
  <c r="U10" i="56" s="1"/>
  <c r="DC13" i="56"/>
  <c r="DC12" i="56"/>
  <c r="DI15" i="56"/>
  <c r="DI14" i="56"/>
  <c r="DE15" i="56"/>
  <c r="DE14" i="56"/>
  <c r="DD12" i="56"/>
  <c r="DD13" i="56"/>
  <c r="CY11" i="56"/>
  <c r="CY10" i="56"/>
  <c r="DB13" i="56"/>
  <c r="DB12" i="56"/>
  <c r="DF13" i="56"/>
  <c r="DF12" i="56"/>
  <c r="DH12" i="56"/>
  <c r="DH13" i="56"/>
  <c r="L9" i="56"/>
  <c r="U9" i="56" s="1"/>
  <c r="CZ12" i="56"/>
  <c r="CZ13" i="56"/>
  <c r="C91" i="55"/>
  <c r="B94" i="55" s="1"/>
  <c r="C97" i="55"/>
  <c r="B115" i="55"/>
  <c r="B121" i="55"/>
  <c r="DS9" i="44"/>
  <c r="AL9" i="44" s="1"/>
  <c r="DT9" i="44"/>
  <c r="AM9" i="44" s="1"/>
  <c r="DO10" i="44"/>
  <c r="DO11" i="44" s="1"/>
  <c r="DO12" i="44" s="1"/>
  <c r="DR5" i="44"/>
  <c r="AK5" i="44" s="1"/>
  <c r="DM6" i="44"/>
  <c r="DQ5" i="44"/>
  <c r="AJ5" i="44" s="1"/>
  <c r="E13" i="55"/>
  <c r="F44" i="42"/>
  <c r="E14" i="55" s="1"/>
  <c r="E18" i="55"/>
  <c r="AF18" i="55" s="1"/>
  <c r="AG18" i="55" s="1"/>
  <c r="F48" i="42"/>
  <c r="E19" i="55" s="1"/>
  <c r="AF19" i="55" s="1"/>
  <c r="AG19" i="55" s="1"/>
  <c r="D98" i="46"/>
  <c r="D99" i="46" s="1"/>
  <c r="F56" i="43"/>
  <c r="H26" i="55" s="1"/>
  <c r="X10" i="55"/>
  <c r="W10" i="55"/>
  <c r="W11" i="55"/>
  <c r="X11" i="55" s="1"/>
  <c r="H104" i="55"/>
  <c r="Q16" i="55"/>
  <c r="R16" i="55" s="1"/>
  <c r="R15" i="55"/>
  <c r="B113" i="55"/>
  <c r="Q11" i="55"/>
  <c r="Q10" i="55"/>
  <c r="R103" i="55"/>
  <c r="R48" i="55"/>
  <c r="K104" i="55"/>
  <c r="I41" i="55"/>
  <c r="L103" i="55"/>
  <c r="L48" i="55"/>
  <c r="O20" i="55"/>
  <c r="N21" i="55"/>
  <c r="O21" i="55" s="1"/>
  <c r="T105" i="55"/>
  <c r="T104" i="55"/>
  <c r="X104" i="55"/>
  <c r="X105" i="55"/>
  <c r="X107" i="55"/>
  <c r="X108" i="55" s="1"/>
  <c r="N105" i="55"/>
  <c r="N104" i="55"/>
  <c r="L9" i="55"/>
  <c r="N16" i="55"/>
  <c r="O16" i="55" s="1"/>
  <c r="O15" i="55"/>
  <c r="T10" i="55"/>
  <c r="T9" i="55"/>
  <c r="U10" i="55"/>
  <c r="T11" i="55"/>
  <c r="U107" i="55"/>
  <c r="U108" i="55" s="1"/>
  <c r="T108" i="55"/>
  <c r="N11" i="55"/>
  <c r="O11" i="55" s="1"/>
  <c r="O10" i="55"/>
  <c r="N10" i="55"/>
  <c r="N9" i="55"/>
  <c r="O9" i="55" s="1"/>
  <c r="I103" i="55"/>
  <c r="I48" i="55"/>
  <c r="K108" i="55"/>
  <c r="L107" i="55"/>
  <c r="L108" i="55" s="1"/>
  <c r="L11" i="55"/>
  <c r="O103" i="55"/>
  <c r="O48" i="55"/>
  <c r="R9" i="55"/>
  <c r="D110" i="22"/>
  <c r="E109" i="22"/>
  <c r="BH167" i="42"/>
  <c r="E57" i="22"/>
  <c r="BH167" i="22"/>
  <c r="D98" i="22"/>
  <c r="E98" i="22" s="1"/>
  <c r="BL167" i="22"/>
  <c r="BI167" i="22"/>
  <c r="E109" i="42"/>
  <c r="E110" i="42" s="1"/>
  <c r="BJ167" i="42"/>
  <c r="F56" i="42"/>
  <c r="F57" i="42" s="1"/>
  <c r="BK167" i="42"/>
  <c r="E95" i="55"/>
  <c r="F95" i="55"/>
  <c r="E115" i="55" s="1"/>
  <c r="F115" i="55" s="1"/>
  <c r="F93" i="55"/>
  <c r="E94" i="55" s="1"/>
  <c r="BL167" i="42"/>
  <c r="E101" i="55"/>
  <c r="F98" i="55"/>
  <c r="E100" i="55" s="1"/>
  <c r="BI167" i="42"/>
  <c r="E110" i="55"/>
  <c r="F110" i="55" s="1"/>
  <c r="E111" i="55"/>
  <c r="F111" i="55" s="1"/>
  <c r="E113" i="55"/>
  <c r="C99" i="55"/>
  <c r="E57" i="54"/>
  <c r="D98" i="54"/>
  <c r="D99" i="54" s="1"/>
  <c r="BK167" i="54"/>
  <c r="B111" i="55"/>
  <c r="B110" i="55"/>
  <c r="AF110" i="55" s="1"/>
  <c r="AG110" i="55" s="1"/>
  <c r="BI167" i="54"/>
  <c r="BM167" i="54"/>
  <c r="BL167" i="54"/>
  <c r="E40" i="55"/>
  <c r="AF40" i="55" s="1"/>
  <c r="AG40" i="55" s="1"/>
  <c r="F68" i="42"/>
  <c r="E55" i="55"/>
  <c r="AF55" i="55" s="1"/>
  <c r="AG55" i="55" s="1"/>
  <c r="F86" i="42"/>
  <c r="E58" i="55"/>
  <c r="AF58" i="55" s="1"/>
  <c r="F91" i="42"/>
  <c r="E23" i="55"/>
  <c r="AF23" i="55" s="1"/>
  <c r="AG23" i="55" s="1"/>
  <c r="F53" i="42"/>
  <c r="E24" i="55" s="1"/>
  <c r="F31" i="42"/>
  <c r="F30" i="42"/>
  <c r="F25" i="42"/>
  <c r="F24" i="42"/>
  <c r="E5" i="55" s="1"/>
  <c r="AF5" i="55" s="1"/>
  <c r="AG5" i="55" s="1"/>
  <c r="C6" i="55"/>
  <c r="B56" i="55"/>
  <c r="C55" i="55"/>
  <c r="C23" i="55"/>
  <c r="B11" i="55"/>
  <c r="B10" i="55"/>
  <c r="B15" i="55"/>
  <c r="C13" i="55"/>
  <c r="C18" i="55"/>
  <c r="B20" i="55"/>
  <c r="C24" i="55"/>
  <c r="C41" i="55"/>
  <c r="B59" i="55"/>
  <c r="C58" i="55"/>
  <c r="DI8" i="22"/>
  <c r="DI9" i="22"/>
  <c r="DH9" i="22"/>
  <c r="DH8" i="22"/>
  <c r="DG6" i="22"/>
  <c r="DG7" i="22"/>
  <c r="DF15" i="22"/>
  <c r="DF14" i="22"/>
  <c r="DD8" i="22"/>
  <c r="DD9" i="22"/>
  <c r="L4" i="22"/>
  <c r="U4" i="22" s="1"/>
  <c r="L6" i="22"/>
  <c r="U6" i="22" s="1"/>
  <c r="DB6" i="22"/>
  <c r="DB7" i="22"/>
  <c r="DA14" i="22"/>
  <c r="DA15" i="22"/>
  <c r="CY11" i="22"/>
  <c r="CY10" i="22"/>
  <c r="L7" i="22"/>
  <c r="U7" i="22" s="1"/>
  <c r="CX9" i="22"/>
  <c r="CX8" i="22"/>
  <c r="F48" i="55"/>
  <c r="F103" i="55"/>
  <c r="DH8" i="42"/>
  <c r="L8" i="42" s="1"/>
  <c r="U8" i="42" s="1"/>
  <c r="DH9" i="42"/>
  <c r="L7" i="42"/>
  <c r="U7" i="42" s="1"/>
  <c r="C49" i="55"/>
  <c r="C103" i="55"/>
  <c r="B104" i="55"/>
  <c r="B105" i="55"/>
  <c r="B53" i="55"/>
  <c r="AF53" i="55" s="1"/>
  <c r="AG53" i="55" s="1"/>
  <c r="C51" i="55"/>
  <c r="D110" i="54"/>
  <c r="D111" i="54"/>
  <c r="B26" i="55"/>
  <c r="BJ167" i="54"/>
  <c r="D111" i="42"/>
  <c r="D98" i="42"/>
  <c r="D99" i="42" s="1"/>
  <c r="BH167" i="54"/>
  <c r="B101" i="55"/>
  <c r="C98" i="55"/>
  <c r="C101" i="55"/>
  <c r="E111" i="54"/>
  <c r="E110" i="54"/>
  <c r="H115" i="55"/>
  <c r="H94" i="55"/>
  <c r="I97" i="55"/>
  <c r="D99" i="43"/>
  <c r="E98" i="43"/>
  <c r="E111" i="43"/>
  <c r="E110" i="43"/>
  <c r="N121" i="55"/>
  <c r="E111" i="46"/>
  <c r="E110" i="46"/>
  <c r="F57" i="46"/>
  <c r="N26" i="55"/>
  <c r="E98" i="48" l="1"/>
  <c r="E99" i="48" s="1"/>
  <c r="C99" i="48"/>
  <c r="E114" i="48"/>
  <c r="E115" i="48"/>
  <c r="T124" i="55"/>
  <c r="U123" i="55"/>
  <c r="U124" i="55" s="1"/>
  <c r="AF117" i="55"/>
  <c r="AF121" i="55" s="1"/>
  <c r="T26" i="55"/>
  <c r="F57" i="45"/>
  <c r="E99" i="45"/>
  <c r="T119" i="55"/>
  <c r="U119" i="55" s="1"/>
  <c r="E98" i="46"/>
  <c r="E99" i="46" s="1"/>
  <c r="K26" i="55"/>
  <c r="F57" i="44"/>
  <c r="E99" i="44"/>
  <c r="K119" i="55"/>
  <c r="L119" i="55" s="1"/>
  <c r="DH10" i="41"/>
  <c r="DH11" i="41"/>
  <c r="DF10" i="41"/>
  <c r="DF11" i="41"/>
  <c r="DD11" i="41"/>
  <c r="DD10" i="41"/>
  <c r="CY15" i="41"/>
  <c r="CY14" i="41"/>
  <c r="CZ11" i="41"/>
  <c r="L9" i="41"/>
  <c r="CZ10" i="41"/>
  <c r="L10" i="41" s="1"/>
  <c r="U10" i="41" s="1"/>
  <c r="L7" i="52"/>
  <c r="DH9" i="52"/>
  <c r="DH8" i="52"/>
  <c r="L8" i="52" s="1"/>
  <c r="U8" i="52" s="1"/>
  <c r="CZ8" i="22"/>
  <c r="CZ9" i="22"/>
  <c r="AF14" i="55"/>
  <c r="AG14" i="55" s="1"/>
  <c r="AF24" i="55"/>
  <c r="AG24" i="55" s="1"/>
  <c r="AF13" i="55"/>
  <c r="AG13" i="55" s="1"/>
  <c r="L13" i="45"/>
  <c r="U13" i="45" s="1"/>
  <c r="DI15" i="45"/>
  <c r="DI14" i="45"/>
  <c r="L14" i="45" s="1"/>
  <c r="U14" i="45" s="1"/>
  <c r="U57" i="47"/>
  <c r="DG60" i="47"/>
  <c r="L60" i="47" s="1"/>
  <c r="U60" i="47" s="1"/>
  <c r="DG61" i="47"/>
  <c r="L59" i="47"/>
  <c r="U59" i="47" s="1"/>
  <c r="CX26" i="46"/>
  <c r="L26" i="46" s="1"/>
  <c r="U26" i="46" s="1"/>
  <c r="CX27" i="46"/>
  <c r="L25" i="46"/>
  <c r="DA10" i="44"/>
  <c r="L10" i="44" s="1"/>
  <c r="U10" i="44" s="1"/>
  <c r="L9" i="44"/>
  <c r="U9" i="44" s="1"/>
  <c r="DA11" i="44"/>
  <c r="DB18" i="44"/>
  <c r="DB19" i="44"/>
  <c r="CZ25" i="43"/>
  <c r="CZ24" i="43"/>
  <c r="DH8" i="43"/>
  <c r="L8" i="43" s="1"/>
  <c r="U8" i="43" s="1"/>
  <c r="DH9" i="43"/>
  <c r="CY11" i="43"/>
  <c r="CY10" i="43"/>
  <c r="DD15" i="42"/>
  <c r="DD14" i="42"/>
  <c r="CY10" i="42"/>
  <c r="CY11" i="42"/>
  <c r="CZ22" i="42"/>
  <c r="CZ23" i="42"/>
  <c r="CZ9" i="54"/>
  <c r="CZ8" i="54"/>
  <c r="L8" i="54" s="1"/>
  <c r="U8" i="54" s="1"/>
  <c r="CY9" i="54"/>
  <c r="CY8" i="54"/>
  <c r="DD12" i="54"/>
  <c r="DD13" i="54"/>
  <c r="D99" i="22"/>
  <c r="F57" i="43"/>
  <c r="AG98" i="55"/>
  <c r="AF100" i="55" s="1"/>
  <c r="AF101" i="55"/>
  <c r="AF59" i="55"/>
  <c r="AG58" i="55"/>
  <c r="AG59" i="55" s="1"/>
  <c r="AF105" i="55"/>
  <c r="AG103" i="55"/>
  <c r="AF104" i="55"/>
  <c r="AF94" i="55"/>
  <c r="AF49" i="55"/>
  <c r="AG49" i="55" s="1"/>
  <c r="AF113" i="55"/>
  <c r="DF10" i="42"/>
  <c r="DF11" i="42"/>
  <c r="DH10" i="54"/>
  <c r="DH11" i="54"/>
  <c r="DT5" i="53"/>
  <c r="AM5" i="53" s="1"/>
  <c r="DS5" i="53"/>
  <c r="AL5" i="53" s="1"/>
  <c r="DN6" i="53"/>
  <c r="DL24" i="53"/>
  <c r="DL25" i="53" s="1"/>
  <c r="DL26" i="53" s="1"/>
  <c r="DL27" i="53" s="1"/>
  <c r="DL28" i="53" s="1"/>
  <c r="DL29" i="53" s="1"/>
  <c r="DL30" i="53" s="1"/>
  <c r="DL31" i="53" s="1"/>
  <c r="DL32" i="53" s="1"/>
  <c r="DL33" i="53" s="1"/>
  <c r="DL34" i="53" s="1"/>
  <c r="DL35" i="53" s="1"/>
  <c r="DL36" i="53" s="1"/>
  <c r="DL37" i="53" s="1"/>
  <c r="DL38" i="53" s="1"/>
  <c r="DL39" i="53" s="1"/>
  <c r="DL40" i="53" s="1"/>
  <c r="DL41" i="53" s="1"/>
  <c r="DL42" i="53" s="1"/>
  <c r="DL43" i="53" s="1"/>
  <c r="DL44" i="53" s="1"/>
  <c r="DL45" i="53" s="1"/>
  <c r="DL46" i="53" s="1"/>
  <c r="DL47" i="53" s="1"/>
  <c r="DL48" i="53" s="1"/>
  <c r="DL49" i="53" s="1"/>
  <c r="DL50" i="53" s="1"/>
  <c r="DL51" i="53" s="1"/>
  <c r="DL52" i="53" s="1"/>
  <c r="DL53" i="53" s="1"/>
  <c r="DL54" i="53" s="1"/>
  <c r="DL55" i="53" s="1"/>
  <c r="DL56" i="53" s="1"/>
  <c r="DQ23" i="53"/>
  <c r="AJ23" i="53" s="1"/>
  <c r="DR23" i="53"/>
  <c r="AK23" i="53" s="1"/>
  <c r="DQ5" i="45"/>
  <c r="AJ5" i="45" s="1"/>
  <c r="DR5" i="45"/>
  <c r="AK5" i="45" s="1"/>
  <c r="DL6" i="45"/>
  <c r="DT5" i="47"/>
  <c r="AM5" i="47" s="1"/>
  <c r="DN6" i="47"/>
  <c r="DS5" i="47"/>
  <c r="AL5" i="47" s="1"/>
  <c r="DL6" i="47"/>
  <c r="DQ5" i="47"/>
  <c r="AJ5" i="47" s="1"/>
  <c r="DR5" i="47"/>
  <c r="AK5" i="47" s="1"/>
  <c r="DR5" i="46"/>
  <c r="AK5" i="46" s="1"/>
  <c r="DQ5" i="46"/>
  <c r="AJ5" i="46" s="1"/>
  <c r="DL6" i="46"/>
  <c r="DN6" i="43"/>
  <c r="DT5" i="43"/>
  <c r="AM5" i="43" s="1"/>
  <c r="DS5" i="43"/>
  <c r="AL5" i="43" s="1"/>
  <c r="DL24" i="43"/>
  <c r="DL25" i="43" s="1"/>
  <c r="DL26" i="43" s="1"/>
  <c r="DL27" i="43" s="1"/>
  <c r="DL28" i="43" s="1"/>
  <c r="DL29" i="43" s="1"/>
  <c r="DL30" i="43" s="1"/>
  <c r="DL31" i="43" s="1"/>
  <c r="DL32" i="43" s="1"/>
  <c r="DL33" i="43" s="1"/>
  <c r="DL34" i="43" s="1"/>
  <c r="DL35" i="43" s="1"/>
  <c r="DL36" i="43" s="1"/>
  <c r="DL37" i="43" s="1"/>
  <c r="DL38" i="43" s="1"/>
  <c r="DL39" i="43" s="1"/>
  <c r="DL40" i="43" s="1"/>
  <c r="DL41" i="43" s="1"/>
  <c r="DL42" i="43" s="1"/>
  <c r="DL43" i="43" s="1"/>
  <c r="DL44" i="43" s="1"/>
  <c r="DL45" i="43" s="1"/>
  <c r="DL46" i="43" s="1"/>
  <c r="DL47" i="43" s="1"/>
  <c r="DL48" i="43" s="1"/>
  <c r="DL49" i="43" s="1"/>
  <c r="DL50" i="43" s="1"/>
  <c r="DL51" i="43" s="1"/>
  <c r="DL52" i="43" s="1"/>
  <c r="DL53" i="43" s="1"/>
  <c r="DL54" i="43" s="1"/>
  <c r="DL55" i="43" s="1"/>
  <c r="DL56" i="43" s="1"/>
  <c r="DR23" i="43"/>
  <c r="AK23" i="43" s="1"/>
  <c r="DQ23" i="43"/>
  <c r="AJ23" i="43" s="1"/>
  <c r="DT5" i="54"/>
  <c r="AM5" i="54" s="1"/>
  <c r="DN6" i="54"/>
  <c r="DS5" i="54"/>
  <c r="AL5" i="54" s="1"/>
  <c r="DR6" i="54"/>
  <c r="AK6" i="54" s="1"/>
  <c r="DQ6" i="54"/>
  <c r="AJ6" i="54" s="1"/>
  <c r="DL7" i="54"/>
  <c r="DL8" i="54" s="1"/>
  <c r="DL9" i="54" s="1"/>
  <c r="Z59" i="55"/>
  <c r="AA59" i="55" s="1"/>
  <c r="AA58" i="55"/>
  <c r="AA40" i="55"/>
  <c r="AA41" i="55" s="1"/>
  <c r="Z41" i="55"/>
  <c r="Z16" i="55"/>
  <c r="AA16" i="55" s="1"/>
  <c r="AA15" i="55"/>
  <c r="Z21" i="55"/>
  <c r="AA21" i="55" s="1"/>
  <c r="AA20" i="55"/>
  <c r="Z11" i="55"/>
  <c r="AA11" i="55" s="1"/>
  <c r="Z10" i="55"/>
  <c r="Z9" i="55"/>
  <c r="AA9" i="55" s="1"/>
  <c r="AA48" i="55"/>
  <c r="AA103" i="55"/>
  <c r="Z105" i="55"/>
  <c r="Z104" i="55"/>
  <c r="W15" i="55"/>
  <c r="X13" i="55"/>
  <c r="X14" i="55"/>
  <c r="R41" i="55"/>
  <c r="Q107" i="55"/>
  <c r="N107" i="55"/>
  <c r="O41" i="55"/>
  <c r="DF11" i="43"/>
  <c r="DF10" i="43"/>
  <c r="L9" i="43"/>
  <c r="U9" i="43" s="1"/>
  <c r="U7" i="54"/>
  <c r="DF11" i="54"/>
  <c r="DF10" i="54"/>
  <c r="DS56" i="42"/>
  <c r="AL56" i="42" s="1"/>
  <c r="DN57" i="42"/>
  <c r="DT56" i="42"/>
  <c r="AM56" i="42" s="1"/>
  <c r="DL24" i="42"/>
  <c r="DL25" i="42" s="1"/>
  <c r="DL26" i="42" s="1"/>
  <c r="DL27" i="42" s="1"/>
  <c r="DL28" i="42" s="1"/>
  <c r="DL29" i="42" s="1"/>
  <c r="DL30" i="42" s="1"/>
  <c r="DL31" i="42" s="1"/>
  <c r="DL32" i="42" s="1"/>
  <c r="DL33" i="42" s="1"/>
  <c r="DL34" i="42" s="1"/>
  <c r="DL35" i="42" s="1"/>
  <c r="DL36" i="42" s="1"/>
  <c r="DL37" i="42" s="1"/>
  <c r="DL38" i="42" s="1"/>
  <c r="DL39" i="42" s="1"/>
  <c r="DL40" i="42" s="1"/>
  <c r="DL41" i="42" s="1"/>
  <c r="DL42" i="42" s="1"/>
  <c r="DL43" i="42" s="1"/>
  <c r="DL44" i="42" s="1"/>
  <c r="DL45" i="42" s="1"/>
  <c r="DL46" i="42" s="1"/>
  <c r="DL47" i="42" s="1"/>
  <c r="DL48" i="42" s="1"/>
  <c r="DL49" i="42" s="1"/>
  <c r="DL50" i="42" s="1"/>
  <c r="DL51" i="42" s="1"/>
  <c r="DL52" i="42" s="1"/>
  <c r="DL53" i="42" s="1"/>
  <c r="DL54" i="42" s="1"/>
  <c r="DL55" i="42" s="1"/>
  <c r="DL56" i="42" s="1"/>
  <c r="DR23" i="42"/>
  <c r="AK23" i="42" s="1"/>
  <c r="DQ23" i="42"/>
  <c r="AJ23" i="42" s="1"/>
  <c r="DQ6" i="22"/>
  <c r="AJ6" i="22" s="1"/>
  <c r="DL7" i="22"/>
  <c r="DL8" i="22" s="1"/>
  <c r="DL9" i="22" s="1"/>
  <c r="DR6" i="22"/>
  <c r="AK6" i="22" s="1"/>
  <c r="DN7" i="22"/>
  <c r="DN8" i="22" s="1"/>
  <c r="DN9" i="22" s="1"/>
  <c r="DS6" i="22"/>
  <c r="AL6" i="22" s="1"/>
  <c r="DT6" i="22"/>
  <c r="AM6" i="22" s="1"/>
  <c r="DS6" i="45"/>
  <c r="AL6" i="45" s="1"/>
  <c r="DT6" i="45"/>
  <c r="AM6" i="45" s="1"/>
  <c r="DN7" i="45"/>
  <c r="DN8" i="45" s="1"/>
  <c r="DN9" i="45" s="1"/>
  <c r="DT23" i="46"/>
  <c r="AM23" i="46" s="1"/>
  <c r="DS23" i="46"/>
  <c r="AL23" i="46" s="1"/>
  <c r="DN24" i="46"/>
  <c r="DN25" i="46" s="1"/>
  <c r="DN26" i="46" s="1"/>
  <c r="DN27" i="46" s="1"/>
  <c r="DN28" i="46" s="1"/>
  <c r="DN29" i="46" s="1"/>
  <c r="DN30" i="46" s="1"/>
  <c r="DN31" i="46" s="1"/>
  <c r="DN32" i="46" s="1"/>
  <c r="DN33" i="46" s="1"/>
  <c r="DN34" i="46" s="1"/>
  <c r="DN35" i="46" s="1"/>
  <c r="DN36" i="46" s="1"/>
  <c r="DN37" i="46" s="1"/>
  <c r="DN38" i="46" s="1"/>
  <c r="DN39" i="46" s="1"/>
  <c r="DN40" i="46" s="1"/>
  <c r="DN41" i="46" s="1"/>
  <c r="DN42" i="46" s="1"/>
  <c r="DN43" i="46" s="1"/>
  <c r="DN44" i="46" s="1"/>
  <c r="DN45" i="46" s="1"/>
  <c r="DN46" i="46" s="1"/>
  <c r="DN47" i="46" s="1"/>
  <c r="DN48" i="46" s="1"/>
  <c r="DN49" i="46" s="1"/>
  <c r="DN50" i="46" s="1"/>
  <c r="DN51" i="46" s="1"/>
  <c r="DN52" i="46" s="1"/>
  <c r="DN53" i="46" s="1"/>
  <c r="DN54" i="46" s="1"/>
  <c r="DN55" i="46" s="1"/>
  <c r="DN56" i="46" s="1"/>
  <c r="E99" i="22"/>
  <c r="Z119" i="55"/>
  <c r="AA119" i="55" s="1"/>
  <c r="AD21" i="55"/>
  <c r="AD16" i="55"/>
  <c r="AD107" i="55"/>
  <c r="AD108" i="55" s="1"/>
  <c r="AC108" i="55"/>
  <c r="AC124" i="55"/>
  <c r="AD123" i="55"/>
  <c r="AD124" i="55" s="1"/>
  <c r="DF14" i="56"/>
  <c r="DF15" i="56"/>
  <c r="CY13" i="56"/>
  <c r="CY12" i="56"/>
  <c r="L12" i="56" s="1"/>
  <c r="U12" i="56" s="1"/>
  <c r="DE16" i="56"/>
  <c r="DE17" i="56"/>
  <c r="DC15" i="56"/>
  <c r="DC14" i="56"/>
  <c r="DQ25" i="56"/>
  <c r="AJ25" i="56" s="1"/>
  <c r="DM26" i="56"/>
  <c r="DM27" i="56" s="1"/>
  <c r="DM28" i="56" s="1"/>
  <c r="DM29" i="56" s="1"/>
  <c r="DM30" i="56" s="1"/>
  <c r="DM31" i="56" s="1"/>
  <c r="DM32" i="56" s="1"/>
  <c r="DM33" i="56" s="1"/>
  <c r="DM34" i="56" s="1"/>
  <c r="DM35" i="56" s="1"/>
  <c r="DM36" i="56" s="1"/>
  <c r="DM37" i="56" s="1"/>
  <c r="DM38" i="56" s="1"/>
  <c r="DM39" i="56" s="1"/>
  <c r="DA17" i="56"/>
  <c r="DA16" i="56"/>
  <c r="DH15" i="56"/>
  <c r="DH14" i="56"/>
  <c r="DD15" i="56"/>
  <c r="DD14" i="56"/>
  <c r="DO26" i="56"/>
  <c r="DO27" i="56" s="1"/>
  <c r="DO28" i="56" s="1"/>
  <c r="DO29" i="56" s="1"/>
  <c r="DO30" i="56" s="1"/>
  <c r="DO31" i="56" s="1"/>
  <c r="DO32" i="56" s="1"/>
  <c r="DO33" i="56" s="1"/>
  <c r="DO34" i="56" s="1"/>
  <c r="DO35" i="56" s="1"/>
  <c r="DO36" i="56" s="1"/>
  <c r="DO37" i="56" s="1"/>
  <c r="DO38" i="56" s="1"/>
  <c r="DO39" i="56" s="1"/>
  <c r="DT25" i="56"/>
  <c r="AM25" i="56" s="1"/>
  <c r="DS25" i="56"/>
  <c r="AL25" i="56" s="1"/>
  <c r="DR22" i="56"/>
  <c r="AK22" i="56" s="1"/>
  <c r="DL23" i="56"/>
  <c r="DQ22" i="56"/>
  <c r="AJ22" i="56" s="1"/>
  <c r="CX14" i="56"/>
  <c r="L13" i="56"/>
  <c r="U13" i="56" s="1"/>
  <c r="CX15" i="56"/>
  <c r="CZ15" i="56"/>
  <c r="CZ14" i="56"/>
  <c r="DB14" i="56"/>
  <c r="DB15" i="56"/>
  <c r="DI16" i="56"/>
  <c r="DI17" i="56"/>
  <c r="DG15" i="56"/>
  <c r="DG14" i="56"/>
  <c r="DT22" i="56"/>
  <c r="AM22" i="56" s="1"/>
  <c r="DN23" i="56"/>
  <c r="DS22" i="56"/>
  <c r="AL22" i="56" s="1"/>
  <c r="L11" i="56"/>
  <c r="U11" i="56" s="1"/>
  <c r="DJ14" i="56"/>
  <c r="DJ15" i="56"/>
  <c r="C94" i="55"/>
  <c r="C115" i="55"/>
  <c r="DS12" i="44"/>
  <c r="AL12" i="44" s="1"/>
  <c r="DT12" i="44"/>
  <c r="AM12" i="44" s="1"/>
  <c r="DO13" i="44"/>
  <c r="DO14" i="44" s="1"/>
  <c r="DO15" i="44" s="1"/>
  <c r="DR6" i="44"/>
  <c r="AK6" i="44" s="1"/>
  <c r="DM7" i="44"/>
  <c r="DM8" i="44" s="1"/>
  <c r="DM9" i="44" s="1"/>
  <c r="DQ6" i="44"/>
  <c r="AJ6" i="44" s="1"/>
  <c r="F94" i="55"/>
  <c r="F23" i="55"/>
  <c r="E15" i="55"/>
  <c r="AF15" i="55" s="1"/>
  <c r="AG15" i="55" s="1"/>
  <c r="F13" i="55"/>
  <c r="F19" i="55"/>
  <c r="F24" i="55"/>
  <c r="E20" i="55"/>
  <c r="AF20" i="55" s="1"/>
  <c r="AG20" i="55" s="1"/>
  <c r="F18" i="55"/>
  <c r="F14" i="55"/>
  <c r="R11" i="55"/>
  <c r="E98" i="54"/>
  <c r="B119" i="55" s="1"/>
  <c r="B100" i="55"/>
  <c r="L105" i="55"/>
  <c r="L104" i="55"/>
  <c r="R105" i="55"/>
  <c r="R104" i="55"/>
  <c r="O104" i="55"/>
  <c r="O105" i="55"/>
  <c r="U9" i="55"/>
  <c r="I105" i="55"/>
  <c r="I104" i="55"/>
  <c r="W122" i="55"/>
  <c r="W123" i="55" s="1"/>
  <c r="W114" i="55"/>
  <c r="X114" i="55" s="1"/>
  <c r="U11" i="55"/>
  <c r="E110" i="22"/>
  <c r="E111" i="22"/>
  <c r="E111" i="42"/>
  <c r="E98" i="42"/>
  <c r="E99" i="42" s="1"/>
  <c r="E26" i="55"/>
  <c r="AF26" i="55" s="1"/>
  <c r="C110" i="55"/>
  <c r="C111" i="55"/>
  <c r="F40" i="55"/>
  <c r="E41" i="55"/>
  <c r="F4" i="55"/>
  <c r="E6" i="55"/>
  <c r="AF6" i="55" s="1"/>
  <c r="AG6" i="55" s="1"/>
  <c r="F58" i="55"/>
  <c r="E59" i="55"/>
  <c r="F5" i="55"/>
  <c r="E56" i="55"/>
  <c r="AF56" i="55" s="1"/>
  <c r="AG56" i="55" s="1"/>
  <c r="F55" i="55"/>
  <c r="C9" i="55"/>
  <c r="B107" i="55"/>
  <c r="C56" i="55"/>
  <c r="B21" i="55"/>
  <c r="C20" i="55"/>
  <c r="B16" i="55"/>
  <c r="C15" i="55"/>
  <c r="C10" i="55"/>
  <c r="C11" i="55"/>
  <c r="C59" i="55"/>
  <c r="DI11" i="22"/>
  <c r="DI10" i="22"/>
  <c r="DH10" i="22"/>
  <c r="DH11" i="22"/>
  <c r="DG9" i="22"/>
  <c r="DG8" i="22"/>
  <c r="DF17" i="22"/>
  <c r="DF16" i="22"/>
  <c r="DD11" i="22"/>
  <c r="DD10" i="22"/>
  <c r="L8" i="22"/>
  <c r="U8" i="22" s="1"/>
  <c r="DB8" i="22"/>
  <c r="DB9" i="22"/>
  <c r="DA17" i="22"/>
  <c r="DA16" i="22"/>
  <c r="CY12" i="22"/>
  <c r="CY13" i="22"/>
  <c r="L9" i="22"/>
  <c r="U9" i="22" s="1"/>
  <c r="CX11" i="22"/>
  <c r="CX10" i="22"/>
  <c r="F104" i="55"/>
  <c r="E114" i="55" s="1"/>
  <c r="F105" i="55"/>
  <c r="L9" i="42"/>
  <c r="U9" i="42" s="1"/>
  <c r="DH10" i="42"/>
  <c r="L10" i="42" s="1"/>
  <c r="U10" i="42" s="1"/>
  <c r="DH11" i="42"/>
  <c r="C53" i="55"/>
  <c r="C105" i="55"/>
  <c r="C104" i="55"/>
  <c r="I115" i="55"/>
  <c r="I94" i="55"/>
  <c r="H100" i="55"/>
  <c r="H119" i="55"/>
  <c r="I119" i="55" s="1"/>
  <c r="E99" i="43"/>
  <c r="N119" i="55" l="1"/>
  <c r="DH13" i="41"/>
  <c r="DH12" i="41"/>
  <c r="DF13" i="41"/>
  <c r="DF12" i="41"/>
  <c r="DD12" i="41"/>
  <c r="DD13" i="41"/>
  <c r="CY16" i="41"/>
  <c r="CY17" i="41"/>
  <c r="U9" i="41"/>
  <c r="CZ12" i="41"/>
  <c r="L12" i="41" s="1"/>
  <c r="U12" i="41" s="1"/>
  <c r="L11" i="41"/>
  <c r="U11" i="41" s="1"/>
  <c r="CZ13" i="41"/>
  <c r="U7" i="52"/>
  <c r="DH10" i="52"/>
  <c r="L10" i="52" s="1"/>
  <c r="U10" i="52" s="1"/>
  <c r="DH11" i="52"/>
  <c r="L9" i="52"/>
  <c r="U9" i="52" s="1"/>
  <c r="CZ10" i="22"/>
  <c r="CZ11" i="22"/>
  <c r="AF41" i="55"/>
  <c r="AG41" i="55" s="1"/>
  <c r="AG94" i="55"/>
  <c r="DI16" i="45"/>
  <c r="L16" i="45" s="1"/>
  <c r="U16" i="45" s="1"/>
  <c r="L15" i="45"/>
  <c r="U15" i="45" s="1"/>
  <c r="DI17" i="45"/>
  <c r="DG62" i="47"/>
  <c r="L62" i="47" s="1"/>
  <c r="U62" i="47" s="1"/>
  <c r="L61" i="47"/>
  <c r="DG63" i="47"/>
  <c r="CX28" i="46"/>
  <c r="L28" i="46" s="1"/>
  <c r="U28" i="46" s="1"/>
  <c r="L27" i="46"/>
  <c r="U27" i="46" s="1"/>
  <c r="CX29" i="46"/>
  <c r="U25" i="46"/>
  <c r="DA13" i="44"/>
  <c r="DA12" i="44"/>
  <c r="L12" i="44" s="1"/>
  <c r="U12" i="44" s="1"/>
  <c r="L11" i="44"/>
  <c r="U11" i="44" s="1"/>
  <c r="DB21" i="44"/>
  <c r="DB20" i="44"/>
  <c r="CZ26" i="43"/>
  <c r="CZ27" i="43"/>
  <c r="L10" i="43"/>
  <c r="U10" i="43" s="1"/>
  <c r="DH10" i="43"/>
  <c r="DH11" i="43"/>
  <c r="CY13" i="43"/>
  <c r="CY12" i="43"/>
  <c r="DD17" i="42"/>
  <c r="DD16" i="42"/>
  <c r="CY13" i="42"/>
  <c r="CY12" i="42"/>
  <c r="CZ25" i="42"/>
  <c r="CZ24" i="42"/>
  <c r="CZ10" i="54"/>
  <c r="CZ11" i="54"/>
  <c r="CY10" i="54"/>
  <c r="L10" i="54" s="1"/>
  <c r="U10" i="54" s="1"/>
  <c r="CY11" i="54"/>
  <c r="L9" i="54"/>
  <c r="U9" i="54" s="1"/>
  <c r="DD14" i="54"/>
  <c r="DD15" i="54"/>
  <c r="E99" i="54"/>
  <c r="Z107" i="55"/>
  <c r="Z108" i="55" s="1"/>
  <c r="AG104" i="55"/>
  <c r="AG105" i="55"/>
  <c r="DF12" i="42"/>
  <c r="DF13" i="42"/>
  <c r="DH12" i="54"/>
  <c r="DH13" i="54"/>
  <c r="DT6" i="53"/>
  <c r="AM6" i="53" s="1"/>
  <c r="DN7" i="53"/>
  <c r="DN8" i="53" s="1"/>
  <c r="DN9" i="53" s="1"/>
  <c r="DS6" i="53"/>
  <c r="AL6" i="53" s="1"/>
  <c r="DR56" i="53"/>
  <c r="AK56" i="53" s="1"/>
  <c r="DL57" i="53"/>
  <c r="DQ56" i="53"/>
  <c r="AJ56" i="53" s="1"/>
  <c r="DQ6" i="45"/>
  <c r="AJ6" i="45" s="1"/>
  <c r="DR6" i="45"/>
  <c r="AK6" i="45" s="1"/>
  <c r="DL7" i="45"/>
  <c r="DL8" i="45" s="1"/>
  <c r="DL9" i="45" s="1"/>
  <c r="DT6" i="47"/>
  <c r="AM6" i="47" s="1"/>
  <c r="DS6" i="47"/>
  <c r="AL6" i="47" s="1"/>
  <c r="DN7" i="47"/>
  <c r="DN8" i="47" s="1"/>
  <c r="DN9" i="47" s="1"/>
  <c r="DL7" i="47"/>
  <c r="DL8" i="47" s="1"/>
  <c r="DL9" i="47" s="1"/>
  <c r="DQ6" i="47"/>
  <c r="AJ6" i="47" s="1"/>
  <c r="DR6" i="47"/>
  <c r="AK6" i="47" s="1"/>
  <c r="DR6" i="46"/>
  <c r="AK6" i="46" s="1"/>
  <c r="DQ6" i="46"/>
  <c r="AJ6" i="46" s="1"/>
  <c r="DL7" i="46"/>
  <c r="DL8" i="46" s="1"/>
  <c r="DL9" i="46" s="1"/>
  <c r="DS6" i="43"/>
  <c r="AL6" i="43" s="1"/>
  <c r="DT6" i="43"/>
  <c r="AM6" i="43" s="1"/>
  <c r="DN7" i="43"/>
  <c r="DN8" i="43" s="1"/>
  <c r="DN9" i="43" s="1"/>
  <c r="DQ56" i="43"/>
  <c r="AJ56" i="43" s="1"/>
  <c r="DR56" i="43"/>
  <c r="AK56" i="43" s="1"/>
  <c r="DL57" i="43"/>
  <c r="DT6" i="54"/>
  <c r="AM6" i="54" s="1"/>
  <c r="DS6" i="54"/>
  <c r="AL6" i="54" s="1"/>
  <c r="DN7" i="54"/>
  <c r="DN8" i="54" s="1"/>
  <c r="DN9" i="54" s="1"/>
  <c r="DR9" i="54"/>
  <c r="AK9" i="54" s="1"/>
  <c r="DL10" i="54"/>
  <c r="DL11" i="54" s="1"/>
  <c r="DL12" i="54" s="1"/>
  <c r="DL13" i="54" s="1"/>
  <c r="DL14" i="54" s="1"/>
  <c r="DL15" i="54" s="1"/>
  <c r="DL16" i="54" s="1"/>
  <c r="DL17" i="54" s="1"/>
  <c r="DL18" i="54" s="1"/>
  <c r="DL19" i="54" s="1"/>
  <c r="DL20" i="54" s="1"/>
  <c r="DL21" i="54" s="1"/>
  <c r="DL22" i="54" s="1"/>
  <c r="DQ9" i="54"/>
  <c r="AJ9" i="54" s="1"/>
  <c r="AA105" i="55"/>
  <c r="AA104" i="55"/>
  <c r="W16" i="55"/>
  <c r="X15" i="55"/>
  <c r="R107" i="55"/>
  <c r="R108" i="55" s="1"/>
  <c r="Q108" i="55"/>
  <c r="O107" i="55"/>
  <c r="O108" i="55" s="1"/>
  <c r="N108" i="55"/>
  <c r="L11" i="43"/>
  <c r="U11" i="43" s="1"/>
  <c r="DF13" i="43"/>
  <c r="DF12" i="43"/>
  <c r="DF13" i="54"/>
  <c r="L11" i="54"/>
  <c r="U11" i="54" s="1"/>
  <c r="DF12" i="54"/>
  <c r="DN58" i="42"/>
  <c r="DT57" i="42"/>
  <c r="AM57" i="42" s="1"/>
  <c r="DS57" i="42"/>
  <c r="AL57" i="42" s="1"/>
  <c r="DR56" i="42"/>
  <c r="AK56" i="42" s="1"/>
  <c r="DQ56" i="42"/>
  <c r="AJ56" i="42" s="1"/>
  <c r="DL57" i="42"/>
  <c r="DR9" i="22"/>
  <c r="AK9" i="22" s="1"/>
  <c r="DL10" i="22"/>
  <c r="DL11" i="22" s="1"/>
  <c r="DL12" i="22" s="1"/>
  <c r="DL13" i="22" s="1"/>
  <c r="DL14" i="22" s="1"/>
  <c r="DL15" i="22" s="1"/>
  <c r="DL16" i="22" s="1"/>
  <c r="DL17" i="22" s="1"/>
  <c r="DL18" i="22" s="1"/>
  <c r="DL19" i="22" s="1"/>
  <c r="DL20" i="22" s="1"/>
  <c r="DL21" i="22" s="1"/>
  <c r="DL22" i="22" s="1"/>
  <c r="DQ9" i="22"/>
  <c r="AJ9" i="22" s="1"/>
  <c r="DT9" i="22"/>
  <c r="AM9" i="22" s="1"/>
  <c r="DN10" i="22"/>
  <c r="DN11" i="22" s="1"/>
  <c r="DN12" i="22" s="1"/>
  <c r="DN13" i="22" s="1"/>
  <c r="DN14" i="22" s="1"/>
  <c r="DN15" i="22" s="1"/>
  <c r="DN16" i="22" s="1"/>
  <c r="DN17" i="22" s="1"/>
  <c r="DN18" i="22" s="1"/>
  <c r="DN19" i="22" s="1"/>
  <c r="DN20" i="22" s="1"/>
  <c r="DN21" i="22" s="1"/>
  <c r="DN22" i="22" s="1"/>
  <c r="DS9" i="22"/>
  <c r="AL9" i="22" s="1"/>
  <c r="DS9" i="45"/>
  <c r="AL9" i="45" s="1"/>
  <c r="DN10" i="45"/>
  <c r="DN11" i="45" s="1"/>
  <c r="DN12" i="45" s="1"/>
  <c r="DN13" i="45" s="1"/>
  <c r="DN14" i="45" s="1"/>
  <c r="DN15" i="45" s="1"/>
  <c r="DN16" i="45" s="1"/>
  <c r="DN17" i="45" s="1"/>
  <c r="DN18" i="45" s="1"/>
  <c r="DN19" i="45" s="1"/>
  <c r="DN20" i="45" s="1"/>
  <c r="DN21" i="45" s="1"/>
  <c r="DN22" i="45" s="1"/>
  <c r="DT9" i="45"/>
  <c r="AM9" i="45" s="1"/>
  <c r="DN57" i="46"/>
  <c r="DT56" i="46"/>
  <c r="AM56" i="46" s="1"/>
  <c r="DS56" i="46"/>
  <c r="AL56" i="46" s="1"/>
  <c r="DD17" i="56"/>
  <c r="DD16" i="56"/>
  <c r="DB17" i="56"/>
  <c r="DB16" i="56"/>
  <c r="CX17" i="56"/>
  <c r="CX16" i="56"/>
  <c r="DR23" i="56"/>
  <c r="AK23" i="56" s="1"/>
  <c r="DL24" i="56"/>
  <c r="DL25" i="56" s="1"/>
  <c r="DL26" i="56" s="1"/>
  <c r="DL27" i="56" s="1"/>
  <c r="DL28" i="56" s="1"/>
  <c r="DL29" i="56" s="1"/>
  <c r="DL30" i="56" s="1"/>
  <c r="DL31" i="56" s="1"/>
  <c r="DL32" i="56" s="1"/>
  <c r="DL33" i="56" s="1"/>
  <c r="DL34" i="56" s="1"/>
  <c r="DL35" i="56" s="1"/>
  <c r="DL36" i="56" s="1"/>
  <c r="DL37" i="56" s="1"/>
  <c r="DL38" i="56" s="1"/>
  <c r="DL39" i="56" s="1"/>
  <c r="DL40" i="56" s="1"/>
  <c r="DL41" i="56" s="1"/>
  <c r="DL42" i="56" s="1"/>
  <c r="DL43" i="56" s="1"/>
  <c r="DL44" i="56" s="1"/>
  <c r="DL45" i="56" s="1"/>
  <c r="DL46" i="56" s="1"/>
  <c r="DL47" i="56" s="1"/>
  <c r="DL48" i="56" s="1"/>
  <c r="DL49" i="56" s="1"/>
  <c r="DL50" i="56" s="1"/>
  <c r="DL51" i="56" s="1"/>
  <c r="DL52" i="56" s="1"/>
  <c r="DL53" i="56" s="1"/>
  <c r="DL54" i="56" s="1"/>
  <c r="DL55" i="56" s="1"/>
  <c r="DL56" i="56" s="1"/>
  <c r="DQ23" i="56"/>
  <c r="AJ23" i="56" s="1"/>
  <c r="DO40" i="56"/>
  <c r="DT39" i="56"/>
  <c r="AM39" i="56" s="1"/>
  <c r="DS39" i="56"/>
  <c r="AL39" i="56" s="1"/>
  <c r="DA19" i="56"/>
  <c r="DA18" i="56"/>
  <c r="DC17" i="56"/>
  <c r="DC16" i="56"/>
  <c r="CY14" i="56"/>
  <c r="CY15" i="56"/>
  <c r="DG17" i="56"/>
  <c r="DG16" i="56"/>
  <c r="DH17" i="56"/>
  <c r="DH16" i="56"/>
  <c r="DR39" i="56"/>
  <c r="AK39" i="56" s="1"/>
  <c r="DQ39" i="56"/>
  <c r="AJ39" i="56" s="1"/>
  <c r="DM40" i="56"/>
  <c r="DE19" i="56"/>
  <c r="DE18" i="56"/>
  <c r="DF17" i="56"/>
  <c r="DF16" i="56"/>
  <c r="CZ17" i="56"/>
  <c r="CZ16" i="56"/>
  <c r="DJ17" i="56"/>
  <c r="DJ16" i="56"/>
  <c r="DT23" i="56"/>
  <c r="AM23" i="56" s="1"/>
  <c r="DS23" i="56"/>
  <c r="AL23" i="56" s="1"/>
  <c r="DN24" i="56"/>
  <c r="DN25" i="56" s="1"/>
  <c r="DN26" i="56" s="1"/>
  <c r="DN27" i="56" s="1"/>
  <c r="DN28" i="56" s="1"/>
  <c r="DN29" i="56" s="1"/>
  <c r="DN30" i="56" s="1"/>
  <c r="DN31" i="56" s="1"/>
  <c r="DN32" i="56" s="1"/>
  <c r="DN33" i="56" s="1"/>
  <c r="DN34" i="56" s="1"/>
  <c r="DN35" i="56" s="1"/>
  <c r="DN36" i="56" s="1"/>
  <c r="DN37" i="56" s="1"/>
  <c r="DN38" i="56" s="1"/>
  <c r="DN39" i="56" s="1"/>
  <c r="DN40" i="56" s="1"/>
  <c r="DN41" i="56" s="1"/>
  <c r="DN42" i="56" s="1"/>
  <c r="DN43" i="56" s="1"/>
  <c r="DN44" i="56" s="1"/>
  <c r="DN45" i="56" s="1"/>
  <c r="DN46" i="56" s="1"/>
  <c r="DN47" i="56" s="1"/>
  <c r="DN48" i="56" s="1"/>
  <c r="DN49" i="56" s="1"/>
  <c r="DN50" i="56" s="1"/>
  <c r="DN51" i="56" s="1"/>
  <c r="DN52" i="56" s="1"/>
  <c r="DN53" i="56" s="1"/>
  <c r="DN54" i="56" s="1"/>
  <c r="DN55" i="56" s="1"/>
  <c r="DN56" i="56" s="1"/>
  <c r="DI19" i="56"/>
  <c r="DI18" i="56"/>
  <c r="L14" i="56"/>
  <c r="U14" i="56" s="1"/>
  <c r="C119" i="55"/>
  <c r="DT15" i="44"/>
  <c r="AM15" i="44" s="1"/>
  <c r="DO16" i="44"/>
  <c r="DS15" i="44"/>
  <c r="AL15" i="44" s="1"/>
  <c r="DQ9" i="44"/>
  <c r="AJ9" i="44" s="1"/>
  <c r="DM10" i="44"/>
  <c r="DM11" i="44" s="1"/>
  <c r="DM12" i="44" s="1"/>
  <c r="DR9" i="44"/>
  <c r="AK9" i="44" s="1"/>
  <c r="F56" i="55"/>
  <c r="F59" i="55"/>
  <c r="F8" i="55"/>
  <c r="E16" i="55"/>
  <c r="F15" i="55"/>
  <c r="E21" i="55"/>
  <c r="AF21" i="55" s="1"/>
  <c r="AG21" i="55" s="1"/>
  <c r="F20" i="55"/>
  <c r="E107" i="55"/>
  <c r="AF107" i="55" s="1"/>
  <c r="K114" i="55"/>
  <c r="L114" i="55" s="1"/>
  <c r="K122" i="55"/>
  <c r="K123" i="55" s="1"/>
  <c r="Q114" i="55"/>
  <c r="R114" i="55" s="1"/>
  <c r="Q122" i="55"/>
  <c r="Q123" i="55" s="1"/>
  <c r="H114" i="55"/>
  <c r="I114" i="55" s="1"/>
  <c r="H122" i="55"/>
  <c r="H123" i="55" s="1"/>
  <c r="X123" i="55"/>
  <c r="X124" i="55" s="1"/>
  <c r="W124" i="55"/>
  <c r="N114" i="55"/>
  <c r="O114" i="55" s="1"/>
  <c r="N122" i="55"/>
  <c r="N123" i="55" s="1"/>
  <c r="O123" i="55" s="1"/>
  <c r="E119" i="55"/>
  <c r="F119" i="55" s="1"/>
  <c r="F6" i="55"/>
  <c r="E9" i="55"/>
  <c r="AF9" i="55" s="1"/>
  <c r="AG9" i="55" s="1"/>
  <c r="E10" i="55"/>
  <c r="AF10" i="55" s="1"/>
  <c r="AG10" i="55" s="1"/>
  <c r="E11" i="55"/>
  <c r="AF11" i="55" s="1"/>
  <c r="AG11" i="55" s="1"/>
  <c r="F41" i="55"/>
  <c r="C21" i="55"/>
  <c r="B108" i="55"/>
  <c r="C107" i="55"/>
  <c r="C16" i="55"/>
  <c r="DI13" i="22"/>
  <c r="DI12" i="22"/>
  <c r="DH13" i="22"/>
  <c r="DH12" i="22"/>
  <c r="DG11" i="22"/>
  <c r="DG10" i="22"/>
  <c r="DF18" i="22"/>
  <c r="DF19" i="22"/>
  <c r="DD13" i="22"/>
  <c r="DD12" i="22"/>
  <c r="DB10" i="22"/>
  <c r="DB11" i="22"/>
  <c r="L10" i="22"/>
  <c r="U10" i="22" s="1"/>
  <c r="DA18" i="22"/>
  <c r="DA19" i="22"/>
  <c r="CY14" i="22"/>
  <c r="CY15" i="22"/>
  <c r="L11" i="22"/>
  <c r="U11" i="22" s="1"/>
  <c r="CX13" i="22"/>
  <c r="CX12" i="22"/>
  <c r="DH12" i="42"/>
  <c r="L12" i="42" s="1"/>
  <c r="U12" i="42" s="1"/>
  <c r="DH13" i="42"/>
  <c r="L11" i="42"/>
  <c r="U11" i="42" s="1"/>
  <c r="F114" i="55"/>
  <c r="E122" i="55"/>
  <c r="E123" i="55" s="1"/>
  <c r="B114" i="55"/>
  <c r="B122" i="55"/>
  <c r="O119" i="55"/>
  <c r="DH15" i="41" l="1"/>
  <c r="DH14" i="41"/>
  <c r="DF14" i="41"/>
  <c r="DF15" i="41"/>
  <c r="DD15" i="41"/>
  <c r="DD14" i="41"/>
  <c r="CY19" i="41"/>
  <c r="CY18" i="41"/>
  <c r="L13" i="41"/>
  <c r="U13" i="41" s="1"/>
  <c r="CZ15" i="41"/>
  <c r="CZ14" i="41"/>
  <c r="L14" i="41" s="1"/>
  <c r="U14" i="41" s="1"/>
  <c r="DH12" i="52"/>
  <c r="L12" i="52" s="1"/>
  <c r="U12" i="52" s="1"/>
  <c r="L11" i="52"/>
  <c r="U11" i="52" s="1"/>
  <c r="DH13" i="52"/>
  <c r="CZ13" i="22"/>
  <c r="CZ12" i="22"/>
  <c r="AA107" i="55"/>
  <c r="AA108" i="55" s="1"/>
  <c r="DI19" i="45"/>
  <c r="DI18" i="45"/>
  <c r="L18" i="45" s="1"/>
  <c r="U18" i="45" s="1"/>
  <c r="L17" i="45"/>
  <c r="U17" i="45" s="1"/>
  <c r="DG64" i="47"/>
  <c r="L64" i="47" s="1"/>
  <c r="U64" i="47" s="1"/>
  <c r="DG65" i="47"/>
  <c r="L63" i="47"/>
  <c r="U63" i="47" s="1"/>
  <c r="U61" i="47"/>
  <c r="CX31" i="46"/>
  <c r="CX30" i="46"/>
  <c r="L30" i="46" s="1"/>
  <c r="U30" i="46" s="1"/>
  <c r="L29" i="46"/>
  <c r="U29" i="46" s="1"/>
  <c r="DA15" i="44"/>
  <c r="DA14" i="44"/>
  <c r="L14" i="44" s="1"/>
  <c r="U14" i="44" s="1"/>
  <c r="L13" i="44"/>
  <c r="U13" i="44" s="1"/>
  <c r="DB23" i="44"/>
  <c r="DB22" i="44"/>
  <c r="CZ29" i="43"/>
  <c r="CZ28" i="43"/>
  <c r="DH12" i="43"/>
  <c r="L12" i="43" s="1"/>
  <c r="U12" i="43" s="1"/>
  <c r="DH13" i="43"/>
  <c r="CY14" i="43"/>
  <c r="CY15" i="43"/>
  <c r="DD18" i="42"/>
  <c r="DD19" i="42"/>
  <c r="CY15" i="42"/>
  <c r="CY14" i="42"/>
  <c r="CZ26" i="42"/>
  <c r="CZ27" i="42"/>
  <c r="CZ13" i="54"/>
  <c r="CZ12" i="54"/>
  <c r="CY13" i="54"/>
  <c r="CY12" i="54"/>
  <c r="L12" i="54" s="1"/>
  <c r="U12" i="54" s="1"/>
  <c r="DD16" i="54"/>
  <c r="DD17" i="54"/>
  <c r="AF16" i="55"/>
  <c r="AG16" i="55" s="1"/>
  <c r="AF108" i="55"/>
  <c r="AG107" i="55"/>
  <c r="AG108" i="55" s="1"/>
  <c r="AF114" i="55"/>
  <c r="AG114" i="55" s="1"/>
  <c r="AF122" i="55"/>
  <c r="AF123" i="55" s="1"/>
  <c r="AF119" i="55"/>
  <c r="AG119" i="55" s="1"/>
  <c r="DF15" i="42"/>
  <c r="DF14" i="42"/>
  <c r="DH14" i="54"/>
  <c r="DH15" i="54"/>
  <c r="DT9" i="53"/>
  <c r="AM9" i="53" s="1"/>
  <c r="DN10" i="53"/>
  <c r="DN11" i="53" s="1"/>
  <c r="DN12" i="53" s="1"/>
  <c r="DN13" i="53" s="1"/>
  <c r="DN14" i="53" s="1"/>
  <c r="DN15" i="53" s="1"/>
  <c r="DN16" i="53" s="1"/>
  <c r="DN17" i="53" s="1"/>
  <c r="DN18" i="53" s="1"/>
  <c r="DN19" i="53" s="1"/>
  <c r="DN20" i="53" s="1"/>
  <c r="DN21" i="53" s="1"/>
  <c r="DN22" i="53" s="1"/>
  <c r="DS9" i="53"/>
  <c r="AL9" i="53" s="1"/>
  <c r="DR57" i="53"/>
  <c r="AK57" i="53" s="1"/>
  <c r="DQ57" i="53"/>
  <c r="AJ57" i="53" s="1"/>
  <c r="DL58" i="53"/>
  <c r="DR9" i="45"/>
  <c r="AK9" i="45" s="1"/>
  <c r="DL10" i="45"/>
  <c r="DL11" i="45" s="1"/>
  <c r="DL12" i="45" s="1"/>
  <c r="DL13" i="45" s="1"/>
  <c r="DL14" i="45" s="1"/>
  <c r="DL15" i="45" s="1"/>
  <c r="DL16" i="45" s="1"/>
  <c r="DL17" i="45" s="1"/>
  <c r="DL18" i="45" s="1"/>
  <c r="DL19" i="45" s="1"/>
  <c r="DL20" i="45" s="1"/>
  <c r="DL21" i="45" s="1"/>
  <c r="DL22" i="45" s="1"/>
  <c r="DQ9" i="45"/>
  <c r="AJ9" i="45" s="1"/>
  <c r="DT9" i="47"/>
  <c r="AM9" i="47" s="1"/>
  <c r="DN10" i="47"/>
  <c r="DN11" i="47" s="1"/>
  <c r="DN12" i="47" s="1"/>
  <c r="DN13" i="47" s="1"/>
  <c r="DN14" i="47" s="1"/>
  <c r="DN15" i="47" s="1"/>
  <c r="DN16" i="47" s="1"/>
  <c r="DN17" i="47" s="1"/>
  <c r="DN18" i="47" s="1"/>
  <c r="DN19" i="47" s="1"/>
  <c r="DN20" i="47" s="1"/>
  <c r="DN21" i="47" s="1"/>
  <c r="DN22" i="47" s="1"/>
  <c r="DS9" i="47"/>
  <c r="AL9" i="47" s="1"/>
  <c r="DQ9" i="47"/>
  <c r="AJ9" i="47" s="1"/>
  <c r="DL10" i="47"/>
  <c r="DL11" i="47" s="1"/>
  <c r="DL12" i="47" s="1"/>
  <c r="DL13" i="47" s="1"/>
  <c r="DL14" i="47" s="1"/>
  <c r="DL15" i="47" s="1"/>
  <c r="DL16" i="47" s="1"/>
  <c r="DL17" i="47" s="1"/>
  <c r="DL18" i="47" s="1"/>
  <c r="DL19" i="47" s="1"/>
  <c r="DL20" i="47" s="1"/>
  <c r="DL21" i="47" s="1"/>
  <c r="DL22" i="47" s="1"/>
  <c r="DR9" i="47"/>
  <c r="AK9" i="47" s="1"/>
  <c r="DQ9" i="46"/>
  <c r="AJ9" i="46" s="1"/>
  <c r="DL10" i="46"/>
  <c r="DL11" i="46" s="1"/>
  <c r="DL12" i="46" s="1"/>
  <c r="DL13" i="46" s="1"/>
  <c r="DL14" i="46" s="1"/>
  <c r="DL15" i="46" s="1"/>
  <c r="DL16" i="46" s="1"/>
  <c r="DL17" i="46" s="1"/>
  <c r="DL18" i="46" s="1"/>
  <c r="DL19" i="46" s="1"/>
  <c r="DL20" i="46" s="1"/>
  <c r="DL21" i="46" s="1"/>
  <c r="DL22" i="46" s="1"/>
  <c r="DR9" i="46"/>
  <c r="AK9" i="46" s="1"/>
  <c r="DT9" i="43"/>
  <c r="AM9" i="43" s="1"/>
  <c r="DN10" i="43"/>
  <c r="DN11" i="43" s="1"/>
  <c r="DN12" i="43" s="1"/>
  <c r="DN13" i="43" s="1"/>
  <c r="DN14" i="43" s="1"/>
  <c r="DN15" i="43" s="1"/>
  <c r="DN16" i="43" s="1"/>
  <c r="DN17" i="43" s="1"/>
  <c r="DN18" i="43" s="1"/>
  <c r="DN19" i="43" s="1"/>
  <c r="DN20" i="43" s="1"/>
  <c r="DN21" i="43" s="1"/>
  <c r="DN22" i="43" s="1"/>
  <c r="DS9" i="43"/>
  <c r="AL9" i="43" s="1"/>
  <c r="DL58" i="43"/>
  <c r="DQ57" i="43"/>
  <c r="AJ57" i="43" s="1"/>
  <c r="DR57" i="43"/>
  <c r="AK57" i="43" s="1"/>
  <c r="DS9" i="54"/>
  <c r="AL9" i="54" s="1"/>
  <c r="DT9" i="54"/>
  <c r="AM9" i="54" s="1"/>
  <c r="DN10" i="54"/>
  <c r="DN11" i="54" s="1"/>
  <c r="DN12" i="54" s="1"/>
  <c r="DN13" i="54" s="1"/>
  <c r="DN14" i="54" s="1"/>
  <c r="DN15" i="54" s="1"/>
  <c r="DN16" i="54" s="1"/>
  <c r="DN17" i="54" s="1"/>
  <c r="DN18" i="54" s="1"/>
  <c r="DN19" i="54" s="1"/>
  <c r="DN20" i="54" s="1"/>
  <c r="DN21" i="54" s="1"/>
  <c r="DN22" i="54" s="1"/>
  <c r="DL23" i="54"/>
  <c r="DR22" i="54"/>
  <c r="AK22" i="54" s="1"/>
  <c r="DQ22" i="54"/>
  <c r="AJ22" i="54" s="1"/>
  <c r="Z122" i="55"/>
  <c r="Z123" i="55" s="1"/>
  <c r="Z114" i="55"/>
  <c r="AA114" i="55" s="1"/>
  <c r="X16" i="55"/>
  <c r="DF14" i="43"/>
  <c r="L13" i="43"/>
  <c r="DF15" i="43"/>
  <c r="DF15" i="54"/>
  <c r="L13" i="54"/>
  <c r="DF14" i="54"/>
  <c r="DN59" i="42"/>
  <c r="DN60" i="42" s="1"/>
  <c r="DS58" i="42"/>
  <c r="AL58" i="42" s="1"/>
  <c r="DT58" i="42"/>
  <c r="AM58" i="42" s="1"/>
  <c r="DL58" i="42"/>
  <c r="DQ57" i="42"/>
  <c r="AJ57" i="42" s="1"/>
  <c r="DR57" i="42"/>
  <c r="AK57" i="42" s="1"/>
  <c r="DQ22" i="22"/>
  <c r="AJ22" i="22" s="1"/>
  <c r="DL23" i="22"/>
  <c r="DR22" i="22"/>
  <c r="AK22" i="22" s="1"/>
  <c r="DN23" i="22"/>
  <c r="DS22" i="22"/>
  <c r="AL22" i="22" s="1"/>
  <c r="DT22" i="22"/>
  <c r="AM22" i="22" s="1"/>
  <c r="DN23" i="45"/>
  <c r="DT22" i="45"/>
  <c r="AM22" i="45" s="1"/>
  <c r="DS22" i="45"/>
  <c r="AL22" i="45" s="1"/>
  <c r="DN58" i="46"/>
  <c r="DS57" i="46"/>
  <c r="AL57" i="46" s="1"/>
  <c r="DT57" i="46"/>
  <c r="AM57" i="46" s="1"/>
  <c r="CZ19" i="56"/>
  <c r="CZ18" i="56"/>
  <c r="DE20" i="56"/>
  <c r="DE21" i="56"/>
  <c r="DG18" i="56"/>
  <c r="DG19" i="56"/>
  <c r="DC18" i="56"/>
  <c r="DC19" i="56"/>
  <c r="DI20" i="56"/>
  <c r="DI21" i="56"/>
  <c r="DQ40" i="56"/>
  <c r="AJ40" i="56" s="1"/>
  <c r="DM41" i="56"/>
  <c r="DR40" i="56"/>
  <c r="AK40" i="56" s="1"/>
  <c r="DH19" i="56"/>
  <c r="DH18" i="56"/>
  <c r="CY17" i="56"/>
  <c r="CY16" i="56"/>
  <c r="DT40" i="56"/>
  <c r="AM40" i="56" s="1"/>
  <c r="DS40" i="56"/>
  <c r="AL40" i="56" s="1"/>
  <c r="DO41" i="56"/>
  <c r="L15" i="56"/>
  <c r="U15" i="56" s="1"/>
  <c r="DB19" i="56"/>
  <c r="DB18" i="56"/>
  <c r="DN57" i="56"/>
  <c r="DJ19" i="56"/>
  <c r="DJ18" i="56"/>
  <c r="DF19" i="56"/>
  <c r="DF18" i="56"/>
  <c r="DA20" i="56"/>
  <c r="DA21" i="56"/>
  <c r="L16" i="56"/>
  <c r="U16" i="56" s="1"/>
  <c r="DL57" i="56"/>
  <c r="CX19" i="56"/>
  <c r="CX18" i="56"/>
  <c r="DD19" i="56"/>
  <c r="DD18" i="56"/>
  <c r="DT16" i="44"/>
  <c r="AM16" i="44" s="1"/>
  <c r="DS16" i="44"/>
  <c r="AL16" i="44" s="1"/>
  <c r="DO17" i="44"/>
  <c r="DO18" i="44" s="1"/>
  <c r="DO19" i="44" s="1"/>
  <c r="DO20" i="44" s="1"/>
  <c r="DO21" i="44" s="1"/>
  <c r="DQ12" i="44"/>
  <c r="AJ12" i="44" s="1"/>
  <c r="DR12" i="44"/>
  <c r="AK12" i="44" s="1"/>
  <c r="DM13" i="44"/>
  <c r="DM14" i="44" s="1"/>
  <c r="DM15" i="44" s="1"/>
  <c r="F16" i="55"/>
  <c r="E108" i="55"/>
  <c r="F21" i="55"/>
  <c r="F107" i="55"/>
  <c r="N124" i="55"/>
  <c r="L123" i="55"/>
  <c r="L124" i="55" s="1"/>
  <c r="K124" i="55"/>
  <c r="Q124" i="55"/>
  <c r="R123" i="55"/>
  <c r="R124" i="55" s="1"/>
  <c r="I123" i="55"/>
  <c r="I124" i="55" s="1"/>
  <c r="H124" i="55"/>
  <c r="F10" i="55"/>
  <c r="F9" i="55"/>
  <c r="F11" i="55"/>
  <c r="C108" i="55"/>
  <c r="DI15" i="22"/>
  <c r="DI14" i="22"/>
  <c r="DH14" i="22"/>
  <c r="DH15" i="22"/>
  <c r="DG12" i="22"/>
  <c r="DG13" i="22"/>
  <c r="DF20" i="22"/>
  <c r="DF21" i="22"/>
  <c r="DD15" i="22"/>
  <c r="DD14" i="22"/>
  <c r="DB13" i="22"/>
  <c r="DB12" i="22"/>
  <c r="L12" i="22"/>
  <c r="U12" i="22" s="1"/>
  <c r="DA20" i="22"/>
  <c r="DA21" i="22"/>
  <c r="CY16" i="22"/>
  <c r="CY17" i="22"/>
  <c r="CX15" i="22"/>
  <c r="L13" i="22"/>
  <c r="U13" i="22" s="1"/>
  <c r="CX14" i="22"/>
  <c r="DH15" i="42"/>
  <c r="L13" i="42"/>
  <c r="U13" i="42" s="1"/>
  <c r="DH14" i="42"/>
  <c r="L14" i="42" s="1"/>
  <c r="U14" i="42" s="1"/>
  <c r="F123" i="55"/>
  <c r="E124" i="55"/>
  <c r="B123" i="55"/>
  <c r="C114" i="55"/>
  <c r="O124" i="55"/>
  <c r="DH16" i="41" l="1"/>
  <c r="DH17" i="41"/>
  <c r="DF16" i="41"/>
  <c r="DF17" i="41"/>
  <c r="DD17" i="41"/>
  <c r="DD16" i="41"/>
  <c r="CY20" i="41"/>
  <c r="CY21" i="41"/>
  <c r="L15" i="41"/>
  <c r="U15" i="41" s="1"/>
  <c r="CZ17" i="41"/>
  <c r="CZ16" i="41"/>
  <c r="DH14" i="52"/>
  <c r="L14" i="52" s="1"/>
  <c r="U14" i="52" s="1"/>
  <c r="L13" i="52"/>
  <c r="DH15" i="52"/>
  <c r="CZ14" i="22"/>
  <c r="CZ15" i="22"/>
  <c r="DI21" i="45"/>
  <c r="DI20" i="45"/>
  <c r="L20" i="45" s="1"/>
  <c r="U20" i="45" s="1"/>
  <c r="L19" i="45"/>
  <c r="U19" i="45" s="1"/>
  <c r="DG66" i="47"/>
  <c r="L66" i="47" s="1"/>
  <c r="U66" i="47" s="1"/>
  <c r="L65" i="47"/>
  <c r="DG67" i="47"/>
  <c r="L31" i="46"/>
  <c r="U31" i="46" s="1"/>
  <c r="CX32" i="46"/>
  <c r="L32" i="46" s="1"/>
  <c r="U32" i="46" s="1"/>
  <c r="CX33" i="46"/>
  <c r="DA17" i="44"/>
  <c r="DA16" i="44"/>
  <c r="L16" i="44" s="1"/>
  <c r="U16" i="44" s="1"/>
  <c r="L15" i="44"/>
  <c r="U15" i="44" s="1"/>
  <c r="DB25" i="44"/>
  <c r="DB24" i="44"/>
  <c r="CZ31" i="43"/>
  <c r="CZ30" i="43"/>
  <c r="DH15" i="43"/>
  <c r="DH14" i="43"/>
  <c r="L14" i="43" s="1"/>
  <c r="U14" i="43" s="1"/>
  <c r="CY17" i="43"/>
  <c r="CY16" i="43"/>
  <c r="DD21" i="42"/>
  <c r="DD20" i="42"/>
  <c r="CY17" i="42"/>
  <c r="CY16" i="42"/>
  <c r="CZ29" i="42"/>
  <c r="CZ28" i="42"/>
  <c r="CZ15" i="54"/>
  <c r="CZ14" i="54"/>
  <c r="L14" i="54"/>
  <c r="U14" i="54" s="1"/>
  <c r="CY14" i="54"/>
  <c r="CY15" i="54"/>
  <c r="DD18" i="54"/>
  <c r="DD19" i="54"/>
  <c r="AF124" i="55"/>
  <c r="AG123" i="55"/>
  <c r="AG124" i="55" s="1"/>
  <c r="DF16" i="42"/>
  <c r="DF17" i="42"/>
  <c r="DH16" i="54"/>
  <c r="DH17" i="54"/>
  <c r="DT22" i="53"/>
  <c r="AM22" i="53" s="1"/>
  <c r="DN23" i="53"/>
  <c r="DS22" i="53"/>
  <c r="AL22" i="53" s="1"/>
  <c r="DR58" i="53"/>
  <c r="AK58" i="53" s="1"/>
  <c r="DQ58" i="53"/>
  <c r="AJ58" i="53" s="1"/>
  <c r="DL59" i="53"/>
  <c r="DL60" i="53" s="1"/>
  <c r="DR22" i="45"/>
  <c r="AK22" i="45" s="1"/>
  <c r="DL23" i="45"/>
  <c r="DQ22" i="45"/>
  <c r="AJ22" i="45" s="1"/>
  <c r="DS22" i="47"/>
  <c r="AL22" i="47" s="1"/>
  <c r="DN23" i="47"/>
  <c r="DT22" i="47"/>
  <c r="AM22" i="47" s="1"/>
  <c r="DR22" i="47"/>
  <c r="AK22" i="47" s="1"/>
  <c r="DL23" i="47"/>
  <c r="DQ22" i="47"/>
  <c r="AJ22" i="47" s="1"/>
  <c r="DL23" i="46"/>
  <c r="DR22" i="46"/>
  <c r="AK22" i="46" s="1"/>
  <c r="DQ22" i="46"/>
  <c r="AJ22" i="46" s="1"/>
  <c r="DS22" i="43"/>
  <c r="AL22" i="43" s="1"/>
  <c r="DN23" i="43"/>
  <c r="DT22" i="43"/>
  <c r="AM22" i="43" s="1"/>
  <c r="DR58" i="43"/>
  <c r="AK58" i="43" s="1"/>
  <c r="DL59" i="43"/>
  <c r="DL60" i="43" s="1"/>
  <c r="DQ58" i="43"/>
  <c r="AJ58" i="43" s="1"/>
  <c r="DT22" i="54"/>
  <c r="AM22" i="54" s="1"/>
  <c r="DS22" i="54"/>
  <c r="AL22" i="54" s="1"/>
  <c r="DN23" i="54"/>
  <c r="DR23" i="54"/>
  <c r="AK23" i="54" s="1"/>
  <c r="DL24" i="54"/>
  <c r="DL25" i="54" s="1"/>
  <c r="DL26" i="54" s="1"/>
  <c r="DL27" i="54" s="1"/>
  <c r="DL28" i="54" s="1"/>
  <c r="DL29" i="54" s="1"/>
  <c r="DL30" i="54" s="1"/>
  <c r="DL31" i="54" s="1"/>
  <c r="DL32" i="54" s="1"/>
  <c r="DL33" i="54" s="1"/>
  <c r="DL34" i="54" s="1"/>
  <c r="DL35" i="54" s="1"/>
  <c r="DL36" i="54" s="1"/>
  <c r="DL37" i="54" s="1"/>
  <c r="DL38" i="54" s="1"/>
  <c r="DL39" i="54" s="1"/>
  <c r="DL40" i="54" s="1"/>
  <c r="DL41" i="54" s="1"/>
  <c r="DL42" i="54" s="1"/>
  <c r="DL43" i="54" s="1"/>
  <c r="DL44" i="54" s="1"/>
  <c r="DL45" i="54" s="1"/>
  <c r="DL46" i="54" s="1"/>
  <c r="DL47" i="54" s="1"/>
  <c r="DL48" i="54" s="1"/>
  <c r="DL49" i="54" s="1"/>
  <c r="DL50" i="54" s="1"/>
  <c r="DL51" i="54" s="1"/>
  <c r="DL52" i="54" s="1"/>
  <c r="DL53" i="54" s="1"/>
  <c r="DL54" i="54" s="1"/>
  <c r="DL55" i="54" s="1"/>
  <c r="DL56" i="54" s="1"/>
  <c r="DQ23" i="54"/>
  <c r="AJ23" i="54" s="1"/>
  <c r="AA123" i="55"/>
  <c r="AA124" i="55" s="1"/>
  <c r="Z124" i="55"/>
  <c r="DF16" i="43"/>
  <c r="DF17" i="43"/>
  <c r="L15" i="43"/>
  <c r="U15" i="43" s="1"/>
  <c r="U13" i="43"/>
  <c r="U13" i="54"/>
  <c r="DF17" i="54"/>
  <c r="L15" i="54"/>
  <c r="U15" i="54" s="1"/>
  <c r="DF16" i="54"/>
  <c r="DT60" i="42"/>
  <c r="AM60" i="42" s="1"/>
  <c r="DN61" i="42"/>
  <c r="DN62" i="42" s="1"/>
  <c r="DN63" i="42" s="1"/>
  <c r="DS60" i="42"/>
  <c r="AL60" i="42" s="1"/>
  <c r="DR58" i="42"/>
  <c r="AK58" i="42" s="1"/>
  <c r="DL59" i="42"/>
  <c r="DL60" i="42" s="1"/>
  <c r="DQ58" i="42"/>
  <c r="AJ58" i="42" s="1"/>
  <c r="DL24" i="22"/>
  <c r="DL25" i="22" s="1"/>
  <c r="DL26" i="22" s="1"/>
  <c r="DL27" i="22" s="1"/>
  <c r="DL28" i="22" s="1"/>
  <c r="DL29" i="22" s="1"/>
  <c r="DL30" i="22" s="1"/>
  <c r="DL31" i="22" s="1"/>
  <c r="DL32" i="22" s="1"/>
  <c r="DL33" i="22" s="1"/>
  <c r="DL34" i="22" s="1"/>
  <c r="DL35" i="22" s="1"/>
  <c r="DL36" i="22" s="1"/>
  <c r="DL37" i="22" s="1"/>
  <c r="DL38" i="22" s="1"/>
  <c r="DL39" i="22" s="1"/>
  <c r="DL40" i="22" s="1"/>
  <c r="DL41" i="22" s="1"/>
  <c r="DL42" i="22" s="1"/>
  <c r="DL43" i="22" s="1"/>
  <c r="DL44" i="22" s="1"/>
  <c r="DL45" i="22" s="1"/>
  <c r="DL46" i="22" s="1"/>
  <c r="DL47" i="22" s="1"/>
  <c r="DL48" i="22" s="1"/>
  <c r="DL49" i="22" s="1"/>
  <c r="DL50" i="22" s="1"/>
  <c r="DL51" i="22" s="1"/>
  <c r="DL52" i="22" s="1"/>
  <c r="DL53" i="22" s="1"/>
  <c r="DL54" i="22" s="1"/>
  <c r="DL55" i="22" s="1"/>
  <c r="DL56" i="22" s="1"/>
  <c r="DR23" i="22"/>
  <c r="AK23" i="22" s="1"/>
  <c r="DQ23" i="22"/>
  <c r="AJ23" i="22" s="1"/>
  <c r="DT23" i="22"/>
  <c r="AM23" i="22" s="1"/>
  <c r="DN24" i="22"/>
  <c r="DN25" i="22" s="1"/>
  <c r="DN26" i="22" s="1"/>
  <c r="DN27" i="22" s="1"/>
  <c r="DN28" i="22" s="1"/>
  <c r="DN29" i="22" s="1"/>
  <c r="DN30" i="22" s="1"/>
  <c r="DN31" i="22" s="1"/>
  <c r="DN32" i="22" s="1"/>
  <c r="DN33" i="22" s="1"/>
  <c r="DN34" i="22" s="1"/>
  <c r="DN35" i="22" s="1"/>
  <c r="DN36" i="22" s="1"/>
  <c r="DN37" i="22" s="1"/>
  <c r="DN38" i="22" s="1"/>
  <c r="DN39" i="22" s="1"/>
  <c r="DN40" i="22" s="1"/>
  <c r="DN41" i="22" s="1"/>
  <c r="DN42" i="22" s="1"/>
  <c r="DN43" i="22" s="1"/>
  <c r="DN44" i="22" s="1"/>
  <c r="DN45" i="22" s="1"/>
  <c r="DN46" i="22" s="1"/>
  <c r="DN47" i="22" s="1"/>
  <c r="DN48" i="22" s="1"/>
  <c r="DN49" i="22" s="1"/>
  <c r="DN50" i="22" s="1"/>
  <c r="DN51" i="22" s="1"/>
  <c r="DN52" i="22" s="1"/>
  <c r="DN53" i="22" s="1"/>
  <c r="DN54" i="22" s="1"/>
  <c r="DN55" i="22" s="1"/>
  <c r="DN56" i="22" s="1"/>
  <c r="DS23" i="22"/>
  <c r="AL23" i="22" s="1"/>
  <c r="DS23" i="45"/>
  <c r="AL23" i="45" s="1"/>
  <c r="DN24" i="45"/>
  <c r="DN25" i="45" s="1"/>
  <c r="DN26" i="45" s="1"/>
  <c r="DN27" i="45" s="1"/>
  <c r="DN28" i="45" s="1"/>
  <c r="DN29" i="45" s="1"/>
  <c r="DN30" i="45" s="1"/>
  <c r="DN31" i="45" s="1"/>
  <c r="DN32" i="45" s="1"/>
  <c r="DN33" i="45" s="1"/>
  <c r="DN34" i="45" s="1"/>
  <c r="DN35" i="45" s="1"/>
  <c r="DN36" i="45" s="1"/>
  <c r="DN37" i="45" s="1"/>
  <c r="DN38" i="45" s="1"/>
  <c r="DN39" i="45" s="1"/>
  <c r="DN40" i="45" s="1"/>
  <c r="DN41" i="45" s="1"/>
  <c r="DN42" i="45" s="1"/>
  <c r="DN43" i="45" s="1"/>
  <c r="DN44" i="45" s="1"/>
  <c r="DN45" i="45" s="1"/>
  <c r="DN46" i="45" s="1"/>
  <c r="DN47" i="45" s="1"/>
  <c r="DN48" i="45" s="1"/>
  <c r="DN49" i="45" s="1"/>
  <c r="DN50" i="45" s="1"/>
  <c r="DN51" i="45" s="1"/>
  <c r="DN52" i="45" s="1"/>
  <c r="DN53" i="45" s="1"/>
  <c r="DN54" i="45" s="1"/>
  <c r="DN55" i="45" s="1"/>
  <c r="DN56" i="45" s="1"/>
  <c r="DT23" i="45"/>
  <c r="AM23" i="45" s="1"/>
  <c r="DT58" i="46"/>
  <c r="AM58" i="46" s="1"/>
  <c r="DN59" i="46"/>
  <c r="DN60" i="46" s="1"/>
  <c r="DS58" i="46"/>
  <c r="AL58" i="46" s="1"/>
  <c r="DD21" i="56"/>
  <c r="DD20" i="56"/>
  <c r="DA23" i="56"/>
  <c r="DA22" i="56"/>
  <c r="CY18" i="56"/>
  <c r="CY19" i="56"/>
  <c r="DR41" i="56"/>
  <c r="AK41" i="56" s="1"/>
  <c r="DQ41" i="56"/>
  <c r="AJ41" i="56" s="1"/>
  <c r="DM42" i="56"/>
  <c r="DM43" i="56" s="1"/>
  <c r="DE22" i="56"/>
  <c r="DE23" i="56"/>
  <c r="L17" i="56"/>
  <c r="U17" i="56" s="1"/>
  <c r="DJ21" i="56"/>
  <c r="DJ20" i="56"/>
  <c r="DS41" i="56"/>
  <c r="AL41" i="56" s="1"/>
  <c r="DO42" i="56"/>
  <c r="DO43" i="56" s="1"/>
  <c r="DT41" i="56"/>
  <c r="AM41" i="56" s="1"/>
  <c r="DC21" i="56"/>
  <c r="DC20" i="56"/>
  <c r="L18" i="56"/>
  <c r="U18" i="56" s="1"/>
  <c r="DL58" i="56"/>
  <c r="DN58" i="56"/>
  <c r="DB21" i="56"/>
  <c r="DB20" i="56"/>
  <c r="DH21" i="56"/>
  <c r="DH20" i="56"/>
  <c r="DI22" i="56"/>
  <c r="DI23" i="56"/>
  <c r="DG21" i="56"/>
  <c r="DG20" i="56"/>
  <c r="L19" i="56"/>
  <c r="U19" i="56" s="1"/>
  <c r="CX21" i="56"/>
  <c r="CX20" i="56"/>
  <c r="DF21" i="56"/>
  <c r="DF20" i="56"/>
  <c r="CZ21" i="56"/>
  <c r="CZ20" i="56"/>
  <c r="DS21" i="44"/>
  <c r="AL21" i="44" s="1"/>
  <c r="DO22" i="44"/>
  <c r="DT21" i="44"/>
  <c r="AM21" i="44" s="1"/>
  <c r="DQ15" i="44"/>
  <c r="AJ15" i="44" s="1"/>
  <c r="DR15" i="44"/>
  <c r="AK15" i="44" s="1"/>
  <c r="DM16" i="44"/>
  <c r="F108" i="55"/>
  <c r="F124" i="55"/>
  <c r="DI17" i="22"/>
  <c r="DI16" i="22"/>
  <c r="DH16" i="22"/>
  <c r="DH17" i="22"/>
  <c r="DG14" i="22"/>
  <c r="DG15" i="22"/>
  <c r="DF23" i="22"/>
  <c r="DF22" i="22"/>
  <c r="DD16" i="22"/>
  <c r="DD17" i="22"/>
  <c r="DB15" i="22"/>
  <c r="DB14" i="22"/>
  <c r="L14" i="22" s="1"/>
  <c r="U14" i="22" s="1"/>
  <c r="DA22" i="22"/>
  <c r="DA23" i="22"/>
  <c r="CY18" i="22"/>
  <c r="CY19" i="22"/>
  <c r="L15" i="22"/>
  <c r="U15" i="22" s="1"/>
  <c r="CX16" i="22"/>
  <c r="CX17" i="22"/>
  <c r="DH17" i="42"/>
  <c r="L15" i="42"/>
  <c r="U15" i="42" s="1"/>
  <c r="DH16" i="42"/>
  <c r="L16" i="42" s="1"/>
  <c r="U16" i="42" s="1"/>
  <c r="B124" i="55"/>
  <c r="C123" i="55"/>
  <c r="L16" i="41" l="1"/>
  <c r="U16" i="41" s="1"/>
  <c r="DH18" i="41"/>
  <c r="DH19" i="41"/>
  <c r="DF19" i="41"/>
  <c r="DF18" i="41"/>
  <c r="DD18" i="41"/>
  <c r="DD19" i="41"/>
  <c r="CY22" i="41"/>
  <c r="CY23" i="41"/>
  <c r="L17" i="41"/>
  <c r="CZ18" i="41"/>
  <c r="L18" i="41" s="1"/>
  <c r="U18" i="41" s="1"/>
  <c r="CZ19" i="41"/>
  <c r="L15" i="52"/>
  <c r="U15" i="52" s="1"/>
  <c r="DH17" i="52"/>
  <c r="DH16" i="52"/>
  <c r="L16" i="52" s="1"/>
  <c r="U16" i="52" s="1"/>
  <c r="U13" i="52"/>
  <c r="CZ17" i="22"/>
  <c r="CZ16" i="22"/>
  <c r="L21" i="45"/>
  <c r="U21" i="45" s="1"/>
  <c r="DI23" i="45"/>
  <c r="DI22" i="45"/>
  <c r="L22" i="45" s="1"/>
  <c r="U22" i="45" s="1"/>
  <c r="DG68" i="47"/>
  <c r="L68" i="47" s="1"/>
  <c r="U68" i="47" s="1"/>
  <c r="DG69" i="47"/>
  <c r="L67" i="47"/>
  <c r="U67" i="47" s="1"/>
  <c r="U65" i="47"/>
  <c r="CX35" i="46"/>
  <c r="L33" i="46"/>
  <c r="U33" i="46" s="1"/>
  <c r="CX34" i="46"/>
  <c r="L34" i="46" s="1"/>
  <c r="U34" i="46" s="1"/>
  <c r="DA19" i="44"/>
  <c r="DA18" i="44"/>
  <c r="L18" i="44" s="1"/>
  <c r="U18" i="44" s="1"/>
  <c r="L17" i="44"/>
  <c r="U17" i="44" s="1"/>
  <c r="DB27" i="44"/>
  <c r="DB26" i="44"/>
  <c r="CZ32" i="43"/>
  <c r="CZ33" i="43"/>
  <c r="DH17" i="43"/>
  <c r="DH16" i="43"/>
  <c r="L16" i="43"/>
  <c r="U16" i="43" s="1"/>
  <c r="CY18" i="43"/>
  <c r="CY19" i="43"/>
  <c r="DD23" i="42"/>
  <c r="DD22" i="42"/>
  <c r="CY18" i="42"/>
  <c r="CY19" i="42"/>
  <c r="CZ30" i="42"/>
  <c r="CZ31" i="42"/>
  <c r="CZ16" i="54"/>
  <c r="CZ17" i="54"/>
  <c r="CY17" i="54"/>
  <c r="CY16" i="54"/>
  <c r="L16" i="54" s="1"/>
  <c r="U16" i="54" s="1"/>
  <c r="DD20" i="54"/>
  <c r="DD21" i="54"/>
  <c r="DF19" i="42"/>
  <c r="DF18" i="42"/>
  <c r="DH18" i="54"/>
  <c r="DH19" i="54"/>
  <c r="DT23" i="53"/>
  <c r="AM23" i="53" s="1"/>
  <c r="DS23" i="53"/>
  <c r="AL23" i="53" s="1"/>
  <c r="DN24" i="53"/>
  <c r="DN25" i="53" s="1"/>
  <c r="DN26" i="53" s="1"/>
  <c r="DN27" i="53" s="1"/>
  <c r="DN28" i="53" s="1"/>
  <c r="DN29" i="53" s="1"/>
  <c r="DN30" i="53" s="1"/>
  <c r="DN31" i="53" s="1"/>
  <c r="DN32" i="53" s="1"/>
  <c r="DN33" i="53" s="1"/>
  <c r="DN34" i="53" s="1"/>
  <c r="DN35" i="53" s="1"/>
  <c r="DN36" i="53" s="1"/>
  <c r="DN37" i="53" s="1"/>
  <c r="DN38" i="53" s="1"/>
  <c r="DN39" i="53" s="1"/>
  <c r="DN40" i="53" s="1"/>
  <c r="DN41" i="53" s="1"/>
  <c r="DN42" i="53" s="1"/>
  <c r="DN43" i="53" s="1"/>
  <c r="DN44" i="53" s="1"/>
  <c r="DN45" i="53" s="1"/>
  <c r="DN46" i="53" s="1"/>
  <c r="DN47" i="53" s="1"/>
  <c r="DN48" i="53" s="1"/>
  <c r="DN49" i="53" s="1"/>
  <c r="DN50" i="53" s="1"/>
  <c r="DN51" i="53" s="1"/>
  <c r="DN52" i="53" s="1"/>
  <c r="DN53" i="53" s="1"/>
  <c r="DN54" i="53" s="1"/>
  <c r="DN55" i="53" s="1"/>
  <c r="DN56" i="53" s="1"/>
  <c r="DQ60" i="53"/>
  <c r="AJ60" i="53" s="1"/>
  <c r="DL61" i="53"/>
  <c r="DL62" i="53" s="1"/>
  <c r="DL63" i="53" s="1"/>
  <c r="DR60" i="53"/>
  <c r="AK60" i="53" s="1"/>
  <c r="DQ23" i="45"/>
  <c r="AJ23" i="45" s="1"/>
  <c r="DL24" i="45"/>
  <c r="DL25" i="45" s="1"/>
  <c r="DL26" i="45" s="1"/>
  <c r="DL27" i="45" s="1"/>
  <c r="DL28" i="45" s="1"/>
  <c r="DL29" i="45" s="1"/>
  <c r="DL30" i="45" s="1"/>
  <c r="DL31" i="45" s="1"/>
  <c r="DL32" i="45" s="1"/>
  <c r="DL33" i="45" s="1"/>
  <c r="DL34" i="45" s="1"/>
  <c r="DL35" i="45" s="1"/>
  <c r="DL36" i="45" s="1"/>
  <c r="DL37" i="45" s="1"/>
  <c r="DL38" i="45" s="1"/>
  <c r="DL39" i="45" s="1"/>
  <c r="DL40" i="45" s="1"/>
  <c r="DL41" i="45" s="1"/>
  <c r="DL42" i="45" s="1"/>
  <c r="DL43" i="45" s="1"/>
  <c r="DL44" i="45" s="1"/>
  <c r="DL45" i="45" s="1"/>
  <c r="DL46" i="45" s="1"/>
  <c r="DL47" i="45" s="1"/>
  <c r="DL48" i="45" s="1"/>
  <c r="DL49" i="45" s="1"/>
  <c r="DL50" i="45" s="1"/>
  <c r="DL51" i="45" s="1"/>
  <c r="DL52" i="45" s="1"/>
  <c r="DL53" i="45" s="1"/>
  <c r="DL54" i="45" s="1"/>
  <c r="DL55" i="45" s="1"/>
  <c r="DL56" i="45" s="1"/>
  <c r="DR23" i="45"/>
  <c r="AK23" i="45" s="1"/>
  <c r="DS23" i="47"/>
  <c r="AL23" i="47" s="1"/>
  <c r="DN24" i="47"/>
  <c r="DN25" i="47" s="1"/>
  <c r="DN26" i="47" s="1"/>
  <c r="DN27" i="47" s="1"/>
  <c r="DN28" i="47" s="1"/>
  <c r="DN29" i="47" s="1"/>
  <c r="DN30" i="47" s="1"/>
  <c r="DN31" i="47" s="1"/>
  <c r="DN32" i="47" s="1"/>
  <c r="DN33" i="47" s="1"/>
  <c r="DN34" i="47" s="1"/>
  <c r="DN35" i="47" s="1"/>
  <c r="DN36" i="47" s="1"/>
  <c r="DN37" i="47" s="1"/>
  <c r="DN38" i="47" s="1"/>
  <c r="DN39" i="47" s="1"/>
  <c r="DN40" i="47" s="1"/>
  <c r="DN41" i="47" s="1"/>
  <c r="DN42" i="47" s="1"/>
  <c r="DN43" i="47" s="1"/>
  <c r="DN44" i="47" s="1"/>
  <c r="DN45" i="47" s="1"/>
  <c r="DN46" i="47" s="1"/>
  <c r="DN47" i="47" s="1"/>
  <c r="DN48" i="47" s="1"/>
  <c r="DN49" i="47" s="1"/>
  <c r="DN50" i="47" s="1"/>
  <c r="DN51" i="47" s="1"/>
  <c r="DN52" i="47" s="1"/>
  <c r="DN53" i="47" s="1"/>
  <c r="DN54" i="47" s="1"/>
  <c r="DN55" i="47" s="1"/>
  <c r="DN56" i="47" s="1"/>
  <c r="DT23" i="47"/>
  <c r="AM23" i="47" s="1"/>
  <c r="DL24" i="47"/>
  <c r="DL25" i="47" s="1"/>
  <c r="DL26" i="47" s="1"/>
  <c r="DL27" i="47" s="1"/>
  <c r="DL28" i="47" s="1"/>
  <c r="DL29" i="47" s="1"/>
  <c r="DL30" i="47" s="1"/>
  <c r="DL31" i="47" s="1"/>
  <c r="DL32" i="47" s="1"/>
  <c r="DL33" i="47" s="1"/>
  <c r="DL34" i="47" s="1"/>
  <c r="DL35" i="47" s="1"/>
  <c r="DL36" i="47" s="1"/>
  <c r="DL37" i="47" s="1"/>
  <c r="DL38" i="47" s="1"/>
  <c r="DL39" i="47" s="1"/>
  <c r="DL40" i="47" s="1"/>
  <c r="DL41" i="47" s="1"/>
  <c r="DL42" i="47" s="1"/>
  <c r="DL43" i="47" s="1"/>
  <c r="DL44" i="47" s="1"/>
  <c r="DL45" i="47" s="1"/>
  <c r="DL46" i="47" s="1"/>
  <c r="DL47" i="47" s="1"/>
  <c r="DL48" i="47" s="1"/>
  <c r="DL49" i="47" s="1"/>
  <c r="DL50" i="47" s="1"/>
  <c r="DL51" i="47" s="1"/>
  <c r="DL52" i="47" s="1"/>
  <c r="DL53" i="47" s="1"/>
  <c r="DL54" i="47" s="1"/>
  <c r="DL55" i="47" s="1"/>
  <c r="DL56" i="47" s="1"/>
  <c r="DR23" i="47"/>
  <c r="AK23" i="47" s="1"/>
  <c r="DQ23" i="47"/>
  <c r="AJ23" i="47" s="1"/>
  <c r="DL24" i="46"/>
  <c r="DL25" i="46" s="1"/>
  <c r="DL26" i="46" s="1"/>
  <c r="DL27" i="46" s="1"/>
  <c r="DL28" i="46" s="1"/>
  <c r="DL29" i="46" s="1"/>
  <c r="DL30" i="46" s="1"/>
  <c r="DL31" i="46" s="1"/>
  <c r="DL32" i="46" s="1"/>
  <c r="DL33" i="46" s="1"/>
  <c r="DL34" i="46" s="1"/>
  <c r="DL35" i="46" s="1"/>
  <c r="DL36" i="46" s="1"/>
  <c r="DL37" i="46" s="1"/>
  <c r="DL38" i="46" s="1"/>
  <c r="DL39" i="46" s="1"/>
  <c r="DL40" i="46" s="1"/>
  <c r="DL41" i="46" s="1"/>
  <c r="DL42" i="46" s="1"/>
  <c r="DL43" i="46" s="1"/>
  <c r="DL44" i="46" s="1"/>
  <c r="DL45" i="46" s="1"/>
  <c r="DL46" i="46" s="1"/>
  <c r="DL47" i="46" s="1"/>
  <c r="DL48" i="46" s="1"/>
  <c r="DL49" i="46" s="1"/>
  <c r="DL50" i="46" s="1"/>
  <c r="DL51" i="46" s="1"/>
  <c r="DL52" i="46" s="1"/>
  <c r="DL53" i="46" s="1"/>
  <c r="DL54" i="46" s="1"/>
  <c r="DL55" i="46" s="1"/>
  <c r="DL56" i="46" s="1"/>
  <c r="DR23" i="46"/>
  <c r="AK23" i="46" s="1"/>
  <c r="DQ23" i="46"/>
  <c r="AJ23" i="46" s="1"/>
  <c r="DN24" i="43"/>
  <c r="DN25" i="43" s="1"/>
  <c r="DN26" i="43" s="1"/>
  <c r="DN27" i="43" s="1"/>
  <c r="DN28" i="43" s="1"/>
  <c r="DN29" i="43" s="1"/>
  <c r="DN30" i="43" s="1"/>
  <c r="DN31" i="43" s="1"/>
  <c r="DN32" i="43" s="1"/>
  <c r="DN33" i="43" s="1"/>
  <c r="DN34" i="43" s="1"/>
  <c r="DN35" i="43" s="1"/>
  <c r="DN36" i="43" s="1"/>
  <c r="DN37" i="43" s="1"/>
  <c r="DN38" i="43" s="1"/>
  <c r="DN39" i="43" s="1"/>
  <c r="DN40" i="43" s="1"/>
  <c r="DN41" i="43" s="1"/>
  <c r="DN42" i="43" s="1"/>
  <c r="DN43" i="43" s="1"/>
  <c r="DN44" i="43" s="1"/>
  <c r="DN45" i="43" s="1"/>
  <c r="DN46" i="43" s="1"/>
  <c r="DN47" i="43" s="1"/>
  <c r="DN48" i="43" s="1"/>
  <c r="DN49" i="43" s="1"/>
  <c r="DN50" i="43" s="1"/>
  <c r="DN51" i="43" s="1"/>
  <c r="DN52" i="43" s="1"/>
  <c r="DN53" i="43" s="1"/>
  <c r="DN54" i="43" s="1"/>
  <c r="DN55" i="43" s="1"/>
  <c r="DN56" i="43" s="1"/>
  <c r="DT23" i="43"/>
  <c r="AM23" i="43" s="1"/>
  <c r="DS23" i="43"/>
  <c r="AL23" i="43" s="1"/>
  <c r="DQ60" i="43"/>
  <c r="AJ60" i="43" s="1"/>
  <c r="DR60" i="43"/>
  <c r="AK60" i="43" s="1"/>
  <c r="DL61" i="43"/>
  <c r="DL62" i="43" s="1"/>
  <c r="DL63" i="43" s="1"/>
  <c r="DT23" i="54"/>
  <c r="AM23" i="54" s="1"/>
  <c r="DN24" i="54"/>
  <c r="DN25" i="54" s="1"/>
  <c r="DN26" i="54" s="1"/>
  <c r="DN27" i="54" s="1"/>
  <c r="DN28" i="54" s="1"/>
  <c r="DN29" i="54" s="1"/>
  <c r="DN30" i="54" s="1"/>
  <c r="DN31" i="54" s="1"/>
  <c r="DN32" i="54" s="1"/>
  <c r="DN33" i="54" s="1"/>
  <c r="DN34" i="54" s="1"/>
  <c r="DN35" i="54" s="1"/>
  <c r="DN36" i="54" s="1"/>
  <c r="DN37" i="54" s="1"/>
  <c r="DN38" i="54" s="1"/>
  <c r="DN39" i="54" s="1"/>
  <c r="DN40" i="54" s="1"/>
  <c r="DN41" i="54" s="1"/>
  <c r="DN42" i="54" s="1"/>
  <c r="DN43" i="54" s="1"/>
  <c r="DN44" i="54" s="1"/>
  <c r="DN45" i="54" s="1"/>
  <c r="DN46" i="54" s="1"/>
  <c r="DN47" i="54" s="1"/>
  <c r="DN48" i="54" s="1"/>
  <c r="DN49" i="54" s="1"/>
  <c r="DN50" i="54" s="1"/>
  <c r="DN51" i="54" s="1"/>
  <c r="DN52" i="54" s="1"/>
  <c r="DN53" i="54" s="1"/>
  <c r="DN54" i="54" s="1"/>
  <c r="DN55" i="54" s="1"/>
  <c r="DN56" i="54" s="1"/>
  <c r="DS23" i="54"/>
  <c r="AL23" i="54" s="1"/>
  <c r="DR56" i="54"/>
  <c r="AK56" i="54" s="1"/>
  <c r="DQ56" i="54"/>
  <c r="AJ56" i="54" s="1"/>
  <c r="DL57" i="54"/>
  <c r="DF19" i="43"/>
  <c r="DF18" i="43"/>
  <c r="L17" i="43"/>
  <c r="U17" i="43" s="1"/>
  <c r="DF19" i="54"/>
  <c r="DF18" i="54"/>
  <c r="DS63" i="42"/>
  <c r="AL63" i="42" s="1"/>
  <c r="DN64" i="42"/>
  <c r="DT63" i="42"/>
  <c r="AM63" i="42" s="1"/>
  <c r="DR60" i="42"/>
  <c r="AK60" i="42" s="1"/>
  <c r="DL61" i="42"/>
  <c r="DL62" i="42" s="1"/>
  <c r="DL63" i="42" s="1"/>
  <c r="DQ60" i="42"/>
  <c r="AJ60" i="42" s="1"/>
  <c r="DQ56" i="22"/>
  <c r="AJ56" i="22" s="1"/>
  <c r="DR56" i="22"/>
  <c r="AK56" i="22" s="1"/>
  <c r="DL57" i="22"/>
  <c r="DT56" i="22"/>
  <c r="AM56" i="22" s="1"/>
  <c r="DS56" i="22"/>
  <c r="AL56" i="22" s="1"/>
  <c r="DN57" i="22"/>
  <c r="DS56" i="45"/>
  <c r="AL56" i="45" s="1"/>
  <c r="DN57" i="45"/>
  <c r="DT56" i="45"/>
  <c r="AM56" i="45" s="1"/>
  <c r="DS60" i="46"/>
  <c r="AL60" i="46" s="1"/>
  <c r="DN61" i="46"/>
  <c r="DN62" i="46" s="1"/>
  <c r="DN63" i="46" s="1"/>
  <c r="DT60" i="46"/>
  <c r="AM60" i="46" s="1"/>
  <c r="DB23" i="56"/>
  <c r="DB22" i="56"/>
  <c r="DL59" i="56"/>
  <c r="DL60" i="56" s="1"/>
  <c r="DE24" i="56"/>
  <c r="DE25" i="56"/>
  <c r="DA24" i="56"/>
  <c r="DA25" i="56"/>
  <c r="DF23" i="56"/>
  <c r="DF22" i="56"/>
  <c r="DC23" i="56"/>
  <c r="DC22" i="56"/>
  <c r="CY21" i="56"/>
  <c r="CY20" i="56"/>
  <c r="CZ23" i="56"/>
  <c r="CZ22" i="56"/>
  <c r="CX23" i="56"/>
  <c r="CX22" i="56"/>
  <c r="L21" i="56"/>
  <c r="U21" i="56" s="1"/>
  <c r="DI25" i="56"/>
  <c r="DI24" i="56"/>
  <c r="DN59" i="56"/>
  <c r="DN60" i="56" s="1"/>
  <c r="DT43" i="56"/>
  <c r="AM43" i="56" s="1"/>
  <c r="DS43" i="56"/>
  <c r="AL43" i="56" s="1"/>
  <c r="DO44" i="56"/>
  <c r="DO45" i="56" s="1"/>
  <c r="DO46" i="56" s="1"/>
  <c r="DO47" i="56" s="1"/>
  <c r="DO48" i="56" s="1"/>
  <c r="DO49" i="56" s="1"/>
  <c r="DO50" i="56" s="1"/>
  <c r="DO51" i="56" s="1"/>
  <c r="DO52" i="56" s="1"/>
  <c r="DO53" i="56" s="1"/>
  <c r="DO54" i="56" s="1"/>
  <c r="DO55" i="56" s="1"/>
  <c r="DO56" i="56" s="1"/>
  <c r="L20" i="56"/>
  <c r="U20" i="56" s="1"/>
  <c r="DG23" i="56"/>
  <c r="DG22" i="56"/>
  <c r="DH23" i="56"/>
  <c r="DH22" i="56"/>
  <c r="DJ23" i="56"/>
  <c r="DJ22" i="56"/>
  <c r="DM44" i="56"/>
  <c r="DM45" i="56" s="1"/>
  <c r="DM46" i="56" s="1"/>
  <c r="DM47" i="56" s="1"/>
  <c r="DM48" i="56" s="1"/>
  <c r="DM49" i="56" s="1"/>
  <c r="DM50" i="56" s="1"/>
  <c r="DM51" i="56" s="1"/>
  <c r="DM52" i="56" s="1"/>
  <c r="DM53" i="56" s="1"/>
  <c r="DM54" i="56" s="1"/>
  <c r="DM55" i="56" s="1"/>
  <c r="DM56" i="56" s="1"/>
  <c r="DR43" i="56"/>
  <c r="AK43" i="56" s="1"/>
  <c r="DQ43" i="56"/>
  <c r="AJ43" i="56" s="1"/>
  <c r="DD23" i="56"/>
  <c r="DD22" i="56"/>
  <c r="DO23" i="44"/>
  <c r="DS22" i="44"/>
  <c r="AL22" i="44" s="1"/>
  <c r="DT22" i="44"/>
  <c r="AM22" i="44" s="1"/>
  <c r="DQ16" i="44"/>
  <c r="AJ16" i="44" s="1"/>
  <c r="DR16" i="44"/>
  <c r="AK16" i="44" s="1"/>
  <c r="DM17" i="44"/>
  <c r="DM18" i="44" s="1"/>
  <c r="DM19" i="44" s="1"/>
  <c r="DM20" i="44" s="1"/>
  <c r="DM21" i="44" s="1"/>
  <c r="DI19" i="22"/>
  <c r="DI18" i="22"/>
  <c r="DH18" i="22"/>
  <c r="DH19" i="22"/>
  <c r="DG17" i="22"/>
  <c r="DG16" i="22"/>
  <c r="DF25" i="22"/>
  <c r="DF24" i="22"/>
  <c r="DD18" i="22"/>
  <c r="DD19" i="22"/>
  <c r="DB16" i="22"/>
  <c r="DB17" i="22"/>
  <c r="L16" i="22"/>
  <c r="U16" i="22" s="1"/>
  <c r="DA25" i="22"/>
  <c r="DA24" i="22"/>
  <c r="CY20" i="22"/>
  <c r="CY21" i="22"/>
  <c r="L17" i="22"/>
  <c r="U17" i="22" s="1"/>
  <c r="CX19" i="22"/>
  <c r="CX18" i="22"/>
  <c r="L17" i="42"/>
  <c r="U17" i="42" s="1"/>
  <c r="DH19" i="42"/>
  <c r="DH18" i="42"/>
  <c r="L18" i="42" s="1"/>
  <c r="U18" i="42" s="1"/>
  <c r="C124" i="55"/>
  <c r="DH20" i="41" l="1"/>
  <c r="DH21" i="41"/>
  <c r="DF20" i="41"/>
  <c r="DF21" i="41"/>
  <c r="DD20" i="41"/>
  <c r="DD21" i="41"/>
  <c r="CY25" i="41"/>
  <c r="CY24" i="41"/>
  <c r="CZ20" i="41"/>
  <c r="L20" i="41" s="1"/>
  <c r="U20" i="41" s="1"/>
  <c r="CZ21" i="41"/>
  <c r="L19" i="41"/>
  <c r="U19" i="41" s="1"/>
  <c r="U17" i="41"/>
  <c r="DH18" i="52"/>
  <c r="L18" i="52" s="1"/>
  <c r="U18" i="52" s="1"/>
  <c r="DH19" i="52"/>
  <c r="L17" i="52"/>
  <c r="U17" i="52" s="1"/>
  <c r="CZ18" i="22"/>
  <c r="CZ19" i="22"/>
  <c r="L23" i="45"/>
  <c r="U23" i="45" s="1"/>
  <c r="DI25" i="45"/>
  <c r="DI24" i="45"/>
  <c r="L24" i="45" s="1"/>
  <c r="U24" i="45" s="1"/>
  <c r="DG70" i="47"/>
  <c r="L70" i="47" s="1"/>
  <c r="U70" i="47" s="1"/>
  <c r="L69" i="47"/>
  <c r="U69" i="47" s="1"/>
  <c r="DG71" i="47"/>
  <c r="CX37" i="46"/>
  <c r="CX36" i="46"/>
  <c r="L36" i="46" s="1"/>
  <c r="U36" i="46" s="1"/>
  <c r="L35" i="46"/>
  <c r="U35" i="46" s="1"/>
  <c r="DA21" i="44"/>
  <c r="DA20" i="44"/>
  <c r="L20" i="44" s="1"/>
  <c r="U20" i="44" s="1"/>
  <c r="L19" i="44"/>
  <c r="U19" i="44" s="1"/>
  <c r="DB29" i="44"/>
  <c r="DB28" i="44"/>
  <c r="CZ35" i="43"/>
  <c r="CZ34" i="43"/>
  <c r="DH19" i="43"/>
  <c r="DH18" i="43"/>
  <c r="L18" i="43" s="1"/>
  <c r="U18" i="43" s="1"/>
  <c r="CY20" i="43"/>
  <c r="CY21" i="43"/>
  <c r="DD24" i="42"/>
  <c r="DD25" i="42"/>
  <c r="CY20" i="42"/>
  <c r="CY21" i="42"/>
  <c r="CZ32" i="42"/>
  <c r="CZ33" i="42"/>
  <c r="CZ18" i="54"/>
  <c r="CZ19" i="54"/>
  <c r="CY18" i="54"/>
  <c r="L18" i="54" s="1"/>
  <c r="U18" i="54" s="1"/>
  <c r="CY19" i="54"/>
  <c r="L17" i="54"/>
  <c r="U17" i="54" s="1"/>
  <c r="DD22" i="54"/>
  <c r="DD23" i="54"/>
  <c r="DF21" i="42"/>
  <c r="DF20" i="42"/>
  <c r="DH20" i="54"/>
  <c r="DH21" i="54"/>
  <c r="DS56" i="53"/>
  <c r="AL56" i="53" s="1"/>
  <c r="DT56" i="53"/>
  <c r="AM56" i="53" s="1"/>
  <c r="DN57" i="53"/>
  <c r="DR63" i="53"/>
  <c r="AK63" i="53" s="1"/>
  <c r="DQ63" i="53"/>
  <c r="AJ63" i="53" s="1"/>
  <c r="DL64" i="53"/>
  <c r="DQ56" i="45"/>
  <c r="AJ56" i="45" s="1"/>
  <c r="DR56" i="45"/>
  <c r="AK56" i="45" s="1"/>
  <c r="DL57" i="45"/>
  <c r="DN57" i="47"/>
  <c r="DS56" i="47"/>
  <c r="AL56" i="47" s="1"/>
  <c r="DT56" i="47"/>
  <c r="AM56" i="47" s="1"/>
  <c r="DR56" i="47"/>
  <c r="AK56" i="47" s="1"/>
  <c r="DL57" i="47"/>
  <c r="DQ56" i="47"/>
  <c r="AJ56" i="47" s="1"/>
  <c r="DL57" i="46"/>
  <c r="DR56" i="46"/>
  <c r="AK56" i="46" s="1"/>
  <c r="DQ56" i="46"/>
  <c r="AJ56" i="46" s="1"/>
  <c r="DS56" i="43"/>
  <c r="AL56" i="43" s="1"/>
  <c r="DT56" i="43"/>
  <c r="AM56" i="43" s="1"/>
  <c r="DN57" i="43"/>
  <c r="DL64" i="43"/>
  <c r="DR63" i="43"/>
  <c r="AK63" i="43" s="1"/>
  <c r="DQ63" i="43"/>
  <c r="AJ63" i="43" s="1"/>
  <c r="DS56" i="54"/>
  <c r="AL56" i="54" s="1"/>
  <c r="DN57" i="54"/>
  <c r="DT56" i="54"/>
  <c r="AM56" i="54" s="1"/>
  <c r="DL58" i="54"/>
  <c r="DQ57" i="54"/>
  <c r="AJ57" i="54" s="1"/>
  <c r="DR57" i="54"/>
  <c r="AK57" i="54" s="1"/>
  <c r="DF20" i="43"/>
  <c r="L19" i="43"/>
  <c r="U19" i="43" s="1"/>
  <c r="DF21" i="43"/>
  <c r="DF21" i="54"/>
  <c r="L19" i="54"/>
  <c r="DF20" i="54"/>
  <c r="DN65" i="42"/>
  <c r="DT64" i="42"/>
  <c r="AM64" i="42" s="1"/>
  <c r="DS64" i="42"/>
  <c r="AL64" i="42" s="1"/>
  <c r="DL64" i="42"/>
  <c r="DR63" i="42"/>
  <c r="AK63" i="42" s="1"/>
  <c r="DQ63" i="42"/>
  <c r="AJ63" i="42" s="1"/>
  <c r="DR57" i="22"/>
  <c r="AK57" i="22" s="1"/>
  <c r="DL58" i="22"/>
  <c r="DQ57" i="22"/>
  <c r="AJ57" i="22" s="1"/>
  <c r="DT57" i="22"/>
  <c r="AM57" i="22" s="1"/>
  <c r="DN58" i="22"/>
  <c r="DS57" i="22"/>
  <c r="AL57" i="22" s="1"/>
  <c r="DT57" i="45"/>
  <c r="AM57" i="45" s="1"/>
  <c r="DN58" i="45"/>
  <c r="DS57" i="45"/>
  <c r="AL57" i="45" s="1"/>
  <c r="DT63" i="46"/>
  <c r="AM63" i="46" s="1"/>
  <c r="DN64" i="46"/>
  <c r="DS63" i="46"/>
  <c r="AL63" i="46" s="1"/>
  <c r="CZ25" i="56"/>
  <c r="CZ24" i="56"/>
  <c r="DD25" i="56"/>
  <c r="DD24" i="56"/>
  <c r="DN61" i="56"/>
  <c r="DN62" i="56" s="1"/>
  <c r="DN63" i="56" s="1"/>
  <c r="L22" i="56"/>
  <c r="U22" i="56" s="1"/>
  <c r="DE27" i="56"/>
  <c r="DE26" i="56"/>
  <c r="DL61" i="56"/>
  <c r="DL62" i="56" s="1"/>
  <c r="DL63" i="56" s="1"/>
  <c r="DO57" i="56"/>
  <c r="DT56" i="56"/>
  <c r="AM56" i="56" s="1"/>
  <c r="DS56" i="56"/>
  <c r="AL56" i="56" s="1"/>
  <c r="DJ25" i="56"/>
  <c r="DJ24" i="56"/>
  <c r="DG25" i="56"/>
  <c r="DG24" i="56"/>
  <c r="CX25" i="56"/>
  <c r="CX24" i="56"/>
  <c r="CY23" i="56"/>
  <c r="L23" i="56" s="1"/>
  <c r="U23" i="56" s="1"/>
  <c r="CY22" i="56"/>
  <c r="DF25" i="56"/>
  <c r="DF24" i="56"/>
  <c r="DM57" i="56"/>
  <c r="DQ56" i="56"/>
  <c r="AJ56" i="56" s="1"/>
  <c r="DR56" i="56"/>
  <c r="AK56" i="56" s="1"/>
  <c r="DH25" i="56"/>
  <c r="DH24" i="56"/>
  <c r="DC25" i="56"/>
  <c r="DC24" i="56"/>
  <c r="DI27" i="56"/>
  <c r="DI26" i="56"/>
  <c r="DA27" i="56"/>
  <c r="DA26" i="56"/>
  <c r="DB25" i="56"/>
  <c r="DB24" i="56"/>
  <c r="DO24" i="44"/>
  <c r="DO25" i="44" s="1"/>
  <c r="DT23" i="44"/>
  <c r="AM23" i="44" s="1"/>
  <c r="DS23" i="44"/>
  <c r="AL23" i="44" s="1"/>
  <c r="DQ21" i="44"/>
  <c r="AJ21" i="44" s="1"/>
  <c r="DM22" i="44"/>
  <c r="DR21" i="44"/>
  <c r="AK21" i="44" s="1"/>
  <c r="DI21" i="22"/>
  <c r="DI20" i="22"/>
  <c r="DH20" i="22"/>
  <c r="DH21" i="22"/>
  <c r="DG19" i="22"/>
  <c r="DG18" i="22"/>
  <c r="DF26" i="22"/>
  <c r="DF27" i="22"/>
  <c r="DD21" i="22"/>
  <c r="DD20" i="22"/>
  <c r="DB19" i="22"/>
  <c r="L19" i="22" s="1"/>
  <c r="U19" i="22" s="1"/>
  <c r="DB18" i="22"/>
  <c r="L18" i="22"/>
  <c r="U18" i="22" s="1"/>
  <c r="DA26" i="22"/>
  <c r="DA27" i="22"/>
  <c r="CY22" i="22"/>
  <c r="CY23" i="22"/>
  <c r="CX21" i="22"/>
  <c r="CX20" i="22"/>
  <c r="DH21" i="42"/>
  <c r="L19" i="42"/>
  <c r="U19" i="42" s="1"/>
  <c r="DH20" i="42"/>
  <c r="L20" i="42" s="1"/>
  <c r="U20" i="42" s="1"/>
  <c r="DH23" i="41" l="1"/>
  <c r="DH22" i="41"/>
  <c r="DF22" i="41"/>
  <c r="DF23" i="41"/>
  <c r="DD23" i="41"/>
  <c r="DD22" i="41"/>
  <c r="CY26" i="41"/>
  <c r="CY27" i="41"/>
  <c r="CZ23" i="41"/>
  <c r="CZ22" i="41"/>
  <c r="L22" i="41" s="1"/>
  <c r="U22" i="41" s="1"/>
  <c r="L21" i="41"/>
  <c r="U21" i="41" s="1"/>
  <c r="DH20" i="52"/>
  <c r="L20" i="52" s="1"/>
  <c r="U20" i="52" s="1"/>
  <c r="L19" i="52"/>
  <c r="U19" i="52" s="1"/>
  <c r="DH21" i="52"/>
  <c r="CZ21" i="22"/>
  <c r="CZ20" i="22"/>
  <c r="DI27" i="45"/>
  <c r="L25" i="45"/>
  <c r="U25" i="45" s="1"/>
  <c r="DI26" i="45"/>
  <c r="L26" i="45" s="1"/>
  <c r="U26" i="45" s="1"/>
  <c r="DG72" i="47"/>
  <c r="L72" i="47" s="1"/>
  <c r="U72" i="47" s="1"/>
  <c r="L71" i="47"/>
  <c r="U71" i="47" s="1"/>
  <c r="DG73" i="47"/>
  <c r="CX39" i="46"/>
  <c r="CX38" i="46"/>
  <c r="L38" i="46" s="1"/>
  <c r="U38" i="46" s="1"/>
  <c r="L37" i="46"/>
  <c r="U37" i="46" s="1"/>
  <c r="DA22" i="44"/>
  <c r="L22" i="44" s="1"/>
  <c r="U22" i="44" s="1"/>
  <c r="DA23" i="44"/>
  <c r="L21" i="44"/>
  <c r="U21" i="44" s="1"/>
  <c r="DB30" i="44"/>
  <c r="DB31" i="44"/>
  <c r="CZ37" i="43"/>
  <c r="CZ36" i="43"/>
  <c r="DH20" i="43"/>
  <c r="L20" i="43" s="1"/>
  <c r="U20" i="43" s="1"/>
  <c r="DH21" i="43"/>
  <c r="CY23" i="43"/>
  <c r="CY22" i="43"/>
  <c r="DD27" i="42"/>
  <c r="DD26" i="42"/>
  <c r="CY22" i="42"/>
  <c r="CY23" i="42"/>
  <c r="CZ34" i="42"/>
  <c r="CZ35" i="42"/>
  <c r="CZ20" i="54"/>
  <c r="CZ21" i="54"/>
  <c r="CY21" i="54"/>
  <c r="CY20" i="54"/>
  <c r="L20" i="54" s="1"/>
  <c r="U20" i="54" s="1"/>
  <c r="DD24" i="54"/>
  <c r="DD25" i="54"/>
  <c r="DF22" i="42"/>
  <c r="DF23" i="42"/>
  <c r="DH22" i="54"/>
  <c r="DH23" i="54"/>
  <c r="DT57" i="53"/>
  <c r="AM57" i="53" s="1"/>
  <c r="DN58" i="53"/>
  <c r="DS57" i="53"/>
  <c r="AL57" i="53" s="1"/>
  <c r="DR64" i="53"/>
  <c r="AK64" i="53" s="1"/>
  <c r="DL65" i="53"/>
  <c r="DQ64" i="53"/>
  <c r="AJ64" i="53" s="1"/>
  <c r="DR57" i="45"/>
  <c r="AK57" i="45" s="1"/>
  <c r="DL58" i="45"/>
  <c r="DQ57" i="45"/>
  <c r="AJ57" i="45" s="1"/>
  <c r="DN58" i="47"/>
  <c r="DT57" i="47"/>
  <c r="AM57" i="47" s="1"/>
  <c r="DS57" i="47"/>
  <c r="AL57" i="47" s="1"/>
  <c r="DR57" i="47"/>
  <c r="AK57" i="47" s="1"/>
  <c r="DQ57" i="47"/>
  <c r="AJ57" i="47" s="1"/>
  <c r="DL58" i="47"/>
  <c r="DL58" i="46"/>
  <c r="DR57" i="46"/>
  <c r="AK57" i="46" s="1"/>
  <c r="DQ57" i="46"/>
  <c r="AJ57" i="46" s="1"/>
  <c r="DS57" i="43"/>
  <c r="AL57" i="43" s="1"/>
  <c r="DN58" i="43"/>
  <c r="DT57" i="43"/>
  <c r="AM57" i="43" s="1"/>
  <c r="DQ64" i="43"/>
  <c r="AJ64" i="43" s="1"/>
  <c r="DL65" i="43"/>
  <c r="DR64" i="43"/>
  <c r="AK64" i="43" s="1"/>
  <c r="DN58" i="54"/>
  <c r="DS57" i="54"/>
  <c r="AL57" i="54" s="1"/>
  <c r="DT57" i="54"/>
  <c r="AM57" i="54" s="1"/>
  <c r="DQ58" i="54"/>
  <c r="AJ58" i="54" s="1"/>
  <c r="DL59" i="54"/>
  <c r="DL60" i="54" s="1"/>
  <c r="DR58" i="54"/>
  <c r="AK58" i="54" s="1"/>
  <c r="DF23" i="43"/>
  <c r="DF22" i="43"/>
  <c r="L21" i="43"/>
  <c r="U21" i="43" s="1"/>
  <c r="U19" i="54"/>
  <c r="DF23" i="54"/>
  <c r="DF22" i="54"/>
  <c r="DN66" i="42"/>
  <c r="DT65" i="42"/>
  <c r="AM65" i="42" s="1"/>
  <c r="DS65" i="42"/>
  <c r="AL65" i="42" s="1"/>
  <c r="DL65" i="42"/>
  <c r="DR64" i="42"/>
  <c r="AK64" i="42" s="1"/>
  <c r="DQ64" i="42"/>
  <c r="AJ64" i="42" s="1"/>
  <c r="DQ58" i="22"/>
  <c r="AJ58" i="22" s="1"/>
  <c r="DL59" i="22"/>
  <c r="DL60" i="22" s="1"/>
  <c r="DR58" i="22"/>
  <c r="AK58" i="22" s="1"/>
  <c r="DN59" i="22"/>
  <c r="DN60" i="22" s="1"/>
  <c r="DS58" i="22"/>
  <c r="AL58" i="22" s="1"/>
  <c r="DT58" i="22"/>
  <c r="AM58" i="22" s="1"/>
  <c r="DT58" i="45"/>
  <c r="AM58" i="45" s="1"/>
  <c r="DN59" i="45"/>
  <c r="DN60" i="45" s="1"/>
  <c r="DS58" i="45"/>
  <c r="AL58" i="45" s="1"/>
  <c r="DN65" i="46"/>
  <c r="DS64" i="46"/>
  <c r="AL64" i="46" s="1"/>
  <c r="DT64" i="46"/>
  <c r="AM64" i="46" s="1"/>
  <c r="DB27" i="56"/>
  <c r="DB26" i="56"/>
  <c r="DI29" i="56"/>
  <c r="DI28" i="56"/>
  <c r="DH27" i="56"/>
  <c r="DH26" i="56"/>
  <c r="DG26" i="56"/>
  <c r="DG27" i="56"/>
  <c r="DD27" i="56"/>
  <c r="DD26" i="56"/>
  <c r="DF27" i="56"/>
  <c r="DF26" i="56"/>
  <c r="DO58" i="56"/>
  <c r="DT57" i="56"/>
  <c r="AM57" i="56" s="1"/>
  <c r="DS57" i="56"/>
  <c r="AL57" i="56" s="1"/>
  <c r="DM58" i="56"/>
  <c r="DR57" i="56"/>
  <c r="AK57" i="56" s="1"/>
  <c r="DQ57" i="56"/>
  <c r="AJ57" i="56" s="1"/>
  <c r="CY25" i="56"/>
  <c r="CY24" i="56"/>
  <c r="L24" i="56" s="1"/>
  <c r="U24" i="56" s="1"/>
  <c r="DA29" i="56"/>
  <c r="DA28" i="56"/>
  <c r="DC26" i="56"/>
  <c r="DC27" i="56"/>
  <c r="CX27" i="56"/>
  <c r="CX26" i="56"/>
  <c r="L25" i="56"/>
  <c r="U25" i="56" s="1"/>
  <c r="DJ27" i="56"/>
  <c r="DJ26" i="56"/>
  <c r="DL64" i="56"/>
  <c r="DE29" i="56"/>
  <c r="DE28" i="56"/>
  <c r="DN64" i="56"/>
  <c r="CZ27" i="56"/>
  <c r="CZ26" i="56"/>
  <c r="DT25" i="44"/>
  <c r="AM25" i="44" s="1"/>
  <c r="DO26" i="44"/>
  <c r="DO27" i="44" s="1"/>
  <c r="DO28" i="44" s="1"/>
  <c r="DO29" i="44" s="1"/>
  <c r="DO30" i="44" s="1"/>
  <c r="DO31" i="44" s="1"/>
  <c r="DO32" i="44" s="1"/>
  <c r="DO33" i="44" s="1"/>
  <c r="DO34" i="44" s="1"/>
  <c r="DO35" i="44" s="1"/>
  <c r="DO36" i="44" s="1"/>
  <c r="DO37" i="44" s="1"/>
  <c r="DO38" i="44" s="1"/>
  <c r="DO39" i="44" s="1"/>
  <c r="DS25" i="44"/>
  <c r="AL25" i="44" s="1"/>
  <c r="DM23" i="44"/>
  <c r="DQ22" i="44"/>
  <c r="AJ22" i="44" s="1"/>
  <c r="DR22" i="44"/>
  <c r="AK22" i="44" s="1"/>
  <c r="DI23" i="22"/>
  <c r="DI22" i="22"/>
  <c r="DH22" i="22"/>
  <c r="DH23" i="22"/>
  <c r="DG20" i="22"/>
  <c r="DG21" i="22"/>
  <c r="DF28" i="22"/>
  <c r="DF29" i="22"/>
  <c r="DD23" i="22"/>
  <c r="DD22" i="22"/>
  <c r="DB21" i="22"/>
  <c r="DB20" i="22"/>
  <c r="L20" i="22" s="1"/>
  <c r="U20" i="22" s="1"/>
  <c r="DA28" i="22"/>
  <c r="DA29" i="22"/>
  <c r="CY24" i="22"/>
  <c r="CY25" i="22"/>
  <c r="L21" i="22"/>
  <c r="U21" i="22" s="1"/>
  <c r="CX23" i="22"/>
  <c r="CX22" i="22"/>
  <c r="DH22" i="42"/>
  <c r="L22" i="42" s="1"/>
  <c r="U22" i="42" s="1"/>
  <c r="L21" i="42"/>
  <c r="U21" i="42" s="1"/>
  <c r="DH23" i="42"/>
  <c r="DH24" i="41" l="1"/>
  <c r="DH25" i="41"/>
  <c r="DF25" i="41"/>
  <c r="DF24" i="41"/>
  <c r="DD25" i="41"/>
  <c r="DD24" i="41"/>
  <c r="CY28" i="41"/>
  <c r="CY29" i="41"/>
  <c r="L23" i="41"/>
  <c r="U23" i="41" s="1"/>
  <c r="CZ24" i="41"/>
  <c r="CZ25" i="41"/>
  <c r="DH22" i="52"/>
  <c r="L22" i="52" s="1"/>
  <c r="U22" i="52" s="1"/>
  <c r="L21" i="52"/>
  <c r="U21" i="52" s="1"/>
  <c r="DH23" i="52"/>
  <c r="CZ22" i="22"/>
  <c r="CZ23" i="22"/>
  <c r="L27" i="45"/>
  <c r="U27" i="45" s="1"/>
  <c r="DI29" i="45"/>
  <c r="DI28" i="45"/>
  <c r="L28" i="45" s="1"/>
  <c r="U28" i="45" s="1"/>
  <c r="DG74" i="47"/>
  <c r="L74" i="47" s="1"/>
  <c r="U74" i="47" s="1"/>
  <c r="DG75" i="47"/>
  <c r="L73" i="47"/>
  <c r="U73" i="47" s="1"/>
  <c r="L39" i="46"/>
  <c r="U39" i="46" s="1"/>
  <c r="CX40" i="46"/>
  <c r="L40" i="46" s="1"/>
  <c r="U40" i="46" s="1"/>
  <c r="CX41" i="46"/>
  <c r="DA24" i="44"/>
  <c r="L24" i="44" s="1"/>
  <c r="U24" i="44" s="1"/>
  <c r="DA25" i="44"/>
  <c r="L23" i="44"/>
  <c r="U23" i="44" s="1"/>
  <c r="DB33" i="44"/>
  <c r="DB32" i="44"/>
  <c r="CZ38" i="43"/>
  <c r="CZ39" i="43"/>
  <c r="DH23" i="43"/>
  <c r="DH22" i="43"/>
  <c r="L22" i="43" s="1"/>
  <c r="U22" i="43" s="1"/>
  <c r="CY24" i="43"/>
  <c r="CY25" i="43"/>
  <c r="DD29" i="42"/>
  <c r="DD28" i="42"/>
  <c r="CY24" i="42"/>
  <c r="CY25" i="42"/>
  <c r="CZ37" i="42"/>
  <c r="CZ36" i="42"/>
  <c r="CZ22" i="54"/>
  <c r="CZ23" i="54"/>
  <c r="L22" i="54"/>
  <c r="U22" i="54" s="1"/>
  <c r="CY22" i="54"/>
  <c r="CY23" i="54"/>
  <c r="L21" i="54"/>
  <c r="U21" i="54" s="1"/>
  <c r="DD26" i="54"/>
  <c r="DD27" i="54"/>
  <c r="DF25" i="42"/>
  <c r="DF24" i="42"/>
  <c r="DH24" i="54"/>
  <c r="DH25" i="54"/>
  <c r="DN59" i="53"/>
  <c r="DN60" i="53" s="1"/>
  <c r="DT58" i="53"/>
  <c r="AM58" i="53" s="1"/>
  <c r="DS58" i="53"/>
  <c r="AL58" i="53" s="1"/>
  <c r="DR65" i="53"/>
  <c r="AK65" i="53" s="1"/>
  <c r="DQ65" i="53"/>
  <c r="AJ65" i="53" s="1"/>
  <c r="DL66" i="53"/>
  <c r="DR58" i="45"/>
  <c r="AK58" i="45" s="1"/>
  <c r="DL59" i="45"/>
  <c r="DL60" i="45" s="1"/>
  <c r="DQ58" i="45"/>
  <c r="AJ58" i="45" s="1"/>
  <c r="DN59" i="47"/>
  <c r="DN60" i="47" s="1"/>
  <c r="DT58" i="47"/>
  <c r="AM58" i="47" s="1"/>
  <c r="DS58" i="47"/>
  <c r="AL58" i="47" s="1"/>
  <c r="DR58" i="47"/>
  <c r="AK58" i="47" s="1"/>
  <c r="DQ58" i="47"/>
  <c r="AJ58" i="47" s="1"/>
  <c r="DL59" i="47"/>
  <c r="DL60" i="47" s="1"/>
  <c r="DQ58" i="46"/>
  <c r="AJ58" i="46" s="1"/>
  <c r="DL59" i="46"/>
  <c r="DL60" i="46" s="1"/>
  <c r="DR58" i="46"/>
  <c r="AK58" i="46" s="1"/>
  <c r="DN59" i="43"/>
  <c r="DN60" i="43" s="1"/>
  <c r="DS58" i="43"/>
  <c r="AL58" i="43" s="1"/>
  <c r="DT58" i="43"/>
  <c r="AM58" i="43" s="1"/>
  <c r="DQ65" i="43"/>
  <c r="AJ65" i="43" s="1"/>
  <c r="DL66" i="43"/>
  <c r="DR65" i="43"/>
  <c r="AK65" i="43" s="1"/>
  <c r="DN59" i="54"/>
  <c r="DN60" i="54" s="1"/>
  <c r="DS58" i="54"/>
  <c r="AL58" i="54" s="1"/>
  <c r="DT58" i="54"/>
  <c r="AM58" i="54" s="1"/>
  <c r="DR60" i="54"/>
  <c r="AK60" i="54" s="1"/>
  <c r="DL61" i="54"/>
  <c r="DL62" i="54" s="1"/>
  <c r="DL63" i="54" s="1"/>
  <c r="DQ60" i="54"/>
  <c r="AJ60" i="54" s="1"/>
  <c r="DF25" i="43"/>
  <c r="L23" i="43"/>
  <c r="U23" i="43" s="1"/>
  <c r="DF24" i="43"/>
  <c r="DF25" i="54"/>
  <c r="L23" i="54"/>
  <c r="U23" i="54" s="1"/>
  <c r="DF24" i="54"/>
  <c r="DN67" i="42"/>
  <c r="DT66" i="42"/>
  <c r="AM66" i="42" s="1"/>
  <c r="DS66" i="42"/>
  <c r="AL66" i="42" s="1"/>
  <c r="DL66" i="42"/>
  <c r="DR65" i="42"/>
  <c r="AK65" i="42" s="1"/>
  <c r="DQ65" i="42"/>
  <c r="AJ65" i="42" s="1"/>
  <c r="DL61" i="22"/>
  <c r="DL62" i="22" s="1"/>
  <c r="DL63" i="22" s="1"/>
  <c r="DQ60" i="22"/>
  <c r="AJ60" i="22" s="1"/>
  <c r="DR60" i="22"/>
  <c r="AK60" i="22" s="1"/>
  <c r="DT60" i="22"/>
  <c r="AM60" i="22" s="1"/>
  <c r="DN61" i="22"/>
  <c r="DN62" i="22" s="1"/>
  <c r="DN63" i="22" s="1"/>
  <c r="DS60" i="22"/>
  <c r="AL60" i="22" s="1"/>
  <c r="DS60" i="45"/>
  <c r="AL60" i="45" s="1"/>
  <c r="DT60" i="45"/>
  <c r="AM60" i="45" s="1"/>
  <c r="DN61" i="45"/>
  <c r="DN62" i="45" s="1"/>
  <c r="DN63" i="45" s="1"/>
  <c r="DN66" i="46"/>
  <c r="DT65" i="46"/>
  <c r="AM65" i="46" s="1"/>
  <c r="DS65" i="46"/>
  <c r="AL65" i="46" s="1"/>
  <c r="CY26" i="56"/>
  <c r="CY27" i="56"/>
  <c r="DG29" i="56"/>
  <c r="DG28" i="56"/>
  <c r="CZ29" i="56"/>
  <c r="CZ28" i="56"/>
  <c r="L26" i="56"/>
  <c r="U26" i="56" s="1"/>
  <c r="DF29" i="56"/>
  <c r="DF28" i="56"/>
  <c r="DI31" i="56"/>
  <c r="DI30" i="56"/>
  <c r="DN65" i="56"/>
  <c r="DE31" i="56"/>
  <c r="DE30" i="56"/>
  <c r="CX29" i="56"/>
  <c r="CX28" i="56"/>
  <c r="L27" i="56"/>
  <c r="U27" i="56" s="1"/>
  <c r="DA31" i="56"/>
  <c r="DA30" i="56"/>
  <c r="DO59" i="56"/>
  <c r="DO60" i="56" s="1"/>
  <c r="DS58" i="56"/>
  <c r="AL58" i="56" s="1"/>
  <c r="DT58" i="56"/>
  <c r="AM58" i="56" s="1"/>
  <c r="DL65" i="56"/>
  <c r="DJ29" i="56"/>
  <c r="DJ28" i="56"/>
  <c r="DC28" i="56"/>
  <c r="DC29" i="56"/>
  <c r="DM59" i="56"/>
  <c r="DM60" i="56" s="1"/>
  <c r="DQ58" i="56"/>
  <c r="AJ58" i="56" s="1"/>
  <c r="DR58" i="56"/>
  <c r="AK58" i="56" s="1"/>
  <c r="DD29" i="56"/>
  <c r="DD28" i="56"/>
  <c r="DH29" i="56"/>
  <c r="DH28" i="56"/>
  <c r="DB29" i="56"/>
  <c r="DB28" i="56"/>
  <c r="DT39" i="44"/>
  <c r="AM39" i="44" s="1"/>
  <c r="DS39" i="44"/>
  <c r="AL39" i="44" s="1"/>
  <c r="DO40" i="44"/>
  <c r="DR23" i="44"/>
  <c r="AK23" i="44" s="1"/>
  <c r="DM24" i="44"/>
  <c r="DM25" i="44" s="1"/>
  <c r="DQ23" i="44"/>
  <c r="AJ23" i="44" s="1"/>
  <c r="DI25" i="22"/>
  <c r="DI24" i="22"/>
  <c r="DH24" i="22"/>
  <c r="DH25" i="22"/>
  <c r="DG22" i="22"/>
  <c r="DG23" i="22"/>
  <c r="DF31" i="22"/>
  <c r="DF30" i="22"/>
  <c r="DD25" i="22"/>
  <c r="DD24" i="22"/>
  <c r="DB23" i="22"/>
  <c r="L23" i="22" s="1"/>
  <c r="U23" i="22" s="1"/>
  <c r="DB22" i="22"/>
  <c r="L22" i="22"/>
  <c r="U22" i="22" s="1"/>
  <c r="DA30" i="22"/>
  <c r="DA31" i="22"/>
  <c r="CY27" i="22"/>
  <c r="CY26" i="22"/>
  <c r="CX24" i="22"/>
  <c r="CX25" i="22"/>
  <c r="DH25" i="42"/>
  <c r="L23" i="42"/>
  <c r="U23" i="42" s="1"/>
  <c r="DH24" i="42"/>
  <c r="L24" i="42" s="1"/>
  <c r="U24" i="42" s="1"/>
  <c r="DH26" i="41" l="1"/>
  <c r="DH27" i="41"/>
  <c r="L24" i="41"/>
  <c r="U24" i="41" s="1"/>
  <c r="DF27" i="41"/>
  <c r="DF26" i="41"/>
  <c r="DD26" i="41"/>
  <c r="DD27" i="41"/>
  <c r="CY30" i="41"/>
  <c r="CY31" i="41"/>
  <c r="CZ26" i="41"/>
  <c r="L26" i="41" s="1"/>
  <c r="U26" i="41" s="1"/>
  <c r="CZ27" i="41"/>
  <c r="L25" i="41"/>
  <c r="U25" i="41" s="1"/>
  <c r="L23" i="52"/>
  <c r="U23" i="52" s="1"/>
  <c r="DH25" i="52"/>
  <c r="DH24" i="52"/>
  <c r="L24" i="52" s="1"/>
  <c r="U24" i="52" s="1"/>
  <c r="CZ25" i="22"/>
  <c r="CZ24" i="22"/>
  <c r="DI30" i="45"/>
  <c r="L30" i="45" s="1"/>
  <c r="U30" i="45" s="1"/>
  <c r="L29" i="45"/>
  <c r="U29" i="45" s="1"/>
  <c r="DI31" i="45"/>
  <c r="DG76" i="47"/>
  <c r="L76" i="47" s="1"/>
  <c r="U76" i="47" s="1"/>
  <c r="L75" i="47"/>
  <c r="U75" i="47" s="1"/>
  <c r="DG77" i="47"/>
  <c r="CX43" i="46"/>
  <c r="CX42" i="46"/>
  <c r="L42" i="46" s="1"/>
  <c r="U42" i="46" s="1"/>
  <c r="L41" i="46"/>
  <c r="U41" i="46" s="1"/>
  <c r="DA27" i="44"/>
  <c r="DA26" i="44"/>
  <c r="L26" i="44" s="1"/>
  <c r="U26" i="44" s="1"/>
  <c r="L25" i="44"/>
  <c r="U25" i="44" s="1"/>
  <c r="DB35" i="44"/>
  <c r="DB34" i="44"/>
  <c r="CZ41" i="43"/>
  <c r="CZ40" i="43"/>
  <c r="DH25" i="43"/>
  <c r="DH24" i="43"/>
  <c r="L24" i="43" s="1"/>
  <c r="U24" i="43" s="1"/>
  <c r="CY27" i="43"/>
  <c r="CY26" i="43"/>
  <c r="DD30" i="42"/>
  <c r="DD31" i="42"/>
  <c r="CY26" i="42"/>
  <c r="CY27" i="42"/>
  <c r="CZ39" i="42"/>
  <c r="CZ38" i="42"/>
  <c r="CZ24" i="54"/>
  <c r="CZ25" i="54"/>
  <c r="CY25" i="54"/>
  <c r="CY24" i="54"/>
  <c r="L24" i="54"/>
  <c r="U24" i="54" s="1"/>
  <c r="DD28" i="54"/>
  <c r="DD29" i="54"/>
  <c r="DF26" i="42"/>
  <c r="DF27" i="42"/>
  <c r="DH26" i="54"/>
  <c r="DH27" i="54"/>
  <c r="DN61" i="53"/>
  <c r="DN62" i="53" s="1"/>
  <c r="DN63" i="53" s="1"/>
  <c r="DT60" i="53"/>
  <c r="AM60" i="53" s="1"/>
  <c r="DS60" i="53"/>
  <c r="AL60" i="53" s="1"/>
  <c r="DR66" i="53"/>
  <c r="AK66" i="53" s="1"/>
  <c r="DQ66" i="53"/>
  <c r="AJ66" i="53" s="1"/>
  <c r="DL67" i="53"/>
  <c r="DL61" i="45"/>
  <c r="DL62" i="45" s="1"/>
  <c r="DL63" i="45" s="1"/>
  <c r="DR60" i="45"/>
  <c r="AK60" i="45" s="1"/>
  <c r="DQ60" i="45"/>
  <c r="AJ60" i="45" s="1"/>
  <c r="DN61" i="47"/>
  <c r="DN62" i="47" s="1"/>
  <c r="DN63" i="47" s="1"/>
  <c r="DS60" i="47"/>
  <c r="AL60" i="47" s="1"/>
  <c r="DT60" i="47"/>
  <c r="AM60" i="47" s="1"/>
  <c r="DR60" i="47"/>
  <c r="AK60" i="47" s="1"/>
  <c r="DQ60" i="47"/>
  <c r="AJ60" i="47" s="1"/>
  <c r="DL61" i="47"/>
  <c r="DL62" i="47" s="1"/>
  <c r="DL63" i="47" s="1"/>
  <c r="DL61" i="46"/>
  <c r="DL62" i="46" s="1"/>
  <c r="DL63" i="46" s="1"/>
  <c r="DQ60" i="46"/>
  <c r="AJ60" i="46" s="1"/>
  <c r="DR60" i="46"/>
  <c r="AK60" i="46" s="1"/>
  <c r="DT60" i="43"/>
  <c r="AM60" i="43" s="1"/>
  <c r="DN61" i="43"/>
  <c r="DN62" i="43" s="1"/>
  <c r="DN63" i="43" s="1"/>
  <c r="DS60" i="43"/>
  <c r="AL60" i="43" s="1"/>
  <c r="DL67" i="43"/>
  <c r="DQ66" i="43"/>
  <c r="AJ66" i="43" s="1"/>
  <c r="DR66" i="43"/>
  <c r="AK66" i="43" s="1"/>
  <c r="DT60" i="54"/>
  <c r="AM60" i="54" s="1"/>
  <c r="DN61" i="54"/>
  <c r="DN62" i="54" s="1"/>
  <c r="DN63" i="54" s="1"/>
  <c r="DS60" i="54"/>
  <c r="AL60" i="54" s="1"/>
  <c r="DR63" i="54"/>
  <c r="AK63" i="54" s="1"/>
  <c r="DL64" i="54"/>
  <c r="DQ63" i="54"/>
  <c r="AJ63" i="54" s="1"/>
  <c r="DF26" i="43"/>
  <c r="DF27" i="43"/>
  <c r="L25" i="43"/>
  <c r="U25" i="43" s="1"/>
  <c r="DF27" i="54"/>
  <c r="DF26" i="54"/>
  <c r="DN68" i="42"/>
  <c r="DT67" i="42"/>
  <c r="AM67" i="42" s="1"/>
  <c r="DS67" i="42"/>
  <c r="AL67" i="42" s="1"/>
  <c r="DQ66" i="42"/>
  <c r="AJ66" i="42" s="1"/>
  <c r="DR66" i="42"/>
  <c r="AK66" i="42" s="1"/>
  <c r="DL67" i="42"/>
  <c r="DR63" i="22"/>
  <c r="AK63" i="22" s="1"/>
  <c r="DQ63" i="22"/>
  <c r="AJ63" i="22" s="1"/>
  <c r="DL64" i="22"/>
  <c r="DN64" i="22"/>
  <c r="DS63" i="22"/>
  <c r="AL63" i="22" s="1"/>
  <c r="DT63" i="22"/>
  <c r="AM63" i="22" s="1"/>
  <c r="DS63" i="45"/>
  <c r="AL63" i="45" s="1"/>
  <c r="DT63" i="45"/>
  <c r="AM63" i="45" s="1"/>
  <c r="DN64" i="45"/>
  <c r="DS66" i="46"/>
  <c r="AL66" i="46" s="1"/>
  <c r="DN67" i="46"/>
  <c r="DT66" i="46"/>
  <c r="AM66" i="46" s="1"/>
  <c r="DE32" i="56"/>
  <c r="DE33" i="56"/>
  <c r="DG31" i="56"/>
  <c r="DG30" i="56"/>
  <c r="DJ31" i="56"/>
  <c r="DJ30" i="56"/>
  <c r="DF31" i="56"/>
  <c r="DF30" i="56"/>
  <c r="DB31" i="56"/>
  <c r="DB30" i="56"/>
  <c r="DO61" i="56"/>
  <c r="DO62" i="56" s="1"/>
  <c r="DO63" i="56" s="1"/>
  <c r="DT60" i="56"/>
  <c r="AM60" i="56" s="1"/>
  <c r="DS60" i="56"/>
  <c r="AL60" i="56" s="1"/>
  <c r="DN66" i="56"/>
  <c r="DI32" i="56"/>
  <c r="DI33" i="56"/>
  <c r="CY28" i="56"/>
  <c r="L28" i="56" s="1"/>
  <c r="U28" i="56" s="1"/>
  <c r="CY29" i="56"/>
  <c r="DM61" i="56"/>
  <c r="DM62" i="56" s="1"/>
  <c r="DM63" i="56" s="1"/>
  <c r="DQ60" i="56"/>
  <c r="AJ60" i="56" s="1"/>
  <c r="DR60" i="56"/>
  <c r="AK60" i="56" s="1"/>
  <c r="DA32" i="56"/>
  <c r="DA33" i="56"/>
  <c r="DD31" i="56"/>
  <c r="DD30" i="56"/>
  <c r="DC31" i="56"/>
  <c r="DC30" i="56"/>
  <c r="DH31" i="56"/>
  <c r="DH30" i="56"/>
  <c r="DL66" i="56"/>
  <c r="CX31" i="56"/>
  <c r="CX30" i="56"/>
  <c r="L29" i="56"/>
  <c r="U29" i="56" s="1"/>
  <c r="CZ31" i="56"/>
  <c r="CZ30" i="56"/>
  <c r="DS40" i="44"/>
  <c r="AL40" i="44" s="1"/>
  <c r="DO41" i="44"/>
  <c r="DT40" i="44"/>
  <c r="AM40" i="44" s="1"/>
  <c r="DQ25" i="44"/>
  <c r="AJ25" i="44" s="1"/>
  <c r="DM26" i="44"/>
  <c r="DM27" i="44" s="1"/>
  <c r="DM28" i="44" s="1"/>
  <c r="DM29" i="44" s="1"/>
  <c r="DM30" i="44" s="1"/>
  <c r="DM31" i="44" s="1"/>
  <c r="DM32" i="44" s="1"/>
  <c r="DM33" i="44" s="1"/>
  <c r="DM34" i="44" s="1"/>
  <c r="DM35" i="44" s="1"/>
  <c r="DM36" i="44" s="1"/>
  <c r="DM37" i="44" s="1"/>
  <c r="DM38" i="44" s="1"/>
  <c r="DM39" i="44" s="1"/>
  <c r="DI27" i="22"/>
  <c r="DI26" i="22"/>
  <c r="DH26" i="22"/>
  <c r="DH27" i="22"/>
  <c r="DG25" i="22"/>
  <c r="DG24" i="22"/>
  <c r="DF33" i="22"/>
  <c r="DF32" i="22"/>
  <c r="DD26" i="22"/>
  <c r="DD27" i="22"/>
  <c r="L24" i="22"/>
  <c r="U24" i="22" s="1"/>
  <c r="DB24" i="22"/>
  <c r="DB25" i="22"/>
  <c r="DA33" i="22"/>
  <c r="DA32" i="22"/>
  <c r="CY28" i="22"/>
  <c r="CY29" i="22"/>
  <c r="CX26" i="22"/>
  <c r="CX27" i="22"/>
  <c r="DH27" i="42"/>
  <c r="DH26" i="42"/>
  <c r="L26" i="42" s="1"/>
  <c r="U26" i="42" s="1"/>
  <c r="L25" i="42"/>
  <c r="U25" i="42" s="1"/>
  <c r="DH28" i="41" l="1"/>
  <c r="DH29" i="41"/>
  <c r="DF28" i="41"/>
  <c r="DF29" i="41"/>
  <c r="DD29" i="41"/>
  <c r="DD28" i="41"/>
  <c r="CY33" i="41"/>
  <c r="CY32" i="41"/>
  <c r="L27" i="41"/>
  <c r="U27" i="41" s="1"/>
  <c r="CZ29" i="41"/>
  <c r="CZ28" i="41"/>
  <c r="L28" i="41" s="1"/>
  <c r="U28" i="41" s="1"/>
  <c r="DH26" i="52"/>
  <c r="L26" i="52" s="1"/>
  <c r="U26" i="52" s="1"/>
  <c r="DH27" i="52"/>
  <c r="L25" i="52"/>
  <c r="U25" i="52" s="1"/>
  <c r="CZ26" i="22"/>
  <c r="CZ27" i="22"/>
  <c r="L31" i="45"/>
  <c r="U31" i="45" s="1"/>
  <c r="DI33" i="45"/>
  <c r="DI32" i="45"/>
  <c r="L32" i="45" s="1"/>
  <c r="U32" i="45" s="1"/>
  <c r="DG78" i="47"/>
  <c r="L78" i="47" s="1"/>
  <c r="U78" i="47" s="1"/>
  <c r="DG79" i="47"/>
  <c r="L77" i="47"/>
  <c r="U77" i="47" s="1"/>
  <c r="CX45" i="46"/>
  <c r="L43" i="46"/>
  <c r="U43" i="46" s="1"/>
  <c r="CX44" i="46"/>
  <c r="L44" i="46" s="1"/>
  <c r="U44" i="46" s="1"/>
  <c r="DA28" i="44"/>
  <c r="L28" i="44" s="1"/>
  <c r="U28" i="44" s="1"/>
  <c r="DA29" i="44"/>
  <c r="L27" i="44"/>
  <c r="U27" i="44" s="1"/>
  <c r="DB36" i="44"/>
  <c r="DB37" i="44"/>
  <c r="CZ43" i="43"/>
  <c r="CZ42" i="43"/>
  <c r="DH27" i="43"/>
  <c r="DH26" i="43"/>
  <c r="L26" i="43" s="1"/>
  <c r="U26" i="43" s="1"/>
  <c r="CY29" i="43"/>
  <c r="CY28" i="43"/>
  <c r="DD32" i="42"/>
  <c r="DD33" i="42"/>
  <c r="CY29" i="42"/>
  <c r="CY28" i="42"/>
  <c r="CZ41" i="42"/>
  <c r="CZ40" i="42"/>
  <c r="CZ27" i="54"/>
  <c r="CZ26" i="54"/>
  <c r="CY26" i="54"/>
  <c r="L26" i="54" s="1"/>
  <c r="U26" i="54" s="1"/>
  <c r="CY27" i="54"/>
  <c r="L25" i="54"/>
  <c r="U25" i="54" s="1"/>
  <c r="DD30" i="54"/>
  <c r="DD31" i="54"/>
  <c r="DF29" i="42"/>
  <c r="DF28" i="42"/>
  <c r="DH28" i="54"/>
  <c r="DH29" i="54"/>
  <c r="DN64" i="53"/>
  <c r="DT63" i="53"/>
  <c r="AM63" i="53" s="1"/>
  <c r="DS63" i="53"/>
  <c r="AL63" i="53" s="1"/>
  <c r="DR67" i="53"/>
  <c r="AK67" i="53" s="1"/>
  <c r="DQ67" i="53"/>
  <c r="AJ67" i="53" s="1"/>
  <c r="DL68" i="53"/>
  <c r="DL64" i="45"/>
  <c r="DQ63" i="45"/>
  <c r="AJ63" i="45" s="1"/>
  <c r="DR63" i="45"/>
  <c r="AK63" i="45" s="1"/>
  <c r="DS63" i="47"/>
  <c r="AL63" i="47" s="1"/>
  <c r="DT63" i="47"/>
  <c r="AM63" i="47" s="1"/>
  <c r="DN64" i="47"/>
  <c r="DR63" i="47"/>
  <c r="AK63" i="47" s="1"/>
  <c r="DL64" i="47"/>
  <c r="DQ63" i="47"/>
  <c r="AJ63" i="47" s="1"/>
  <c r="DR63" i="46"/>
  <c r="AK63" i="46" s="1"/>
  <c r="DQ63" i="46"/>
  <c r="AJ63" i="46" s="1"/>
  <c r="DL64" i="46"/>
  <c r="DN64" i="43"/>
  <c r="DS63" i="43"/>
  <c r="AL63" i="43" s="1"/>
  <c r="DT63" i="43"/>
  <c r="AM63" i="43" s="1"/>
  <c r="DR67" i="43"/>
  <c r="AK67" i="43" s="1"/>
  <c r="DL68" i="43"/>
  <c r="DQ67" i="43"/>
  <c r="AJ67" i="43" s="1"/>
  <c r="DN64" i="54"/>
  <c r="DS63" i="54"/>
  <c r="AL63" i="54" s="1"/>
  <c r="DT63" i="54"/>
  <c r="AM63" i="54" s="1"/>
  <c r="DR64" i="54"/>
  <c r="AK64" i="54" s="1"/>
  <c r="DQ64" i="54"/>
  <c r="AJ64" i="54" s="1"/>
  <c r="DL65" i="54"/>
  <c r="L27" i="43"/>
  <c r="U27" i="43" s="1"/>
  <c r="DF29" i="43"/>
  <c r="DF28" i="43"/>
  <c r="DF29" i="54"/>
  <c r="DF28" i="54"/>
  <c r="DN69" i="42"/>
  <c r="DT68" i="42"/>
  <c r="AM68" i="42" s="1"/>
  <c r="DS68" i="42"/>
  <c r="AL68" i="42" s="1"/>
  <c r="DL68" i="42"/>
  <c r="DR67" i="42"/>
  <c r="AK67" i="42" s="1"/>
  <c r="DQ67" i="42"/>
  <c r="AJ67" i="42" s="1"/>
  <c r="DL65" i="22"/>
  <c r="DQ64" i="22"/>
  <c r="AJ64" i="22" s="1"/>
  <c r="DR64" i="22"/>
  <c r="AK64" i="22" s="1"/>
  <c r="DT64" i="22"/>
  <c r="AM64" i="22" s="1"/>
  <c r="DN65" i="22"/>
  <c r="DS64" i="22"/>
  <c r="AL64" i="22" s="1"/>
  <c r="DN65" i="45"/>
  <c r="DS64" i="45"/>
  <c r="AL64" i="45" s="1"/>
  <c r="DT64" i="45"/>
  <c r="AM64" i="45" s="1"/>
  <c r="DS67" i="46"/>
  <c r="AL67" i="46" s="1"/>
  <c r="DN68" i="46"/>
  <c r="DT67" i="46"/>
  <c r="AM67" i="46" s="1"/>
  <c r="L31" i="56"/>
  <c r="U31" i="56" s="1"/>
  <c r="CX33" i="56"/>
  <c r="CX32" i="56"/>
  <c r="CZ32" i="56"/>
  <c r="CZ33" i="56"/>
  <c r="DH32" i="56"/>
  <c r="DH33" i="56"/>
  <c r="DD32" i="56"/>
  <c r="DD33" i="56"/>
  <c r="DI34" i="56"/>
  <c r="DI35" i="56"/>
  <c r="DN67" i="56"/>
  <c r="DO64" i="56"/>
  <c r="DT63" i="56"/>
  <c r="AM63" i="56" s="1"/>
  <c r="DS63" i="56"/>
  <c r="AL63" i="56" s="1"/>
  <c r="DF33" i="56"/>
  <c r="DF32" i="56"/>
  <c r="DG33" i="56"/>
  <c r="DG32" i="56"/>
  <c r="DA34" i="56"/>
  <c r="DA35" i="56"/>
  <c r="DM64" i="56"/>
  <c r="DQ63" i="56"/>
  <c r="AJ63" i="56" s="1"/>
  <c r="DR63" i="56"/>
  <c r="AK63" i="56" s="1"/>
  <c r="DE34" i="56"/>
  <c r="DE35" i="56"/>
  <c r="L30" i="56"/>
  <c r="U30" i="56" s="1"/>
  <c r="DL67" i="56"/>
  <c r="DC33" i="56"/>
  <c r="DC32" i="56"/>
  <c r="CY31" i="56"/>
  <c r="CY30" i="56"/>
  <c r="DB33" i="56"/>
  <c r="DB32" i="56"/>
  <c r="DJ33" i="56"/>
  <c r="DJ32" i="56"/>
  <c r="DO42" i="44"/>
  <c r="DO43" i="44" s="1"/>
  <c r="DS41" i="44"/>
  <c r="AL41" i="44" s="1"/>
  <c r="DT41" i="44"/>
  <c r="AM41" i="44" s="1"/>
  <c r="DQ39" i="44"/>
  <c r="AJ39" i="44" s="1"/>
  <c r="DM40" i="44"/>
  <c r="DR39" i="44"/>
  <c r="AK39" i="44" s="1"/>
  <c r="DI29" i="22"/>
  <c r="DI28" i="22"/>
  <c r="DH28" i="22"/>
  <c r="DH29" i="22"/>
  <c r="DG26" i="22"/>
  <c r="DG27" i="22"/>
  <c r="DF34" i="22"/>
  <c r="DF35" i="22"/>
  <c r="DD29" i="22"/>
  <c r="DD28" i="22"/>
  <c r="L26" i="22"/>
  <c r="U26" i="22" s="1"/>
  <c r="DB26" i="22"/>
  <c r="DB27" i="22"/>
  <c r="L25" i="22"/>
  <c r="U25" i="22" s="1"/>
  <c r="DA34" i="22"/>
  <c r="DA35" i="22"/>
  <c r="CY31" i="22"/>
  <c r="CY30" i="22"/>
  <c r="L27" i="22"/>
  <c r="U27" i="22" s="1"/>
  <c r="CX29" i="22"/>
  <c r="CX28" i="22"/>
  <c r="DH29" i="42"/>
  <c r="L27" i="42"/>
  <c r="U27" i="42" s="1"/>
  <c r="DH28" i="42"/>
  <c r="L28" i="42" s="1"/>
  <c r="U28" i="42" s="1"/>
  <c r="DH31" i="41" l="1"/>
  <c r="DH30" i="41"/>
  <c r="DF30" i="41"/>
  <c r="DF31" i="41"/>
  <c r="DD30" i="41"/>
  <c r="DD31" i="41"/>
  <c r="CY35" i="41"/>
  <c r="CY34" i="41"/>
  <c r="CZ30" i="41"/>
  <c r="L29" i="41"/>
  <c r="U29" i="41" s="1"/>
  <c r="CZ31" i="41"/>
  <c r="DH28" i="52"/>
  <c r="L28" i="52" s="1"/>
  <c r="U28" i="52" s="1"/>
  <c r="L27" i="52"/>
  <c r="U27" i="52" s="1"/>
  <c r="DH29" i="52"/>
  <c r="CZ28" i="22"/>
  <c r="CZ29" i="22"/>
  <c r="DI35" i="45"/>
  <c r="L33" i="45"/>
  <c r="U33" i="45" s="1"/>
  <c r="DI34" i="45"/>
  <c r="L34" i="45" s="1"/>
  <c r="U34" i="45" s="1"/>
  <c r="DG80" i="47"/>
  <c r="L80" i="47" s="1"/>
  <c r="U80" i="47" s="1"/>
  <c r="L79" i="47"/>
  <c r="U79" i="47" s="1"/>
  <c r="DG81" i="47"/>
  <c r="L45" i="46"/>
  <c r="U45" i="46" s="1"/>
  <c r="CX46" i="46"/>
  <c r="L46" i="46" s="1"/>
  <c r="U46" i="46" s="1"/>
  <c r="CX47" i="46"/>
  <c r="DA31" i="44"/>
  <c r="DA30" i="44"/>
  <c r="L30" i="44" s="1"/>
  <c r="U30" i="44" s="1"/>
  <c r="L29" i="44"/>
  <c r="U29" i="44" s="1"/>
  <c r="DB39" i="44"/>
  <c r="DB38" i="44"/>
  <c r="CZ44" i="43"/>
  <c r="CZ45" i="43"/>
  <c r="DH29" i="43"/>
  <c r="DH28" i="43"/>
  <c r="L28" i="43"/>
  <c r="U28" i="43" s="1"/>
  <c r="CY30" i="43"/>
  <c r="CY31" i="43"/>
  <c r="DD35" i="42"/>
  <c r="DD34" i="42"/>
  <c r="CY31" i="42"/>
  <c r="CY30" i="42"/>
  <c r="CZ42" i="42"/>
  <c r="CZ43" i="42"/>
  <c r="CZ29" i="54"/>
  <c r="CZ28" i="54"/>
  <c r="CY29" i="54"/>
  <c r="CY28" i="54"/>
  <c r="L28" i="54" s="1"/>
  <c r="U28" i="54" s="1"/>
  <c r="L27" i="54"/>
  <c r="U27" i="54" s="1"/>
  <c r="DD32" i="54"/>
  <c r="DD33" i="54"/>
  <c r="DF30" i="42"/>
  <c r="DF31" i="42"/>
  <c r="DH30" i="54"/>
  <c r="DH31" i="54"/>
  <c r="DN65" i="53"/>
  <c r="DS64" i="53"/>
  <c r="AL64" i="53" s="1"/>
  <c r="DT64" i="53"/>
  <c r="AM64" i="53" s="1"/>
  <c r="DR68" i="53"/>
  <c r="AK68" i="53" s="1"/>
  <c r="DQ68" i="53"/>
  <c r="AJ68" i="53" s="1"/>
  <c r="DL69" i="53"/>
  <c r="DL65" i="45"/>
  <c r="DQ64" i="45"/>
  <c r="AJ64" i="45" s="1"/>
  <c r="DR64" i="45"/>
  <c r="AK64" i="45" s="1"/>
  <c r="DN65" i="47"/>
  <c r="DS64" i="47"/>
  <c r="AL64" i="47" s="1"/>
  <c r="DT64" i="47"/>
  <c r="AM64" i="47" s="1"/>
  <c r="DL65" i="47"/>
  <c r="DQ64" i="47"/>
  <c r="AJ64" i="47" s="1"/>
  <c r="DR64" i="47"/>
  <c r="AK64" i="47" s="1"/>
  <c r="DL65" i="46"/>
  <c r="DQ64" i="46"/>
  <c r="AJ64" i="46" s="1"/>
  <c r="DR64" i="46"/>
  <c r="AK64" i="46" s="1"/>
  <c r="DN65" i="43"/>
  <c r="DS64" i="43"/>
  <c r="AL64" i="43" s="1"/>
  <c r="DT64" i="43"/>
  <c r="AM64" i="43" s="1"/>
  <c r="DR68" i="43"/>
  <c r="AK68" i="43" s="1"/>
  <c r="DQ68" i="43"/>
  <c r="AJ68" i="43" s="1"/>
  <c r="DL69" i="43"/>
  <c r="DS64" i="54"/>
  <c r="AL64" i="54" s="1"/>
  <c r="DN65" i="54"/>
  <c r="DT64" i="54"/>
  <c r="AM64" i="54" s="1"/>
  <c r="DR65" i="54"/>
  <c r="AK65" i="54" s="1"/>
  <c r="DL66" i="54"/>
  <c r="DQ65" i="54"/>
  <c r="AJ65" i="54" s="1"/>
  <c r="DF31" i="43"/>
  <c r="DF30" i="43"/>
  <c r="L29" i="43"/>
  <c r="U29" i="43" s="1"/>
  <c r="DF31" i="54"/>
  <c r="L29" i="54"/>
  <c r="U29" i="54" s="1"/>
  <c r="DF30" i="54"/>
  <c r="DT69" i="42"/>
  <c r="AM69" i="42" s="1"/>
  <c r="DN70" i="42"/>
  <c r="DS69" i="42"/>
  <c r="AL69" i="42" s="1"/>
  <c r="DL69" i="42"/>
  <c r="DR68" i="42"/>
  <c r="AK68" i="42" s="1"/>
  <c r="DQ68" i="42"/>
  <c r="AJ68" i="42" s="1"/>
  <c r="DL66" i="22"/>
  <c r="DQ65" i="22"/>
  <c r="AJ65" i="22" s="1"/>
  <c r="DR65" i="22"/>
  <c r="AK65" i="22" s="1"/>
  <c r="DS65" i="22"/>
  <c r="AL65" i="22" s="1"/>
  <c r="DN66" i="22"/>
  <c r="DT65" i="22"/>
  <c r="AM65" i="22" s="1"/>
  <c r="DN66" i="45"/>
  <c r="DT65" i="45"/>
  <c r="AM65" i="45" s="1"/>
  <c r="DS65" i="45"/>
  <c r="AL65" i="45" s="1"/>
  <c r="DS68" i="46"/>
  <c r="AL68" i="46" s="1"/>
  <c r="DT68" i="46"/>
  <c r="AM68" i="46" s="1"/>
  <c r="DN69" i="46"/>
  <c r="DB35" i="56"/>
  <c r="DB34" i="56"/>
  <c r="DC35" i="56"/>
  <c r="DC34" i="56"/>
  <c r="DE37" i="56"/>
  <c r="DE36" i="56"/>
  <c r="DM65" i="56"/>
  <c r="DR64" i="56"/>
  <c r="AK64" i="56" s="1"/>
  <c r="DQ64" i="56"/>
  <c r="AJ64" i="56" s="1"/>
  <c r="DG35" i="56"/>
  <c r="DG34" i="56"/>
  <c r="DN68" i="56"/>
  <c r="DJ35" i="56"/>
  <c r="DJ34" i="56"/>
  <c r="CY33" i="56"/>
  <c r="CY32" i="56"/>
  <c r="DL68" i="56"/>
  <c r="DA37" i="56"/>
  <c r="DA36" i="56"/>
  <c r="DO65" i="56"/>
  <c r="DS64" i="56"/>
  <c r="AL64" i="56" s="1"/>
  <c r="DT64" i="56"/>
  <c r="AM64" i="56" s="1"/>
  <c r="DI37" i="56"/>
  <c r="DI36" i="56"/>
  <c r="DH35" i="56"/>
  <c r="DH34" i="56"/>
  <c r="L32" i="56"/>
  <c r="U32" i="56" s="1"/>
  <c r="DF35" i="56"/>
  <c r="DF34" i="56"/>
  <c r="CX35" i="56"/>
  <c r="L33" i="56"/>
  <c r="U33" i="56" s="1"/>
  <c r="CX34" i="56"/>
  <c r="DD35" i="56"/>
  <c r="DD34" i="56"/>
  <c r="CZ35" i="56"/>
  <c r="CZ34" i="56"/>
  <c r="DS43" i="44"/>
  <c r="AL43" i="44" s="1"/>
  <c r="DO44" i="44"/>
  <c r="DO45" i="44" s="1"/>
  <c r="DO46" i="44" s="1"/>
  <c r="DO47" i="44" s="1"/>
  <c r="DO48" i="44" s="1"/>
  <c r="DO49" i="44" s="1"/>
  <c r="DO50" i="44" s="1"/>
  <c r="DO51" i="44" s="1"/>
  <c r="DO52" i="44" s="1"/>
  <c r="DO53" i="44" s="1"/>
  <c r="DO54" i="44" s="1"/>
  <c r="DO55" i="44" s="1"/>
  <c r="DO56" i="44" s="1"/>
  <c r="DT43" i="44"/>
  <c r="AM43" i="44" s="1"/>
  <c r="DQ40" i="44"/>
  <c r="AJ40" i="44" s="1"/>
  <c r="DM41" i="44"/>
  <c r="DR40" i="44"/>
  <c r="AK40" i="44" s="1"/>
  <c r="DI31" i="22"/>
  <c r="DI30" i="22"/>
  <c r="DH30" i="22"/>
  <c r="DH31" i="22"/>
  <c r="DG29" i="22"/>
  <c r="DG28" i="22"/>
  <c r="DF36" i="22"/>
  <c r="DF37" i="22"/>
  <c r="DD30" i="22"/>
  <c r="DD31" i="22"/>
  <c r="DB28" i="22"/>
  <c r="DB29" i="22"/>
  <c r="L28" i="22"/>
  <c r="U28" i="22" s="1"/>
  <c r="DA36" i="22"/>
  <c r="DA37" i="22"/>
  <c r="CY32" i="22"/>
  <c r="CY33" i="22"/>
  <c r="L29" i="22"/>
  <c r="U29" i="22" s="1"/>
  <c r="CX31" i="22"/>
  <c r="CX30" i="22"/>
  <c r="DH30" i="42"/>
  <c r="L30" i="42" s="1"/>
  <c r="U30" i="42" s="1"/>
  <c r="L29" i="42"/>
  <c r="U29" i="42" s="1"/>
  <c r="DH31" i="42"/>
  <c r="L30" i="41" l="1"/>
  <c r="U30" i="41" s="1"/>
  <c r="DH32" i="41"/>
  <c r="DH33" i="41"/>
  <c r="DF32" i="41"/>
  <c r="DF33" i="41"/>
  <c r="DD33" i="41"/>
  <c r="DD32" i="41"/>
  <c r="CY37" i="41"/>
  <c r="CY36" i="41"/>
  <c r="CZ32" i="41"/>
  <c r="L31" i="41"/>
  <c r="U31" i="41" s="1"/>
  <c r="CZ33" i="41"/>
  <c r="DH30" i="52"/>
  <c r="L30" i="52" s="1"/>
  <c r="U30" i="52" s="1"/>
  <c r="L29" i="52"/>
  <c r="U29" i="52" s="1"/>
  <c r="DH31" i="52"/>
  <c r="CZ30" i="22"/>
  <c r="CZ31" i="22"/>
  <c r="DI37" i="45"/>
  <c r="L35" i="45"/>
  <c r="U35" i="45" s="1"/>
  <c r="DI36" i="45"/>
  <c r="L36" i="45" s="1"/>
  <c r="U36" i="45" s="1"/>
  <c r="DG82" i="47"/>
  <c r="L82" i="47" s="1"/>
  <c r="U82" i="47" s="1"/>
  <c r="DG83" i="47"/>
  <c r="L81" i="47"/>
  <c r="U81" i="47" s="1"/>
  <c r="CX48" i="46"/>
  <c r="L48" i="46" s="1"/>
  <c r="U48" i="46" s="1"/>
  <c r="CX49" i="46"/>
  <c r="L47" i="46"/>
  <c r="U47" i="46" s="1"/>
  <c r="DA33" i="44"/>
  <c r="DA32" i="44"/>
  <c r="L32" i="44" s="1"/>
  <c r="U32" i="44" s="1"/>
  <c r="L31" i="44"/>
  <c r="U31" i="44" s="1"/>
  <c r="DB40" i="44"/>
  <c r="DB41" i="44"/>
  <c r="CZ46" i="43"/>
  <c r="CZ47" i="43"/>
  <c r="DH30" i="43"/>
  <c r="L30" i="43" s="1"/>
  <c r="U30" i="43" s="1"/>
  <c r="DH31" i="43"/>
  <c r="CY32" i="43"/>
  <c r="CY33" i="43"/>
  <c r="DD36" i="42"/>
  <c r="DD37" i="42"/>
  <c r="CY32" i="42"/>
  <c r="CY33" i="42"/>
  <c r="CZ44" i="42"/>
  <c r="CZ45" i="42"/>
  <c r="CZ31" i="54"/>
  <c r="CZ30" i="54"/>
  <c r="CY30" i="54"/>
  <c r="L30" i="54" s="1"/>
  <c r="U30" i="54" s="1"/>
  <c r="CY31" i="54"/>
  <c r="DD34" i="54"/>
  <c r="DD35" i="54"/>
  <c r="DF33" i="42"/>
  <c r="DF32" i="42"/>
  <c r="DH32" i="54"/>
  <c r="DH33" i="54"/>
  <c r="DT65" i="53"/>
  <c r="AM65" i="53" s="1"/>
  <c r="DS65" i="53"/>
  <c r="AL65" i="53" s="1"/>
  <c r="DN66" i="53"/>
  <c r="DR69" i="53"/>
  <c r="AK69" i="53" s="1"/>
  <c r="DQ69" i="53"/>
  <c r="AJ69" i="53" s="1"/>
  <c r="DL70" i="53"/>
  <c r="DR65" i="45"/>
  <c r="AK65" i="45" s="1"/>
  <c r="DL66" i="45"/>
  <c r="DQ65" i="45"/>
  <c r="AJ65" i="45" s="1"/>
  <c r="DN66" i="47"/>
  <c r="DS65" i="47"/>
  <c r="AL65" i="47" s="1"/>
  <c r="DT65" i="47"/>
  <c r="AM65" i="47" s="1"/>
  <c r="DR65" i="47"/>
  <c r="AK65" i="47" s="1"/>
  <c r="DL66" i="47"/>
  <c r="DQ65" i="47"/>
  <c r="AJ65" i="47" s="1"/>
  <c r="DQ65" i="46"/>
  <c r="AJ65" i="46" s="1"/>
  <c r="DL66" i="46"/>
  <c r="DR65" i="46"/>
  <c r="AK65" i="46" s="1"/>
  <c r="DS65" i="43"/>
  <c r="AL65" i="43" s="1"/>
  <c r="DT65" i="43"/>
  <c r="AM65" i="43" s="1"/>
  <c r="DN66" i="43"/>
  <c r="DL70" i="43"/>
  <c r="DQ69" i="43"/>
  <c r="AJ69" i="43" s="1"/>
  <c r="DR69" i="43"/>
  <c r="AK69" i="43" s="1"/>
  <c r="DN66" i="54"/>
  <c r="DS65" i="54"/>
  <c r="AL65" i="54" s="1"/>
  <c r="DT65" i="54"/>
  <c r="AM65" i="54" s="1"/>
  <c r="DR66" i="54"/>
  <c r="AK66" i="54" s="1"/>
  <c r="DQ66" i="54"/>
  <c r="AJ66" i="54" s="1"/>
  <c r="DL67" i="54"/>
  <c r="DF33" i="43"/>
  <c r="DF32" i="43"/>
  <c r="L31" i="43"/>
  <c r="U31" i="43" s="1"/>
  <c r="DF33" i="54"/>
  <c r="DF32" i="54"/>
  <c r="DN71" i="42"/>
  <c r="DN72" i="42" s="1"/>
  <c r="DS70" i="42"/>
  <c r="AL70" i="42" s="1"/>
  <c r="DT70" i="42"/>
  <c r="AM70" i="42" s="1"/>
  <c r="DR69" i="42"/>
  <c r="AK69" i="42" s="1"/>
  <c r="DQ69" i="42"/>
  <c r="AJ69" i="42" s="1"/>
  <c r="DL70" i="42"/>
  <c r="DR66" i="22"/>
  <c r="AK66" i="22" s="1"/>
  <c r="DQ66" i="22"/>
  <c r="AJ66" i="22" s="1"/>
  <c r="DL67" i="22"/>
  <c r="DN67" i="22"/>
  <c r="DT66" i="22"/>
  <c r="AM66" i="22" s="1"/>
  <c r="DS66" i="22"/>
  <c r="AL66" i="22" s="1"/>
  <c r="DN67" i="45"/>
  <c r="DT66" i="45"/>
  <c r="AM66" i="45" s="1"/>
  <c r="DS66" i="45"/>
  <c r="AL66" i="45" s="1"/>
  <c r="DT69" i="46"/>
  <c r="AM69" i="46" s="1"/>
  <c r="DN70" i="46"/>
  <c r="DS69" i="46"/>
  <c r="AL69" i="46" s="1"/>
  <c r="DI38" i="56"/>
  <c r="DI39" i="56"/>
  <c r="DL69" i="56"/>
  <c r="DJ37" i="56"/>
  <c r="DJ36" i="56"/>
  <c r="DM66" i="56"/>
  <c r="DR65" i="56"/>
  <c r="AK65" i="56" s="1"/>
  <c r="DQ65" i="56"/>
  <c r="AJ65" i="56" s="1"/>
  <c r="DC36" i="56"/>
  <c r="DC37" i="56"/>
  <c r="DF37" i="56"/>
  <c r="DF36" i="56"/>
  <c r="DO66" i="56"/>
  <c r="DS65" i="56"/>
  <c r="AL65" i="56" s="1"/>
  <c r="DT65" i="56"/>
  <c r="AM65" i="56" s="1"/>
  <c r="CX37" i="56"/>
  <c r="CX36" i="56"/>
  <c r="L35" i="56"/>
  <c r="U35" i="56" s="1"/>
  <c r="DA38" i="56"/>
  <c r="DA39" i="56"/>
  <c r="DG36" i="56"/>
  <c r="DG37" i="56"/>
  <c r="DN69" i="56"/>
  <c r="CZ37" i="56"/>
  <c r="CZ36" i="56"/>
  <c r="DD37" i="56"/>
  <c r="DD36" i="56"/>
  <c r="DH37" i="56"/>
  <c r="DH36" i="56"/>
  <c r="CY35" i="56"/>
  <c r="CY34" i="56"/>
  <c r="L34" i="56" s="1"/>
  <c r="U34" i="56" s="1"/>
  <c r="DE38" i="56"/>
  <c r="DE39" i="56"/>
  <c r="DB37" i="56"/>
  <c r="DB36" i="56"/>
  <c r="DS56" i="44"/>
  <c r="AL56" i="44" s="1"/>
  <c r="DO57" i="44"/>
  <c r="DT56" i="44"/>
  <c r="AM56" i="44" s="1"/>
  <c r="DR41" i="44"/>
  <c r="AK41" i="44" s="1"/>
  <c r="DM42" i="44"/>
  <c r="DM43" i="44" s="1"/>
  <c r="DQ41" i="44"/>
  <c r="AJ41" i="44" s="1"/>
  <c r="DI33" i="22"/>
  <c r="DI32" i="22"/>
  <c r="DH32" i="22"/>
  <c r="DH33" i="22"/>
  <c r="DG31" i="22"/>
  <c r="DG30" i="22"/>
  <c r="DF39" i="22"/>
  <c r="DF38" i="22"/>
  <c r="DD33" i="22"/>
  <c r="DD32" i="22"/>
  <c r="DB30" i="22"/>
  <c r="DB31" i="22"/>
  <c r="L30" i="22"/>
  <c r="U30" i="22" s="1"/>
  <c r="DA38" i="22"/>
  <c r="DA39" i="22"/>
  <c r="CY35" i="22"/>
  <c r="CY34" i="22"/>
  <c r="L31" i="22"/>
  <c r="U31" i="22" s="1"/>
  <c r="CX32" i="22"/>
  <c r="CX33" i="22"/>
  <c r="L31" i="42"/>
  <c r="U31" i="42" s="1"/>
  <c r="DH32" i="42"/>
  <c r="L32" i="42" s="1"/>
  <c r="U32" i="42" s="1"/>
  <c r="DH33" i="42"/>
  <c r="DH35" i="41" l="1"/>
  <c r="DH34" i="41"/>
  <c r="DF35" i="41"/>
  <c r="DF34" i="41"/>
  <c r="L32" i="41"/>
  <c r="U32" i="41" s="1"/>
  <c r="DD35" i="41"/>
  <c r="DD34" i="41"/>
  <c r="CY39" i="41"/>
  <c r="CY38" i="41"/>
  <c r="CZ34" i="41"/>
  <c r="L33" i="41"/>
  <c r="U33" i="41" s="1"/>
  <c r="CZ35" i="41"/>
  <c r="L31" i="52"/>
  <c r="U31" i="52" s="1"/>
  <c r="DH33" i="52"/>
  <c r="DH32" i="52"/>
  <c r="L32" i="52" s="1"/>
  <c r="U32" i="52" s="1"/>
  <c r="CZ33" i="22"/>
  <c r="L33" i="22" s="1"/>
  <c r="U33" i="22" s="1"/>
  <c r="CZ32" i="22"/>
  <c r="L37" i="45"/>
  <c r="U37" i="45" s="1"/>
  <c r="DI39" i="45"/>
  <c r="DI38" i="45"/>
  <c r="L38" i="45" s="1"/>
  <c r="U38" i="45" s="1"/>
  <c r="DG84" i="47"/>
  <c r="L84" i="47" s="1"/>
  <c r="U84" i="47" s="1"/>
  <c r="L83" i="47"/>
  <c r="U83" i="47" s="1"/>
  <c r="DG85" i="47"/>
  <c r="CX51" i="46"/>
  <c r="CX50" i="46"/>
  <c r="L50" i="46" s="1"/>
  <c r="U50" i="46" s="1"/>
  <c r="L49" i="46"/>
  <c r="U49" i="46" s="1"/>
  <c r="DA34" i="44"/>
  <c r="L34" i="44" s="1"/>
  <c r="U34" i="44" s="1"/>
  <c r="DA35" i="44"/>
  <c r="L33" i="44"/>
  <c r="U33" i="44" s="1"/>
  <c r="DB43" i="44"/>
  <c r="DB42" i="44"/>
  <c r="CZ49" i="43"/>
  <c r="CZ48" i="43"/>
  <c r="DH33" i="43"/>
  <c r="DH32" i="43"/>
  <c r="L32" i="43" s="1"/>
  <c r="U32" i="43" s="1"/>
  <c r="CY35" i="43"/>
  <c r="CY34" i="43"/>
  <c r="DD38" i="42"/>
  <c r="DD39" i="42"/>
  <c r="CY35" i="42"/>
  <c r="CY34" i="42"/>
  <c r="CZ47" i="42"/>
  <c r="CZ46" i="42"/>
  <c r="CZ32" i="54"/>
  <c r="CZ33" i="54"/>
  <c r="CY33" i="54"/>
  <c r="CY32" i="54"/>
  <c r="L32" i="54"/>
  <c r="U32" i="54" s="1"/>
  <c r="L31" i="54"/>
  <c r="U31" i="54" s="1"/>
  <c r="DD36" i="54"/>
  <c r="DD37" i="54"/>
  <c r="DF34" i="42"/>
  <c r="DF35" i="42"/>
  <c r="DH34" i="54"/>
  <c r="DH35" i="54"/>
  <c r="DS66" i="53"/>
  <c r="AL66" i="53" s="1"/>
  <c r="DT66" i="53"/>
  <c r="AM66" i="53" s="1"/>
  <c r="DN67" i="53"/>
  <c r="DL71" i="53"/>
  <c r="DL72" i="53" s="1"/>
  <c r="DR70" i="53"/>
  <c r="AK70" i="53" s="1"/>
  <c r="DQ70" i="53"/>
  <c r="AJ70" i="53" s="1"/>
  <c r="DQ66" i="45"/>
  <c r="AJ66" i="45" s="1"/>
  <c r="DL67" i="45"/>
  <c r="DR66" i="45"/>
  <c r="AK66" i="45" s="1"/>
  <c r="DT66" i="47"/>
  <c r="AM66" i="47" s="1"/>
  <c r="DN67" i="47"/>
  <c r="DS66" i="47"/>
  <c r="AL66" i="47" s="1"/>
  <c r="DQ66" i="47"/>
  <c r="AJ66" i="47" s="1"/>
  <c r="DR66" i="47"/>
  <c r="AK66" i="47" s="1"/>
  <c r="DL67" i="47"/>
  <c r="DQ66" i="46"/>
  <c r="AJ66" i="46" s="1"/>
  <c r="DL67" i="46"/>
  <c r="DR66" i="46"/>
  <c r="AK66" i="46" s="1"/>
  <c r="DS66" i="43"/>
  <c r="AL66" i="43" s="1"/>
  <c r="DT66" i="43"/>
  <c r="AM66" i="43" s="1"/>
  <c r="DN67" i="43"/>
  <c r="DL71" i="43"/>
  <c r="DL72" i="43" s="1"/>
  <c r="DQ70" i="43"/>
  <c r="AJ70" i="43" s="1"/>
  <c r="DR70" i="43"/>
  <c r="AK70" i="43" s="1"/>
  <c r="DS66" i="54"/>
  <c r="AL66" i="54" s="1"/>
  <c r="DN67" i="54"/>
  <c r="DT66" i="54"/>
  <c r="AM66" i="54" s="1"/>
  <c r="DR67" i="54"/>
  <c r="AK67" i="54" s="1"/>
  <c r="DL68" i="54"/>
  <c r="DQ67" i="54"/>
  <c r="AJ67" i="54" s="1"/>
  <c r="DF35" i="43"/>
  <c r="L33" i="43"/>
  <c r="U33" i="43" s="1"/>
  <c r="DF34" i="43"/>
  <c r="DF35" i="54"/>
  <c r="L33" i="54"/>
  <c r="U33" i="54" s="1"/>
  <c r="DF34" i="54"/>
  <c r="DS72" i="42"/>
  <c r="AL72" i="42" s="1"/>
  <c r="DN73" i="42"/>
  <c r="DT72" i="42"/>
  <c r="AM72" i="42" s="1"/>
  <c r="DQ70" i="42"/>
  <c r="AJ70" i="42" s="1"/>
  <c r="DL71" i="42"/>
  <c r="DL72" i="42" s="1"/>
  <c r="DR70" i="42"/>
  <c r="AK70" i="42" s="1"/>
  <c r="DR67" i="22"/>
  <c r="AK67" i="22" s="1"/>
  <c r="DQ67" i="22"/>
  <c r="AJ67" i="22" s="1"/>
  <c r="DL68" i="22"/>
  <c r="DT67" i="22"/>
  <c r="AM67" i="22" s="1"/>
  <c r="DN68" i="22"/>
  <c r="DS67" i="22"/>
  <c r="AL67" i="22" s="1"/>
  <c r="DT67" i="45"/>
  <c r="AM67" i="45" s="1"/>
  <c r="DS67" i="45"/>
  <c r="AL67" i="45" s="1"/>
  <c r="DN68" i="45"/>
  <c r="DS70" i="46"/>
  <c r="AL70" i="46" s="1"/>
  <c r="DN71" i="46"/>
  <c r="DN72" i="46" s="1"/>
  <c r="DT70" i="46"/>
  <c r="AM70" i="46" s="1"/>
  <c r="DM67" i="56"/>
  <c r="DQ66" i="56"/>
  <c r="AJ66" i="56" s="1"/>
  <c r="DR66" i="56"/>
  <c r="AK66" i="56" s="1"/>
  <c r="DB39" i="56"/>
  <c r="DB38" i="56"/>
  <c r="CY36" i="56"/>
  <c r="L36" i="56" s="1"/>
  <c r="U36" i="56" s="1"/>
  <c r="CY37" i="56"/>
  <c r="DD39" i="56"/>
  <c r="DD38" i="56"/>
  <c r="DN70" i="56"/>
  <c r="DO67" i="56"/>
  <c r="DT66" i="56"/>
  <c r="AM66" i="56" s="1"/>
  <c r="DS66" i="56"/>
  <c r="AL66" i="56" s="1"/>
  <c r="DL70" i="56"/>
  <c r="DG39" i="56"/>
  <c r="DG38" i="56"/>
  <c r="DE41" i="56"/>
  <c r="DE40" i="56"/>
  <c r="DA41" i="56"/>
  <c r="DA40" i="56"/>
  <c r="L37" i="56"/>
  <c r="U37" i="56" s="1"/>
  <c r="CX39" i="56"/>
  <c r="CX38" i="56"/>
  <c r="DJ39" i="56"/>
  <c r="DJ38" i="56"/>
  <c r="DI41" i="56"/>
  <c r="DI40" i="56"/>
  <c r="DC39" i="56"/>
  <c r="DC38" i="56"/>
  <c r="DH39" i="56"/>
  <c r="DH38" i="56"/>
  <c r="CZ39" i="56"/>
  <c r="CZ38" i="56"/>
  <c r="DF39" i="56"/>
  <c r="DF38" i="56"/>
  <c r="DO58" i="44"/>
  <c r="DS57" i="44"/>
  <c r="AL57" i="44" s="1"/>
  <c r="DT57" i="44"/>
  <c r="AM57" i="44" s="1"/>
  <c r="DQ43" i="44"/>
  <c r="AJ43" i="44" s="1"/>
  <c r="DM44" i="44"/>
  <c r="DM45" i="44" s="1"/>
  <c r="DM46" i="44" s="1"/>
  <c r="DM47" i="44" s="1"/>
  <c r="DM48" i="44" s="1"/>
  <c r="DM49" i="44" s="1"/>
  <c r="DM50" i="44" s="1"/>
  <c r="DM51" i="44" s="1"/>
  <c r="DM52" i="44" s="1"/>
  <c r="DM53" i="44" s="1"/>
  <c r="DM54" i="44" s="1"/>
  <c r="DM55" i="44" s="1"/>
  <c r="DM56" i="44" s="1"/>
  <c r="DR43" i="44"/>
  <c r="AK43" i="44" s="1"/>
  <c r="DI35" i="22"/>
  <c r="DI34" i="22"/>
  <c r="DH35" i="22"/>
  <c r="DH34" i="22"/>
  <c r="DG33" i="22"/>
  <c r="DG32" i="22"/>
  <c r="DF41" i="22"/>
  <c r="DF40" i="22"/>
  <c r="DD34" i="22"/>
  <c r="DD35" i="22"/>
  <c r="DB32" i="22"/>
  <c r="DB33" i="22"/>
  <c r="L32" i="22"/>
  <c r="U32" i="22" s="1"/>
  <c r="DA41" i="22"/>
  <c r="DA40" i="22"/>
  <c r="CY37" i="22"/>
  <c r="CY36" i="22"/>
  <c r="CX34" i="22"/>
  <c r="CX35" i="22"/>
  <c r="DH35" i="42"/>
  <c r="L33" i="42"/>
  <c r="U33" i="42" s="1"/>
  <c r="DH34" i="42"/>
  <c r="L34" i="42" s="1"/>
  <c r="U34" i="42" s="1"/>
  <c r="DH37" i="41" l="1"/>
  <c r="DH36" i="41"/>
  <c r="DF37" i="41"/>
  <c r="DF36" i="41"/>
  <c r="L34" i="41"/>
  <c r="U34" i="41" s="1"/>
  <c r="DD37" i="41"/>
  <c r="DD36" i="41"/>
  <c r="CY41" i="41"/>
  <c r="CY40" i="41"/>
  <c r="CZ37" i="41"/>
  <c r="L35" i="41"/>
  <c r="U35" i="41" s="1"/>
  <c r="CZ36" i="41"/>
  <c r="L36" i="41" s="1"/>
  <c r="U36" i="41" s="1"/>
  <c r="DH34" i="52"/>
  <c r="L34" i="52" s="1"/>
  <c r="U34" i="52" s="1"/>
  <c r="L33" i="52"/>
  <c r="U33" i="52" s="1"/>
  <c r="DH35" i="52"/>
  <c r="CZ34" i="22"/>
  <c r="L34" i="22" s="1"/>
  <c r="U34" i="22" s="1"/>
  <c r="CZ35" i="22"/>
  <c r="DI41" i="45"/>
  <c r="L39" i="45"/>
  <c r="U39" i="45" s="1"/>
  <c r="DI40" i="45"/>
  <c r="L40" i="45" s="1"/>
  <c r="U40" i="45" s="1"/>
  <c r="DG86" i="47"/>
  <c r="L86" i="47" s="1"/>
  <c r="U86" i="47" s="1"/>
  <c r="DG87" i="47"/>
  <c r="L85" i="47"/>
  <c r="U85" i="47" s="1"/>
  <c r="CX52" i="46"/>
  <c r="L52" i="46" s="1"/>
  <c r="U52" i="46" s="1"/>
  <c r="L51" i="46"/>
  <c r="U51" i="46" s="1"/>
  <c r="CX53" i="46"/>
  <c r="DA37" i="44"/>
  <c r="DA36" i="44"/>
  <c r="L36" i="44" s="1"/>
  <c r="U36" i="44" s="1"/>
  <c r="L35" i="44"/>
  <c r="U35" i="44" s="1"/>
  <c r="DB44" i="44"/>
  <c r="DB45" i="44"/>
  <c r="CZ51" i="43"/>
  <c r="CZ50" i="43"/>
  <c r="DH34" i="43"/>
  <c r="L34" i="43" s="1"/>
  <c r="U34" i="43" s="1"/>
  <c r="DH35" i="43"/>
  <c r="CY36" i="43"/>
  <c r="CY37" i="43"/>
  <c r="DD41" i="42"/>
  <c r="DD40" i="42"/>
  <c r="CY36" i="42"/>
  <c r="CY37" i="42"/>
  <c r="CZ49" i="42"/>
  <c r="CZ48" i="42"/>
  <c r="CZ35" i="54"/>
  <c r="CZ34" i="54"/>
  <c r="L34" i="54" s="1"/>
  <c r="U34" i="54" s="1"/>
  <c r="CY34" i="54"/>
  <c r="CY35" i="54"/>
  <c r="DD38" i="54"/>
  <c r="DD39" i="54"/>
  <c r="DF36" i="42"/>
  <c r="DF37" i="42"/>
  <c r="DH36" i="54"/>
  <c r="DH37" i="54"/>
  <c r="DT67" i="53"/>
  <c r="AM67" i="53" s="1"/>
  <c r="DS67" i="53"/>
  <c r="AL67" i="53" s="1"/>
  <c r="DN68" i="53"/>
  <c r="DR72" i="53"/>
  <c r="AK72" i="53" s="1"/>
  <c r="DL73" i="53"/>
  <c r="DQ72" i="53"/>
  <c r="AJ72" i="53" s="1"/>
  <c r="DQ67" i="45"/>
  <c r="AJ67" i="45" s="1"/>
  <c r="DR67" i="45"/>
  <c r="AK67" i="45" s="1"/>
  <c r="DL68" i="45"/>
  <c r="DN68" i="47"/>
  <c r="DT67" i="47"/>
  <c r="AM67" i="47" s="1"/>
  <c r="DS67" i="47"/>
  <c r="AL67" i="47" s="1"/>
  <c r="DR67" i="47"/>
  <c r="AK67" i="47" s="1"/>
  <c r="DL68" i="47"/>
  <c r="DQ67" i="47"/>
  <c r="AJ67" i="47" s="1"/>
  <c r="DR67" i="46"/>
  <c r="AK67" i="46" s="1"/>
  <c r="DL68" i="46"/>
  <c r="DQ67" i="46"/>
  <c r="AJ67" i="46" s="1"/>
  <c r="DT67" i="43"/>
  <c r="AM67" i="43" s="1"/>
  <c r="DN68" i="43"/>
  <c r="DS67" i="43"/>
  <c r="AL67" i="43" s="1"/>
  <c r="DR72" i="43"/>
  <c r="AK72" i="43" s="1"/>
  <c r="DL73" i="43"/>
  <c r="DQ72" i="43"/>
  <c r="AJ72" i="43" s="1"/>
  <c r="DN68" i="54"/>
  <c r="DS67" i="54"/>
  <c r="AL67" i="54" s="1"/>
  <c r="DT67" i="54"/>
  <c r="AM67" i="54" s="1"/>
  <c r="DR68" i="54"/>
  <c r="AK68" i="54" s="1"/>
  <c r="DQ68" i="54"/>
  <c r="AJ68" i="54" s="1"/>
  <c r="DL69" i="54"/>
  <c r="DF36" i="43"/>
  <c r="DF37" i="43"/>
  <c r="L35" i="43"/>
  <c r="U35" i="43" s="1"/>
  <c r="DF37" i="54"/>
  <c r="L35" i="54"/>
  <c r="U35" i="54" s="1"/>
  <c r="DF36" i="54"/>
  <c r="DT73" i="42"/>
  <c r="AM73" i="42" s="1"/>
  <c r="DN74" i="42"/>
  <c r="DS73" i="42"/>
  <c r="AL73" i="42" s="1"/>
  <c r="DQ72" i="42"/>
  <c r="AJ72" i="42" s="1"/>
  <c r="DL73" i="42"/>
  <c r="DR72" i="42"/>
  <c r="AK72" i="42" s="1"/>
  <c r="DL69" i="22"/>
  <c r="DQ68" i="22"/>
  <c r="AJ68" i="22" s="1"/>
  <c r="DR68" i="22"/>
  <c r="AK68" i="22" s="1"/>
  <c r="DN69" i="22"/>
  <c r="DS68" i="22"/>
  <c r="AL68" i="22" s="1"/>
  <c r="DT68" i="22"/>
  <c r="AM68" i="22" s="1"/>
  <c r="DT68" i="45"/>
  <c r="AM68" i="45" s="1"/>
  <c r="DN69" i="45"/>
  <c r="DS68" i="45"/>
  <c r="AL68" i="45" s="1"/>
  <c r="DN73" i="46"/>
  <c r="DS72" i="46"/>
  <c r="AL72" i="46" s="1"/>
  <c r="DT72" i="46"/>
  <c r="AM72" i="46" s="1"/>
  <c r="DD41" i="56"/>
  <c r="DD40" i="56"/>
  <c r="DB40" i="56"/>
  <c r="DB41" i="56"/>
  <c r="DF40" i="56"/>
  <c r="DF41" i="56"/>
  <c r="DH41" i="56"/>
  <c r="DH40" i="56"/>
  <c r="DI43" i="56"/>
  <c r="DI42" i="56"/>
  <c r="CX40" i="56"/>
  <c r="CX41" i="56"/>
  <c r="L39" i="56"/>
  <c r="U39" i="56" s="1"/>
  <c r="CY39" i="56"/>
  <c r="CY38" i="56"/>
  <c r="L38" i="56" s="1"/>
  <c r="U38" i="56" s="1"/>
  <c r="DE43" i="56"/>
  <c r="DE42" i="56"/>
  <c r="DL71" i="56"/>
  <c r="DL72" i="56" s="1"/>
  <c r="DO68" i="56"/>
  <c r="DT67" i="56"/>
  <c r="AM67" i="56" s="1"/>
  <c r="DS67" i="56"/>
  <c r="AL67" i="56" s="1"/>
  <c r="DN71" i="56"/>
  <c r="DN72" i="56" s="1"/>
  <c r="DA43" i="56"/>
  <c r="DA42" i="56"/>
  <c r="DG40" i="56"/>
  <c r="DG41" i="56"/>
  <c r="CZ41" i="56"/>
  <c r="CZ40" i="56"/>
  <c r="DC40" i="56"/>
  <c r="DC41" i="56"/>
  <c r="DJ40" i="56"/>
  <c r="DJ41" i="56"/>
  <c r="DM68" i="56"/>
  <c r="DQ67" i="56"/>
  <c r="AJ67" i="56" s="1"/>
  <c r="DR67" i="56"/>
  <c r="AK67" i="56" s="1"/>
  <c r="DO59" i="44"/>
  <c r="DO60" i="44" s="1"/>
  <c r="DS58" i="44"/>
  <c r="AL58" i="44" s="1"/>
  <c r="DT58" i="44"/>
  <c r="AM58" i="44" s="1"/>
  <c r="DQ56" i="44"/>
  <c r="AJ56" i="44" s="1"/>
  <c r="DR56" i="44"/>
  <c r="AK56" i="44" s="1"/>
  <c r="DM57" i="44"/>
  <c r="DI37" i="22"/>
  <c r="DI36" i="22"/>
  <c r="DH37" i="22"/>
  <c r="DH36" i="22"/>
  <c r="DG34" i="22"/>
  <c r="DG35" i="22"/>
  <c r="DF42" i="22"/>
  <c r="DF43" i="22"/>
  <c r="DD37" i="22"/>
  <c r="DD36" i="22"/>
  <c r="DB35" i="22"/>
  <c r="L35" i="22" s="1"/>
  <c r="U35" i="22" s="1"/>
  <c r="DB34" i="22"/>
  <c r="DA42" i="22"/>
  <c r="DA43" i="22"/>
  <c r="CY39" i="22"/>
  <c r="CY38" i="22"/>
  <c r="CX36" i="22"/>
  <c r="CX37" i="22"/>
  <c r="L35" i="42"/>
  <c r="U35" i="42" s="1"/>
  <c r="DH36" i="42"/>
  <c r="L36" i="42" s="1"/>
  <c r="U36" i="42" s="1"/>
  <c r="DH37" i="42"/>
  <c r="DH38" i="41" l="1"/>
  <c r="DH39" i="41"/>
  <c r="DF39" i="41"/>
  <c r="DF38" i="41"/>
  <c r="DD39" i="41"/>
  <c r="DD38" i="41"/>
  <c r="CY43" i="41"/>
  <c r="CY42" i="41"/>
  <c r="L37" i="41"/>
  <c r="U37" i="41" s="1"/>
  <c r="CZ39" i="41"/>
  <c r="CZ38" i="41"/>
  <c r="DH36" i="52"/>
  <c r="L36" i="52" s="1"/>
  <c r="U36" i="52" s="1"/>
  <c r="L35" i="52"/>
  <c r="U35" i="52" s="1"/>
  <c r="DH37" i="52"/>
  <c r="CZ36" i="22"/>
  <c r="CZ37" i="22"/>
  <c r="DI42" i="45"/>
  <c r="L42" i="45" s="1"/>
  <c r="U42" i="45" s="1"/>
  <c r="DI43" i="45"/>
  <c r="L41" i="45"/>
  <c r="U41" i="45" s="1"/>
  <c r="L87" i="47"/>
  <c r="U87" i="47" s="1"/>
  <c r="DG89" i="47"/>
  <c r="DG88" i="47"/>
  <c r="L88" i="47" s="1"/>
  <c r="U88" i="47" s="1"/>
  <c r="CX54" i="46"/>
  <c r="L54" i="46" s="1"/>
  <c r="U54" i="46" s="1"/>
  <c r="CX55" i="46"/>
  <c r="L53" i="46"/>
  <c r="U53" i="46" s="1"/>
  <c r="DA39" i="44"/>
  <c r="DA38" i="44"/>
  <c r="L38" i="44" s="1"/>
  <c r="U38" i="44" s="1"/>
  <c r="L37" i="44"/>
  <c r="U37" i="44" s="1"/>
  <c r="DB47" i="44"/>
  <c r="DB46" i="44"/>
  <c r="CZ52" i="43"/>
  <c r="CZ53" i="43"/>
  <c r="DH36" i="43"/>
  <c r="DH37" i="43"/>
  <c r="L36" i="43"/>
  <c r="U36" i="43" s="1"/>
  <c r="CY39" i="43"/>
  <c r="CY38" i="43"/>
  <c r="DD42" i="42"/>
  <c r="DD43" i="42"/>
  <c r="CY39" i="42"/>
  <c r="CY38" i="42"/>
  <c r="CZ50" i="42"/>
  <c r="CZ51" i="42"/>
  <c r="CZ37" i="54"/>
  <c r="CZ36" i="54"/>
  <c r="CY37" i="54"/>
  <c r="CY36" i="54"/>
  <c r="L36" i="54" s="1"/>
  <c r="U36" i="54" s="1"/>
  <c r="DD40" i="54"/>
  <c r="DD41" i="54"/>
  <c r="DF39" i="42"/>
  <c r="DF38" i="42"/>
  <c r="DH38" i="54"/>
  <c r="DH39" i="54"/>
  <c r="DS68" i="53"/>
  <c r="AL68" i="53" s="1"/>
  <c r="DT68" i="53"/>
  <c r="AM68" i="53" s="1"/>
  <c r="DN69" i="53"/>
  <c r="DR73" i="53"/>
  <c r="AK73" i="53" s="1"/>
  <c r="DQ73" i="53"/>
  <c r="AJ73" i="53" s="1"/>
  <c r="DL74" i="53"/>
  <c r="DR68" i="45"/>
  <c r="AK68" i="45" s="1"/>
  <c r="DL69" i="45"/>
  <c r="DQ68" i="45"/>
  <c r="AJ68" i="45" s="1"/>
  <c r="DT68" i="47"/>
  <c r="AM68" i="47" s="1"/>
  <c r="DN69" i="47"/>
  <c r="DS68" i="47"/>
  <c r="AL68" i="47" s="1"/>
  <c r="DL69" i="47"/>
  <c r="DQ68" i="47"/>
  <c r="AJ68" i="47" s="1"/>
  <c r="DR68" i="47"/>
  <c r="AK68" i="47" s="1"/>
  <c r="DL69" i="46"/>
  <c r="DR68" i="46"/>
  <c r="AK68" i="46" s="1"/>
  <c r="DQ68" i="46"/>
  <c r="AJ68" i="46" s="1"/>
  <c r="DS68" i="43"/>
  <c r="AL68" i="43" s="1"/>
  <c r="DT68" i="43"/>
  <c r="AM68" i="43" s="1"/>
  <c r="DN69" i="43"/>
  <c r="DL74" i="43"/>
  <c r="DR73" i="43"/>
  <c r="AK73" i="43" s="1"/>
  <c r="DQ73" i="43"/>
  <c r="AJ73" i="43" s="1"/>
  <c r="DS68" i="54"/>
  <c r="AL68" i="54" s="1"/>
  <c r="DN69" i="54"/>
  <c r="DT68" i="54"/>
  <c r="AM68" i="54" s="1"/>
  <c r="DR69" i="54"/>
  <c r="AK69" i="54" s="1"/>
  <c r="DL70" i="54"/>
  <c r="DQ69" i="54"/>
  <c r="AJ69" i="54" s="1"/>
  <c r="DF39" i="43"/>
  <c r="DF38" i="43"/>
  <c r="L37" i="43"/>
  <c r="U37" i="43" s="1"/>
  <c r="DF39" i="54"/>
  <c r="L37" i="54"/>
  <c r="U37" i="54" s="1"/>
  <c r="DF38" i="54"/>
  <c r="DS74" i="42"/>
  <c r="AL74" i="42" s="1"/>
  <c r="DN75" i="42"/>
  <c r="DT74" i="42"/>
  <c r="AM74" i="42" s="1"/>
  <c r="DL74" i="42"/>
  <c r="DR73" i="42"/>
  <c r="AK73" i="42" s="1"/>
  <c r="DQ73" i="42"/>
  <c r="AJ73" i="42" s="1"/>
  <c r="DL70" i="22"/>
  <c r="DQ69" i="22"/>
  <c r="AJ69" i="22" s="1"/>
  <c r="DR69" i="22"/>
  <c r="AK69" i="22" s="1"/>
  <c r="DS69" i="22"/>
  <c r="AL69" i="22" s="1"/>
  <c r="DT69" i="22"/>
  <c r="AM69" i="22" s="1"/>
  <c r="DN70" i="22"/>
  <c r="DN70" i="45"/>
  <c r="DT69" i="45"/>
  <c r="AM69" i="45" s="1"/>
  <c r="DS69" i="45"/>
  <c r="AL69" i="45" s="1"/>
  <c r="DT73" i="46"/>
  <c r="AM73" i="46" s="1"/>
  <c r="DN74" i="46"/>
  <c r="DS73" i="46"/>
  <c r="AL73" i="46" s="1"/>
  <c r="CZ43" i="56"/>
  <c r="CZ42" i="56"/>
  <c r="DA44" i="56"/>
  <c r="DA45" i="56"/>
  <c r="DH43" i="56"/>
  <c r="DH42" i="56"/>
  <c r="DC42" i="56"/>
  <c r="DC43" i="56"/>
  <c r="DG42" i="56"/>
  <c r="DG43" i="56"/>
  <c r="CY40" i="56"/>
  <c r="L40" i="56" s="1"/>
  <c r="U40" i="56" s="1"/>
  <c r="CY41" i="56"/>
  <c r="DF43" i="56"/>
  <c r="DF42" i="56"/>
  <c r="DO69" i="56"/>
  <c r="DS68" i="56"/>
  <c r="AL68" i="56" s="1"/>
  <c r="DT68" i="56"/>
  <c r="AM68" i="56" s="1"/>
  <c r="DI44" i="56"/>
  <c r="DI45" i="56"/>
  <c r="DD43" i="56"/>
  <c r="DD42" i="56"/>
  <c r="DM69" i="56"/>
  <c r="DQ68" i="56"/>
  <c r="AJ68" i="56" s="1"/>
  <c r="DR68" i="56"/>
  <c r="AK68" i="56" s="1"/>
  <c r="DN73" i="56"/>
  <c r="DJ43" i="56"/>
  <c r="DJ42" i="56"/>
  <c r="DL73" i="56"/>
  <c r="DE44" i="56"/>
  <c r="DE45" i="56"/>
  <c r="CX43" i="56"/>
  <c r="L41" i="56"/>
  <c r="U41" i="56" s="1"/>
  <c r="CX42" i="56"/>
  <c r="DB43" i="56"/>
  <c r="DB42" i="56"/>
  <c r="DS60" i="44"/>
  <c r="AL60" i="44" s="1"/>
  <c r="DO61" i="44"/>
  <c r="DO62" i="44" s="1"/>
  <c r="DO63" i="44" s="1"/>
  <c r="DT60" i="44"/>
  <c r="AM60" i="44" s="1"/>
  <c r="DM58" i="44"/>
  <c r="DR57" i="44"/>
  <c r="AK57" i="44" s="1"/>
  <c r="DQ57" i="44"/>
  <c r="AJ57" i="44" s="1"/>
  <c r="DI39" i="22"/>
  <c r="DI38" i="22"/>
  <c r="DH38" i="22"/>
  <c r="DH39" i="22"/>
  <c r="DG36" i="22"/>
  <c r="DG37" i="22"/>
  <c r="DF45" i="22"/>
  <c r="DF44" i="22"/>
  <c r="DD39" i="22"/>
  <c r="DD38" i="22"/>
  <c r="L36" i="22"/>
  <c r="U36" i="22" s="1"/>
  <c r="DB37" i="22"/>
  <c r="DB36" i="22"/>
  <c r="DA44" i="22"/>
  <c r="DA45" i="22"/>
  <c r="CY40" i="22"/>
  <c r="CY41" i="22"/>
  <c r="L37" i="22"/>
  <c r="U37" i="22" s="1"/>
  <c r="CX39" i="22"/>
  <c r="CX38" i="22"/>
  <c r="DH39" i="42"/>
  <c r="DH38" i="42"/>
  <c r="L38" i="42" s="1"/>
  <c r="U38" i="42" s="1"/>
  <c r="L37" i="42"/>
  <c r="U37" i="42" s="1"/>
  <c r="DH40" i="41" l="1"/>
  <c r="DH41" i="41"/>
  <c r="DF40" i="41"/>
  <c r="DF41" i="41"/>
  <c r="DD40" i="41"/>
  <c r="DD41" i="41"/>
  <c r="L38" i="41"/>
  <c r="U38" i="41" s="1"/>
  <c r="CY44" i="41"/>
  <c r="CY45" i="41"/>
  <c r="CZ40" i="41"/>
  <c r="CZ41" i="41"/>
  <c r="L39" i="41"/>
  <c r="U39" i="41" s="1"/>
  <c r="DH38" i="52"/>
  <c r="L38" i="52" s="1"/>
  <c r="U38" i="52" s="1"/>
  <c r="L37" i="52"/>
  <c r="U37" i="52" s="1"/>
  <c r="DH39" i="52"/>
  <c r="CZ38" i="22"/>
  <c r="CZ39" i="22"/>
  <c r="DI45" i="45"/>
  <c r="DI44" i="45"/>
  <c r="L44" i="45" s="1"/>
  <c r="U44" i="45" s="1"/>
  <c r="L43" i="45"/>
  <c r="U43" i="45" s="1"/>
  <c r="L89" i="47"/>
  <c r="U89" i="47" s="1"/>
  <c r="DG91" i="47"/>
  <c r="DG90" i="47"/>
  <c r="L90" i="47" s="1"/>
  <c r="U90" i="47" s="1"/>
  <c r="CX57" i="46"/>
  <c r="CX56" i="46"/>
  <c r="L56" i="46" s="1"/>
  <c r="U56" i="46" s="1"/>
  <c r="L55" i="46"/>
  <c r="U55" i="46" s="1"/>
  <c r="DA41" i="44"/>
  <c r="DA40" i="44"/>
  <c r="L40" i="44" s="1"/>
  <c r="U40" i="44" s="1"/>
  <c r="L39" i="44"/>
  <c r="U39" i="44" s="1"/>
  <c r="DB48" i="44"/>
  <c r="DB49" i="44"/>
  <c r="CZ54" i="43"/>
  <c r="CZ55" i="43"/>
  <c r="DH38" i="43"/>
  <c r="DH39" i="43"/>
  <c r="L38" i="43"/>
  <c r="U38" i="43" s="1"/>
  <c r="CY41" i="43"/>
  <c r="CY40" i="43"/>
  <c r="DD44" i="42"/>
  <c r="DD45" i="42"/>
  <c r="CY40" i="42"/>
  <c r="CY41" i="42"/>
  <c r="CZ53" i="42"/>
  <c r="CZ52" i="42"/>
  <c r="CZ38" i="54"/>
  <c r="CZ39" i="54"/>
  <c r="L38" i="54"/>
  <c r="U38" i="54" s="1"/>
  <c r="CY38" i="54"/>
  <c r="CY39" i="54"/>
  <c r="DD42" i="54"/>
  <c r="DD43" i="54"/>
  <c r="DF41" i="42"/>
  <c r="DF40" i="42"/>
  <c r="DH40" i="54"/>
  <c r="DH41" i="54"/>
  <c r="DT69" i="53"/>
  <c r="AM69" i="53" s="1"/>
  <c r="DS69" i="53"/>
  <c r="AL69" i="53" s="1"/>
  <c r="DN70" i="53"/>
  <c r="DR74" i="53"/>
  <c r="AK74" i="53" s="1"/>
  <c r="DL75" i="53"/>
  <c r="DQ74" i="53"/>
  <c r="AJ74" i="53" s="1"/>
  <c r="DR69" i="45"/>
  <c r="AK69" i="45" s="1"/>
  <c r="DL70" i="45"/>
  <c r="DQ69" i="45"/>
  <c r="AJ69" i="45" s="1"/>
  <c r="DN70" i="47"/>
  <c r="DS69" i="47"/>
  <c r="AL69" i="47" s="1"/>
  <c r="DT69" i="47"/>
  <c r="AM69" i="47" s="1"/>
  <c r="DR69" i="47"/>
  <c r="AK69" i="47" s="1"/>
  <c r="DL70" i="47"/>
  <c r="DQ69" i="47"/>
  <c r="AJ69" i="47" s="1"/>
  <c r="DL70" i="46"/>
  <c r="DQ69" i="46"/>
  <c r="AJ69" i="46" s="1"/>
  <c r="DR69" i="46"/>
  <c r="AK69" i="46" s="1"/>
  <c r="DN70" i="43"/>
  <c r="DS69" i="43"/>
  <c r="AL69" i="43" s="1"/>
  <c r="DT69" i="43"/>
  <c r="AM69" i="43" s="1"/>
  <c r="DQ74" i="43"/>
  <c r="AJ74" i="43" s="1"/>
  <c r="DR74" i="43"/>
  <c r="AK74" i="43" s="1"/>
  <c r="DL75" i="43"/>
  <c r="DN70" i="54"/>
  <c r="DS69" i="54"/>
  <c r="AL69" i="54" s="1"/>
  <c r="DT69" i="54"/>
  <c r="AM69" i="54" s="1"/>
  <c r="DR70" i="54"/>
  <c r="AK70" i="54" s="1"/>
  <c r="DQ70" i="54"/>
  <c r="AJ70" i="54" s="1"/>
  <c r="DL71" i="54"/>
  <c r="DL72" i="54" s="1"/>
  <c r="L39" i="43"/>
  <c r="U39" i="43" s="1"/>
  <c r="DF40" i="43"/>
  <c r="DF41" i="43"/>
  <c r="DF41" i="54"/>
  <c r="DF40" i="54"/>
  <c r="DT75" i="42"/>
  <c r="AM75" i="42" s="1"/>
  <c r="DN76" i="42"/>
  <c r="DS75" i="42"/>
  <c r="AL75" i="42" s="1"/>
  <c r="DL75" i="42"/>
  <c r="DR74" i="42"/>
  <c r="AK74" i="42" s="1"/>
  <c r="DQ74" i="42"/>
  <c r="AJ74" i="42" s="1"/>
  <c r="DR70" i="22"/>
  <c r="AK70" i="22" s="1"/>
  <c r="DQ70" i="22"/>
  <c r="AJ70" i="22" s="1"/>
  <c r="DL71" i="22"/>
  <c r="DL72" i="22" s="1"/>
  <c r="DN71" i="22"/>
  <c r="DN72" i="22" s="1"/>
  <c r="DT70" i="22"/>
  <c r="AM70" i="22" s="1"/>
  <c r="DS70" i="22"/>
  <c r="AL70" i="22" s="1"/>
  <c r="DS70" i="45"/>
  <c r="AL70" i="45" s="1"/>
  <c r="DN71" i="45"/>
  <c r="DN72" i="45" s="1"/>
  <c r="DT70" i="45"/>
  <c r="AM70" i="45" s="1"/>
  <c r="DT74" i="46"/>
  <c r="AM74" i="46" s="1"/>
  <c r="DN75" i="46"/>
  <c r="DS74" i="46"/>
  <c r="AL74" i="46" s="1"/>
  <c r="DI46" i="56"/>
  <c r="DI47" i="56"/>
  <c r="DO70" i="56"/>
  <c r="DT69" i="56"/>
  <c r="AM69" i="56" s="1"/>
  <c r="DS69" i="56"/>
  <c r="AL69" i="56" s="1"/>
  <c r="DA46" i="56"/>
  <c r="DA47" i="56"/>
  <c r="DB45" i="56"/>
  <c r="DB44" i="56"/>
  <c r="DE46" i="56"/>
  <c r="DE47" i="56"/>
  <c r="DL74" i="56"/>
  <c r="DN74" i="56"/>
  <c r="DM70" i="56"/>
  <c r="DQ69" i="56"/>
  <c r="AJ69" i="56" s="1"/>
  <c r="DR69" i="56"/>
  <c r="AK69" i="56" s="1"/>
  <c r="DG45" i="56"/>
  <c r="DG44" i="56"/>
  <c r="CX45" i="56"/>
  <c r="CX44" i="56"/>
  <c r="L42" i="56"/>
  <c r="U42" i="56" s="1"/>
  <c r="DF45" i="56"/>
  <c r="DF44" i="56"/>
  <c r="DH44" i="56"/>
  <c r="DH45" i="56"/>
  <c r="DJ45" i="56"/>
  <c r="DJ44" i="56"/>
  <c r="DD44" i="56"/>
  <c r="DD45" i="56"/>
  <c r="CY42" i="56"/>
  <c r="CY43" i="56"/>
  <c r="DC45" i="56"/>
  <c r="DC44" i="56"/>
  <c r="CZ44" i="56"/>
  <c r="CZ45" i="56"/>
  <c r="DS63" i="44"/>
  <c r="AL63" i="44" s="1"/>
  <c r="DO64" i="44"/>
  <c r="DT63" i="44"/>
  <c r="AM63" i="44" s="1"/>
  <c r="DM59" i="44"/>
  <c r="DM60" i="44" s="1"/>
  <c r="DQ58" i="44"/>
  <c r="AJ58" i="44" s="1"/>
  <c r="DR58" i="44"/>
  <c r="AK58" i="44" s="1"/>
  <c r="DI41" i="22"/>
  <c r="DI40" i="22"/>
  <c r="DH40" i="22"/>
  <c r="DH41" i="22"/>
  <c r="DG38" i="22"/>
  <c r="DG39" i="22"/>
  <c r="DF47" i="22"/>
  <c r="DF46" i="22"/>
  <c r="DD41" i="22"/>
  <c r="DD40" i="22"/>
  <c r="L38" i="22"/>
  <c r="U38" i="22" s="1"/>
  <c r="DB39" i="22"/>
  <c r="DB38" i="22"/>
  <c r="DA46" i="22"/>
  <c r="DA47" i="22"/>
  <c r="CY42" i="22"/>
  <c r="CY43" i="22"/>
  <c r="L39" i="22"/>
  <c r="U39" i="22" s="1"/>
  <c r="CX41" i="22"/>
  <c r="CX40" i="22"/>
  <c r="DH41" i="42"/>
  <c r="L39" i="42"/>
  <c r="U39" i="42" s="1"/>
  <c r="DH40" i="42"/>
  <c r="L40" i="42" s="1"/>
  <c r="U40" i="42" s="1"/>
  <c r="DH42" i="41" l="1"/>
  <c r="DH43" i="41"/>
  <c r="DF43" i="41"/>
  <c r="DF42" i="41"/>
  <c r="L40" i="41"/>
  <c r="U40" i="41" s="1"/>
  <c r="DD42" i="41"/>
  <c r="DD43" i="41"/>
  <c r="CY47" i="41"/>
  <c r="CY46" i="41"/>
  <c r="L41" i="41"/>
  <c r="U41" i="41" s="1"/>
  <c r="CZ42" i="41"/>
  <c r="CZ43" i="41"/>
  <c r="L39" i="52"/>
  <c r="U39" i="52" s="1"/>
  <c r="DH41" i="52"/>
  <c r="DH40" i="52"/>
  <c r="L40" i="52" s="1"/>
  <c r="U40" i="52" s="1"/>
  <c r="CZ41" i="22"/>
  <c r="CZ40" i="22"/>
  <c r="L40" i="22" s="1"/>
  <c r="U40" i="22" s="1"/>
  <c r="DI46" i="45"/>
  <c r="L46" i="45" s="1"/>
  <c r="U46" i="45" s="1"/>
  <c r="L45" i="45"/>
  <c r="U45" i="45" s="1"/>
  <c r="DI47" i="45"/>
  <c r="L91" i="47"/>
  <c r="U91" i="47" s="1"/>
  <c r="DG93" i="47"/>
  <c r="DG92" i="47"/>
  <c r="L92" i="47" s="1"/>
  <c r="U92" i="47" s="1"/>
  <c r="CX59" i="46"/>
  <c r="L57" i="46"/>
  <c r="U57" i="46" s="1"/>
  <c r="CX58" i="46"/>
  <c r="L58" i="46" s="1"/>
  <c r="U58" i="46" s="1"/>
  <c r="DA43" i="44"/>
  <c r="DA42" i="44"/>
  <c r="L42" i="44" s="1"/>
  <c r="U42" i="44" s="1"/>
  <c r="L41" i="44"/>
  <c r="U41" i="44" s="1"/>
  <c r="DB50" i="44"/>
  <c r="DB51" i="44"/>
  <c r="CZ57" i="43"/>
  <c r="CZ56" i="43"/>
  <c r="DH41" i="43"/>
  <c r="DH40" i="43"/>
  <c r="L40" i="43" s="1"/>
  <c r="U40" i="43" s="1"/>
  <c r="CY43" i="43"/>
  <c r="CY42" i="43"/>
  <c r="DD46" i="42"/>
  <c r="DD47" i="42"/>
  <c r="CY43" i="42"/>
  <c r="CY42" i="42"/>
  <c r="CZ54" i="42"/>
  <c r="CZ55" i="42"/>
  <c r="CZ40" i="54"/>
  <c r="CZ41" i="54"/>
  <c r="L39" i="54"/>
  <c r="U39" i="54" s="1"/>
  <c r="L40" i="54"/>
  <c r="U40" i="54" s="1"/>
  <c r="CY41" i="54"/>
  <c r="CY40" i="54"/>
  <c r="DD44" i="54"/>
  <c r="DD45" i="54"/>
  <c r="DF43" i="42"/>
  <c r="DF42" i="42"/>
  <c r="DH42" i="54"/>
  <c r="DH43" i="54"/>
  <c r="DN71" i="53"/>
  <c r="DN72" i="53" s="1"/>
  <c r="DT70" i="53"/>
  <c r="AM70" i="53" s="1"/>
  <c r="DS70" i="53"/>
  <c r="AL70" i="53" s="1"/>
  <c r="DR75" i="53"/>
  <c r="AK75" i="53" s="1"/>
  <c r="DQ75" i="53"/>
  <c r="AJ75" i="53" s="1"/>
  <c r="DL76" i="53"/>
  <c r="DL71" i="45"/>
  <c r="DL72" i="45" s="1"/>
  <c r="DR70" i="45"/>
  <c r="AK70" i="45" s="1"/>
  <c r="DQ70" i="45"/>
  <c r="AJ70" i="45" s="1"/>
  <c r="DS70" i="47"/>
  <c r="AL70" i="47" s="1"/>
  <c r="DN71" i="47"/>
  <c r="DN72" i="47" s="1"/>
  <c r="DT70" i="47"/>
  <c r="AM70" i="47" s="1"/>
  <c r="DL71" i="47"/>
  <c r="DL72" i="47" s="1"/>
  <c r="DQ70" i="47"/>
  <c r="AJ70" i="47" s="1"/>
  <c r="DR70" i="47"/>
  <c r="AK70" i="47" s="1"/>
  <c r="DR70" i="46"/>
  <c r="AK70" i="46" s="1"/>
  <c r="DL71" i="46"/>
  <c r="DL72" i="46" s="1"/>
  <c r="DQ70" i="46"/>
  <c r="AJ70" i="46" s="1"/>
  <c r="DT70" i="43"/>
  <c r="AM70" i="43" s="1"/>
  <c r="DN71" i="43"/>
  <c r="DN72" i="43" s="1"/>
  <c r="DS70" i="43"/>
  <c r="AL70" i="43" s="1"/>
  <c r="DL76" i="43"/>
  <c r="DR75" i="43"/>
  <c r="AK75" i="43" s="1"/>
  <c r="DQ75" i="43"/>
  <c r="AJ75" i="43" s="1"/>
  <c r="DS70" i="54"/>
  <c r="AL70" i="54" s="1"/>
  <c r="DN71" i="54"/>
  <c r="DN72" i="54" s="1"/>
  <c r="DT70" i="54"/>
  <c r="AM70" i="54" s="1"/>
  <c r="DQ72" i="54"/>
  <c r="AJ72" i="54" s="1"/>
  <c r="DL73" i="54"/>
  <c r="DR72" i="54"/>
  <c r="AK72" i="54" s="1"/>
  <c r="DF43" i="43"/>
  <c r="DF42" i="43"/>
  <c r="L41" i="43"/>
  <c r="U41" i="43" s="1"/>
  <c r="DF43" i="54"/>
  <c r="L41" i="54"/>
  <c r="U41" i="54" s="1"/>
  <c r="DF42" i="54"/>
  <c r="DT76" i="42"/>
  <c r="AM76" i="42" s="1"/>
  <c r="DS76" i="42"/>
  <c r="AL76" i="42" s="1"/>
  <c r="DN77" i="42"/>
  <c r="DR75" i="42"/>
  <c r="AK75" i="42" s="1"/>
  <c r="DL76" i="42"/>
  <c r="DQ75" i="42"/>
  <c r="AJ75" i="42" s="1"/>
  <c r="DQ72" i="22"/>
  <c r="AJ72" i="22" s="1"/>
  <c r="DR72" i="22"/>
  <c r="AK72" i="22" s="1"/>
  <c r="DL73" i="22"/>
  <c r="DT72" i="22"/>
  <c r="AM72" i="22" s="1"/>
  <c r="DS72" i="22"/>
  <c r="AL72" i="22" s="1"/>
  <c r="DN73" i="22"/>
  <c r="DN73" i="45"/>
  <c r="DT72" i="45"/>
  <c r="AM72" i="45" s="1"/>
  <c r="DS72" i="45"/>
  <c r="AL72" i="45" s="1"/>
  <c r="DN76" i="46"/>
  <c r="DT75" i="46"/>
  <c r="AM75" i="46" s="1"/>
  <c r="DS75" i="46"/>
  <c r="AL75" i="46" s="1"/>
  <c r="CY45" i="56"/>
  <c r="CY44" i="56"/>
  <c r="DB47" i="56"/>
  <c r="DB46" i="56"/>
  <c r="DJ47" i="56"/>
  <c r="DJ46" i="56"/>
  <c r="DF47" i="56"/>
  <c r="DF46" i="56"/>
  <c r="CX47" i="56"/>
  <c r="L45" i="56"/>
  <c r="U45" i="56" s="1"/>
  <c r="CX46" i="56"/>
  <c r="DN75" i="56"/>
  <c r="DE49" i="56"/>
  <c r="DE48" i="56"/>
  <c r="DA49" i="56"/>
  <c r="DA48" i="56"/>
  <c r="DO71" i="56"/>
  <c r="DO72" i="56" s="1"/>
  <c r="DS70" i="56"/>
  <c r="AL70" i="56" s="1"/>
  <c r="DT70" i="56"/>
  <c r="AM70" i="56" s="1"/>
  <c r="CZ47" i="56"/>
  <c r="CZ46" i="56"/>
  <c r="DM71" i="56"/>
  <c r="DM72" i="56" s="1"/>
  <c r="DR70" i="56"/>
  <c r="AK70" i="56" s="1"/>
  <c r="DQ70" i="56"/>
  <c r="AJ70" i="56" s="1"/>
  <c r="DL75" i="56"/>
  <c r="DI49" i="56"/>
  <c r="DI48" i="56"/>
  <c r="L43" i="56"/>
  <c r="U43" i="56" s="1"/>
  <c r="DD47" i="56"/>
  <c r="DD46" i="56"/>
  <c r="DH47" i="56"/>
  <c r="DH46" i="56"/>
  <c r="DC47" i="56"/>
  <c r="DC46" i="56"/>
  <c r="L44" i="56"/>
  <c r="U44" i="56" s="1"/>
  <c r="DG47" i="56"/>
  <c r="DG46" i="56"/>
  <c r="DO65" i="44"/>
  <c r="DT64" i="44"/>
  <c r="AM64" i="44" s="1"/>
  <c r="DS64" i="44"/>
  <c r="AL64" i="44" s="1"/>
  <c r="DM61" i="44"/>
  <c r="DM62" i="44" s="1"/>
  <c r="DM63" i="44" s="1"/>
  <c r="DQ60" i="44"/>
  <c r="AJ60" i="44" s="1"/>
  <c r="DR60" i="44"/>
  <c r="AK60" i="44" s="1"/>
  <c r="DI43" i="22"/>
  <c r="DI42" i="22"/>
  <c r="DH42" i="22"/>
  <c r="DH43" i="22"/>
  <c r="DG41" i="22"/>
  <c r="DG40" i="22"/>
  <c r="DF49" i="22"/>
  <c r="DF48" i="22"/>
  <c r="DD43" i="22"/>
  <c r="DD42" i="22"/>
  <c r="DB41" i="22"/>
  <c r="DB40" i="22"/>
  <c r="DA49" i="22"/>
  <c r="DA48" i="22"/>
  <c r="CY44" i="22"/>
  <c r="CY45" i="22"/>
  <c r="L41" i="22"/>
  <c r="U41" i="22" s="1"/>
  <c r="CX43" i="22"/>
  <c r="CX42" i="22"/>
  <c r="L41" i="42"/>
  <c r="U41" i="42" s="1"/>
  <c r="DH43" i="42"/>
  <c r="DH42" i="42"/>
  <c r="L42" i="42" s="1"/>
  <c r="U42" i="42" s="1"/>
  <c r="L42" i="41" l="1"/>
  <c r="U42" i="41" s="1"/>
  <c r="DH44" i="41"/>
  <c r="DH45" i="41"/>
  <c r="DF44" i="41"/>
  <c r="DF45" i="41"/>
  <c r="DD44" i="41"/>
  <c r="DD45" i="41"/>
  <c r="CY48" i="41"/>
  <c r="CY49" i="41"/>
  <c r="CZ45" i="41"/>
  <c r="L43" i="41"/>
  <c r="U43" i="41" s="1"/>
  <c r="CZ44" i="41"/>
  <c r="L44" i="41" s="1"/>
  <c r="U44" i="41" s="1"/>
  <c r="DH42" i="52"/>
  <c r="L42" i="52" s="1"/>
  <c r="U42" i="52" s="1"/>
  <c r="DH43" i="52"/>
  <c r="L41" i="52"/>
  <c r="U41" i="52" s="1"/>
  <c r="CZ42" i="22"/>
  <c r="CZ43" i="22"/>
  <c r="DI49" i="45"/>
  <c r="DI48" i="45"/>
  <c r="L48" i="45" s="1"/>
  <c r="U48" i="45" s="1"/>
  <c r="L47" i="45"/>
  <c r="U47" i="45" s="1"/>
  <c r="L93" i="47"/>
  <c r="U93" i="47" s="1"/>
  <c r="DG95" i="47"/>
  <c r="DG94" i="47"/>
  <c r="L94" i="47" s="1"/>
  <c r="U94" i="47" s="1"/>
  <c r="CX61" i="46"/>
  <c r="L59" i="46"/>
  <c r="U59" i="46" s="1"/>
  <c r="CX60" i="46"/>
  <c r="L60" i="46" s="1"/>
  <c r="U60" i="46" s="1"/>
  <c r="DA45" i="44"/>
  <c r="DA44" i="44"/>
  <c r="L44" i="44" s="1"/>
  <c r="U44" i="44" s="1"/>
  <c r="L43" i="44"/>
  <c r="U43" i="44" s="1"/>
  <c r="DB53" i="44"/>
  <c r="DB52" i="44"/>
  <c r="CZ58" i="43"/>
  <c r="CZ59" i="43"/>
  <c r="DH43" i="43"/>
  <c r="DH42" i="43"/>
  <c r="L42" i="43" s="1"/>
  <c r="U42" i="43" s="1"/>
  <c r="CY45" i="43"/>
  <c r="CY44" i="43"/>
  <c r="DD48" i="42"/>
  <c r="DD49" i="42"/>
  <c r="CY45" i="42"/>
  <c r="CY44" i="42"/>
  <c r="CZ56" i="42"/>
  <c r="CZ57" i="42"/>
  <c r="CZ42" i="54"/>
  <c r="CZ43" i="54"/>
  <c r="L42" i="54"/>
  <c r="U42" i="54" s="1"/>
  <c r="CY42" i="54"/>
  <c r="CY43" i="54"/>
  <c r="DD46" i="54"/>
  <c r="DD47" i="54"/>
  <c r="DF44" i="42"/>
  <c r="DF45" i="42"/>
  <c r="DH44" i="54"/>
  <c r="DH45" i="54"/>
  <c r="DN73" i="53"/>
  <c r="DS72" i="53"/>
  <c r="AL72" i="53" s="1"/>
  <c r="DT72" i="53"/>
  <c r="AM72" i="53" s="1"/>
  <c r="DR76" i="53"/>
  <c r="AK76" i="53" s="1"/>
  <c r="DL77" i="53"/>
  <c r="DQ76" i="53"/>
  <c r="AJ76" i="53" s="1"/>
  <c r="DL73" i="45"/>
  <c r="DQ72" i="45"/>
  <c r="AJ72" i="45" s="1"/>
  <c r="DR72" i="45"/>
  <c r="AK72" i="45" s="1"/>
  <c r="DN73" i="47"/>
  <c r="DT72" i="47"/>
  <c r="AM72" i="47" s="1"/>
  <c r="DS72" i="47"/>
  <c r="AL72" i="47" s="1"/>
  <c r="DR72" i="47"/>
  <c r="AK72" i="47" s="1"/>
  <c r="DL73" i="47"/>
  <c r="DQ72" i="47"/>
  <c r="AJ72" i="47" s="1"/>
  <c r="DQ72" i="46"/>
  <c r="AJ72" i="46" s="1"/>
  <c r="DL73" i="46"/>
  <c r="DR72" i="46"/>
  <c r="AK72" i="46" s="1"/>
  <c r="DS72" i="43"/>
  <c r="AL72" i="43" s="1"/>
  <c r="DN73" i="43"/>
  <c r="DT72" i="43"/>
  <c r="AM72" i="43" s="1"/>
  <c r="DQ76" i="43"/>
  <c r="AJ76" i="43" s="1"/>
  <c r="DL77" i="43"/>
  <c r="DR76" i="43"/>
  <c r="AK76" i="43" s="1"/>
  <c r="DN73" i="54"/>
  <c r="DT72" i="54"/>
  <c r="AM72" i="54" s="1"/>
  <c r="DS72" i="54"/>
  <c r="AL72" i="54" s="1"/>
  <c r="DL74" i="54"/>
  <c r="DQ73" i="54"/>
  <c r="AJ73" i="54" s="1"/>
  <c r="DR73" i="54"/>
  <c r="AK73" i="54" s="1"/>
  <c r="DF45" i="43"/>
  <c r="L43" i="43"/>
  <c r="U43" i="43" s="1"/>
  <c r="DF44" i="43"/>
  <c r="DF45" i="54"/>
  <c r="L43" i="54"/>
  <c r="U43" i="54" s="1"/>
  <c r="DF44" i="54"/>
  <c r="DS77" i="42"/>
  <c r="AL77" i="42" s="1"/>
  <c r="DN78" i="42"/>
  <c r="DT77" i="42"/>
  <c r="AM77" i="42" s="1"/>
  <c r="DR76" i="42"/>
  <c r="AK76" i="42" s="1"/>
  <c r="DL77" i="42"/>
  <c r="DQ76" i="42"/>
  <c r="AJ76" i="42" s="1"/>
  <c r="DR73" i="22"/>
  <c r="AK73" i="22" s="1"/>
  <c r="DL74" i="22"/>
  <c r="DQ73" i="22"/>
  <c r="AJ73" i="22" s="1"/>
  <c r="DT73" i="22"/>
  <c r="AM73" i="22" s="1"/>
  <c r="DN74" i="22"/>
  <c r="DS73" i="22"/>
  <c r="AL73" i="22" s="1"/>
  <c r="DS73" i="45"/>
  <c r="AL73" i="45" s="1"/>
  <c r="DT73" i="45"/>
  <c r="AM73" i="45" s="1"/>
  <c r="DN74" i="45"/>
  <c r="DT76" i="46"/>
  <c r="AM76" i="46" s="1"/>
  <c r="DS76" i="46"/>
  <c r="AL76" i="46" s="1"/>
  <c r="DN77" i="46"/>
  <c r="DH49" i="56"/>
  <c r="DH48" i="56"/>
  <c r="DL76" i="56"/>
  <c r="DO73" i="56"/>
  <c r="DS72" i="56"/>
  <c r="AL72" i="56" s="1"/>
  <c r="DT72" i="56"/>
  <c r="AM72" i="56" s="1"/>
  <c r="DE51" i="56"/>
  <c r="DE50" i="56"/>
  <c r="DF48" i="56"/>
  <c r="DF49" i="56"/>
  <c r="DB48" i="56"/>
  <c r="DB49" i="56"/>
  <c r="DG48" i="56"/>
  <c r="DG49" i="56"/>
  <c r="DM73" i="56"/>
  <c r="DQ72" i="56"/>
  <c r="AJ72" i="56" s="1"/>
  <c r="DR72" i="56"/>
  <c r="AK72" i="56" s="1"/>
  <c r="DN76" i="56"/>
  <c r="DI51" i="56"/>
  <c r="DI50" i="56"/>
  <c r="CZ49" i="56"/>
  <c r="CZ48" i="56"/>
  <c r="DC48" i="56"/>
  <c r="DC49" i="56"/>
  <c r="DD49" i="56"/>
  <c r="DD48" i="56"/>
  <c r="DA51" i="56"/>
  <c r="DA50" i="56"/>
  <c r="CX48" i="56"/>
  <c r="CX49" i="56"/>
  <c r="L47" i="56"/>
  <c r="U47" i="56" s="1"/>
  <c r="DJ48" i="56"/>
  <c r="DJ49" i="56"/>
  <c r="CY47" i="56"/>
  <c r="CY46" i="56"/>
  <c r="L46" i="56" s="1"/>
  <c r="U46" i="56" s="1"/>
  <c r="DO66" i="44"/>
  <c r="DT65" i="44"/>
  <c r="AM65" i="44" s="1"/>
  <c r="DS65" i="44"/>
  <c r="AL65" i="44" s="1"/>
  <c r="DM64" i="44"/>
  <c r="DR63" i="44"/>
  <c r="AK63" i="44" s="1"/>
  <c r="DQ63" i="44"/>
  <c r="AJ63" i="44" s="1"/>
  <c r="DI45" i="22"/>
  <c r="DI44" i="22"/>
  <c r="DH44" i="22"/>
  <c r="DH45" i="22"/>
  <c r="DG42" i="22"/>
  <c r="DG43" i="22"/>
  <c r="DF51" i="22"/>
  <c r="DF50" i="22"/>
  <c r="DD45" i="22"/>
  <c r="DD44" i="22"/>
  <c r="L42" i="22"/>
  <c r="U42" i="22" s="1"/>
  <c r="DB43" i="22"/>
  <c r="DB42" i="22"/>
  <c r="DA50" i="22"/>
  <c r="DA51" i="22"/>
  <c r="CY46" i="22"/>
  <c r="CY47" i="22"/>
  <c r="L43" i="22"/>
  <c r="U43" i="22" s="1"/>
  <c r="CX45" i="22"/>
  <c r="CX44" i="22"/>
  <c r="DH44" i="42"/>
  <c r="L44" i="42" s="1"/>
  <c r="U44" i="42" s="1"/>
  <c r="DH45" i="42"/>
  <c r="L43" i="42"/>
  <c r="U43" i="42" s="1"/>
  <c r="DH47" i="41" l="1"/>
  <c r="DH46" i="41"/>
  <c r="DF47" i="41"/>
  <c r="DF46" i="41"/>
  <c r="DD46" i="41"/>
  <c r="DD47" i="41"/>
  <c r="CY51" i="41"/>
  <c r="CY50" i="41"/>
  <c r="CZ46" i="41"/>
  <c r="CZ47" i="41"/>
  <c r="L45" i="41"/>
  <c r="U45" i="41" s="1"/>
  <c r="DH44" i="52"/>
  <c r="L44" i="52" s="1"/>
  <c r="U44" i="52" s="1"/>
  <c r="L43" i="52"/>
  <c r="U43" i="52" s="1"/>
  <c r="DH45" i="52"/>
  <c r="CZ45" i="22"/>
  <c r="CZ44" i="22"/>
  <c r="L49" i="45"/>
  <c r="U49" i="45" s="1"/>
  <c r="DI51" i="45"/>
  <c r="DI50" i="45"/>
  <c r="L50" i="45" s="1"/>
  <c r="U50" i="45" s="1"/>
  <c r="L95" i="47"/>
  <c r="U95" i="47" s="1"/>
  <c r="DG97" i="47"/>
  <c r="DG96" i="47"/>
  <c r="L96" i="47" s="1"/>
  <c r="U96" i="47" s="1"/>
  <c r="CX63" i="46"/>
  <c r="L61" i="46"/>
  <c r="U61" i="46" s="1"/>
  <c r="CX62" i="46"/>
  <c r="L62" i="46" s="1"/>
  <c r="U62" i="46" s="1"/>
  <c r="DA47" i="44"/>
  <c r="DA46" i="44"/>
  <c r="L46" i="44" s="1"/>
  <c r="U46" i="44" s="1"/>
  <c r="L45" i="44"/>
  <c r="U45" i="44" s="1"/>
  <c r="DB54" i="44"/>
  <c r="DB55" i="44"/>
  <c r="CZ60" i="43"/>
  <c r="CZ61" i="43"/>
  <c r="DH45" i="43"/>
  <c r="DH44" i="43"/>
  <c r="L44" i="43" s="1"/>
  <c r="U44" i="43" s="1"/>
  <c r="CY47" i="43"/>
  <c r="CY46" i="43"/>
  <c r="DD50" i="42"/>
  <c r="DD51" i="42"/>
  <c r="CY47" i="42"/>
  <c r="CY46" i="42"/>
  <c r="CZ59" i="42"/>
  <c r="CZ58" i="42"/>
  <c r="CZ44" i="54"/>
  <c r="CZ45" i="54"/>
  <c r="CY45" i="54"/>
  <c r="CY44" i="54"/>
  <c r="L44" i="54"/>
  <c r="U44" i="54" s="1"/>
  <c r="DD48" i="54"/>
  <c r="DD49" i="54"/>
  <c r="DF47" i="42"/>
  <c r="DF46" i="42"/>
  <c r="DH46" i="54"/>
  <c r="DH47" i="54"/>
  <c r="DN74" i="53"/>
  <c r="DS73" i="53"/>
  <c r="AL73" i="53" s="1"/>
  <c r="DT73" i="53"/>
  <c r="AM73" i="53" s="1"/>
  <c r="DR77" i="53"/>
  <c r="AK77" i="53" s="1"/>
  <c r="DQ77" i="53"/>
  <c r="AJ77" i="53" s="1"/>
  <c r="DL78" i="53"/>
  <c r="DR73" i="45"/>
  <c r="AK73" i="45" s="1"/>
  <c r="DL74" i="45"/>
  <c r="DQ73" i="45"/>
  <c r="AJ73" i="45" s="1"/>
  <c r="DS73" i="47"/>
  <c r="AL73" i="47" s="1"/>
  <c r="DN74" i="47"/>
  <c r="DT73" i="47"/>
  <c r="AM73" i="47" s="1"/>
  <c r="DR73" i="47"/>
  <c r="AK73" i="47" s="1"/>
  <c r="DQ73" i="47"/>
  <c r="AJ73" i="47" s="1"/>
  <c r="DL74" i="47"/>
  <c r="DL74" i="46"/>
  <c r="DQ73" i="46"/>
  <c r="AJ73" i="46" s="1"/>
  <c r="DR73" i="46"/>
  <c r="AK73" i="46" s="1"/>
  <c r="DT73" i="43"/>
  <c r="AM73" i="43" s="1"/>
  <c r="DN74" i="43"/>
  <c r="DS73" i="43"/>
  <c r="AL73" i="43" s="1"/>
  <c r="DR77" i="43"/>
  <c r="AK77" i="43" s="1"/>
  <c r="DL78" i="43"/>
  <c r="DQ77" i="43"/>
  <c r="AJ77" i="43" s="1"/>
  <c r="DN74" i="54"/>
  <c r="DS73" i="54"/>
  <c r="AL73" i="54" s="1"/>
  <c r="DT73" i="54"/>
  <c r="AM73" i="54" s="1"/>
  <c r="DQ74" i="54"/>
  <c r="AJ74" i="54" s="1"/>
  <c r="DL75" i="54"/>
  <c r="DR74" i="54"/>
  <c r="AK74" i="54" s="1"/>
  <c r="DF47" i="43"/>
  <c r="DF46" i="43"/>
  <c r="DF47" i="54"/>
  <c r="DF46" i="54"/>
  <c r="DT78" i="42"/>
  <c r="AM78" i="42" s="1"/>
  <c r="DN79" i="42"/>
  <c r="DS78" i="42"/>
  <c r="AL78" i="42" s="1"/>
  <c r="DL78" i="42"/>
  <c r="DR77" i="42"/>
  <c r="AK77" i="42" s="1"/>
  <c r="DQ77" i="42"/>
  <c r="AJ77" i="42" s="1"/>
  <c r="DQ74" i="22"/>
  <c r="AJ74" i="22" s="1"/>
  <c r="DL75" i="22"/>
  <c r="DR74" i="22"/>
  <c r="AK74" i="22" s="1"/>
  <c r="DN75" i="22"/>
  <c r="DS74" i="22"/>
  <c r="AL74" i="22" s="1"/>
  <c r="DT74" i="22"/>
  <c r="AM74" i="22" s="1"/>
  <c r="DS74" i="45"/>
  <c r="AL74" i="45" s="1"/>
  <c r="DT74" i="45"/>
  <c r="AM74" i="45" s="1"/>
  <c r="DN75" i="45"/>
  <c r="DT77" i="46"/>
  <c r="AM77" i="46" s="1"/>
  <c r="DN78" i="46"/>
  <c r="DS77" i="46"/>
  <c r="AL77" i="46" s="1"/>
  <c r="CY48" i="56"/>
  <c r="CY49" i="56"/>
  <c r="CX51" i="56"/>
  <c r="L49" i="56"/>
  <c r="U49" i="56" s="1"/>
  <c r="CX50" i="56"/>
  <c r="DN77" i="56"/>
  <c r="DB51" i="56"/>
  <c r="DB50" i="56"/>
  <c r="DL77" i="56"/>
  <c r="DA53" i="56"/>
  <c r="DA52" i="56"/>
  <c r="DI53" i="56"/>
  <c r="DI52" i="56"/>
  <c r="DJ51" i="56"/>
  <c r="DJ50" i="56"/>
  <c r="L48" i="56"/>
  <c r="U48" i="56" s="1"/>
  <c r="DD51" i="56"/>
  <c r="DD50" i="56"/>
  <c r="CZ51" i="56"/>
  <c r="CZ50" i="56"/>
  <c r="DM74" i="56"/>
  <c r="DQ73" i="56"/>
  <c r="AJ73" i="56" s="1"/>
  <c r="DR73" i="56"/>
  <c r="AK73" i="56" s="1"/>
  <c r="DO74" i="56"/>
  <c r="DS73" i="56"/>
  <c r="AL73" i="56" s="1"/>
  <c r="DT73" i="56"/>
  <c r="AM73" i="56" s="1"/>
  <c r="DC50" i="56"/>
  <c r="DC51" i="56"/>
  <c r="DG50" i="56"/>
  <c r="DG51" i="56"/>
  <c r="DF51" i="56"/>
  <c r="DF50" i="56"/>
  <c r="DE53" i="56"/>
  <c r="DE52" i="56"/>
  <c r="DH51" i="56"/>
  <c r="DH50" i="56"/>
  <c r="DS66" i="44"/>
  <c r="AL66" i="44" s="1"/>
  <c r="DO67" i="44"/>
  <c r="DT66" i="44"/>
  <c r="AM66" i="44" s="1"/>
  <c r="DQ64" i="44"/>
  <c r="AJ64" i="44" s="1"/>
  <c r="DM65" i="44"/>
  <c r="DR64" i="44"/>
  <c r="AK64" i="44" s="1"/>
  <c r="DI47" i="22"/>
  <c r="DI46" i="22"/>
  <c r="DH47" i="22"/>
  <c r="DH46" i="22"/>
  <c r="DG45" i="22"/>
  <c r="DG44" i="22"/>
  <c r="DF52" i="22"/>
  <c r="DF53" i="22"/>
  <c r="DD47" i="22"/>
  <c r="DD46" i="22"/>
  <c r="L44" i="22"/>
  <c r="U44" i="22" s="1"/>
  <c r="DB44" i="22"/>
  <c r="DB45" i="22"/>
  <c r="DA52" i="22"/>
  <c r="DA53" i="22"/>
  <c r="CY49" i="22"/>
  <c r="CY48" i="22"/>
  <c r="CX47" i="22"/>
  <c r="CX46" i="22"/>
  <c r="DH47" i="42"/>
  <c r="DH46" i="42"/>
  <c r="L46" i="42" s="1"/>
  <c r="U46" i="42" s="1"/>
  <c r="L45" i="42"/>
  <c r="U45" i="42" s="1"/>
  <c r="L46" i="41" l="1"/>
  <c r="U46" i="41" s="1"/>
  <c r="DH49" i="41"/>
  <c r="DH48" i="41"/>
  <c r="DF49" i="41"/>
  <c r="DF48" i="41"/>
  <c r="DD48" i="41"/>
  <c r="DD49" i="41"/>
  <c r="CY52" i="41"/>
  <c r="CY53" i="41"/>
  <c r="CZ49" i="41"/>
  <c r="L47" i="41"/>
  <c r="U47" i="41" s="1"/>
  <c r="CZ48" i="41"/>
  <c r="DH46" i="52"/>
  <c r="L46" i="52" s="1"/>
  <c r="U46" i="52" s="1"/>
  <c r="L45" i="52"/>
  <c r="U45" i="52" s="1"/>
  <c r="DH47" i="52"/>
  <c r="CZ47" i="22"/>
  <c r="CZ46" i="22"/>
  <c r="L46" i="22" s="1"/>
  <c r="U46" i="22" s="1"/>
  <c r="DI53" i="45"/>
  <c r="DI52" i="45"/>
  <c r="L52" i="45" s="1"/>
  <c r="U52" i="45" s="1"/>
  <c r="L51" i="45"/>
  <c r="U51" i="45" s="1"/>
  <c r="L97" i="47"/>
  <c r="U97" i="47" s="1"/>
  <c r="DG99" i="47"/>
  <c r="DG98" i="47"/>
  <c r="L98" i="47" s="1"/>
  <c r="U98" i="47" s="1"/>
  <c r="CX65" i="46"/>
  <c r="L63" i="46"/>
  <c r="U63" i="46" s="1"/>
  <c r="CX64" i="46"/>
  <c r="L64" i="46" s="1"/>
  <c r="U64" i="46" s="1"/>
  <c r="DA48" i="44"/>
  <c r="L48" i="44" s="1"/>
  <c r="U48" i="44" s="1"/>
  <c r="DA49" i="44"/>
  <c r="L47" i="44"/>
  <c r="U47" i="44" s="1"/>
  <c r="DB57" i="44"/>
  <c r="DB56" i="44"/>
  <c r="CZ63" i="43"/>
  <c r="CZ62" i="43"/>
  <c r="DH47" i="43"/>
  <c r="DH46" i="43"/>
  <c r="L46" i="43" s="1"/>
  <c r="U46" i="43" s="1"/>
  <c r="L45" i="43"/>
  <c r="U45" i="43" s="1"/>
  <c r="CY49" i="43"/>
  <c r="CY48" i="43"/>
  <c r="DD53" i="42"/>
  <c r="DD52" i="42"/>
  <c r="CY49" i="42"/>
  <c r="CY48" i="42"/>
  <c r="CZ60" i="42"/>
  <c r="CZ61" i="42"/>
  <c r="CZ46" i="54"/>
  <c r="CZ47" i="54"/>
  <c r="L46" i="54"/>
  <c r="U46" i="54" s="1"/>
  <c r="CY46" i="54"/>
  <c r="CY47" i="54"/>
  <c r="L45" i="54"/>
  <c r="U45" i="54" s="1"/>
  <c r="DD50" i="54"/>
  <c r="DD51" i="54"/>
  <c r="DF48" i="42"/>
  <c r="DF49" i="42"/>
  <c r="DH48" i="54"/>
  <c r="DH49" i="54"/>
  <c r="DN75" i="53"/>
  <c r="DS74" i="53"/>
  <c r="AL74" i="53" s="1"/>
  <c r="DT74" i="53"/>
  <c r="AM74" i="53" s="1"/>
  <c r="DR78" i="53"/>
  <c r="AK78" i="53" s="1"/>
  <c r="DL79" i="53"/>
  <c r="DQ78" i="53"/>
  <c r="AJ78" i="53" s="1"/>
  <c r="DQ74" i="45"/>
  <c r="AJ74" i="45" s="1"/>
  <c r="DR74" i="45"/>
  <c r="AK74" i="45" s="1"/>
  <c r="DL75" i="45"/>
  <c r="DS74" i="47"/>
  <c r="AL74" i="47" s="1"/>
  <c r="DT74" i="47"/>
  <c r="AM74" i="47" s="1"/>
  <c r="DN75" i="47"/>
  <c r="DR74" i="47"/>
  <c r="AK74" i="47" s="1"/>
  <c r="DL75" i="47"/>
  <c r="DQ74" i="47"/>
  <c r="AJ74" i="47" s="1"/>
  <c r="DQ74" i="46"/>
  <c r="AJ74" i="46" s="1"/>
  <c r="DR74" i="46"/>
  <c r="AK74" i="46" s="1"/>
  <c r="DL75" i="46"/>
  <c r="DS74" i="43"/>
  <c r="AL74" i="43" s="1"/>
  <c r="DN75" i="43"/>
  <c r="DT74" i="43"/>
  <c r="AM74" i="43" s="1"/>
  <c r="DL79" i="43"/>
  <c r="DR78" i="43"/>
  <c r="AK78" i="43" s="1"/>
  <c r="DQ78" i="43"/>
  <c r="AJ78" i="43" s="1"/>
  <c r="DN75" i="54"/>
  <c r="DT74" i="54"/>
  <c r="AM74" i="54" s="1"/>
  <c r="DS74" i="54"/>
  <c r="AL74" i="54" s="1"/>
  <c r="DL76" i="54"/>
  <c r="DQ75" i="54"/>
  <c r="AJ75" i="54" s="1"/>
  <c r="DR75" i="54"/>
  <c r="AK75" i="54" s="1"/>
  <c r="DF48" i="43"/>
  <c r="L47" i="43"/>
  <c r="U47" i="43" s="1"/>
  <c r="DF49" i="43"/>
  <c r="DF49" i="54"/>
  <c r="L47" i="54"/>
  <c r="U47" i="54" s="1"/>
  <c r="DF48" i="54"/>
  <c r="DN80" i="42"/>
  <c r="DT79" i="42"/>
  <c r="AM79" i="42" s="1"/>
  <c r="DS79" i="42"/>
  <c r="AL79" i="42" s="1"/>
  <c r="DL79" i="42"/>
  <c r="DQ78" i="42"/>
  <c r="AJ78" i="42" s="1"/>
  <c r="DR78" i="42"/>
  <c r="AK78" i="42" s="1"/>
  <c r="DL76" i="22"/>
  <c r="DR75" i="22"/>
  <c r="AK75" i="22" s="1"/>
  <c r="DQ75" i="22"/>
  <c r="AJ75" i="22" s="1"/>
  <c r="DN76" i="22"/>
  <c r="DS75" i="22"/>
  <c r="AL75" i="22" s="1"/>
  <c r="DT75" i="22"/>
  <c r="AM75" i="22" s="1"/>
  <c r="DS75" i="45"/>
  <c r="AL75" i="45" s="1"/>
  <c r="DN76" i="45"/>
  <c r="DT75" i="45"/>
  <c r="AM75" i="45" s="1"/>
  <c r="DT78" i="46"/>
  <c r="AM78" i="46" s="1"/>
  <c r="DN79" i="46"/>
  <c r="DS78" i="46"/>
  <c r="AL78" i="46" s="1"/>
  <c r="DH52" i="56"/>
  <c r="DH53" i="56"/>
  <c r="DF53" i="56"/>
  <c r="DF52" i="56"/>
  <c r="CZ52" i="56"/>
  <c r="CZ53" i="56"/>
  <c r="DL78" i="56"/>
  <c r="CX53" i="56"/>
  <c r="CX52" i="56"/>
  <c r="L51" i="56"/>
  <c r="U51" i="56" s="1"/>
  <c r="DC52" i="56"/>
  <c r="DC53" i="56"/>
  <c r="DO75" i="56"/>
  <c r="DT74" i="56"/>
  <c r="AM74" i="56" s="1"/>
  <c r="DS74" i="56"/>
  <c r="AL74" i="56" s="1"/>
  <c r="DI55" i="56"/>
  <c r="DI54" i="56"/>
  <c r="DG52" i="56"/>
  <c r="DG53" i="56"/>
  <c r="DJ53" i="56"/>
  <c r="DJ52" i="56"/>
  <c r="DA55" i="56"/>
  <c r="DA54" i="56"/>
  <c r="DN78" i="56"/>
  <c r="CY50" i="56"/>
  <c r="CY51" i="56"/>
  <c r="DE55" i="56"/>
  <c r="DE54" i="56"/>
  <c r="DM75" i="56"/>
  <c r="DQ74" i="56"/>
  <c r="AJ74" i="56" s="1"/>
  <c r="DR74" i="56"/>
  <c r="AK74" i="56" s="1"/>
  <c r="DD53" i="56"/>
  <c r="DD52" i="56"/>
  <c r="DB53" i="56"/>
  <c r="DB52" i="56"/>
  <c r="L50" i="56"/>
  <c r="U50" i="56" s="1"/>
  <c r="DT67" i="44"/>
  <c r="AM67" i="44" s="1"/>
  <c r="DS67" i="44"/>
  <c r="AL67" i="44" s="1"/>
  <c r="DO68" i="44"/>
  <c r="DQ65" i="44"/>
  <c r="AJ65" i="44" s="1"/>
  <c r="DM66" i="44"/>
  <c r="DR65" i="44"/>
  <c r="AK65" i="44" s="1"/>
  <c r="DI49" i="22"/>
  <c r="DI48" i="22"/>
  <c r="DH49" i="22"/>
  <c r="DH48" i="22"/>
  <c r="DG47" i="22"/>
  <c r="DG46" i="22"/>
  <c r="DF55" i="22"/>
  <c r="DF54" i="22"/>
  <c r="DD48" i="22"/>
  <c r="DD49" i="22"/>
  <c r="DB47" i="22"/>
  <c r="DB46" i="22"/>
  <c r="L45" i="22"/>
  <c r="U45" i="22" s="1"/>
  <c r="DA54" i="22"/>
  <c r="DA55" i="22"/>
  <c r="CY50" i="22"/>
  <c r="CY51" i="22"/>
  <c r="L47" i="22"/>
  <c r="U47" i="22" s="1"/>
  <c r="CX48" i="22"/>
  <c r="CX49" i="22"/>
  <c r="DH49" i="42"/>
  <c r="L47" i="42"/>
  <c r="U47" i="42" s="1"/>
  <c r="DH48" i="42"/>
  <c r="DH51" i="41" l="1"/>
  <c r="DH50" i="41"/>
  <c r="L48" i="41"/>
  <c r="U48" i="41" s="1"/>
  <c r="DF51" i="41"/>
  <c r="DF50" i="41"/>
  <c r="DD51" i="41"/>
  <c r="DD50" i="41"/>
  <c r="CY54" i="41"/>
  <c r="CY55" i="41"/>
  <c r="CZ50" i="41"/>
  <c r="L50" i="41" s="1"/>
  <c r="U50" i="41" s="1"/>
  <c r="L49" i="41"/>
  <c r="U49" i="41" s="1"/>
  <c r="CZ51" i="41"/>
  <c r="L47" i="52"/>
  <c r="U47" i="52" s="1"/>
  <c r="DH49" i="52"/>
  <c r="DH48" i="52"/>
  <c r="L48" i="52" s="1"/>
  <c r="U48" i="52" s="1"/>
  <c r="CZ49" i="22"/>
  <c r="CZ48" i="22"/>
  <c r="DI54" i="45"/>
  <c r="L54" i="45" s="1"/>
  <c r="U54" i="45" s="1"/>
  <c r="L53" i="45"/>
  <c r="U53" i="45" s="1"/>
  <c r="DI55" i="45"/>
  <c r="L99" i="47"/>
  <c r="U99" i="47" s="1"/>
  <c r="DG101" i="47"/>
  <c r="DG100" i="47"/>
  <c r="L100" i="47" s="1"/>
  <c r="U100" i="47" s="1"/>
  <c r="CX66" i="46"/>
  <c r="L66" i="46" s="1"/>
  <c r="U66" i="46" s="1"/>
  <c r="L65" i="46"/>
  <c r="U65" i="46" s="1"/>
  <c r="CX67" i="46"/>
  <c r="DA51" i="44"/>
  <c r="DA50" i="44"/>
  <c r="L50" i="44" s="1"/>
  <c r="U50" i="44" s="1"/>
  <c r="L49" i="44"/>
  <c r="U49" i="44" s="1"/>
  <c r="DB58" i="44"/>
  <c r="DB59" i="44"/>
  <c r="CZ64" i="43"/>
  <c r="CZ65" i="43"/>
  <c r="DH49" i="43"/>
  <c r="DH48" i="43"/>
  <c r="L48" i="43"/>
  <c r="U48" i="43" s="1"/>
  <c r="CY50" i="43"/>
  <c r="CY51" i="43"/>
  <c r="DD55" i="42"/>
  <c r="DD54" i="42"/>
  <c r="CY51" i="42"/>
  <c r="CY50" i="42"/>
  <c r="CZ62" i="42"/>
  <c r="CZ63" i="42"/>
  <c r="CZ48" i="54"/>
  <c r="CZ49" i="54"/>
  <c r="CY49" i="54"/>
  <c r="CY48" i="54"/>
  <c r="L48" i="54"/>
  <c r="U48" i="54" s="1"/>
  <c r="DD52" i="54"/>
  <c r="DD53" i="54"/>
  <c r="L48" i="42"/>
  <c r="U48" i="42" s="1"/>
  <c r="DF51" i="42"/>
  <c r="DF50" i="42"/>
  <c r="DH50" i="54"/>
  <c r="DH51" i="54"/>
  <c r="DN76" i="53"/>
  <c r="DS75" i="53"/>
  <c r="AL75" i="53" s="1"/>
  <c r="DT75" i="53"/>
  <c r="AM75" i="53" s="1"/>
  <c r="DR79" i="53"/>
  <c r="AK79" i="53" s="1"/>
  <c r="DQ79" i="53"/>
  <c r="AJ79" i="53" s="1"/>
  <c r="DL80" i="53"/>
  <c r="DL76" i="45"/>
  <c r="DR75" i="45"/>
  <c r="AK75" i="45" s="1"/>
  <c r="DQ75" i="45"/>
  <c r="AJ75" i="45" s="1"/>
  <c r="DT75" i="47"/>
  <c r="AM75" i="47" s="1"/>
  <c r="DS75" i="47"/>
  <c r="AL75" i="47" s="1"/>
  <c r="DN76" i="47"/>
  <c r="DR75" i="47"/>
  <c r="AK75" i="47" s="1"/>
  <c r="DQ75" i="47"/>
  <c r="AJ75" i="47" s="1"/>
  <c r="DL76" i="47"/>
  <c r="DQ75" i="46"/>
  <c r="AJ75" i="46" s="1"/>
  <c r="DR75" i="46"/>
  <c r="AK75" i="46" s="1"/>
  <c r="DL76" i="46"/>
  <c r="DT75" i="43"/>
  <c r="AM75" i="43" s="1"/>
  <c r="DN76" i="43"/>
  <c r="DS75" i="43"/>
  <c r="AL75" i="43" s="1"/>
  <c r="DL80" i="43"/>
  <c r="DR79" i="43"/>
  <c r="AK79" i="43" s="1"/>
  <c r="DQ79" i="43"/>
  <c r="AJ79" i="43" s="1"/>
  <c r="DN76" i="54"/>
  <c r="DS75" i="54"/>
  <c r="AL75" i="54" s="1"/>
  <c r="DT75" i="54"/>
  <c r="AM75" i="54" s="1"/>
  <c r="DQ76" i="54"/>
  <c r="AJ76" i="54" s="1"/>
  <c r="DL77" i="54"/>
  <c r="DR76" i="54"/>
  <c r="AK76" i="54" s="1"/>
  <c r="DF50" i="43"/>
  <c r="DF51" i="43"/>
  <c r="L49" i="43"/>
  <c r="U49" i="43" s="1"/>
  <c r="DF51" i="54"/>
  <c r="L49" i="54"/>
  <c r="U49" i="54" s="1"/>
  <c r="DF50" i="54"/>
  <c r="DS80" i="42"/>
  <c r="AL80" i="42" s="1"/>
  <c r="DN81" i="42"/>
  <c r="DT80" i="42"/>
  <c r="AM80" i="42" s="1"/>
  <c r="DQ79" i="42"/>
  <c r="AJ79" i="42" s="1"/>
  <c r="DL80" i="42"/>
  <c r="DR79" i="42"/>
  <c r="AK79" i="42" s="1"/>
  <c r="DQ76" i="22"/>
  <c r="AJ76" i="22" s="1"/>
  <c r="DR76" i="22"/>
  <c r="AK76" i="22" s="1"/>
  <c r="DL77" i="22"/>
  <c r="DS76" i="22"/>
  <c r="AL76" i="22" s="1"/>
  <c r="DN77" i="22"/>
  <c r="DT76" i="22"/>
  <c r="AM76" i="22" s="1"/>
  <c r="DS76" i="45"/>
  <c r="AL76" i="45" s="1"/>
  <c r="DN77" i="45"/>
  <c r="DT76" i="45"/>
  <c r="AM76" i="45" s="1"/>
  <c r="DS79" i="46"/>
  <c r="AL79" i="46" s="1"/>
  <c r="DT79" i="46"/>
  <c r="AM79" i="46" s="1"/>
  <c r="DN80" i="46"/>
  <c r="DE56" i="56"/>
  <c r="DE57" i="56"/>
  <c r="DO76" i="56"/>
  <c r="DS75" i="56"/>
  <c r="AL75" i="56" s="1"/>
  <c r="DT75" i="56"/>
  <c r="AM75" i="56" s="1"/>
  <c r="L52" i="56"/>
  <c r="U52" i="56" s="1"/>
  <c r="DF55" i="56"/>
  <c r="DF54" i="56"/>
  <c r="DD54" i="56"/>
  <c r="DD55" i="56"/>
  <c r="DA56" i="56"/>
  <c r="DA57" i="56"/>
  <c r="DB55" i="56"/>
  <c r="DB54" i="56"/>
  <c r="CY52" i="56"/>
  <c r="CY53" i="56"/>
  <c r="DN79" i="56"/>
  <c r="DJ55" i="56"/>
  <c r="DJ54" i="56"/>
  <c r="DI56" i="56"/>
  <c r="DI57" i="56"/>
  <c r="DC54" i="56"/>
  <c r="DC55" i="56"/>
  <c r="CX55" i="56"/>
  <c r="CX54" i="56"/>
  <c r="CZ54" i="56"/>
  <c r="CZ55" i="56"/>
  <c r="DH54" i="56"/>
  <c r="DH55" i="56"/>
  <c r="DL79" i="56"/>
  <c r="DM76" i="56"/>
  <c r="DQ75" i="56"/>
  <c r="AJ75" i="56" s="1"/>
  <c r="DR75" i="56"/>
  <c r="AK75" i="56" s="1"/>
  <c r="DG54" i="56"/>
  <c r="DG55" i="56"/>
  <c r="DO69" i="44"/>
  <c r="DT68" i="44"/>
  <c r="AM68" i="44" s="1"/>
  <c r="DS68" i="44"/>
  <c r="AL68" i="44" s="1"/>
  <c r="DQ66" i="44"/>
  <c r="AJ66" i="44" s="1"/>
  <c r="DR66" i="44"/>
  <c r="AK66" i="44" s="1"/>
  <c r="DM67" i="44"/>
  <c r="DI51" i="22"/>
  <c r="DI50" i="22"/>
  <c r="DH51" i="22"/>
  <c r="DH50" i="22"/>
  <c r="DG49" i="22"/>
  <c r="DG48" i="22"/>
  <c r="DF57" i="22"/>
  <c r="DF56" i="22"/>
  <c r="DD51" i="22"/>
  <c r="DD50" i="22"/>
  <c r="L48" i="22"/>
  <c r="U48" i="22" s="1"/>
  <c r="DB49" i="22"/>
  <c r="DB48" i="22"/>
  <c r="DA57" i="22"/>
  <c r="DA56" i="22"/>
  <c r="CY53" i="22"/>
  <c r="CY52" i="22"/>
  <c r="CX51" i="22"/>
  <c r="CX50" i="22"/>
  <c r="L49" i="42"/>
  <c r="U49" i="42" s="1"/>
  <c r="DH51" i="42"/>
  <c r="DH50" i="42"/>
  <c r="L50" i="42" s="1"/>
  <c r="U50" i="42" s="1"/>
  <c r="DH53" i="41" l="1"/>
  <c r="DH52" i="41"/>
  <c r="DF52" i="41"/>
  <c r="DF53" i="41"/>
  <c r="DD52" i="41"/>
  <c r="DD53" i="41"/>
  <c r="CY56" i="41"/>
  <c r="CY57" i="41"/>
  <c r="CZ53" i="41"/>
  <c r="CZ52" i="41"/>
  <c r="L51" i="41"/>
  <c r="U51" i="41" s="1"/>
  <c r="DH50" i="52"/>
  <c r="L50" i="52" s="1"/>
  <c r="U50" i="52" s="1"/>
  <c r="DH51" i="52"/>
  <c r="L49" i="52"/>
  <c r="U49" i="52" s="1"/>
  <c r="CZ50" i="22"/>
  <c r="CZ51" i="22"/>
  <c r="L49" i="22"/>
  <c r="U49" i="22" s="1"/>
  <c r="L55" i="45"/>
  <c r="U55" i="45" s="1"/>
  <c r="DI57" i="45"/>
  <c r="DI56" i="45"/>
  <c r="L56" i="45" s="1"/>
  <c r="U56" i="45" s="1"/>
  <c r="L101" i="47"/>
  <c r="U101" i="47" s="1"/>
  <c r="DG103" i="47"/>
  <c r="DG102" i="47"/>
  <c r="L102" i="47" s="1"/>
  <c r="U102" i="47" s="1"/>
  <c r="CX69" i="46"/>
  <c r="CX68" i="46"/>
  <c r="L68" i="46" s="1"/>
  <c r="U68" i="46" s="1"/>
  <c r="L67" i="46"/>
  <c r="U67" i="46" s="1"/>
  <c r="DA52" i="44"/>
  <c r="L52" i="44" s="1"/>
  <c r="U52" i="44" s="1"/>
  <c r="DA53" i="44"/>
  <c r="L51" i="44"/>
  <c r="U51" i="44" s="1"/>
  <c r="DB60" i="44"/>
  <c r="DB61" i="44"/>
  <c r="CZ67" i="43"/>
  <c r="CZ66" i="43"/>
  <c r="DH51" i="43"/>
  <c r="DH50" i="43"/>
  <c r="L50" i="43" s="1"/>
  <c r="U50" i="43" s="1"/>
  <c r="CY52" i="43"/>
  <c r="CY53" i="43"/>
  <c r="DD57" i="42"/>
  <c r="DD56" i="42"/>
  <c r="CY52" i="42"/>
  <c r="CY53" i="42"/>
  <c r="CZ65" i="42"/>
  <c r="CZ64" i="42"/>
  <c r="CZ51" i="54"/>
  <c r="CZ50" i="54"/>
  <c r="L50" i="54" s="1"/>
  <c r="U50" i="54" s="1"/>
  <c r="CY50" i="54"/>
  <c r="CY51" i="54"/>
  <c r="DD54" i="54"/>
  <c r="DD55" i="54"/>
  <c r="DF53" i="42"/>
  <c r="DF52" i="42"/>
  <c r="DH52" i="54"/>
  <c r="DH53" i="54"/>
  <c r="DT76" i="53"/>
  <c r="AM76" i="53" s="1"/>
  <c r="DN77" i="53"/>
  <c r="DS76" i="53"/>
  <c r="AL76" i="53" s="1"/>
  <c r="DR80" i="53"/>
  <c r="AK80" i="53" s="1"/>
  <c r="DL81" i="53"/>
  <c r="DQ80" i="53"/>
  <c r="AJ80" i="53" s="1"/>
  <c r="DL77" i="45"/>
  <c r="DQ76" i="45"/>
  <c r="AJ76" i="45" s="1"/>
  <c r="DR76" i="45"/>
  <c r="AK76" i="45" s="1"/>
  <c r="DT76" i="47"/>
  <c r="AM76" i="47" s="1"/>
  <c r="DN77" i="47"/>
  <c r="DS76" i="47"/>
  <c r="AL76" i="47" s="1"/>
  <c r="DR76" i="47"/>
  <c r="AK76" i="47" s="1"/>
  <c r="DL77" i="47"/>
  <c r="DQ76" i="47"/>
  <c r="AJ76" i="47" s="1"/>
  <c r="DR76" i="46"/>
  <c r="AK76" i="46" s="1"/>
  <c r="DQ76" i="46"/>
  <c r="AJ76" i="46" s="1"/>
  <c r="DL77" i="46"/>
  <c r="DS76" i="43"/>
  <c r="AL76" i="43" s="1"/>
  <c r="DT76" i="43"/>
  <c r="AM76" i="43" s="1"/>
  <c r="DN77" i="43"/>
  <c r="DL81" i="43"/>
  <c r="DQ80" i="43"/>
  <c r="AJ80" i="43" s="1"/>
  <c r="DR80" i="43"/>
  <c r="AK80" i="43" s="1"/>
  <c r="DN77" i="54"/>
  <c r="DT76" i="54"/>
  <c r="AM76" i="54" s="1"/>
  <c r="DS76" i="54"/>
  <c r="AL76" i="54" s="1"/>
  <c r="DL78" i="54"/>
  <c r="DQ77" i="54"/>
  <c r="AJ77" i="54" s="1"/>
  <c r="DR77" i="54"/>
  <c r="AK77" i="54" s="1"/>
  <c r="DF53" i="43"/>
  <c r="L51" i="43"/>
  <c r="U51" i="43" s="1"/>
  <c r="DF52" i="43"/>
  <c r="DF53" i="54"/>
  <c r="L51" i="54"/>
  <c r="U51" i="54" s="1"/>
  <c r="DF52" i="54"/>
  <c r="DT81" i="42"/>
  <c r="AM81" i="42" s="1"/>
  <c r="DS81" i="42"/>
  <c r="AL81" i="42" s="1"/>
  <c r="DN82" i="42"/>
  <c r="DN83" i="42" s="1"/>
  <c r="DQ80" i="42"/>
  <c r="AJ80" i="42" s="1"/>
  <c r="DL81" i="42"/>
  <c r="DR80" i="42"/>
  <c r="AK80" i="42" s="1"/>
  <c r="DR77" i="22"/>
  <c r="AK77" i="22" s="1"/>
  <c r="DL78" i="22"/>
  <c r="DQ77" i="22"/>
  <c r="AJ77" i="22" s="1"/>
  <c r="DT77" i="22"/>
  <c r="AM77" i="22" s="1"/>
  <c r="DN78" i="22"/>
  <c r="DS77" i="22"/>
  <c r="AL77" i="22" s="1"/>
  <c r="DT77" i="45"/>
  <c r="AM77" i="45" s="1"/>
  <c r="DN78" i="45"/>
  <c r="DS77" i="45"/>
  <c r="AL77" i="45" s="1"/>
  <c r="DN81" i="46"/>
  <c r="DS80" i="46"/>
  <c r="AL80" i="46" s="1"/>
  <c r="DT80" i="46"/>
  <c r="AM80" i="46" s="1"/>
  <c r="DJ57" i="56"/>
  <c r="DJ56" i="56"/>
  <c r="CY54" i="56"/>
  <c r="L54" i="56" s="1"/>
  <c r="U54" i="56" s="1"/>
  <c r="CY55" i="56"/>
  <c r="DA59" i="56"/>
  <c r="DA58" i="56"/>
  <c r="L53" i="56"/>
  <c r="U53" i="56" s="1"/>
  <c r="DI59" i="56"/>
  <c r="DI58" i="56"/>
  <c r="DN80" i="56"/>
  <c r="DF57" i="56"/>
  <c r="DF56" i="56"/>
  <c r="DO77" i="56"/>
  <c r="DS76" i="56"/>
  <c r="AL76" i="56" s="1"/>
  <c r="DT76" i="56"/>
  <c r="AM76" i="56" s="1"/>
  <c r="CZ57" i="56"/>
  <c r="CZ56" i="56"/>
  <c r="DD57" i="56"/>
  <c r="DD56" i="56"/>
  <c r="DE59" i="56"/>
  <c r="DE58" i="56"/>
  <c r="DG57" i="56"/>
  <c r="DG56" i="56"/>
  <c r="DM77" i="56"/>
  <c r="DQ76" i="56"/>
  <c r="AJ76" i="56" s="1"/>
  <c r="DR76" i="56"/>
  <c r="AK76" i="56" s="1"/>
  <c r="DH57" i="56"/>
  <c r="DH56" i="56"/>
  <c r="L55" i="56"/>
  <c r="U55" i="56" s="1"/>
  <c r="CX57" i="56"/>
  <c r="CX56" i="56"/>
  <c r="DL80" i="56"/>
  <c r="DC57" i="56"/>
  <c r="DC56" i="56"/>
  <c r="DB57" i="56"/>
  <c r="DB56" i="56"/>
  <c r="DS69" i="44"/>
  <c r="AL69" i="44" s="1"/>
  <c r="DO70" i="44"/>
  <c r="DT69" i="44"/>
  <c r="AM69" i="44" s="1"/>
  <c r="DR67" i="44"/>
  <c r="AK67" i="44" s="1"/>
  <c r="DQ67" i="44"/>
  <c r="AJ67" i="44" s="1"/>
  <c r="DM68" i="44"/>
  <c r="DI53" i="22"/>
  <c r="DI52" i="22"/>
  <c r="DH52" i="22"/>
  <c r="DH53" i="22"/>
  <c r="DG50" i="22"/>
  <c r="DG51" i="22"/>
  <c r="DF58" i="22"/>
  <c r="DF59" i="22"/>
  <c r="DD53" i="22"/>
  <c r="DD52" i="22"/>
  <c r="L50" i="22"/>
  <c r="U50" i="22" s="1"/>
  <c r="DB51" i="22"/>
  <c r="DB50" i="22"/>
  <c r="DA58" i="22"/>
  <c r="DA59" i="22"/>
  <c r="CY54" i="22"/>
  <c r="CY55" i="22"/>
  <c r="CX53" i="22"/>
  <c r="CX52" i="22"/>
  <c r="DH53" i="42"/>
  <c r="L51" i="42"/>
  <c r="U51" i="42" s="1"/>
  <c r="DH52" i="42"/>
  <c r="L52" i="42" s="1"/>
  <c r="U52" i="42" s="1"/>
  <c r="DH54" i="41" l="1"/>
  <c r="DH55" i="41"/>
  <c r="L52" i="41"/>
  <c r="U52" i="41" s="1"/>
  <c r="DF54" i="41"/>
  <c r="DF55" i="41"/>
  <c r="DD55" i="41"/>
  <c r="DD54" i="41"/>
  <c r="CY58" i="41"/>
  <c r="CY59" i="41"/>
  <c r="L53" i="41"/>
  <c r="U53" i="41" s="1"/>
  <c r="CZ55" i="41"/>
  <c r="CZ54" i="41"/>
  <c r="DH52" i="52"/>
  <c r="L52" i="52" s="1"/>
  <c r="U52" i="52" s="1"/>
  <c r="L51" i="52"/>
  <c r="U51" i="52" s="1"/>
  <c r="DH53" i="52"/>
  <c r="CZ53" i="22"/>
  <c r="CZ52" i="22"/>
  <c r="L51" i="22"/>
  <c r="U51" i="22" s="1"/>
  <c r="L57" i="45"/>
  <c r="U57" i="45" s="1"/>
  <c r="DI59" i="45"/>
  <c r="DI58" i="45"/>
  <c r="L58" i="45" s="1"/>
  <c r="U58" i="45" s="1"/>
  <c r="L103" i="47"/>
  <c r="U103" i="47" s="1"/>
  <c r="DG105" i="47"/>
  <c r="DG104" i="47"/>
  <c r="L104" i="47" s="1"/>
  <c r="U104" i="47" s="1"/>
  <c r="CX71" i="46"/>
  <c r="L69" i="46"/>
  <c r="U69" i="46" s="1"/>
  <c r="CX70" i="46"/>
  <c r="L70" i="46" s="1"/>
  <c r="U70" i="46" s="1"/>
  <c r="DA54" i="44"/>
  <c r="L54" i="44" s="1"/>
  <c r="U54" i="44" s="1"/>
  <c r="DA55" i="44"/>
  <c r="L53" i="44"/>
  <c r="U53" i="44" s="1"/>
  <c r="DB63" i="44"/>
  <c r="DB62" i="44"/>
  <c r="CZ69" i="43"/>
  <c r="CZ68" i="43"/>
  <c r="L52" i="43"/>
  <c r="U52" i="43" s="1"/>
  <c r="DH52" i="43"/>
  <c r="DH53" i="43"/>
  <c r="CY55" i="43"/>
  <c r="CY54" i="43"/>
  <c r="DD58" i="42"/>
  <c r="DD59" i="42"/>
  <c r="CY54" i="42"/>
  <c r="CY55" i="42"/>
  <c r="CZ66" i="42"/>
  <c r="CZ67" i="42"/>
  <c r="CZ53" i="54"/>
  <c r="CZ52" i="54"/>
  <c r="L52" i="54" s="1"/>
  <c r="U52" i="54" s="1"/>
  <c r="CY53" i="54"/>
  <c r="CY52" i="54"/>
  <c r="DD56" i="54"/>
  <c r="DD57" i="54"/>
  <c r="DF54" i="42"/>
  <c r="DF55" i="42"/>
  <c r="DH54" i="54"/>
  <c r="DH55" i="54"/>
  <c r="DN78" i="53"/>
  <c r="DS77" i="53"/>
  <c r="AL77" i="53" s="1"/>
  <c r="DT77" i="53"/>
  <c r="AM77" i="53" s="1"/>
  <c r="DR81" i="53"/>
  <c r="AK81" i="53" s="1"/>
  <c r="DQ81" i="53"/>
  <c r="AJ81" i="53" s="1"/>
  <c r="DL82" i="53"/>
  <c r="DL83" i="53" s="1"/>
  <c r="DL78" i="45"/>
  <c r="DQ77" i="45"/>
  <c r="AJ77" i="45" s="1"/>
  <c r="DR77" i="45"/>
  <c r="AK77" i="45" s="1"/>
  <c r="DT77" i="47"/>
  <c r="AM77" i="47" s="1"/>
  <c r="DN78" i="47"/>
  <c r="DS77" i="47"/>
  <c r="AL77" i="47" s="1"/>
  <c r="DR77" i="47"/>
  <c r="AK77" i="47" s="1"/>
  <c r="DQ77" i="47"/>
  <c r="AJ77" i="47" s="1"/>
  <c r="DL78" i="47"/>
  <c r="DR77" i="46"/>
  <c r="AK77" i="46" s="1"/>
  <c r="DL78" i="46"/>
  <c r="DQ77" i="46"/>
  <c r="AJ77" i="46" s="1"/>
  <c r="DS77" i="43"/>
  <c r="AL77" i="43" s="1"/>
  <c r="DT77" i="43"/>
  <c r="AM77" i="43" s="1"/>
  <c r="DN78" i="43"/>
  <c r="DQ81" i="43"/>
  <c r="AJ81" i="43" s="1"/>
  <c r="DL82" i="43"/>
  <c r="DL83" i="43" s="1"/>
  <c r="DR81" i="43"/>
  <c r="AK81" i="43" s="1"/>
  <c r="DN78" i="54"/>
  <c r="DS77" i="54"/>
  <c r="AL77" i="54" s="1"/>
  <c r="DT77" i="54"/>
  <c r="AM77" i="54" s="1"/>
  <c r="DQ78" i="54"/>
  <c r="AJ78" i="54" s="1"/>
  <c r="DL79" i="54"/>
  <c r="DR78" i="54"/>
  <c r="AK78" i="54" s="1"/>
  <c r="DF54" i="43"/>
  <c r="L53" i="43"/>
  <c r="U53" i="43" s="1"/>
  <c r="DF55" i="43"/>
  <c r="DF55" i="54"/>
  <c r="L53" i="54"/>
  <c r="U53" i="54" s="1"/>
  <c r="DF54" i="54"/>
  <c r="DS83" i="42"/>
  <c r="AL83" i="42" s="1"/>
  <c r="DN84" i="42"/>
  <c r="DN85" i="42" s="1"/>
  <c r="DN86" i="42" s="1"/>
  <c r="DN87" i="42" s="1"/>
  <c r="DN88" i="42" s="1"/>
  <c r="DN89" i="42" s="1"/>
  <c r="DN90" i="42" s="1"/>
  <c r="DT83" i="42"/>
  <c r="AM83" i="42" s="1"/>
  <c r="DL82" i="42"/>
  <c r="DL83" i="42" s="1"/>
  <c r="DQ81" i="42"/>
  <c r="AJ81" i="42" s="1"/>
  <c r="DR81" i="42"/>
  <c r="AK81" i="42" s="1"/>
  <c r="DQ78" i="22"/>
  <c r="AJ78" i="22" s="1"/>
  <c r="DL79" i="22"/>
  <c r="DR78" i="22"/>
  <c r="AK78" i="22" s="1"/>
  <c r="DN79" i="22"/>
  <c r="DS78" i="22"/>
  <c r="AL78" i="22" s="1"/>
  <c r="DT78" i="22"/>
  <c r="AM78" i="22" s="1"/>
  <c r="DS78" i="45"/>
  <c r="AL78" i="45" s="1"/>
  <c r="DT78" i="45"/>
  <c r="AM78" i="45" s="1"/>
  <c r="DN79" i="45"/>
  <c r="DS81" i="46"/>
  <c r="AL81" i="46" s="1"/>
  <c r="DT81" i="46"/>
  <c r="AM81" i="46" s="1"/>
  <c r="DN82" i="46"/>
  <c r="DN83" i="46" s="1"/>
  <c r="DL81" i="56"/>
  <c r="DM78" i="56"/>
  <c r="DR77" i="56"/>
  <c r="AK77" i="56" s="1"/>
  <c r="DQ77" i="56"/>
  <c r="AJ77" i="56" s="1"/>
  <c r="DE61" i="56"/>
  <c r="DE60" i="56"/>
  <c r="CZ59" i="56"/>
  <c r="CZ58" i="56"/>
  <c r="DN81" i="56"/>
  <c r="DH59" i="56"/>
  <c r="DH58" i="56"/>
  <c r="DF58" i="56"/>
  <c r="DF59" i="56"/>
  <c r="DA61" i="56"/>
  <c r="DA60" i="56"/>
  <c r="DJ58" i="56"/>
  <c r="DJ59" i="56"/>
  <c r="DB58" i="56"/>
  <c r="DB59" i="56"/>
  <c r="DO78" i="56"/>
  <c r="DS77" i="56"/>
  <c r="AL77" i="56" s="1"/>
  <c r="DT77" i="56"/>
  <c r="AM77" i="56" s="1"/>
  <c r="DC59" i="56"/>
  <c r="DC58" i="56"/>
  <c r="CX58" i="56"/>
  <c r="CX59" i="56"/>
  <c r="DG59" i="56"/>
  <c r="DG58" i="56"/>
  <c r="DD59" i="56"/>
  <c r="DD58" i="56"/>
  <c r="DI61" i="56"/>
  <c r="DI60" i="56"/>
  <c r="CY57" i="56"/>
  <c r="CY56" i="56"/>
  <c r="L56" i="56" s="1"/>
  <c r="U56" i="56" s="1"/>
  <c r="DS70" i="44"/>
  <c r="AL70" i="44" s="1"/>
  <c r="DO71" i="44"/>
  <c r="DO72" i="44" s="1"/>
  <c r="DT70" i="44"/>
  <c r="AM70" i="44" s="1"/>
  <c r="DR68" i="44"/>
  <c r="AK68" i="44" s="1"/>
  <c r="DM69" i="44"/>
  <c r="DQ68" i="44"/>
  <c r="AJ68" i="44" s="1"/>
  <c r="DI55" i="22"/>
  <c r="DI54" i="22"/>
  <c r="DH54" i="22"/>
  <c r="DH55" i="22"/>
  <c r="DG53" i="22"/>
  <c r="DG52" i="22"/>
  <c r="DF61" i="22"/>
  <c r="DF60" i="22"/>
  <c r="DD55" i="22"/>
  <c r="DD54" i="22"/>
  <c r="L52" i="22"/>
  <c r="U52" i="22" s="1"/>
  <c r="DB53" i="22"/>
  <c r="DB52" i="22"/>
  <c r="DA60" i="22"/>
  <c r="DA61" i="22"/>
  <c r="CY57" i="22"/>
  <c r="CY56" i="22"/>
  <c r="L53" i="22"/>
  <c r="U53" i="22" s="1"/>
  <c r="CX55" i="22"/>
  <c r="CX54" i="22"/>
  <c r="DH54" i="42"/>
  <c r="L54" i="42" s="1"/>
  <c r="U54" i="42" s="1"/>
  <c r="L53" i="42"/>
  <c r="U53" i="42" s="1"/>
  <c r="DH55" i="42"/>
  <c r="L54" i="41" l="1"/>
  <c r="U54" i="41" s="1"/>
  <c r="DH56" i="41"/>
  <c r="DH57" i="41"/>
  <c r="DF57" i="41"/>
  <c r="DF56" i="41"/>
  <c r="DD57" i="41"/>
  <c r="DD56" i="41"/>
  <c r="CY61" i="41"/>
  <c r="CY60" i="41"/>
  <c r="CZ56" i="41"/>
  <c r="CZ57" i="41"/>
  <c r="L55" i="41"/>
  <c r="U55" i="41" s="1"/>
  <c r="DH54" i="52"/>
  <c r="L54" i="52" s="1"/>
  <c r="U54" i="52" s="1"/>
  <c r="L53" i="52"/>
  <c r="U53" i="52" s="1"/>
  <c r="DH55" i="52"/>
  <c r="CZ55" i="22"/>
  <c r="CZ54" i="22"/>
  <c r="DI61" i="45"/>
  <c r="L59" i="45"/>
  <c r="U59" i="45" s="1"/>
  <c r="DI60" i="45"/>
  <c r="L60" i="45" s="1"/>
  <c r="U60" i="45" s="1"/>
  <c r="L105" i="47"/>
  <c r="U105" i="47" s="1"/>
  <c r="DG107" i="47"/>
  <c r="DG106" i="47"/>
  <c r="L106" i="47" s="1"/>
  <c r="U106" i="47" s="1"/>
  <c r="L71" i="46"/>
  <c r="U71" i="46" s="1"/>
  <c r="CX73" i="46"/>
  <c r="CX72" i="46"/>
  <c r="L72" i="46" s="1"/>
  <c r="U72" i="46" s="1"/>
  <c r="DA57" i="44"/>
  <c r="DA56" i="44"/>
  <c r="L56" i="44" s="1"/>
  <c r="U56" i="44" s="1"/>
  <c r="L55" i="44"/>
  <c r="U55" i="44" s="1"/>
  <c r="DB65" i="44"/>
  <c r="DB64" i="44"/>
  <c r="CZ71" i="43"/>
  <c r="CZ70" i="43"/>
  <c r="DH55" i="43"/>
  <c r="DH54" i="43"/>
  <c r="L54" i="43" s="1"/>
  <c r="U54" i="43" s="1"/>
  <c r="CY57" i="43"/>
  <c r="CY56" i="43"/>
  <c r="DD60" i="42"/>
  <c r="DD61" i="42"/>
  <c r="CY57" i="42"/>
  <c r="CY56" i="42"/>
  <c r="CZ68" i="42"/>
  <c r="CZ69" i="42"/>
  <c r="CZ55" i="54"/>
  <c r="CZ54" i="54"/>
  <c r="CY54" i="54"/>
  <c r="L54" i="54" s="1"/>
  <c r="U54" i="54" s="1"/>
  <c r="CY55" i="54"/>
  <c r="DD58" i="54"/>
  <c r="DD59" i="54"/>
  <c r="DF56" i="42"/>
  <c r="DF57" i="42"/>
  <c r="DH56" i="54"/>
  <c r="DH57" i="54"/>
  <c r="DN79" i="53"/>
  <c r="DS78" i="53"/>
  <c r="AL78" i="53" s="1"/>
  <c r="DT78" i="53"/>
  <c r="AM78" i="53" s="1"/>
  <c r="DL84" i="53"/>
  <c r="DL85" i="53" s="1"/>
  <c r="DL86" i="53" s="1"/>
  <c r="DL87" i="53" s="1"/>
  <c r="DL88" i="53" s="1"/>
  <c r="DL89" i="53" s="1"/>
  <c r="DL90" i="53" s="1"/>
  <c r="DQ83" i="53"/>
  <c r="AJ83" i="53" s="1"/>
  <c r="DR83" i="53"/>
  <c r="AK83" i="53" s="1"/>
  <c r="DQ78" i="45"/>
  <c r="AJ78" i="45" s="1"/>
  <c r="DL79" i="45"/>
  <c r="DR78" i="45"/>
  <c r="AK78" i="45" s="1"/>
  <c r="DT78" i="47"/>
  <c r="AM78" i="47" s="1"/>
  <c r="DS78" i="47"/>
  <c r="AL78" i="47" s="1"/>
  <c r="DN79" i="47"/>
  <c r="DR78" i="47"/>
  <c r="AK78" i="47" s="1"/>
  <c r="DL79" i="47"/>
  <c r="DQ78" i="47"/>
  <c r="AJ78" i="47" s="1"/>
  <c r="DR78" i="46"/>
  <c r="AK78" i="46" s="1"/>
  <c r="DL79" i="46"/>
  <c r="DQ78" i="46"/>
  <c r="AJ78" i="46" s="1"/>
  <c r="DN79" i="43"/>
  <c r="DS78" i="43"/>
  <c r="AL78" i="43" s="1"/>
  <c r="DT78" i="43"/>
  <c r="AM78" i="43" s="1"/>
  <c r="DL84" i="43"/>
  <c r="DL85" i="43" s="1"/>
  <c r="DL86" i="43" s="1"/>
  <c r="DL87" i="43" s="1"/>
  <c r="DL88" i="43" s="1"/>
  <c r="DL89" i="43" s="1"/>
  <c r="DL90" i="43" s="1"/>
  <c r="DQ83" i="43"/>
  <c r="AJ83" i="43" s="1"/>
  <c r="DR83" i="43"/>
  <c r="AK83" i="43" s="1"/>
  <c r="DN79" i="54"/>
  <c r="DT78" i="54"/>
  <c r="AM78" i="54" s="1"/>
  <c r="DS78" i="54"/>
  <c r="AL78" i="54" s="1"/>
  <c r="DL80" i="54"/>
  <c r="DQ79" i="54"/>
  <c r="AJ79" i="54" s="1"/>
  <c r="DR79" i="54"/>
  <c r="AK79" i="54" s="1"/>
  <c r="DF57" i="43"/>
  <c r="DF56" i="43"/>
  <c r="L55" i="43"/>
  <c r="U55" i="43" s="1"/>
  <c r="DF57" i="54"/>
  <c r="L55" i="54"/>
  <c r="U55" i="54" s="1"/>
  <c r="DF56" i="54"/>
  <c r="DN91" i="42"/>
  <c r="DS90" i="42"/>
  <c r="AL90" i="42" s="1"/>
  <c r="DT90" i="42"/>
  <c r="AM90" i="42" s="1"/>
  <c r="DQ83" i="42"/>
  <c r="AJ83" i="42" s="1"/>
  <c r="DL84" i="42"/>
  <c r="DL85" i="42" s="1"/>
  <c r="DL86" i="42" s="1"/>
  <c r="DL87" i="42" s="1"/>
  <c r="DL88" i="42" s="1"/>
  <c r="DL89" i="42" s="1"/>
  <c r="DL90" i="42" s="1"/>
  <c r="DR83" i="42"/>
  <c r="AK83" i="42" s="1"/>
  <c r="DL80" i="22"/>
  <c r="DR79" i="22"/>
  <c r="AK79" i="22" s="1"/>
  <c r="DQ79" i="22"/>
  <c r="AJ79" i="22" s="1"/>
  <c r="DN80" i="22"/>
  <c r="DT79" i="22"/>
  <c r="AM79" i="22" s="1"/>
  <c r="DS79" i="22"/>
  <c r="AL79" i="22" s="1"/>
  <c r="DS79" i="45"/>
  <c r="AL79" i="45" s="1"/>
  <c r="DN80" i="45"/>
  <c r="DT79" i="45"/>
  <c r="AM79" i="45" s="1"/>
  <c r="DT83" i="46"/>
  <c r="AM83" i="46" s="1"/>
  <c r="DN84" i="46"/>
  <c r="DN85" i="46" s="1"/>
  <c r="DN86" i="46" s="1"/>
  <c r="DN87" i="46" s="1"/>
  <c r="DN88" i="46" s="1"/>
  <c r="DN89" i="46" s="1"/>
  <c r="DN90" i="46" s="1"/>
  <c r="DS83" i="46"/>
  <c r="AL83" i="46" s="1"/>
  <c r="CX61" i="56"/>
  <c r="L59" i="56"/>
  <c r="U59" i="56" s="1"/>
  <c r="CX60" i="56"/>
  <c r="DC60" i="56"/>
  <c r="DC61" i="56"/>
  <c r="DB61" i="56"/>
  <c r="DB60" i="56"/>
  <c r="DM79" i="56"/>
  <c r="DR78" i="56"/>
  <c r="AK78" i="56" s="1"/>
  <c r="DQ78" i="56"/>
  <c r="AJ78" i="56" s="1"/>
  <c r="CY59" i="56"/>
  <c r="CY58" i="56"/>
  <c r="DD60" i="56"/>
  <c r="DD61" i="56"/>
  <c r="L57" i="56"/>
  <c r="U57" i="56" s="1"/>
  <c r="DA62" i="56"/>
  <c r="DA63" i="56"/>
  <c r="DH60" i="56"/>
  <c r="DH61" i="56"/>
  <c r="DN82" i="56"/>
  <c r="DN83" i="56" s="1"/>
  <c r="DE62" i="56"/>
  <c r="DE63" i="56"/>
  <c r="DL82" i="56"/>
  <c r="DL83" i="56" s="1"/>
  <c r="L58" i="56"/>
  <c r="U58" i="56" s="1"/>
  <c r="DJ61" i="56"/>
  <c r="DJ60" i="56"/>
  <c r="DF61" i="56"/>
  <c r="DF60" i="56"/>
  <c r="DI62" i="56"/>
  <c r="DI63" i="56"/>
  <c r="DG60" i="56"/>
  <c r="DG61" i="56"/>
  <c r="DO79" i="56"/>
  <c r="DS78" i="56"/>
  <c r="AL78" i="56" s="1"/>
  <c r="DT78" i="56"/>
  <c r="AM78" i="56" s="1"/>
  <c r="CZ60" i="56"/>
  <c r="CZ61" i="56"/>
  <c r="DT72" i="44"/>
  <c r="AM72" i="44" s="1"/>
  <c r="DS72" i="44"/>
  <c r="AL72" i="44" s="1"/>
  <c r="DO73" i="44"/>
  <c r="DQ69" i="44"/>
  <c r="AJ69" i="44" s="1"/>
  <c r="DM70" i="44"/>
  <c r="DR69" i="44"/>
  <c r="AK69" i="44" s="1"/>
  <c r="DI57" i="22"/>
  <c r="DI56" i="22"/>
  <c r="DH57" i="22"/>
  <c r="DH56" i="22"/>
  <c r="DG54" i="22"/>
  <c r="DG55" i="22"/>
  <c r="DF63" i="22"/>
  <c r="DF62" i="22"/>
  <c r="DD56" i="22"/>
  <c r="DD57" i="22"/>
  <c r="L54" i="22"/>
  <c r="U54" i="22" s="1"/>
  <c r="DB55" i="22"/>
  <c r="DB54" i="22"/>
  <c r="DA62" i="22"/>
  <c r="DA63" i="22"/>
  <c r="CY59" i="22"/>
  <c r="CY58" i="22"/>
  <c r="L55" i="22"/>
  <c r="U55" i="22" s="1"/>
  <c r="CX56" i="22"/>
  <c r="CX57" i="22"/>
  <c r="L55" i="42"/>
  <c r="U55" i="42" s="1"/>
  <c r="DH56" i="42"/>
  <c r="L56" i="42" s="1"/>
  <c r="U56" i="42" s="1"/>
  <c r="DH57" i="42"/>
  <c r="DH59" i="41" l="1"/>
  <c r="DH58" i="41"/>
  <c r="DF58" i="41"/>
  <c r="DF59" i="41"/>
  <c r="L56" i="41"/>
  <c r="U56" i="41" s="1"/>
  <c r="DD59" i="41"/>
  <c r="DD58" i="41"/>
  <c r="CY62" i="41"/>
  <c r="CY63" i="41"/>
  <c r="CZ59" i="41"/>
  <c r="L57" i="41"/>
  <c r="U57" i="41" s="1"/>
  <c r="CZ58" i="41"/>
  <c r="L58" i="41" s="1"/>
  <c r="U58" i="41" s="1"/>
  <c r="L55" i="52"/>
  <c r="U55" i="52" s="1"/>
  <c r="DH57" i="52"/>
  <c r="DH56" i="52"/>
  <c r="L56" i="52" s="1"/>
  <c r="U56" i="52" s="1"/>
  <c r="CZ56" i="22"/>
  <c r="CZ57" i="22"/>
  <c r="L61" i="45"/>
  <c r="U61" i="45" s="1"/>
  <c r="DI63" i="45"/>
  <c r="DI62" i="45"/>
  <c r="L62" i="45" s="1"/>
  <c r="U62" i="45" s="1"/>
  <c r="L107" i="47"/>
  <c r="U107" i="47" s="1"/>
  <c r="DG109" i="47"/>
  <c r="DG108" i="47"/>
  <c r="L108" i="47" s="1"/>
  <c r="U108" i="47" s="1"/>
  <c r="CX75" i="46"/>
  <c r="L73" i="46"/>
  <c r="U73" i="46" s="1"/>
  <c r="CX74" i="46"/>
  <c r="L74" i="46" s="1"/>
  <c r="U74" i="46" s="1"/>
  <c r="DA59" i="44"/>
  <c r="DA58" i="44"/>
  <c r="L58" i="44" s="1"/>
  <c r="U58" i="44" s="1"/>
  <c r="L57" i="44"/>
  <c r="U57" i="44" s="1"/>
  <c r="DB66" i="44"/>
  <c r="DB67" i="44"/>
  <c r="CZ73" i="43"/>
  <c r="CZ72" i="43"/>
  <c r="DH56" i="43"/>
  <c r="L56" i="43" s="1"/>
  <c r="U56" i="43" s="1"/>
  <c r="DH57" i="43"/>
  <c r="CY58" i="43"/>
  <c r="CY59" i="43"/>
  <c r="DD62" i="42"/>
  <c r="DD63" i="42"/>
  <c r="CY58" i="42"/>
  <c r="CY59" i="42"/>
  <c r="CZ70" i="42"/>
  <c r="CZ71" i="42"/>
  <c r="CZ56" i="54"/>
  <c r="CZ57" i="54"/>
  <c r="CY57" i="54"/>
  <c r="CY56" i="54"/>
  <c r="L56" i="54"/>
  <c r="U56" i="54" s="1"/>
  <c r="DD60" i="54"/>
  <c r="DD61" i="54"/>
  <c r="DF59" i="42"/>
  <c r="DF58" i="42"/>
  <c r="DH58" i="54"/>
  <c r="DH59" i="54"/>
  <c r="DN80" i="53"/>
  <c r="DS79" i="53"/>
  <c r="AL79" i="53" s="1"/>
  <c r="DT79" i="53"/>
  <c r="AM79" i="53" s="1"/>
  <c r="DR90" i="53"/>
  <c r="AK90" i="53" s="1"/>
  <c r="DQ90" i="53"/>
  <c r="AJ90" i="53" s="1"/>
  <c r="DL91" i="53"/>
  <c r="DQ79" i="45"/>
  <c r="AJ79" i="45" s="1"/>
  <c r="DL80" i="45"/>
  <c r="DR79" i="45"/>
  <c r="AK79" i="45" s="1"/>
  <c r="DT79" i="47"/>
  <c r="AM79" i="47" s="1"/>
  <c r="DS79" i="47"/>
  <c r="AL79" i="47" s="1"/>
  <c r="DN80" i="47"/>
  <c r="DR79" i="47"/>
  <c r="AK79" i="47" s="1"/>
  <c r="DQ79" i="47"/>
  <c r="AJ79" i="47" s="1"/>
  <c r="DL80" i="47"/>
  <c r="DL80" i="46"/>
  <c r="DR79" i="46"/>
  <c r="AK79" i="46" s="1"/>
  <c r="DQ79" i="46"/>
  <c r="AJ79" i="46" s="1"/>
  <c r="DN80" i="43"/>
  <c r="DS79" i="43"/>
  <c r="AL79" i="43" s="1"/>
  <c r="DT79" i="43"/>
  <c r="AM79" i="43" s="1"/>
  <c r="DR90" i="43"/>
  <c r="AK90" i="43" s="1"/>
  <c r="DL91" i="43"/>
  <c r="DQ90" i="43"/>
  <c r="AJ90" i="43" s="1"/>
  <c r="DN80" i="54"/>
  <c r="DS79" i="54"/>
  <c r="AL79" i="54" s="1"/>
  <c r="DT79" i="54"/>
  <c r="AM79" i="54" s="1"/>
  <c r="DQ80" i="54"/>
  <c r="AJ80" i="54" s="1"/>
  <c r="DL81" i="54"/>
  <c r="DR80" i="54"/>
  <c r="AK80" i="54" s="1"/>
  <c r="DF59" i="43"/>
  <c r="DF58" i="43"/>
  <c r="L57" i="43"/>
  <c r="U57" i="43" s="1"/>
  <c r="DF59" i="54"/>
  <c r="L57" i="54"/>
  <c r="U57" i="54" s="1"/>
  <c r="DF58" i="54"/>
  <c r="DS91" i="42"/>
  <c r="AL91" i="42" s="1"/>
  <c r="DN92" i="42"/>
  <c r="DT91" i="42"/>
  <c r="AM91" i="42" s="1"/>
  <c r="DL91" i="42"/>
  <c r="DQ90" i="42"/>
  <c r="AJ90" i="42" s="1"/>
  <c r="DR90" i="42"/>
  <c r="AK90" i="42" s="1"/>
  <c r="DQ80" i="22"/>
  <c r="AJ80" i="22" s="1"/>
  <c r="DR80" i="22"/>
  <c r="AK80" i="22" s="1"/>
  <c r="DL81" i="22"/>
  <c r="DT80" i="22"/>
  <c r="AM80" i="22" s="1"/>
  <c r="DS80" i="22"/>
  <c r="AL80" i="22" s="1"/>
  <c r="DN81" i="22"/>
  <c r="DN81" i="45"/>
  <c r="DS80" i="45"/>
  <c r="AL80" i="45" s="1"/>
  <c r="DT80" i="45"/>
  <c r="AM80" i="45" s="1"/>
  <c r="DN91" i="46"/>
  <c r="DS90" i="46"/>
  <c r="AL90" i="46" s="1"/>
  <c r="DT90" i="46"/>
  <c r="AM90" i="46" s="1"/>
  <c r="DE64" i="56"/>
  <c r="DE65" i="56"/>
  <c r="DM80" i="56"/>
  <c r="DQ79" i="56"/>
  <c r="AJ79" i="56" s="1"/>
  <c r="DR79" i="56"/>
  <c r="AK79" i="56" s="1"/>
  <c r="DF63" i="56"/>
  <c r="DF62" i="56"/>
  <c r="DH63" i="56"/>
  <c r="DH62" i="56"/>
  <c r="CY60" i="56"/>
  <c r="CY61" i="56"/>
  <c r="L60" i="56"/>
  <c r="U60" i="56" s="1"/>
  <c r="DI64" i="56"/>
  <c r="DI65" i="56"/>
  <c r="DN84" i="56"/>
  <c r="DN85" i="56" s="1"/>
  <c r="DN86" i="56" s="1"/>
  <c r="DN87" i="56" s="1"/>
  <c r="DN88" i="56" s="1"/>
  <c r="DN89" i="56" s="1"/>
  <c r="DN90" i="56" s="1"/>
  <c r="DD63" i="56"/>
  <c r="DD62" i="56"/>
  <c r="DB63" i="56"/>
  <c r="DB62" i="56"/>
  <c r="DG63" i="56"/>
  <c r="DG62" i="56"/>
  <c r="CZ63" i="56"/>
  <c r="CZ62" i="56"/>
  <c r="DO80" i="56"/>
  <c r="DS79" i="56"/>
  <c r="AL79" i="56" s="1"/>
  <c r="DT79" i="56"/>
  <c r="AM79" i="56" s="1"/>
  <c r="DJ63" i="56"/>
  <c r="DJ62" i="56"/>
  <c r="DL84" i="56"/>
  <c r="DL85" i="56" s="1"/>
  <c r="DL86" i="56" s="1"/>
  <c r="DL87" i="56" s="1"/>
  <c r="DL88" i="56" s="1"/>
  <c r="DL89" i="56" s="1"/>
  <c r="DL90" i="56" s="1"/>
  <c r="DA64" i="56"/>
  <c r="DA65" i="56"/>
  <c r="DC63" i="56"/>
  <c r="DC62" i="56"/>
  <c r="L61" i="56"/>
  <c r="U61" i="56" s="1"/>
  <c r="CX63" i="56"/>
  <c r="CX62" i="56"/>
  <c r="DS73" i="44"/>
  <c r="AL73" i="44" s="1"/>
  <c r="DO74" i="44"/>
  <c r="DT73" i="44"/>
  <c r="AM73" i="44" s="1"/>
  <c r="DQ70" i="44"/>
  <c r="AJ70" i="44" s="1"/>
  <c r="DM71" i="44"/>
  <c r="DM72" i="44" s="1"/>
  <c r="DR70" i="44"/>
  <c r="AK70" i="44" s="1"/>
  <c r="DI59" i="22"/>
  <c r="DI58" i="22"/>
  <c r="DH58" i="22"/>
  <c r="DH59" i="22"/>
  <c r="DG57" i="22"/>
  <c r="DG56" i="22"/>
  <c r="DF64" i="22"/>
  <c r="DF65" i="22"/>
  <c r="DD59" i="22"/>
  <c r="DD58" i="22"/>
  <c r="L56" i="22"/>
  <c r="U56" i="22" s="1"/>
  <c r="DB57" i="22"/>
  <c r="DB56" i="22"/>
  <c r="DA65" i="22"/>
  <c r="DA64" i="22"/>
  <c r="CY61" i="22"/>
  <c r="CY60" i="22"/>
  <c r="CX58" i="22"/>
  <c r="CX59" i="22"/>
  <c r="DH59" i="42"/>
  <c r="L57" i="42"/>
  <c r="U57" i="42" s="1"/>
  <c r="DH58" i="42"/>
  <c r="L58" i="42" s="1"/>
  <c r="U58" i="42" s="1"/>
  <c r="DH60" i="41" l="1"/>
  <c r="DH61" i="41"/>
  <c r="DF61" i="41"/>
  <c r="DF60" i="41"/>
  <c r="DD60" i="41"/>
  <c r="DD61" i="41"/>
  <c r="CY65" i="41"/>
  <c r="CY64" i="41"/>
  <c r="CZ60" i="41"/>
  <c r="L60" i="41" s="1"/>
  <c r="U60" i="41" s="1"/>
  <c r="L59" i="41"/>
  <c r="U59" i="41" s="1"/>
  <c r="CZ61" i="41"/>
  <c r="DH58" i="52"/>
  <c r="L58" i="52" s="1"/>
  <c r="U58" i="52" s="1"/>
  <c r="DH59" i="52"/>
  <c r="L57" i="52"/>
  <c r="U57" i="52" s="1"/>
  <c r="CZ59" i="22"/>
  <c r="CZ58" i="22"/>
  <c r="L58" i="22" s="1"/>
  <c r="U58" i="22" s="1"/>
  <c r="L57" i="22"/>
  <c r="U57" i="22" s="1"/>
  <c r="DI65" i="45"/>
  <c r="DI64" i="45"/>
  <c r="L64" i="45" s="1"/>
  <c r="U64" i="45" s="1"/>
  <c r="L63" i="45"/>
  <c r="U63" i="45" s="1"/>
  <c r="L109" i="47"/>
  <c r="U109" i="47" s="1"/>
  <c r="DG111" i="47"/>
  <c r="DG110" i="47"/>
  <c r="L110" i="47" s="1"/>
  <c r="U110" i="47" s="1"/>
  <c r="L75" i="46"/>
  <c r="U75" i="46" s="1"/>
  <c r="CX76" i="46"/>
  <c r="L76" i="46" s="1"/>
  <c r="U76" i="46" s="1"/>
  <c r="CX77" i="46"/>
  <c r="DA60" i="44"/>
  <c r="L60" i="44" s="1"/>
  <c r="U60" i="44" s="1"/>
  <c r="DA61" i="44"/>
  <c r="L59" i="44"/>
  <c r="U59" i="44" s="1"/>
  <c r="DB69" i="44"/>
  <c r="DB68" i="44"/>
  <c r="CZ75" i="43"/>
  <c r="CZ74" i="43"/>
  <c r="DH59" i="43"/>
  <c r="DH58" i="43"/>
  <c r="L58" i="43" s="1"/>
  <c r="U58" i="43" s="1"/>
  <c r="CY61" i="43"/>
  <c r="CY60" i="43"/>
  <c r="DD64" i="42"/>
  <c r="DD65" i="42"/>
  <c r="CY60" i="42"/>
  <c r="CY61" i="42"/>
  <c r="CZ72" i="42"/>
  <c r="CZ73" i="42"/>
  <c r="CZ59" i="54"/>
  <c r="CZ58" i="54"/>
  <c r="CY58" i="54"/>
  <c r="CY59" i="54"/>
  <c r="DD62" i="54"/>
  <c r="DD63" i="54"/>
  <c r="DF61" i="42"/>
  <c r="DF60" i="42"/>
  <c r="DH60" i="54"/>
  <c r="DH61" i="54"/>
  <c r="DN81" i="53"/>
  <c r="DS80" i="53"/>
  <c r="AL80" i="53" s="1"/>
  <c r="DT80" i="53"/>
  <c r="AM80" i="53" s="1"/>
  <c r="DR91" i="53"/>
  <c r="AK91" i="53" s="1"/>
  <c r="DQ91" i="53"/>
  <c r="AJ91" i="53" s="1"/>
  <c r="DL92" i="53"/>
  <c r="DR80" i="45"/>
  <c r="AK80" i="45" s="1"/>
  <c r="DL81" i="45"/>
  <c r="DQ80" i="45"/>
  <c r="AJ80" i="45" s="1"/>
  <c r="DT80" i="47"/>
  <c r="AM80" i="47" s="1"/>
  <c r="DN81" i="47"/>
  <c r="DS80" i="47"/>
  <c r="AL80" i="47" s="1"/>
  <c r="DR80" i="47"/>
  <c r="AK80" i="47" s="1"/>
  <c r="DL81" i="47"/>
  <c r="DQ80" i="47"/>
  <c r="AJ80" i="47" s="1"/>
  <c r="DR80" i="46"/>
  <c r="AK80" i="46" s="1"/>
  <c r="DL81" i="46"/>
  <c r="DQ80" i="46"/>
  <c r="AJ80" i="46" s="1"/>
  <c r="DS80" i="43"/>
  <c r="AL80" i="43" s="1"/>
  <c r="DT80" i="43"/>
  <c r="AM80" i="43" s="1"/>
  <c r="DN81" i="43"/>
  <c r="DQ91" i="43"/>
  <c r="AJ91" i="43" s="1"/>
  <c r="DR91" i="43"/>
  <c r="AK91" i="43" s="1"/>
  <c r="DL92" i="43"/>
  <c r="DN81" i="54"/>
  <c r="DT80" i="54"/>
  <c r="AM80" i="54" s="1"/>
  <c r="DS80" i="54"/>
  <c r="AL80" i="54" s="1"/>
  <c r="DL82" i="54"/>
  <c r="DL83" i="54" s="1"/>
  <c r="DQ81" i="54"/>
  <c r="AJ81" i="54" s="1"/>
  <c r="DR81" i="54"/>
  <c r="AK81" i="54" s="1"/>
  <c r="L59" i="43"/>
  <c r="U59" i="43" s="1"/>
  <c r="DF61" i="43"/>
  <c r="DF60" i="43"/>
  <c r="DF61" i="54"/>
  <c r="L59" i="54"/>
  <c r="U59" i="54" s="1"/>
  <c r="DF60" i="54"/>
  <c r="DN93" i="42"/>
  <c r="DT92" i="42"/>
  <c r="AM92" i="42" s="1"/>
  <c r="DS92" i="42"/>
  <c r="AL92" i="42" s="1"/>
  <c r="DL92" i="42"/>
  <c r="DR91" i="42"/>
  <c r="AK91" i="42" s="1"/>
  <c r="DQ91" i="42"/>
  <c r="AJ91" i="42" s="1"/>
  <c r="DR81" i="22"/>
  <c r="AK81" i="22" s="1"/>
  <c r="DL82" i="22"/>
  <c r="DL83" i="22" s="1"/>
  <c r="DQ81" i="22"/>
  <c r="AJ81" i="22" s="1"/>
  <c r="DT81" i="22"/>
  <c r="AM81" i="22" s="1"/>
  <c r="DN82" i="22"/>
  <c r="DN83" i="22" s="1"/>
  <c r="DS81" i="22"/>
  <c r="AL81" i="22" s="1"/>
  <c r="DT81" i="45"/>
  <c r="AM81" i="45" s="1"/>
  <c r="DS81" i="45"/>
  <c r="AL81" i="45" s="1"/>
  <c r="DN82" i="45"/>
  <c r="DN83" i="45" s="1"/>
  <c r="DS91" i="46"/>
  <c r="AL91" i="46" s="1"/>
  <c r="DN92" i="46"/>
  <c r="DT91" i="46"/>
  <c r="AM91" i="46" s="1"/>
  <c r="DH65" i="56"/>
  <c r="DH64" i="56"/>
  <c r="CX64" i="56"/>
  <c r="CX65" i="56"/>
  <c r="DL91" i="56"/>
  <c r="DN91" i="56"/>
  <c r="CY63" i="56"/>
  <c r="CY62" i="56"/>
  <c r="DM81" i="56"/>
  <c r="DQ80" i="56"/>
  <c r="AJ80" i="56" s="1"/>
  <c r="DR80" i="56"/>
  <c r="AK80" i="56" s="1"/>
  <c r="DO81" i="56"/>
  <c r="DS80" i="56"/>
  <c r="AL80" i="56" s="1"/>
  <c r="DT80" i="56"/>
  <c r="AM80" i="56" s="1"/>
  <c r="DG65" i="56"/>
  <c r="DG64" i="56"/>
  <c r="DD65" i="56"/>
  <c r="DD64" i="56"/>
  <c r="DI67" i="56"/>
  <c r="DI66" i="56"/>
  <c r="DF64" i="56"/>
  <c r="DF65" i="56"/>
  <c r="DE67" i="56"/>
  <c r="DE66" i="56"/>
  <c r="L62" i="56"/>
  <c r="U62" i="56" s="1"/>
  <c r="DC65" i="56"/>
  <c r="DC64" i="56"/>
  <c r="CZ65" i="56"/>
  <c r="CZ64" i="56"/>
  <c r="DB64" i="56"/>
  <c r="DB65" i="56"/>
  <c r="DA67" i="56"/>
  <c r="DA66" i="56"/>
  <c r="DJ64" i="56"/>
  <c r="DJ65" i="56"/>
  <c r="DO75" i="44"/>
  <c r="DT74" i="44"/>
  <c r="AM74" i="44" s="1"/>
  <c r="DS74" i="44"/>
  <c r="AL74" i="44" s="1"/>
  <c r="DM73" i="44"/>
  <c r="DQ72" i="44"/>
  <c r="AJ72" i="44" s="1"/>
  <c r="DR72" i="44"/>
  <c r="AK72" i="44" s="1"/>
  <c r="DI61" i="22"/>
  <c r="DI60" i="22"/>
  <c r="DH61" i="22"/>
  <c r="DH60" i="22"/>
  <c r="DG58" i="22"/>
  <c r="DG59" i="22"/>
  <c r="DF67" i="22"/>
  <c r="DF66" i="22"/>
  <c r="DD61" i="22"/>
  <c r="DD60" i="22"/>
  <c r="DB59" i="22"/>
  <c r="DB58" i="22"/>
  <c r="DA66" i="22"/>
  <c r="DA67" i="22"/>
  <c r="CY62" i="22"/>
  <c r="CY63" i="22"/>
  <c r="CX61" i="22"/>
  <c r="L59" i="22"/>
  <c r="U59" i="22" s="1"/>
  <c r="CX60" i="22"/>
  <c r="L59" i="42"/>
  <c r="U59" i="42" s="1"/>
  <c r="DH60" i="42"/>
  <c r="L60" i="42" s="1"/>
  <c r="U60" i="42" s="1"/>
  <c r="DH61" i="42"/>
  <c r="DH63" i="41" l="1"/>
  <c r="DH62" i="41"/>
  <c r="DF63" i="41"/>
  <c r="DF62" i="41"/>
  <c r="DD63" i="41"/>
  <c r="DD62" i="41"/>
  <c r="CY67" i="41"/>
  <c r="CY66" i="41"/>
  <c r="L61" i="41"/>
  <c r="U61" i="41" s="1"/>
  <c r="CZ63" i="41"/>
  <c r="CZ62" i="41"/>
  <c r="DH60" i="52"/>
  <c r="L60" i="52" s="1"/>
  <c r="U60" i="52" s="1"/>
  <c r="L59" i="52"/>
  <c r="U59" i="52" s="1"/>
  <c r="DH61" i="52"/>
  <c r="CZ60" i="22"/>
  <c r="CZ61" i="22"/>
  <c r="L65" i="45"/>
  <c r="U65" i="45" s="1"/>
  <c r="DI67" i="45"/>
  <c r="DI66" i="45"/>
  <c r="L66" i="45" s="1"/>
  <c r="U66" i="45" s="1"/>
  <c r="L111" i="47"/>
  <c r="U111" i="47" s="1"/>
  <c r="DG113" i="47"/>
  <c r="DG112" i="47"/>
  <c r="L112" i="47" s="1"/>
  <c r="U112" i="47" s="1"/>
  <c r="L77" i="46"/>
  <c r="U77" i="46" s="1"/>
  <c r="CX78" i="46"/>
  <c r="L78" i="46" s="1"/>
  <c r="U78" i="46" s="1"/>
  <c r="CX79" i="46"/>
  <c r="DA63" i="44"/>
  <c r="DA62" i="44"/>
  <c r="L62" i="44" s="1"/>
  <c r="U62" i="44" s="1"/>
  <c r="L61" i="44"/>
  <c r="U61" i="44" s="1"/>
  <c r="DB70" i="44"/>
  <c r="DB71" i="44"/>
  <c r="CZ77" i="43"/>
  <c r="CZ76" i="43"/>
  <c r="L60" i="43"/>
  <c r="U60" i="43" s="1"/>
  <c r="DH60" i="43"/>
  <c r="DH61" i="43"/>
  <c r="CY63" i="43"/>
  <c r="CY62" i="43"/>
  <c r="DD67" i="42"/>
  <c r="DD66" i="42"/>
  <c r="CY63" i="42"/>
  <c r="CY62" i="42"/>
  <c r="CZ75" i="42"/>
  <c r="CZ74" i="42"/>
  <c r="CZ61" i="54"/>
  <c r="CZ60" i="54"/>
  <c r="L58" i="54"/>
  <c r="U58" i="54" s="1"/>
  <c r="CY61" i="54"/>
  <c r="CY60" i="54"/>
  <c r="L60" i="54"/>
  <c r="U60" i="54" s="1"/>
  <c r="DD64" i="54"/>
  <c r="DD65" i="54"/>
  <c r="DF63" i="42"/>
  <c r="DF62" i="42"/>
  <c r="DH62" i="54"/>
  <c r="DH63" i="54"/>
  <c r="DT81" i="53"/>
  <c r="AM81" i="53" s="1"/>
  <c r="DS81" i="53"/>
  <c r="AL81" i="53" s="1"/>
  <c r="DN82" i="53"/>
  <c r="DN83" i="53" s="1"/>
  <c r="DR92" i="53"/>
  <c r="AK92" i="53" s="1"/>
  <c r="DQ92" i="53"/>
  <c r="AJ92" i="53" s="1"/>
  <c r="DL93" i="53"/>
  <c r="DQ81" i="45"/>
  <c r="AJ81" i="45" s="1"/>
  <c r="DL82" i="45"/>
  <c r="DL83" i="45" s="1"/>
  <c r="DR81" i="45"/>
  <c r="AK81" i="45" s="1"/>
  <c r="DN82" i="47"/>
  <c r="DN83" i="47" s="1"/>
  <c r="DS81" i="47"/>
  <c r="AL81" i="47" s="1"/>
  <c r="DT81" i="47"/>
  <c r="AM81" i="47" s="1"/>
  <c r="DR81" i="47"/>
  <c r="AK81" i="47" s="1"/>
  <c r="DQ81" i="47"/>
  <c r="AJ81" i="47" s="1"/>
  <c r="DL82" i="47"/>
  <c r="DL83" i="47" s="1"/>
  <c r="DQ81" i="46"/>
  <c r="AJ81" i="46" s="1"/>
  <c r="DR81" i="46"/>
  <c r="AK81" i="46" s="1"/>
  <c r="DL82" i="46"/>
  <c r="DL83" i="46" s="1"/>
  <c r="DN82" i="43"/>
  <c r="DN83" i="43" s="1"/>
  <c r="DT81" i="43"/>
  <c r="AM81" i="43" s="1"/>
  <c r="DS81" i="43"/>
  <c r="AL81" i="43" s="1"/>
  <c r="DQ92" i="43"/>
  <c r="AJ92" i="43" s="1"/>
  <c r="DL93" i="43"/>
  <c r="DR92" i="43"/>
  <c r="AK92" i="43" s="1"/>
  <c r="DN82" i="54"/>
  <c r="DN83" i="54" s="1"/>
  <c r="DS81" i="54"/>
  <c r="AL81" i="54" s="1"/>
  <c r="DT81" i="54"/>
  <c r="AM81" i="54" s="1"/>
  <c r="DQ83" i="54"/>
  <c r="AJ83" i="54" s="1"/>
  <c r="DR83" i="54"/>
  <c r="AK83" i="54" s="1"/>
  <c r="DL84" i="54"/>
  <c r="DL85" i="54" s="1"/>
  <c r="DL86" i="54" s="1"/>
  <c r="DL87" i="54" s="1"/>
  <c r="DL88" i="54" s="1"/>
  <c r="DL89" i="54" s="1"/>
  <c r="DL90" i="54" s="1"/>
  <c r="L61" i="43"/>
  <c r="U61" i="43" s="1"/>
  <c r="DF62" i="43"/>
  <c r="DF63" i="43"/>
  <c r="DF63" i="54"/>
  <c r="L61" i="54"/>
  <c r="U61" i="54" s="1"/>
  <c r="DF62" i="54"/>
  <c r="DS93" i="42"/>
  <c r="AL93" i="42" s="1"/>
  <c r="DN94" i="42"/>
  <c r="DT93" i="42"/>
  <c r="AM93" i="42" s="1"/>
  <c r="DQ92" i="42"/>
  <c r="AJ92" i="42" s="1"/>
  <c r="DR92" i="42"/>
  <c r="AK92" i="42" s="1"/>
  <c r="DL93" i="42"/>
  <c r="DR83" i="22"/>
  <c r="AK83" i="22" s="1"/>
  <c r="DQ83" i="22"/>
  <c r="AJ83" i="22" s="1"/>
  <c r="DL84" i="22"/>
  <c r="DL85" i="22" s="1"/>
  <c r="DL86" i="22" s="1"/>
  <c r="DL87" i="22" s="1"/>
  <c r="DL88" i="22" s="1"/>
  <c r="DL89" i="22" s="1"/>
  <c r="DL90" i="22" s="1"/>
  <c r="DN84" i="22"/>
  <c r="DN85" i="22" s="1"/>
  <c r="DN86" i="22" s="1"/>
  <c r="DN87" i="22" s="1"/>
  <c r="DN88" i="22" s="1"/>
  <c r="DN89" i="22" s="1"/>
  <c r="DN90" i="22" s="1"/>
  <c r="DS83" i="22"/>
  <c r="AL83" i="22" s="1"/>
  <c r="DT83" i="22"/>
  <c r="AM83" i="22" s="1"/>
  <c r="DN84" i="45"/>
  <c r="DN85" i="45" s="1"/>
  <c r="DN86" i="45" s="1"/>
  <c r="DN87" i="45" s="1"/>
  <c r="DN88" i="45" s="1"/>
  <c r="DN89" i="45" s="1"/>
  <c r="DN90" i="45" s="1"/>
  <c r="DS83" i="45"/>
  <c r="AL83" i="45" s="1"/>
  <c r="DT83" i="45"/>
  <c r="AM83" i="45" s="1"/>
  <c r="DS92" i="46"/>
  <c r="AL92" i="46" s="1"/>
  <c r="DN93" i="46"/>
  <c r="DT92" i="46"/>
  <c r="AM92" i="46" s="1"/>
  <c r="DJ67" i="56"/>
  <c r="DJ66" i="56"/>
  <c r="DB67" i="56"/>
  <c r="DB66" i="56"/>
  <c r="DI68" i="56"/>
  <c r="DI69" i="56"/>
  <c r="DG66" i="56"/>
  <c r="DG67" i="56"/>
  <c r="CY65" i="56"/>
  <c r="CY64" i="56"/>
  <c r="CX67" i="56"/>
  <c r="CX66" i="56"/>
  <c r="L65" i="56"/>
  <c r="U65" i="56" s="1"/>
  <c r="DC66" i="56"/>
  <c r="DC67" i="56"/>
  <c r="DF67" i="56"/>
  <c r="DF66" i="56"/>
  <c r="L64" i="56"/>
  <c r="U64" i="56" s="1"/>
  <c r="DD67" i="56"/>
  <c r="DD66" i="56"/>
  <c r="DM82" i="56"/>
  <c r="DM83" i="56" s="1"/>
  <c r="DR81" i="56"/>
  <c r="AK81" i="56" s="1"/>
  <c r="DQ81" i="56"/>
  <c r="AJ81" i="56" s="1"/>
  <c r="DL92" i="56"/>
  <c r="DE68" i="56"/>
  <c r="DE69" i="56"/>
  <c r="DA68" i="56"/>
  <c r="DA69" i="56"/>
  <c r="CZ67" i="56"/>
  <c r="CZ66" i="56"/>
  <c r="DO82" i="56"/>
  <c r="DO83" i="56" s="1"/>
  <c r="DS81" i="56"/>
  <c r="AL81" i="56" s="1"/>
  <c r="DT81" i="56"/>
  <c r="AM81" i="56" s="1"/>
  <c r="DN92" i="56"/>
  <c r="L63" i="56"/>
  <c r="U63" i="56" s="1"/>
  <c r="DH67" i="56"/>
  <c r="DH66" i="56"/>
  <c r="DS75" i="44"/>
  <c r="AL75" i="44" s="1"/>
  <c r="DO76" i="44"/>
  <c r="DT75" i="44"/>
  <c r="AM75" i="44" s="1"/>
  <c r="DQ73" i="44"/>
  <c r="AJ73" i="44" s="1"/>
  <c r="DR73" i="44"/>
  <c r="AK73" i="44" s="1"/>
  <c r="DM74" i="44"/>
  <c r="DI63" i="22"/>
  <c r="DI62" i="22"/>
  <c r="DH62" i="22"/>
  <c r="DH63" i="22"/>
  <c r="DG61" i="22"/>
  <c r="DG60" i="22"/>
  <c r="DF69" i="22"/>
  <c r="DF68" i="22"/>
  <c r="DD62" i="22"/>
  <c r="DD63" i="22"/>
  <c r="L60" i="22"/>
  <c r="U60" i="22" s="1"/>
  <c r="DB60" i="22"/>
  <c r="DB61" i="22"/>
  <c r="DA68" i="22"/>
  <c r="DA69" i="22"/>
  <c r="CY64" i="22"/>
  <c r="CY65" i="22"/>
  <c r="CX63" i="22"/>
  <c r="L61" i="22"/>
  <c r="U61" i="22" s="1"/>
  <c r="CX62" i="22"/>
  <c r="DH62" i="42"/>
  <c r="L62" i="42" s="1"/>
  <c r="U62" i="42" s="1"/>
  <c r="L61" i="42"/>
  <c r="U61" i="42" s="1"/>
  <c r="DH63" i="42"/>
  <c r="DH65" i="41" l="1"/>
  <c r="DH64" i="41"/>
  <c r="DF64" i="41"/>
  <c r="DF65" i="41"/>
  <c r="L62" i="41"/>
  <c r="U62" i="41" s="1"/>
  <c r="DD65" i="41"/>
  <c r="DD64" i="41"/>
  <c r="CY69" i="41"/>
  <c r="CY68" i="41"/>
  <c r="L63" i="41"/>
  <c r="U63" i="41" s="1"/>
  <c r="CZ65" i="41"/>
  <c r="CZ64" i="41"/>
  <c r="L64" i="41" s="1"/>
  <c r="U64" i="41" s="1"/>
  <c r="DH62" i="52"/>
  <c r="L62" i="52" s="1"/>
  <c r="U62" i="52" s="1"/>
  <c r="L61" i="52"/>
  <c r="U61" i="52" s="1"/>
  <c r="DH63" i="52"/>
  <c r="CZ62" i="22"/>
  <c r="CZ63" i="22"/>
  <c r="L63" i="22" s="1"/>
  <c r="U63" i="22" s="1"/>
  <c r="DI69" i="45"/>
  <c r="L67" i="45"/>
  <c r="U67" i="45" s="1"/>
  <c r="DI68" i="45"/>
  <c r="L68" i="45" s="1"/>
  <c r="U68" i="45" s="1"/>
  <c r="L113" i="47"/>
  <c r="U113" i="47" s="1"/>
  <c r="DG115" i="47"/>
  <c r="DG114" i="47"/>
  <c r="L114" i="47" s="1"/>
  <c r="U114" i="47" s="1"/>
  <c r="CX81" i="46"/>
  <c r="CX80" i="46"/>
  <c r="L80" i="46" s="1"/>
  <c r="U80" i="46" s="1"/>
  <c r="L79" i="46"/>
  <c r="U79" i="46" s="1"/>
  <c r="DA64" i="44"/>
  <c r="L64" i="44" s="1"/>
  <c r="U64" i="44" s="1"/>
  <c r="DA65" i="44"/>
  <c r="L63" i="44"/>
  <c r="U63" i="44" s="1"/>
  <c r="DB73" i="44"/>
  <c r="DB72" i="44"/>
  <c r="CZ78" i="43"/>
  <c r="CZ79" i="43"/>
  <c r="L62" i="43"/>
  <c r="U62" i="43" s="1"/>
  <c r="DH62" i="43"/>
  <c r="DH63" i="43"/>
  <c r="CY64" i="43"/>
  <c r="CY65" i="43"/>
  <c r="DD68" i="42"/>
  <c r="DD69" i="42"/>
  <c r="CY64" i="42"/>
  <c r="CY65" i="42"/>
  <c r="CZ76" i="42"/>
  <c r="CZ77" i="42"/>
  <c r="CZ63" i="54"/>
  <c r="CZ62" i="54"/>
  <c r="CY62" i="54"/>
  <c r="L62" i="54" s="1"/>
  <c r="U62" i="54" s="1"/>
  <c r="CY63" i="54"/>
  <c r="DD66" i="54"/>
  <c r="DD67" i="54"/>
  <c r="DF64" i="42"/>
  <c r="DF65" i="42"/>
  <c r="DH64" i="54"/>
  <c r="DH65" i="54"/>
  <c r="DT83" i="53"/>
  <c r="AM83" i="53" s="1"/>
  <c r="DN84" i="53"/>
  <c r="DN85" i="53" s="1"/>
  <c r="DN86" i="53" s="1"/>
  <c r="DN87" i="53" s="1"/>
  <c r="DN88" i="53" s="1"/>
  <c r="DN89" i="53" s="1"/>
  <c r="DN90" i="53" s="1"/>
  <c r="DS83" i="53"/>
  <c r="AL83" i="53" s="1"/>
  <c r="DR93" i="53"/>
  <c r="AK93" i="53" s="1"/>
  <c r="DQ93" i="53"/>
  <c r="AJ93" i="53" s="1"/>
  <c r="DL94" i="53"/>
  <c r="DL84" i="45"/>
  <c r="DL85" i="45" s="1"/>
  <c r="DL86" i="45" s="1"/>
  <c r="DL87" i="45" s="1"/>
  <c r="DL88" i="45" s="1"/>
  <c r="DL89" i="45" s="1"/>
  <c r="DL90" i="45" s="1"/>
  <c r="DR83" i="45"/>
  <c r="AK83" i="45" s="1"/>
  <c r="DQ83" i="45"/>
  <c r="AJ83" i="45" s="1"/>
  <c r="DT83" i="47"/>
  <c r="AM83" i="47" s="1"/>
  <c r="DS83" i="47"/>
  <c r="AL83" i="47" s="1"/>
  <c r="DN84" i="47"/>
  <c r="DN85" i="47" s="1"/>
  <c r="DN86" i="47" s="1"/>
  <c r="DN87" i="47" s="1"/>
  <c r="DN88" i="47" s="1"/>
  <c r="DN89" i="47" s="1"/>
  <c r="DN90" i="47" s="1"/>
  <c r="DL84" i="47"/>
  <c r="DL85" i="47" s="1"/>
  <c r="DL86" i="47" s="1"/>
  <c r="DL87" i="47" s="1"/>
  <c r="DL88" i="47" s="1"/>
  <c r="DL89" i="47" s="1"/>
  <c r="DL90" i="47" s="1"/>
  <c r="DR83" i="47"/>
  <c r="AK83" i="47" s="1"/>
  <c r="DQ83" i="47"/>
  <c r="AJ83" i="47" s="1"/>
  <c r="DL84" i="46"/>
  <c r="DL85" i="46" s="1"/>
  <c r="DL86" i="46" s="1"/>
  <c r="DL87" i="46" s="1"/>
  <c r="DL88" i="46" s="1"/>
  <c r="DL89" i="46" s="1"/>
  <c r="DL90" i="46" s="1"/>
  <c r="DR83" i="46"/>
  <c r="AK83" i="46" s="1"/>
  <c r="DQ83" i="46"/>
  <c r="AJ83" i="46" s="1"/>
  <c r="DT83" i="43"/>
  <c r="AM83" i="43" s="1"/>
  <c r="DN84" i="43"/>
  <c r="DN85" i="43" s="1"/>
  <c r="DN86" i="43" s="1"/>
  <c r="DN87" i="43" s="1"/>
  <c r="DN88" i="43" s="1"/>
  <c r="DN89" i="43" s="1"/>
  <c r="DN90" i="43" s="1"/>
  <c r="DS83" i="43"/>
  <c r="AL83" i="43" s="1"/>
  <c r="DL94" i="43"/>
  <c r="DQ93" i="43"/>
  <c r="AJ93" i="43" s="1"/>
  <c r="DR93" i="43"/>
  <c r="AK93" i="43" s="1"/>
  <c r="DS83" i="54"/>
  <c r="AL83" i="54" s="1"/>
  <c r="DT83" i="54"/>
  <c r="AM83" i="54" s="1"/>
  <c r="DN84" i="54"/>
  <c r="DN85" i="54" s="1"/>
  <c r="DN86" i="54" s="1"/>
  <c r="DN87" i="54" s="1"/>
  <c r="DN88" i="54" s="1"/>
  <c r="DN89" i="54" s="1"/>
  <c r="DN90" i="54" s="1"/>
  <c r="DR90" i="54"/>
  <c r="AK90" i="54" s="1"/>
  <c r="DQ90" i="54"/>
  <c r="AJ90" i="54" s="1"/>
  <c r="DL91" i="54"/>
  <c r="DF64" i="43"/>
  <c r="L63" i="43"/>
  <c r="U63" i="43" s="1"/>
  <c r="DF65" i="43"/>
  <c r="DF65" i="54"/>
  <c r="L63" i="54"/>
  <c r="U63" i="54" s="1"/>
  <c r="DF64" i="54"/>
  <c r="DS94" i="42"/>
  <c r="AL94" i="42" s="1"/>
  <c r="DN95" i="42"/>
  <c r="DT94" i="42"/>
  <c r="AM94" i="42" s="1"/>
  <c r="DQ93" i="42"/>
  <c r="AJ93" i="42" s="1"/>
  <c r="DL94" i="42"/>
  <c r="DR93" i="42"/>
  <c r="AK93" i="42" s="1"/>
  <c r="DR90" i="22"/>
  <c r="AK90" i="22" s="1"/>
  <c r="DL91" i="22"/>
  <c r="DQ90" i="22"/>
  <c r="AJ90" i="22" s="1"/>
  <c r="DN91" i="22"/>
  <c r="DT90" i="22"/>
  <c r="AM90" i="22" s="1"/>
  <c r="DS90" i="22"/>
  <c r="AL90" i="22" s="1"/>
  <c r="DN91" i="45"/>
  <c r="DT90" i="45"/>
  <c r="AM90" i="45" s="1"/>
  <c r="DS90" i="45"/>
  <c r="AL90" i="45" s="1"/>
  <c r="DS93" i="46"/>
  <c r="AL93" i="46" s="1"/>
  <c r="DN94" i="46"/>
  <c r="DT93" i="46"/>
  <c r="AM93" i="46" s="1"/>
  <c r="DE70" i="56"/>
  <c r="DE71" i="56"/>
  <c r="L66" i="56"/>
  <c r="U66" i="56" s="1"/>
  <c r="DG69" i="56"/>
  <c r="DG68" i="56"/>
  <c r="CZ68" i="56"/>
  <c r="CZ69" i="56"/>
  <c r="DD68" i="56"/>
  <c r="DD69" i="56"/>
  <c r="DC69" i="56"/>
  <c r="DC68" i="56"/>
  <c r="CX69" i="56"/>
  <c r="CX68" i="56"/>
  <c r="DB69" i="56"/>
  <c r="DB68" i="56"/>
  <c r="DA70" i="56"/>
  <c r="DA71" i="56"/>
  <c r="DI70" i="56"/>
  <c r="DI71" i="56"/>
  <c r="DH68" i="56"/>
  <c r="DH69" i="56"/>
  <c r="DL93" i="56"/>
  <c r="DF69" i="56"/>
  <c r="DF68" i="56"/>
  <c r="DN93" i="56"/>
  <c r="DO84" i="56"/>
  <c r="DO85" i="56" s="1"/>
  <c r="DO86" i="56" s="1"/>
  <c r="DO87" i="56" s="1"/>
  <c r="DO88" i="56" s="1"/>
  <c r="DO89" i="56" s="1"/>
  <c r="DO90" i="56" s="1"/>
  <c r="DS83" i="56"/>
  <c r="AL83" i="56" s="1"/>
  <c r="DT83" i="56"/>
  <c r="AM83" i="56" s="1"/>
  <c r="DM84" i="56"/>
  <c r="DM85" i="56" s="1"/>
  <c r="DM86" i="56" s="1"/>
  <c r="DM87" i="56" s="1"/>
  <c r="DM88" i="56" s="1"/>
  <c r="DM89" i="56" s="1"/>
  <c r="DM90" i="56" s="1"/>
  <c r="DQ83" i="56"/>
  <c r="AJ83" i="56" s="1"/>
  <c r="DR83" i="56"/>
  <c r="AK83" i="56" s="1"/>
  <c r="CY66" i="56"/>
  <c r="CY67" i="56"/>
  <c r="DJ69" i="56"/>
  <c r="DJ68" i="56"/>
  <c r="DO77" i="44"/>
  <c r="DT76" i="44"/>
  <c r="AM76" i="44" s="1"/>
  <c r="DS76" i="44"/>
  <c r="AL76" i="44" s="1"/>
  <c r="DR74" i="44"/>
  <c r="AK74" i="44" s="1"/>
  <c r="DM75" i="44"/>
  <c r="DQ74" i="44"/>
  <c r="AJ74" i="44" s="1"/>
  <c r="DI65" i="22"/>
  <c r="DI64" i="22"/>
  <c r="DH64" i="22"/>
  <c r="DH65" i="22"/>
  <c r="DG63" i="22"/>
  <c r="DG62" i="22"/>
  <c r="DF71" i="22"/>
  <c r="DF70" i="22"/>
  <c r="DD64" i="22"/>
  <c r="DD65" i="22"/>
  <c r="L62" i="22"/>
  <c r="U62" i="22" s="1"/>
  <c r="DB62" i="22"/>
  <c r="DB63" i="22"/>
  <c r="DA70" i="22"/>
  <c r="DA71" i="22"/>
  <c r="CY67" i="22"/>
  <c r="CY66" i="22"/>
  <c r="CX64" i="22"/>
  <c r="CX65" i="22"/>
  <c r="DH65" i="42"/>
  <c r="L63" i="42"/>
  <c r="U63" i="42" s="1"/>
  <c r="DH64" i="42"/>
  <c r="L64" i="42" s="1"/>
  <c r="U64" i="42" s="1"/>
  <c r="DH66" i="41" l="1"/>
  <c r="DH67" i="41"/>
  <c r="DF67" i="41"/>
  <c r="DF66" i="41"/>
  <c r="DD66" i="41"/>
  <c r="DD67" i="41"/>
  <c r="CY70" i="41"/>
  <c r="CY71" i="41"/>
  <c r="CZ67" i="41"/>
  <c r="L65" i="41"/>
  <c r="U65" i="41" s="1"/>
  <c r="CZ66" i="41"/>
  <c r="L66" i="41" s="1"/>
  <c r="U66" i="41" s="1"/>
  <c r="L63" i="52"/>
  <c r="U63" i="52" s="1"/>
  <c r="DH65" i="52"/>
  <c r="DH64" i="52"/>
  <c r="L64" i="52" s="1"/>
  <c r="U64" i="52" s="1"/>
  <c r="CZ65" i="22"/>
  <c r="CZ64" i="22"/>
  <c r="L69" i="45"/>
  <c r="U69" i="45" s="1"/>
  <c r="DI71" i="45"/>
  <c r="DI70" i="45"/>
  <c r="L70" i="45" s="1"/>
  <c r="U70" i="45" s="1"/>
  <c r="L115" i="47"/>
  <c r="U115" i="47" s="1"/>
  <c r="DG117" i="47"/>
  <c r="DG116" i="47"/>
  <c r="L116" i="47" s="1"/>
  <c r="U116" i="47" s="1"/>
  <c r="CX83" i="46"/>
  <c r="L81" i="46"/>
  <c r="U81" i="46" s="1"/>
  <c r="CX82" i="46"/>
  <c r="L82" i="46" s="1"/>
  <c r="U82" i="46" s="1"/>
  <c r="DA66" i="44"/>
  <c r="L66" i="44" s="1"/>
  <c r="U66" i="44" s="1"/>
  <c r="DA67" i="44"/>
  <c r="L65" i="44"/>
  <c r="U65" i="44" s="1"/>
  <c r="DB74" i="44"/>
  <c r="DB75" i="44"/>
  <c r="CZ80" i="43"/>
  <c r="CZ81" i="43"/>
  <c r="DH64" i="43"/>
  <c r="DH65" i="43"/>
  <c r="L65" i="43" s="1"/>
  <c r="U65" i="43" s="1"/>
  <c r="L64" i="43"/>
  <c r="U64" i="43" s="1"/>
  <c r="CY67" i="43"/>
  <c r="CY66" i="43"/>
  <c r="DD70" i="42"/>
  <c r="DD71" i="42"/>
  <c r="CY66" i="42"/>
  <c r="CY67" i="42"/>
  <c r="CZ79" i="42"/>
  <c r="CZ78" i="42"/>
  <c r="CZ65" i="54"/>
  <c r="CZ64" i="54"/>
  <c r="L64" i="54" s="1"/>
  <c r="U64" i="54" s="1"/>
  <c r="CY65" i="54"/>
  <c r="CY64" i="54"/>
  <c r="DD68" i="54"/>
  <c r="DD69" i="54"/>
  <c r="DF66" i="42"/>
  <c r="DF67" i="42"/>
  <c r="DH66" i="54"/>
  <c r="DH67" i="54"/>
  <c r="DS90" i="53"/>
  <c r="AL90" i="53" s="1"/>
  <c r="DT90" i="53"/>
  <c r="AM90" i="53" s="1"/>
  <c r="DN91" i="53"/>
  <c r="DR94" i="53"/>
  <c r="AK94" i="53" s="1"/>
  <c r="DL95" i="53"/>
  <c r="DQ94" i="53"/>
  <c r="AJ94" i="53" s="1"/>
  <c r="DR90" i="45"/>
  <c r="AK90" i="45" s="1"/>
  <c r="DL91" i="45"/>
  <c r="DQ90" i="45"/>
  <c r="AJ90" i="45" s="1"/>
  <c r="DT90" i="47"/>
  <c r="AM90" i="47" s="1"/>
  <c r="DN91" i="47"/>
  <c r="DS90" i="47"/>
  <c r="AL90" i="47" s="1"/>
  <c r="DL91" i="47"/>
  <c r="DQ90" i="47"/>
  <c r="AJ90" i="47" s="1"/>
  <c r="DR90" i="47"/>
  <c r="AK90" i="47" s="1"/>
  <c r="DR90" i="46"/>
  <c r="AK90" i="46" s="1"/>
  <c r="DL91" i="46"/>
  <c r="DQ90" i="46"/>
  <c r="AJ90" i="46" s="1"/>
  <c r="DT90" i="43"/>
  <c r="AM90" i="43" s="1"/>
  <c r="DS90" i="43"/>
  <c r="AL90" i="43" s="1"/>
  <c r="DN91" i="43"/>
  <c r="DR94" i="43"/>
  <c r="AK94" i="43" s="1"/>
  <c r="DQ94" i="43"/>
  <c r="AJ94" i="43" s="1"/>
  <c r="DL95" i="43"/>
  <c r="DS90" i="54"/>
  <c r="AL90" i="54" s="1"/>
  <c r="DN91" i="54"/>
  <c r="DT90" i="54"/>
  <c r="AM90" i="54" s="1"/>
  <c r="DR91" i="54"/>
  <c r="AK91" i="54" s="1"/>
  <c r="DL92" i="54"/>
  <c r="DQ91" i="54"/>
  <c r="AJ91" i="54" s="1"/>
  <c r="DF67" i="43"/>
  <c r="DF66" i="43"/>
  <c r="DF67" i="54"/>
  <c r="L65" i="54"/>
  <c r="U65" i="54" s="1"/>
  <c r="DF66" i="54"/>
  <c r="DS95" i="42"/>
  <c r="AL95" i="42" s="1"/>
  <c r="DN96" i="42"/>
  <c r="DT95" i="42"/>
  <c r="AM95" i="42" s="1"/>
  <c r="DQ94" i="42"/>
  <c r="AJ94" i="42" s="1"/>
  <c r="DL95" i="42"/>
  <c r="DR94" i="42"/>
  <c r="AK94" i="42" s="1"/>
  <c r="DR91" i="22"/>
  <c r="AK91" i="22" s="1"/>
  <c r="DQ91" i="22"/>
  <c r="AJ91" i="22" s="1"/>
  <c r="DL92" i="22"/>
  <c r="DT91" i="22"/>
  <c r="AM91" i="22" s="1"/>
  <c r="DN92" i="22"/>
  <c r="DS91" i="22"/>
  <c r="AL91" i="22" s="1"/>
  <c r="DN92" i="45"/>
  <c r="DS91" i="45"/>
  <c r="AL91" i="45" s="1"/>
  <c r="DT91" i="45"/>
  <c r="AM91" i="45" s="1"/>
  <c r="DN95" i="46"/>
  <c r="DS94" i="46"/>
  <c r="AL94" i="46" s="1"/>
  <c r="DT94" i="46"/>
  <c r="AM94" i="46" s="1"/>
  <c r="DN94" i="56"/>
  <c r="DI72" i="56"/>
  <c r="DI73" i="56"/>
  <c r="CY69" i="56"/>
  <c r="CY68" i="56"/>
  <c r="L68" i="56" s="1"/>
  <c r="U68" i="56" s="1"/>
  <c r="DM91" i="56"/>
  <c r="DR90" i="56"/>
  <c r="AK90" i="56" s="1"/>
  <c r="DQ90" i="56"/>
  <c r="AJ90" i="56" s="1"/>
  <c r="DF71" i="56"/>
  <c r="DF70" i="56"/>
  <c r="DH70" i="56"/>
  <c r="DH71" i="56"/>
  <c r="DA72" i="56"/>
  <c r="DA73" i="56"/>
  <c r="DC70" i="56"/>
  <c r="DC71" i="56"/>
  <c r="DE72" i="56"/>
  <c r="DE73" i="56"/>
  <c r="DL94" i="56"/>
  <c r="CX71" i="56"/>
  <c r="L69" i="56"/>
  <c r="U69" i="56" s="1"/>
  <c r="CX70" i="56"/>
  <c r="DG70" i="56"/>
  <c r="DG71" i="56"/>
  <c r="DJ71" i="56"/>
  <c r="DJ70" i="56"/>
  <c r="DO91" i="56"/>
  <c r="DT90" i="56"/>
  <c r="AM90" i="56" s="1"/>
  <c r="DS90" i="56"/>
  <c r="AL90" i="56" s="1"/>
  <c r="DB71" i="56"/>
  <c r="DB70" i="56"/>
  <c r="CZ70" i="56"/>
  <c r="CZ71" i="56"/>
  <c r="L67" i="56"/>
  <c r="U67" i="56" s="1"/>
  <c r="DD70" i="56"/>
  <c r="DD71" i="56"/>
  <c r="DT77" i="44"/>
  <c r="AM77" i="44" s="1"/>
  <c r="DO78" i="44"/>
  <c r="DS77" i="44"/>
  <c r="AL77" i="44" s="1"/>
  <c r="DM76" i="44"/>
  <c r="DR75" i="44"/>
  <c r="AK75" i="44" s="1"/>
  <c r="DQ75" i="44"/>
  <c r="AJ75" i="44" s="1"/>
  <c r="DI67" i="22"/>
  <c r="DI66" i="22"/>
  <c r="DH67" i="22"/>
  <c r="DH66" i="22"/>
  <c r="DG65" i="22"/>
  <c r="DG64" i="22"/>
  <c r="DF72" i="22"/>
  <c r="DF73" i="22"/>
  <c r="DD67" i="22"/>
  <c r="DD66" i="22"/>
  <c r="DB64" i="22"/>
  <c r="L64" i="22" s="1"/>
  <c r="U64" i="22" s="1"/>
  <c r="DB65" i="22"/>
  <c r="DA73" i="22"/>
  <c r="DA72" i="22"/>
  <c r="CY68" i="22"/>
  <c r="CY69" i="22"/>
  <c r="L65" i="22"/>
  <c r="U65" i="22" s="1"/>
  <c r="CX66" i="22"/>
  <c r="CX67" i="22"/>
  <c r="DH67" i="42"/>
  <c r="DH66" i="42"/>
  <c r="L66" i="42" s="1"/>
  <c r="U66" i="42" s="1"/>
  <c r="L65" i="42"/>
  <c r="U65" i="42" s="1"/>
  <c r="DH69" i="41" l="1"/>
  <c r="DH68" i="41"/>
  <c r="DF69" i="41"/>
  <c r="DF68" i="41"/>
  <c r="DD69" i="41"/>
  <c r="DD68" i="41"/>
  <c r="CY73" i="41"/>
  <c r="CY72" i="41"/>
  <c r="CZ69" i="41"/>
  <c r="CZ68" i="41"/>
  <c r="L68" i="41" s="1"/>
  <c r="U68" i="41" s="1"/>
  <c r="L67" i="41"/>
  <c r="U67" i="41" s="1"/>
  <c r="DH66" i="52"/>
  <c r="L66" i="52" s="1"/>
  <c r="U66" i="52" s="1"/>
  <c r="L65" i="52"/>
  <c r="U65" i="52" s="1"/>
  <c r="DH67" i="52"/>
  <c r="CZ67" i="22"/>
  <c r="CZ66" i="22"/>
  <c r="L66" i="22" s="1"/>
  <c r="U66" i="22" s="1"/>
  <c r="DI73" i="45"/>
  <c r="DI72" i="45"/>
  <c r="L72" i="45" s="1"/>
  <c r="U72" i="45" s="1"/>
  <c r="L71" i="45"/>
  <c r="U71" i="45" s="1"/>
  <c r="L117" i="47"/>
  <c r="U117" i="47" s="1"/>
  <c r="DG119" i="47"/>
  <c r="DG118" i="47"/>
  <c r="L118" i="47" s="1"/>
  <c r="U118" i="47" s="1"/>
  <c r="L83" i="46"/>
  <c r="U83" i="46" s="1"/>
  <c r="CX85" i="46"/>
  <c r="CX84" i="46"/>
  <c r="L84" i="46" s="1"/>
  <c r="U84" i="46" s="1"/>
  <c r="DA69" i="44"/>
  <c r="DA68" i="44"/>
  <c r="L68" i="44" s="1"/>
  <c r="U68" i="44" s="1"/>
  <c r="L67" i="44"/>
  <c r="U67" i="44" s="1"/>
  <c r="DB76" i="44"/>
  <c r="DB77" i="44"/>
  <c r="CZ83" i="43"/>
  <c r="CZ82" i="43"/>
  <c r="DH67" i="43"/>
  <c r="DH66" i="43"/>
  <c r="L66" i="43" s="1"/>
  <c r="U66" i="43" s="1"/>
  <c r="CY69" i="43"/>
  <c r="CY68" i="43"/>
  <c r="DD73" i="42"/>
  <c r="DD72" i="42"/>
  <c r="CY68" i="42"/>
  <c r="CY69" i="42"/>
  <c r="CZ80" i="42"/>
  <c r="CZ81" i="42"/>
  <c r="CZ66" i="54"/>
  <c r="CZ67" i="54"/>
  <c r="CY66" i="54"/>
  <c r="L66" i="54" s="1"/>
  <c r="U66" i="54" s="1"/>
  <c r="CY67" i="54"/>
  <c r="DD70" i="54"/>
  <c r="DD71" i="54"/>
  <c r="DF69" i="42"/>
  <c r="DF68" i="42"/>
  <c r="DH68" i="54"/>
  <c r="DH69" i="54"/>
  <c r="DT91" i="53"/>
  <c r="AM91" i="53" s="1"/>
  <c r="DS91" i="53"/>
  <c r="AL91" i="53" s="1"/>
  <c r="DN92" i="53"/>
  <c r="DR95" i="53"/>
  <c r="AK95" i="53" s="1"/>
  <c r="DQ95" i="53"/>
  <c r="AJ95" i="53" s="1"/>
  <c r="DL96" i="53"/>
  <c r="DR91" i="45"/>
  <c r="AK91" i="45" s="1"/>
  <c r="DL92" i="45"/>
  <c r="DQ91" i="45"/>
  <c r="AJ91" i="45" s="1"/>
  <c r="DN92" i="47"/>
  <c r="DT91" i="47"/>
  <c r="AM91" i="47" s="1"/>
  <c r="DS91" i="47"/>
  <c r="AL91" i="47" s="1"/>
  <c r="DQ91" i="47"/>
  <c r="AJ91" i="47" s="1"/>
  <c r="DR91" i="47"/>
  <c r="AK91" i="47" s="1"/>
  <c r="DL92" i="47"/>
  <c r="DL92" i="46"/>
  <c r="DQ91" i="46"/>
  <c r="AJ91" i="46" s="1"/>
  <c r="DR91" i="46"/>
  <c r="AK91" i="46" s="1"/>
  <c r="DN92" i="43"/>
  <c r="DS91" i="43"/>
  <c r="AL91" i="43" s="1"/>
  <c r="DT91" i="43"/>
  <c r="AM91" i="43" s="1"/>
  <c r="DR95" i="43"/>
  <c r="AK95" i="43" s="1"/>
  <c r="DL96" i="43"/>
  <c r="DQ95" i="43"/>
  <c r="AJ95" i="43" s="1"/>
  <c r="DN92" i="54"/>
  <c r="DS91" i="54"/>
  <c r="AL91" i="54" s="1"/>
  <c r="DT91" i="54"/>
  <c r="AM91" i="54" s="1"/>
  <c r="DR92" i="54"/>
  <c r="AK92" i="54" s="1"/>
  <c r="DQ92" i="54"/>
  <c r="AJ92" i="54" s="1"/>
  <c r="DL93" i="54"/>
  <c r="L67" i="43"/>
  <c r="U67" i="43" s="1"/>
  <c r="DF68" i="43"/>
  <c r="DF69" i="43"/>
  <c r="DF69" i="54"/>
  <c r="L67" i="54"/>
  <c r="U67" i="54" s="1"/>
  <c r="DF68" i="54"/>
  <c r="DT96" i="42"/>
  <c r="AM96" i="42" s="1"/>
  <c r="DN97" i="42"/>
  <c r="DS96" i="42"/>
  <c r="AL96" i="42" s="1"/>
  <c r="DL96" i="42"/>
  <c r="DQ95" i="42"/>
  <c r="AJ95" i="42" s="1"/>
  <c r="DR95" i="42"/>
  <c r="AK95" i="42" s="1"/>
  <c r="DL93" i="22"/>
  <c r="DR92" i="22"/>
  <c r="AK92" i="22" s="1"/>
  <c r="DQ92" i="22"/>
  <c r="AJ92" i="22" s="1"/>
  <c r="DN93" i="22"/>
  <c r="DS92" i="22"/>
  <c r="AL92" i="22" s="1"/>
  <c r="DT92" i="22"/>
  <c r="AM92" i="22" s="1"/>
  <c r="DN93" i="45"/>
  <c r="DS92" i="45"/>
  <c r="AL92" i="45" s="1"/>
  <c r="DT92" i="45"/>
  <c r="AM92" i="45" s="1"/>
  <c r="DS95" i="46"/>
  <c r="AL95" i="46" s="1"/>
  <c r="DN96" i="46"/>
  <c r="DT95" i="46"/>
  <c r="AM95" i="46" s="1"/>
  <c r="DB73" i="56"/>
  <c r="DB72" i="56"/>
  <c r="CZ73" i="56"/>
  <c r="CZ72" i="56"/>
  <c r="DJ73" i="56"/>
  <c r="DJ72" i="56"/>
  <c r="DL95" i="56"/>
  <c r="DH73" i="56"/>
  <c r="DH72" i="56"/>
  <c r="CY70" i="56"/>
  <c r="L70" i="56" s="1"/>
  <c r="U70" i="56" s="1"/>
  <c r="CY71" i="56"/>
  <c r="DN95" i="56"/>
  <c r="DO92" i="56"/>
  <c r="DT91" i="56"/>
  <c r="AM91" i="56" s="1"/>
  <c r="DS91" i="56"/>
  <c r="AL91" i="56" s="1"/>
  <c r="DA75" i="56"/>
  <c r="DA74" i="56"/>
  <c r="DM92" i="56"/>
  <c r="DR91" i="56"/>
  <c r="AK91" i="56" s="1"/>
  <c r="DQ91" i="56"/>
  <c r="AJ91" i="56" s="1"/>
  <c r="DC73" i="56"/>
  <c r="DC72" i="56"/>
  <c r="DF73" i="56"/>
  <c r="DF72" i="56"/>
  <c r="DD73" i="56"/>
  <c r="DD72" i="56"/>
  <c r="DG73" i="56"/>
  <c r="DG72" i="56"/>
  <c r="L71" i="56"/>
  <c r="U71" i="56" s="1"/>
  <c r="CX73" i="56"/>
  <c r="CX72" i="56"/>
  <c r="DE75" i="56"/>
  <c r="DE74" i="56"/>
  <c r="DI75" i="56"/>
  <c r="DI74" i="56"/>
  <c r="DT78" i="44"/>
  <c r="AM78" i="44" s="1"/>
  <c r="DS78" i="44"/>
  <c r="AL78" i="44" s="1"/>
  <c r="DO79" i="44"/>
  <c r="DQ76" i="44"/>
  <c r="AJ76" i="44" s="1"/>
  <c r="DM77" i="44"/>
  <c r="DR76" i="44"/>
  <c r="AK76" i="44" s="1"/>
  <c r="DI69" i="22"/>
  <c r="DI68" i="22"/>
  <c r="DH68" i="22"/>
  <c r="DH69" i="22"/>
  <c r="DG67" i="22"/>
  <c r="DG66" i="22"/>
  <c r="DF75" i="22"/>
  <c r="DF74" i="22"/>
  <c r="DD69" i="22"/>
  <c r="DD68" i="22"/>
  <c r="DB67" i="22"/>
  <c r="DB66" i="22"/>
  <c r="DA74" i="22"/>
  <c r="DA75" i="22"/>
  <c r="CY71" i="22"/>
  <c r="CY70" i="22"/>
  <c r="L67" i="22"/>
  <c r="U67" i="22" s="1"/>
  <c r="CX68" i="22"/>
  <c r="CX69" i="22"/>
  <c r="DH69" i="42"/>
  <c r="L67" i="42"/>
  <c r="U67" i="42" s="1"/>
  <c r="DH68" i="42"/>
  <c r="L68" i="42" s="1"/>
  <c r="U68" i="42" s="1"/>
  <c r="DH71" i="41" l="1"/>
  <c r="DH70" i="41"/>
  <c r="DF71" i="41"/>
  <c r="DF70" i="41"/>
  <c r="DD71" i="41"/>
  <c r="DD70" i="41"/>
  <c r="CY74" i="41"/>
  <c r="CY75" i="41"/>
  <c r="CZ70" i="41"/>
  <c r="L69" i="41"/>
  <c r="U69" i="41" s="1"/>
  <c r="CZ71" i="41"/>
  <c r="DH68" i="52"/>
  <c r="L68" i="52" s="1"/>
  <c r="U68" i="52" s="1"/>
  <c r="L67" i="52"/>
  <c r="U67" i="52" s="1"/>
  <c r="DH69" i="52"/>
  <c r="CZ69" i="22"/>
  <c r="CZ68" i="22"/>
  <c r="L73" i="45"/>
  <c r="U73" i="45" s="1"/>
  <c r="DI75" i="45"/>
  <c r="DI74" i="45"/>
  <c r="L74" i="45" s="1"/>
  <c r="U74" i="45" s="1"/>
  <c r="L119" i="47"/>
  <c r="U119" i="47" s="1"/>
  <c r="DG121" i="47"/>
  <c r="DG120" i="47"/>
  <c r="L120" i="47" s="1"/>
  <c r="U120" i="47" s="1"/>
  <c r="CX86" i="46"/>
  <c r="L86" i="46" s="1"/>
  <c r="U86" i="46" s="1"/>
  <c r="L85" i="46"/>
  <c r="U85" i="46" s="1"/>
  <c r="CX87" i="46"/>
  <c r="DA71" i="44"/>
  <c r="DA70" i="44"/>
  <c r="L70" i="44" s="1"/>
  <c r="U70" i="44" s="1"/>
  <c r="L69" i="44"/>
  <c r="U69" i="44" s="1"/>
  <c r="DB79" i="44"/>
  <c r="DB78" i="44"/>
  <c r="CZ85" i="43"/>
  <c r="CZ84" i="43"/>
  <c r="L68" i="43"/>
  <c r="U68" i="43" s="1"/>
  <c r="DH69" i="43"/>
  <c r="DH68" i="43"/>
  <c r="CY70" i="43"/>
  <c r="CY71" i="43"/>
  <c r="DD74" i="42"/>
  <c r="DD75" i="42"/>
  <c r="CY71" i="42"/>
  <c r="CY70" i="42"/>
  <c r="CZ82" i="42"/>
  <c r="CZ83" i="42"/>
  <c r="CZ68" i="54"/>
  <c r="CZ69" i="54"/>
  <c r="CY69" i="54"/>
  <c r="CY68" i="54"/>
  <c r="L68" i="54"/>
  <c r="U68" i="54" s="1"/>
  <c r="DD72" i="54"/>
  <c r="DD73" i="54"/>
  <c r="DF71" i="42"/>
  <c r="DF70" i="42"/>
  <c r="DH70" i="54"/>
  <c r="DH71" i="54"/>
  <c r="DN93" i="53"/>
  <c r="DS92" i="53"/>
  <c r="AL92" i="53" s="1"/>
  <c r="DT92" i="53"/>
  <c r="AM92" i="53" s="1"/>
  <c r="DR96" i="53"/>
  <c r="AK96" i="53" s="1"/>
  <c r="DQ96" i="53"/>
  <c r="AJ96" i="53" s="1"/>
  <c r="DL97" i="53"/>
  <c r="DL93" i="45"/>
  <c r="DQ92" i="45"/>
  <c r="AJ92" i="45" s="1"/>
  <c r="DR92" i="45"/>
  <c r="AK92" i="45" s="1"/>
  <c r="DS92" i="47"/>
  <c r="AL92" i="47" s="1"/>
  <c r="DT92" i="47"/>
  <c r="AM92" i="47" s="1"/>
  <c r="DN93" i="47"/>
  <c r="DR92" i="47"/>
  <c r="AK92" i="47" s="1"/>
  <c r="DL93" i="47"/>
  <c r="DQ92" i="47"/>
  <c r="AJ92" i="47" s="1"/>
  <c r="DR92" i="46"/>
  <c r="AK92" i="46" s="1"/>
  <c r="DQ92" i="46"/>
  <c r="AJ92" i="46" s="1"/>
  <c r="DL93" i="46"/>
  <c r="DT92" i="43"/>
  <c r="AM92" i="43" s="1"/>
  <c r="DN93" i="43"/>
  <c r="DS92" i="43"/>
  <c r="AL92" i="43" s="1"/>
  <c r="DQ96" i="43"/>
  <c r="AJ96" i="43" s="1"/>
  <c r="DR96" i="43"/>
  <c r="AK96" i="43" s="1"/>
  <c r="DL97" i="43"/>
  <c r="DS92" i="54"/>
  <c r="AL92" i="54" s="1"/>
  <c r="DN93" i="54"/>
  <c r="DT92" i="54"/>
  <c r="AM92" i="54" s="1"/>
  <c r="DR93" i="54"/>
  <c r="AK93" i="54" s="1"/>
  <c r="DL94" i="54"/>
  <c r="DQ93" i="54"/>
  <c r="AJ93" i="54" s="1"/>
  <c r="DF71" i="43"/>
  <c r="L69" i="43"/>
  <c r="U69" i="43" s="1"/>
  <c r="DF70" i="43"/>
  <c r="DF71" i="54"/>
  <c r="L69" i="54"/>
  <c r="U69" i="54" s="1"/>
  <c r="DF70" i="54"/>
  <c r="DT97" i="42"/>
  <c r="AM97" i="42" s="1"/>
  <c r="DN98" i="42"/>
  <c r="DS97" i="42"/>
  <c r="AL97" i="42" s="1"/>
  <c r="DQ96" i="42"/>
  <c r="AJ96" i="42" s="1"/>
  <c r="DR96" i="42"/>
  <c r="AK96" i="42" s="1"/>
  <c r="DL97" i="42"/>
  <c r="DL94" i="22"/>
  <c r="DQ93" i="22"/>
  <c r="AJ93" i="22" s="1"/>
  <c r="DR93" i="22"/>
  <c r="AK93" i="22" s="1"/>
  <c r="DS93" i="22"/>
  <c r="AL93" i="22" s="1"/>
  <c r="DT93" i="22"/>
  <c r="AM93" i="22" s="1"/>
  <c r="DN94" i="22"/>
  <c r="DN94" i="45"/>
  <c r="DT93" i="45"/>
  <c r="AM93" i="45" s="1"/>
  <c r="DS93" i="45"/>
  <c r="AL93" i="45" s="1"/>
  <c r="DN97" i="46"/>
  <c r="DT96" i="46"/>
  <c r="AM96" i="46" s="1"/>
  <c r="DS96" i="46"/>
  <c r="AL96" i="46" s="1"/>
  <c r="DL96" i="56"/>
  <c r="DI77" i="56"/>
  <c r="DI76" i="56"/>
  <c r="CX74" i="56"/>
  <c r="CX75" i="56"/>
  <c r="L73" i="56"/>
  <c r="U73" i="56" s="1"/>
  <c r="CZ75" i="56"/>
  <c r="CZ74" i="56"/>
  <c r="DD75" i="56"/>
  <c r="DD74" i="56"/>
  <c r="DC75" i="56"/>
  <c r="DC74" i="56"/>
  <c r="DM93" i="56"/>
  <c r="DR92" i="56"/>
  <c r="AK92" i="56" s="1"/>
  <c r="DQ92" i="56"/>
  <c r="AJ92" i="56" s="1"/>
  <c r="DN96" i="56"/>
  <c r="DH75" i="56"/>
  <c r="DH74" i="56"/>
  <c r="DG75" i="56"/>
  <c r="DG74" i="56"/>
  <c r="DF74" i="56"/>
  <c r="DF75" i="56"/>
  <c r="DA77" i="56"/>
  <c r="DA76" i="56"/>
  <c r="DE77" i="56"/>
  <c r="DE76" i="56"/>
  <c r="DO93" i="56"/>
  <c r="DT92" i="56"/>
  <c r="AM92" i="56" s="1"/>
  <c r="DS92" i="56"/>
  <c r="AL92" i="56" s="1"/>
  <c r="CY73" i="56"/>
  <c r="CY72" i="56"/>
  <c r="L72" i="56" s="1"/>
  <c r="U72" i="56" s="1"/>
  <c r="DJ74" i="56"/>
  <c r="DJ75" i="56"/>
  <c r="DB74" i="56"/>
  <c r="DB75" i="56"/>
  <c r="DS79" i="44"/>
  <c r="AL79" i="44" s="1"/>
  <c r="DO80" i="44"/>
  <c r="DT79" i="44"/>
  <c r="AM79" i="44" s="1"/>
  <c r="DR77" i="44"/>
  <c r="AK77" i="44" s="1"/>
  <c r="DM78" i="44"/>
  <c r="DQ77" i="44"/>
  <c r="AJ77" i="44" s="1"/>
  <c r="DI71" i="22"/>
  <c r="DI70" i="22"/>
  <c r="DH71" i="22"/>
  <c r="DH70" i="22"/>
  <c r="DG68" i="22"/>
  <c r="DG69" i="22"/>
  <c r="DF77" i="22"/>
  <c r="DF76" i="22"/>
  <c r="DD70" i="22"/>
  <c r="DD71" i="22"/>
  <c r="L68" i="22"/>
  <c r="U68" i="22" s="1"/>
  <c r="DB69" i="22"/>
  <c r="DB68" i="22"/>
  <c r="DA76" i="22"/>
  <c r="DA77" i="22"/>
  <c r="CY72" i="22"/>
  <c r="CY73" i="22"/>
  <c r="L69" i="22"/>
  <c r="U69" i="22" s="1"/>
  <c r="CX71" i="22"/>
  <c r="CX70" i="22"/>
  <c r="DH70" i="42"/>
  <c r="L70" i="42" s="1"/>
  <c r="U70" i="42" s="1"/>
  <c r="L69" i="42"/>
  <c r="U69" i="42" s="1"/>
  <c r="DH71" i="42"/>
  <c r="DH73" i="41" l="1"/>
  <c r="DH72" i="41"/>
  <c r="DF72" i="41"/>
  <c r="DF73" i="41"/>
  <c r="L70" i="41"/>
  <c r="U70" i="41" s="1"/>
  <c r="DD73" i="41"/>
  <c r="DD72" i="41"/>
  <c r="CY77" i="41"/>
  <c r="CY76" i="41"/>
  <c r="CZ72" i="41"/>
  <c r="L71" i="41"/>
  <c r="U71" i="41" s="1"/>
  <c r="CZ73" i="41"/>
  <c r="DH70" i="52"/>
  <c r="L70" i="52" s="1"/>
  <c r="U70" i="52" s="1"/>
  <c r="L69" i="52"/>
  <c r="U69" i="52" s="1"/>
  <c r="DH71" i="52"/>
  <c r="CZ71" i="22"/>
  <c r="CZ70" i="22"/>
  <c r="L70" i="22" s="1"/>
  <c r="U70" i="22" s="1"/>
  <c r="DI77" i="45"/>
  <c r="L75" i="45"/>
  <c r="U75" i="45" s="1"/>
  <c r="DI76" i="45"/>
  <c r="L76" i="45" s="1"/>
  <c r="U76" i="45" s="1"/>
  <c r="L121" i="47"/>
  <c r="U121" i="47" s="1"/>
  <c r="DG123" i="47"/>
  <c r="DG122" i="47"/>
  <c r="L122" i="47" s="1"/>
  <c r="U122" i="47" s="1"/>
  <c r="CX89" i="46"/>
  <c r="L87" i="46"/>
  <c r="U87" i="46" s="1"/>
  <c r="CX88" i="46"/>
  <c r="L88" i="46" s="1"/>
  <c r="U88" i="46" s="1"/>
  <c r="DA73" i="44"/>
  <c r="DA72" i="44"/>
  <c r="L72" i="44" s="1"/>
  <c r="U72" i="44" s="1"/>
  <c r="L71" i="44"/>
  <c r="U71" i="44" s="1"/>
  <c r="DB81" i="44"/>
  <c r="DB80" i="44"/>
  <c r="CZ87" i="43"/>
  <c r="CZ86" i="43"/>
  <c r="DH71" i="43"/>
  <c r="DH70" i="43"/>
  <c r="L70" i="43" s="1"/>
  <c r="U70" i="43" s="1"/>
  <c r="CY73" i="43"/>
  <c r="CY72" i="43"/>
  <c r="DD76" i="42"/>
  <c r="DD77" i="42"/>
  <c r="CY73" i="42"/>
  <c r="CY72" i="42"/>
  <c r="CZ85" i="42"/>
  <c r="CZ84" i="42"/>
  <c r="CZ71" i="54"/>
  <c r="CZ70" i="54"/>
  <c r="CY70" i="54"/>
  <c r="CY71" i="54"/>
  <c r="DD74" i="54"/>
  <c r="DD75" i="54"/>
  <c r="DF73" i="42"/>
  <c r="DF72" i="42"/>
  <c r="DH72" i="54"/>
  <c r="DH73" i="54"/>
  <c r="DN94" i="53"/>
  <c r="DT93" i="53"/>
  <c r="AM93" i="53" s="1"/>
  <c r="DS93" i="53"/>
  <c r="AL93" i="53" s="1"/>
  <c r="DR97" i="53"/>
  <c r="AK97" i="53" s="1"/>
  <c r="DQ97" i="53"/>
  <c r="AJ97" i="53" s="1"/>
  <c r="DL98" i="53"/>
  <c r="DR93" i="45"/>
  <c r="AK93" i="45" s="1"/>
  <c r="DL94" i="45"/>
  <c r="DQ93" i="45"/>
  <c r="AJ93" i="45" s="1"/>
  <c r="DT93" i="47"/>
  <c r="AM93" i="47" s="1"/>
  <c r="DS93" i="47"/>
  <c r="AL93" i="47" s="1"/>
  <c r="DN94" i="47"/>
  <c r="DR93" i="47"/>
  <c r="AK93" i="47" s="1"/>
  <c r="DL94" i="47"/>
  <c r="DQ93" i="47"/>
  <c r="AJ93" i="47" s="1"/>
  <c r="DL94" i="46"/>
  <c r="DQ93" i="46"/>
  <c r="AJ93" i="46" s="1"/>
  <c r="DR93" i="46"/>
  <c r="AK93" i="46" s="1"/>
  <c r="DT93" i="43"/>
  <c r="AM93" i="43" s="1"/>
  <c r="DS93" i="43"/>
  <c r="AL93" i="43" s="1"/>
  <c r="DN94" i="43"/>
  <c r="DL98" i="43"/>
  <c r="DR97" i="43"/>
  <c r="AK97" i="43" s="1"/>
  <c r="DQ97" i="43"/>
  <c r="AJ97" i="43" s="1"/>
  <c r="DN94" i="54"/>
  <c r="DS93" i="54"/>
  <c r="AL93" i="54" s="1"/>
  <c r="DT93" i="54"/>
  <c r="AM93" i="54" s="1"/>
  <c r="DR94" i="54"/>
  <c r="AK94" i="54" s="1"/>
  <c r="DQ94" i="54"/>
  <c r="AJ94" i="54" s="1"/>
  <c r="DL95" i="54"/>
  <c r="DF73" i="43"/>
  <c r="L71" i="43"/>
  <c r="U71" i="43" s="1"/>
  <c r="DF72" i="43"/>
  <c r="DF73" i="54"/>
  <c r="L71" i="54"/>
  <c r="U71" i="54" s="1"/>
  <c r="DF72" i="54"/>
  <c r="DS98" i="42"/>
  <c r="AL98" i="42" s="1"/>
  <c r="DN99" i="42"/>
  <c r="DT98" i="42"/>
  <c r="AM98" i="42" s="1"/>
  <c r="DQ97" i="42"/>
  <c r="AJ97" i="42" s="1"/>
  <c r="DL98" i="42"/>
  <c r="DR97" i="42"/>
  <c r="AK97" i="42" s="1"/>
  <c r="DR94" i="22"/>
  <c r="AK94" i="22" s="1"/>
  <c r="DL95" i="22"/>
  <c r="DQ94" i="22"/>
  <c r="AJ94" i="22" s="1"/>
  <c r="DN95" i="22"/>
  <c r="DT94" i="22"/>
  <c r="AM94" i="22" s="1"/>
  <c r="DS94" i="22"/>
  <c r="AL94" i="22" s="1"/>
  <c r="DT94" i="45"/>
  <c r="AM94" i="45" s="1"/>
  <c r="DN95" i="45"/>
  <c r="DS94" i="45"/>
  <c r="AL94" i="45" s="1"/>
  <c r="DN98" i="46"/>
  <c r="DT97" i="46"/>
  <c r="AM97" i="46" s="1"/>
  <c r="DS97" i="46"/>
  <c r="AL97" i="46" s="1"/>
  <c r="DM94" i="56"/>
  <c r="DQ93" i="56"/>
  <c r="AJ93" i="56" s="1"/>
  <c r="DR93" i="56"/>
  <c r="AK93" i="56" s="1"/>
  <c r="DD76" i="56"/>
  <c r="DD77" i="56"/>
  <c r="DJ77" i="56"/>
  <c r="DJ76" i="56"/>
  <c r="DE78" i="56"/>
  <c r="DE79" i="56"/>
  <c r="DB77" i="56"/>
  <c r="DB76" i="56"/>
  <c r="DO94" i="56"/>
  <c r="DS93" i="56"/>
  <c r="AL93" i="56" s="1"/>
  <c r="DT93" i="56"/>
  <c r="AM93" i="56" s="1"/>
  <c r="DA78" i="56"/>
  <c r="DA79" i="56"/>
  <c r="DG77" i="56"/>
  <c r="DG76" i="56"/>
  <c r="DI78" i="56"/>
  <c r="DI79" i="56"/>
  <c r="CY75" i="56"/>
  <c r="CY74" i="56"/>
  <c r="L74" i="56" s="1"/>
  <c r="U74" i="56" s="1"/>
  <c r="DF77" i="56"/>
  <c r="DF76" i="56"/>
  <c r="DN97" i="56"/>
  <c r="CX77" i="56"/>
  <c r="CX76" i="56"/>
  <c r="DH76" i="56"/>
  <c r="DH77" i="56"/>
  <c r="DC77" i="56"/>
  <c r="DC76" i="56"/>
  <c r="CZ76" i="56"/>
  <c r="CZ77" i="56"/>
  <c r="DL97" i="56"/>
  <c r="DS80" i="44"/>
  <c r="AL80" i="44" s="1"/>
  <c r="DO81" i="44"/>
  <c r="DT80" i="44"/>
  <c r="AM80" i="44" s="1"/>
  <c r="DR78" i="44"/>
  <c r="AK78" i="44" s="1"/>
  <c r="DM79" i="44"/>
  <c r="DQ78" i="44"/>
  <c r="AJ78" i="44" s="1"/>
  <c r="DI73" i="22"/>
  <c r="DI72" i="22"/>
  <c r="DH72" i="22"/>
  <c r="DH73" i="22"/>
  <c r="DG70" i="22"/>
  <c r="DG71" i="22"/>
  <c r="DF79" i="22"/>
  <c r="DF78" i="22"/>
  <c r="DD73" i="22"/>
  <c r="DD72" i="22"/>
  <c r="DB70" i="22"/>
  <c r="DB71" i="22"/>
  <c r="DA78" i="22"/>
  <c r="DA79" i="22"/>
  <c r="CY75" i="22"/>
  <c r="CY74" i="22"/>
  <c r="CX73" i="22"/>
  <c r="CX72" i="22"/>
  <c r="DH73" i="42"/>
  <c r="L71" i="42"/>
  <c r="U71" i="42" s="1"/>
  <c r="DH72" i="42"/>
  <c r="L72" i="42" s="1"/>
  <c r="U72" i="42" s="1"/>
  <c r="DH74" i="41" l="1"/>
  <c r="DH75" i="41"/>
  <c r="DF75" i="41"/>
  <c r="DF74" i="41"/>
  <c r="L72" i="41"/>
  <c r="U72" i="41" s="1"/>
  <c r="DD75" i="41"/>
  <c r="DD74" i="41"/>
  <c r="CY78" i="41"/>
  <c r="CY79" i="41"/>
  <c r="CZ75" i="41"/>
  <c r="L73" i="41"/>
  <c r="U73" i="41" s="1"/>
  <c r="CZ74" i="41"/>
  <c r="L74" i="41" s="1"/>
  <c r="U74" i="41" s="1"/>
  <c r="L71" i="52"/>
  <c r="U71" i="52" s="1"/>
  <c r="DH73" i="52"/>
  <c r="DH72" i="52"/>
  <c r="L72" i="52" s="1"/>
  <c r="U72" i="52" s="1"/>
  <c r="CZ73" i="22"/>
  <c r="CZ72" i="22"/>
  <c r="DI79" i="45"/>
  <c r="DI78" i="45"/>
  <c r="L78" i="45" s="1"/>
  <c r="U78" i="45" s="1"/>
  <c r="L77" i="45"/>
  <c r="U77" i="45" s="1"/>
  <c r="L123" i="47"/>
  <c r="U123" i="47" s="1"/>
  <c r="DG125" i="47"/>
  <c r="DG124" i="47"/>
  <c r="L124" i="47" s="1"/>
  <c r="U124" i="47" s="1"/>
  <c r="CX91" i="46"/>
  <c r="CX90" i="46"/>
  <c r="L90" i="46" s="1"/>
  <c r="U90" i="46" s="1"/>
  <c r="L89" i="46"/>
  <c r="U89" i="46" s="1"/>
  <c r="DA75" i="44"/>
  <c r="DA74" i="44"/>
  <c r="L74" i="44" s="1"/>
  <c r="U74" i="44" s="1"/>
  <c r="L73" i="44"/>
  <c r="U73" i="44" s="1"/>
  <c r="DB83" i="44"/>
  <c r="DB82" i="44"/>
  <c r="CZ89" i="43"/>
  <c r="CZ88" i="43"/>
  <c r="DH72" i="43"/>
  <c r="DH73" i="43"/>
  <c r="L72" i="43"/>
  <c r="U72" i="43" s="1"/>
  <c r="CY74" i="43"/>
  <c r="CY75" i="43"/>
  <c r="DD78" i="42"/>
  <c r="DD79" i="42"/>
  <c r="CY75" i="42"/>
  <c r="CY74" i="42"/>
  <c r="CZ87" i="42"/>
  <c r="CZ86" i="42"/>
  <c r="CZ73" i="54"/>
  <c r="L73" i="54" s="1"/>
  <c r="U73" i="54" s="1"/>
  <c r="CZ72" i="54"/>
  <c r="L70" i="54"/>
  <c r="U70" i="54" s="1"/>
  <c r="CY73" i="54"/>
  <c r="CY72" i="54"/>
  <c r="L72" i="54"/>
  <c r="U72" i="54" s="1"/>
  <c r="DD76" i="54"/>
  <c r="DD77" i="54"/>
  <c r="DF75" i="42"/>
  <c r="DF74" i="42"/>
  <c r="DH74" i="54"/>
  <c r="DH75" i="54"/>
  <c r="DS94" i="53"/>
  <c r="AL94" i="53" s="1"/>
  <c r="DT94" i="53"/>
  <c r="AM94" i="53" s="1"/>
  <c r="DN95" i="53"/>
  <c r="DR98" i="53"/>
  <c r="AK98" i="53" s="1"/>
  <c r="DQ98" i="53"/>
  <c r="AJ98" i="53" s="1"/>
  <c r="DL99" i="53"/>
  <c r="DR94" i="45"/>
  <c r="AK94" i="45" s="1"/>
  <c r="DL95" i="45"/>
  <c r="DQ94" i="45"/>
  <c r="AJ94" i="45" s="1"/>
  <c r="DN95" i="47"/>
  <c r="DS94" i="47"/>
  <c r="AL94" i="47" s="1"/>
  <c r="DT94" i="47"/>
  <c r="AM94" i="47" s="1"/>
  <c r="DL95" i="47"/>
  <c r="DQ94" i="47"/>
  <c r="AJ94" i="47" s="1"/>
  <c r="DR94" i="47"/>
  <c r="AK94" i="47" s="1"/>
  <c r="DR94" i="46"/>
  <c r="AK94" i="46" s="1"/>
  <c r="DL95" i="46"/>
  <c r="DQ94" i="46"/>
  <c r="AJ94" i="46" s="1"/>
  <c r="DN95" i="43"/>
  <c r="DT94" i="43"/>
  <c r="AM94" i="43" s="1"/>
  <c r="DS94" i="43"/>
  <c r="AL94" i="43" s="1"/>
  <c r="DR98" i="43"/>
  <c r="AK98" i="43" s="1"/>
  <c r="DQ98" i="43"/>
  <c r="AJ98" i="43" s="1"/>
  <c r="DL99" i="43"/>
  <c r="DS94" i="54"/>
  <c r="AL94" i="54" s="1"/>
  <c r="DN95" i="54"/>
  <c r="DT94" i="54"/>
  <c r="AM94" i="54" s="1"/>
  <c r="DR95" i="54"/>
  <c r="AK95" i="54" s="1"/>
  <c r="DL96" i="54"/>
  <c r="DQ95" i="54"/>
  <c r="AJ95" i="54" s="1"/>
  <c r="DF75" i="43"/>
  <c r="DF74" i="43"/>
  <c r="L73" i="43"/>
  <c r="U73" i="43" s="1"/>
  <c r="DF75" i="54"/>
  <c r="DF74" i="54"/>
  <c r="DN100" i="42"/>
  <c r="DT99" i="42"/>
  <c r="AM99" i="42" s="1"/>
  <c r="DS99" i="42"/>
  <c r="AL99" i="42" s="1"/>
  <c r="DL99" i="42"/>
  <c r="DR98" i="42"/>
  <c r="AK98" i="42" s="1"/>
  <c r="DQ98" i="42"/>
  <c r="AJ98" i="42" s="1"/>
  <c r="DR95" i="22"/>
  <c r="AK95" i="22" s="1"/>
  <c r="DQ95" i="22"/>
  <c r="AJ95" i="22" s="1"/>
  <c r="DL96" i="22"/>
  <c r="DN96" i="22"/>
  <c r="DS95" i="22"/>
  <c r="AL95" i="22" s="1"/>
  <c r="DT95" i="22"/>
  <c r="AM95" i="22" s="1"/>
  <c r="DS95" i="45"/>
  <c r="AL95" i="45" s="1"/>
  <c r="DN96" i="45"/>
  <c r="DT95" i="45"/>
  <c r="AM95" i="45" s="1"/>
  <c r="DN99" i="46"/>
  <c r="DT98" i="46"/>
  <c r="AM98" i="46" s="1"/>
  <c r="DS98" i="46"/>
  <c r="AL98" i="46" s="1"/>
  <c r="DF79" i="56"/>
  <c r="DF78" i="56"/>
  <c r="DB79" i="56"/>
  <c r="DB78" i="56"/>
  <c r="DL98" i="56"/>
  <c r="DC79" i="56"/>
  <c r="DC78" i="56"/>
  <c r="CX79" i="56"/>
  <c r="CX78" i="56"/>
  <c r="DN98" i="56"/>
  <c r="CY77" i="56"/>
  <c r="CY76" i="56"/>
  <c r="DG79" i="56"/>
  <c r="DG78" i="56"/>
  <c r="DJ79" i="56"/>
  <c r="DJ78" i="56"/>
  <c r="L76" i="56"/>
  <c r="U76" i="56" s="1"/>
  <c r="CZ79" i="56"/>
  <c r="CZ78" i="56"/>
  <c r="DH79" i="56"/>
  <c r="DH78" i="56"/>
  <c r="L75" i="56"/>
  <c r="U75" i="56" s="1"/>
  <c r="DI81" i="56"/>
  <c r="DI80" i="56"/>
  <c r="DA81" i="56"/>
  <c r="DA80" i="56"/>
  <c r="DO95" i="56"/>
  <c r="DT94" i="56"/>
  <c r="AM94" i="56" s="1"/>
  <c r="DS94" i="56"/>
  <c r="AL94" i="56" s="1"/>
  <c r="DE81" i="56"/>
  <c r="DE80" i="56"/>
  <c r="DD79" i="56"/>
  <c r="DD78" i="56"/>
  <c r="DM95" i="56"/>
  <c r="DR94" i="56"/>
  <c r="AK94" i="56" s="1"/>
  <c r="DQ94" i="56"/>
  <c r="AJ94" i="56" s="1"/>
  <c r="DO82" i="44"/>
  <c r="DO83" i="44" s="1"/>
  <c r="DS81" i="44"/>
  <c r="AL81" i="44" s="1"/>
  <c r="DT81" i="44"/>
  <c r="AM81" i="44" s="1"/>
  <c r="DR79" i="44"/>
  <c r="AK79" i="44" s="1"/>
  <c r="DQ79" i="44"/>
  <c r="AJ79" i="44" s="1"/>
  <c r="DM80" i="44"/>
  <c r="DI75" i="22"/>
  <c r="DI74" i="22"/>
  <c r="DH74" i="22"/>
  <c r="DH75" i="22"/>
  <c r="DG73" i="22"/>
  <c r="DG72" i="22"/>
  <c r="DF81" i="22"/>
  <c r="DF80" i="22"/>
  <c r="DD75" i="22"/>
  <c r="DD74" i="22"/>
  <c r="L72" i="22"/>
  <c r="U72" i="22" s="1"/>
  <c r="DB72" i="22"/>
  <c r="DB73" i="22"/>
  <c r="L71" i="22"/>
  <c r="U71" i="22" s="1"/>
  <c r="DA81" i="22"/>
  <c r="DA80" i="22"/>
  <c r="CY76" i="22"/>
  <c r="CY77" i="22"/>
  <c r="L73" i="22"/>
  <c r="U73" i="22" s="1"/>
  <c r="CX75" i="22"/>
  <c r="CX74" i="22"/>
  <c r="L73" i="42"/>
  <c r="U73" i="42" s="1"/>
  <c r="DH75" i="42"/>
  <c r="DH74" i="42"/>
  <c r="L74" i="42" s="1"/>
  <c r="U74" i="42" s="1"/>
  <c r="DH76" i="41" l="1"/>
  <c r="DH77" i="41"/>
  <c r="DF77" i="41"/>
  <c r="DF76" i="41"/>
  <c r="DD77" i="41"/>
  <c r="DD76" i="41"/>
  <c r="CY80" i="41"/>
  <c r="CY81" i="41"/>
  <c r="CZ76" i="41"/>
  <c r="L76" i="41" s="1"/>
  <c r="U76" i="41" s="1"/>
  <c r="CZ77" i="41"/>
  <c r="L75" i="41"/>
  <c r="U75" i="41" s="1"/>
  <c r="DH74" i="52"/>
  <c r="L74" i="52" s="1"/>
  <c r="U74" i="52" s="1"/>
  <c r="DH75" i="52"/>
  <c r="L73" i="52"/>
  <c r="U73" i="52" s="1"/>
  <c r="CZ74" i="22"/>
  <c r="CZ75" i="22"/>
  <c r="L79" i="45"/>
  <c r="U79" i="45" s="1"/>
  <c r="DI81" i="45"/>
  <c r="DI80" i="45"/>
  <c r="L80" i="45" s="1"/>
  <c r="U80" i="45" s="1"/>
  <c r="L125" i="47"/>
  <c r="U125" i="47" s="1"/>
  <c r="DG127" i="47"/>
  <c r="DG126" i="47"/>
  <c r="L126" i="47" s="1"/>
  <c r="U126" i="47" s="1"/>
  <c r="L91" i="46"/>
  <c r="U91" i="46" s="1"/>
  <c r="CX92" i="46"/>
  <c r="L92" i="46" s="1"/>
  <c r="U92" i="46" s="1"/>
  <c r="CX93" i="46"/>
  <c r="DA76" i="44"/>
  <c r="L76" i="44" s="1"/>
  <c r="U76" i="44" s="1"/>
  <c r="DA77" i="44"/>
  <c r="L75" i="44"/>
  <c r="U75" i="44" s="1"/>
  <c r="DB85" i="44"/>
  <c r="DB84" i="44"/>
  <c r="CZ91" i="43"/>
  <c r="CZ90" i="43"/>
  <c r="DH75" i="43"/>
  <c r="DH74" i="43"/>
  <c r="L74" i="43" s="1"/>
  <c r="U74" i="43" s="1"/>
  <c r="CY77" i="43"/>
  <c r="CY76" i="43"/>
  <c r="DD80" i="42"/>
  <c r="DD81" i="42"/>
  <c r="CY76" i="42"/>
  <c r="CY77" i="42"/>
  <c r="CZ89" i="42"/>
  <c r="CZ88" i="42"/>
  <c r="CZ75" i="54"/>
  <c r="CZ74" i="54"/>
  <c r="CY74" i="54"/>
  <c r="L74" i="54" s="1"/>
  <c r="U74" i="54" s="1"/>
  <c r="CY75" i="54"/>
  <c r="DD78" i="54"/>
  <c r="DD79" i="54"/>
  <c r="DF77" i="42"/>
  <c r="DF76" i="42"/>
  <c r="DH76" i="54"/>
  <c r="DH77" i="54"/>
  <c r="DT95" i="53"/>
  <c r="AM95" i="53" s="1"/>
  <c r="DS95" i="53"/>
  <c r="AL95" i="53" s="1"/>
  <c r="DN96" i="53"/>
  <c r="DR99" i="53"/>
  <c r="AK99" i="53" s="1"/>
  <c r="DQ99" i="53"/>
  <c r="AJ99" i="53" s="1"/>
  <c r="DL100" i="53"/>
  <c r="DL96" i="45"/>
  <c r="DQ95" i="45"/>
  <c r="AJ95" i="45" s="1"/>
  <c r="DR95" i="45"/>
  <c r="AK95" i="45" s="1"/>
  <c r="DT95" i="47"/>
  <c r="AM95" i="47" s="1"/>
  <c r="DS95" i="47"/>
  <c r="AL95" i="47" s="1"/>
  <c r="DN96" i="47"/>
  <c r="DQ95" i="47"/>
  <c r="AJ95" i="47" s="1"/>
  <c r="DR95" i="47"/>
  <c r="AK95" i="47" s="1"/>
  <c r="DL96" i="47"/>
  <c r="DQ95" i="46"/>
  <c r="AJ95" i="46" s="1"/>
  <c r="DL96" i="46"/>
  <c r="DR95" i="46"/>
  <c r="AK95" i="46" s="1"/>
  <c r="DT95" i="43"/>
  <c r="AM95" i="43" s="1"/>
  <c r="DS95" i="43"/>
  <c r="AL95" i="43" s="1"/>
  <c r="DN96" i="43"/>
  <c r="DR99" i="43"/>
  <c r="AK99" i="43" s="1"/>
  <c r="DQ99" i="43"/>
  <c r="AJ99" i="43" s="1"/>
  <c r="DL100" i="43"/>
  <c r="DN96" i="54"/>
  <c r="DS95" i="54"/>
  <c r="AL95" i="54" s="1"/>
  <c r="DT95" i="54"/>
  <c r="AM95" i="54" s="1"/>
  <c r="DR96" i="54"/>
  <c r="AK96" i="54" s="1"/>
  <c r="DQ96" i="54"/>
  <c r="AJ96" i="54" s="1"/>
  <c r="DL97" i="54"/>
  <c r="L75" i="43"/>
  <c r="U75" i="43" s="1"/>
  <c r="DF77" i="43"/>
  <c r="DF76" i="43"/>
  <c r="DF77" i="54"/>
  <c r="L75" i="54"/>
  <c r="U75" i="54" s="1"/>
  <c r="DF76" i="54"/>
  <c r="DT100" i="42"/>
  <c r="AM100" i="42" s="1"/>
  <c r="DN101" i="42"/>
  <c r="DN102" i="42" s="1"/>
  <c r="DN103" i="42" s="1"/>
  <c r="DN104" i="42" s="1"/>
  <c r="DN105" i="42" s="1"/>
  <c r="DN106" i="42" s="1"/>
  <c r="DN107" i="42" s="1"/>
  <c r="DN108" i="42" s="1"/>
  <c r="DN109" i="42" s="1"/>
  <c r="DN110" i="42" s="1"/>
  <c r="DN111" i="42" s="1"/>
  <c r="DS100" i="42"/>
  <c r="AL100" i="42" s="1"/>
  <c r="DL100" i="42"/>
  <c r="DQ99" i="42"/>
  <c r="AJ99" i="42" s="1"/>
  <c r="DR99" i="42"/>
  <c r="AK99" i="42" s="1"/>
  <c r="DL97" i="22"/>
  <c r="DR96" i="22"/>
  <c r="AK96" i="22" s="1"/>
  <c r="DQ96" i="22"/>
  <c r="AJ96" i="22" s="1"/>
  <c r="DT96" i="22"/>
  <c r="AM96" i="22" s="1"/>
  <c r="DN97" i="22"/>
  <c r="DS96" i="22"/>
  <c r="AL96" i="22" s="1"/>
  <c r="DT96" i="45"/>
  <c r="AM96" i="45" s="1"/>
  <c r="DN97" i="45"/>
  <c r="DS96" i="45"/>
  <c r="AL96" i="45" s="1"/>
  <c r="DS99" i="46"/>
  <c r="AL99" i="46" s="1"/>
  <c r="DN100" i="46"/>
  <c r="DT99" i="46"/>
  <c r="AM99" i="46" s="1"/>
  <c r="DI83" i="56"/>
  <c r="DI82" i="56"/>
  <c r="DJ81" i="56"/>
  <c r="DJ80" i="56"/>
  <c r="CY79" i="56"/>
  <c r="CY78" i="56"/>
  <c r="L78" i="56"/>
  <c r="U78" i="56" s="1"/>
  <c r="DC80" i="56"/>
  <c r="DC81" i="56"/>
  <c r="DM96" i="56"/>
  <c r="DR95" i="56"/>
  <c r="AK95" i="56" s="1"/>
  <c r="DQ95" i="56"/>
  <c r="AJ95" i="56" s="1"/>
  <c r="DE83" i="56"/>
  <c r="DE82" i="56"/>
  <c r="CZ81" i="56"/>
  <c r="CZ80" i="56"/>
  <c r="L77" i="56"/>
  <c r="U77" i="56" s="1"/>
  <c r="DB81" i="56"/>
  <c r="DB80" i="56"/>
  <c r="DG80" i="56"/>
  <c r="DG81" i="56"/>
  <c r="CX81" i="56"/>
  <c r="CX80" i="56"/>
  <c r="L79" i="56"/>
  <c r="U79" i="56" s="1"/>
  <c r="DL99" i="56"/>
  <c r="DO96" i="56"/>
  <c r="DT95" i="56"/>
  <c r="AM95" i="56" s="1"/>
  <c r="DS95" i="56"/>
  <c r="AL95" i="56" s="1"/>
  <c r="DA83" i="56"/>
  <c r="DA82" i="56"/>
  <c r="DD81" i="56"/>
  <c r="DD80" i="56"/>
  <c r="DH81" i="56"/>
  <c r="DH80" i="56"/>
  <c r="DN99" i="56"/>
  <c r="DF81" i="56"/>
  <c r="DF80" i="56"/>
  <c r="DT83" i="44"/>
  <c r="AM83" i="44" s="1"/>
  <c r="DO84" i="44"/>
  <c r="DO85" i="44" s="1"/>
  <c r="DO86" i="44" s="1"/>
  <c r="DO87" i="44" s="1"/>
  <c r="DO88" i="44" s="1"/>
  <c r="DO89" i="44" s="1"/>
  <c r="DO90" i="44" s="1"/>
  <c r="DS83" i="44"/>
  <c r="AL83" i="44" s="1"/>
  <c r="DQ80" i="44"/>
  <c r="AJ80" i="44" s="1"/>
  <c r="DM81" i="44"/>
  <c r="DR80" i="44"/>
  <c r="AK80" i="44" s="1"/>
  <c r="DI77" i="22"/>
  <c r="DI76" i="22"/>
  <c r="DH77" i="22"/>
  <c r="DH76" i="22"/>
  <c r="DG74" i="22"/>
  <c r="DG75" i="22"/>
  <c r="DF83" i="22"/>
  <c r="DF82" i="22"/>
  <c r="DD77" i="22"/>
  <c r="DD76" i="22"/>
  <c r="L74" i="22"/>
  <c r="U74" i="22" s="1"/>
  <c r="DB75" i="22"/>
  <c r="DB74" i="22"/>
  <c r="DA82" i="22"/>
  <c r="DA83" i="22"/>
  <c r="CY79" i="22"/>
  <c r="CY78" i="22"/>
  <c r="L75" i="22"/>
  <c r="U75" i="22" s="1"/>
  <c r="CX77" i="22"/>
  <c r="CX76" i="22"/>
  <c r="L75" i="42"/>
  <c r="U75" i="42" s="1"/>
  <c r="DH77" i="42"/>
  <c r="DH76" i="42"/>
  <c r="L76" i="42" s="1"/>
  <c r="U76" i="42" s="1"/>
  <c r="DH78" i="41" l="1"/>
  <c r="DH79" i="41"/>
  <c r="DF79" i="41"/>
  <c r="DF78" i="41"/>
  <c r="DD79" i="41"/>
  <c r="DD78" i="41"/>
  <c r="CY82" i="41"/>
  <c r="CY83" i="41"/>
  <c r="CZ79" i="41"/>
  <c r="L77" i="41"/>
  <c r="U77" i="41" s="1"/>
  <c r="CZ78" i="41"/>
  <c r="DH76" i="52"/>
  <c r="L76" i="52" s="1"/>
  <c r="U76" i="52" s="1"/>
  <c r="L75" i="52"/>
  <c r="U75" i="52" s="1"/>
  <c r="DH77" i="52"/>
  <c r="CZ77" i="22"/>
  <c r="CZ76" i="22"/>
  <c r="DI83" i="45"/>
  <c r="DI82" i="45"/>
  <c r="L82" i="45" s="1"/>
  <c r="U82" i="45" s="1"/>
  <c r="L81" i="45"/>
  <c r="U81" i="45" s="1"/>
  <c r="L127" i="47"/>
  <c r="U127" i="47" s="1"/>
  <c r="DG129" i="47"/>
  <c r="DG128" i="47"/>
  <c r="L128" i="47" s="1"/>
  <c r="U128" i="47" s="1"/>
  <c r="CX95" i="46"/>
  <c r="L93" i="46"/>
  <c r="U93" i="46" s="1"/>
  <c r="CX94" i="46"/>
  <c r="L94" i="46" s="1"/>
  <c r="U94" i="46" s="1"/>
  <c r="DA78" i="44"/>
  <c r="L78" i="44" s="1"/>
  <c r="U78" i="44" s="1"/>
  <c r="DA79" i="44"/>
  <c r="L77" i="44"/>
  <c r="U77" i="44" s="1"/>
  <c r="DB87" i="44"/>
  <c r="DB86" i="44"/>
  <c r="CZ92" i="43"/>
  <c r="CZ93" i="43"/>
  <c r="DH77" i="43"/>
  <c r="DH76" i="43"/>
  <c r="L76" i="43" s="1"/>
  <c r="U76" i="43" s="1"/>
  <c r="CY79" i="43"/>
  <c r="CY78" i="43"/>
  <c r="DD83" i="42"/>
  <c r="DD82" i="42"/>
  <c r="CY79" i="42"/>
  <c r="CY78" i="42"/>
  <c r="CZ91" i="42"/>
  <c r="CZ90" i="42"/>
  <c r="CZ77" i="54"/>
  <c r="CZ76" i="54"/>
  <c r="L76" i="54" s="1"/>
  <c r="U76" i="54" s="1"/>
  <c r="CY77" i="54"/>
  <c r="CY76" i="54"/>
  <c r="DD80" i="54"/>
  <c r="DD81" i="54"/>
  <c r="DF79" i="42"/>
  <c r="DF78" i="42"/>
  <c r="DH78" i="54"/>
  <c r="DH79" i="54"/>
  <c r="DS96" i="53"/>
  <c r="AL96" i="53" s="1"/>
  <c r="DT96" i="53"/>
  <c r="AM96" i="53" s="1"/>
  <c r="DN97" i="53"/>
  <c r="DR100" i="53"/>
  <c r="AK100" i="53" s="1"/>
  <c r="DL101" i="53"/>
  <c r="DL102" i="53" s="1"/>
  <c r="DL103" i="53" s="1"/>
  <c r="DL104" i="53" s="1"/>
  <c r="DL105" i="53" s="1"/>
  <c r="DL106" i="53" s="1"/>
  <c r="DL107" i="53" s="1"/>
  <c r="DL108" i="53" s="1"/>
  <c r="DL109" i="53" s="1"/>
  <c r="DL110" i="53" s="1"/>
  <c r="DL111" i="53" s="1"/>
  <c r="DQ100" i="53"/>
  <c r="AJ100" i="53" s="1"/>
  <c r="DR96" i="45"/>
  <c r="AK96" i="45" s="1"/>
  <c r="DL97" i="45"/>
  <c r="DQ96" i="45"/>
  <c r="AJ96" i="45" s="1"/>
  <c r="DN97" i="47"/>
  <c r="DS96" i="47"/>
  <c r="AL96" i="47" s="1"/>
  <c r="DT96" i="47"/>
  <c r="AM96" i="47" s="1"/>
  <c r="DR96" i="47"/>
  <c r="AK96" i="47" s="1"/>
  <c r="DL97" i="47"/>
  <c r="DQ96" i="47"/>
  <c r="AJ96" i="47" s="1"/>
  <c r="DQ96" i="46"/>
  <c r="AJ96" i="46" s="1"/>
  <c r="DL97" i="46"/>
  <c r="DR96" i="46"/>
  <c r="AK96" i="46" s="1"/>
  <c r="DN97" i="43"/>
  <c r="DS96" i="43"/>
  <c r="AL96" i="43" s="1"/>
  <c r="DT96" i="43"/>
  <c r="AM96" i="43" s="1"/>
  <c r="DQ100" i="43"/>
  <c r="AJ100" i="43" s="1"/>
  <c r="DL101" i="43"/>
  <c r="DL102" i="43" s="1"/>
  <c r="DL103" i="43" s="1"/>
  <c r="DL104" i="43" s="1"/>
  <c r="DL105" i="43" s="1"/>
  <c r="DL106" i="43" s="1"/>
  <c r="DL107" i="43" s="1"/>
  <c r="DL108" i="43" s="1"/>
  <c r="DL109" i="43" s="1"/>
  <c r="DL110" i="43" s="1"/>
  <c r="DL111" i="43" s="1"/>
  <c r="DR100" i="43"/>
  <c r="AK100" i="43" s="1"/>
  <c r="DS96" i="54"/>
  <c r="AL96" i="54" s="1"/>
  <c r="DN97" i="54"/>
  <c r="DT96" i="54"/>
  <c r="AM96" i="54" s="1"/>
  <c r="DR97" i="54"/>
  <c r="AK97" i="54" s="1"/>
  <c r="DL98" i="54"/>
  <c r="DQ97" i="54"/>
  <c r="AJ97" i="54" s="1"/>
  <c r="DF79" i="43"/>
  <c r="DF78" i="43"/>
  <c r="DF79" i="54"/>
  <c r="L77" i="54"/>
  <c r="U77" i="54" s="1"/>
  <c r="DF78" i="54"/>
  <c r="DS111" i="42"/>
  <c r="AL111" i="42" s="1"/>
  <c r="DN112" i="42"/>
  <c r="DN113" i="42" s="1"/>
  <c r="DN114" i="42" s="1"/>
  <c r="DN115" i="42" s="1"/>
  <c r="DN116" i="42" s="1"/>
  <c r="DN117" i="42" s="1"/>
  <c r="DT111" i="42"/>
  <c r="AM111" i="42" s="1"/>
  <c r="DR100" i="42"/>
  <c r="AK100" i="42" s="1"/>
  <c r="DQ100" i="42"/>
  <c r="AJ100" i="42" s="1"/>
  <c r="DL101" i="42"/>
  <c r="DL102" i="42" s="1"/>
  <c r="DL103" i="42" s="1"/>
  <c r="DL104" i="42" s="1"/>
  <c r="DL105" i="42" s="1"/>
  <c r="DL106" i="42" s="1"/>
  <c r="DL107" i="42" s="1"/>
  <c r="DL108" i="42" s="1"/>
  <c r="DL109" i="42" s="1"/>
  <c r="DL110" i="42" s="1"/>
  <c r="DL111" i="42" s="1"/>
  <c r="DL98" i="22"/>
  <c r="DQ97" i="22"/>
  <c r="AJ97" i="22" s="1"/>
  <c r="DR97" i="22"/>
  <c r="AK97" i="22" s="1"/>
  <c r="DS97" i="22"/>
  <c r="AL97" i="22" s="1"/>
  <c r="DN98" i="22"/>
  <c r="DT97" i="22"/>
  <c r="AM97" i="22" s="1"/>
  <c r="DS97" i="45"/>
  <c r="AL97" i="45" s="1"/>
  <c r="DN98" i="45"/>
  <c r="DT97" i="45"/>
  <c r="AM97" i="45" s="1"/>
  <c r="DN101" i="46"/>
  <c r="DN102" i="46" s="1"/>
  <c r="DN103" i="46" s="1"/>
  <c r="DN104" i="46" s="1"/>
  <c r="DN105" i="46" s="1"/>
  <c r="DN106" i="46" s="1"/>
  <c r="DN107" i="46" s="1"/>
  <c r="DN108" i="46" s="1"/>
  <c r="DN109" i="46" s="1"/>
  <c r="DN110" i="46" s="1"/>
  <c r="DN111" i="46" s="1"/>
  <c r="DS100" i="46"/>
  <c r="AL100" i="46" s="1"/>
  <c r="DT100" i="46"/>
  <c r="AM100" i="46" s="1"/>
  <c r="DF83" i="56"/>
  <c r="DF82" i="56"/>
  <c r="DO97" i="56"/>
  <c r="DS96" i="56"/>
  <c r="AL96" i="56" s="1"/>
  <c r="DT96" i="56"/>
  <c r="AM96" i="56" s="1"/>
  <c r="DA84" i="56"/>
  <c r="DA85" i="56"/>
  <c r="L80" i="56"/>
  <c r="U80" i="56" s="1"/>
  <c r="CZ82" i="56"/>
  <c r="CZ83" i="56"/>
  <c r="DJ83" i="56"/>
  <c r="DJ82" i="56"/>
  <c r="CX83" i="56"/>
  <c r="CX82" i="56"/>
  <c r="DB83" i="56"/>
  <c r="DB82" i="56"/>
  <c r="DM97" i="56"/>
  <c r="DR96" i="56"/>
  <c r="AK96" i="56" s="1"/>
  <c r="DQ96" i="56"/>
  <c r="AJ96" i="56" s="1"/>
  <c r="DH82" i="56"/>
  <c r="DH83" i="56"/>
  <c r="DN100" i="56"/>
  <c r="DD82" i="56"/>
  <c r="DD83" i="56"/>
  <c r="DL100" i="56"/>
  <c r="DG82" i="56"/>
  <c r="DG83" i="56"/>
  <c r="DE84" i="56"/>
  <c r="DE85" i="56"/>
  <c r="DC82" i="56"/>
  <c r="DC83" i="56"/>
  <c r="CY80" i="56"/>
  <c r="CY81" i="56"/>
  <c r="DI84" i="56"/>
  <c r="DI85" i="56"/>
  <c r="DO91" i="44"/>
  <c r="DT90" i="44"/>
  <c r="AM90" i="44" s="1"/>
  <c r="DS90" i="44"/>
  <c r="AL90" i="44" s="1"/>
  <c r="DM82" i="44"/>
  <c r="DM83" i="44" s="1"/>
  <c r="DR81" i="44"/>
  <c r="AK81" i="44" s="1"/>
  <c r="DQ81" i="44"/>
  <c r="AJ81" i="44" s="1"/>
  <c r="DI79" i="22"/>
  <c r="DI78" i="22"/>
  <c r="DH79" i="22"/>
  <c r="DH78" i="22"/>
  <c r="DG77" i="22"/>
  <c r="DG76" i="22"/>
  <c r="DF84" i="22"/>
  <c r="DF85" i="22"/>
  <c r="DD79" i="22"/>
  <c r="DD78" i="22"/>
  <c r="L76" i="22"/>
  <c r="U76" i="22" s="1"/>
  <c r="DB77" i="22"/>
  <c r="DB76" i="22"/>
  <c r="DA84" i="22"/>
  <c r="DA85" i="22"/>
  <c r="CY81" i="22"/>
  <c r="CY80" i="22"/>
  <c r="L77" i="22"/>
  <c r="U77" i="22" s="1"/>
  <c r="CX79" i="22"/>
  <c r="CX78" i="22"/>
  <c r="DH78" i="42"/>
  <c r="L78" i="42" s="1"/>
  <c r="U78" i="42" s="1"/>
  <c r="DH79" i="42"/>
  <c r="L77" i="42"/>
  <c r="U77" i="42" s="1"/>
  <c r="DH81" i="41" l="1"/>
  <c r="DH80" i="41"/>
  <c r="L78" i="41"/>
  <c r="U78" i="41" s="1"/>
  <c r="DF80" i="41"/>
  <c r="DF81" i="41"/>
  <c r="DD81" i="41"/>
  <c r="DD80" i="41"/>
  <c r="CY85" i="41"/>
  <c r="CY84" i="41"/>
  <c r="CZ81" i="41"/>
  <c r="L79" i="41"/>
  <c r="U79" i="41" s="1"/>
  <c r="CZ80" i="41"/>
  <c r="DH78" i="52"/>
  <c r="L78" i="52" s="1"/>
  <c r="U78" i="52" s="1"/>
  <c r="L77" i="52"/>
  <c r="U77" i="52" s="1"/>
  <c r="DH79" i="52"/>
  <c r="CZ79" i="22"/>
  <c r="CZ78" i="22"/>
  <c r="DI84" i="45"/>
  <c r="L84" i="45" s="1"/>
  <c r="U84" i="45" s="1"/>
  <c r="L83" i="45"/>
  <c r="U83" i="45" s="1"/>
  <c r="DI85" i="45"/>
  <c r="L129" i="47"/>
  <c r="U129" i="47" s="1"/>
  <c r="DG131" i="47"/>
  <c r="DG130" i="47"/>
  <c r="L130" i="47" s="1"/>
  <c r="U130" i="47" s="1"/>
  <c r="CX97" i="46"/>
  <c r="CX96" i="46"/>
  <c r="L96" i="46" s="1"/>
  <c r="U96" i="46" s="1"/>
  <c r="L95" i="46"/>
  <c r="U95" i="46" s="1"/>
  <c r="DA81" i="44"/>
  <c r="DA80" i="44"/>
  <c r="L80" i="44" s="1"/>
  <c r="U80" i="44" s="1"/>
  <c r="L79" i="44"/>
  <c r="U79" i="44" s="1"/>
  <c r="DB89" i="44"/>
  <c r="DB88" i="44"/>
  <c r="CZ95" i="43"/>
  <c r="CZ94" i="43"/>
  <c r="L78" i="43"/>
  <c r="U78" i="43" s="1"/>
  <c r="DH79" i="43"/>
  <c r="DH78" i="43"/>
  <c r="L77" i="43"/>
  <c r="U77" i="43" s="1"/>
  <c r="CY81" i="43"/>
  <c r="CY80" i="43"/>
  <c r="DD85" i="42"/>
  <c r="DD84" i="42"/>
  <c r="CY81" i="42"/>
  <c r="CY80" i="42"/>
  <c r="CZ92" i="42"/>
  <c r="CZ93" i="42"/>
  <c r="CZ78" i="54"/>
  <c r="CZ79" i="54"/>
  <c r="CY78" i="54"/>
  <c r="CY79" i="54"/>
  <c r="DD82" i="54"/>
  <c r="DD83" i="54"/>
  <c r="DF80" i="42"/>
  <c r="DF81" i="42"/>
  <c r="DH80" i="54"/>
  <c r="DH81" i="54"/>
  <c r="DT97" i="53"/>
  <c r="AM97" i="53" s="1"/>
  <c r="DS97" i="53"/>
  <c r="AL97" i="53" s="1"/>
  <c r="DN98" i="53"/>
  <c r="DL112" i="53"/>
  <c r="DL113" i="53" s="1"/>
  <c r="DL114" i="53" s="1"/>
  <c r="DL115" i="53" s="1"/>
  <c r="DL116" i="53" s="1"/>
  <c r="DL117" i="53" s="1"/>
  <c r="DQ111" i="53"/>
  <c r="AJ111" i="53" s="1"/>
  <c r="DR111" i="53"/>
  <c r="AK111" i="53" s="1"/>
  <c r="DQ97" i="45"/>
  <c r="AJ97" i="45" s="1"/>
  <c r="DR97" i="45"/>
  <c r="AK97" i="45" s="1"/>
  <c r="DL98" i="45"/>
  <c r="DN98" i="47"/>
  <c r="DS97" i="47"/>
  <c r="AL97" i="47" s="1"/>
  <c r="DT97" i="47"/>
  <c r="AM97" i="47" s="1"/>
  <c r="DR97" i="47"/>
  <c r="AK97" i="47" s="1"/>
  <c r="DL98" i="47"/>
  <c r="DQ97" i="47"/>
  <c r="AJ97" i="47" s="1"/>
  <c r="DQ97" i="46"/>
  <c r="AJ97" i="46" s="1"/>
  <c r="DL98" i="46"/>
  <c r="DR97" i="46"/>
  <c r="AK97" i="46" s="1"/>
  <c r="DN98" i="43"/>
  <c r="DS97" i="43"/>
  <c r="AL97" i="43" s="1"/>
  <c r="DT97" i="43"/>
  <c r="AM97" i="43" s="1"/>
  <c r="DL112" i="43"/>
  <c r="DL113" i="43" s="1"/>
  <c r="DL114" i="43" s="1"/>
  <c r="DL115" i="43" s="1"/>
  <c r="DL116" i="43" s="1"/>
  <c r="DL117" i="43" s="1"/>
  <c r="DR111" i="43"/>
  <c r="AK111" i="43" s="1"/>
  <c r="DQ111" i="43"/>
  <c r="AJ111" i="43" s="1"/>
  <c r="DN98" i="54"/>
  <c r="DS97" i="54"/>
  <c r="AL97" i="54" s="1"/>
  <c r="DT97" i="54"/>
  <c r="AM97" i="54" s="1"/>
  <c r="DR98" i="54"/>
  <c r="AK98" i="54" s="1"/>
  <c r="DQ98" i="54"/>
  <c r="AJ98" i="54" s="1"/>
  <c r="DL99" i="54"/>
  <c r="DF81" i="43"/>
  <c r="DF80" i="43"/>
  <c r="DF81" i="54"/>
  <c r="L79" i="54"/>
  <c r="U79" i="54" s="1"/>
  <c r="DF80" i="54"/>
  <c r="DN118" i="42"/>
  <c r="DT117" i="42"/>
  <c r="AM117" i="42" s="1"/>
  <c r="DS117" i="42"/>
  <c r="AL117" i="42" s="1"/>
  <c r="DR111" i="42"/>
  <c r="AK111" i="42" s="1"/>
  <c r="DQ111" i="42"/>
  <c r="AJ111" i="42" s="1"/>
  <c r="DL112" i="42"/>
  <c r="DL113" i="42" s="1"/>
  <c r="DL114" i="42" s="1"/>
  <c r="DL115" i="42" s="1"/>
  <c r="DL116" i="42" s="1"/>
  <c r="DL117" i="42" s="1"/>
  <c r="DR98" i="22"/>
  <c r="AK98" i="22" s="1"/>
  <c r="DL99" i="22"/>
  <c r="DQ98" i="22"/>
  <c r="AJ98" i="22" s="1"/>
  <c r="DN99" i="22"/>
  <c r="DT98" i="22"/>
  <c r="AM98" i="22" s="1"/>
  <c r="DS98" i="22"/>
  <c r="AL98" i="22" s="1"/>
  <c r="DN99" i="45"/>
  <c r="DS98" i="45"/>
  <c r="AL98" i="45" s="1"/>
  <c r="DT98" i="45"/>
  <c r="AM98" i="45" s="1"/>
  <c r="DN112" i="46"/>
  <c r="DN113" i="46" s="1"/>
  <c r="DN114" i="46" s="1"/>
  <c r="DN115" i="46" s="1"/>
  <c r="DN116" i="46" s="1"/>
  <c r="DN117" i="46" s="1"/>
  <c r="DS111" i="46"/>
  <c r="AL111" i="46" s="1"/>
  <c r="DT111" i="46"/>
  <c r="AM111" i="46" s="1"/>
  <c r="DC85" i="56"/>
  <c r="DC84" i="56"/>
  <c r="DN101" i="56"/>
  <c r="DN102" i="56" s="1"/>
  <c r="DN103" i="56" s="1"/>
  <c r="DN104" i="56" s="1"/>
  <c r="DN105" i="56" s="1"/>
  <c r="DN106" i="56" s="1"/>
  <c r="DN107" i="56" s="1"/>
  <c r="DN108" i="56" s="1"/>
  <c r="DN109" i="56" s="1"/>
  <c r="DN110" i="56" s="1"/>
  <c r="DN111" i="56" s="1"/>
  <c r="DD85" i="56"/>
  <c r="DD84" i="56"/>
  <c r="L82" i="56"/>
  <c r="U82" i="56" s="1"/>
  <c r="DJ85" i="56"/>
  <c r="DJ84" i="56"/>
  <c r="DA86" i="56"/>
  <c r="DA87" i="56"/>
  <c r="DO98" i="56"/>
  <c r="DT97" i="56"/>
  <c r="AM97" i="56" s="1"/>
  <c r="DS97" i="56"/>
  <c r="AL97" i="56" s="1"/>
  <c r="CY82" i="56"/>
  <c r="CY83" i="56"/>
  <c r="DE87" i="56"/>
  <c r="DE86" i="56"/>
  <c r="DH85" i="56"/>
  <c r="DH84" i="56"/>
  <c r="DM98" i="56"/>
  <c r="DQ97" i="56"/>
  <c r="AJ97" i="56" s="1"/>
  <c r="DR97" i="56"/>
  <c r="AK97" i="56" s="1"/>
  <c r="L81" i="56"/>
  <c r="U81" i="56" s="1"/>
  <c r="CZ85" i="56"/>
  <c r="CZ84" i="56"/>
  <c r="DI86" i="56"/>
  <c r="DI87" i="56"/>
  <c r="DG85" i="56"/>
  <c r="DG84" i="56"/>
  <c r="DL101" i="56"/>
  <c r="DL102" i="56" s="1"/>
  <c r="DL103" i="56" s="1"/>
  <c r="DL104" i="56" s="1"/>
  <c r="DL105" i="56" s="1"/>
  <c r="DL106" i="56" s="1"/>
  <c r="DL107" i="56" s="1"/>
  <c r="DL108" i="56" s="1"/>
  <c r="DL109" i="56" s="1"/>
  <c r="DL110" i="56" s="1"/>
  <c r="DL111" i="56" s="1"/>
  <c r="DB85" i="56"/>
  <c r="DB84" i="56"/>
  <c r="L83" i="56"/>
  <c r="U83" i="56" s="1"/>
  <c r="CX85" i="56"/>
  <c r="CX84" i="56"/>
  <c r="DF85" i="56"/>
  <c r="DF84" i="56"/>
  <c r="DT91" i="44"/>
  <c r="AM91" i="44" s="1"/>
  <c r="DO92" i="44"/>
  <c r="DS91" i="44"/>
  <c r="AL91" i="44" s="1"/>
  <c r="DQ83" i="44"/>
  <c r="AJ83" i="44" s="1"/>
  <c r="DM84" i="44"/>
  <c r="DM85" i="44" s="1"/>
  <c r="DM86" i="44" s="1"/>
  <c r="DM87" i="44" s="1"/>
  <c r="DM88" i="44" s="1"/>
  <c r="DM89" i="44" s="1"/>
  <c r="DM90" i="44" s="1"/>
  <c r="DR83" i="44"/>
  <c r="AK83" i="44" s="1"/>
  <c r="DI80" i="22"/>
  <c r="DI81" i="22"/>
  <c r="DH81" i="22"/>
  <c r="DH80" i="22"/>
  <c r="DG78" i="22"/>
  <c r="DG79" i="22"/>
  <c r="DF87" i="22"/>
  <c r="DF86" i="22"/>
  <c r="DD81" i="22"/>
  <c r="DD80" i="22"/>
  <c r="DB78" i="22"/>
  <c r="L78" i="22" s="1"/>
  <c r="U78" i="22" s="1"/>
  <c r="DB79" i="22"/>
  <c r="DA86" i="22"/>
  <c r="DA87" i="22"/>
  <c r="CY83" i="22"/>
  <c r="CY82" i="22"/>
  <c r="L79" i="22"/>
  <c r="U79" i="22" s="1"/>
  <c r="CX80" i="22"/>
  <c r="CX81" i="22"/>
  <c r="DH81" i="42"/>
  <c r="L79" i="42"/>
  <c r="U79" i="42" s="1"/>
  <c r="DH80" i="42"/>
  <c r="L80" i="42" s="1"/>
  <c r="U80" i="42" s="1"/>
  <c r="DH83" i="41" l="1"/>
  <c r="DH82" i="41"/>
  <c r="DF82" i="41"/>
  <c r="DF83" i="41"/>
  <c r="L80" i="41"/>
  <c r="U80" i="41" s="1"/>
  <c r="DD83" i="41"/>
  <c r="DD82" i="41"/>
  <c r="CY86" i="41"/>
  <c r="CY87" i="41"/>
  <c r="CZ83" i="41"/>
  <c r="CZ82" i="41"/>
  <c r="L82" i="41" s="1"/>
  <c r="U82" i="41" s="1"/>
  <c r="L81" i="41"/>
  <c r="U81" i="41" s="1"/>
  <c r="L79" i="52"/>
  <c r="U79" i="52" s="1"/>
  <c r="DH81" i="52"/>
  <c r="DH80" i="52"/>
  <c r="L80" i="52" s="1"/>
  <c r="U80" i="52" s="1"/>
  <c r="CZ80" i="22"/>
  <c r="CZ81" i="22"/>
  <c r="L85" i="45"/>
  <c r="U85" i="45" s="1"/>
  <c r="DI87" i="45"/>
  <c r="DI86" i="45"/>
  <c r="L86" i="45" s="1"/>
  <c r="U86" i="45" s="1"/>
  <c r="L131" i="47"/>
  <c r="U131" i="47" s="1"/>
  <c r="DG133" i="47"/>
  <c r="DG132" i="47"/>
  <c r="L132" i="47" s="1"/>
  <c r="U132" i="47" s="1"/>
  <c r="CX99" i="46"/>
  <c r="CX98" i="46"/>
  <c r="L98" i="46" s="1"/>
  <c r="U98" i="46" s="1"/>
  <c r="L97" i="46"/>
  <c r="U97" i="46" s="1"/>
  <c r="DA83" i="44"/>
  <c r="DA82" i="44"/>
  <c r="L82" i="44" s="1"/>
  <c r="U82" i="44" s="1"/>
  <c r="L81" i="44"/>
  <c r="U81" i="44" s="1"/>
  <c r="DB91" i="44"/>
  <c r="DB90" i="44"/>
  <c r="CZ97" i="43"/>
  <c r="CZ96" i="43"/>
  <c r="DH81" i="43"/>
  <c r="DH80" i="43"/>
  <c r="L80" i="43" s="1"/>
  <c r="U80" i="43" s="1"/>
  <c r="L79" i="43"/>
  <c r="U79" i="43" s="1"/>
  <c r="CY82" i="43"/>
  <c r="CY83" i="43"/>
  <c r="DD86" i="42"/>
  <c r="DD87" i="42"/>
  <c r="CY83" i="42"/>
  <c r="CY82" i="42"/>
  <c r="CZ94" i="42"/>
  <c r="CZ95" i="42"/>
  <c r="L78" i="54"/>
  <c r="U78" i="54" s="1"/>
  <c r="CZ81" i="54"/>
  <c r="CZ80" i="54"/>
  <c r="L80" i="54" s="1"/>
  <c r="U80" i="54" s="1"/>
  <c r="CY81" i="54"/>
  <c r="CY80" i="54"/>
  <c r="DD84" i="54"/>
  <c r="DD85" i="54"/>
  <c r="DF82" i="42"/>
  <c r="DF83" i="42"/>
  <c r="DH82" i="54"/>
  <c r="DH83" i="54"/>
  <c r="DS98" i="53"/>
  <c r="AL98" i="53" s="1"/>
  <c r="DT98" i="53"/>
  <c r="AM98" i="53" s="1"/>
  <c r="DN99" i="53"/>
  <c r="DL118" i="53"/>
  <c r="DR117" i="53"/>
  <c r="AK117" i="53" s="1"/>
  <c r="DQ117" i="53"/>
  <c r="AJ117" i="53" s="1"/>
  <c r="DR98" i="45"/>
  <c r="AK98" i="45" s="1"/>
  <c r="DQ98" i="45"/>
  <c r="AJ98" i="45" s="1"/>
  <c r="DL99" i="45"/>
  <c r="DS98" i="47"/>
  <c r="AL98" i="47" s="1"/>
  <c r="DT98" i="47"/>
  <c r="AM98" i="47" s="1"/>
  <c r="DN99" i="47"/>
  <c r="DL99" i="47"/>
  <c r="DQ98" i="47"/>
  <c r="AJ98" i="47" s="1"/>
  <c r="DR98" i="47"/>
  <c r="AK98" i="47" s="1"/>
  <c r="DL99" i="46"/>
  <c r="DR98" i="46"/>
  <c r="AK98" i="46" s="1"/>
  <c r="DQ98" i="46"/>
  <c r="AJ98" i="46" s="1"/>
  <c r="DN99" i="43"/>
  <c r="DS98" i="43"/>
  <c r="AL98" i="43" s="1"/>
  <c r="DT98" i="43"/>
  <c r="AM98" i="43" s="1"/>
  <c r="DL118" i="43"/>
  <c r="DR117" i="43"/>
  <c r="AK117" i="43" s="1"/>
  <c r="DQ117" i="43"/>
  <c r="AJ117" i="43" s="1"/>
  <c r="DN99" i="54"/>
  <c r="DT98" i="54"/>
  <c r="AM98" i="54" s="1"/>
  <c r="DS98" i="54"/>
  <c r="AL98" i="54" s="1"/>
  <c r="DR99" i="54"/>
  <c r="AK99" i="54" s="1"/>
  <c r="DL100" i="54"/>
  <c r="DQ99" i="54"/>
  <c r="AJ99" i="54" s="1"/>
  <c r="DF82" i="43"/>
  <c r="L81" i="43"/>
  <c r="U81" i="43" s="1"/>
  <c r="DF83" i="43"/>
  <c r="DF83" i="54"/>
  <c r="L81" i="54"/>
  <c r="U81" i="54" s="1"/>
  <c r="DF82" i="54"/>
  <c r="DN119" i="42"/>
  <c r="DS118" i="42"/>
  <c r="AL118" i="42" s="1"/>
  <c r="DT118" i="42"/>
  <c r="AM118" i="42" s="1"/>
  <c r="DQ117" i="42"/>
  <c r="AJ117" i="42" s="1"/>
  <c r="DL118" i="42"/>
  <c r="DR117" i="42"/>
  <c r="AK117" i="42" s="1"/>
  <c r="DR99" i="22"/>
  <c r="AK99" i="22" s="1"/>
  <c r="DQ99" i="22"/>
  <c r="AJ99" i="22" s="1"/>
  <c r="DL100" i="22"/>
  <c r="DT99" i="22"/>
  <c r="AM99" i="22" s="1"/>
  <c r="DN100" i="22"/>
  <c r="DS99" i="22"/>
  <c r="AL99" i="22" s="1"/>
  <c r="DT99" i="45"/>
  <c r="AM99" i="45" s="1"/>
  <c r="DN100" i="45"/>
  <c r="DS99" i="45"/>
  <c r="AL99" i="45" s="1"/>
  <c r="DN118" i="46"/>
  <c r="DT117" i="46"/>
  <c r="AM117" i="46" s="1"/>
  <c r="DS117" i="46"/>
  <c r="AL117" i="46" s="1"/>
  <c r="DF87" i="56"/>
  <c r="DF86" i="56"/>
  <c r="DH86" i="56"/>
  <c r="DH87" i="56"/>
  <c r="DA89" i="56"/>
  <c r="DA88" i="56"/>
  <c r="L84" i="56"/>
  <c r="U84" i="56" s="1"/>
  <c r="DB87" i="56"/>
  <c r="DB86" i="56"/>
  <c r="DN112" i="56"/>
  <c r="DN113" i="56" s="1"/>
  <c r="DN114" i="56" s="1"/>
  <c r="DN115" i="56" s="1"/>
  <c r="DN116" i="56" s="1"/>
  <c r="DN117" i="56" s="1"/>
  <c r="CX87" i="56"/>
  <c r="CX86" i="56"/>
  <c r="DG87" i="56"/>
  <c r="DG86" i="56"/>
  <c r="CZ86" i="56"/>
  <c r="CZ87" i="56"/>
  <c r="DM99" i="56"/>
  <c r="DR98" i="56"/>
  <c r="AK98" i="56" s="1"/>
  <c r="DQ98" i="56"/>
  <c r="AJ98" i="56" s="1"/>
  <c r="DE89" i="56"/>
  <c r="DE88" i="56"/>
  <c r="DD86" i="56"/>
  <c r="DD87" i="56"/>
  <c r="DL112" i="56"/>
  <c r="DL113" i="56" s="1"/>
  <c r="DL114" i="56" s="1"/>
  <c r="DL115" i="56" s="1"/>
  <c r="DL116" i="56" s="1"/>
  <c r="DL117" i="56" s="1"/>
  <c r="DI89" i="56"/>
  <c r="DI88" i="56"/>
  <c r="CY85" i="56"/>
  <c r="CY84" i="56"/>
  <c r="DO99" i="56"/>
  <c r="DT98" i="56"/>
  <c r="AM98" i="56" s="1"/>
  <c r="DS98" i="56"/>
  <c r="AL98" i="56" s="1"/>
  <c r="DJ87" i="56"/>
  <c r="DJ86" i="56"/>
  <c r="DC87" i="56"/>
  <c r="DC86" i="56"/>
  <c r="DT92" i="44"/>
  <c r="AM92" i="44" s="1"/>
  <c r="DO93" i="44"/>
  <c r="DS92" i="44"/>
  <c r="AL92" i="44" s="1"/>
  <c r="DR90" i="44"/>
  <c r="AK90" i="44" s="1"/>
  <c r="DQ90" i="44"/>
  <c r="AJ90" i="44" s="1"/>
  <c r="DM91" i="44"/>
  <c r="DI83" i="22"/>
  <c r="DI82" i="22"/>
  <c r="DH82" i="22"/>
  <c r="DH83" i="22"/>
  <c r="DG81" i="22"/>
  <c r="DG80" i="22"/>
  <c r="DF89" i="22"/>
  <c r="DF88" i="22"/>
  <c r="DD83" i="22"/>
  <c r="DD82" i="22"/>
  <c r="DB81" i="22"/>
  <c r="DB80" i="22"/>
  <c r="L80" i="22" s="1"/>
  <c r="U80" i="22" s="1"/>
  <c r="DA89" i="22"/>
  <c r="DA88" i="22"/>
  <c r="CY84" i="22"/>
  <c r="CY85" i="22"/>
  <c r="L81" i="22"/>
  <c r="U81" i="22" s="1"/>
  <c r="CX83" i="22"/>
  <c r="CX82" i="22"/>
  <c r="DH83" i="42"/>
  <c r="L81" i="42"/>
  <c r="U81" i="42" s="1"/>
  <c r="DH82" i="42"/>
  <c r="L82" i="42" s="1"/>
  <c r="U82" i="42" s="1"/>
  <c r="DH85" i="41" l="1"/>
  <c r="DH84" i="41"/>
  <c r="DF84" i="41"/>
  <c r="DF85" i="41"/>
  <c r="DD85" i="41"/>
  <c r="DD84" i="41"/>
  <c r="CY88" i="41"/>
  <c r="CY89" i="41"/>
  <c r="CZ84" i="41"/>
  <c r="L84" i="41" s="1"/>
  <c r="U84" i="41" s="1"/>
  <c r="L83" i="41"/>
  <c r="U83" i="41" s="1"/>
  <c r="CZ85" i="41"/>
  <c r="DH82" i="52"/>
  <c r="L82" i="52" s="1"/>
  <c r="U82" i="52" s="1"/>
  <c r="DH83" i="52"/>
  <c r="L81" i="52"/>
  <c r="U81" i="52" s="1"/>
  <c r="CZ82" i="22"/>
  <c r="CZ83" i="22"/>
  <c r="DI89" i="45"/>
  <c r="DI88" i="45"/>
  <c r="L88" i="45" s="1"/>
  <c r="U88" i="45" s="1"/>
  <c r="L87" i="45"/>
  <c r="U87" i="45" s="1"/>
  <c r="L133" i="47"/>
  <c r="U133" i="47" s="1"/>
  <c r="DG135" i="47"/>
  <c r="DG134" i="47"/>
  <c r="L134" i="47" s="1"/>
  <c r="U134" i="47" s="1"/>
  <c r="CX100" i="46"/>
  <c r="L100" i="46" s="1"/>
  <c r="U100" i="46" s="1"/>
  <c r="CX101" i="46"/>
  <c r="L99" i="46"/>
  <c r="U99" i="46" s="1"/>
  <c r="DA85" i="44"/>
  <c r="DA84" i="44"/>
  <c r="L84" i="44" s="1"/>
  <c r="U84" i="44" s="1"/>
  <c r="L83" i="44"/>
  <c r="U83" i="44" s="1"/>
  <c r="DB92" i="44"/>
  <c r="DB93" i="44"/>
  <c r="CZ99" i="43"/>
  <c r="CZ98" i="43"/>
  <c r="DH83" i="43"/>
  <c r="DH82" i="43"/>
  <c r="L82" i="43"/>
  <c r="U82" i="43" s="1"/>
  <c r="CY84" i="43"/>
  <c r="CY85" i="43"/>
  <c r="DD88" i="42"/>
  <c r="DD89" i="42"/>
  <c r="CY85" i="42"/>
  <c r="CY84" i="42"/>
  <c r="CZ97" i="42"/>
  <c r="CZ96" i="42"/>
  <c r="CZ83" i="54"/>
  <c r="CZ82" i="54"/>
  <c r="CY82" i="54"/>
  <c r="CY83" i="54"/>
  <c r="DD86" i="54"/>
  <c r="DD87" i="54"/>
  <c r="DF84" i="42"/>
  <c r="DF85" i="42"/>
  <c r="DH84" i="54"/>
  <c r="DH85" i="54"/>
  <c r="DN100" i="53"/>
  <c r="DT99" i="53"/>
  <c r="AM99" i="53" s="1"/>
  <c r="DS99" i="53"/>
  <c r="AL99" i="53" s="1"/>
  <c r="DL119" i="53"/>
  <c r="DQ118" i="53"/>
  <c r="AJ118" i="53" s="1"/>
  <c r="DR118" i="53"/>
  <c r="AK118" i="53" s="1"/>
  <c r="DL100" i="45"/>
  <c r="DQ99" i="45"/>
  <c r="AJ99" i="45" s="1"/>
  <c r="DR99" i="45"/>
  <c r="AK99" i="45" s="1"/>
  <c r="DS99" i="47"/>
  <c r="AL99" i="47" s="1"/>
  <c r="DN100" i="47"/>
  <c r="DT99" i="47"/>
  <c r="AM99" i="47" s="1"/>
  <c r="DQ99" i="47"/>
  <c r="AJ99" i="47" s="1"/>
  <c r="DR99" i="47"/>
  <c r="AK99" i="47" s="1"/>
  <c r="DL100" i="47"/>
  <c r="DR99" i="46"/>
  <c r="AK99" i="46" s="1"/>
  <c r="DQ99" i="46"/>
  <c r="AJ99" i="46" s="1"/>
  <c r="DL100" i="46"/>
  <c r="DT99" i="43"/>
  <c r="AM99" i="43" s="1"/>
  <c r="DS99" i="43"/>
  <c r="AL99" i="43" s="1"/>
  <c r="DN100" i="43"/>
  <c r="DL119" i="43"/>
  <c r="DR118" i="43"/>
  <c r="AK118" i="43" s="1"/>
  <c r="DQ118" i="43"/>
  <c r="AJ118" i="43" s="1"/>
  <c r="DN100" i="54"/>
  <c r="DT99" i="54"/>
  <c r="AM99" i="54" s="1"/>
  <c r="DS99" i="54"/>
  <c r="AL99" i="54" s="1"/>
  <c r="DR100" i="54"/>
  <c r="AK100" i="54" s="1"/>
  <c r="DL101" i="54"/>
  <c r="DL102" i="54" s="1"/>
  <c r="DL103" i="54" s="1"/>
  <c r="DL104" i="54" s="1"/>
  <c r="DL105" i="54" s="1"/>
  <c r="DL106" i="54" s="1"/>
  <c r="DL107" i="54" s="1"/>
  <c r="DL108" i="54" s="1"/>
  <c r="DL109" i="54" s="1"/>
  <c r="DL110" i="54" s="1"/>
  <c r="DL111" i="54" s="1"/>
  <c r="DQ100" i="54"/>
  <c r="AJ100" i="54" s="1"/>
  <c r="DF85" i="43"/>
  <c r="L83" i="43"/>
  <c r="U83" i="43" s="1"/>
  <c r="DF84" i="43"/>
  <c r="DF85" i="54"/>
  <c r="L83" i="54"/>
  <c r="U83" i="54" s="1"/>
  <c r="DF84" i="54"/>
  <c r="DT119" i="42"/>
  <c r="AM119" i="42" s="1"/>
  <c r="DS119" i="42"/>
  <c r="AL119" i="42" s="1"/>
  <c r="DN120" i="42"/>
  <c r="DN121" i="42" s="1"/>
  <c r="DN122" i="42" s="1"/>
  <c r="DN123" i="42" s="1"/>
  <c r="DR118" i="42"/>
  <c r="AK118" i="42" s="1"/>
  <c r="DQ118" i="42"/>
  <c r="AJ118" i="42" s="1"/>
  <c r="DL119" i="42"/>
  <c r="DL101" i="22"/>
  <c r="DL102" i="22" s="1"/>
  <c r="DL103" i="22" s="1"/>
  <c r="DL104" i="22" s="1"/>
  <c r="DL105" i="22" s="1"/>
  <c r="DL106" i="22" s="1"/>
  <c r="DL107" i="22" s="1"/>
  <c r="DL108" i="22" s="1"/>
  <c r="DL109" i="22" s="1"/>
  <c r="DL110" i="22" s="1"/>
  <c r="DL111" i="22" s="1"/>
  <c r="DR100" i="22"/>
  <c r="AK100" i="22" s="1"/>
  <c r="DQ100" i="22"/>
  <c r="AJ100" i="22" s="1"/>
  <c r="DN101" i="22"/>
  <c r="DN102" i="22" s="1"/>
  <c r="DN103" i="22" s="1"/>
  <c r="DN104" i="22" s="1"/>
  <c r="DN105" i="22" s="1"/>
  <c r="DN106" i="22" s="1"/>
  <c r="DN107" i="22" s="1"/>
  <c r="DN108" i="22" s="1"/>
  <c r="DN109" i="22" s="1"/>
  <c r="DN110" i="22" s="1"/>
  <c r="DN111" i="22" s="1"/>
  <c r="DS100" i="22"/>
  <c r="AL100" i="22" s="1"/>
  <c r="DT100" i="22"/>
  <c r="AM100" i="22" s="1"/>
  <c r="DN101" i="45"/>
  <c r="DN102" i="45" s="1"/>
  <c r="DN103" i="45" s="1"/>
  <c r="DN104" i="45" s="1"/>
  <c r="DN105" i="45" s="1"/>
  <c r="DN106" i="45" s="1"/>
  <c r="DN107" i="45" s="1"/>
  <c r="DN108" i="45" s="1"/>
  <c r="DN109" i="45" s="1"/>
  <c r="DN110" i="45" s="1"/>
  <c r="DN111" i="45" s="1"/>
  <c r="DT100" i="45"/>
  <c r="AM100" i="45" s="1"/>
  <c r="DS100" i="45"/>
  <c r="AL100" i="45" s="1"/>
  <c r="DN119" i="46"/>
  <c r="DS118" i="46"/>
  <c r="AL118" i="46" s="1"/>
  <c r="DT118" i="46"/>
  <c r="AM118" i="46" s="1"/>
  <c r="CY87" i="56"/>
  <c r="CY86" i="56"/>
  <c r="DG89" i="56"/>
  <c r="DG88" i="56"/>
  <c r="DB89" i="56"/>
  <c r="DB88" i="56"/>
  <c r="DC89" i="56"/>
  <c r="DC88" i="56"/>
  <c r="DO100" i="56"/>
  <c r="DT99" i="56"/>
  <c r="AM99" i="56" s="1"/>
  <c r="DS99" i="56"/>
  <c r="AL99" i="56" s="1"/>
  <c r="DI91" i="56"/>
  <c r="DI90" i="56"/>
  <c r="DD88" i="56"/>
  <c r="DD89" i="56"/>
  <c r="L86" i="56"/>
  <c r="U86" i="56" s="1"/>
  <c r="DN118" i="56"/>
  <c r="DL118" i="56"/>
  <c r="DM100" i="56"/>
  <c r="DR99" i="56"/>
  <c r="AK99" i="56" s="1"/>
  <c r="DQ99" i="56"/>
  <c r="AJ99" i="56" s="1"/>
  <c r="DH88" i="56"/>
  <c r="DH89" i="56"/>
  <c r="DE91" i="56"/>
  <c r="DE90" i="56"/>
  <c r="CZ88" i="56"/>
  <c r="CZ89" i="56"/>
  <c r="L85" i="56"/>
  <c r="U85" i="56" s="1"/>
  <c r="DJ89" i="56"/>
  <c r="DJ88" i="56"/>
  <c r="CX89" i="56"/>
  <c r="CX88" i="56"/>
  <c r="L87" i="56"/>
  <c r="U87" i="56" s="1"/>
  <c r="DA91" i="56"/>
  <c r="DA90" i="56"/>
  <c r="DF89" i="56"/>
  <c r="DF88" i="56"/>
  <c r="DS93" i="44"/>
  <c r="AL93" i="44" s="1"/>
  <c r="DO94" i="44"/>
  <c r="DT93" i="44"/>
  <c r="AM93" i="44" s="1"/>
  <c r="DQ91" i="44"/>
  <c r="AJ91" i="44" s="1"/>
  <c r="DM92" i="44"/>
  <c r="DR91" i="44"/>
  <c r="AK91" i="44" s="1"/>
  <c r="DI85" i="22"/>
  <c r="DI84" i="22"/>
  <c r="DH85" i="22"/>
  <c r="DH84" i="22"/>
  <c r="DG82" i="22"/>
  <c r="DG83" i="22"/>
  <c r="DF91" i="22"/>
  <c r="DF90" i="22"/>
  <c r="DD85" i="22"/>
  <c r="DD84" i="22"/>
  <c r="DB82" i="22"/>
  <c r="L82" i="22" s="1"/>
  <c r="U82" i="22" s="1"/>
  <c r="DB83" i="22"/>
  <c r="L83" i="22" s="1"/>
  <c r="U83" i="22" s="1"/>
  <c r="DA90" i="22"/>
  <c r="DA91" i="22"/>
  <c r="CY87" i="22"/>
  <c r="CY86" i="22"/>
  <c r="CX85" i="22"/>
  <c r="CX84" i="22"/>
  <c r="DH85" i="42"/>
  <c r="L83" i="42"/>
  <c r="U83" i="42" s="1"/>
  <c r="DH84" i="42"/>
  <c r="L84" i="42" s="1"/>
  <c r="U84" i="42" s="1"/>
  <c r="DH86" i="41" l="1"/>
  <c r="DH87" i="41"/>
  <c r="DF86" i="41"/>
  <c r="DF87" i="41"/>
  <c r="DD87" i="41"/>
  <c r="DD86" i="41"/>
  <c r="CY90" i="41"/>
  <c r="CY91" i="41"/>
  <c r="L85" i="41"/>
  <c r="U85" i="41" s="1"/>
  <c r="CZ87" i="41"/>
  <c r="CZ86" i="41"/>
  <c r="L86" i="41" s="1"/>
  <c r="U86" i="41" s="1"/>
  <c r="DH84" i="52"/>
  <c r="L84" i="52" s="1"/>
  <c r="U84" i="52" s="1"/>
  <c r="L83" i="52"/>
  <c r="U83" i="52" s="1"/>
  <c r="DH85" i="52"/>
  <c r="CZ84" i="22"/>
  <c r="CZ85" i="22"/>
  <c r="L89" i="45"/>
  <c r="U89" i="45" s="1"/>
  <c r="DI90" i="45"/>
  <c r="L90" i="45" s="1"/>
  <c r="U90" i="45" s="1"/>
  <c r="DI91" i="45"/>
  <c r="L135" i="47"/>
  <c r="U135" i="47" s="1"/>
  <c r="DG137" i="47"/>
  <c r="DG136" i="47"/>
  <c r="L136" i="47" s="1"/>
  <c r="U136" i="47" s="1"/>
  <c r="L101" i="46"/>
  <c r="U101" i="46" s="1"/>
  <c r="CX103" i="46"/>
  <c r="CX102" i="46"/>
  <c r="L102" i="46" s="1"/>
  <c r="U102" i="46" s="1"/>
  <c r="DA86" i="44"/>
  <c r="L86" i="44" s="1"/>
  <c r="U86" i="44" s="1"/>
  <c r="DA87" i="44"/>
  <c r="L85" i="44"/>
  <c r="U85" i="44" s="1"/>
  <c r="DB94" i="44"/>
  <c r="DB95" i="44"/>
  <c r="CZ101" i="43"/>
  <c r="CZ100" i="43"/>
  <c r="L84" i="43"/>
  <c r="U84" i="43" s="1"/>
  <c r="DH85" i="43"/>
  <c r="DH84" i="43"/>
  <c r="CY87" i="43"/>
  <c r="CY86" i="43"/>
  <c r="DD90" i="42"/>
  <c r="DD91" i="42"/>
  <c r="CY87" i="42"/>
  <c r="CY86" i="42"/>
  <c r="CZ99" i="42"/>
  <c r="CZ98" i="42"/>
  <c r="CZ85" i="54"/>
  <c r="CZ84" i="54"/>
  <c r="L82" i="54"/>
  <c r="U82" i="54" s="1"/>
  <c r="CY85" i="54"/>
  <c r="CY84" i="54"/>
  <c r="L84" i="54"/>
  <c r="U84" i="54" s="1"/>
  <c r="DD88" i="54"/>
  <c r="DD89" i="54"/>
  <c r="DF86" i="42"/>
  <c r="DF87" i="42"/>
  <c r="DH86" i="54"/>
  <c r="DH87" i="54"/>
  <c r="DT100" i="53"/>
  <c r="AM100" i="53" s="1"/>
  <c r="DN101" i="53"/>
  <c r="DN102" i="53" s="1"/>
  <c r="DN103" i="53" s="1"/>
  <c r="DN104" i="53" s="1"/>
  <c r="DN105" i="53" s="1"/>
  <c r="DN106" i="53" s="1"/>
  <c r="DN107" i="53" s="1"/>
  <c r="DN108" i="53" s="1"/>
  <c r="DN109" i="53" s="1"/>
  <c r="DN110" i="53" s="1"/>
  <c r="DN111" i="53" s="1"/>
  <c r="DS100" i="53"/>
  <c r="AL100" i="53" s="1"/>
  <c r="DR119" i="53"/>
  <c r="AK119" i="53" s="1"/>
  <c r="DQ119" i="53"/>
  <c r="AJ119" i="53" s="1"/>
  <c r="DL120" i="53"/>
  <c r="DL121" i="53" s="1"/>
  <c r="DL122" i="53" s="1"/>
  <c r="DL123" i="53" s="1"/>
  <c r="DR100" i="45"/>
  <c r="AK100" i="45" s="1"/>
  <c r="DQ100" i="45"/>
  <c r="AJ100" i="45" s="1"/>
  <c r="DL101" i="45"/>
  <c r="DL102" i="45" s="1"/>
  <c r="DL103" i="45" s="1"/>
  <c r="DL104" i="45" s="1"/>
  <c r="DL105" i="45" s="1"/>
  <c r="DL106" i="45" s="1"/>
  <c r="DL107" i="45" s="1"/>
  <c r="DL108" i="45" s="1"/>
  <c r="DL109" i="45" s="1"/>
  <c r="DL110" i="45" s="1"/>
  <c r="DL111" i="45" s="1"/>
  <c r="DS100" i="47"/>
  <c r="AL100" i="47" s="1"/>
  <c r="DT100" i="47"/>
  <c r="AM100" i="47" s="1"/>
  <c r="DN101" i="47"/>
  <c r="DN102" i="47" s="1"/>
  <c r="DN103" i="47" s="1"/>
  <c r="DN104" i="47" s="1"/>
  <c r="DN105" i="47" s="1"/>
  <c r="DN106" i="47" s="1"/>
  <c r="DN107" i="47" s="1"/>
  <c r="DN108" i="47" s="1"/>
  <c r="DN109" i="47" s="1"/>
  <c r="DN110" i="47" s="1"/>
  <c r="DN111" i="47" s="1"/>
  <c r="DL101" i="47"/>
  <c r="DL102" i="47" s="1"/>
  <c r="DL103" i="47" s="1"/>
  <c r="DL104" i="47" s="1"/>
  <c r="DL105" i="47" s="1"/>
  <c r="DL106" i="47" s="1"/>
  <c r="DL107" i="47" s="1"/>
  <c r="DL108" i="47" s="1"/>
  <c r="DL109" i="47" s="1"/>
  <c r="DL110" i="47" s="1"/>
  <c r="DL111" i="47" s="1"/>
  <c r="DR100" i="47"/>
  <c r="AK100" i="47" s="1"/>
  <c r="DQ100" i="47"/>
  <c r="AJ100" i="47" s="1"/>
  <c r="DL101" i="46"/>
  <c r="DL102" i="46" s="1"/>
  <c r="DL103" i="46" s="1"/>
  <c r="DL104" i="46" s="1"/>
  <c r="DL105" i="46" s="1"/>
  <c r="DL106" i="46" s="1"/>
  <c r="DL107" i="46" s="1"/>
  <c r="DL108" i="46" s="1"/>
  <c r="DL109" i="46" s="1"/>
  <c r="DL110" i="46" s="1"/>
  <c r="DL111" i="46" s="1"/>
  <c r="DQ100" i="46"/>
  <c r="AJ100" i="46" s="1"/>
  <c r="DR100" i="46"/>
  <c r="AK100" i="46" s="1"/>
  <c r="DN101" i="43"/>
  <c r="DN102" i="43" s="1"/>
  <c r="DN103" i="43" s="1"/>
  <c r="DN104" i="43" s="1"/>
  <c r="DN105" i="43" s="1"/>
  <c r="DN106" i="43" s="1"/>
  <c r="DN107" i="43" s="1"/>
  <c r="DN108" i="43" s="1"/>
  <c r="DN109" i="43" s="1"/>
  <c r="DN110" i="43" s="1"/>
  <c r="DN111" i="43" s="1"/>
  <c r="DT100" i="43"/>
  <c r="AM100" i="43" s="1"/>
  <c r="DS100" i="43"/>
  <c r="AL100" i="43" s="1"/>
  <c r="DL120" i="43"/>
  <c r="DL121" i="43" s="1"/>
  <c r="DL122" i="43" s="1"/>
  <c r="DL123" i="43" s="1"/>
  <c r="DR119" i="43"/>
  <c r="AK119" i="43" s="1"/>
  <c r="DQ119" i="43"/>
  <c r="AJ119" i="43" s="1"/>
  <c r="DT100" i="54"/>
  <c r="AM100" i="54" s="1"/>
  <c r="DN101" i="54"/>
  <c r="DN102" i="54" s="1"/>
  <c r="DN103" i="54" s="1"/>
  <c r="DN104" i="54" s="1"/>
  <c r="DN105" i="54" s="1"/>
  <c r="DN106" i="54" s="1"/>
  <c r="DN107" i="54" s="1"/>
  <c r="DN108" i="54" s="1"/>
  <c r="DN109" i="54" s="1"/>
  <c r="DN110" i="54" s="1"/>
  <c r="DN111" i="54" s="1"/>
  <c r="DS100" i="54"/>
  <c r="AL100" i="54" s="1"/>
  <c r="DL112" i="54"/>
  <c r="DL113" i="54" s="1"/>
  <c r="DL114" i="54" s="1"/>
  <c r="DL115" i="54" s="1"/>
  <c r="DL116" i="54" s="1"/>
  <c r="DL117" i="54" s="1"/>
  <c r="DR111" i="54"/>
  <c r="AK111" i="54" s="1"/>
  <c r="DQ111" i="54"/>
  <c r="AJ111" i="54" s="1"/>
  <c r="DF86" i="43"/>
  <c r="DF87" i="43"/>
  <c r="L85" i="43"/>
  <c r="U85" i="43" s="1"/>
  <c r="DF87" i="54"/>
  <c r="L85" i="54"/>
  <c r="U85" i="54" s="1"/>
  <c r="DF86" i="54"/>
  <c r="DN124" i="42"/>
  <c r="DT123" i="42"/>
  <c r="AM123" i="42" s="1"/>
  <c r="DS123" i="42"/>
  <c r="AL123" i="42" s="1"/>
  <c r="DQ119" i="42"/>
  <c r="AJ119" i="42" s="1"/>
  <c r="DL120" i="42"/>
  <c r="DL121" i="42" s="1"/>
  <c r="DL122" i="42" s="1"/>
  <c r="DL123" i="42" s="1"/>
  <c r="DR119" i="42"/>
  <c r="AK119" i="42" s="1"/>
  <c r="DR111" i="22"/>
  <c r="AK111" i="22" s="1"/>
  <c r="DQ111" i="22"/>
  <c r="AJ111" i="22" s="1"/>
  <c r="DL112" i="22"/>
  <c r="DL113" i="22" s="1"/>
  <c r="DL114" i="22" s="1"/>
  <c r="DL115" i="22" s="1"/>
  <c r="DL116" i="22" s="1"/>
  <c r="DL117" i="22" s="1"/>
  <c r="DN112" i="22"/>
  <c r="DN113" i="22" s="1"/>
  <c r="DN114" i="22" s="1"/>
  <c r="DN115" i="22" s="1"/>
  <c r="DN116" i="22" s="1"/>
  <c r="DN117" i="22" s="1"/>
  <c r="DS111" i="22"/>
  <c r="AL111" i="22" s="1"/>
  <c r="DT111" i="22"/>
  <c r="AM111" i="22" s="1"/>
  <c r="DN112" i="45"/>
  <c r="DN113" i="45" s="1"/>
  <c r="DN114" i="45" s="1"/>
  <c r="DN115" i="45" s="1"/>
  <c r="DN116" i="45" s="1"/>
  <c r="DN117" i="45" s="1"/>
  <c r="DS111" i="45"/>
  <c r="AL111" i="45" s="1"/>
  <c r="DT111" i="45"/>
  <c r="AM111" i="45" s="1"/>
  <c r="DS119" i="46"/>
  <c r="AL119" i="46" s="1"/>
  <c r="DN120" i="46"/>
  <c r="DN121" i="46" s="1"/>
  <c r="DN122" i="46" s="1"/>
  <c r="DN123" i="46" s="1"/>
  <c r="DT119" i="46"/>
  <c r="AM119" i="46" s="1"/>
  <c r="DE93" i="56"/>
  <c r="DE92" i="56"/>
  <c r="DL119" i="56"/>
  <c r="DI93" i="56"/>
  <c r="DI92" i="56"/>
  <c r="CX90" i="56"/>
  <c r="CX91" i="56"/>
  <c r="DH91" i="56"/>
  <c r="DH90" i="56"/>
  <c r="DM101" i="56"/>
  <c r="DM102" i="56" s="1"/>
  <c r="DM103" i="56" s="1"/>
  <c r="DM104" i="56" s="1"/>
  <c r="DM105" i="56" s="1"/>
  <c r="DM106" i="56" s="1"/>
  <c r="DM107" i="56" s="1"/>
  <c r="DM108" i="56" s="1"/>
  <c r="DM109" i="56" s="1"/>
  <c r="DM110" i="56" s="1"/>
  <c r="DM111" i="56" s="1"/>
  <c r="DQ100" i="56"/>
  <c r="AJ100" i="56" s="1"/>
  <c r="DR100" i="56"/>
  <c r="AK100" i="56" s="1"/>
  <c r="DD91" i="56"/>
  <c r="DD90" i="56"/>
  <c r="DC91" i="56"/>
  <c r="DC90" i="56"/>
  <c r="DA93" i="56"/>
  <c r="DA92" i="56"/>
  <c r="DF90" i="56"/>
  <c r="DF91" i="56"/>
  <c r="CZ91" i="56"/>
  <c r="CZ90" i="56"/>
  <c r="DG91" i="56"/>
  <c r="DG90" i="56"/>
  <c r="DJ90" i="56"/>
  <c r="DJ91" i="56"/>
  <c r="DN119" i="56"/>
  <c r="DO101" i="56"/>
  <c r="DO102" i="56" s="1"/>
  <c r="DO103" i="56" s="1"/>
  <c r="DO104" i="56" s="1"/>
  <c r="DO105" i="56" s="1"/>
  <c r="DO106" i="56" s="1"/>
  <c r="DO107" i="56" s="1"/>
  <c r="DO108" i="56" s="1"/>
  <c r="DO109" i="56" s="1"/>
  <c r="DO110" i="56" s="1"/>
  <c r="DO111" i="56" s="1"/>
  <c r="DS100" i="56"/>
  <c r="AL100" i="56" s="1"/>
  <c r="DT100" i="56"/>
  <c r="AM100" i="56" s="1"/>
  <c r="DB90" i="56"/>
  <c r="DB91" i="56"/>
  <c r="CY89" i="56"/>
  <c r="CY88" i="56"/>
  <c r="L88" i="56" s="1"/>
  <c r="U88" i="56" s="1"/>
  <c r="DS94" i="44"/>
  <c r="AL94" i="44" s="1"/>
  <c r="DO95" i="44"/>
  <c r="DT94" i="44"/>
  <c r="AM94" i="44" s="1"/>
  <c r="DR92" i="44"/>
  <c r="AK92" i="44" s="1"/>
  <c r="DM93" i="44"/>
  <c r="DQ92" i="44"/>
  <c r="AJ92" i="44" s="1"/>
  <c r="DI87" i="22"/>
  <c r="DI86" i="22"/>
  <c r="DH86" i="22"/>
  <c r="DH87" i="22"/>
  <c r="DG84" i="22"/>
  <c r="DG85" i="22"/>
  <c r="DF92" i="22"/>
  <c r="DF93" i="22"/>
  <c r="DD86" i="22"/>
  <c r="DD87" i="22"/>
  <c r="DB85" i="22"/>
  <c r="DB84" i="22"/>
  <c r="L84" i="22" s="1"/>
  <c r="U84" i="22" s="1"/>
  <c r="DA92" i="22"/>
  <c r="DA93" i="22"/>
  <c r="CY88" i="22"/>
  <c r="CY89" i="22"/>
  <c r="CX87" i="22"/>
  <c r="L85" i="22"/>
  <c r="U85" i="22" s="1"/>
  <c r="CX86" i="22"/>
  <c r="L85" i="42"/>
  <c r="U85" i="42" s="1"/>
  <c r="DH86" i="42"/>
  <c r="L86" i="42" s="1"/>
  <c r="U86" i="42" s="1"/>
  <c r="DH87" i="42"/>
  <c r="DH88" i="41" l="1"/>
  <c r="DH89" i="41"/>
  <c r="DF88" i="41"/>
  <c r="DF89" i="41"/>
  <c r="DD89" i="41"/>
  <c r="DD88" i="41"/>
  <c r="CY92" i="41"/>
  <c r="CY93" i="41"/>
  <c r="L87" i="41"/>
  <c r="U87" i="41" s="1"/>
  <c r="CZ88" i="41"/>
  <c r="L88" i="41" s="1"/>
  <c r="U88" i="41" s="1"/>
  <c r="CZ89" i="41"/>
  <c r="DH86" i="52"/>
  <c r="L86" i="52" s="1"/>
  <c r="U86" i="52" s="1"/>
  <c r="L85" i="52"/>
  <c r="U85" i="52" s="1"/>
  <c r="DH87" i="52"/>
  <c r="CZ86" i="22"/>
  <c r="CZ87" i="22"/>
  <c r="DI92" i="45"/>
  <c r="L92" i="45" s="1"/>
  <c r="U92" i="45" s="1"/>
  <c r="DI93" i="45"/>
  <c r="L91" i="45"/>
  <c r="U91" i="45" s="1"/>
  <c r="L137" i="47"/>
  <c r="U137" i="47" s="1"/>
  <c r="DG138" i="47"/>
  <c r="L138" i="47" s="1"/>
  <c r="U138" i="47" s="1"/>
  <c r="DG139" i="47"/>
  <c r="CX105" i="46"/>
  <c r="CX104" i="46"/>
  <c r="L104" i="46" s="1"/>
  <c r="U104" i="46" s="1"/>
  <c r="L103" i="46"/>
  <c r="U103" i="46" s="1"/>
  <c r="DA89" i="44"/>
  <c r="DA88" i="44"/>
  <c r="L88" i="44" s="1"/>
  <c r="U88" i="44" s="1"/>
  <c r="L87" i="44"/>
  <c r="U87" i="44" s="1"/>
  <c r="DB97" i="44"/>
  <c r="DB96" i="44"/>
  <c r="CZ102" i="43"/>
  <c r="CZ103" i="43"/>
  <c r="DH87" i="43"/>
  <c r="DH86" i="43"/>
  <c r="L86" i="43"/>
  <c r="U86" i="43" s="1"/>
  <c r="CY88" i="43"/>
  <c r="CY89" i="43"/>
  <c r="DD92" i="42"/>
  <c r="DD93" i="42"/>
  <c r="CY89" i="42"/>
  <c r="CY88" i="42"/>
  <c r="CZ100" i="42"/>
  <c r="CZ101" i="42"/>
  <c r="CZ87" i="54"/>
  <c r="CZ86" i="54"/>
  <c r="CY86" i="54"/>
  <c r="CY87" i="54"/>
  <c r="DD90" i="54"/>
  <c r="DD91" i="54"/>
  <c r="DF89" i="42"/>
  <c r="DF88" i="42"/>
  <c r="DH88" i="54"/>
  <c r="DH89" i="54"/>
  <c r="DS111" i="53"/>
  <c r="AL111" i="53" s="1"/>
  <c r="DN112" i="53"/>
  <c r="DN113" i="53" s="1"/>
  <c r="DN114" i="53" s="1"/>
  <c r="DN115" i="53" s="1"/>
  <c r="DN116" i="53" s="1"/>
  <c r="DN117" i="53" s="1"/>
  <c r="DT111" i="53"/>
  <c r="AM111" i="53" s="1"/>
  <c r="DL124" i="53"/>
  <c r="DQ123" i="53"/>
  <c r="AJ123" i="53" s="1"/>
  <c r="DR123" i="53"/>
  <c r="AK123" i="53" s="1"/>
  <c r="DQ111" i="45"/>
  <c r="AJ111" i="45" s="1"/>
  <c r="DL112" i="45"/>
  <c r="DL113" i="45" s="1"/>
  <c r="DL114" i="45" s="1"/>
  <c r="DL115" i="45" s="1"/>
  <c r="DL116" i="45" s="1"/>
  <c r="DL117" i="45" s="1"/>
  <c r="DR111" i="45"/>
  <c r="AK111" i="45" s="1"/>
  <c r="DT111" i="47"/>
  <c r="AM111" i="47" s="1"/>
  <c r="DN112" i="47"/>
  <c r="DN113" i="47" s="1"/>
  <c r="DN114" i="47" s="1"/>
  <c r="DN115" i="47" s="1"/>
  <c r="DN116" i="47" s="1"/>
  <c r="DN117" i="47" s="1"/>
  <c r="DS111" i="47"/>
  <c r="AL111" i="47" s="1"/>
  <c r="DL112" i="47"/>
  <c r="DL113" i="47" s="1"/>
  <c r="DL114" i="47" s="1"/>
  <c r="DL115" i="47" s="1"/>
  <c r="DL116" i="47" s="1"/>
  <c r="DL117" i="47" s="1"/>
  <c r="DR111" i="47"/>
  <c r="AK111" i="47" s="1"/>
  <c r="DQ111" i="47"/>
  <c r="AJ111" i="47" s="1"/>
  <c r="DL112" i="46"/>
  <c r="DL113" i="46" s="1"/>
  <c r="DL114" i="46" s="1"/>
  <c r="DL115" i="46" s="1"/>
  <c r="DL116" i="46" s="1"/>
  <c r="DL117" i="46" s="1"/>
  <c r="DR111" i="46"/>
  <c r="AK111" i="46" s="1"/>
  <c r="DQ111" i="46"/>
  <c r="AJ111" i="46" s="1"/>
  <c r="DT111" i="43"/>
  <c r="AM111" i="43" s="1"/>
  <c r="DS111" i="43"/>
  <c r="AL111" i="43" s="1"/>
  <c r="DN112" i="43"/>
  <c r="DN113" i="43" s="1"/>
  <c r="DN114" i="43" s="1"/>
  <c r="DN115" i="43" s="1"/>
  <c r="DN116" i="43" s="1"/>
  <c r="DN117" i="43" s="1"/>
  <c r="DR123" i="43"/>
  <c r="AK123" i="43" s="1"/>
  <c r="DL124" i="43"/>
  <c r="DQ123" i="43"/>
  <c r="AJ123" i="43" s="1"/>
  <c r="DN112" i="54"/>
  <c r="DN113" i="54" s="1"/>
  <c r="DN114" i="54" s="1"/>
  <c r="DN115" i="54" s="1"/>
  <c r="DN116" i="54" s="1"/>
  <c r="DN117" i="54" s="1"/>
  <c r="DT111" i="54"/>
  <c r="AM111" i="54" s="1"/>
  <c r="DS111" i="54"/>
  <c r="AL111" i="54" s="1"/>
  <c r="DR117" i="54"/>
  <c r="AK117" i="54" s="1"/>
  <c r="DL118" i="54"/>
  <c r="DQ117" i="54"/>
  <c r="AJ117" i="54" s="1"/>
  <c r="DF89" i="43"/>
  <c r="DF88" i="43"/>
  <c r="L87" i="43"/>
  <c r="U87" i="43" s="1"/>
  <c r="DF89" i="54"/>
  <c r="L87" i="54"/>
  <c r="U87" i="54" s="1"/>
  <c r="DF88" i="54"/>
  <c r="DT124" i="42"/>
  <c r="AM124" i="42" s="1"/>
  <c r="DS124" i="42"/>
  <c r="AL124" i="42" s="1"/>
  <c r="DN125" i="42"/>
  <c r="DL124" i="42"/>
  <c r="DQ123" i="42"/>
  <c r="AJ123" i="42" s="1"/>
  <c r="DR123" i="42"/>
  <c r="AK123" i="42" s="1"/>
  <c r="DR117" i="22"/>
  <c r="AK117" i="22" s="1"/>
  <c r="DL118" i="22"/>
  <c r="DQ117" i="22"/>
  <c r="AJ117" i="22" s="1"/>
  <c r="DN118" i="22"/>
  <c r="DS117" i="22"/>
  <c r="AL117" i="22" s="1"/>
  <c r="DT117" i="22"/>
  <c r="AM117" i="22" s="1"/>
  <c r="DN118" i="45"/>
  <c r="DS117" i="45"/>
  <c r="AL117" i="45" s="1"/>
  <c r="DT117" i="45"/>
  <c r="AM117" i="45" s="1"/>
  <c r="DS123" i="46"/>
  <c r="AL123" i="46" s="1"/>
  <c r="DT123" i="46"/>
  <c r="AM123" i="46" s="1"/>
  <c r="DN124" i="46"/>
  <c r="DL120" i="56"/>
  <c r="DL121" i="56" s="1"/>
  <c r="DL122" i="56" s="1"/>
  <c r="DL123" i="56" s="1"/>
  <c r="DB92" i="56"/>
  <c r="DB93" i="56"/>
  <c r="DO112" i="56"/>
  <c r="DO113" i="56" s="1"/>
  <c r="DO114" i="56" s="1"/>
  <c r="DO115" i="56" s="1"/>
  <c r="DO116" i="56" s="1"/>
  <c r="DO117" i="56" s="1"/>
  <c r="DT111" i="56"/>
  <c r="AM111" i="56" s="1"/>
  <c r="DS111" i="56"/>
  <c r="AL111" i="56" s="1"/>
  <c r="DJ92" i="56"/>
  <c r="DJ93" i="56"/>
  <c r="DC92" i="56"/>
  <c r="DC93" i="56"/>
  <c r="CX92" i="56"/>
  <c r="CX93" i="56"/>
  <c r="DI95" i="56"/>
  <c r="DI94" i="56"/>
  <c r="DN120" i="56"/>
  <c r="DN121" i="56" s="1"/>
  <c r="DN122" i="56" s="1"/>
  <c r="DN123" i="56" s="1"/>
  <c r="DA95" i="56"/>
  <c r="DA94" i="56"/>
  <c r="DD93" i="56"/>
  <c r="DD92" i="56"/>
  <c r="CY91" i="56"/>
  <c r="CY90" i="56"/>
  <c r="L90" i="56" s="1"/>
  <c r="U90" i="56" s="1"/>
  <c r="DG92" i="56"/>
  <c r="DG93" i="56"/>
  <c r="DF92" i="56"/>
  <c r="DF93" i="56"/>
  <c r="DH93" i="56"/>
  <c r="DH92" i="56"/>
  <c r="CZ93" i="56"/>
  <c r="CZ92" i="56"/>
  <c r="DM112" i="56"/>
  <c r="DM113" i="56" s="1"/>
  <c r="DM114" i="56" s="1"/>
  <c r="DM115" i="56" s="1"/>
  <c r="DM116" i="56" s="1"/>
  <c r="DM117" i="56" s="1"/>
  <c r="DR111" i="56"/>
  <c r="AK111" i="56" s="1"/>
  <c r="DQ111" i="56"/>
  <c r="AJ111" i="56" s="1"/>
  <c r="L89" i="56"/>
  <c r="U89" i="56" s="1"/>
  <c r="DE95" i="56"/>
  <c r="DE94" i="56"/>
  <c r="DS95" i="44"/>
  <c r="AL95" i="44" s="1"/>
  <c r="DO96" i="44"/>
  <c r="DT95" i="44"/>
  <c r="AM95" i="44" s="1"/>
  <c r="DM94" i="44"/>
  <c r="DQ93" i="44"/>
  <c r="AJ93" i="44" s="1"/>
  <c r="DR93" i="44"/>
  <c r="AK93" i="44" s="1"/>
  <c r="DI89" i="22"/>
  <c r="DI88" i="22"/>
  <c r="DH88" i="22"/>
  <c r="DH89" i="22"/>
  <c r="DG86" i="22"/>
  <c r="DG87" i="22"/>
  <c r="DF95" i="22"/>
  <c r="DF94" i="22"/>
  <c r="DD88" i="22"/>
  <c r="DD89" i="22"/>
  <c r="DB87" i="22"/>
  <c r="DB86" i="22"/>
  <c r="L86" i="22" s="1"/>
  <c r="U86" i="22" s="1"/>
  <c r="DA94" i="22"/>
  <c r="DA95" i="22"/>
  <c r="CY91" i="22"/>
  <c r="CY90" i="22"/>
  <c r="L87" i="22"/>
  <c r="U87" i="22" s="1"/>
  <c r="CX88" i="22"/>
  <c r="CX89" i="22"/>
  <c r="DH88" i="42"/>
  <c r="L88" i="42" s="1"/>
  <c r="U88" i="42" s="1"/>
  <c r="L87" i="42"/>
  <c r="U87" i="42" s="1"/>
  <c r="DH89" i="42"/>
  <c r="DH90" i="41" l="1"/>
  <c r="DH91" i="41"/>
  <c r="DF90" i="41"/>
  <c r="DF91" i="41"/>
  <c r="DD91" i="41"/>
  <c r="DD90" i="41"/>
  <c r="CY95" i="41"/>
  <c r="CY94" i="41"/>
  <c r="CZ91" i="41"/>
  <c r="CZ90" i="41"/>
  <c r="L90" i="41" s="1"/>
  <c r="U90" i="41" s="1"/>
  <c r="L89" i="41"/>
  <c r="U89" i="41" s="1"/>
  <c r="L87" i="52"/>
  <c r="U87" i="52" s="1"/>
  <c r="DH89" i="52"/>
  <c r="DH88" i="52"/>
  <c r="L88" i="52" s="1"/>
  <c r="U88" i="52" s="1"/>
  <c r="CZ89" i="22"/>
  <c r="CZ88" i="22"/>
  <c r="DI94" i="45"/>
  <c r="L94" i="45" s="1"/>
  <c r="U94" i="45" s="1"/>
  <c r="L93" i="45"/>
  <c r="U93" i="45" s="1"/>
  <c r="DI95" i="45"/>
  <c r="DG140" i="47"/>
  <c r="L140" i="47" s="1"/>
  <c r="U140" i="47" s="1"/>
  <c r="L139" i="47"/>
  <c r="U139" i="47" s="1"/>
  <c r="DG141" i="47"/>
  <c r="CX107" i="46"/>
  <c r="L105" i="46"/>
  <c r="U105" i="46" s="1"/>
  <c r="CX106" i="46"/>
  <c r="L106" i="46" s="1"/>
  <c r="U106" i="46" s="1"/>
  <c r="DA91" i="44"/>
  <c r="DA90" i="44"/>
  <c r="L90" i="44" s="1"/>
  <c r="U90" i="44" s="1"/>
  <c r="L89" i="44"/>
  <c r="U89" i="44" s="1"/>
  <c r="DB98" i="44"/>
  <c r="DB99" i="44"/>
  <c r="CZ105" i="43"/>
  <c r="CZ104" i="43"/>
  <c r="L88" i="43"/>
  <c r="U88" i="43" s="1"/>
  <c r="DH88" i="43"/>
  <c r="DH89" i="43"/>
  <c r="CY90" i="43"/>
  <c r="CY91" i="43"/>
  <c r="DD94" i="42"/>
  <c r="DD95" i="42"/>
  <c r="CY90" i="42"/>
  <c r="CY91" i="42"/>
  <c r="CZ102" i="42"/>
  <c r="CZ103" i="42"/>
  <c r="L86" i="54"/>
  <c r="U86" i="54" s="1"/>
  <c r="CZ89" i="54"/>
  <c r="CZ88" i="54"/>
  <c r="CY89" i="54"/>
  <c r="CY88" i="54"/>
  <c r="L88" i="54"/>
  <c r="U88" i="54" s="1"/>
  <c r="DD92" i="54"/>
  <c r="DD93" i="54"/>
  <c r="DF91" i="42"/>
  <c r="DF90" i="42"/>
  <c r="DH90" i="54"/>
  <c r="DH91" i="54"/>
  <c r="DT117" i="53"/>
  <c r="AM117" i="53" s="1"/>
  <c r="DS117" i="53"/>
  <c r="AL117" i="53" s="1"/>
  <c r="DN118" i="53"/>
  <c r="DL125" i="53"/>
  <c r="DR124" i="53"/>
  <c r="AK124" i="53" s="1"/>
  <c r="DQ124" i="53"/>
  <c r="AJ124" i="53" s="1"/>
  <c r="DR117" i="45"/>
  <c r="AK117" i="45" s="1"/>
  <c r="DQ117" i="45"/>
  <c r="AJ117" i="45" s="1"/>
  <c r="DL118" i="45"/>
  <c r="DN118" i="47"/>
  <c r="DT117" i="47"/>
  <c r="AM117" i="47" s="1"/>
  <c r="DS117" i="47"/>
  <c r="AL117" i="47" s="1"/>
  <c r="DL118" i="47"/>
  <c r="DR117" i="47"/>
  <c r="AK117" i="47" s="1"/>
  <c r="DQ117" i="47"/>
  <c r="AJ117" i="47" s="1"/>
  <c r="DL118" i="46"/>
  <c r="DQ117" i="46"/>
  <c r="AJ117" i="46" s="1"/>
  <c r="DR117" i="46"/>
  <c r="AK117" i="46" s="1"/>
  <c r="DN118" i="43"/>
  <c r="DS117" i="43"/>
  <c r="AL117" i="43" s="1"/>
  <c r="DT117" i="43"/>
  <c r="AM117" i="43" s="1"/>
  <c r="DL125" i="43"/>
  <c r="DR124" i="43"/>
  <c r="AK124" i="43" s="1"/>
  <c r="DQ124" i="43"/>
  <c r="AJ124" i="43" s="1"/>
  <c r="DT117" i="54"/>
  <c r="AM117" i="54" s="1"/>
  <c r="DN118" i="54"/>
  <c r="DS117" i="54"/>
  <c r="AL117" i="54" s="1"/>
  <c r="DR118" i="54"/>
  <c r="AK118" i="54" s="1"/>
  <c r="DL119" i="54"/>
  <c r="DQ118" i="54"/>
  <c r="AJ118" i="54" s="1"/>
  <c r="L89" i="43"/>
  <c r="U89" i="43" s="1"/>
  <c r="DF91" i="43"/>
  <c r="DF90" i="43"/>
  <c r="DF91" i="54"/>
  <c r="DF90" i="54"/>
  <c r="DS125" i="42"/>
  <c r="AL125" i="42" s="1"/>
  <c r="DN126" i="42"/>
  <c r="DT125" i="42"/>
  <c r="AM125" i="42" s="1"/>
  <c r="DL125" i="42"/>
  <c r="DR124" i="42"/>
  <c r="AK124" i="42" s="1"/>
  <c r="DQ124" i="42"/>
  <c r="AJ124" i="42" s="1"/>
  <c r="DL119" i="22"/>
  <c r="DR118" i="22"/>
  <c r="AK118" i="22" s="1"/>
  <c r="DQ118" i="22"/>
  <c r="AJ118" i="22" s="1"/>
  <c r="DN119" i="22"/>
  <c r="DS118" i="22"/>
  <c r="AL118" i="22" s="1"/>
  <c r="DT118" i="22"/>
  <c r="AM118" i="22" s="1"/>
  <c r="DN119" i="45"/>
  <c r="DT118" i="45"/>
  <c r="AM118" i="45" s="1"/>
  <c r="DS118" i="45"/>
  <c r="AL118" i="45" s="1"/>
  <c r="DS124" i="46"/>
  <c r="AL124" i="46" s="1"/>
  <c r="DN125" i="46"/>
  <c r="DT124" i="46"/>
  <c r="AM124" i="46" s="1"/>
  <c r="DE97" i="56"/>
  <c r="DE96" i="56"/>
  <c r="DF94" i="56"/>
  <c r="DF95" i="56"/>
  <c r="L92" i="56"/>
  <c r="U92" i="56" s="1"/>
  <c r="DJ94" i="56"/>
  <c r="DJ95" i="56"/>
  <c r="CZ95" i="56"/>
  <c r="CZ94" i="56"/>
  <c r="CY92" i="56"/>
  <c r="CY93" i="56"/>
  <c r="DA97" i="56"/>
  <c r="DA96" i="56"/>
  <c r="L91" i="56"/>
  <c r="U91" i="56" s="1"/>
  <c r="DB94" i="56"/>
  <c r="DB95" i="56"/>
  <c r="DL124" i="56"/>
  <c r="DM118" i="56"/>
  <c r="DR117" i="56"/>
  <c r="AK117" i="56" s="1"/>
  <c r="DQ117" i="56"/>
  <c r="AJ117" i="56" s="1"/>
  <c r="DH95" i="56"/>
  <c r="DH94" i="56"/>
  <c r="DD95" i="56"/>
  <c r="DD94" i="56"/>
  <c r="L93" i="56"/>
  <c r="U93" i="56" s="1"/>
  <c r="CX94" i="56"/>
  <c r="CX95" i="56"/>
  <c r="DN124" i="56"/>
  <c r="DO118" i="56"/>
  <c r="DS117" i="56"/>
  <c r="AL117" i="56" s="1"/>
  <c r="DT117" i="56"/>
  <c r="AM117" i="56" s="1"/>
  <c r="DG94" i="56"/>
  <c r="DG95" i="56"/>
  <c r="DI97" i="56"/>
  <c r="DI96" i="56"/>
  <c r="DC94" i="56"/>
  <c r="DC95" i="56"/>
  <c r="DS96" i="44"/>
  <c r="AL96" i="44" s="1"/>
  <c r="DT96" i="44"/>
  <c r="AM96" i="44" s="1"/>
  <c r="DO97" i="44"/>
  <c r="DR94" i="44"/>
  <c r="AK94" i="44" s="1"/>
  <c r="DQ94" i="44"/>
  <c r="AJ94" i="44" s="1"/>
  <c r="DM95" i="44"/>
  <c r="DI91" i="22"/>
  <c r="DI90" i="22"/>
  <c r="DH90" i="22"/>
  <c r="DH91" i="22"/>
  <c r="DG89" i="22"/>
  <c r="DG88" i="22"/>
  <c r="DF96" i="22"/>
  <c r="DF97" i="22"/>
  <c r="DD91" i="22"/>
  <c r="DD90" i="22"/>
  <c r="DB88" i="22"/>
  <c r="L88" i="22" s="1"/>
  <c r="U88" i="22" s="1"/>
  <c r="DB89" i="22"/>
  <c r="DA97" i="22"/>
  <c r="DA96" i="22"/>
  <c r="CY92" i="22"/>
  <c r="CY93" i="22"/>
  <c r="CX90" i="22"/>
  <c r="L89" i="22"/>
  <c r="U89" i="22" s="1"/>
  <c r="CX91" i="22"/>
  <c r="DH90" i="42"/>
  <c r="L89" i="42"/>
  <c r="U89" i="42" s="1"/>
  <c r="DH91" i="42"/>
  <c r="DH93" i="41" l="1"/>
  <c r="DH92" i="41"/>
  <c r="DF92" i="41"/>
  <c r="DF93" i="41"/>
  <c r="DD92" i="41"/>
  <c r="DD93" i="41"/>
  <c r="CY97" i="41"/>
  <c r="CY96" i="41"/>
  <c r="CZ93" i="41"/>
  <c r="L91" i="41"/>
  <c r="U91" i="41" s="1"/>
  <c r="CZ92" i="41"/>
  <c r="DH90" i="52"/>
  <c r="L90" i="52" s="1"/>
  <c r="U90" i="52" s="1"/>
  <c r="DH91" i="52"/>
  <c r="L89" i="52"/>
  <c r="U89" i="52" s="1"/>
  <c r="CZ91" i="22"/>
  <c r="CZ90" i="22"/>
  <c r="L95" i="45"/>
  <c r="U95" i="45" s="1"/>
  <c r="DI97" i="45"/>
  <c r="DI96" i="45"/>
  <c r="L96" i="45" s="1"/>
  <c r="U96" i="45" s="1"/>
  <c r="DG142" i="47"/>
  <c r="L142" i="47" s="1"/>
  <c r="U142" i="47" s="1"/>
  <c r="DG143" i="47"/>
  <c r="L141" i="47"/>
  <c r="U141" i="47" s="1"/>
  <c r="CX108" i="46"/>
  <c r="L108" i="46" s="1"/>
  <c r="U108" i="46" s="1"/>
  <c r="CX109" i="46"/>
  <c r="L107" i="46"/>
  <c r="U107" i="46" s="1"/>
  <c r="DA92" i="44"/>
  <c r="L92" i="44" s="1"/>
  <c r="U92" i="44" s="1"/>
  <c r="DA93" i="44"/>
  <c r="L91" i="44"/>
  <c r="U91" i="44" s="1"/>
  <c r="DB100" i="44"/>
  <c r="DB101" i="44"/>
  <c r="CZ106" i="43"/>
  <c r="CZ107" i="43"/>
  <c r="DH90" i="43"/>
  <c r="DH91" i="43"/>
  <c r="L90" i="43"/>
  <c r="U90" i="43" s="1"/>
  <c r="CY92" i="43"/>
  <c r="CY93" i="43"/>
  <c r="L90" i="42"/>
  <c r="U90" i="42" s="1"/>
  <c r="DD96" i="42"/>
  <c r="DD97" i="42"/>
  <c r="CY93" i="42"/>
  <c r="CY92" i="42"/>
  <c r="CZ104" i="42"/>
  <c r="CZ105" i="42"/>
  <c r="CZ90" i="54"/>
  <c r="CZ91" i="54"/>
  <c r="L89" i="54"/>
  <c r="U89" i="54" s="1"/>
  <c r="CY90" i="54"/>
  <c r="CY91" i="54"/>
  <c r="DD94" i="54"/>
  <c r="DD95" i="54"/>
  <c r="DF93" i="42"/>
  <c r="DF92" i="42"/>
  <c r="L90" i="54"/>
  <c r="U90" i="54" s="1"/>
  <c r="DH92" i="54"/>
  <c r="DH93" i="54"/>
  <c r="DN119" i="53"/>
  <c r="DT118" i="53"/>
  <c r="AM118" i="53" s="1"/>
  <c r="DS118" i="53"/>
  <c r="AL118" i="53" s="1"/>
  <c r="DL126" i="53"/>
  <c r="DQ125" i="53"/>
  <c r="AJ125" i="53" s="1"/>
  <c r="DR125" i="53"/>
  <c r="AK125" i="53" s="1"/>
  <c r="DQ118" i="45"/>
  <c r="AJ118" i="45" s="1"/>
  <c r="DL119" i="45"/>
  <c r="DR118" i="45"/>
  <c r="AK118" i="45" s="1"/>
  <c r="DN119" i="47"/>
  <c r="DT118" i="47"/>
  <c r="AM118" i="47" s="1"/>
  <c r="DS118" i="47"/>
  <c r="AL118" i="47" s="1"/>
  <c r="DL119" i="47"/>
  <c r="DQ118" i="47"/>
  <c r="AJ118" i="47" s="1"/>
  <c r="DR118" i="47"/>
  <c r="AK118" i="47" s="1"/>
  <c r="DQ118" i="46"/>
  <c r="AJ118" i="46" s="1"/>
  <c r="DL119" i="46"/>
  <c r="DR118" i="46"/>
  <c r="AK118" i="46" s="1"/>
  <c r="DN119" i="43"/>
  <c r="DT118" i="43"/>
  <c r="AM118" i="43" s="1"/>
  <c r="DS118" i="43"/>
  <c r="AL118" i="43" s="1"/>
  <c r="DL126" i="43"/>
  <c r="DQ125" i="43"/>
  <c r="AJ125" i="43" s="1"/>
  <c r="DR125" i="43"/>
  <c r="AK125" i="43" s="1"/>
  <c r="DT118" i="54"/>
  <c r="AM118" i="54" s="1"/>
  <c r="DN119" i="54"/>
  <c r="DS118" i="54"/>
  <c r="AL118" i="54" s="1"/>
  <c r="DR119" i="54"/>
  <c r="AK119" i="54" s="1"/>
  <c r="DL120" i="54"/>
  <c r="DL121" i="54" s="1"/>
  <c r="DL122" i="54" s="1"/>
  <c r="DL123" i="54" s="1"/>
  <c r="DQ119" i="54"/>
  <c r="AJ119" i="54" s="1"/>
  <c r="L91" i="43"/>
  <c r="U91" i="43" s="1"/>
  <c r="DF93" i="43"/>
  <c r="DF92" i="43"/>
  <c r="DF93" i="54"/>
  <c r="L91" i="54"/>
  <c r="U91" i="54" s="1"/>
  <c r="DF92" i="54"/>
  <c r="DS126" i="42"/>
  <c r="AL126" i="42" s="1"/>
  <c r="DN127" i="42"/>
  <c r="DT126" i="42"/>
  <c r="AM126" i="42" s="1"/>
  <c r="DR125" i="42"/>
  <c r="AK125" i="42" s="1"/>
  <c r="DQ125" i="42"/>
  <c r="AJ125" i="42" s="1"/>
  <c r="DL126" i="42"/>
  <c r="DL120" i="22"/>
  <c r="DL121" i="22" s="1"/>
  <c r="DL122" i="22" s="1"/>
  <c r="DL123" i="22" s="1"/>
  <c r="DR119" i="22"/>
  <c r="AK119" i="22" s="1"/>
  <c r="DQ119" i="22"/>
  <c r="AJ119" i="22" s="1"/>
  <c r="DN120" i="22"/>
  <c r="DN121" i="22" s="1"/>
  <c r="DN122" i="22" s="1"/>
  <c r="DN123" i="22" s="1"/>
  <c r="DS119" i="22"/>
  <c r="AL119" i="22" s="1"/>
  <c r="DT119" i="22"/>
  <c r="AM119" i="22" s="1"/>
  <c r="DS119" i="45"/>
  <c r="AL119" i="45" s="1"/>
  <c r="DT119" i="45"/>
  <c r="AM119" i="45" s="1"/>
  <c r="DN120" i="45"/>
  <c r="DN121" i="45" s="1"/>
  <c r="DN122" i="45" s="1"/>
  <c r="DN123" i="45" s="1"/>
  <c r="DS125" i="46"/>
  <c r="AL125" i="46" s="1"/>
  <c r="DN126" i="46"/>
  <c r="DT125" i="46"/>
  <c r="AM125" i="46" s="1"/>
  <c r="DM119" i="56"/>
  <c r="DR118" i="56"/>
  <c r="AK118" i="56" s="1"/>
  <c r="DQ118" i="56"/>
  <c r="AJ118" i="56" s="1"/>
  <c r="DB97" i="56"/>
  <c r="DB96" i="56"/>
  <c r="DA99" i="56"/>
  <c r="DA98" i="56"/>
  <c r="CZ96" i="56"/>
  <c r="CZ97" i="56"/>
  <c r="DF97" i="56"/>
  <c r="DF96" i="56"/>
  <c r="DH96" i="56"/>
  <c r="DH97" i="56"/>
  <c r="CY94" i="56"/>
  <c r="L94" i="56" s="1"/>
  <c r="U94" i="56" s="1"/>
  <c r="CY95" i="56"/>
  <c r="DI99" i="56"/>
  <c r="DI98" i="56"/>
  <c r="DN125" i="56"/>
  <c r="DL125" i="56"/>
  <c r="DJ97" i="56"/>
  <c r="DJ96" i="56"/>
  <c r="DC97" i="56"/>
  <c r="DC96" i="56"/>
  <c r="DG97" i="56"/>
  <c r="DG96" i="56"/>
  <c r="DO119" i="56"/>
  <c r="DT118" i="56"/>
  <c r="AM118" i="56" s="1"/>
  <c r="DS118" i="56"/>
  <c r="AL118" i="56" s="1"/>
  <c r="CX97" i="56"/>
  <c r="CX96" i="56"/>
  <c r="DD96" i="56"/>
  <c r="DD97" i="56"/>
  <c r="DE99" i="56"/>
  <c r="DE98" i="56"/>
  <c r="DT97" i="44"/>
  <c r="AM97" i="44" s="1"/>
  <c r="DO98" i="44"/>
  <c r="DS97" i="44"/>
  <c r="AL97" i="44" s="1"/>
  <c r="DR95" i="44"/>
  <c r="AK95" i="44" s="1"/>
  <c r="DQ95" i="44"/>
  <c r="AJ95" i="44" s="1"/>
  <c r="DM96" i="44"/>
  <c r="DI93" i="22"/>
  <c r="DI92" i="22"/>
  <c r="DH92" i="22"/>
  <c r="DH93" i="22"/>
  <c r="DG90" i="22"/>
  <c r="DG91" i="22"/>
  <c r="DF99" i="22"/>
  <c r="DF98" i="22"/>
  <c r="DD93" i="22"/>
  <c r="DD92" i="22"/>
  <c r="DB90" i="22"/>
  <c r="DB91" i="22"/>
  <c r="L90" i="22"/>
  <c r="U90" i="22" s="1"/>
  <c r="DA98" i="22"/>
  <c r="DA99" i="22"/>
  <c r="CY95" i="22"/>
  <c r="CY94" i="22"/>
  <c r="L91" i="22"/>
  <c r="U91" i="22" s="1"/>
  <c r="CX93" i="22"/>
  <c r="CX92" i="22"/>
  <c r="L91" i="42"/>
  <c r="U91" i="42" s="1"/>
  <c r="DH93" i="42"/>
  <c r="DH92" i="42"/>
  <c r="L92" i="42" s="1"/>
  <c r="U92" i="42" s="1"/>
  <c r="DH94" i="41" l="1"/>
  <c r="DH95" i="41"/>
  <c r="DF94" i="41"/>
  <c r="DF95" i="41"/>
  <c r="L92" i="41"/>
  <c r="U92" i="41" s="1"/>
  <c r="DD94" i="41"/>
  <c r="DD95" i="41"/>
  <c r="CY99" i="41"/>
  <c r="CY98" i="41"/>
  <c r="CZ94" i="41"/>
  <c r="L94" i="41" s="1"/>
  <c r="U94" i="41" s="1"/>
  <c r="CZ95" i="41"/>
  <c r="L93" i="41"/>
  <c r="U93" i="41" s="1"/>
  <c r="DH92" i="52"/>
  <c r="L92" i="52" s="1"/>
  <c r="U92" i="52" s="1"/>
  <c r="L91" i="52"/>
  <c r="U91" i="52" s="1"/>
  <c r="DH93" i="52"/>
  <c r="CZ92" i="22"/>
  <c r="CZ93" i="22"/>
  <c r="DI98" i="45"/>
  <c r="L98" i="45" s="1"/>
  <c r="U98" i="45" s="1"/>
  <c r="DI99" i="45"/>
  <c r="L97" i="45"/>
  <c r="U97" i="45" s="1"/>
  <c r="DG144" i="47"/>
  <c r="L144" i="47" s="1"/>
  <c r="U144" i="47" s="1"/>
  <c r="L143" i="47"/>
  <c r="U143" i="47" s="1"/>
  <c r="DG145" i="47"/>
  <c r="L109" i="46"/>
  <c r="U109" i="46" s="1"/>
  <c r="CX110" i="46"/>
  <c r="L110" i="46" s="1"/>
  <c r="U110" i="46" s="1"/>
  <c r="CX111" i="46"/>
  <c r="DA95" i="44"/>
  <c r="DA94" i="44"/>
  <c r="L94" i="44" s="1"/>
  <c r="U94" i="44" s="1"/>
  <c r="L93" i="44"/>
  <c r="U93" i="44" s="1"/>
  <c r="DB102" i="44"/>
  <c r="DB103" i="44"/>
  <c r="CZ108" i="43"/>
  <c r="CZ109" i="43"/>
  <c r="DH93" i="43"/>
  <c r="DH92" i="43"/>
  <c r="L92" i="43"/>
  <c r="U92" i="43" s="1"/>
  <c r="CY95" i="43"/>
  <c r="CY94" i="43"/>
  <c r="DD98" i="42"/>
  <c r="DD99" i="42"/>
  <c r="CY94" i="42"/>
  <c r="CY95" i="42"/>
  <c r="CZ107" i="42"/>
  <c r="CZ106" i="42"/>
  <c r="CZ93" i="54"/>
  <c r="CZ92" i="54"/>
  <c r="L92" i="54" s="1"/>
  <c r="U92" i="54" s="1"/>
  <c r="CY93" i="54"/>
  <c r="CY92" i="54"/>
  <c r="DD96" i="54"/>
  <c r="DD97" i="54"/>
  <c r="DF94" i="42"/>
  <c r="DF95" i="42"/>
  <c r="DH94" i="54"/>
  <c r="DH95" i="54"/>
  <c r="DT119" i="53"/>
  <c r="AM119" i="53" s="1"/>
  <c r="DS119" i="53"/>
  <c r="AL119" i="53" s="1"/>
  <c r="DN120" i="53"/>
  <c r="DN121" i="53" s="1"/>
  <c r="DN122" i="53" s="1"/>
  <c r="DN123" i="53" s="1"/>
  <c r="DL127" i="53"/>
  <c r="DR126" i="53"/>
  <c r="AK126" i="53" s="1"/>
  <c r="DQ126" i="53"/>
  <c r="AJ126" i="53" s="1"/>
  <c r="DR119" i="45"/>
  <c r="AK119" i="45" s="1"/>
  <c r="DL120" i="45"/>
  <c r="DL121" i="45" s="1"/>
  <c r="DL122" i="45" s="1"/>
  <c r="DL123" i="45" s="1"/>
  <c r="DQ119" i="45"/>
  <c r="AJ119" i="45" s="1"/>
  <c r="DN120" i="47"/>
  <c r="DN121" i="47" s="1"/>
  <c r="DN122" i="47" s="1"/>
  <c r="DN123" i="47" s="1"/>
  <c r="DT119" i="47"/>
  <c r="AM119" i="47" s="1"/>
  <c r="DS119" i="47"/>
  <c r="AL119" i="47" s="1"/>
  <c r="DR119" i="47"/>
  <c r="AK119" i="47" s="1"/>
  <c r="DQ119" i="47"/>
  <c r="AJ119" i="47" s="1"/>
  <c r="DL120" i="47"/>
  <c r="DL121" i="47" s="1"/>
  <c r="DL122" i="47" s="1"/>
  <c r="DL123" i="47" s="1"/>
  <c r="DR119" i="46"/>
  <c r="AK119" i="46" s="1"/>
  <c r="DQ119" i="46"/>
  <c r="AJ119" i="46" s="1"/>
  <c r="DL120" i="46"/>
  <c r="DL121" i="46" s="1"/>
  <c r="DL122" i="46" s="1"/>
  <c r="DL123" i="46" s="1"/>
  <c r="DN120" i="43"/>
  <c r="DN121" i="43" s="1"/>
  <c r="DN122" i="43" s="1"/>
  <c r="DN123" i="43" s="1"/>
  <c r="DT119" i="43"/>
  <c r="AM119" i="43" s="1"/>
  <c r="DS119" i="43"/>
  <c r="AL119" i="43" s="1"/>
  <c r="DL127" i="43"/>
  <c r="DQ126" i="43"/>
  <c r="AJ126" i="43" s="1"/>
  <c r="DR126" i="43"/>
  <c r="AK126" i="43" s="1"/>
  <c r="DT119" i="54"/>
  <c r="AM119" i="54" s="1"/>
  <c r="DN120" i="54"/>
  <c r="DN121" i="54" s="1"/>
  <c r="DN122" i="54" s="1"/>
  <c r="DN123" i="54" s="1"/>
  <c r="DS119" i="54"/>
  <c r="AL119" i="54" s="1"/>
  <c r="DL124" i="54"/>
  <c r="DR123" i="54"/>
  <c r="AK123" i="54" s="1"/>
  <c r="DQ123" i="54"/>
  <c r="AJ123" i="54" s="1"/>
  <c r="DF94" i="43"/>
  <c r="DF95" i="43"/>
  <c r="L93" i="43"/>
  <c r="U93" i="43" s="1"/>
  <c r="DF95" i="54"/>
  <c r="L93" i="54"/>
  <c r="U93" i="54" s="1"/>
  <c r="DF94" i="54"/>
  <c r="DN128" i="42"/>
  <c r="DT127" i="42"/>
  <c r="AM127" i="42" s="1"/>
  <c r="DS127" i="42"/>
  <c r="AL127" i="42" s="1"/>
  <c r="DL127" i="42"/>
  <c r="DR126" i="42"/>
  <c r="AK126" i="42" s="1"/>
  <c r="DQ126" i="42"/>
  <c r="AJ126" i="42" s="1"/>
  <c r="DR123" i="22"/>
  <c r="AK123" i="22" s="1"/>
  <c r="DL124" i="22"/>
  <c r="DQ123" i="22"/>
  <c r="AJ123" i="22" s="1"/>
  <c r="DN124" i="22"/>
  <c r="DS123" i="22"/>
  <c r="AL123" i="22" s="1"/>
  <c r="DT123" i="22"/>
  <c r="AM123" i="22" s="1"/>
  <c r="DS123" i="45"/>
  <c r="AL123" i="45" s="1"/>
  <c r="DN124" i="45"/>
  <c r="DT123" i="45"/>
  <c r="AM123" i="45" s="1"/>
  <c r="DN127" i="46"/>
  <c r="DT126" i="46"/>
  <c r="AM126" i="46" s="1"/>
  <c r="DS126" i="46"/>
  <c r="AL126" i="46" s="1"/>
  <c r="DN126" i="56"/>
  <c r="CY97" i="56"/>
  <c r="CY96" i="56"/>
  <c r="CX98" i="56"/>
  <c r="CX99" i="56"/>
  <c r="DO120" i="56"/>
  <c r="DO121" i="56" s="1"/>
  <c r="DO122" i="56" s="1"/>
  <c r="DO123" i="56" s="1"/>
  <c r="DS119" i="56"/>
  <c r="AL119" i="56" s="1"/>
  <c r="DT119" i="56"/>
  <c r="AM119" i="56" s="1"/>
  <c r="DD99" i="56"/>
  <c r="DD98" i="56"/>
  <c r="L95" i="56"/>
  <c r="U95" i="56" s="1"/>
  <c r="DL126" i="56"/>
  <c r="DH99" i="56"/>
  <c r="DH98" i="56"/>
  <c r="CZ99" i="56"/>
  <c r="CZ98" i="56"/>
  <c r="DM120" i="56"/>
  <c r="DM121" i="56" s="1"/>
  <c r="DM122" i="56" s="1"/>
  <c r="DM123" i="56" s="1"/>
  <c r="DQ119" i="56"/>
  <c r="AJ119" i="56" s="1"/>
  <c r="DR119" i="56"/>
  <c r="AK119" i="56" s="1"/>
  <c r="L96" i="56"/>
  <c r="U96" i="56" s="1"/>
  <c r="DE101" i="56"/>
  <c r="DE100" i="56"/>
  <c r="DC99" i="56"/>
  <c r="DC98" i="56"/>
  <c r="DF98" i="56"/>
  <c r="DF99" i="56"/>
  <c r="DA101" i="56"/>
  <c r="DA100" i="56"/>
  <c r="DG99" i="56"/>
  <c r="DG98" i="56"/>
  <c r="DJ98" i="56"/>
  <c r="DJ99" i="56"/>
  <c r="DI101" i="56"/>
  <c r="DI100" i="56"/>
  <c r="DB98" i="56"/>
  <c r="DB99" i="56"/>
  <c r="DS98" i="44"/>
  <c r="AL98" i="44" s="1"/>
  <c r="DO99" i="44"/>
  <c r="DT98" i="44"/>
  <c r="AM98" i="44" s="1"/>
  <c r="DQ96" i="44"/>
  <c r="AJ96" i="44" s="1"/>
  <c r="DM97" i="44"/>
  <c r="DR96" i="44"/>
  <c r="AK96" i="44" s="1"/>
  <c r="DI94" i="22"/>
  <c r="DI95" i="22"/>
  <c r="DH94" i="22"/>
  <c r="DH95" i="22"/>
  <c r="DG92" i="22"/>
  <c r="DG93" i="22"/>
  <c r="DF100" i="22"/>
  <c r="DF101" i="22"/>
  <c r="DD95" i="22"/>
  <c r="DD94" i="22"/>
  <c r="DB92" i="22"/>
  <c r="DB93" i="22"/>
  <c r="DA100" i="22"/>
  <c r="DA101" i="22"/>
  <c r="CY96" i="22"/>
  <c r="CY97" i="22"/>
  <c r="CX95" i="22"/>
  <c r="L93" i="22"/>
  <c r="U93" i="22" s="1"/>
  <c r="CX94" i="22"/>
  <c r="DH95" i="42"/>
  <c r="L93" i="42"/>
  <c r="U93" i="42" s="1"/>
  <c r="DH94" i="42"/>
  <c r="L94" i="42" s="1"/>
  <c r="U94" i="42" s="1"/>
  <c r="DH96" i="41" l="1"/>
  <c r="DH97" i="41"/>
  <c r="DF97" i="41"/>
  <c r="DF96" i="41"/>
  <c r="DD97" i="41"/>
  <c r="DD96" i="41"/>
  <c r="CY100" i="41"/>
  <c r="CY101" i="41"/>
  <c r="CZ96" i="41"/>
  <c r="CZ97" i="41"/>
  <c r="L95" i="41"/>
  <c r="U95" i="41" s="1"/>
  <c r="DH94" i="52"/>
  <c r="L94" i="52" s="1"/>
  <c r="U94" i="52" s="1"/>
  <c r="L93" i="52"/>
  <c r="U93" i="52" s="1"/>
  <c r="DH95" i="52"/>
  <c r="CZ94" i="22"/>
  <c r="CZ95" i="22"/>
  <c r="DI101" i="45"/>
  <c r="DI100" i="45"/>
  <c r="L100" i="45" s="1"/>
  <c r="U100" i="45" s="1"/>
  <c r="L99" i="45"/>
  <c r="U99" i="45" s="1"/>
  <c r="DG146" i="47"/>
  <c r="L146" i="47" s="1"/>
  <c r="U146" i="47" s="1"/>
  <c r="DG147" i="47"/>
  <c r="L145" i="47"/>
  <c r="U145" i="47" s="1"/>
  <c r="CX113" i="46"/>
  <c r="L111" i="46"/>
  <c r="U111" i="46" s="1"/>
  <c r="CX112" i="46"/>
  <c r="L112" i="46" s="1"/>
  <c r="U112" i="46" s="1"/>
  <c r="DA97" i="44"/>
  <c r="DA96" i="44"/>
  <c r="L96" i="44" s="1"/>
  <c r="U96" i="44" s="1"/>
  <c r="L95" i="44"/>
  <c r="U95" i="44" s="1"/>
  <c r="DB105" i="44"/>
  <c r="DB104" i="44"/>
  <c r="CZ111" i="43"/>
  <c r="CZ110" i="43"/>
  <c r="DH94" i="43"/>
  <c r="L94" i="43" s="1"/>
  <c r="U94" i="43" s="1"/>
  <c r="DH95" i="43"/>
  <c r="L95" i="43" s="1"/>
  <c r="U95" i="43" s="1"/>
  <c r="CY96" i="43"/>
  <c r="CY97" i="43"/>
  <c r="DD100" i="42"/>
  <c r="DD101" i="42"/>
  <c r="CY96" i="42"/>
  <c r="CY97" i="42"/>
  <c r="CZ108" i="42"/>
  <c r="CZ109" i="42"/>
  <c r="CZ95" i="54"/>
  <c r="CZ94" i="54"/>
  <c r="CY94" i="54"/>
  <c r="L94" i="54" s="1"/>
  <c r="U94" i="54" s="1"/>
  <c r="CY95" i="54"/>
  <c r="DD98" i="54"/>
  <c r="DD99" i="54"/>
  <c r="DF96" i="42"/>
  <c r="DF97" i="42"/>
  <c r="DH96" i="54"/>
  <c r="DH97" i="54"/>
  <c r="DN124" i="53"/>
  <c r="DS123" i="53"/>
  <c r="AL123" i="53" s="1"/>
  <c r="DT123" i="53"/>
  <c r="AM123" i="53" s="1"/>
  <c r="DL128" i="53"/>
  <c r="DQ127" i="53"/>
  <c r="AJ127" i="53" s="1"/>
  <c r="DR127" i="53"/>
  <c r="AK127" i="53" s="1"/>
  <c r="DL124" i="45"/>
  <c r="DQ123" i="45"/>
  <c r="AJ123" i="45" s="1"/>
  <c r="DR123" i="45"/>
  <c r="AK123" i="45" s="1"/>
  <c r="DT123" i="47"/>
  <c r="AM123" i="47" s="1"/>
  <c r="DN124" i="47"/>
  <c r="DS123" i="47"/>
  <c r="AL123" i="47" s="1"/>
  <c r="DQ123" i="47"/>
  <c r="AJ123" i="47" s="1"/>
  <c r="DR123" i="47"/>
  <c r="AK123" i="47" s="1"/>
  <c r="DL124" i="47"/>
  <c r="DR123" i="46"/>
  <c r="AK123" i="46" s="1"/>
  <c r="DL124" i="46"/>
  <c r="DQ123" i="46"/>
  <c r="AJ123" i="46" s="1"/>
  <c r="DN124" i="43"/>
  <c r="DT123" i="43"/>
  <c r="AM123" i="43" s="1"/>
  <c r="DS123" i="43"/>
  <c r="AL123" i="43" s="1"/>
  <c r="DL128" i="43"/>
  <c r="DR127" i="43"/>
  <c r="AK127" i="43" s="1"/>
  <c r="DQ127" i="43"/>
  <c r="AJ127" i="43" s="1"/>
  <c r="DT123" i="54"/>
  <c r="AM123" i="54" s="1"/>
  <c r="DN124" i="54"/>
  <c r="DS123" i="54"/>
  <c r="AL123" i="54" s="1"/>
  <c r="DL125" i="54"/>
  <c r="DR124" i="54"/>
  <c r="AK124" i="54" s="1"/>
  <c r="DQ124" i="54"/>
  <c r="AJ124" i="54" s="1"/>
  <c r="DF97" i="43"/>
  <c r="DF96" i="43"/>
  <c r="DF97" i="54"/>
  <c r="L95" i="54"/>
  <c r="U95" i="54" s="1"/>
  <c r="DF96" i="54"/>
  <c r="DN129" i="42"/>
  <c r="DN130" i="42" s="1"/>
  <c r="DN131" i="42" s="1"/>
  <c r="DN132" i="42" s="1"/>
  <c r="DN133" i="42" s="1"/>
  <c r="DN134" i="42" s="1"/>
  <c r="DN135" i="42" s="1"/>
  <c r="DN136" i="42" s="1"/>
  <c r="DN137" i="42" s="1"/>
  <c r="DN138" i="42" s="1"/>
  <c r="DN139" i="42" s="1"/>
  <c r="DN140" i="42" s="1"/>
  <c r="DN141" i="42" s="1"/>
  <c r="DN142" i="42" s="1"/>
  <c r="DS128" i="42"/>
  <c r="AL128" i="42" s="1"/>
  <c r="DT128" i="42"/>
  <c r="AM128" i="42" s="1"/>
  <c r="DL128" i="42"/>
  <c r="DR127" i="42"/>
  <c r="AK127" i="42" s="1"/>
  <c r="DQ127" i="42"/>
  <c r="AJ127" i="42" s="1"/>
  <c r="DL125" i="22"/>
  <c r="DR124" i="22"/>
  <c r="AK124" i="22" s="1"/>
  <c r="DQ124" i="22"/>
  <c r="AJ124" i="22" s="1"/>
  <c r="DN125" i="22"/>
  <c r="DS124" i="22"/>
  <c r="AL124" i="22" s="1"/>
  <c r="DT124" i="22"/>
  <c r="AM124" i="22" s="1"/>
  <c r="DS124" i="45"/>
  <c r="AL124" i="45" s="1"/>
  <c r="DN125" i="45"/>
  <c r="DT124" i="45"/>
  <c r="AM124" i="45" s="1"/>
  <c r="DN128" i="46"/>
  <c r="DS127" i="46"/>
  <c r="AL127" i="46" s="1"/>
  <c r="DT127" i="46"/>
  <c r="AM127" i="46" s="1"/>
  <c r="DC101" i="56"/>
  <c r="DC100" i="56"/>
  <c r="CZ101" i="56"/>
  <c r="CZ100" i="56"/>
  <c r="DD101" i="56"/>
  <c r="DD100" i="56"/>
  <c r="DI103" i="56"/>
  <c r="DI102" i="56"/>
  <c r="DG101" i="56"/>
  <c r="DG100" i="56"/>
  <c r="DE103" i="56"/>
  <c r="DE102" i="56"/>
  <c r="DM124" i="56"/>
  <c r="DQ123" i="56"/>
  <c r="AJ123" i="56" s="1"/>
  <c r="DR123" i="56"/>
  <c r="AK123" i="56" s="1"/>
  <c r="DH101" i="56"/>
  <c r="DH100" i="56"/>
  <c r="DA103" i="56"/>
  <c r="DA102" i="56"/>
  <c r="DL127" i="56"/>
  <c r="L99" i="56"/>
  <c r="U99" i="56" s="1"/>
  <c r="CX100" i="56"/>
  <c r="CX101" i="56"/>
  <c r="CY99" i="56"/>
  <c r="CY98" i="56"/>
  <c r="L98" i="56" s="1"/>
  <c r="U98" i="56" s="1"/>
  <c r="DF101" i="56"/>
  <c r="DF100" i="56"/>
  <c r="L97" i="56"/>
  <c r="U97" i="56" s="1"/>
  <c r="DB101" i="56"/>
  <c r="DB100" i="56"/>
  <c r="DJ101" i="56"/>
  <c r="DJ100" i="56"/>
  <c r="DO124" i="56"/>
  <c r="DS123" i="56"/>
  <c r="AL123" i="56" s="1"/>
  <c r="DT123" i="56"/>
  <c r="AM123" i="56" s="1"/>
  <c r="DN127" i="56"/>
  <c r="DS99" i="44"/>
  <c r="AL99" i="44" s="1"/>
  <c r="DO100" i="44"/>
  <c r="DT99" i="44"/>
  <c r="AM99" i="44" s="1"/>
  <c r="DQ97" i="44"/>
  <c r="AJ97" i="44" s="1"/>
  <c r="DM98" i="44"/>
  <c r="DR97" i="44"/>
  <c r="AK97" i="44" s="1"/>
  <c r="DI96" i="22"/>
  <c r="DI97" i="22"/>
  <c r="DH96" i="22"/>
  <c r="DH97" i="22"/>
  <c r="L92" i="22"/>
  <c r="U92" i="22" s="1"/>
  <c r="DG95" i="22"/>
  <c r="DG94" i="22"/>
  <c r="DF103" i="22"/>
  <c r="DF102" i="22"/>
  <c r="DD97" i="22"/>
  <c r="DD96" i="22"/>
  <c r="DB94" i="22"/>
  <c r="DB95" i="22"/>
  <c r="L94" i="22"/>
  <c r="U94" i="22" s="1"/>
  <c r="DA102" i="22"/>
  <c r="DA103" i="22"/>
  <c r="CY99" i="22"/>
  <c r="CY98" i="22"/>
  <c r="L95" i="22"/>
  <c r="U95" i="22" s="1"/>
  <c r="CX96" i="22"/>
  <c r="CX97" i="22"/>
  <c r="L95" i="42"/>
  <c r="U95" i="42" s="1"/>
  <c r="DH96" i="42"/>
  <c r="L96" i="42" s="1"/>
  <c r="U96" i="42" s="1"/>
  <c r="DH97" i="42"/>
  <c r="DH98" i="41" l="1"/>
  <c r="DH99" i="41"/>
  <c r="DF99" i="41"/>
  <c r="DF98" i="41"/>
  <c r="L96" i="41"/>
  <c r="U96" i="41" s="1"/>
  <c r="DD98" i="41"/>
  <c r="DD99" i="41"/>
  <c r="CY102" i="41"/>
  <c r="CY103" i="41"/>
  <c r="CZ98" i="41"/>
  <c r="L98" i="41" s="1"/>
  <c r="U98" i="41" s="1"/>
  <c r="CZ99" i="41"/>
  <c r="L97" i="41"/>
  <c r="U97" i="41" s="1"/>
  <c r="L95" i="52"/>
  <c r="U95" i="52" s="1"/>
  <c r="DH97" i="52"/>
  <c r="DH96" i="52"/>
  <c r="L96" i="52" s="1"/>
  <c r="U96" i="52" s="1"/>
  <c r="CZ97" i="22"/>
  <c r="CZ96" i="22"/>
  <c r="L101" i="45"/>
  <c r="U101" i="45" s="1"/>
  <c r="DI103" i="45"/>
  <c r="DI102" i="45"/>
  <c r="L102" i="45" s="1"/>
  <c r="U102" i="45" s="1"/>
  <c r="DG148" i="47"/>
  <c r="L148" i="47" s="1"/>
  <c r="U148" i="47" s="1"/>
  <c r="L147" i="47"/>
  <c r="U147" i="47" s="1"/>
  <c r="DG149" i="47"/>
  <c r="L113" i="46"/>
  <c r="U113" i="46" s="1"/>
  <c r="CX115" i="46"/>
  <c r="CX114" i="46"/>
  <c r="L114" i="46" s="1"/>
  <c r="U114" i="46" s="1"/>
  <c r="DA99" i="44"/>
  <c r="DA98" i="44"/>
  <c r="L98" i="44" s="1"/>
  <c r="U98" i="44" s="1"/>
  <c r="L97" i="44"/>
  <c r="U97" i="44" s="1"/>
  <c r="DB107" i="44"/>
  <c r="DB106" i="44"/>
  <c r="CZ113" i="43"/>
  <c r="CZ112" i="43"/>
  <c r="DH97" i="43"/>
  <c r="DH96" i="43"/>
  <c r="L96" i="43" s="1"/>
  <c r="U96" i="43" s="1"/>
  <c r="CY99" i="43"/>
  <c r="CY98" i="43"/>
  <c r="DD102" i="42"/>
  <c r="DD103" i="42"/>
  <c r="CY98" i="42"/>
  <c r="CY99" i="42"/>
  <c r="CZ111" i="42"/>
  <c r="CZ110" i="42"/>
  <c r="CZ96" i="54"/>
  <c r="CZ97" i="54"/>
  <c r="CY97" i="54"/>
  <c r="CY96" i="54"/>
  <c r="DD100" i="54"/>
  <c r="DD101" i="54"/>
  <c r="DF98" i="42"/>
  <c r="DF99" i="42"/>
  <c r="DH98" i="54"/>
  <c r="DH99" i="54"/>
  <c r="DT124" i="53"/>
  <c r="AM124" i="53" s="1"/>
  <c r="DN125" i="53"/>
  <c r="DS124" i="53"/>
  <c r="AL124" i="53" s="1"/>
  <c r="DL129" i="53"/>
  <c r="DL130" i="53" s="1"/>
  <c r="DL131" i="53" s="1"/>
  <c r="DL132" i="53" s="1"/>
  <c r="DL133" i="53" s="1"/>
  <c r="DL134" i="53" s="1"/>
  <c r="DL135" i="53" s="1"/>
  <c r="DL136" i="53" s="1"/>
  <c r="DL137" i="53" s="1"/>
  <c r="DL138" i="53" s="1"/>
  <c r="DL139" i="53" s="1"/>
  <c r="DL140" i="53" s="1"/>
  <c r="DL141" i="53" s="1"/>
  <c r="DL142" i="53" s="1"/>
  <c r="DR128" i="53"/>
  <c r="AK128" i="53" s="1"/>
  <c r="DQ128" i="53"/>
  <c r="AJ128" i="53" s="1"/>
  <c r="DR124" i="45"/>
  <c r="AK124" i="45" s="1"/>
  <c r="DL125" i="45"/>
  <c r="DQ124" i="45"/>
  <c r="AJ124" i="45" s="1"/>
  <c r="DT124" i="47"/>
  <c r="AM124" i="47" s="1"/>
  <c r="DN125" i="47"/>
  <c r="DS124" i="47"/>
  <c r="AL124" i="47" s="1"/>
  <c r="DR124" i="47"/>
  <c r="AK124" i="47" s="1"/>
  <c r="DL125" i="47"/>
  <c r="DQ124" i="47"/>
  <c r="AJ124" i="47" s="1"/>
  <c r="DL125" i="46"/>
  <c r="DQ124" i="46"/>
  <c r="AJ124" i="46" s="1"/>
  <c r="DR124" i="46"/>
  <c r="AK124" i="46" s="1"/>
  <c r="DN125" i="43"/>
  <c r="DT124" i="43"/>
  <c r="AM124" i="43" s="1"/>
  <c r="DS124" i="43"/>
  <c r="AL124" i="43" s="1"/>
  <c r="DL129" i="43"/>
  <c r="DL130" i="43" s="1"/>
  <c r="DL131" i="43" s="1"/>
  <c r="DL132" i="43" s="1"/>
  <c r="DL133" i="43" s="1"/>
  <c r="DL134" i="43" s="1"/>
  <c r="DL135" i="43" s="1"/>
  <c r="DL136" i="43" s="1"/>
  <c r="DL137" i="43" s="1"/>
  <c r="DL138" i="43" s="1"/>
  <c r="DL139" i="43" s="1"/>
  <c r="DL140" i="43" s="1"/>
  <c r="DL141" i="43" s="1"/>
  <c r="DL142" i="43" s="1"/>
  <c r="DR128" i="43"/>
  <c r="AK128" i="43" s="1"/>
  <c r="DQ128" i="43"/>
  <c r="AJ128" i="43" s="1"/>
  <c r="DT124" i="54"/>
  <c r="AM124" i="54" s="1"/>
  <c r="DN125" i="54"/>
  <c r="DS124" i="54"/>
  <c r="AL124" i="54" s="1"/>
  <c r="DL126" i="54"/>
  <c r="DR125" i="54"/>
  <c r="AK125" i="54" s="1"/>
  <c r="DQ125" i="54"/>
  <c r="AJ125" i="54" s="1"/>
  <c r="DF98" i="43"/>
  <c r="L97" i="43"/>
  <c r="U97" i="43" s="1"/>
  <c r="DF99" i="43"/>
  <c r="DF99" i="54"/>
  <c r="L97" i="54"/>
  <c r="U97" i="54" s="1"/>
  <c r="DF98" i="54"/>
  <c r="DN143" i="42"/>
  <c r="DN144" i="42" s="1"/>
  <c r="DN145" i="42" s="1"/>
  <c r="DN146" i="42" s="1"/>
  <c r="DN147" i="42" s="1"/>
  <c r="DN148" i="42" s="1"/>
  <c r="DN149" i="42" s="1"/>
  <c r="DT142" i="42"/>
  <c r="AM142" i="42" s="1"/>
  <c r="DS142" i="42"/>
  <c r="AL142" i="42" s="1"/>
  <c r="DQ128" i="42"/>
  <c r="AJ128" i="42" s="1"/>
  <c r="DL129" i="42"/>
  <c r="DL130" i="42" s="1"/>
  <c r="DL131" i="42" s="1"/>
  <c r="DL132" i="42" s="1"/>
  <c r="DL133" i="42" s="1"/>
  <c r="DL134" i="42" s="1"/>
  <c r="DL135" i="42" s="1"/>
  <c r="DL136" i="42" s="1"/>
  <c r="DL137" i="42" s="1"/>
  <c r="DL138" i="42" s="1"/>
  <c r="DL139" i="42" s="1"/>
  <c r="DL140" i="42" s="1"/>
  <c r="DL141" i="42" s="1"/>
  <c r="DL142" i="42" s="1"/>
  <c r="DR128" i="42"/>
  <c r="AK128" i="42" s="1"/>
  <c r="DL126" i="22"/>
  <c r="DR125" i="22"/>
  <c r="AK125" i="22" s="1"/>
  <c r="DQ125" i="22"/>
  <c r="AJ125" i="22" s="1"/>
  <c r="DS125" i="22"/>
  <c r="AL125" i="22" s="1"/>
  <c r="DN126" i="22"/>
  <c r="DT125" i="22"/>
  <c r="AM125" i="22" s="1"/>
  <c r="DN126" i="45"/>
  <c r="DS125" i="45"/>
  <c r="AL125" i="45" s="1"/>
  <c r="DT125" i="45"/>
  <c r="AM125" i="45" s="1"/>
  <c r="DN129" i="46"/>
  <c r="DN130" i="46" s="1"/>
  <c r="DN131" i="46" s="1"/>
  <c r="DN132" i="46" s="1"/>
  <c r="DN133" i="46" s="1"/>
  <c r="DN134" i="46" s="1"/>
  <c r="DN135" i="46" s="1"/>
  <c r="DN136" i="46" s="1"/>
  <c r="DN137" i="46" s="1"/>
  <c r="DN138" i="46" s="1"/>
  <c r="DN139" i="46" s="1"/>
  <c r="DN140" i="46" s="1"/>
  <c r="DN141" i="46" s="1"/>
  <c r="DN142" i="46" s="1"/>
  <c r="DS128" i="46"/>
  <c r="AL128" i="46" s="1"/>
  <c r="DT128" i="46"/>
  <c r="AM128" i="46" s="1"/>
  <c r="DH103" i="56"/>
  <c r="DH102" i="56"/>
  <c r="DA105" i="56"/>
  <c r="DA104" i="56"/>
  <c r="DE105" i="56"/>
  <c r="DE104" i="56"/>
  <c r="CZ103" i="56"/>
  <c r="CZ102" i="56"/>
  <c r="DJ102" i="56"/>
  <c r="DJ103" i="56"/>
  <c r="CX102" i="56"/>
  <c r="L101" i="56"/>
  <c r="U101" i="56" s="1"/>
  <c r="CX103" i="56"/>
  <c r="DN128" i="56"/>
  <c r="DO125" i="56"/>
  <c r="DT124" i="56"/>
  <c r="AM124" i="56" s="1"/>
  <c r="DS124" i="56"/>
  <c r="AL124" i="56" s="1"/>
  <c r="DB102" i="56"/>
  <c r="DB103" i="56"/>
  <c r="CY101" i="56"/>
  <c r="CY100" i="56"/>
  <c r="DI105" i="56"/>
  <c r="DI104" i="56"/>
  <c r="DF102" i="56"/>
  <c r="DF103" i="56"/>
  <c r="L100" i="56"/>
  <c r="U100" i="56" s="1"/>
  <c r="DL128" i="56"/>
  <c r="DM125" i="56"/>
  <c r="DR124" i="56"/>
  <c r="AK124" i="56" s="1"/>
  <c r="DQ124" i="56"/>
  <c r="AJ124" i="56" s="1"/>
  <c r="DG103" i="56"/>
  <c r="DG102" i="56"/>
  <c r="DD103" i="56"/>
  <c r="DD102" i="56"/>
  <c r="DC103" i="56"/>
  <c r="DC102" i="56"/>
  <c r="DS100" i="44"/>
  <c r="AL100" i="44" s="1"/>
  <c r="DT100" i="44"/>
  <c r="AM100" i="44" s="1"/>
  <c r="DO101" i="44"/>
  <c r="DO102" i="44" s="1"/>
  <c r="DO103" i="44" s="1"/>
  <c r="DO104" i="44" s="1"/>
  <c r="DO105" i="44" s="1"/>
  <c r="DO106" i="44" s="1"/>
  <c r="DO107" i="44" s="1"/>
  <c r="DO108" i="44" s="1"/>
  <c r="DO109" i="44" s="1"/>
  <c r="DO110" i="44" s="1"/>
  <c r="DO111" i="44" s="1"/>
  <c r="DR98" i="44"/>
  <c r="AK98" i="44" s="1"/>
  <c r="DQ98" i="44"/>
  <c r="AJ98" i="44" s="1"/>
  <c r="DM99" i="44"/>
  <c r="DI99" i="22"/>
  <c r="DI98" i="22"/>
  <c r="DH98" i="22"/>
  <c r="DH99" i="22"/>
  <c r="DG97" i="22"/>
  <c r="DG96" i="22"/>
  <c r="DF105" i="22"/>
  <c r="DF104" i="22"/>
  <c r="DD99" i="22"/>
  <c r="DD98" i="22"/>
  <c r="DB96" i="22"/>
  <c r="L96" i="22" s="1"/>
  <c r="U96" i="22" s="1"/>
  <c r="DB97" i="22"/>
  <c r="DA105" i="22"/>
  <c r="DA104" i="22"/>
  <c r="CY100" i="22"/>
  <c r="CY101" i="22"/>
  <c r="L97" i="22"/>
  <c r="U97" i="22" s="1"/>
  <c r="CX98" i="22"/>
  <c r="CX99" i="22"/>
  <c r="L97" i="42"/>
  <c r="U97" i="42" s="1"/>
  <c r="DH99" i="42"/>
  <c r="DH98" i="42"/>
  <c r="L98" i="42" s="1"/>
  <c r="U98" i="42" s="1"/>
  <c r="DH100" i="41" l="1"/>
  <c r="DH101" i="41"/>
  <c r="DF100" i="41"/>
  <c r="DF101" i="41"/>
  <c r="DD100" i="41"/>
  <c r="DD101" i="41"/>
  <c r="CY104" i="41"/>
  <c r="CY105" i="41"/>
  <c r="CZ101" i="41"/>
  <c r="CZ100" i="41"/>
  <c r="L99" i="41"/>
  <c r="U99" i="41" s="1"/>
  <c r="DH98" i="52"/>
  <c r="L98" i="52" s="1"/>
  <c r="U98" i="52" s="1"/>
  <c r="L97" i="52"/>
  <c r="U97" i="52" s="1"/>
  <c r="DH99" i="52"/>
  <c r="CZ98" i="22"/>
  <c r="CZ99" i="22"/>
  <c r="DI104" i="45"/>
  <c r="L104" i="45" s="1"/>
  <c r="U104" i="45" s="1"/>
  <c r="L103" i="45"/>
  <c r="U103" i="45" s="1"/>
  <c r="DI105" i="45"/>
  <c r="DG150" i="47"/>
  <c r="L150" i="47" s="1"/>
  <c r="U150" i="47" s="1"/>
  <c r="DG151" i="47"/>
  <c r="L149" i="47"/>
  <c r="U149" i="47" s="1"/>
  <c r="CX117" i="46"/>
  <c r="L115" i="46"/>
  <c r="U115" i="46" s="1"/>
  <c r="CX116" i="46"/>
  <c r="L116" i="46" s="1"/>
  <c r="U116" i="46" s="1"/>
  <c r="DA101" i="44"/>
  <c r="DA100" i="44"/>
  <c r="L100" i="44" s="1"/>
  <c r="U100" i="44" s="1"/>
  <c r="L99" i="44"/>
  <c r="U99" i="44" s="1"/>
  <c r="DB109" i="44"/>
  <c r="DB108" i="44"/>
  <c r="CZ114" i="43"/>
  <c r="CZ115" i="43"/>
  <c r="DH98" i="43"/>
  <c r="L98" i="43" s="1"/>
  <c r="U98" i="43" s="1"/>
  <c r="DH99" i="43"/>
  <c r="CY101" i="43"/>
  <c r="CY100" i="43"/>
  <c r="DD105" i="42"/>
  <c r="DD104" i="42"/>
  <c r="CY100" i="42"/>
  <c r="CY101" i="42"/>
  <c r="CZ113" i="42"/>
  <c r="CZ112" i="42"/>
  <c r="L96" i="54"/>
  <c r="U96" i="54" s="1"/>
  <c r="CZ98" i="54"/>
  <c r="CZ99" i="54"/>
  <c r="CY98" i="54"/>
  <c r="CY99" i="54"/>
  <c r="DD102" i="54"/>
  <c r="DD103" i="54"/>
  <c r="DF101" i="42"/>
  <c r="DF100" i="42"/>
  <c r="DH100" i="54"/>
  <c r="DH101" i="54"/>
  <c r="DN126" i="53"/>
  <c r="DS125" i="53"/>
  <c r="AL125" i="53" s="1"/>
  <c r="DT125" i="53"/>
  <c r="AM125" i="53" s="1"/>
  <c r="DR142" i="53"/>
  <c r="AK142" i="53" s="1"/>
  <c r="DL143" i="53"/>
  <c r="DL144" i="53" s="1"/>
  <c r="DL145" i="53" s="1"/>
  <c r="DL146" i="53" s="1"/>
  <c r="DL147" i="53" s="1"/>
  <c r="DL148" i="53" s="1"/>
  <c r="DL149" i="53" s="1"/>
  <c r="DQ142" i="53"/>
  <c r="AJ142" i="53" s="1"/>
  <c r="DR125" i="45"/>
  <c r="AK125" i="45" s="1"/>
  <c r="DL126" i="45"/>
  <c r="DQ125" i="45"/>
  <c r="AJ125" i="45" s="1"/>
  <c r="DT125" i="47"/>
  <c r="AM125" i="47" s="1"/>
  <c r="DN126" i="47"/>
  <c r="DS125" i="47"/>
  <c r="AL125" i="47" s="1"/>
  <c r="DR125" i="47"/>
  <c r="AK125" i="47" s="1"/>
  <c r="DL126" i="47"/>
  <c r="DQ125" i="47"/>
  <c r="AJ125" i="47" s="1"/>
  <c r="DL126" i="46"/>
  <c r="DQ125" i="46"/>
  <c r="AJ125" i="46" s="1"/>
  <c r="DR125" i="46"/>
  <c r="AK125" i="46" s="1"/>
  <c r="DS125" i="43"/>
  <c r="AL125" i="43" s="1"/>
  <c r="DT125" i="43"/>
  <c r="AM125" i="43" s="1"/>
  <c r="DN126" i="43"/>
  <c r="DL143" i="43"/>
  <c r="DL144" i="43" s="1"/>
  <c r="DL145" i="43" s="1"/>
  <c r="DL146" i="43" s="1"/>
  <c r="DL147" i="43" s="1"/>
  <c r="DL148" i="43" s="1"/>
  <c r="DL149" i="43" s="1"/>
  <c r="DQ142" i="43"/>
  <c r="AJ142" i="43" s="1"/>
  <c r="DR142" i="43"/>
  <c r="AK142" i="43" s="1"/>
  <c r="DT125" i="54"/>
  <c r="AM125" i="54" s="1"/>
  <c r="DN126" i="54"/>
  <c r="DS125" i="54"/>
  <c r="AL125" i="54" s="1"/>
  <c r="DL127" i="54"/>
  <c r="DR126" i="54"/>
  <c r="AK126" i="54" s="1"/>
  <c r="DQ126" i="54"/>
  <c r="AJ126" i="54" s="1"/>
  <c r="DF100" i="43"/>
  <c r="DF101" i="43"/>
  <c r="L99" i="43"/>
  <c r="U99" i="43" s="1"/>
  <c r="DF101" i="54"/>
  <c r="DF100" i="54"/>
  <c r="DS149" i="42"/>
  <c r="AL149" i="42" s="1"/>
  <c r="AL167" i="42" s="1"/>
  <c r="D62" i="42" s="1"/>
  <c r="DT149" i="42"/>
  <c r="AM149" i="42" s="1"/>
  <c r="AM167" i="42" s="1"/>
  <c r="E62" i="42" s="1"/>
  <c r="DN150" i="42"/>
  <c r="DN151" i="42" s="1"/>
  <c r="DN152" i="42" s="1"/>
  <c r="DN153" i="42" s="1"/>
  <c r="DN154" i="42" s="1"/>
  <c r="DN155" i="42" s="1"/>
  <c r="DN156" i="42" s="1"/>
  <c r="DN157" i="42" s="1"/>
  <c r="DN158" i="42" s="1"/>
  <c r="DN159" i="42" s="1"/>
  <c r="DN160" i="42" s="1"/>
  <c r="DN161" i="42" s="1"/>
  <c r="DN162" i="42" s="1"/>
  <c r="DN163" i="42" s="1"/>
  <c r="DN164" i="42" s="1"/>
  <c r="DN165" i="42" s="1"/>
  <c r="DR142" i="42"/>
  <c r="AK142" i="42" s="1"/>
  <c r="DQ142" i="42"/>
  <c r="AJ142" i="42" s="1"/>
  <c r="DL143" i="42"/>
  <c r="DL144" i="42" s="1"/>
  <c r="DL145" i="42" s="1"/>
  <c r="DL146" i="42" s="1"/>
  <c r="DL147" i="42" s="1"/>
  <c r="DL148" i="42" s="1"/>
  <c r="DL149" i="42" s="1"/>
  <c r="DR126" i="22"/>
  <c r="AK126" i="22" s="1"/>
  <c r="DL127" i="22"/>
  <c r="DQ126" i="22"/>
  <c r="AJ126" i="22" s="1"/>
  <c r="DN127" i="22"/>
  <c r="DS126" i="22"/>
  <c r="AL126" i="22" s="1"/>
  <c r="DT126" i="22"/>
  <c r="AM126" i="22" s="1"/>
  <c r="DN127" i="45"/>
  <c r="DT126" i="45"/>
  <c r="AM126" i="45" s="1"/>
  <c r="DS126" i="45"/>
  <c r="AL126" i="45" s="1"/>
  <c r="DN143" i="46"/>
  <c r="DN144" i="46" s="1"/>
  <c r="DN145" i="46" s="1"/>
  <c r="DN146" i="46" s="1"/>
  <c r="DN147" i="46" s="1"/>
  <c r="DN148" i="46" s="1"/>
  <c r="DN149" i="46" s="1"/>
  <c r="DS142" i="46"/>
  <c r="AL142" i="46" s="1"/>
  <c r="DT142" i="46"/>
  <c r="AM142" i="46" s="1"/>
  <c r="DM126" i="56"/>
  <c r="DR125" i="56"/>
  <c r="AK125" i="56" s="1"/>
  <c r="DQ125" i="56"/>
  <c r="AJ125" i="56" s="1"/>
  <c r="DI106" i="56"/>
  <c r="DI107" i="56"/>
  <c r="DC105" i="56"/>
  <c r="DC104" i="56"/>
  <c r="DA106" i="56"/>
  <c r="DA107" i="56"/>
  <c r="DL129" i="56"/>
  <c r="DL130" i="56" s="1"/>
  <c r="DL131" i="56" s="1"/>
  <c r="DL132" i="56" s="1"/>
  <c r="DL133" i="56" s="1"/>
  <c r="DL134" i="56" s="1"/>
  <c r="DL135" i="56" s="1"/>
  <c r="DL136" i="56" s="1"/>
  <c r="DL137" i="56" s="1"/>
  <c r="DL138" i="56" s="1"/>
  <c r="DL139" i="56" s="1"/>
  <c r="DL140" i="56" s="1"/>
  <c r="DL141" i="56" s="1"/>
  <c r="DL142" i="56" s="1"/>
  <c r="CY103" i="56"/>
  <c r="CY102" i="56"/>
  <c r="DN129" i="56"/>
  <c r="DN130" i="56" s="1"/>
  <c r="DN131" i="56" s="1"/>
  <c r="DN132" i="56" s="1"/>
  <c r="DN133" i="56" s="1"/>
  <c r="DN134" i="56" s="1"/>
  <c r="DN135" i="56" s="1"/>
  <c r="DN136" i="56" s="1"/>
  <c r="DN137" i="56" s="1"/>
  <c r="DN138" i="56" s="1"/>
  <c r="DN139" i="56" s="1"/>
  <c r="DN140" i="56" s="1"/>
  <c r="DN141" i="56" s="1"/>
  <c r="DN142" i="56" s="1"/>
  <c r="DJ105" i="56"/>
  <c r="DJ104" i="56"/>
  <c r="DG105" i="56"/>
  <c r="DG104" i="56"/>
  <c r="DF105" i="56"/>
  <c r="DF104" i="56"/>
  <c r="L102" i="56"/>
  <c r="U102" i="56" s="1"/>
  <c r="CZ104" i="56"/>
  <c r="CZ105" i="56"/>
  <c r="DD104" i="56"/>
  <c r="DD105" i="56"/>
  <c r="DB105" i="56"/>
  <c r="DB104" i="56"/>
  <c r="DO126" i="56"/>
  <c r="DT125" i="56"/>
  <c r="AM125" i="56" s="1"/>
  <c r="DS125" i="56"/>
  <c r="AL125" i="56" s="1"/>
  <c r="L103" i="56"/>
  <c r="U103" i="56" s="1"/>
  <c r="CX105" i="56"/>
  <c r="CX104" i="56"/>
  <c r="DE106" i="56"/>
  <c r="DE107" i="56"/>
  <c r="DH104" i="56"/>
  <c r="DH105" i="56"/>
  <c r="DO112" i="44"/>
  <c r="DO113" i="44" s="1"/>
  <c r="DO114" i="44" s="1"/>
  <c r="DO115" i="44" s="1"/>
  <c r="DO116" i="44" s="1"/>
  <c r="DO117" i="44" s="1"/>
  <c r="DS111" i="44"/>
  <c r="AL111" i="44" s="1"/>
  <c r="DT111" i="44"/>
  <c r="AM111" i="44" s="1"/>
  <c r="DQ99" i="44"/>
  <c r="AJ99" i="44" s="1"/>
  <c r="DM100" i="44"/>
  <c r="DR99" i="44"/>
  <c r="AK99" i="44" s="1"/>
  <c r="DI101" i="22"/>
  <c r="DI100" i="22"/>
  <c r="DH100" i="22"/>
  <c r="DH101" i="22"/>
  <c r="DG98" i="22"/>
  <c r="DG99" i="22"/>
  <c r="DF107" i="22"/>
  <c r="DF106" i="22"/>
  <c r="DD101" i="22"/>
  <c r="DD100" i="22"/>
  <c r="DB98" i="22"/>
  <c r="L98" i="22" s="1"/>
  <c r="U98" i="22" s="1"/>
  <c r="DB99" i="22"/>
  <c r="DA106" i="22"/>
  <c r="DA107" i="22"/>
  <c r="CY103" i="22"/>
  <c r="CY102" i="22"/>
  <c r="L99" i="22"/>
  <c r="U99" i="22" s="1"/>
  <c r="CX100" i="22"/>
  <c r="CX101" i="22"/>
  <c r="DH100" i="42"/>
  <c r="L100" i="42" s="1"/>
  <c r="U100" i="42" s="1"/>
  <c r="L99" i="42"/>
  <c r="U99" i="42" s="1"/>
  <c r="DH101" i="42"/>
  <c r="L100" i="41" l="1"/>
  <c r="U100" i="41" s="1"/>
  <c r="DH103" i="41"/>
  <c r="DH102" i="41"/>
  <c r="DF102" i="41"/>
  <c r="DF103" i="41"/>
  <c r="DD103" i="41"/>
  <c r="DD102" i="41"/>
  <c r="CY107" i="41"/>
  <c r="CY106" i="41"/>
  <c r="CZ102" i="41"/>
  <c r="L101" i="41"/>
  <c r="U101" i="41" s="1"/>
  <c r="CZ103" i="41"/>
  <c r="DH100" i="52"/>
  <c r="L100" i="52" s="1"/>
  <c r="U100" i="52" s="1"/>
  <c r="L99" i="52"/>
  <c r="U99" i="52" s="1"/>
  <c r="DH101" i="52"/>
  <c r="CZ100" i="22"/>
  <c r="CZ101" i="22"/>
  <c r="DI107" i="45"/>
  <c r="DI106" i="45"/>
  <c r="L106" i="45" s="1"/>
  <c r="U106" i="45" s="1"/>
  <c r="L105" i="45"/>
  <c r="U105" i="45" s="1"/>
  <c r="DG152" i="47"/>
  <c r="L152" i="47" s="1"/>
  <c r="U152" i="47" s="1"/>
  <c r="L151" i="47"/>
  <c r="U151" i="47" s="1"/>
  <c r="DG153" i="47"/>
  <c r="CX118" i="46"/>
  <c r="L118" i="46" s="1"/>
  <c r="U118" i="46" s="1"/>
  <c r="L117" i="46"/>
  <c r="U117" i="46" s="1"/>
  <c r="CX119" i="46"/>
  <c r="DA103" i="44"/>
  <c r="DA102" i="44"/>
  <c r="L102" i="44" s="1"/>
  <c r="U102" i="44" s="1"/>
  <c r="L101" i="44"/>
  <c r="U101" i="44" s="1"/>
  <c r="DB110" i="44"/>
  <c r="DB111" i="44"/>
  <c r="CZ117" i="43"/>
  <c r="CZ116" i="43"/>
  <c r="DH101" i="43"/>
  <c r="DH100" i="43"/>
  <c r="L100" i="43" s="1"/>
  <c r="U100" i="43" s="1"/>
  <c r="CY103" i="43"/>
  <c r="CY102" i="43"/>
  <c r="DD107" i="42"/>
  <c r="DD106" i="42"/>
  <c r="CY103" i="42"/>
  <c r="CY102" i="42"/>
  <c r="CZ115" i="42"/>
  <c r="CZ114" i="42"/>
  <c r="L98" i="54"/>
  <c r="U98" i="54" s="1"/>
  <c r="CZ101" i="54"/>
  <c r="CZ100" i="54"/>
  <c r="L99" i="54"/>
  <c r="U99" i="54" s="1"/>
  <c r="CY101" i="54"/>
  <c r="CY100" i="54"/>
  <c r="L100" i="54" s="1"/>
  <c r="U100" i="54" s="1"/>
  <c r="DD104" i="54"/>
  <c r="DD105" i="54"/>
  <c r="DF103" i="42"/>
  <c r="DF102" i="42"/>
  <c r="DH102" i="54"/>
  <c r="DH103" i="54"/>
  <c r="DN127" i="53"/>
  <c r="DS126" i="53"/>
  <c r="AL126" i="53" s="1"/>
  <c r="DT126" i="53"/>
  <c r="AM126" i="53" s="1"/>
  <c r="DR149" i="53"/>
  <c r="AK149" i="53" s="1"/>
  <c r="AK167" i="53" s="1"/>
  <c r="E59" i="53" s="1"/>
  <c r="DQ149" i="53"/>
  <c r="AJ149" i="53" s="1"/>
  <c r="AJ167" i="53" s="1"/>
  <c r="D59" i="53" s="1"/>
  <c r="DL150" i="53"/>
  <c r="DL151" i="53" s="1"/>
  <c r="DL152" i="53" s="1"/>
  <c r="DL153" i="53" s="1"/>
  <c r="DL154" i="53" s="1"/>
  <c r="DL155" i="53" s="1"/>
  <c r="DL156" i="53" s="1"/>
  <c r="DL157" i="53" s="1"/>
  <c r="DL158" i="53" s="1"/>
  <c r="DL159" i="53" s="1"/>
  <c r="DL160" i="53" s="1"/>
  <c r="DL161" i="53" s="1"/>
  <c r="DL162" i="53" s="1"/>
  <c r="DL163" i="53" s="1"/>
  <c r="DL164" i="53" s="1"/>
  <c r="DL165" i="53" s="1"/>
  <c r="DL127" i="45"/>
  <c r="DQ126" i="45"/>
  <c r="AJ126" i="45" s="1"/>
  <c r="DR126" i="45"/>
  <c r="AK126" i="45" s="1"/>
  <c r="DT126" i="47"/>
  <c r="AM126" i="47" s="1"/>
  <c r="DN127" i="47"/>
  <c r="DS126" i="47"/>
  <c r="AL126" i="47" s="1"/>
  <c r="DL127" i="47"/>
  <c r="DQ126" i="47"/>
  <c r="AJ126" i="47" s="1"/>
  <c r="DR126" i="47"/>
  <c r="AK126" i="47" s="1"/>
  <c r="DR126" i="46"/>
  <c r="AK126" i="46" s="1"/>
  <c r="DL127" i="46"/>
  <c r="DQ126" i="46"/>
  <c r="AJ126" i="46" s="1"/>
  <c r="DN127" i="43"/>
  <c r="DT126" i="43"/>
  <c r="AM126" i="43" s="1"/>
  <c r="DS126" i="43"/>
  <c r="AL126" i="43" s="1"/>
  <c r="DQ149" i="43"/>
  <c r="AJ149" i="43" s="1"/>
  <c r="AJ167" i="43" s="1"/>
  <c r="D59" i="43" s="1"/>
  <c r="DL150" i="43"/>
  <c r="DL151" i="43" s="1"/>
  <c r="DL152" i="43" s="1"/>
  <c r="DL153" i="43" s="1"/>
  <c r="DL154" i="43" s="1"/>
  <c r="DL155" i="43" s="1"/>
  <c r="DL156" i="43" s="1"/>
  <c r="DL157" i="43" s="1"/>
  <c r="DL158" i="43" s="1"/>
  <c r="DL159" i="43" s="1"/>
  <c r="DL160" i="43" s="1"/>
  <c r="DL161" i="43" s="1"/>
  <c r="DL162" i="43" s="1"/>
  <c r="DL163" i="43" s="1"/>
  <c r="DL164" i="43" s="1"/>
  <c r="DL165" i="43" s="1"/>
  <c r="DR149" i="43"/>
  <c r="AK149" i="43" s="1"/>
  <c r="AK167" i="43" s="1"/>
  <c r="E59" i="43" s="1"/>
  <c r="DT126" i="54"/>
  <c r="AM126" i="54" s="1"/>
  <c r="DN127" i="54"/>
  <c r="DS126" i="54"/>
  <c r="AL126" i="54" s="1"/>
  <c r="DL128" i="54"/>
  <c r="DR127" i="54"/>
  <c r="AK127" i="54" s="1"/>
  <c r="DQ127" i="54"/>
  <c r="AJ127" i="54" s="1"/>
  <c r="DF103" i="43"/>
  <c r="DF102" i="43"/>
  <c r="L101" i="43"/>
  <c r="U101" i="43" s="1"/>
  <c r="DF103" i="54"/>
  <c r="L101" i="54"/>
  <c r="U101" i="54" s="1"/>
  <c r="DF102" i="54"/>
  <c r="C115" i="42"/>
  <c r="D63" i="42"/>
  <c r="F62" i="42"/>
  <c r="D115" i="42"/>
  <c r="E63" i="42"/>
  <c r="DQ149" i="42"/>
  <c r="AJ149" i="42" s="1"/>
  <c r="AJ167" i="42" s="1"/>
  <c r="D59" i="42" s="1"/>
  <c r="DR149" i="42"/>
  <c r="AK149" i="42" s="1"/>
  <c r="AK167" i="42" s="1"/>
  <c r="E59" i="42" s="1"/>
  <c r="DL150" i="42"/>
  <c r="DL151" i="42" s="1"/>
  <c r="DL152" i="42" s="1"/>
  <c r="DL153" i="42" s="1"/>
  <c r="DL154" i="42" s="1"/>
  <c r="DL155" i="42" s="1"/>
  <c r="DL156" i="42" s="1"/>
  <c r="DL157" i="42" s="1"/>
  <c r="DL158" i="42" s="1"/>
  <c r="DL159" i="42" s="1"/>
  <c r="DL160" i="42" s="1"/>
  <c r="DL161" i="42" s="1"/>
  <c r="DL162" i="42" s="1"/>
  <c r="DL163" i="42" s="1"/>
  <c r="DL164" i="42" s="1"/>
  <c r="DL165" i="42" s="1"/>
  <c r="DR127" i="22"/>
  <c r="AK127" i="22" s="1"/>
  <c r="DL128" i="22"/>
  <c r="DQ127" i="22"/>
  <c r="AJ127" i="22" s="1"/>
  <c r="DN128" i="22"/>
  <c r="DS127" i="22"/>
  <c r="AL127" i="22" s="1"/>
  <c r="DT127" i="22"/>
  <c r="AM127" i="22" s="1"/>
  <c r="DN128" i="45"/>
  <c r="DS127" i="45"/>
  <c r="AL127" i="45" s="1"/>
  <c r="DT127" i="45"/>
  <c r="AM127" i="45" s="1"/>
  <c r="DS149" i="46"/>
  <c r="AL149" i="46" s="1"/>
  <c r="AL167" i="46" s="1"/>
  <c r="D62" i="46" s="1"/>
  <c r="DN150" i="46"/>
  <c r="DN151" i="46" s="1"/>
  <c r="DN152" i="46" s="1"/>
  <c r="DN153" i="46" s="1"/>
  <c r="DN154" i="46" s="1"/>
  <c r="DN155" i="46" s="1"/>
  <c r="DN156" i="46" s="1"/>
  <c r="DN157" i="46" s="1"/>
  <c r="DN158" i="46" s="1"/>
  <c r="DN159" i="46" s="1"/>
  <c r="DN160" i="46" s="1"/>
  <c r="DN161" i="46" s="1"/>
  <c r="DN162" i="46" s="1"/>
  <c r="DN163" i="46" s="1"/>
  <c r="DN164" i="46" s="1"/>
  <c r="DN165" i="46" s="1"/>
  <c r="DT149" i="46"/>
  <c r="AM149" i="46" s="1"/>
  <c r="AM167" i="46" s="1"/>
  <c r="E62" i="46" s="1"/>
  <c r="DD107" i="56"/>
  <c r="DD106" i="56"/>
  <c r="DG107" i="56"/>
  <c r="DG106" i="56"/>
  <c r="CZ107" i="56"/>
  <c r="CZ106" i="56"/>
  <c r="DF106" i="56"/>
  <c r="DF107" i="56"/>
  <c r="DJ106" i="56"/>
  <c r="DJ107" i="56"/>
  <c r="DL143" i="56"/>
  <c r="DL144" i="56" s="1"/>
  <c r="DL145" i="56" s="1"/>
  <c r="DL146" i="56" s="1"/>
  <c r="DL147" i="56" s="1"/>
  <c r="DL148" i="56" s="1"/>
  <c r="DL149" i="56" s="1"/>
  <c r="DC107" i="56"/>
  <c r="DC106" i="56"/>
  <c r="DH107" i="56"/>
  <c r="DH106" i="56"/>
  <c r="DN143" i="56"/>
  <c r="DN144" i="56" s="1"/>
  <c r="DN145" i="56" s="1"/>
  <c r="DN146" i="56" s="1"/>
  <c r="DN147" i="56" s="1"/>
  <c r="DN148" i="56" s="1"/>
  <c r="DN149" i="56" s="1"/>
  <c r="CX106" i="56"/>
  <c r="CX107" i="56"/>
  <c r="DO127" i="56"/>
  <c r="DT126" i="56"/>
  <c r="AM126" i="56" s="1"/>
  <c r="DS126" i="56"/>
  <c r="AL126" i="56" s="1"/>
  <c r="DE109" i="56"/>
  <c r="DE108" i="56"/>
  <c r="DB106" i="56"/>
  <c r="DB107" i="56"/>
  <c r="CY105" i="56"/>
  <c r="CY104" i="56"/>
  <c r="L104" i="56" s="1"/>
  <c r="U104" i="56" s="1"/>
  <c r="DA109" i="56"/>
  <c r="DA108" i="56"/>
  <c r="DI109" i="56"/>
  <c r="DI108" i="56"/>
  <c r="DM127" i="56"/>
  <c r="DR126" i="56"/>
  <c r="AK126" i="56" s="1"/>
  <c r="DQ126" i="56"/>
  <c r="AJ126" i="56" s="1"/>
  <c r="DO118" i="44"/>
  <c r="DS117" i="44"/>
  <c r="AL117" i="44" s="1"/>
  <c r="DT117" i="44"/>
  <c r="AM117" i="44" s="1"/>
  <c r="DM101" i="44"/>
  <c r="DM102" i="44" s="1"/>
  <c r="DM103" i="44" s="1"/>
  <c r="DM104" i="44" s="1"/>
  <c r="DM105" i="44" s="1"/>
  <c r="DM106" i="44" s="1"/>
  <c r="DM107" i="44" s="1"/>
  <c r="DM108" i="44" s="1"/>
  <c r="DM109" i="44" s="1"/>
  <c r="DM110" i="44" s="1"/>
  <c r="DM111" i="44" s="1"/>
  <c r="DQ100" i="44"/>
  <c r="AJ100" i="44" s="1"/>
  <c r="DR100" i="44"/>
  <c r="AK100" i="44" s="1"/>
  <c r="DI103" i="22"/>
  <c r="DI102" i="22"/>
  <c r="DH102" i="22"/>
  <c r="DH103" i="22"/>
  <c r="DG100" i="22"/>
  <c r="DG101" i="22"/>
  <c r="DF109" i="22"/>
  <c r="DF108" i="22"/>
  <c r="DD102" i="22"/>
  <c r="DD103" i="22"/>
  <c r="DB100" i="22"/>
  <c r="L100" i="22" s="1"/>
  <c r="U100" i="22" s="1"/>
  <c r="DB101" i="22"/>
  <c r="DA108" i="22"/>
  <c r="DA109" i="22"/>
  <c r="CY104" i="22"/>
  <c r="CY105" i="22"/>
  <c r="CX103" i="22"/>
  <c r="L101" i="22"/>
  <c r="U101" i="22" s="1"/>
  <c r="CX102" i="22"/>
  <c r="DH102" i="42"/>
  <c r="L102" i="42" s="1"/>
  <c r="U102" i="42" s="1"/>
  <c r="L101" i="42"/>
  <c r="U101" i="42" s="1"/>
  <c r="DH103" i="42"/>
  <c r="DH105" i="41" l="1"/>
  <c r="DH104" i="41"/>
  <c r="DF104" i="41"/>
  <c r="DF105" i="41"/>
  <c r="L102" i="41"/>
  <c r="U102" i="41" s="1"/>
  <c r="DD104" i="41"/>
  <c r="DD105" i="41"/>
  <c r="CY109" i="41"/>
  <c r="CY108" i="41"/>
  <c r="L103" i="41"/>
  <c r="U103" i="41" s="1"/>
  <c r="CZ104" i="41"/>
  <c r="L104" i="41" s="1"/>
  <c r="U104" i="41" s="1"/>
  <c r="CZ105" i="41"/>
  <c r="DH102" i="52"/>
  <c r="L102" i="52" s="1"/>
  <c r="U102" i="52" s="1"/>
  <c r="L101" i="52"/>
  <c r="U101" i="52" s="1"/>
  <c r="DH103" i="52"/>
  <c r="CZ102" i="22"/>
  <c r="CZ103" i="22"/>
  <c r="DI109" i="45"/>
  <c r="DI108" i="45"/>
  <c r="L108" i="45" s="1"/>
  <c r="U108" i="45" s="1"/>
  <c r="L107" i="45"/>
  <c r="U107" i="45" s="1"/>
  <c r="DG154" i="47"/>
  <c r="L154" i="47" s="1"/>
  <c r="U154" i="47" s="1"/>
  <c r="DG155" i="47"/>
  <c r="L153" i="47"/>
  <c r="U153" i="47" s="1"/>
  <c r="CX121" i="46"/>
  <c r="CX120" i="46"/>
  <c r="L120" i="46" s="1"/>
  <c r="U120" i="46" s="1"/>
  <c r="L119" i="46"/>
  <c r="U119" i="46" s="1"/>
  <c r="DA104" i="44"/>
  <c r="L104" i="44" s="1"/>
  <c r="U104" i="44" s="1"/>
  <c r="DA105" i="44"/>
  <c r="L103" i="44"/>
  <c r="U103" i="44" s="1"/>
  <c r="DB112" i="44"/>
  <c r="DB113" i="44"/>
  <c r="CZ119" i="43"/>
  <c r="CZ118" i="43"/>
  <c r="DH103" i="43"/>
  <c r="DH102" i="43"/>
  <c r="L102" i="43"/>
  <c r="U102" i="43" s="1"/>
  <c r="CY105" i="43"/>
  <c r="CY104" i="43"/>
  <c r="DD109" i="42"/>
  <c r="DD108" i="42"/>
  <c r="CY105" i="42"/>
  <c r="CY104" i="42"/>
  <c r="CZ117" i="42"/>
  <c r="CZ116" i="42"/>
  <c r="CZ102" i="54"/>
  <c r="CZ103" i="54"/>
  <c r="CY102" i="54"/>
  <c r="CY103" i="54"/>
  <c r="DD106" i="54"/>
  <c r="DD107" i="54"/>
  <c r="DF105" i="42"/>
  <c r="DF104" i="42"/>
  <c r="L102" i="54"/>
  <c r="U102" i="54" s="1"/>
  <c r="DH104" i="54"/>
  <c r="DH105" i="54"/>
  <c r="DN128" i="53"/>
  <c r="DS127" i="53"/>
  <c r="AL127" i="53" s="1"/>
  <c r="DT127" i="53"/>
  <c r="AM127" i="53" s="1"/>
  <c r="C114" i="53"/>
  <c r="D60" i="53"/>
  <c r="F59" i="53"/>
  <c r="D114" i="53"/>
  <c r="E60" i="53"/>
  <c r="DR127" i="45"/>
  <c r="AK127" i="45" s="1"/>
  <c r="DL128" i="45"/>
  <c r="DQ127" i="45"/>
  <c r="AJ127" i="45" s="1"/>
  <c r="DT127" i="47"/>
  <c r="AM127" i="47" s="1"/>
  <c r="DN128" i="47"/>
  <c r="DS127" i="47"/>
  <c r="AL127" i="47" s="1"/>
  <c r="DR127" i="47"/>
  <c r="AK127" i="47" s="1"/>
  <c r="DQ127" i="47"/>
  <c r="AJ127" i="47" s="1"/>
  <c r="DL128" i="47"/>
  <c r="DQ127" i="46"/>
  <c r="AJ127" i="46" s="1"/>
  <c r="DL128" i="46"/>
  <c r="DR127" i="46"/>
  <c r="AK127" i="46" s="1"/>
  <c r="DN128" i="43"/>
  <c r="DS127" i="43"/>
  <c r="AL127" i="43" s="1"/>
  <c r="DT127" i="43"/>
  <c r="AM127" i="43" s="1"/>
  <c r="E60" i="43"/>
  <c r="D114" i="43"/>
  <c r="D60" i="43"/>
  <c r="C114" i="43"/>
  <c r="F59" i="43"/>
  <c r="DT127" i="54"/>
  <c r="AM127" i="54" s="1"/>
  <c r="DN128" i="54"/>
  <c r="DS127" i="54"/>
  <c r="AL127" i="54" s="1"/>
  <c r="DL129" i="54"/>
  <c r="DL130" i="54" s="1"/>
  <c r="DL131" i="54" s="1"/>
  <c r="DL132" i="54" s="1"/>
  <c r="DL133" i="54" s="1"/>
  <c r="DL134" i="54" s="1"/>
  <c r="DL135" i="54" s="1"/>
  <c r="DL136" i="54" s="1"/>
  <c r="DL137" i="54" s="1"/>
  <c r="DL138" i="54" s="1"/>
  <c r="DL139" i="54" s="1"/>
  <c r="DL140" i="54" s="1"/>
  <c r="DL141" i="54" s="1"/>
  <c r="DL142" i="54" s="1"/>
  <c r="DR128" i="54"/>
  <c r="AK128" i="54" s="1"/>
  <c r="DQ128" i="54"/>
  <c r="AJ128" i="54" s="1"/>
  <c r="DF104" i="43"/>
  <c r="DF105" i="43"/>
  <c r="L103" i="43"/>
  <c r="U103" i="43" s="1"/>
  <c r="DF105" i="54"/>
  <c r="L103" i="54"/>
  <c r="U103" i="54" s="1"/>
  <c r="DF104" i="54"/>
  <c r="F63" i="42"/>
  <c r="E35" i="55" s="1"/>
  <c r="E34" i="55"/>
  <c r="E115" i="42"/>
  <c r="F59" i="42"/>
  <c r="E60" i="42"/>
  <c r="D114" i="42"/>
  <c r="D60" i="42"/>
  <c r="C114" i="42"/>
  <c r="DL129" i="22"/>
  <c r="DL130" i="22" s="1"/>
  <c r="DL131" i="22" s="1"/>
  <c r="DL132" i="22" s="1"/>
  <c r="DL133" i="22" s="1"/>
  <c r="DL134" i="22" s="1"/>
  <c r="DL135" i="22" s="1"/>
  <c r="DL136" i="22" s="1"/>
  <c r="DL137" i="22" s="1"/>
  <c r="DL138" i="22" s="1"/>
  <c r="DL139" i="22" s="1"/>
  <c r="DL140" i="22" s="1"/>
  <c r="DL141" i="22" s="1"/>
  <c r="DL142" i="22" s="1"/>
  <c r="DR128" i="22"/>
  <c r="AK128" i="22" s="1"/>
  <c r="DQ128" i="22"/>
  <c r="AJ128" i="22" s="1"/>
  <c r="DN129" i="22"/>
  <c r="DN130" i="22" s="1"/>
  <c r="DN131" i="22" s="1"/>
  <c r="DN132" i="22" s="1"/>
  <c r="DN133" i="22" s="1"/>
  <c r="DN134" i="22" s="1"/>
  <c r="DN135" i="22" s="1"/>
  <c r="DN136" i="22" s="1"/>
  <c r="DN137" i="22" s="1"/>
  <c r="DN138" i="22" s="1"/>
  <c r="DN139" i="22" s="1"/>
  <c r="DN140" i="22" s="1"/>
  <c r="DN141" i="22" s="1"/>
  <c r="DN142" i="22" s="1"/>
  <c r="DS128" i="22"/>
  <c r="AL128" i="22" s="1"/>
  <c r="DT128" i="22"/>
  <c r="AM128" i="22" s="1"/>
  <c r="DT128" i="45"/>
  <c r="AM128" i="45" s="1"/>
  <c r="DN129" i="45"/>
  <c r="DN130" i="45" s="1"/>
  <c r="DN131" i="45" s="1"/>
  <c r="DN132" i="45" s="1"/>
  <c r="DN133" i="45" s="1"/>
  <c r="DN134" i="45" s="1"/>
  <c r="DN135" i="45" s="1"/>
  <c r="DN136" i="45" s="1"/>
  <c r="DN137" i="45" s="1"/>
  <c r="DN138" i="45" s="1"/>
  <c r="DN139" i="45" s="1"/>
  <c r="DN140" i="45" s="1"/>
  <c r="DN141" i="45" s="1"/>
  <c r="DN142" i="45" s="1"/>
  <c r="DS128" i="45"/>
  <c r="AL128" i="45" s="1"/>
  <c r="E63" i="46"/>
  <c r="D115" i="46"/>
  <c r="D63" i="46"/>
  <c r="C115" i="46"/>
  <c r="F62" i="46"/>
  <c r="DL150" i="56"/>
  <c r="DL151" i="56" s="1"/>
  <c r="DL152" i="56" s="1"/>
  <c r="DL153" i="56" s="1"/>
  <c r="DL154" i="56" s="1"/>
  <c r="DL155" i="56" s="1"/>
  <c r="DL156" i="56" s="1"/>
  <c r="DL157" i="56" s="1"/>
  <c r="DL158" i="56" s="1"/>
  <c r="DL159" i="56" s="1"/>
  <c r="DL160" i="56" s="1"/>
  <c r="DL161" i="56" s="1"/>
  <c r="DL162" i="56" s="1"/>
  <c r="DL163" i="56" s="1"/>
  <c r="DL164" i="56" s="1"/>
  <c r="DL165" i="56" s="1"/>
  <c r="DG109" i="56"/>
  <c r="DG108" i="56"/>
  <c r="DC109" i="56"/>
  <c r="DC108" i="56"/>
  <c r="DM128" i="56"/>
  <c r="DQ127" i="56"/>
  <c r="AJ127" i="56" s="1"/>
  <c r="DR127" i="56"/>
  <c r="AK127" i="56" s="1"/>
  <c r="DA111" i="56"/>
  <c r="DA110" i="56"/>
  <c r="CZ109" i="56"/>
  <c r="CZ108" i="56"/>
  <c r="DD109" i="56"/>
  <c r="DD108" i="56"/>
  <c r="DI111" i="56"/>
  <c r="DI110" i="56"/>
  <c r="CY107" i="56"/>
  <c r="CY106" i="56"/>
  <c r="L106" i="56" s="1"/>
  <c r="U106" i="56" s="1"/>
  <c r="DE111" i="56"/>
  <c r="DE110" i="56"/>
  <c r="L105" i="56"/>
  <c r="U105" i="56" s="1"/>
  <c r="DB108" i="56"/>
  <c r="DB109" i="56"/>
  <c r="CX108" i="56"/>
  <c r="L107" i="56"/>
  <c r="U107" i="56" s="1"/>
  <c r="CX109" i="56"/>
  <c r="DJ108" i="56"/>
  <c r="DJ109" i="56"/>
  <c r="DO128" i="56"/>
  <c r="DS127" i="56"/>
  <c r="AL127" i="56" s="1"/>
  <c r="DT127" i="56"/>
  <c r="AM127" i="56" s="1"/>
  <c r="DN150" i="56"/>
  <c r="DN151" i="56" s="1"/>
  <c r="DN152" i="56" s="1"/>
  <c r="DN153" i="56" s="1"/>
  <c r="DN154" i="56" s="1"/>
  <c r="DN155" i="56" s="1"/>
  <c r="DN156" i="56" s="1"/>
  <c r="DN157" i="56" s="1"/>
  <c r="DN158" i="56" s="1"/>
  <c r="DN159" i="56" s="1"/>
  <c r="DN160" i="56" s="1"/>
  <c r="DN161" i="56" s="1"/>
  <c r="DN162" i="56" s="1"/>
  <c r="DN163" i="56" s="1"/>
  <c r="DN164" i="56" s="1"/>
  <c r="DN165" i="56" s="1"/>
  <c r="DH109" i="56"/>
  <c r="DH108" i="56"/>
  <c r="DF108" i="56"/>
  <c r="DF109" i="56"/>
  <c r="DS118" i="44"/>
  <c r="AL118" i="44" s="1"/>
  <c r="DT118" i="44"/>
  <c r="AM118" i="44" s="1"/>
  <c r="DO119" i="44"/>
  <c r="DM112" i="44"/>
  <c r="DM113" i="44" s="1"/>
  <c r="DM114" i="44" s="1"/>
  <c r="DM115" i="44" s="1"/>
  <c r="DM116" i="44" s="1"/>
  <c r="DM117" i="44" s="1"/>
  <c r="DQ111" i="44"/>
  <c r="AJ111" i="44" s="1"/>
  <c r="DR111" i="44"/>
  <c r="AK111" i="44" s="1"/>
  <c r="DI105" i="22"/>
  <c r="DI104" i="22"/>
  <c r="DH104" i="22"/>
  <c r="DH105" i="22"/>
  <c r="DG102" i="22"/>
  <c r="DG103" i="22"/>
  <c r="DF111" i="22"/>
  <c r="DF110" i="22"/>
  <c r="DD104" i="22"/>
  <c r="DD105" i="22"/>
  <c r="DB102" i="22"/>
  <c r="L102" i="22" s="1"/>
  <c r="U102" i="22" s="1"/>
  <c r="DB103" i="22"/>
  <c r="DA110" i="22"/>
  <c r="DA111" i="22"/>
  <c r="CY107" i="22"/>
  <c r="CY106" i="22"/>
  <c r="CX105" i="22"/>
  <c r="CX104" i="22"/>
  <c r="DH104" i="42"/>
  <c r="L104" i="42" s="1"/>
  <c r="U104" i="42" s="1"/>
  <c r="L103" i="42"/>
  <c r="U103" i="42" s="1"/>
  <c r="DH105" i="42"/>
  <c r="DH106" i="41" l="1"/>
  <c r="DH107" i="41"/>
  <c r="DF106" i="41"/>
  <c r="DF107" i="41"/>
  <c r="DD107" i="41"/>
  <c r="DD106" i="41"/>
  <c r="CY111" i="41"/>
  <c r="CY110" i="41"/>
  <c r="CZ106" i="41"/>
  <c r="L106" i="41" s="1"/>
  <c r="U106" i="41" s="1"/>
  <c r="L105" i="41"/>
  <c r="U105" i="41" s="1"/>
  <c r="CZ107" i="41"/>
  <c r="L103" i="52"/>
  <c r="U103" i="52" s="1"/>
  <c r="DH105" i="52"/>
  <c r="DH104" i="52"/>
  <c r="L104" i="52" s="1"/>
  <c r="U104" i="52" s="1"/>
  <c r="CZ104" i="22"/>
  <c r="CZ105" i="22"/>
  <c r="DI111" i="45"/>
  <c r="L109" i="45"/>
  <c r="U109" i="45" s="1"/>
  <c r="DI110" i="45"/>
  <c r="L110" i="45" s="1"/>
  <c r="U110" i="45" s="1"/>
  <c r="DG156" i="47"/>
  <c r="L156" i="47" s="1"/>
  <c r="U156" i="47" s="1"/>
  <c r="L155" i="47"/>
  <c r="U155" i="47" s="1"/>
  <c r="DG157" i="47"/>
  <c r="CX123" i="46"/>
  <c r="CX122" i="46"/>
  <c r="L122" i="46" s="1"/>
  <c r="U122" i="46" s="1"/>
  <c r="L121" i="46"/>
  <c r="U121" i="46" s="1"/>
  <c r="DA106" i="44"/>
  <c r="L106" i="44" s="1"/>
  <c r="U106" i="44" s="1"/>
  <c r="DA107" i="44"/>
  <c r="L105" i="44"/>
  <c r="U105" i="44" s="1"/>
  <c r="DB115" i="44"/>
  <c r="DB114" i="44"/>
  <c r="CZ121" i="43"/>
  <c r="CZ120" i="43"/>
  <c r="DH105" i="43"/>
  <c r="DH104" i="43"/>
  <c r="L104" i="43" s="1"/>
  <c r="U104" i="43" s="1"/>
  <c r="CY106" i="43"/>
  <c r="CY107" i="43"/>
  <c r="DD111" i="42"/>
  <c r="DD110" i="42"/>
  <c r="CY106" i="42"/>
  <c r="CY107" i="42"/>
  <c r="CZ118" i="42"/>
  <c r="CZ119" i="42"/>
  <c r="CZ104" i="54"/>
  <c r="CZ105" i="54"/>
  <c r="CY105" i="54"/>
  <c r="CY104" i="54"/>
  <c r="L104" i="54"/>
  <c r="U104" i="54" s="1"/>
  <c r="DD108" i="54"/>
  <c r="DD109" i="54"/>
  <c r="DF107" i="42"/>
  <c r="DF106" i="42"/>
  <c r="DH106" i="54"/>
  <c r="DH107" i="54"/>
  <c r="DT128" i="53"/>
  <c r="AM128" i="53" s="1"/>
  <c r="DN129" i="53"/>
  <c r="DN130" i="53" s="1"/>
  <c r="DN131" i="53" s="1"/>
  <c r="DN132" i="53" s="1"/>
  <c r="DN133" i="53" s="1"/>
  <c r="DN134" i="53" s="1"/>
  <c r="DN135" i="53" s="1"/>
  <c r="DN136" i="53" s="1"/>
  <c r="DN137" i="53" s="1"/>
  <c r="DN138" i="53" s="1"/>
  <c r="DN139" i="53" s="1"/>
  <c r="DN140" i="53" s="1"/>
  <c r="DN141" i="53" s="1"/>
  <c r="DN142" i="53" s="1"/>
  <c r="DS128" i="53"/>
  <c r="AL128" i="53" s="1"/>
  <c r="W28" i="55"/>
  <c r="E114" i="53"/>
  <c r="F60" i="53"/>
  <c r="W29" i="55" s="1"/>
  <c r="DL129" i="45"/>
  <c r="DL130" i="45" s="1"/>
  <c r="DL131" i="45" s="1"/>
  <c r="DL132" i="45" s="1"/>
  <c r="DL133" i="45" s="1"/>
  <c r="DL134" i="45" s="1"/>
  <c r="DL135" i="45" s="1"/>
  <c r="DL136" i="45" s="1"/>
  <c r="DL137" i="45" s="1"/>
  <c r="DL138" i="45" s="1"/>
  <c r="DL139" i="45" s="1"/>
  <c r="DL140" i="45" s="1"/>
  <c r="DL141" i="45" s="1"/>
  <c r="DL142" i="45" s="1"/>
  <c r="DQ128" i="45"/>
  <c r="AJ128" i="45" s="1"/>
  <c r="DR128" i="45"/>
  <c r="AK128" i="45" s="1"/>
  <c r="DT128" i="47"/>
  <c r="AM128" i="47" s="1"/>
  <c r="DN129" i="47"/>
  <c r="DN130" i="47" s="1"/>
  <c r="DN131" i="47" s="1"/>
  <c r="DN132" i="47" s="1"/>
  <c r="DN133" i="47" s="1"/>
  <c r="DN134" i="47" s="1"/>
  <c r="DN135" i="47" s="1"/>
  <c r="DN136" i="47" s="1"/>
  <c r="DN137" i="47" s="1"/>
  <c r="DN138" i="47" s="1"/>
  <c r="DN139" i="47" s="1"/>
  <c r="DN140" i="47" s="1"/>
  <c r="DN141" i="47" s="1"/>
  <c r="DN142" i="47" s="1"/>
  <c r="DS128" i="47"/>
  <c r="AL128" i="47" s="1"/>
  <c r="DL129" i="47"/>
  <c r="DL130" i="47" s="1"/>
  <c r="DL131" i="47" s="1"/>
  <c r="DL132" i="47" s="1"/>
  <c r="DL133" i="47" s="1"/>
  <c r="DL134" i="47" s="1"/>
  <c r="DL135" i="47" s="1"/>
  <c r="DL136" i="47" s="1"/>
  <c r="DL137" i="47" s="1"/>
  <c r="DL138" i="47" s="1"/>
  <c r="DL139" i="47" s="1"/>
  <c r="DL140" i="47" s="1"/>
  <c r="DL141" i="47" s="1"/>
  <c r="DL142" i="47" s="1"/>
  <c r="DQ128" i="47"/>
  <c r="AJ128" i="47" s="1"/>
  <c r="DR128" i="47"/>
  <c r="AK128" i="47" s="1"/>
  <c r="DL129" i="46"/>
  <c r="DL130" i="46" s="1"/>
  <c r="DL131" i="46" s="1"/>
  <c r="DL132" i="46" s="1"/>
  <c r="DL133" i="46" s="1"/>
  <c r="DL134" i="46" s="1"/>
  <c r="DL135" i="46" s="1"/>
  <c r="DL136" i="46" s="1"/>
  <c r="DL137" i="46" s="1"/>
  <c r="DL138" i="46" s="1"/>
  <c r="DL139" i="46" s="1"/>
  <c r="DL140" i="46" s="1"/>
  <c r="DL141" i="46" s="1"/>
  <c r="DL142" i="46" s="1"/>
  <c r="DR128" i="46"/>
  <c r="AK128" i="46" s="1"/>
  <c r="DQ128" i="46"/>
  <c r="AJ128" i="46" s="1"/>
  <c r="DN129" i="43"/>
  <c r="DN130" i="43" s="1"/>
  <c r="DN131" i="43" s="1"/>
  <c r="DN132" i="43" s="1"/>
  <c r="DN133" i="43" s="1"/>
  <c r="DN134" i="43" s="1"/>
  <c r="DN135" i="43" s="1"/>
  <c r="DN136" i="43" s="1"/>
  <c r="DN137" i="43" s="1"/>
  <c r="DN138" i="43" s="1"/>
  <c r="DN139" i="43" s="1"/>
  <c r="DN140" i="43" s="1"/>
  <c r="DN141" i="43" s="1"/>
  <c r="DN142" i="43" s="1"/>
  <c r="DS128" i="43"/>
  <c r="AL128" i="43" s="1"/>
  <c r="DT128" i="43"/>
  <c r="AM128" i="43" s="1"/>
  <c r="E114" i="43"/>
  <c r="F60" i="43"/>
  <c r="H29" i="55" s="1"/>
  <c r="H28" i="55"/>
  <c r="DN129" i="54"/>
  <c r="DN130" i="54" s="1"/>
  <c r="DN131" i="54" s="1"/>
  <c r="DN132" i="54" s="1"/>
  <c r="DN133" i="54" s="1"/>
  <c r="DN134" i="54" s="1"/>
  <c r="DN135" i="54" s="1"/>
  <c r="DN136" i="54" s="1"/>
  <c r="DN137" i="54" s="1"/>
  <c r="DN138" i="54" s="1"/>
  <c r="DN139" i="54" s="1"/>
  <c r="DN140" i="54" s="1"/>
  <c r="DN141" i="54" s="1"/>
  <c r="DN142" i="54" s="1"/>
  <c r="DT128" i="54"/>
  <c r="AM128" i="54" s="1"/>
  <c r="DS128" i="54"/>
  <c r="AL128" i="54" s="1"/>
  <c r="DR142" i="54"/>
  <c r="AK142" i="54" s="1"/>
  <c r="DL143" i="54"/>
  <c r="DL144" i="54" s="1"/>
  <c r="DL145" i="54" s="1"/>
  <c r="DL146" i="54" s="1"/>
  <c r="DL147" i="54" s="1"/>
  <c r="DL148" i="54" s="1"/>
  <c r="DL149" i="54" s="1"/>
  <c r="DQ142" i="54"/>
  <c r="AJ142" i="54" s="1"/>
  <c r="DF107" i="43"/>
  <c r="DF106" i="43"/>
  <c r="L105" i="43"/>
  <c r="U105" i="43" s="1"/>
  <c r="DF107" i="54"/>
  <c r="L105" i="54"/>
  <c r="U105" i="54" s="1"/>
  <c r="DF106" i="54"/>
  <c r="E38" i="55"/>
  <c r="F38" i="55" s="1"/>
  <c r="F34" i="55"/>
  <c r="E37" i="55"/>
  <c r="E36" i="55"/>
  <c r="F36" i="55" s="1"/>
  <c r="F35" i="55"/>
  <c r="E64" i="55"/>
  <c r="F64" i="55" s="1"/>
  <c r="F60" i="42"/>
  <c r="E29" i="55" s="1"/>
  <c r="E28" i="55"/>
  <c r="E114" i="42"/>
  <c r="DQ142" i="22"/>
  <c r="AJ142" i="22" s="1"/>
  <c r="DL143" i="22"/>
  <c r="DL144" i="22" s="1"/>
  <c r="DL145" i="22" s="1"/>
  <c r="DL146" i="22" s="1"/>
  <c r="DL147" i="22" s="1"/>
  <c r="DL148" i="22" s="1"/>
  <c r="DL149" i="22" s="1"/>
  <c r="DR142" i="22"/>
  <c r="AK142" i="22" s="1"/>
  <c r="DN143" i="22"/>
  <c r="DN144" i="22" s="1"/>
  <c r="DN145" i="22" s="1"/>
  <c r="DN146" i="22" s="1"/>
  <c r="DN147" i="22" s="1"/>
  <c r="DN148" i="22" s="1"/>
  <c r="DN149" i="22" s="1"/>
  <c r="DS142" i="22"/>
  <c r="AL142" i="22" s="1"/>
  <c r="DT142" i="22"/>
  <c r="AM142" i="22" s="1"/>
  <c r="DN143" i="45"/>
  <c r="DN144" i="45" s="1"/>
  <c r="DN145" i="45" s="1"/>
  <c r="DN146" i="45" s="1"/>
  <c r="DN147" i="45" s="1"/>
  <c r="DN148" i="45" s="1"/>
  <c r="DN149" i="45" s="1"/>
  <c r="DS142" i="45"/>
  <c r="AL142" i="45" s="1"/>
  <c r="DT142" i="45"/>
  <c r="AM142" i="45" s="1"/>
  <c r="N34" i="55"/>
  <c r="F63" i="46"/>
  <c r="N35" i="55" s="1"/>
  <c r="E115" i="46"/>
  <c r="DO129" i="56"/>
  <c r="DO130" i="56" s="1"/>
  <c r="DO131" i="56" s="1"/>
  <c r="DO132" i="56" s="1"/>
  <c r="DO133" i="56" s="1"/>
  <c r="DO134" i="56" s="1"/>
  <c r="DO135" i="56" s="1"/>
  <c r="DO136" i="56" s="1"/>
  <c r="DO137" i="56" s="1"/>
  <c r="DO138" i="56" s="1"/>
  <c r="DO139" i="56" s="1"/>
  <c r="DO140" i="56" s="1"/>
  <c r="DO141" i="56" s="1"/>
  <c r="DO142" i="56" s="1"/>
  <c r="DT128" i="56"/>
  <c r="AM128" i="56" s="1"/>
  <c r="DS128" i="56"/>
  <c r="AL128" i="56" s="1"/>
  <c r="CY109" i="56"/>
  <c r="CY108" i="56"/>
  <c r="DD110" i="56"/>
  <c r="DD111" i="56"/>
  <c r="DM129" i="56"/>
  <c r="DM130" i="56" s="1"/>
  <c r="DM131" i="56" s="1"/>
  <c r="DM132" i="56" s="1"/>
  <c r="DM133" i="56" s="1"/>
  <c r="DM134" i="56" s="1"/>
  <c r="DM135" i="56" s="1"/>
  <c r="DM136" i="56" s="1"/>
  <c r="DM137" i="56" s="1"/>
  <c r="DM138" i="56" s="1"/>
  <c r="DM139" i="56" s="1"/>
  <c r="DM140" i="56" s="1"/>
  <c r="DM141" i="56" s="1"/>
  <c r="DM142" i="56" s="1"/>
  <c r="DR128" i="56"/>
  <c r="AK128" i="56" s="1"/>
  <c r="DQ128" i="56"/>
  <c r="AJ128" i="56" s="1"/>
  <c r="DG111" i="56"/>
  <c r="DG110" i="56"/>
  <c r="DJ111" i="56"/>
  <c r="DJ110" i="56"/>
  <c r="L108" i="56"/>
  <c r="U108" i="56" s="1"/>
  <c r="DA112" i="56"/>
  <c r="DA113" i="56"/>
  <c r="DH110" i="56"/>
  <c r="DH111" i="56"/>
  <c r="DB111" i="56"/>
  <c r="DB110" i="56"/>
  <c r="DE112" i="56"/>
  <c r="DE113" i="56"/>
  <c r="DI112" i="56"/>
  <c r="DI113" i="56"/>
  <c r="CZ110" i="56"/>
  <c r="CZ111" i="56"/>
  <c r="DC111" i="56"/>
  <c r="DC110" i="56"/>
  <c r="DF111" i="56"/>
  <c r="DF110" i="56"/>
  <c r="L109" i="56"/>
  <c r="U109" i="56" s="1"/>
  <c r="CX111" i="56"/>
  <c r="CX110" i="56"/>
  <c r="DO120" i="44"/>
  <c r="DO121" i="44" s="1"/>
  <c r="DO122" i="44" s="1"/>
  <c r="DO123" i="44" s="1"/>
  <c r="DT119" i="44"/>
  <c r="AM119" i="44" s="1"/>
  <c r="DS119" i="44"/>
  <c r="AL119" i="44" s="1"/>
  <c r="DM118" i="44"/>
  <c r="DR117" i="44"/>
  <c r="AK117" i="44" s="1"/>
  <c r="DQ117" i="44"/>
  <c r="AJ117" i="44" s="1"/>
  <c r="DI107" i="22"/>
  <c r="DI106" i="22"/>
  <c r="DH106" i="22"/>
  <c r="DH107" i="22"/>
  <c r="DG105" i="22"/>
  <c r="DG104" i="22"/>
  <c r="DF113" i="22"/>
  <c r="DF112" i="22"/>
  <c r="DD107" i="22"/>
  <c r="DD106" i="22"/>
  <c r="DB104" i="22"/>
  <c r="DB105" i="22"/>
  <c r="L103" i="22"/>
  <c r="U103" i="22" s="1"/>
  <c r="L104" i="22"/>
  <c r="U104" i="22" s="1"/>
  <c r="DA113" i="22"/>
  <c r="DA112" i="22"/>
  <c r="CY108" i="22"/>
  <c r="CY109" i="22"/>
  <c r="L105" i="22"/>
  <c r="U105" i="22" s="1"/>
  <c r="CX107" i="22"/>
  <c r="CX106" i="22"/>
  <c r="DH106" i="42"/>
  <c r="L106" i="42" s="1"/>
  <c r="U106" i="42" s="1"/>
  <c r="L105" i="42"/>
  <c r="U105" i="42" s="1"/>
  <c r="DH107" i="42"/>
  <c r="DH108" i="41" l="1"/>
  <c r="DH109" i="41"/>
  <c r="DF109" i="41"/>
  <c r="DF108" i="41"/>
  <c r="DD108" i="41"/>
  <c r="DD109" i="41"/>
  <c r="CY113" i="41"/>
  <c r="CY112" i="41"/>
  <c r="CZ108" i="41"/>
  <c r="L108" i="41" s="1"/>
  <c r="U108" i="41" s="1"/>
  <c r="CZ109" i="41"/>
  <c r="L107" i="41"/>
  <c r="U107" i="41" s="1"/>
  <c r="DH106" i="52"/>
  <c r="L106" i="52" s="1"/>
  <c r="U106" i="52" s="1"/>
  <c r="DH107" i="52"/>
  <c r="L105" i="52"/>
  <c r="U105" i="52" s="1"/>
  <c r="CZ107" i="22"/>
  <c r="CZ106" i="22"/>
  <c r="DI113" i="45"/>
  <c r="L111" i="45"/>
  <c r="U111" i="45" s="1"/>
  <c r="DI112" i="45"/>
  <c r="L112" i="45" s="1"/>
  <c r="U112" i="45" s="1"/>
  <c r="DG158" i="47"/>
  <c r="L158" i="47" s="1"/>
  <c r="U158" i="47" s="1"/>
  <c r="DG159" i="47"/>
  <c r="L157" i="47"/>
  <c r="U157" i="47" s="1"/>
  <c r="CX124" i="46"/>
  <c r="L124" i="46" s="1"/>
  <c r="U124" i="46" s="1"/>
  <c r="CX125" i="46"/>
  <c r="L123" i="46"/>
  <c r="U123" i="46" s="1"/>
  <c r="DA109" i="44"/>
  <c r="DA108" i="44"/>
  <c r="L108" i="44" s="1"/>
  <c r="U108" i="44" s="1"/>
  <c r="L107" i="44"/>
  <c r="U107" i="44" s="1"/>
  <c r="DB116" i="44"/>
  <c r="DB117" i="44"/>
  <c r="CZ123" i="43"/>
  <c r="CZ122" i="43"/>
  <c r="DH107" i="43"/>
  <c r="DH106" i="43"/>
  <c r="L106" i="43" s="1"/>
  <c r="U106" i="43" s="1"/>
  <c r="CY109" i="43"/>
  <c r="CY108" i="43"/>
  <c r="DD112" i="42"/>
  <c r="DD113" i="42"/>
  <c r="CY109" i="42"/>
  <c r="CY108" i="42"/>
  <c r="CZ120" i="42"/>
  <c r="CZ121" i="42"/>
  <c r="CZ106" i="54"/>
  <c r="CZ107" i="54"/>
  <c r="CY106" i="54"/>
  <c r="CY107" i="54"/>
  <c r="DD110" i="54"/>
  <c r="DD111" i="54"/>
  <c r="DF109" i="42"/>
  <c r="DF108" i="42"/>
  <c r="L106" i="54"/>
  <c r="U106" i="54" s="1"/>
  <c r="DH108" i="54"/>
  <c r="DH109" i="54"/>
  <c r="DN143" i="53"/>
  <c r="DN144" i="53" s="1"/>
  <c r="DN145" i="53" s="1"/>
  <c r="DN146" i="53" s="1"/>
  <c r="DN147" i="53" s="1"/>
  <c r="DN148" i="53" s="1"/>
  <c r="DN149" i="53" s="1"/>
  <c r="DS142" i="53"/>
  <c r="AL142" i="53" s="1"/>
  <c r="DT142" i="53"/>
  <c r="AM142" i="53" s="1"/>
  <c r="X29" i="55"/>
  <c r="W61" i="55"/>
  <c r="X61" i="55" s="1"/>
  <c r="W31" i="55"/>
  <c r="W30" i="55"/>
  <c r="X30" i="55" s="1"/>
  <c r="X28" i="55"/>
  <c r="W32" i="55"/>
  <c r="X32" i="55" s="1"/>
  <c r="X100" i="55"/>
  <c r="DL143" i="45"/>
  <c r="DL144" i="45" s="1"/>
  <c r="DL145" i="45" s="1"/>
  <c r="DL146" i="45" s="1"/>
  <c r="DL147" i="45" s="1"/>
  <c r="DL148" i="45" s="1"/>
  <c r="DL149" i="45" s="1"/>
  <c r="DR142" i="45"/>
  <c r="AK142" i="45" s="1"/>
  <c r="DQ142" i="45"/>
  <c r="AJ142" i="45" s="1"/>
  <c r="DN143" i="47"/>
  <c r="DN144" i="47" s="1"/>
  <c r="DN145" i="47" s="1"/>
  <c r="DN146" i="47" s="1"/>
  <c r="DN147" i="47" s="1"/>
  <c r="DN148" i="47" s="1"/>
  <c r="DN149" i="47" s="1"/>
  <c r="DS142" i="47"/>
  <c r="AL142" i="47" s="1"/>
  <c r="DT142" i="47"/>
  <c r="AM142" i="47" s="1"/>
  <c r="DR142" i="47"/>
  <c r="AK142" i="47" s="1"/>
  <c r="DL143" i="47"/>
  <c r="DL144" i="47" s="1"/>
  <c r="DL145" i="47" s="1"/>
  <c r="DL146" i="47" s="1"/>
  <c r="DL147" i="47" s="1"/>
  <c r="DL148" i="47" s="1"/>
  <c r="DL149" i="47" s="1"/>
  <c r="DQ142" i="47"/>
  <c r="AJ142" i="47" s="1"/>
  <c r="DL143" i="46"/>
  <c r="DL144" i="46" s="1"/>
  <c r="DL145" i="46" s="1"/>
  <c r="DL146" i="46" s="1"/>
  <c r="DL147" i="46" s="1"/>
  <c r="DL148" i="46" s="1"/>
  <c r="DL149" i="46" s="1"/>
  <c r="DQ142" i="46"/>
  <c r="AJ142" i="46" s="1"/>
  <c r="DR142" i="46"/>
  <c r="AK142" i="46" s="1"/>
  <c r="DT142" i="43"/>
  <c r="AM142" i="43" s="1"/>
  <c r="DN143" i="43"/>
  <c r="DN144" i="43" s="1"/>
  <c r="DN145" i="43" s="1"/>
  <c r="DN146" i="43" s="1"/>
  <c r="DN147" i="43" s="1"/>
  <c r="DN148" i="43" s="1"/>
  <c r="DN149" i="43" s="1"/>
  <c r="DS142" i="43"/>
  <c r="AL142" i="43" s="1"/>
  <c r="H32" i="55"/>
  <c r="I32" i="55" s="1"/>
  <c r="I28" i="55"/>
  <c r="H31" i="55"/>
  <c r="H30" i="55"/>
  <c r="I30" i="55" s="1"/>
  <c r="I100" i="55"/>
  <c r="I29" i="55"/>
  <c r="H61" i="55"/>
  <c r="I61" i="55" s="1"/>
  <c r="DT142" i="54"/>
  <c r="AM142" i="54" s="1"/>
  <c r="DN143" i="54"/>
  <c r="DN144" i="54" s="1"/>
  <c r="DN145" i="54" s="1"/>
  <c r="DN146" i="54" s="1"/>
  <c r="DN147" i="54" s="1"/>
  <c r="DN148" i="54" s="1"/>
  <c r="DN149" i="54" s="1"/>
  <c r="DS142" i="54"/>
  <c r="AL142" i="54" s="1"/>
  <c r="DR149" i="54"/>
  <c r="AK149" i="54" s="1"/>
  <c r="AK167" i="54" s="1"/>
  <c r="E59" i="54" s="1"/>
  <c r="DQ149" i="54"/>
  <c r="AJ149" i="54" s="1"/>
  <c r="AJ167" i="54" s="1"/>
  <c r="D59" i="54" s="1"/>
  <c r="DL150" i="54"/>
  <c r="DL151" i="54" s="1"/>
  <c r="DL152" i="54" s="1"/>
  <c r="DL153" i="54" s="1"/>
  <c r="DL154" i="54" s="1"/>
  <c r="DL155" i="54" s="1"/>
  <c r="DL156" i="54" s="1"/>
  <c r="DL157" i="54" s="1"/>
  <c r="DL158" i="54" s="1"/>
  <c r="DL159" i="54" s="1"/>
  <c r="DL160" i="54" s="1"/>
  <c r="DL161" i="54" s="1"/>
  <c r="DL162" i="54" s="1"/>
  <c r="DL163" i="54" s="1"/>
  <c r="DL164" i="54" s="1"/>
  <c r="DL165" i="54" s="1"/>
  <c r="DF109" i="43"/>
  <c r="DF108" i="43"/>
  <c r="L107" i="43"/>
  <c r="U107" i="43" s="1"/>
  <c r="DF109" i="54"/>
  <c r="L107" i="54"/>
  <c r="U107" i="54" s="1"/>
  <c r="DF108" i="54"/>
  <c r="F37" i="55"/>
  <c r="E65" i="55"/>
  <c r="F65" i="55" s="1"/>
  <c r="F28" i="55"/>
  <c r="E31" i="55"/>
  <c r="F100" i="55"/>
  <c r="E30" i="55"/>
  <c r="F30" i="55" s="1"/>
  <c r="E32" i="55"/>
  <c r="F32" i="55" s="1"/>
  <c r="E61" i="55"/>
  <c r="F61" i="55" s="1"/>
  <c r="F29" i="55"/>
  <c r="DR149" i="22"/>
  <c r="AK149" i="22" s="1"/>
  <c r="AK167" i="22" s="1"/>
  <c r="E59" i="22" s="1"/>
  <c r="DQ149" i="22"/>
  <c r="AJ149" i="22" s="1"/>
  <c r="AJ167" i="22" s="1"/>
  <c r="D59" i="22" s="1"/>
  <c r="DL150" i="22"/>
  <c r="DL151" i="22" s="1"/>
  <c r="DL152" i="22" s="1"/>
  <c r="DL153" i="22" s="1"/>
  <c r="DL154" i="22" s="1"/>
  <c r="DL155" i="22" s="1"/>
  <c r="DL156" i="22" s="1"/>
  <c r="DL157" i="22" s="1"/>
  <c r="DL158" i="22" s="1"/>
  <c r="DL159" i="22" s="1"/>
  <c r="DL160" i="22" s="1"/>
  <c r="DL161" i="22" s="1"/>
  <c r="DL162" i="22" s="1"/>
  <c r="DL163" i="22" s="1"/>
  <c r="DL164" i="22" s="1"/>
  <c r="DL165" i="22" s="1"/>
  <c r="DS149" i="22"/>
  <c r="AL149" i="22" s="1"/>
  <c r="AL167" i="22" s="1"/>
  <c r="D62" i="22" s="1"/>
  <c r="DT149" i="22"/>
  <c r="AM149" i="22" s="1"/>
  <c r="AM167" i="22" s="1"/>
  <c r="E62" i="22" s="1"/>
  <c r="DN150" i="22"/>
  <c r="DN151" i="22" s="1"/>
  <c r="DN152" i="22" s="1"/>
  <c r="DN153" i="22" s="1"/>
  <c r="DN154" i="22" s="1"/>
  <c r="DN155" i="22" s="1"/>
  <c r="DN156" i="22" s="1"/>
  <c r="DN157" i="22" s="1"/>
  <c r="DN158" i="22" s="1"/>
  <c r="DN159" i="22" s="1"/>
  <c r="DN160" i="22" s="1"/>
  <c r="DN161" i="22" s="1"/>
  <c r="DN162" i="22" s="1"/>
  <c r="DN163" i="22" s="1"/>
  <c r="DN164" i="22" s="1"/>
  <c r="DN165" i="22" s="1"/>
  <c r="DN150" i="45"/>
  <c r="DN151" i="45" s="1"/>
  <c r="DN152" i="45" s="1"/>
  <c r="DN153" i="45" s="1"/>
  <c r="DN154" i="45" s="1"/>
  <c r="DN155" i="45" s="1"/>
  <c r="DN156" i="45" s="1"/>
  <c r="DN157" i="45" s="1"/>
  <c r="DN158" i="45" s="1"/>
  <c r="DN159" i="45" s="1"/>
  <c r="DN160" i="45" s="1"/>
  <c r="DN161" i="45" s="1"/>
  <c r="DN162" i="45" s="1"/>
  <c r="DN163" i="45" s="1"/>
  <c r="DN164" i="45" s="1"/>
  <c r="DN165" i="45" s="1"/>
  <c r="DT149" i="45"/>
  <c r="AM149" i="45" s="1"/>
  <c r="AM167" i="45" s="1"/>
  <c r="E62" i="45" s="1"/>
  <c r="DS149" i="45"/>
  <c r="AL149" i="45" s="1"/>
  <c r="AL167" i="45" s="1"/>
  <c r="D62" i="45" s="1"/>
  <c r="N37" i="55"/>
  <c r="O34" i="55"/>
  <c r="N36" i="55"/>
  <c r="O36" i="55" s="1"/>
  <c r="N38" i="55"/>
  <c r="O38" i="55" s="1"/>
  <c r="O35" i="55"/>
  <c r="N64" i="55"/>
  <c r="O64" i="55" s="1"/>
  <c r="DM143" i="56"/>
  <c r="DM144" i="56" s="1"/>
  <c r="DM145" i="56" s="1"/>
  <c r="DM146" i="56" s="1"/>
  <c r="DM147" i="56" s="1"/>
  <c r="DM148" i="56" s="1"/>
  <c r="DM149" i="56" s="1"/>
  <c r="DR142" i="56"/>
  <c r="AK142" i="56" s="1"/>
  <c r="DQ142" i="56"/>
  <c r="AJ142" i="56" s="1"/>
  <c r="CZ113" i="56"/>
  <c r="CZ112" i="56"/>
  <c r="DF113" i="56"/>
  <c r="DF112" i="56"/>
  <c r="DC113" i="56"/>
  <c r="DC112" i="56"/>
  <c r="DB113" i="56"/>
  <c r="DB112" i="56"/>
  <c r="CY111" i="56"/>
  <c r="CY110" i="56"/>
  <c r="L110" i="56" s="1"/>
  <c r="U110" i="56" s="1"/>
  <c r="DE115" i="56"/>
  <c r="DE114" i="56"/>
  <c r="DH113" i="56"/>
  <c r="DH112" i="56"/>
  <c r="DG113" i="56"/>
  <c r="DG112" i="56"/>
  <c r="DD113" i="56"/>
  <c r="DD112" i="56"/>
  <c r="CX113" i="56"/>
  <c r="L111" i="56"/>
  <c r="U111" i="56" s="1"/>
  <c r="CX112" i="56"/>
  <c r="DI115" i="56"/>
  <c r="DI114" i="56"/>
  <c r="DA115" i="56"/>
  <c r="DA114" i="56"/>
  <c r="DJ113" i="56"/>
  <c r="DJ112" i="56"/>
  <c r="DO143" i="56"/>
  <c r="DO144" i="56" s="1"/>
  <c r="DO145" i="56" s="1"/>
  <c r="DO146" i="56" s="1"/>
  <c r="DO147" i="56" s="1"/>
  <c r="DO148" i="56" s="1"/>
  <c r="DO149" i="56" s="1"/>
  <c r="DT142" i="56"/>
  <c r="AM142" i="56" s="1"/>
  <c r="DS142" i="56"/>
  <c r="AL142" i="56" s="1"/>
  <c r="DO124" i="44"/>
  <c r="DS123" i="44"/>
  <c r="AL123" i="44" s="1"/>
  <c r="DT123" i="44"/>
  <c r="AM123" i="44" s="1"/>
  <c r="DR118" i="44"/>
  <c r="AK118" i="44" s="1"/>
  <c r="DQ118" i="44"/>
  <c r="AJ118" i="44" s="1"/>
  <c r="DM119" i="44"/>
  <c r="DI109" i="22"/>
  <c r="DI108" i="22"/>
  <c r="DH108" i="22"/>
  <c r="DH109" i="22"/>
  <c r="DG107" i="22"/>
  <c r="DG106" i="22"/>
  <c r="DF115" i="22"/>
  <c r="DF114" i="22"/>
  <c r="DD109" i="22"/>
  <c r="DD108" i="22"/>
  <c r="DB106" i="22"/>
  <c r="DB107" i="22"/>
  <c r="L106" i="22"/>
  <c r="U106" i="22" s="1"/>
  <c r="DA114" i="22"/>
  <c r="DA115" i="22"/>
  <c r="CY111" i="22"/>
  <c r="CY110" i="22"/>
  <c r="L107" i="22"/>
  <c r="U107" i="22" s="1"/>
  <c r="CX108" i="22"/>
  <c r="CX109" i="22"/>
  <c r="L107" i="42"/>
  <c r="U107" i="42" s="1"/>
  <c r="DH109" i="42"/>
  <c r="DH108" i="42"/>
  <c r="L108" i="42" s="1"/>
  <c r="U108" i="42" s="1"/>
  <c r="DH110" i="41" l="1"/>
  <c r="DH111" i="41"/>
  <c r="DF111" i="41"/>
  <c r="DF110" i="41"/>
  <c r="DD110" i="41"/>
  <c r="DD111" i="41"/>
  <c r="CY115" i="41"/>
  <c r="CY114" i="41"/>
  <c r="CZ110" i="41"/>
  <c r="L110" i="41" s="1"/>
  <c r="U110" i="41" s="1"/>
  <c r="L109" i="41"/>
  <c r="U109" i="41" s="1"/>
  <c r="CZ111" i="41"/>
  <c r="DH108" i="52"/>
  <c r="L108" i="52" s="1"/>
  <c r="U108" i="52" s="1"/>
  <c r="L107" i="52"/>
  <c r="U107" i="52" s="1"/>
  <c r="DH109" i="52"/>
  <c r="CZ109" i="22"/>
  <c r="CZ108" i="22"/>
  <c r="DI114" i="45"/>
  <c r="L114" i="45" s="1"/>
  <c r="U114" i="45" s="1"/>
  <c r="L113" i="45"/>
  <c r="U113" i="45" s="1"/>
  <c r="DI115" i="45"/>
  <c r="DG160" i="47"/>
  <c r="L160" i="47" s="1"/>
  <c r="U160" i="47" s="1"/>
  <c r="L159" i="47"/>
  <c r="U159" i="47" s="1"/>
  <c r="DG161" i="47"/>
  <c r="CX127" i="46"/>
  <c r="L125" i="46"/>
  <c r="U125" i="46" s="1"/>
  <c r="CX126" i="46"/>
  <c r="L126" i="46" s="1"/>
  <c r="U126" i="46" s="1"/>
  <c r="DA111" i="44"/>
  <c r="DA110" i="44"/>
  <c r="L110" i="44" s="1"/>
  <c r="U110" i="44" s="1"/>
  <c r="L109" i="44"/>
  <c r="U109" i="44" s="1"/>
  <c r="DB118" i="44"/>
  <c r="DB119" i="44"/>
  <c r="CZ125" i="43"/>
  <c r="CZ124" i="43"/>
  <c r="DH109" i="43"/>
  <c r="DH108" i="43"/>
  <c r="L108" i="43" s="1"/>
  <c r="U108" i="43" s="1"/>
  <c r="CY111" i="43"/>
  <c r="CY110" i="43"/>
  <c r="DD115" i="42"/>
  <c r="DD114" i="42"/>
  <c r="CY110" i="42"/>
  <c r="CY111" i="42"/>
  <c r="CZ123" i="42"/>
  <c r="CZ122" i="42"/>
  <c r="CZ109" i="54"/>
  <c r="CZ108" i="54"/>
  <c r="L108" i="54" s="1"/>
  <c r="U108" i="54" s="1"/>
  <c r="CY109" i="54"/>
  <c r="CY108" i="54"/>
  <c r="DD112" i="54"/>
  <c r="DD113" i="54"/>
  <c r="DF110" i="42"/>
  <c r="DF111" i="42"/>
  <c r="DH110" i="54"/>
  <c r="DH111" i="54"/>
  <c r="DN150" i="53"/>
  <c r="DN151" i="53" s="1"/>
  <c r="DN152" i="53" s="1"/>
  <c r="DN153" i="53" s="1"/>
  <c r="DN154" i="53" s="1"/>
  <c r="DN155" i="53" s="1"/>
  <c r="DN156" i="53" s="1"/>
  <c r="DN157" i="53" s="1"/>
  <c r="DN158" i="53" s="1"/>
  <c r="DN159" i="53" s="1"/>
  <c r="DN160" i="53" s="1"/>
  <c r="DN161" i="53" s="1"/>
  <c r="DN162" i="53" s="1"/>
  <c r="DN163" i="53" s="1"/>
  <c r="DN164" i="53" s="1"/>
  <c r="DN165" i="53" s="1"/>
  <c r="DT149" i="53"/>
  <c r="AM149" i="53" s="1"/>
  <c r="AM167" i="53" s="1"/>
  <c r="E62" i="53" s="1"/>
  <c r="DS149" i="53"/>
  <c r="AL149" i="53" s="1"/>
  <c r="AL167" i="53" s="1"/>
  <c r="D62" i="53" s="1"/>
  <c r="X31" i="55"/>
  <c r="W62" i="55"/>
  <c r="X62" i="55" s="1"/>
  <c r="DL150" i="45"/>
  <c r="DL151" i="45" s="1"/>
  <c r="DL152" i="45" s="1"/>
  <c r="DL153" i="45" s="1"/>
  <c r="DL154" i="45" s="1"/>
  <c r="DL155" i="45" s="1"/>
  <c r="DL156" i="45" s="1"/>
  <c r="DL157" i="45" s="1"/>
  <c r="DL158" i="45" s="1"/>
  <c r="DL159" i="45" s="1"/>
  <c r="DL160" i="45" s="1"/>
  <c r="DL161" i="45" s="1"/>
  <c r="DL162" i="45" s="1"/>
  <c r="DL163" i="45" s="1"/>
  <c r="DL164" i="45" s="1"/>
  <c r="DL165" i="45" s="1"/>
  <c r="DR149" i="45"/>
  <c r="AK149" i="45" s="1"/>
  <c r="AK167" i="45" s="1"/>
  <c r="E59" i="45" s="1"/>
  <c r="DQ149" i="45"/>
  <c r="AJ149" i="45" s="1"/>
  <c r="AJ167" i="45" s="1"/>
  <c r="D59" i="45" s="1"/>
  <c r="DN150" i="47"/>
  <c r="DN151" i="47" s="1"/>
  <c r="DN152" i="47" s="1"/>
  <c r="DN153" i="47" s="1"/>
  <c r="DN154" i="47" s="1"/>
  <c r="DN155" i="47" s="1"/>
  <c r="DN156" i="47" s="1"/>
  <c r="DN157" i="47" s="1"/>
  <c r="DN158" i="47" s="1"/>
  <c r="DN159" i="47" s="1"/>
  <c r="DN160" i="47" s="1"/>
  <c r="DN161" i="47" s="1"/>
  <c r="DN162" i="47" s="1"/>
  <c r="DN163" i="47" s="1"/>
  <c r="DN164" i="47" s="1"/>
  <c r="DN165" i="47" s="1"/>
  <c r="DS149" i="47"/>
  <c r="AL149" i="47" s="1"/>
  <c r="AL167" i="47" s="1"/>
  <c r="D62" i="47" s="1"/>
  <c r="DT149" i="47"/>
  <c r="AM149" i="47" s="1"/>
  <c r="AM167" i="47" s="1"/>
  <c r="E62" i="47" s="1"/>
  <c r="DR149" i="47"/>
  <c r="AK149" i="47" s="1"/>
  <c r="AK167" i="47" s="1"/>
  <c r="E59" i="47" s="1"/>
  <c r="DQ149" i="47"/>
  <c r="AJ149" i="47" s="1"/>
  <c r="AJ167" i="47" s="1"/>
  <c r="D59" i="47" s="1"/>
  <c r="DL150" i="47"/>
  <c r="DL151" i="47" s="1"/>
  <c r="DL152" i="47" s="1"/>
  <c r="DL153" i="47" s="1"/>
  <c r="DL154" i="47" s="1"/>
  <c r="DL155" i="47" s="1"/>
  <c r="DL156" i="47" s="1"/>
  <c r="DL157" i="47" s="1"/>
  <c r="DL158" i="47" s="1"/>
  <c r="DL159" i="47" s="1"/>
  <c r="DL160" i="47" s="1"/>
  <c r="DL161" i="47" s="1"/>
  <c r="DL162" i="47" s="1"/>
  <c r="DL163" i="47" s="1"/>
  <c r="DL164" i="47" s="1"/>
  <c r="DL165" i="47" s="1"/>
  <c r="DL150" i="46"/>
  <c r="DL151" i="46" s="1"/>
  <c r="DL152" i="46" s="1"/>
  <c r="DL153" i="46" s="1"/>
  <c r="DL154" i="46" s="1"/>
  <c r="DL155" i="46" s="1"/>
  <c r="DL156" i="46" s="1"/>
  <c r="DL157" i="46" s="1"/>
  <c r="DL158" i="46" s="1"/>
  <c r="DL159" i="46" s="1"/>
  <c r="DL160" i="46" s="1"/>
  <c r="DL161" i="46" s="1"/>
  <c r="DL162" i="46" s="1"/>
  <c r="DL163" i="46" s="1"/>
  <c r="DL164" i="46" s="1"/>
  <c r="DL165" i="46" s="1"/>
  <c r="DQ149" i="46"/>
  <c r="AJ149" i="46" s="1"/>
  <c r="AJ167" i="46" s="1"/>
  <c r="D59" i="46" s="1"/>
  <c r="DR149" i="46"/>
  <c r="AK149" i="46" s="1"/>
  <c r="AK167" i="46" s="1"/>
  <c r="E59" i="46" s="1"/>
  <c r="DS149" i="43"/>
  <c r="AL149" i="43" s="1"/>
  <c r="AL167" i="43" s="1"/>
  <c r="D62" i="43" s="1"/>
  <c r="DT149" i="43"/>
  <c r="AM149" i="43" s="1"/>
  <c r="AM167" i="43" s="1"/>
  <c r="E62" i="43" s="1"/>
  <c r="DN150" i="43"/>
  <c r="DN151" i="43" s="1"/>
  <c r="DN152" i="43" s="1"/>
  <c r="DN153" i="43" s="1"/>
  <c r="DN154" i="43" s="1"/>
  <c r="DN155" i="43" s="1"/>
  <c r="DN156" i="43" s="1"/>
  <c r="DN157" i="43" s="1"/>
  <c r="DN158" i="43" s="1"/>
  <c r="DN159" i="43" s="1"/>
  <c r="DN160" i="43" s="1"/>
  <c r="DN161" i="43" s="1"/>
  <c r="DN162" i="43" s="1"/>
  <c r="DN163" i="43" s="1"/>
  <c r="DN164" i="43" s="1"/>
  <c r="DN165" i="43" s="1"/>
  <c r="H62" i="55"/>
  <c r="I62" i="55" s="1"/>
  <c r="I31" i="55"/>
  <c r="DT149" i="54"/>
  <c r="AM149" i="54" s="1"/>
  <c r="AM167" i="54" s="1"/>
  <c r="E62" i="54" s="1"/>
  <c r="DN150" i="54"/>
  <c r="DN151" i="54" s="1"/>
  <c r="DN152" i="54" s="1"/>
  <c r="DN153" i="54" s="1"/>
  <c r="DN154" i="54" s="1"/>
  <c r="DN155" i="54" s="1"/>
  <c r="DN156" i="54" s="1"/>
  <c r="DN157" i="54" s="1"/>
  <c r="DN158" i="54" s="1"/>
  <c r="DN159" i="54" s="1"/>
  <c r="DN160" i="54" s="1"/>
  <c r="DN161" i="54" s="1"/>
  <c r="DN162" i="54" s="1"/>
  <c r="DN163" i="54" s="1"/>
  <c r="DN164" i="54" s="1"/>
  <c r="DN165" i="54" s="1"/>
  <c r="DS149" i="54"/>
  <c r="AL149" i="54" s="1"/>
  <c r="AL167" i="54" s="1"/>
  <c r="D62" i="54" s="1"/>
  <c r="F59" i="54"/>
  <c r="D60" i="54"/>
  <c r="C114" i="54"/>
  <c r="D114" i="54"/>
  <c r="E60" i="54"/>
  <c r="DF110" i="43"/>
  <c r="L109" i="43"/>
  <c r="U109" i="43" s="1"/>
  <c r="DF111" i="43"/>
  <c r="DF111" i="54"/>
  <c r="L109" i="54"/>
  <c r="U109" i="54" s="1"/>
  <c r="DF110" i="54"/>
  <c r="E62" i="55"/>
  <c r="F62" i="55" s="1"/>
  <c r="F31" i="55"/>
  <c r="F59" i="22"/>
  <c r="D114" i="22"/>
  <c r="E60" i="22"/>
  <c r="D60" i="22"/>
  <c r="C114" i="22"/>
  <c r="D115" i="22"/>
  <c r="E63" i="22"/>
  <c r="D63" i="22"/>
  <c r="C115" i="22"/>
  <c r="F62" i="22"/>
  <c r="D63" i="45"/>
  <c r="C115" i="45"/>
  <c r="F62" i="45"/>
  <c r="E63" i="45"/>
  <c r="D115" i="45"/>
  <c r="O37" i="55"/>
  <c r="N65" i="55"/>
  <c r="O65" i="55" s="1"/>
  <c r="DO150" i="56"/>
  <c r="DO151" i="56" s="1"/>
  <c r="DO152" i="56" s="1"/>
  <c r="DO153" i="56" s="1"/>
  <c r="DO154" i="56" s="1"/>
  <c r="DO155" i="56" s="1"/>
  <c r="DO156" i="56" s="1"/>
  <c r="DO157" i="56" s="1"/>
  <c r="DO158" i="56" s="1"/>
  <c r="DO159" i="56" s="1"/>
  <c r="DO160" i="56" s="1"/>
  <c r="DO161" i="56" s="1"/>
  <c r="DO162" i="56" s="1"/>
  <c r="DO163" i="56" s="1"/>
  <c r="DO164" i="56" s="1"/>
  <c r="DO165" i="56" s="1"/>
  <c r="DT149" i="56"/>
  <c r="AM149" i="56" s="1"/>
  <c r="AM167" i="56" s="1"/>
  <c r="E62" i="56" s="1"/>
  <c r="DS149" i="56"/>
  <c r="AL149" i="56" s="1"/>
  <c r="AL167" i="56" s="1"/>
  <c r="D62" i="56" s="1"/>
  <c r="CX115" i="56"/>
  <c r="CX114" i="56"/>
  <c r="DG114" i="56"/>
  <c r="DG115" i="56"/>
  <c r="DE117" i="56"/>
  <c r="DE116" i="56"/>
  <c r="DB115" i="56"/>
  <c r="DB114" i="56"/>
  <c r="DF115" i="56"/>
  <c r="DF114" i="56"/>
  <c r="DA117" i="56"/>
  <c r="DA116" i="56"/>
  <c r="DJ115" i="56"/>
  <c r="DJ114" i="56"/>
  <c r="DI117" i="56"/>
  <c r="DI116" i="56"/>
  <c r="CZ115" i="56"/>
  <c r="CZ114" i="56"/>
  <c r="L112" i="56"/>
  <c r="U112" i="56" s="1"/>
  <c r="DD115" i="56"/>
  <c r="DD114" i="56"/>
  <c r="DH115" i="56"/>
  <c r="DH114" i="56"/>
  <c r="CY113" i="56"/>
  <c r="CY112" i="56"/>
  <c r="DC114" i="56"/>
  <c r="DC115" i="56"/>
  <c r="DM150" i="56"/>
  <c r="DM151" i="56" s="1"/>
  <c r="DM152" i="56" s="1"/>
  <c r="DM153" i="56" s="1"/>
  <c r="DM154" i="56" s="1"/>
  <c r="DM155" i="56" s="1"/>
  <c r="DM156" i="56" s="1"/>
  <c r="DM157" i="56" s="1"/>
  <c r="DM158" i="56" s="1"/>
  <c r="DM159" i="56" s="1"/>
  <c r="DM160" i="56" s="1"/>
  <c r="DM161" i="56" s="1"/>
  <c r="DM162" i="56" s="1"/>
  <c r="DM163" i="56" s="1"/>
  <c r="DM164" i="56" s="1"/>
  <c r="DM165" i="56" s="1"/>
  <c r="DR149" i="56"/>
  <c r="AK149" i="56" s="1"/>
  <c r="AK167" i="56" s="1"/>
  <c r="E59" i="56" s="1"/>
  <c r="DQ149" i="56"/>
  <c r="AJ149" i="56" s="1"/>
  <c r="AJ167" i="56" s="1"/>
  <c r="D59" i="56" s="1"/>
  <c r="DO125" i="44"/>
  <c r="DS124" i="44"/>
  <c r="AL124" i="44" s="1"/>
  <c r="DT124" i="44"/>
  <c r="AM124" i="44" s="1"/>
  <c r="DM120" i="44"/>
  <c r="DM121" i="44" s="1"/>
  <c r="DM122" i="44" s="1"/>
  <c r="DM123" i="44" s="1"/>
  <c r="DR119" i="44"/>
  <c r="AK119" i="44" s="1"/>
  <c r="DQ119" i="44"/>
  <c r="AJ119" i="44" s="1"/>
  <c r="DI110" i="22"/>
  <c r="DI111" i="22"/>
  <c r="DH110" i="22"/>
  <c r="DH111" i="22"/>
  <c r="DG109" i="22"/>
  <c r="DG108" i="22"/>
  <c r="DF116" i="22"/>
  <c r="DF117" i="22"/>
  <c r="DD111" i="22"/>
  <c r="DD110" i="22"/>
  <c r="L108" i="22"/>
  <c r="U108" i="22" s="1"/>
  <c r="DB108" i="22"/>
  <c r="DB109" i="22"/>
  <c r="DA116" i="22"/>
  <c r="DA117" i="22"/>
  <c r="CY112" i="22"/>
  <c r="CY113" i="22"/>
  <c r="CX111" i="22"/>
  <c r="CX110" i="22"/>
  <c r="L109" i="22"/>
  <c r="U109" i="22" s="1"/>
  <c r="DH110" i="42"/>
  <c r="L109" i="42"/>
  <c r="U109" i="42" s="1"/>
  <c r="DH111" i="42"/>
  <c r="DH112" i="41" l="1"/>
  <c r="DH113" i="41"/>
  <c r="DF113" i="41"/>
  <c r="DF112" i="41"/>
  <c r="DD112" i="41"/>
  <c r="DD113" i="41"/>
  <c r="CY117" i="41"/>
  <c r="CY116" i="41"/>
  <c r="L111" i="41"/>
  <c r="U111" i="41" s="1"/>
  <c r="CZ112" i="41"/>
  <c r="CZ113" i="41"/>
  <c r="DH110" i="52"/>
  <c r="L110" i="52" s="1"/>
  <c r="U110" i="52" s="1"/>
  <c r="L109" i="52"/>
  <c r="U109" i="52" s="1"/>
  <c r="DH111" i="52"/>
  <c r="CZ111" i="22"/>
  <c r="CZ110" i="22"/>
  <c r="DI116" i="45"/>
  <c r="L116" i="45" s="1"/>
  <c r="U116" i="45" s="1"/>
  <c r="DI117" i="45"/>
  <c r="L115" i="45"/>
  <c r="U115" i="45" s="1"/>
  <c r="DG162" i="47"/>
  <c r="L162" i="47" s="1"/>
  <c r="U162" i="47" s="1"/>
  <c r="DG163" i="47"/>
  <c r="L161" i="47"/>
  <c r="U161" i="47" s="1"/>
  <c r="CX128" i="46"/>
  <c r="L128" i="46" s="1"/>
  <c r="U128" i="46" s="1"/>
  <c r="CX129" i="46"/>
  <c r="L127" i="46"/>
  <c r="U127" i="46" s="1"/>
  <c r="DA113" i="44"/>
  <c r="DA112" i="44"/>
  <c r="L112" i="44" s="1"/>
  <c r="U112" i="44" s="1"/>
  <c r="L111" i="44"/>
  <c r="U111" i="44" s="1"/>
  <c r="DB120" i="44"/>
  <c r="DB121" i="44"/>
  <c r="CZ127" i="43"/>
  <c r="CZ126" i="43"/>
  <c r="DH111" i="43"/>
  <c r="DH110" i="43"/>
  <c r="L110" i="43" s="1"/>
  <c r="U110" i="43" s="1"/>
  <c r="CY113" i="43"/>
  <c r="CY112" i="43"/>
  <c r="L110" i="42"/>
  <c r="U110" i="42" s="1"/>
  <c r="DD116" i="42"/>
  <c r="DD117" i="42"/>
  <c r="CY113" i="42"/>
  <c r="CY112" i="42"/>
  <c r="CZ124" i="42"/>
  <c r="CZ125" i="42"/>
  <c r="CZ111" i="54"/>
  <c r="CZ110" i="54"/>
  <c r="L110" i="54" s="1"/>
  <c r="U110" i="54" s="1"/>
  <c r="CY110" i="54"/>
  <c r="CY111" i="54"/>
  <c r="DD114" i="54"/>
  <c r="DD115" i="54"/>
  <c r="DF113" i="42"/>
  <c r="DF112" i="42"/>
  <c r="DH112" i="54"/>
  <c r="DH113" i="54"/>
  <c r="F62" i="53"/>
  <c r="C115" i="53"/>
  <c r="D63" i="53"/>
  <c r="D115" i="53"/>
  <c r="E63" i="53"/>
  <c r="F59" i="45"/>
  <c r="D60" i="45"/>
  <c r="C114" i="45"/>
  <c r="E60" i="45"/>
  <c r="D114" i="45"/>
  <c r="E63" i="47"/>
  <c r="D115" i="47"/>
  <c r="D63" i="47"/>
  <c r="C115" i="47"/>
  <c r="F62" i="47"/>
  <c r="C114" i="47"/>
  <c r="F59" i="47"/>
  <c r="D60" i="47"/>
  <c r="D114" i="47"/>
  <c r="E60" i="47"/>
  <c r="E60" i="46"/>
  <c r="D114" i="46"/>
  <c r="D60" i="46"/>
  <c r="C114" i="46"/>
  <c r="F59" i="46"/>
  <c r="E63" i="43"/>
  <c r="D115" i="43"/>
  <c r="D63" i="43"/>
  <c r="C115" i="43"/>
  <c r="F62" i="43"/>
  <c r="C115" i="54"/>
  <c r="D63" i="54"/>
  <c r="F62" i="54"/>
  <c r="E63" i="54"/>
  <c r="D115" i="54"/>
  <c r="E114" i="54"/>
  <c r="B28" i="55"/>
  <c r="F60" i="54"/>
  <c r="B29" i="55" s="1"/>
  <c r="DF113" i="43"/>
  <c r="L111" i="43"/>
  <c r="U111" i="43" s="1"/>
  <c r="DF112" i="43"/>
  <c r="DF113" i="54"/>
  <c r="L111" i="54"/>
  <c r="U111" i="54" s="1"/>
  <c r="DF112" i="54"/>
  <c r="F60" i="22"/>
  <c r="Z29" i="55" s="1"/>
  <c r="Z28" i="55"/>
  <c r="E114" i="22"/>
  <c r="E115" i="22"/>
  <c r="F63" i="22"/>
  <c r="Z35" i="55" s="1"/>
  <c r="Z34" i="55"/>
  <c r="T34" i="55"/>
  <c r="F63" i="45"/>
  <c r="T35" i="55" s="1"/>
  <c r="E115" i="45"/>
  <c r="F62" i="56"/>
  <c r="AC34" i="55" s="1"/>
  <c r="D63" i="56"/>
  <c r="C115" i="56"/>
  <c r="CY114" i="56"/>
  <c r="L114" i="56" s="1"/>
  <c r="U114" i="56" s="1"/>
  <c r="CY115" i="56"/>
  <c r="DG116" i="56"/>
  <c r="DG117" i="56"/>
  <c r="DI118" i="56"/>
  <c r="DI119" i="56"/>
  <c r="DA118" i="56"/>
  <c r="DA119" i="56"/>
  <c r="DB117" i="56"/>
  <c r="DB116" i="56"/>
  <c r="DH116" i="56"/>
  <c r="DH117" i="56"/>
  <c r="L113" i="56"/>
  <c r="U113" i="56" s="1"/>
  <c r="E63" i="56"/>
  <c r="D115" i="56"/>
  <c r="DD116" i="56"/>
  <c r="DD117" i="56"/>
  <c r="CX117" i="56"/>
  <c r="L115" i="56"/>
  <c r="U115" i="56" s="1"/>
  <c r="CX116" i="56"/>
  <c r="DC116" i="56"/>
  <c r="DC117" i="56"/>
  <c r="F59" i="56"/>
  <c r="AC28" i="55" s="1"/>
  <c r="D60" i="56"/>
  <c r="C114" i="56"/>
  <c r="E60" i="56"/>
  <c r="D114" i="56"/>
  <c r="CZ116" i="56"/>
  <c r="CZ117" i="56"/>
  <c r="DJ117" i="56"/>
  <c r="DJ116" i="56"/>
  <c r="DF117" i="56"/>
  <c r="DF116" i="56"/>
  <c r="DE118" i="56"/>
  <c r="DE119" i="56"/>
  <c r="DT125" i="44"/>
  <c r="AM125" i="44" s="1"/>
  <c r="DO126" i="44"/>
  <c r="DS125" i="44"/>
  <c r="AL125" i="44" s="1"/>
  <c r="DQ123" i="44"/>
  <c r="AJ123" i="44" s="1"/>
  <c r="DM124" i="44"/>
  <c r="DR123" i="44"/>
  <c r="AK123" i="44" s="1"/>
  <c r="DI112" i="22"/>
  <c r="DI113" i="22"/>
  <c r="DH112" i="22"/>
  <c r="DH113" i="22"/>
  <c r="DG111" i="22"/>
  <c r="DG110" i="22"/>
  <c r="DF119" i="22"/>
  <c r="DF118" i="22"/>
  <c r="DD112" i="22"/>
  <c r="DD113" i="22"/>
  <c r="DB110" i="22"/>
  <c r="L110" i="22" s="1"/>
  <c r="U110" i="22" s="1"/>
  <c r="DB111" i="22"/>
  <c r="DA118" i="22"/>
  <c r="DA119" i="22"/>
  <c r="CY115" i="22"/>
  <c r="CY114" i="22"/>
  <c r="L111" i="22"/>
  <c r="U111" i="22" s="1"/>
  <c r="CX113" i="22"/>
  <c r="CX112" i="22"/>
  <c r="L111" i="42"/>
  <c r="U111" i="42" s="1"/>
  <c r="DH113" i="42"/>
  <c r="DH112" i="42"/>
  <c r="DH115" i="41" l="1"/>
  <c r="DH114" i="41"/>
  <c r="DF115" i="41"/>
  <c r="DF114" i="41"/>
  <c r="L112" i="41"/>
  <c r="U112" i="41" s="1"/>
  <c r="DD114" i="41"/>
  <c r="DD115" i="41"/>
  <c r="CY118" i="41"/>
  <c r="CY119" i="41"/>
  <c r="CZ115" i="41"/>
  <c r="CZ114" i="41"/>
  <c r="L113" i="41"/>
  <c r="U113" i="41" s="1"/>
  <c r="L111" i="52"/>
  <c r="U111" i="52" s="1"/>
  <c r="DH113" i="52"/>
  <c r="DH112" i="52"/>
  <c r="L112" i="52" s="1"/>
  <c r="U112" i="52" s="1"/>
  <c r="CZ113" i="22"/>
  <c r="CZ112" i="22"/>
  <c r="DI119" i="45"/>
  <c r="L117" i="45"/>
  <c r="U117" i="45" s="1"/>
  <c r="DI118" i="45"/>
  <c r="L118" i="45" s="1"/>
  <c r="U118" i="45" s="1"/>
  <c r="DG164" i="47"/>
  <c r="L164" i="47" s="1"/>
  <c r="U164" i="47" s="1"/>
  <c r="L163" i="47"/>
  <c r="U163" i="47" s="1"/>
  <c r="DG165" i="47"/>
  <c r="CX130" i="46"/>
  <c r="L130" i="46" s="1"/>
  <c r="U130" i="46" s="1"/>
  <c r="CX131" i="46"/>
  <c r="L129" i="46"/>
  <c r="U129" i="46" s="1"/>
  <c r="DA115" i="44"/>
  <c r="DA114" i="44"/>
  <c r="L114" i="44" s="1"/>
  <c r="U114" i="44" s="1"/>
  <c r="L113" i="44"/>
  <c r="U113" i="44" s="1"/>
  <c r="DB122" i="44"/>
  <c r="DB123" i="44"/>
  <c r="CZ128" i="43"/>
  <c r="CZ129" i="43"/>
  <c r="DH112" i="43"/>
  <c r="DH113" i="43"/>
  <c r="L112" i="43"/>
  <c r="U112" i="43" s="1"/>
  <c r="CY115" i="43"/>
  <c r="CY114" i="43"/>
  <c r="L112" i="42"/>
  <c r="U112" i="42" s="1"/>
  <c r="DD118" i="42"/>
  <c r="DD119" i="42"/>
  <c r="CY114" i="42"/>
  <c r="CY115" i="42"/>
  <c r="CZ126" i="42"/>
  <c r="CZ127" i="42"/>
  <c r="CZ112" i="54"/>
  <c r="CZ113" i="54"/>
  <c r="CY113" i="54"/>
  <c r="CY112" i="54"/>
  <c r="L112" i="54"/>
  <c r="U112" i="54" s="1"/>
  <c r="DD116" i="54"/>
  <c r="DD117" i="54"/>
  <c r="DF115" i="42"/>
  <c r="DF114" i="42"/>
  <c r="DH114" i="54"/>
  <c r="DH115" i="54"/>
  <c r="E115" i="53"/>
  <c r="F63" i="53"/>
  <c r="W35" i="55" s="1"/>
  <c r="W34" i="55"/>
  <c r="T28" i="55"/>
  <c r="F60" i="45"/>
  <c r="T29" i="55" s="1"/>
  <c r="E114" i="45"/>
  <c r="F63" i="47"/>
  <c r="Q35" i="55" s="1"/>
  <c r="Q34" i="55"/>
  <c r="E115" i="47"/>
  <c r="Q28" i="55"/>
  <c r="E114" i="47"/>
  <c r="F60" i="47"/>
  <c r="Q29" i="55" s="1"/>
  <c r="F60" i="46"/>
  <c r="N29" i="55" s="1"/>
  <c r="E114" i="46"/>
  <c r="N28" i="55"/>
  <c r="F63" i="43"/>
  <c r="H35" i="55" s="1"/>
  <c r="H34" i="55"/>
  <c r="E115" i="43"/>
  <c r="F63" i="54"/>
  <c r="B35" i="55" s="1"/>
  <c r="E115" i="54"/>
  <c r="B34" i="55"/>
  <c r="B61" i="55"/>
  <c r="C29" i="55"/>
  <c r="B32" i="55"/>
  <c r="C28" i="55"/>
  <c r="C100" i="55"/>
  <c r="B31" i="55"/>
  <c r="B30" i="55"/>
  <c r="DF114" i="43"/>
  <c r="L113" i="43"/>
  <c r="U113" i="43" s="1"/>
  <c r="DF115" i="43"/>
  <c r="DF115" i="54"/>
  <c r="L113" i="54"/>
  <c r="U113" i="54" s="1"/>
  <c r="DF114" i="54"/>
  <c r="AA29" i="55"/>
  <c r="Z61" i="55"/>
  <c r="AA61" i="55" s="1"/>
  <c r="AA100" i="55"/>
  <c r="Z31" i="55"/>
  <c r="AA28" i="55"/>
  <c r="Z30" i="55"/>
  <c r="AA30" i="55" s="1"/>
  <c r="Z32" i="55"/>
  <c r="AA32" i="55" s="1"/>
  <c r="Z38" i="55"/>
  <c r="AA38" i="55" s="1"/>
  <c r="Z36" i="55"/>
  <c r="AA36" i="55" s="1"/>
  <c r="AA34" i="55"/>
  <c r="Z37" i="55"/>
  <c r="Z64" i="55"/>
  <c r="AA64" i="55" s="1"/>
  <c r="AA35" i="55"/>
  <c r="U35" i="55"/>
  <c r="T64" i="55"/>
  <c r="U64" i="55" s="1"/>
  <c r="T38" i="55"/>
  <c r="U38" i="55" s="1"/>
  <c r="T36" i="55"/>
  <c r="U36" i="55" s="1"/>
  <c r="U34" i="55"/>
  <c r="T37" i="55"/>
  <c r="AD28" i="55"/>
  <c r="AC32" i="55"/>
  <c r="AD32" i="55" s="1"/>
  <c r="AC31" i="55"/>
  <c r="AC30" i="55"/>
  <c r="AD30" i="55" s="1"/>
  <c r="AD100" i="55"/>
  <c r="AC37" i="55"/>
  <c r="AC36" i="55"/>
  <c r="AD36" i="55" s="1"/>
  <c r="AC38" i="55"/>
  <c r="AD38" i="55" s="1"/>
  <c r="AD34" i="55"/>
  <c r="CZ119" i="56"/>
  <c r="CZ118" i="56"/>
  <c r="DD119" i="56"/>
  <c r="DD118" i="56"/>
  <c r="DB119" i="56"/>
  <c r="DB118" i="56"/>
  <c r="DF119" i="56"/>
  <c r="DF118" i="56"/>
  <c r="DH119" i="56"/>
  <c r="DH118" i="56"/>
  <c r="DA121" i="56"/>
  <c r="DA120" i="56"/>
  <c r="DG119" i="56"/>
  <c r="DG118" i="56"/>
  <c r="DE121" i="56"/>
  <c r="DE120" i="56"/>
  <c r="F60" i="56"/>
  <c r="AC29" i="55" s="1"/>
  <c r="E114" i="56"/>
  <c r="DJ119" i="56"/>
  <c r="DJ118" i="56"/>
  <c r="DC119" i="56"/>
  <c r="DC118" i="56"/>
  <c r="CX119" i="56"/>
  <c r="CX118" i="56"/>
  <c r="DI121" i="56"/>
  <c r="DI120" i="56"/>
  <c r="CY116" i="56"/>
  <c r="L116" i="56" s="1"/>
  <c r="U116" i="56" s="1"/>
  <c r="CY117" i="56"/>
  <c r="F63" i="56"/>
  <c r="AC35" i="55" s="1"/>
  <c r="E115" i="56"/>
  <c r="DT126" i="44"/>
  <c r="AM126" i="44" s="1"/>
  <c r="DS126" i="44"/>
  <c r="AL126" i="44" s="1"/>
  <c r="DO127" i="44"/>
  <c r="DR124" i="44"/>
  <c r="AK124" i="44" s="1"/>
  <c r="DM125" i="44"/>
  <c r="DQ124" i="44"/>
  <c r="AJ124" i="44" s="1"/>
  <c r="DI115" i="22"/>
  <c r="DI114" i="22"/>
  <c r="DH114" i="22"/>
  <c r="DH115" i="22"/>
  <c r="DG113" i="22"/>
  <c r="DG112" i="22"/>
  <c r="DF121" i="22"/>
  <c r="DF120" i="22"/>
  <c r="DD115" i="22"/>
  <c r="DD114" i="22"/>
  <c r="DB112" i="22"/>
  <c r="L112" i="22" s="1"/>
  <c r="U112" i="22" s="1"/>
  <c r="DB113" i="22"/>
  <c r="DA121" i="22"/>
  <c r="DA120" i="22"/>
  <c r="CY117" i="22"/>
  <c r="CY116" i="22"/>
  <c r="CX115" i="22"/>
  <c r="CX114" i="22"/>
  <c r="L113" i="42"/>
  <c r="U113" i="42" s="1"/>
  <c r="DH115" i="42"/>
  <c r="DH114" i="42"/>
  <c r="DH117" i="41" l="1"/>
  <c r="DH116" i="41"/>
  <c r="DF116" i="41"/>
  <c r="DF117" i="41"/>
  <c r="L114" i="41"/>
  <c r="U114" i="41" s="1"/>
  <c r="DD117" i="41"/>
  <c r="DD116" i="41"/>
  <c r="CY120" i="41"/>
  <c r="CY121" i="41"/>
  <c r="CZ116" i="41"/>
  <c r="L116" i="41" s="1"/>
  <c r="U116" i="41" s="1"/>
  <c r="CZ117" i="41"/>
  <c r="L115" i="41"/>
  <c r="U115" i="41" s="1"/>
  <c r="DH114" i="52"/>
  <c r="L114" i="52" s="1"/>
  <c r="U114" i="52" s="1"/>
  <c r="DH115" i="52"/>
  <c r="L113" i="52"/>
  <c r="U113" i="52" s="1"/>
  <c r="CZ115" i="22"/>
  <c r="CZ114" i="22"/>
  <c r="L119" i="45"/>
  <c r="U119" i="45" s="1"/>
  <c r="DI120" i="45"/>
  <c r="L120" i="45" s="1"/>
  <c r="U120" i="45" s="1"/>
  <c r="DI121" i="45"/>
  <c r="DG166" i="47"/>
  <c r="L165" i="47"/>
  <c r="CX133" i="46"/>
  <c r="L131" i="46"/>
  <c r="U131" i="46" s="1"/>
  <c r="CX132" i="46"/>
  <c r="L132" i="46" s="1"/>
  <c r="U132" i="46" s="1"/>
  <c r="DA117" i="44"/>
  <c r="DA116" i="44"/>
  <c r="L116" i="44" s="1"/>
  <c r="U116" i="44" s="1"/>
  <c r="L115" i="44"/>
  <c r="U115" i="44" s="1"/>
  <c r="DB125" i="44"/>
  <c r="DB124" i="44"/>
  <c r="CZ131" i="43"/>
  <c r="CZ130" i="43"/>
  <c r="DH115" i="43"/>
  <c r="DH114" i="43"/>
  <c r="L114" i="43" s="1"/>
  <c r="U114" i="43" s="1"/>
  <c r="CY116" i="43"/>
  <c r="CY117" i="43"/>
  <c r="L114" i="42"/>
  <c r="U114" i="42" s="1"/>
  <c r="DD120" i="42"/>
  <c r="DD121" i="42"/>
  <c r="CY116" i="42"/>
  <c r="CY117" i="42"/>
  <c r="CZ128" i="42"/>
  <c r="CZ129" i="42"/>
  <c r="CZ115" i="54"/>
  <c r="CZ114" i="54"/>
  <c r="CY114" i="54"/>
  <c r="L114" i="54" s="1"/>
  <c r="U114" i="54" s="1"/>
  <c r="CY115" i="54"/>
  <c r="DD118" i="54"/>
  <c r="DD119" i="54"/>
  <c r="C30" i="55"/>
  <c r="C32" i="55"/>
  <c r="C61" i="55"/>
  <c r="DF117" i="42"/>
  <c r="DF116" i="42"/>
  <c r="DH116" i="54"/>
  <c r="DH117" i="54"/>
  <c r="W37" i="55"/>
  <c r="X34" i="55"/>
  <c r="W36" i="55"/>
  <c r="X36" i="55" s="1"/>
  <c r="W38" i="55"/>
  <c r="X38" i="55" s="1"/>
  <c r="W64" i="55"/>
  <c r="X64" i="55" s="1"/>
  <c r="X35" i="55"/>
  <c r="U29" i="55"/>
  <c r="T61" i="55"/>
  <c r="U61" i="55" s="1"/>
  <c r="U28" i="55"/>
  <c r="T31" i="55"/>
  <c r="T32" i="55"/>
  <c r="U32" i="55" s="1"/>
  <c r="T30" i="55"/>
  <c r="U30" i="55" s="1"/>
  <c r="U100" i="55"/>
  <c r="Q36" i="55"/>
  <c r="R36" i="55" s="1"/>
  <c r="Q38" i="55"/>
  <c r="R38" i="55" s="1"/>
  <c r="R34" i="55"/>
  <c r="Q37" i="55"/>
  <c r="Q64" i="55"/>
  <c r="R64" i="55" s="1"/>
  <c r="R35" i="55"/>
  <c r="R29" i="55"/>
  <c r="Q61" i="55"/>
  <c r="R61" i="55" s="1"/>
  <c r="R28" i="55"/>
  <c r="Q30" i="55"/>
  <c r="R30" i="55" s="1"/>
  <c r="Q32" i="55"/>
  <c r="R32" i="55" s="1"/>
  <c r="Q31" i="55"/>
  <c r="R100" i="55"/>
  <c r="O28" i="55"/>
  <c r="N31" i="55"/>
  <c r="N30" i="55"/>
  <c r="O30" i="55" s="1"/>
  <c r="O100" i="55"/>
  <c r="N32" i="55"/>
  <c r="O32" i="55" s="1"/>
  <c r="O29" i="55"/>
  <c r="N61" i="55"/>
  <c r="O61" i="55" s="1"/>
  <c r="I34" i="55"/>
  <c r="H36" i="55"/>
  <c r="I36" i="55" s="1"/>
  <c r="H38" i="55"/>
  <c r="I38" i="55" s="1"/>
  <c r="H37" i="55"/>
  <c r="I35" i="55"/>
  <c r="H64" i="55"/>
  <c r="I64" i="55" s="1"/>
  <c r="B38" i="55"/>
  <c r="C34" i="55"/>
  <c r="B37" i="55"/>
  <c r="B36" i="55"/>
  <c r="B64" i="55"/>
  <c r="C35" i="55"/>
  <c r="B62" i="55"/>
  <c r="C31" i="55"/>
  <c r="DF117" i="43"/>
  <c r="L115" i="43"/>
  <c r="U115" i="43" s="1"/>
  <c r="DF116" i="43"/>
  <c r="DF117" i="54"/>
  <c r="L115" i="54"/>
  <c r="U115" i="54" s="1"/>
  <c r="DF116" i="54"/>
  <c r="AA31" i="55"/>
  <c r="Z62" i="55"/>
  <c r="AA62" i="55" s="1"/>
  <c r="AA37" i="55"/>
  <c r="Z65" i="55"/>
  <c r="AA65" i="55" s="1"/>
  <c r="U37" i="55"/>
  <c r="T65" i="55"/>
  <c r="U65" i="55" s="1"/>
  <c r="AD31" i="55"/>
  <c r="AC62" i="55"/>
  <c r="AD62" i="55" s="1"/>
  <c r="AD29" i="55"/>
  <c r="AC61" i="55"/>
  <c r="AD61" i="55" s="1"/>
  <c r="AD35" i="55"/>
  <c r="AC64" i="55"/>
  <c r="AD64" i="55" s="1"/>
  <c r="AD37" i="55"/>
  <c r="AC65" i="55"/>
  <c r="AD65" i="55" s="1"/>
  <c r="CX120" i="56"/>
  <c r="CX121" i="56"/>
  <c r="DE123" i="56"/>
  <c r="DE122" i="56"/>
  <c r="DD121" i="56"/>
  <c r="DD120" i="56"/>
  <c r="CY119" i="56"/>
  <c r="CY118" i="56"/>
  <c r="L117" i="56"/>
  <c r="U117" i="56" s="1"/>
  <c r="DC120" i="56"/>
  <c r="DC121" i="56"/>
  <c r="DG120" i="56"/>
  <c r="DG121" i="56"/>
  <c r="DH121" i="56"/>
  <c r="DH120" i="56"/>
  <c r="DJ120" i="56"/>
  <c r="DJ121" i="56"/>
  <c r="DA123" i="56"/>
  <c r="DA122" i="56"/>
  <c r="DI123" i="56"/>
  <c r="DI122" i="56"/>
  <c r="DF120" i="56"/>
  <c r="DF121" i="56"/>
  <c r="L118" i="56"/>
  <c r="U118" i="56" s="1"/>
  <c r="DB120" i="56"/>
  <c r="DB121" i="56"/>
  <c r="CZ121" i="56"/>
  <c r="CZ120" i="56"/>
  <c r="DS127" i="44"/>
  <c r="AL127" i="44" s="1"/>
  <c r="DT127" i="44"/>
  <c r="AM127" i="44" s="1"/>
  <c r="DO128" i="44"/>
  <c r="DR125" i="44"/>
  <c r="AK125" i="44" s="1"/>
  <c r="DQ125" i="44"/>
  <c r="AJ125" i="44" s="1"/>
  <c r="DM126" i="44"/>
  <c r="DI117" i="22"/>
  <c r="DI116" i="22"/>
  <c r="DH116" i="22"/>
  <c r="DH117" i="22"/>
  <c r="DG115" i="22"/>
  <c r="DG114" i="22"/>
  <c r="DF122" i="22"/>
  <c r="DF123" i="22"/>
  <c r="DD117" i="22"/>
  <c r="DD116" i="22"/>
  <c r="DB114" i="22"/>
  <c r="DB115" i="22"/>
  <c r="L113" i="22"/>
  <c r="U113" i="22" s="1"/>
  <c r="L114" i="22"/>
  <c r="U114" i="22" s="1"/>
  <c r="DA122" i="22"/>
  <c r="DA123" i="22"/>
  <c r="CY118" i="22"/>
  <c r="CY119" i="22"/>
  <c r="L115" i="22"/>
  <c r="U115" i="22" s="1"/>
  <c r="CX117" i="22"/>
  <c r="CX116" i="22"/>
  <c r="L115" i="42"/>
  <c r="U115" i="42" s="1"/>
  <c r="DH117" i="42"/>
  <c r="DH116" i="42"/>
  <c r="L116" i="42" s="1"/>
  <c r="U116" i="42" s="1"/>
  <c r="DH118" i="41" l="1"/>
  <c r="DH119" i="41"/>
  <c r="DF119" i="41"/>
  <c r="DF118" i="41"/>
  <c r="DD119" i="41"/>
  <c r="DD118" i="41"/>
  <c r="CY122" i="41"/>
  <c r="CY123" i="41"/>
  <c r="CZ119" i="41"/>
  <c r="L117" i="41"/>
  <c r="U117" i="41" s="1"/>
  <c r="CZ118" i="41"/>
  <c r="DH116" i="52"/>
  <c r="L116" i="52" s="1"/>
  <c r="U116" i="52" s="1"/>
  <c r="L115" i="52"/>
  <c r="U115" i="52" s="1"/>
  <c r="DH117" i="52"/>
  <c r="CZ116" i="22"/>
  <c r="CZ117" i="22"/>
  <c r="DI123" i="45"/>
  <c r="L121" i="45"/>
  <c r="U121" i="45" s="1"/>
  <c r="DI122" i="45"/>
  <c r="L122" i="45" s="1"/>
  <c r="U122" i="45" s="1"/>
  <c r="U165" i="47"/>
  <c r="L167" i="47"/>
  <c r="CX135" i="46"/>
  <c r="L133" i="46"/>
  <c r="U133" i="46" s="1"/>
  <c r="CX134" i="46"/>
  <c r="L134" i="46" s="1"/>
  <c r="U134" i="46" s="1"/>
  <c r="DA119" i="44"/>
  <c r="DA118" i="44"/>
  <c r="L118" i="44" s="1"/>
  <c r="U118" i="44" s="1"/>
  <c r="L117" i="44"/>
  <c r="U117" i="44" s="1"/>
  <c r="DB126" i="44"/>
  <c r="DB127" i="44"/>
  <c r="CZ132" i="43"/>
  <c r="CZ133" i="43"/>
  <c r="DH116" i="43"/>
  <c r="DH117" i="43"/>
  <c r="L116" i="43"/>
  <c r="U116" i="43" s="1"/>
  <c r="CY118" i="43"/>
  <c r="CY119" i="43"/>
  <c r="DD122" i="42"/>
  <c r="DD123" i="42"/>
  <c r="CY118" i="42"/>
  <c r="CY119" i="42"/>
  <c r="CZ130" i="42"/>
  <c r="CZ131" i="42"/>
  <c r="CZ117" i="54"/>
  <c r="CZ116" i="54"/>
  <c r="L116" i="54" s="1"/>
  <c r="U116" i="54" s="1"/>
  <c r="CY117" i="54"/>
  <c r="CY116" i="54"/>
  <c r="DD120" i="54"/>
  <c r="DD121" i="54"/>
  <c r="C64" i="55"/>
  <c r="C38" i="55"/>
  <c r="C36" i="55"/>
  <c r="C62" i="55"/>
  <c r="DF119" i="42"/>
  <c r="DF118" i="42"/>
  <c r="DH118" i="54"/>
  <c r="DH119" i="54"/>
  <c r="X37" i="55"/>
  <c r="W65" i="55"/>
  <c r="X65" i="55" s="1"/>
  <c r="U31" i="55"/>
  <c r="T62" i="55"/>
  <c r="U62" i="55" s="1"/>
  <c r="Q65" i="55"/>
  <c r="R65" i="55" s="1"/>
  <c r="R37" i="55"/>
  <c r="R31" i="55"/>
  <c r="Q62" i="55"/>
  <c r="R62" i="55" s="1"/>
  <c r="O31" i="55"/>
  <c r="N62" i="55"/>
  <c r="O62" i="55" s="1"/>
  <c r="H65" i="55"/>
  <c r="I65" i="55" s="1"/>
  <c r="I37" i="55"/>
  <c r="C37" i="55"/>
  <c r="B65" i="55"/>
  <c r="DF119" i="43"/>
  <c r="L117" i="43"/>
  <c r="U117" i="43" s="1"/>
  <c r="DF118" i="43"/>
  <c r="DF119" i="54"/>
  <c r="L117" i="54"/>
  <c r="U117" i="54" s="1"/>
  <c r="DF118" i="54"/>
  <c r="CZ122" i="56"/>
  <c r="CZ123" i="56"/>
  <c r="DF123" i="56"/>
  <c r="DF122" i="56"/>
  <c r="DC123" i="56"/>
  <c r="DC122" i="56"/>
  <c r="CY120" i="56"/>
  <c r="CY121" i="56"/>
  <c r="DE124" i="56"/>
  <c r="DE125" i="56"/>
  <c r="DB123" i="56"/>
  <c r="DB122" i="56"/>
  <c r="DA124" i="56"/>
  <c r="DA125" i="56"/>
  <c r="DH122" i="56"/>
  <c r="DH123" i="56"/>
  <c r="L121" i="56"/>
  <c r="U121" i="56" s="1"/>
  <c r="CX123" i="56"/>
  <c r="CX122" i="56"/>
  <c r="DJ123" i="56"/>
  <c r="DJ122" i="56"/>
  <c r="DG123" i="56"/>
  <c r="DG122" i="56"/>
  <c r="DD122" i="56"/>
  <c r="DD123" i="56"/>
  <c r="L119" i="56"/>
  <c r="U119" i="56" s="1"/>
  <c r="DI124" i="56"/>
  <c r="DI125" i="56"/>
  <c r="L120" i="56"/>
  <c r="U120" i="56" s="1"/>
  <c r="DS128" i="44"/>
  <c r="AL128" i="44" s="1"/>
  <c r="DO129" i="44"/>
  <c r="DO130" i="44" s="1"/>
  <c r="DO131" i="44" s="1"/>
  <c r="DO132" i="44" s="1"/>
  <c r="DO133" i="44" s="1"/>
  <c r="DO134" i="44" s="1"/>
  <c r="DO135" i="44" s="1"/>
  <c r="DO136" i="44" s="1"/>
  <c r="DO137" i="44" s="1"/>
  <c r="DO138" i="44" s="1"/>
  <c r="DO139" i="44" s="1"/>
  <c r="DO140" i="44" s="1"/>
  <c r="DO141" i="44" s="1"/>
  <c r="DO142" i="44" s="1"/>
  <c r="DT128" i="44"/>
  <c r="AM128" i="44" s="1"/>
  <c r="DQ126" i="44"/>
  <c r="AJ126" i="44" s="1"/>
  <c r="DR126" i="44"/>
  <c r="AK126" i="44" s="1"/>
  <c r="DM127" i="44"/>
  <c r="DI119" i="22"/>
  <c r="DI118" i="22"/>
  <c r="DH118" i="22"/>
  <c r="DH119" i="22"/>
  <c r="DG116" i="22"/>
  <c r="DG117" i="22"/>
  <c r="DF124" i="22"/>
  <c r="DF125" i="22"/>
  <c r="DD119" i="22"/>
  <c r="DD118" i="22"/>
  <c r="DB116" i="22"/>
  <c r="DB117" i="22"/>
  <c r="L116" i="22"/>
  <c r="U116" i="22" s="1"/>
  <c r="DA124" i="22"/>
  <c r="DA125" i="22"/>
  <c r="CY121" i="22"/>
  <c r="CY120" i="22"/>
  <c r="CX119" i="22"/>
  <c r="CX118" i="22"/>
  <c r="L117" i="22"/>
  <c r="U117" i="22" s="1"/>
  <c r="L117" i="42"/>
  <c r="U117" i="42" s="1"/>
  <c r="DH119" i="42"/>
  <c r="DH118" i="42"/>
  <c r="DH120" i="41" l="1"/>
  <c r="DH121" i="41"/>
  <c r="L118" i="41"/>
  <c r="U118" i="41" s="1"/>
  <c r="DF120" i="41"/>
  <c r="DF121" i="41"/>
  <c r="DD120" i="41"/>
  <c r="DD121" i="41"/>
  <c r="CY125" i="41"/>
  <c r="CY124" i="41"/>
  <c r="CZ120" i="41"/>
  <c r="CZ121" i="41"/>
  <c r="L119" i="41"/>
  <c r="U119" i="41" s="1"/>
  <c r="DH118" i="52"/>
  <c r="L118" i="52" s="1"/>
  <c r="U118" i="52" s="1"/>
  <c r="L117" i="52"/>
  <c r="U117" i="52" s="1"/>
  <c r="DH119" i="52"/>
  <c r="CZ119" i="22"/>
  <c r="CZ118" i="22"/>
  <c r="DI125" i="45"/>
  <c r="L123" i="45"/>
  <c r="U123" i="45" s="1"/>
  <c r="DI124" i="45"/>
  <c r="L124" i="45" s="1"/>
  <c r="U124" i="45" s="1"/>
  <c r="CX136" i="46"/>
  <c r="L136" i="46" s="1"/>
  <c r="U136" i="46" s="1"/>
  <c r="CX137" i="46"/>
  <c r="L135" i="46"/>
  <c r="U135" i="46" s="1"/>
  <c r="DA120" i="44"/>
  <c r="L120" i="44" s="1"/>
  <c r="U120" i="44" s="1"/>
  <c r="DA121" i="44"/>
  <c r="L119" i="44"/>
  <c r="U119" i="44" s="1"/>
  <c r="DB128" i="44"/>
  <c r="DB129" i="44"/>
  <c r="CZ134" i="43"/>
  <c r="CZ135" i="43"/>
  <c r="DH119" i="43"/>
  <c r="DH118" i="43"/>
  <c r="L118" i="43" s="1"/>
  <c r="U118" i="43" s="1"/>
  <c r="CY121" i="43"/>
  <c r="CY120" i="43"/>
  <c r="DD125" i="42"/>
  <c r="DD124" i="42"/>
  <c r="CY120" i="42"/>
  <c r="CY121" i="42"/>
  <c r="L118" i="42"/>
  <c r="U118" i="42" s="1"/>
  <c r="CZ132" i="42"/>
  <c r="CZ133" i="42"/>
  <c r="CZ119" i="54"/>
  <c r="CZ118" i="54"/>
  <c r="CY118" i="54"/>
  <c r="L118" i="54" s="1"/>
  <c r="U118" i="54" s="1"/>
  <c r="CY119" i="54"/>
  <c r="DD122" i="54"/>
  <c r="DD123" i="54"/>
  <c r="C65" i="55"/>
  <c r="DF120" i="42"/>
  <c r="DF121" i="42"/>
  <c r="DH120" i="54"/>
  <c r="DH121" i="54"/>
  <c r="DF121" i="43"/>
  <c r="DF120" i="43"/>
  <c r="L119" i="43"/>
  <c r="U119" i="43" s="1"/>
  <c r="DF121" i="54"/>
  <c r="L119" i="54"/>
  <c r="U119" i="54" s="1"/>
  <c r="DF120" i="54"/>
  <c r="DD124" i="56"/>
  <c r="DD125" i="56"/>
  <c r="DI126" i="56"/>
  <c r="DI127" i="56"/>
  <c r="DJ125" i="56"/>
  <c r="DJ124" i="56"/>
  <c r="DH124" i="56"/>
  <c r="DH125" i="56"/>
  <c r="CY123" i="56"/>
  <c r="CY122" i="56"/>
  <c r="L122" i="56" s="1"/>
  <c r="U122" i="56" s="1"/>
  <c r="DB125" i="56"/>
  <c r="DB124" i="56"/>
  <c r="DF125" i="56"/>
  <c r="DF124" i="56"/>
  <c r="DG125" i="56"/>
  <c r="DG124" i="56"/>
  <c r="CX125" i="56"/>
  <c r="L123" i="56"/>
  <c r="U123" i="56" s="1"/>
  <c r="CX124" i="56"/>
  <c r="DA126" i="56"/>
  <c r="DA127" i="56"/>
  <c r="DE126" i="56"/>
  <c r="DE127" i="56"/>
  <c r="CZ124" i="56"/>
  <c r="CZ125" i="56"/>
  <c r="DC125" i="56"/>
  <c r="DC124" i="56"/>
  <c r="DS142" i="44"/>
  <c r="AL142" i="44" s="1"/>
  <c r="DT142" i="44"/>
  <c r="AM142" i="44" s="1"/>
  <c r="DO143" i="44"/>
  <c r="DO144" i="44" s="1"/>
  <c r="DO145" i="44" s="1"/>
  <c r="DO146" i="44" s="1"/>
  <c r="DO147" i="44" s="1"/>
  <c r="DO148" i="44" s="1"/>
  <c r="DO149" i="44" s="1"/>
  <c r="DR127" i="44"/>
  <c r="AK127" i="44" s="1"/>
  <c r="DM128" i="44"/>
  <c r="DQ127" i="44"/>
  <c r="AJ127" i="44" s="1"/>
  <c r="DI121" i="22"/>
  <c r="DI120" i="22"/>
  <c r="DH120" i="22"/>
  <c r="DH121" i="22"/>
  <c r="DG118" i="22"/>
  <c r="DG119" i="22"/>
  <c r="DF127" i="22"/>
  <c r="DF126" i="22"/>
  <c r="DD121" i="22"/>
  <c r="DD120" i="22"/>
  <c r="DB119" i="22"/>
  <c r="DB118" i="22"/>
  <c r="L118" i="22"/>
  <c r="U118" i="22" s="1"/>
  <c r="DA126" i="22"/>
  <c r="DA127" i="22"/>
  <c r="CY122" i="22"/>
  <c r="CY123" i="22"/>
  <c r="L119" i="22"/>
  <c r="U119" i="22" s="1"/>
  <c r="CX121" i="22"/>
  <c r="CX120" i="22"/>
  <c r="DH120" i="42"/>
  <c r="L119" i="42"/>
  <c r="U119" i="42" s="1"/>
  <c r="DH121" i="42"/>
  <c r="DH123" i="41" l="1"/>
  <c r="DH122" i="41"/>
  <c r="L120" i="41"/>
  <c r="U120" i="41" s="1"/>
  <c r="DF123" i="41"/>
  <c r="DF122" i="41"/>
  <c r="DD122" i="41"/>
  <c r="DD123" i="41"/>
  <c r="CY127" i="41"/>
  <c r="CY126" i="41"/>
  <c r="CZ122" i="41"/>
  <c r="L121" i="41"/>
  <c r="U121" i="41" s="1"/>
  <c r="CZ123" i="41"/>
  <c r="L119" i="52"/>
  <c r="U119" i="52" s="1"/>
  <c r="DH121" i="52"/>
  <c r="DH120" i="52"/>
  <c r="L120" i="52" s="1"/>
  <c r="U120" i="52" s="1"/>
  <c r="CZ120" i="22"/>
  <c r="CZ121" i="22"/>
  <c r="DI127" i="45"/>
  <c r="DI126" i="45"/>
  <c r="L126" i="45" s="1"/>
  <c r="U126" i="45" s="1"/>
  <c r="L125" i="45"/>
  <c r="U125" i="45" s="1"/>
  <c r="L137" i="46"/>
  <c r="U137" i="46" s="1"/>
  <c r="CX139" i="46"/>
  <c r="CX138" i="46"/>
  <c r="L138" i="46" s="1"/>
  <c r="U138" i="46" s="1"/>
  <c r="DA122" i="44"/>
  <c r="L122" i="44" s="1"/>
  <c r="U122" i="44" s="1"/>
  <c r="DA123" i="44"/>
  <c r="L121" i="44"/>
  <c r="U121" i="44" s="1"/>
  <c r="DB131" i="44"/>
  <c r="DB130" i="44"/>
  <c r="CZ136" i="43"/>
  <c r="CZ137" i="43"/>
  <c r="DH121" i="43"/>
  <c r="DH120" i="43"/>
  <c r="L120" i="43"/>
  <c r="U120" i="43" s="1"/>
  <c r="CY123" i="43"/>
  <c r="CY122" i="43"/>
  <c r="DD127" i="42"/>
  <c r="DD126" i="42"/>
  <c r="L120" i="42"/>
  <c r="U120" i="42" s="1"/>
  <c r="CY123" i="42"/>
  <c r="CY122" i="42"/>
  <c r="CZ135" i="42"/>
  <c r="CZ134" i="42"/>
  <c r="CZ120" i="54"/>
  <c r="CZ121" i="54"/>
  <c r="CY121" i="54"/>
  <c r="CY120" i="54"/>
  <c r="DD124" i="54"/>
  <c r="DD125" i="54"/>
  <c r="DF123" i="42"/>
  <c r="DF122" i="42"/>
  <c r="L120" i="54"/>
  <c r="U120" i="54" s="1"/>
  <c r="DH122" i="54"/>
  <c r="DH123" i="54"/>
  <c r="DF123" i="43"/>
  <c r="L121" i="43"/>
  <c r="U121" i="43" s="1"/>
  <c r="DF122" i="43"/>
  <c r="DF123" i="54"/>
  <c r="L121" i="54"/>
  <c r="U121" i="54" s="1"/>
  <c r="DF122" i="54"/>
  <c r="CZ126" i="56"/>
  <c r="CZ127" i="56"/>
  <c r="CX127" i="56"/>
  <c r="L125" i="56"/>
  <c r="U125" i="56" s="1"/>
  <c r="CX126" i="56"/>
  <c r="DE128" i="56"/>
  <c r="DE129" i="56"/>
  <c r="L124" i="56"/>
  <c r="U124" i="56" s="1"/>
  <c r="DG127" i="56"/>
  <c r="DG126" i="56"/>
  <c r="DB127" i="56"/>
  <c r="DB126" i="56"/>
  <c r="DH126" i="56"/>
  <c r="DH127" i="56"/>
  <c r="DI128" i="56"/>
  <c r="DI129" i="56"/>
  <c r="DC127" i="56"/>
  <c r="DC126" i="56"/>
  <c r="DA128" i="56"/>
  <c r="DA129" i="56"/>
  <c r="DF127" i="56"/>
  <c r="DF126" i="56"/>
  <c r="DD126" i="56"/>
  <c r="DD127" i="56"/>
  <c r="CY125" i="56"/>
  <c r="CY124" i="56"/>
  <c r="DJ127" i="56"/>
  <c r="DJ126" i="56"/>
  <c r="DO150" i="44"/>
  <c r="DO151" i="44" s="1"/>
  <c r="DO152" i="44" s="1"/>
  <c r="DO153" i="44" s="1"/>
  <c r="DO154" i="44" s="1"/>
  <c r="DO155" i="44" s="1"/>
  <c r="DO156" i="44" s="1"/>
  <c r="DO157" i="44" s="1"/>
  <c r="DO158" i="44" s="1"/>
  <c r="DO159" i="44" s="1"/>
  <c r="DO160" i="44" s="1"/>
  <c r="DO161" i="44" s="1"/>
  <c r="DO162" i="44" s="1"/>
  <c r="DO163" i="44" s="1"/>
  <c r="DO164" i="44" s="1"/>
  <c r="DO165" i="44" s="1"/>
  <c r="DT149" i="44"/>
  <c r="AM149" i="44" s="1"/>
  <c r="AM167" i="44" s="1"/>
  <c r="E62" i="44" s="1"/>
  <c r="DS149" i="44"/>
  <c r="AL149" i="44" s="1"/>
  <c r="AL167" i="44" s="1"/>
  <c r="D62" i="44" s="1"/>
  <c r="DM129" i="44"/>
  <c r="DM130" i="44" s="1"/>
  <c r="DM131" i="44" s="1"/>
  <c r="DM132" i="44" s="1"/>
  <c r="DM133" i="44" s="1"/>
  <c r="DM134" i="44" s="1"/>
  <c r="DM135" i="44" s="1"/>
  <c r="DM136" i="44" s="1"/>
  <c r="DM137" i="44" s="1"/>
  <c r="DM138" i="44" s="1"/>
  <c r="DM139" i="44" s="1"/>
  <c r="DM140" i="44" s="1"/>
  <c r="DM141" i="44" s="1"/>
  <c r="DM142" i="44" s="1"/>
  <c r="DR128" i="44"/>
  <c r="AK128" i="44" s="1"/>
  <c r="DQ128" i="44"/>
  <c r="AJ128" i="44" s="1"/>
  <c r="DI123" i="22"/>
  <c r="DI122" i="22"/>
  <c r="DH122" i="22"/>
  <c r="DH123" i="22"/>
  <c r="DG121" i="22"/>
  <c r="DG120" i="22"/>
  <c r="DF129" i="22"/>
  <c r="DF128" i="22"/>
  <c r="DD122" i="22"/>
  <c r="DD123" i="22"/>
  <c r="DB120" i="22"/>
  <c r="L120" i="22" s="1"/>
  <c r="U120" i="22" s="1"/>
  <c r="DB121" i="22"/>
  <c r="DA129" i="22"/>
  <c r="DA128" i="22"/>
  <c r="CY125" i="22"/>
  <c r="CY124" i="22"/>
  <c r="L121" i="22"/>
  <c r="U121" i="22" s="1"/>
  <c r="CX122" i="22"/>
  <c r="CX123" i="22"/>
  <c r="DH123" i="42"/>
  <c r="L121" i="42"/>
  <c r="U121" i="42" s="1"/>
  <c r="DH122" i="42"/>
  <c r="DH124" i="41" l="1"/>
  <c r="DH125" i="41"/>
  <c r="L122" i="41"/>
  <c r="U122" i="41" s="1"/>
  <c r="DF125" i="41"/>
  <c r="DF124" i="41"/>
  <c r="DD125" i="41"/>
  <c r="DD124" i="41"/>
  <c r="CY128" i="41"/>
  <c r="CY129" i="41"/>
  <c r="CZ125" i="41"/>
  <c r="CZ124" i="41"/>
  <c r="L124" i="41" s="1"/>
  <c r="U124" i="41" s="1"/>
  <c r="L123" i="41"/>
  <c r="U123" i="41" s="1"/>
  <c r="DH122" i="52"/>
  <c r="L122" i="52" s="1"/>
  <c r="U122" i="52" s="1"/>
  <c r="DH123" i="52"/>
  <c r="L121" i="52"/>
  <c r="U121" i="52" s="1"/>
  <c r="CZ122" i="22"/>
  <c r="CZ123" i="22"/>
  <c r="DI129" i="45"/>
  <c r="L127" i="45"/>
  <c r="U127" i="45" s="1"/>
  <c r="DI128" i="45"/>
  <c r="L128" i="45" s="1"/>
  <c r="U128" i="45" s="1"/>
  <c r="CX140" i="46"/>
  <c r="L140" i="46" s="1"/>
  <c r="U140" i="46" s="1"/>
  <c r="L139" i="46"/>
  <c r="U139" i="46" s="1"/>
  <c r="CX141" i="46"/>
  <c r="DA125" i="44"/>
  <c r="DA124" i="44"/>
  <c r="L124" i="44" s="1"/>
  <c r="U124" i="44" s="1"/>
  <c r="L123" i="44"/>
  <c r="U123" i="44" s="1"/>
  <c r="DB132" i="44"/>
  <c r="DB133" i="44"/>
  <c r="CZ139" i="43"/>
  <c r="CZ138" i="43"/>
  <c r="DH122" i="43"/>
  <c r="L122" i="43" s="1"/>
  <c r="U122" i="43" s="1"/>
  <c r="DH123" i="43"/>
  <c r="CY124" i="43"/>
  <c r="CY125" i="43"/>
  <c r="DD128" i="42"/>
  <c r="DD129" i="42"/>
  <c r="L122" i="42"/>
  <c r="U122" i="42" s="1"/>
  <c r="CY125" i="42"/>
  <c r="CY124" i="42"/>
  <c r="CZ136" i="42"/>
  <c r="CZ137" i="42"/>
  <c r="CZ123" i="54"/>
  <c r="CZ122" i="54"/>
  <c r="CY122" i="54"/>
  <c r="L122" i="54" s="1"/>
  <c r="U122" i="54" s="1"/>
  <c r="CY123" i="54"/>
  <c r="DD126" i="54"/>
  <c r="DD127" i="54"/>
  <c r="DF125" i="42"/>
  <c r="DF124" i="42"/>
  <c r="DH124" i="54"/>
  <c r="DH125" i="54"/>
  <c r="L123" i="43"/>
  <c r="U123" i="43" s="1"/>
  <c r="DF124" i="43"/>
  <c r="DF125" i="43"/>
  <c r="DF125" i="54"/>
  <c r="L123" i="54"/>
  <c r="U123" i="54" s="1"/>
  <c r="DF124" i="54"/>
  <c r="DD128" i="56"/>
  <c r="DD129" i="56"/>
  <c r="DJ129" i="56"/>
  <c r="DJ128" i="56"/>
  <c r="DE130" i="56"/>
  <c r="DE131" i="56"/>
  <c r="DH128" i="56"/>
  <c r="DH129" i="56"/>
  <c r="CZ128" i="56"/>
  <c r="CZ129" i="56"/>
  <c r="DA130" i="56"/>
  <c r="DA131" i="56"/>
  <c r="DI130" i="56"/>
  <c r="DI131" i="56"/>
  <c r="DB129" i="56"/>
  <c r="DB128" i="56"/>
  <c r="CX129" i="56"/>
  <c r="CX128" i="56"/>
  <c r="CY127" i="56"/>
  <c r="CY126" i="56"/>
  <c r="L126" i="56" s="1"/>
  <c r="U126" i="56" s="1"/>
  <c r="DF129" i="56"/>
  <c r="DF128" i="56"/>
  <c r="DC129" i="56"/>
  <c r="DC128" i="56"/>
  <c r="DG129" i="56"/>
  <c r="DG128" i="56"/>
  <c r="F62" i="44"/>
  <c r="C115" i="44"/>
  <c r="D63" i="44"/>
  <c r="E63" i="44"/>
  <c r="D115" i="44"/>
  <c r="DR142" i="44"/>
  <c r="AK142" i="44" s="1"/>
  <c r="DQ142" i="44"/>
  <c r="AJ142" i="44" s="1"/>
  <c r="DM143" i="44"/>
  <c r="DM144" i="44" s="1"/>
  <c r="DM145" i="44" s="1"/>
  <c r="DM146" i="44" s="1"/>
  <c r="DM147" i="44" s="1"/>
  <c r="DM148" i="44" s="1"/>
  <c r="DM149" i="44" s="1"/>
  <c r="DI125" i="22"/>
  <c r="DI124" i="22"/>
  <c r="DH125" i="22"/>
  <c r="DH124" i="22"/>
  <c r="DG123" i="22"/>
  <c r="DG122" i="22"/>
  <c r="DF130" i="22"/>
  <c r="DF131" i="22"/>
  <c r="DD125" i="22"/>
  <c r="DD124" i="22"/>
  <c r="DB122" i="22"/>
  <c r="L122" i="22" s="1"/>
  <c r="U122" i="22" s="1"/>
  <c r="DB123" i="22"/>
  <c r="DA130" i="22"/>
  <c r="DA131" i="22"/>
  <c r="CY127" i="22"/>
  <c r="CY126" i="22"/>
  <c r="CX125" i="22"/>
  <c r="CX124" i="22"/>
  <c r="L123" i="42"/>
  <c r="U123" i="42" s="1"/>
  <c r="DH124" i="42"/>
  <c r="L124" i="42" s="1"/>
  <c r="U124" i="42" s="1"/>
  <c r="DH125" i="42"/>
  <c r="DH127" i="41" l="1"/>
  <c r="DH126" i="41"/>
  <c r="DF127" i="41"/>
  <c r="DF126" i="41"/>
  <c r="DD126" i="41"/>
  <c r="DD127" i="41"/>
  <c r="CY130" i="41"/>
  <c r="CY131" i="41"/>
  <c r="CZ126" i="41"/>
  <c r="L126" i="41" s="1"/>
  <c r="U126" i="41" s="1"/>
  <c r="CZ127" i="41"/>
  <c r="L125" i="41"/>
  <c r="U125" i="41" s="1"/>
  <c r="DH124" i="52"/>
  <c r="L124" i="52" s="1"/>
  <c r="U124" i="52" s="1"/>
  <c r="L123" i="52"/>
  <c r="U123" i="52" s="1"/>
  <c r="DH125" i="52"/>
  <c r="CZ124" i="22"/>
  <c r="CZ125" i="22"/>
  <c r="DI130" i="45"/>
  <c r="L130" i="45" s="1"/>
  <c r="U130" i="45" s="1"/>
  <c r="L129" i="45"/>
  <c r="U129" i="45" s="1"/>
  <c r="DI131" i="45"/>
  <c r="CX143" i="46"/>
  <c r="L141" i="46"/>
  <c r="U141" i="46" s="1"/>
  <c r="CX142" i="46"/>
  <c r="L142" i="46" s="1"/>
  <c r="U142" i="46" s="1"/>
  <c r="DA127" i="44"/>
  <c r="DA126" i="44"/>
  <c r="L126" i="44" s="1"/>
  <c r="U126" i="44" s="1"/>
  <c r="L125" i="44"/>
  <c r="U125" i="44" s="1"/>
  <c r="DB135" i="44"/>
  <c r="DB134" i="44"/>
  <c r="CZ141" i="43"/>
  <c r="CZ140" i="43"/>
  <c r="DH125" i="43"/>
  <c r="DH124" i="43"/>
  <c r="L124" i="43"/>
  <c r="U124" i="43" s="1"/>
  <c r="CY126" i="43"/>
  <c r="CY127" i="43"/>
  <c r="DD130" i="42"/>
  <c r="DD131" i="42"/>
  <c r="CY127" i="42"/>
  <c r="CY126" i="42"/>
  <c r="CZ139" i="42"/>
  <c r="CZ138" i="42"/>
  <c r="CZ125" i="54"/>
  <c r="CZ124" i="54"/>
  <c r="CY125" i="54"/>
  <c r="CY124" i="54"/>
  <c r="DD128" i="54"/>
  <c r="DD129" i="54"/>
  <c r="DF126" i="42"/>
  <c r="DF127" i="42"/>
  <c r="L124" i="54"/>
  <c r="U124" i="54" s="1"/>
  <c r="DH126" i="54"/>
  <c r="DH127" i="54"/>
  <c r="DF127" i="43"/>
  <c r="L125" i="43"/>
  <c r="U125" i="43" s="1"/>
  <c r="DF126" i="43"/>
  <c r="DF127" i="54"/>
  <c r="L125" i="54"/>
  <c r="U125" i="54" s="1"/>
  <c r="DF126" i="54"/>
  <c r="CX131" i="56"/>
  <c r="CX130" i="56"/>
  <c r="DC131" i="56"/>
  <c r="DC130" i="56"/>
  <c r="CY129" i="56"/>
  <c r="CY128" i="56"/>
  <c r="DA132" i="56"/>
  <c r="DA133" i="56"/>
  <c r="DH130" i="56"/>
  <c r="DH131" i="56"/>
  <c r="L128" i="56"/>
  <c r="U128" i="56" s="1"/>
  <c r="DB131" i="56"/>
  <c r="DB130" i="56"/>
  <c r="DJ131" i="56"/>
  <c r="DJ130" i="56"/>
  <c r="DG131" i="56"/>
  <c r="DG130" i="56"/>
  <c r="DF131" i="56"/>
  <c r="DF130" i="56"/>
  <c r="L127" i="56"/>
  <c r="U127" i="56" s="1"/>
  <c r="DI132" i="56"/>
  <c r="DI133" i="56"/>
  <c r="CZ130" i="56"/>
  <c r="CZ131" i="56"/>
  <c r="DE132" i="56"/>
  <c r="DE133" i="56"/>
  <c r="DD130" i="56"/>
  <c r="DD131" i="56"/>
  <c r="K34" i="55"/>
  <c r="AF34" i="55" s="1"/>
  <c r="AG34" i="55" s="1"/>
  <c r="F63" i="44"/>
  <c r="K35" i="55" s="1"/>
  <c r="AF35" i="55" s="1"/>
  <c r="AG35" i="55" s="1"/>
  <c r="E115" i="44"/>
  <c r="DM150" i="44"/>
  <c r="DM151" i="44" s="1"/>
  <c r="DM152" i="44" s="1"/>
  <c r="DM153" i="44" s="1"/>
  <c r="DM154" i="44" s="1"/>
  <c r="DM155" i="44" s="1"/>
  <c r="DM156" i="44" s="1"/>
  <c r="DM157" i="44" s="1"/>
  <c r="DM158" i="44" s="1"/>
  <c r="DM159" i="44" s="1"/>
  <c r="DM160" i="44" s="1"/>
  <c r="DM161" i="44" s="1"/>
  <c r="DM162" i="44" s="1"/>
  <c r="DM163" i="44" s="1"/>
  <c r="DM164" i="44" s="1"/>
  <c r="DM165" i="44" s="1"/>
  <c r="DR149" i="44"/>
  <c r="AK149" i="44" s="1"/>
  <c r="AK167" i="44" s="1"/>
  <c r="E59" i="44" s="1"/>
  <c r="DQ149" i="44"/>
  <c r="AJ149" i="44" s="1"/>
  <c r="AJ167" i="44" s="1"/>
  <c r="D59" i="44" s="1"/>
  <c r="DI126" i="22"/>
  <c r="DI127" i="22"/>
  <c r="DH126" i="22"/>
  <c r="DH127" i="22"/>
  <c r="DG124" i="22"/>
  <c r="DG125" i="22"/>
  <c r="DF132" i="22"/>
  <c r="DF133" i="22"/>
  <c r="DD126" i="22"/>
  <c r="DD127" i="22"/>
  <c r="DB125" i="22"/>
  <c r="DB124" i="22"/>
  <c r="L123" i="22"/>
  <c r="U123" i="22" s="1"/>
  <c r="L124" i="22"/>
  <c r="U124" i="22" s="1"/>
  <c r="DA132" i="22"/>
  <c r="DA133" i="22"/>
  <c r="CY128" i="22"/>
  <c r="CY129" i="22"/>
  <c r="L125" i="22"/>
  <c r="U125" i="22" s="1"/>
  <c r="CX127" i="22"/>
  <c r="CX126" i="22"/>
  <c r="DH126" i="42"/>
  <c r="L126" i="42" s="1"/>
  <c r="U126" i="42" s="1"/>
  <c r="DH127" i="42"/>
  <c r="L125" i="42"/>
  <c r="U125" i="42" s="1"/>
  <c r="DH128" i="41" l="1"/>
  <c r="DH129" i="41"/>
  <c r="DF128" i="41"/>
  <c r="DF129" i="41"/>
  <c r="DD128" i="41"/>
  <c r="DD129" i="41"/>
  <c r="CY133" i="41"/>
  <c r="CY132" i="41"/>
  <c r="CZ128" i="41"/>
  <c r="L128" i="41" s="1"/>
  <c r="U128" i="41" s="1"/>
  <c r="L127" i="41"/>
  <c r="U127" i="41" s="1"/>
  <c r="CZ129" i="41"/>
  <c r="DH126" i="52"/>
  <c r="L126" i="52" s="1"/>
  <c r="U126" i="52" s="1"/>
  <c r="L125" i="52"/>
  <c r="U125" i="52" s="1"/>
  <c r="DH127" i="52"/>
  <c r="CZ126" i="22"/>
  <c r="CZ127" i="22"/>
  <c r="DI133" i="45"/>
  <c r="DI132" i="45"/>
  <c r="L132" i="45" s="1"/>
  <c r="U132" i="45" s="1"/>
  <c r="L131" i="45"/>
  <c r="U131" i="45" s="1"/>
  <c r="CX145" i="46"/>
  <c r="L143" i="46"/>
  <c r="U143" i="46" s="1"/>
  <c r="CX144" i="46"/>
  <c r="L144" i="46" s="1"/>
  <c r="U144" i="46" s="1"/>
  <c r="DA129" i="44"/>
  <c r="DA128" i="44"/>
  <c r="L128" i="44" s="1"/>
  <c r="U128" i="44" s="1"/>
  <c r="L127" i="44"/>
  <c r="U127" i="44" s="1"/>
  <c r="DB137" i="44"/>
  <c r="DB136" i="44"/>
  <c r="CZ143" i="43"/>
  <c r="CZ142" i="43"/>
  <c r="DH126" i="43"/>
  <c r="L126" i="43" s="1"/>
  <c r="U126" i="43" s="1"/>
  <c r="DH127" i="43"/>
  <c r="CY129" i="43"/>
  <c r="CY128" i="43"/>
  <c r="DD133" i="42"/>
  <c r="DD132" i="42"/>
  <c r="CY128" i="42"/>
  <c r="CY129" i="42"/>
  <c r="CZ140" i="42"/>
  <c r="CZ141" i="42"/>
  <c r="CZ126" i="54"/>
  <c r="CZ127" i="54"/>
  <c r="CY126" i="54"/>
  <c r="L126" i="54" s="1"/>
  <c r="U126" i="54" s="1"/>
  <c r="CY127" i="54"/>
  <c r="DD130" i="54"/>
  <c r="DD131" i="54"/>
  <c r="DF128" i="42"/>
  <c r="DF129" i="42"/>
  <c r="DH128" i="54"/>
  <c r="DH129" i="54"/>
  <c r="DF129" i="43"/>
  <c r="DF128" i="43"/>
  <c r="L127" i="43"/>
  <c r="U127" i="43" s="1"/>
  <c r="DF129" i="54"/>
  <c r="DF128" i="54"/>
  <c r="CY131" i="56"/>
  <c r="CY130" i="56"/>
  <c r="L129" i="56"/>
  <c r="U129" i="56" s="1"/>
  <c r="DC133" i="56"/>
  <c r="DC132" i="56"/>
  <c r="DE134" i="56"/>
  <c r="DE135" i="56"/>
  <c r="DI134" i="56"/>
  <c r="DI135" i="56"/>
  <c r="DF133" i="56"/>
  <c r="DF132" i="56"/>
  <c r="DJ133" i="56"/>
  <c r="DJ132" i="56"/>
  <c r="DH132" i="56"/>
  <c r="DH133" i="56"/>
  <c r="L130" i="56"/>
  <c r="U130" i="56" s="1"/>
  <c r="DD132" i="56"/>
  <c r="DD133" i="56"/>
  <c r="CZ132" i="56"/>
  <c r="CZ133" i="56"/>
  <c r="DG133" i="56"/>
  <c r="DG132" i="56"/>
  <c r="DB133" i="56"/>
  <c r="DB132" i="56"/>
  <c r="DA134" i="56"/>
  <c r="DA135" i="56"/>
  <c r="CX133" i="56"/>
  <c r="L131" i="56"/>
  <c r="U131" i="56" s="1"/>
  <c r="CX132" i="56"/>
  <c r="L35" i="55"/>
  <c r="K64" i="55"/>
  <c r="AF64" i="55" s="1"/>
  <c r="AG64" i="55" s="1"/>
  <c r="AG65" i="55" s="1"/>
  <c r="K38" i="55"/>
  <c r="AF38" i="55" s="1"/>
  <c r="AG38" i="55" s="1"/>
  <c r="K37" i="55"/>
  <c r="AF37" i="55" s="1"/>
  <c r="AG37" i="55" s="1"/>
  <c r="L34" i="55"/>
  <c r="K36" i="55"/>
  <c r="AF36" i="55" s="1"/>
  <c r="AG36" i="55" s="1"/>
  <c r="D60" i="44"/>
  <c r="F59" i="44"/>
  <c r="C114" i="44"/>
  <c r="E60" i="44"/>
  <c r="D114" i="44"/>
  <c r="DI128" i="22"/>
  <c r="DI129" i="22"/>
  <c r="DH129" i="22"/>
  <c r="DH128" i="22"/>
  <c r="DG127" i="22"/>
  <c r="DG126" i="22"/>
  <c r="DF135" i="22"/>
  <c r="DF134" i="22"/>
  <c r="DD128" i="22"/>
  <c r="DD129" i="22"/>
  <c r="DB126" i="22"/>
  <c r="L126" i="22" s="1"/>
  <c r="U126" i="22" s="1"/>
  <c r="DB127" i="22"/>
  <c r="DA134" i="22"/>
  <c r="DA135" i="22"/>
  <c r="CY131" i="22"/>
  <c r="CY130" i="22"/>
  <c r="CX129" i="22"/>
  <c r="CX128" i="22"/>
  <c r="L127" i="22"/>
  <c r="U127" i="22" s="1"/>
  <c r="DH129" i="42"/>
  <c r="L127" i="42"/>
  <c r="U127" i="42" s="1"/>
  <c r="DH128" i="42"/>
  <c r="L128" i="42" s="1"/>
  <c r="U128" i="42" s="1"/>
  <c r="DH130" i="41" l="1"/>
  <c r="DH131" i="41"/>
  <c r="DF130" i="41"/>
  <c r="DF131" i="41"/>
  <c r="DD130" i="41"/>
  <c r="DD131" i="41"/>
  <c r="CY135" i="41"/>
  <c r="CY134" i="41"/>
  <c r="CZ130" i="41"/>
  <c r="L130" i="41" s="1"/>
  <c r="U130" i="41" s="1"/>
  <c r="CZ131" i="41"/>
  <c r="L129" i="41"/>
  <c r="U129" i="41" s="1"/>
  <c r="L127" i="52"/>
  <c r="U127" i="52" s="1"/>
  <c r="DH129" i="52"/>
  <c r="DH128" i="52"/>
  <c r="L128" i="52" s="1"/>
  <c r="U128" i="52" s="1"/>
  <c r="CZ129" i="22"/>
  <c r="CZ128" i="22"/>
  <c r="DI135" i="45"/>
  <c r="L133" i="45"/>
  <c r="U133" i="45" s="1"/>
  <c r="DI134" i="45"/>
  <c r="L134" i="45" s="1"/>
  <c r="U134" i="45" s="1"/>
  <c r="CX147" i="46"/>
  <c r="L145" i="46"/>
  <c r="U145" i="46" s="1"/>
  <c r="CX146" i="46"/>
  <c r="L146" i="46" s="1"/>
  <c r="U146" i="46" s="1"/>
  <c r="DA131" i="44"/>
  <c r="DA130" i="44"/>
  <c r="L130" i="44" s="1"/>
  <c r="U130" i="44" s="1"/>
  <c r="L129" i="44"/>
  <c r="U129" i="44" s="1"/>
  <c r="DB139" i="44"/>
  <c r="DB138" i="44"/>
  <c r="CZ144" i="43"/>
  <c r="CZ145" i="43"/>
  <c r="DH128" i="43"/>
  <c r="DH129" i="43"/>
  <c r="L128" i="43"/>
  <c r="U128" i="43" s="1"/>
  <c r="CY131" i="43"/>
  <c r="CY130" i="43"/>
  <c r="DD134" i="42"/>
  <c r="DD135" i="42"/>
  <c r="CY130" i="42"/>
  <c r="CY131" i="42"/>
  <c r="CZ142" i="42"/>
  <c r="CZ143" i="42"/>
  <c r="CZ128" i="54"/>
  <c r="CZ129" i="54"/>
  <c r="CY129" i="54"/>
  <c r="CY128" i="54"/>
  <c r="L127" i="54"/>
  <c r="U127" i="54" s="1"/>
  <c r="DD132" i="54"/>
  <c r="DD133" i="54"/>
  <c r="DF131" i="42"/>
  <c r="DF130" i="42"/>
  <c r="L128" i="54"/>
  <c r="U128" i="54" s="1"/>
  <c r="DH130" i="54"/>
  <c r="DH131" i="54"/>
  <c r="DF131" i="43"/>
  <c r="L129" i="43"/>
  <c r="U129" i="43" s="1"/>
  <c r="DF130" i="43"/>
  <c r="DF131" i="54"/>
  <c r="L129" i="54"/>
  <c r="U129" i="54" s="1"/>
  <c r="DF130" i="54"/>
  <c r="DJ135" i="56"/>
  <c r="DJ134" i="56"/>
  <c r="DC135" i="56"/>
  <c r="DC134" i="56"/>
  <c r="CZ134" i="56"/>
  <c r="CZ135" i="56"/>
  <c r="CX135" i="56"/>
  <c r="CX134" i="56"/>
  <c r="DH134" i="56"/>
  <c r="DH135" i="56"/>
  <c r="DA137" i="56"/>
  <c r="DA136" i="56"/>
  <c r="DD134" i="56"/>
  <c r="DD135" i="56"/>
  <c r="DF135" i="56"/>
  <c r="DF134" i="56"/>
  <c r="DB135" i="56"/>
  <c r="DB134" i="56"/>
  <c r="DE136" i="56"/>
  <c r="DE137" i="56"/>
  <c r="L132" i="56"/>
  <c r="U132" i="56" s="1"/>
  <c r="DG135" i="56"/>
  <c r="DG134" i="56"/>
  <c r="DI137" i="56"/>
  <c r="DI136" i="56"/>
  <c r="CY133" i="56"/>
  <c r="L133" i="56" s="1"/>
  <c r="U133" i="56" s="1"/>
  <c r="CY132" i="56"/>
  <c r="L36" i="55"/>
  <c r="L38" i="55"/>
  <c r="L64" i="55"/>
  <c r="L37" i="55"/>
  <c r="K65" i="55"/>
  <c r="AF65" i="55" s="1"/>
  <c r="K28" i="55"/>
  <c r="AF28" i="55" s="1"/>
  <c r="E114" i="44"/>
  <c r="F60" i="44"/>
  <c r="K29" i="55" s="1"/>
  <c r="AF29" i="55" s="1"/>
  <c r="AG29" i="55" s="1"/>
  <c r="DI131" i="22"/>
  <c r="DI130" i="22"/>
  <c r="DH131" i="22"/>
  <c r="DH130" i="22"/>
  <c r="DG129" i="22"/>
  <c r="DG128" i="22"/>
  <c r="DF136" i="22"/>
  <c r="DF137" i="22"/>
  <c r="DD131" i="22"/>
  <c r="DD130" i="22"/>
  <c r="DB129" i="22"/>
  <c r="DB128" i="22"/>
  <c r="L128" i="22" s="1"/>
  <c r="U128" i="22" s="1"/>
  <c r="DA137" i="22"/>
  <c r="DA136" i="22"/>
  <c r="CY133" i="22"/>
  <c r="CY132" i="22"/>
  <c r="L129" i="22"/>
  <c r="U129" i="22" s="1"/>
  <c r="CX131" i="22"/>
  <c r="CX130" i="22"/>
  <c r="DH131" i="42"/>
  <c r="L129" i="42"/>
  <c r="U129" i="42" s="1"/>
  <c r="DH130" i="42"/>
  <c r="DH133" i="41" l="1"/>
  <c r="DH132" i="41"/>
  <c r="DF132" i="41"/>
  <c r="DF133" i="41"/>
  <c r="DD132" i="41"/>
  <c r="DD133" i="41"/>
  <c r="CY137" i="41"/>
  <c r="CY136" i="41"/>
  <c r="CZ132" i="41"/>
  <c r="L132" i="41" s="1"/>
  <c r="U132" i="41" s="1"/>
  <c r="CZ133" i="41"/>
  <c r="L131" i="41"/>
  <c r="U131" i="41" s="1"/>
  <c r="DH130" i="52"/>
  <c r="L130" i="52" s="1"/>
  <c r="U130" i="52" s="1"/>
  <c r="L129" i="52"/>
  <c r="U129" i="52" s="1"/>
  <c r="DH131" i="52"/>
  <c r="CZ130" i="22"/>
  <c r="CZ131" i="22"/>
  <c r="L135" i="45"/>
  <c r="U135" i="45" s="1"/>
  <c r="DI137" i="45"/>
  <c r="DI136" i="45"/>
  <c r="L136" i="45" s="1"/>
  <c r="U136" i="45" s="1"/>
  <c r="CX149" i="46"/>
  <c r="CX148" i="46"/>
  <c r="L148" i="46" s="1"/>
  <c r="U148" i="46" s="1"/>
  <c r="L147" i="46"/>
  <c r="U147" i="46" s="1"/>
  <c r="DA132" i="44"/>
  <c r="L132" i="44" s="1"/>
  <c r="U132" i="44" s="1"/>
  <c r="DA133" i="44"/>
  <c r="L131" i="44"/>
  <c r="U131" i="44" s="1"/>
  <c r="DB140" i="44"/>
  <c r="DB141" i="44"/>
  <c r="CZ146" i="43"/>
  <c r="CZ147" i="43"/>
  <c r="DH130" i="43"/>
  <c r="DH131" i="43"/>
  <c r="L130" i="43"/>
  <c r="U130" i="43" s="1"/>
  <c r="CY132" i="43"/>
  <c r="CY133" i="43"/>
  <c r="DD136" i="42"/>
  <c r="DD137" i="42"/>
  <c r="CY132" i="42"/>
  <c r="CY133" i="42"/>
  <c r="L130" i="42"/>
  <c r="U130" i="42" s="1"/>
  <c r="CZ145" i="42"/>
  <c r="CZ144" i="42"/>
  <c r="CZ131" i="54"/>
  <c r="CZ130" i="54"/>
  <c r="CY130" i="54"/>
  <c r="L130" i="54" s="1"/>
  <c r="U130" i="54" s="1"/>
  <c r="CY131" i="54"/>
  <c r="L131" i="54" s="1"/>
  <c r="U131" i="54" s="1"/>
  <c r="DD134" i="54"/>
  <c r="DD135" i="54"/>
  <c r="AG28" i="55"/>
  <c r="AG100" i="55"/>
  <c r="DF132" i="42"/>
  <c r="DF133" i="42"/>
  <c r="DH132" i="54"/>
  <c r="DH133" i="54"/>
  <c r="DF132" i="43"/>
  <c r="L131" i="43"/>
  <c r="U131" i="43" s="1"/>
  <c r="DF133" i="43"/>
  <c r="DF133" i="54"/>
  <c r="DF132" i="54"/>
  <c r="DF136" i="56"/>
  <c r="DF137" i="56"/>
  <c r="DA138" i="56"/>
  <c r="DA139" i="56"/>
  <c r="CZ137" i="56"/>
  <c r="CZ136" i="56"/>
  <c r="CY135" i="56"/>
  <c r="CY134" i="56"/>
  <c r="L134" i="56" s="1"/>
  <c r="U134" i="56" s="1"/>
  <c r="DG137" i="56"/>
  <c r="DG136" i="56"/>
  <c r="DD137" i="56"/>
  <c r="DD136" i="56"/>
  <c r="DH137" i="56"/>
  <c r="DH136" i="56"/>
  <c r="CX137" i="56"/>
  <c r="L135" i="56"/>
  <c r="U135" i="56" s="1"/>
  <c r="CX136" i="56"/>
  <c r="DC137" i="56"/>
  <c r="DC136" i="56"/>
  <c r="DB137" i="56"/>
  <c r="DB136" i="56"/>
  <c r="DI138" i="56"/>
  <c r="DI139" i="56"/>
  <c r="DE138" i="56"/>
  <c r="DE139" i="56"/>
  <c r="DJ136" i="56"/>
  <c r="DJ137" i="56"/>
  <c r="L65" i="55"/>
  <c r="L29" i="55"/>
  <c r="K61" i="55"/>
  <c r="AF61" i="55" s="1"/>
  <c r="K30" i="55"/>
  <c r="AF30" i="55" s="1"/>
  <c r="AG30" i="55" s="1"/>
  <c r="K31" i="55"/>
  <c r="AF31" i="55" s="1"/>
  <c r="AG31" i="55" s="1"/>
  <c r="L28" i="55"/>
  <c r="K32" i="55"/>
  <c r="AF32" i="55" s="1"/>
  <c r="AG32" i="55" s="1"/>
  <c r="L100" i="55"/>
  <c r="DI133" i="22"/>
  <c r="DI132" i="22"/>
  <c r="DH132" i="22"/>
  <c r="DH133" i="22"/>
  <c r="DG130" i="22"/>
  <c r="DG131" i="22"/>
  <c r="DF138" i="22"/>
  <c r="DF139" i="22"/>
  <c r="DD133" i="22"/>
  <c r="DD132" i="22"/>
  <c r="DB130" i="22"/>
  <c r="DB131" i="22"/>
  <c r="L130" i="22"/>
  <c r="U130" i="22" s="1"/>
  <c r="DA138" i="22"/>
  <c r="DA139" i="22"/>
  <c r="CY135" i="22"/>
  <c r="CY134" i="22"/>
  <c r="L131" i="22"/>
  <c r="U131" i="22" s="1"/>
  <c r="CX132" i="22"/>
  <c r="CX133" i="22"/>
  <c r="DH133" i="42"/>
  <c r="L131" i="42"/>
  <c r="U131" i="42" s="1"/>
  <c r="DH132" i="42"/>
  <c r="L132" i="42" s="1"/>
  <c r="U132" i="42" s="1"/>
  <c r="DH135" i="41" l="1"/>
  <c r="DH134" i="41"/>
  <c r="DF134" i="41"/>
  <c r="DF135" i="41"/>
  <c r="DD134" i="41"/>
  <c r="DD135" i="41"/>
  <c r="CY139" i="41"/>
  <c r="CY138" i="41"/>
  <c r="L133" i="41"/>
  <c r="U133" i="41" s="1"/>
  <c r="CZ134" i="41"/>
  <c r="L134" i="41" s="1"/>
  <c r="U134" i="41" s="1"/>
  <c r="CZ135" i="41"/>
  <c r="DH132" i="52"/>
  <c r="L132" i="52" s="1"/>
  <c r="U132" i="52" s="1"/>
  <c r="L131" i="52"/>
  <c r="U131" i="52" s="1"/>
  <c r="DH133" i="52"/>
  <c r="CZ133" i="22"/>
  <c r="CZ132" i="22"/>
  <c r="DI139" i="45"/>
  <c r="L137" i="45"/>
  <c r="U137" i="45" s="1"/>
  <c r="DI138" i="45"/>
  <c r="L138" i="45" s="1"/>
  <c r="U138" i="45" s="1"/>
  <c r="CX150" i="46"/>
  <c r="L150" i="46" s="1"/>
  <c r="U150" i="46" s="1"/>
  <c r="CX151" i="46"/>
  <c r="L149" i="46"/>
  <c r="U149" i="46" s="1"/>
  <c r="DA135" i="44"/>
  <c r="DA134" i="44"/>
  <c r="L134" i="44" s="1"/>
  <c r="U134" i="44" s="1"/>
  <c r="L133" i="44"/>
  <c r="U133" i="44" s="1"/>
  <c r="DB142" i="44"/>
  <c r="DB143" i="44"/>
  <c r="CZ149" i="43"/>
  <c r="CZ148" i="43"/>
  <c r="DH133" i="43"/>
  <c r="DH132" i="43"/>
  <c r="L132" i="43"/>
  <c r="U132" i="43" s="1"/>
  <c r="CY135" i="43"/>
  <c r="CY134" i="43"/>
  <c r="DD139" i="42"/>
  <c r="DD138" i="42"/>
  <c r="CY134" i="42"/>
  <c r="CY135" i="42"/>
  <c r="CZ147" i="42"/>
  <c r="CZ146" i="42"/>
  <c r="CZ132" i="54"/>
  <c r="CZ133" i="54"/>
  <c r="CY133" i="54"/>
  <c r="CY132" i="54"/>
  <c r="DD136" i="54"/>
  <c r="DD137" i="54"/>
  <c r="DF135" i="42"/>
  <c r="DF134" i="42"/>
  <c r="L132" i="54"/>
  <c r="U132" i="54" s="1"/>
  <c r="DH134" i="54"/>
  <c r="DH135" i="54"/>
  <c r="L133" i="43"/>
  <c r="U133" i="43" s="1"/>
  <c r="DF135" i="43"/>
  <c r="DF134" i="43"/>
  <c r="DF135" i="54"/>
  <c r="L133" i="54"/>
  <c r="U133" i="54" s="1"/>
  <c r="DF134" i="54"/>
  <c r="DJ138" i="56"/>
  <c r="DJ139" i="56"/>
  <c r="DB138" i="56"/>
  <c r="DB139" i="56"/>
  <c r="DA140" i="56"/>
  <c r="DA141" i="56"/>
  <c r="DI140" i="56"/>
  <c r="DI141" i="56"/>
  <c r="CX138" i="56"/>
  <c r="CX139" i="56"/>
  <c r="L137" i="56"/>
  <c r="U137" i="56" s="1"/>
  <c r="DD139" i="56"/>
  <c r="DD138" i="56"/>
  <c r="CY137" i="56"/>
  <c r="CY136" i="56"/>
  <c r="L136" i="56" s="1"/>
  <c r="U136" i="56" s="1"/>
  <c r="DC139" i="56"/>
  <c r="DC138" i="56"/>
  <c r="DF138" i="56"/>
  <c r="DF139" i="56"/>
  <c r="DE140" i="56"/>
  <c r="DE141" i="56"/>
  <c r="DH139" i="56"/>
  <c r="DH138" i="56"/>
  <c r="DG139" i="56"/>
  <c r="DG138" i="56"/>
  <c r="CZ139" i="56"/>
  <c r="CZ138" i="56"/>
  <c r="L32" i="55"/>
  <c r="L30" i="55"/>
  <c r="L61" i="55"/>
  <c r="AG61" i="55" s="1"/>
  <c r="AG62" i="55" s="1"/>
  <c r="L31" i="55"/>
  <c r="K62" i="55"/>
  <c r="AF62" i="55" s="1"/>
  <c r="DI135" i="22"/>
  <c r="DI134" i="22"/>
  <c r="DH135" i="22"/>
  <c r="DH134" i="22"/>
  <c r="DG132" i="22"/>
  <c r="DG133" i="22"/>
  <c r="DF140" i="22"/>
  <c r="DF141" i="22"/>
  <c r="DD135" i="22"/>
  <c r="DD134" i="22"/>
  <c r="DB132" i="22"/>
  <c r="L132" i="22" s="1"/>
  <c r="U132" i="22" s="1"/>
  <c r="DB133" i="22"/>
  <c r="DA140" i="22"/>
  <c r="DA141" i="22"/>
  <c r="CY137" i="22"/>
  <c r="CY136" i="22"/>
  <c r="CX135" i="22"/>
  <c r="CX134" i="22"/>
  <c r="L133" i="22"/>
  <c r="U133" i="22" s="1"/>
  <c r="L133" i="42"/>
  <c r="U133" i="42" s="1"/>
  <c r="DH134" i="42"/>
  <c r="L134" i="42" s="1"/>
  <c r="U134" i="42" s="1"/>
  <c r="DH135" i="42"/>
  <c r="DH136" i="41" l="1"/>
  <c r="DH137" i="41"/>
  <c r="DF137" i="41"/>
  <c r="DF136" i="41"/>
  <c r="DD137" i="41"/>
  <c r="DD136" i="41"/>
  <c r="CY140" i="41"/>
  <c r="CY141" i="41"/>
  <c r="CZ137" i="41"/>
  <c r="CZ136" i="41"/>
  <c r="L135" i="41"/>
  <c r="U135" i="41" s="1"/>
  <c r="DH134" i="52"/>
  <c r="L134" i="52" s="1"/>
  <c r="U134" i="52" s="1"/>
  <c r="L133" i="52"/>
  <c r="U133" i="52" s="1"/>
  <c r="DH135" i="52"/>
  <c r="CZ134" i="22"/>
  <c r="CZ135" i="22"/>
  <c r="DI141" i="45"/>
  <c r="L139" i="45"/>
  <c r="U139" i="45" s="1"/>
  <c r="DI140" i="45"/>
  <c r="L140" i="45" s="1"/>
  <c r="U140" i="45" s="1"/>
  <c r="L151" i="46"/>
  <c r="U151" i="46" s="1"/>
  <c r="CX152" i="46"/>
  <c r="L152" i="46" s="1"/>
  <c r="U152" i="46" s="1"/>
  <c r="CX153" i="46"/>
  <c r="DA137" i="44"/>
  <c r="DA136" i="44"/>
  <c r="L136" i="44" s="1"/>
  <c r="U136" i="44" s="1"/>
  <c r="L135" i="44"/>
  <c r="U135" i="44" s="1"/>
  <c r="DB144" i="44"/>
  <c r="DB145" i="44"/>
  <c r="CZ151" i="43"/>
  <c r="CZ150" i="43"/>
  <c r="DH135" i="43"/>
  <c r="DH134" i="43"/>
  <c r="L134" i="43" s="1"/>
  <c r="U134" i="43" s="1"/>
  <c r="CY137" i="43"/>
  <c r="CY136" i="43"/>
  <c r="DD140" i="42"/>
  <c r="DD141" i="42"/>
  <c r="CY137" i="42"/>
  <c r="CY136" i="42"/>
  <c r="CZ149" i="42"/>
  <c r="CZ148" i="42"/>
  <c r="CZ135" i="54"/>
  <c r="CZ134" i="54"/>
  <c r="CY134" i="54"/>
  <c r="CY135" i="54"/>
  <c r="DD138" i="54"/>
  <c r="DD139" i="54"/>
  <c r="DF137" i="42"/>
  <c r="DF136" i="42"/>
  <c r="DH136" i="54"/>
  <c r="DH137" i="54"/>
  <c r="L135" i="43"/>
  <c r="U135" i="43" s="1"/>
  <c r="DF137" i="43"/>
  <c r="DF136" i="43"/>
  <c r="DF137" i="54"/>
  <c r="DF136" i="54"/>
  <c r="DC141" i="56"/>
  <c r="DC140" i="56"/>
  <c r="DD141" i="56"/>
  <c r="DD140" i="56"/>
  <c r="DB140" i="56"/>
  <c r="DB141" i="56"/>
  <c r="CZ141" i="56"/>
  <c r="CZ140" i="56"/>
  <c r="CY139" i="56"/>
  <c r="CY138" i="56"/>
  <c r="CX140" i="56"/>
  <c r="CX141" i="56"/>
  <c r="L139" i="56"/>
  <c r="U139" i="56" s="1"/>
  <c r="DA142" i="56"/>
  <c r="DA143" i="56"/>
  <c r="DJ140" i="56"/>
  <c r="DJ141" i="56"/>
  <c r="DI142" i="56"/>
  <c r="DI143" i="56"/>
  <c r="DH141" i="56"/>
  <c r="DH140" i="56"/>
  <c r="DF140" i="56"/>
  <c r="DF141" i="56"/>
  <c r="DG141" i="56"/>
  <c r="DG140" i="56"/>
  <c r="DE142" i="56"/>
  <c r="DE143" i="56"/>
  <c r="L138" i="56"/>
  <c r="U138" i="56" s="1"/>
  <c r="L62" i="55"/>
  <c r="DI137" i="22"/>
  <c r="DI136" i="22"/>
  <c r="DH136" i="22"/>
  <c r="DH137" i="22"/>
  <c r="DG134" i="22"/>
  <c r="DG135" i="22"/>
  <c r="DF143" i="22"/>
  <c r="DF142" i="22"/>
  <c r="DD137" i="22"/>
  <c r="DD136" i="22"/>
  <c r="DB134" i="22"/>
  <c r="L134" i="22" s="1"/>
  <c r="U134" i="22" s="1"/>
  <c r="DB135" i="22"/>
  <c r="DA143" i="22"/>
  <c r="DA142" i="22"/>
  <c r="CY139" i="22"/>
  <c r="CY138" i="22"/>
  <c r="CX137" i="22"/>
  <c r="CX136" i="22"/>
  <c r="L135" i="42"/>
  <c r="U135" i="42" s="1"/>
  <c r="DH137" i="42"/>
  <c r="DH136" i="42"/>
  <c r="L136" i="42" s="1"/>
  <c r="U136" i="42" s="1"/>
  <c r="DH139" i="41" l="1"/>
  <c r="DH138" i="41"/>
  <c r="L136" i="41"/>
  <c r="U136" i="41" s="1"/>
  <c r="DF139" i="41"/>
  <c r="DF138" i="41"/>
  <c r="DD138" i="41"/>
  <c r="DD139" i="41"/>
  <c r="CY142" i="41"/>
  <c r="CY143" i="41"/>
  <c r="CZ139" i="41"/>
  <c r="L137" i="41"/>
  <c r="U137" i="41" s="1"/>
  <c r="CZ138" i="41"/>
  <c r="L138" i="41" s="1"/>
  <c r="U138" i="41" s="1"/>
  <c r="L135" i="52"/>
  <c r="U135" i="52" s="1"/>
  <c r="DH137" i="52"/>
  <c r="DH136" i="52"/>
  <c r="L136" i="52" s="1"/>
  <c r="U136" i="52" s="1"/>
  <c r="CZ136" i="22"/>
  <c r="CZ137" i="22"/>
  <c r="DI142" i="45"/>
  <c r="L142" i="45" s="1"/>
  <c r="U142" i="45" s="1"/>
  <c r="L141" i="45"/>
  <c r="U141" i="45" s="1"/>
  <c r="DI143" i="45"/>
  <c r="CX155" i="46"/>
  <c r="L153" i="46"/>
  <c r="U153" i="46" s="1"/>
  <c r="CX154" i="46"/>
  <c r="L154" i="46" s="1"/>
  <c r="U154" i="46" s="1"/>
  <c r="DA138" i="44"/>
  <c r="L138" i="44" s="1"/>
  <c r="U138" i="44" s="1"/>
  <c r="DA139" i="44"/>
  <c r="L137" i="44"/>
  <c r="U137" i="44" s="1"/>
  <c r="DB147" i="44"/>
  <c r="DB146" i="44"/>
  <c r="CZ153" i="43"/>
  <c r="CZ152" i="43"/>
  <c r="DH136" i="43"/>
  <c r="DH137" i="43"/>
  <c r="CY139" i="43"/>
  <c r="CY138" i="43"/>
  <c r="L136" i="43"/>
  <c r="U136" i="43" s="1"/>
  <c r="DD142" i="42"/>
  <c r="DD143" i="42"/>
  <c r="CY138" i="42"/>
  <c r="CY139" i="42"/>
  <c r="CZ150" i="42"/>
  <c r="CZ151" i="42"/>
  <c r="L134" i="54"/>
  <c r="U134" i="54" s="1"/>
  <c r="CZ137" i="54"/>
  <c r="CZ136" i="54"/>
  <c r="CY137" i="54"/>
  <c r="CY136" i="54"/>
  <c r="L135" i="54"/>
  <c r="U135" i="54" s="1"/>
  <c r="DD140" i="54"/>
  <c r="DD141" i="54"/>
  <c r="DF139" i="42"/>
  <c r="DF138" i="42"/>
  <c r="L136" i="54"/>
  <c r="U136" i="54" s="1"/>
  <c r="DH138" i="54"/>
  <c r="DH139" i="54"/>
  <c r="DF139" i="43"/>
  <c r="DF138" i="43"/>
  <c r="L137" i="43"/>
  <c r="U137" i="43" s="1"/>
  <c r="DF139" i="54"/>
  <c r="DF138" i="54"/>
  <c r="L137" i="54"/>
  <c r="U137" i="54" s="1"/>
  <c r="DG143" i="56"/>
  <c r="DG142" i="56"/>
  <c r="DE144" i="56"/>
  <c r="DE145" i="56"/>
  <c r="DF142" i="56"/>
  <c r="DF143" i="56"/>
  <c r="DI144" i="56"/>
  <c r="DI145" i="56"/>
  <c r="DA144" i="56"/>
  <c r="DA145" i="56"/>
  <c r="CZ143" i="56"/>
  <c r="CZ142" i="56"/>
  <c r="DD143" i="56"/>
  <c r="DD142" i="56"/>
  <c r="DH143" i="56"/>
  <c r="DH142" i="56"/>
  <c r="CX142" i="56"/>
  <c r="CX143" i="56"/>
  <c r="L141" i="56"/>
  <c r="U141" i="56" s="1"/>
  <c r="DB142" i="56"/>
  <c r="DB143" i="56"/>
  <c r="DJ142" i="56"/>
  <c r="DJ143" i="56"/>
  <c r="CY141" i="56"/>
  <c r="CY140" i="56"/>
  <c r="L140" i="56" s="1"/>
  <c r="U140" i="56" s="1"/>
  <c r="DC143" i="56"/>
  <c r="DC142" i="56"/>
  <c r="DI139" i="22"/>
  <c r="DI138" i="22"/>
  <c r="DH139" i="22"/>
  <c r="DH138" i="22"/>
  <c r="DG137" i="22"/>
  <c r="DG136" i="22"/>
  <c r="DF145" i="22"/>
  <c r="DF144" i="22"/>
  <c r="DD139" i="22"/>
  <c r="DD138" i="22"/>
  <c r="DB136" i="22"/>
  <c r="L136" i="22" s="1"/>
  <c r="U136" i="22" s="1"/>
  <c r="DB137" i="22"/>
  <c r="L135" i="22"/>
  <c r="U135" i="22" s="1"/>
  <c r="DA144" i="22"/>
  <c r="DA145" i="22"/>
  <c r="CY141" i="22"/>
  <c r="CY140" i="22"/>
  <c r="L137" i="22"/>
  <c r="U137" i="22" s="1"/>
  <c r="CX139" i="22"/>
  <c r="CX138" i="22"/>
  <c r="DH139" i="42"/>
  <c r="L137" i="42"/>
  <c r="U137" i="42" s="1"/>
  <c r="DH138" i="42"/>
  <c r="L138" i="42" s="1"/>
  <c r="U138" i="42" s="1"/>
  <c r="DH140" i="41" l="1"/>
  <c r="DH141" i="41"/>
  <c r="DF140" i="41"/>
  <c r="DF141" i="41"/>
  <c r="DD140" i="41"/>
  <c r="DD141" i="41"/>
  <c r="CY144" i="41"/>
  <c r="CY145" i="41"/>
  <c r="CZ140" i="41"/>
  <c r="L140" i="41" s="1"/>
  <c r="U140" i="41" s="1"/>
  <c r="CZ141" i="41"/>
  <c r="L139" i="41"/>
  <c r="U139" i="41" s="1"/>
  <c r="DH138" i="52"/>
  <c r="L138" i="52" s="1"/>
  <c r="U138" i="52" s="1"/>
  <c r="DH139" i="52"/>
  <c r="L137" i="52"/>
  <c r="U137" i="52" s="1"/>
  <c r="CZ138" i="22"/>
  <c r="CZ139" i="22"/>
  <c r="DI144" i="45"/>
  <c r="L144" i="45" s="1"/>
  <c r="U144" i="45" s="1"/>
  <c r="L143" i="45"/>
  <c r="U143" i="45" s="1"/>
  <c r="DI145" i="45"/>
  <c r="CX157" i="46"/>
  <c r="CX156" i="46"/>
  <c r="L156" i="46" s="1"/>
  <c r="U156" i="46" s="1"/>
  <c r="L155" i="46"/>
  <c r="U155" i="46" s="1"/>
  <c r="DA141" i="44"/>
  <c r="DA140" i="44"/>
  <c r="L140" i="44" s="1"/>
  <c r="U140" i="44" s="1"/>
  <c r="L139" i="44"/>
  <c r="U139" i="44" s="1"/>
  <c r="DB148" i="44"/>
  <c r="DB149" i="44"/>
  <c r="CZ154" i="43"/>
  <c r="CZ155" i="43"/>
  <c r="DH139" i="43"/>
  <c r="DH138" i="43"/>
  <c r="L138" i="43" s="1"/>
  <c r="U138" i="43" s="1"/>
  <c r="CY140" i="43"/>
  <c r="CY141" i="43"/>
  <c r="DD144" i="42"/>
  <c r="DD145" i="42"/>
  <c r="CY140" i="42"/>
  <c r="CY141" i="42"/>
  <c r="CZ153" i="42"/>
  <c r="CZ152" i="42"/>
  <c r="CZ138" i="54"/>
  <c r="CZ139" i="54"/>
  <c r="CY138" i="54"/>
  <c r="L138" i="54" s="1"/>
  <c r="U138" i="54" s="1"/>
  <c r="CY139" i="54"/>
  <c r="DD142" i="54"/>
  <c r="DD143" i="54"/>
  <c r="DF140" i="42"/>
  <c r="DF141" i="42"/>
  <c r="DH140" i="54"/>
  <c r="DH141" i="54"/>
  <c r="DF140" i="43"/>
  <c r="DF141" i="43"/>
  <c r="L139" i="43"/>
  <c r="U139" i="43" s="1"/>
  <c r="DF141" i="54"/>
  <c r="DF140" i="54"/>
  <c r="L139" i="54"/>
  <c r="U139" i="54" s="1"/>
  <c r="DH145" i="56"/>
  <c r="DH144" i="56"/>
  <c r="CZ145" i="56"/>
  <c r="CZ144" i="56"/>
  <c r="DI147" i="56"/>
  <c r="DI146" i="56"/>
  <c r="DE147" i="56"/>
  <c r="DE146" i="56"/>
  <c r="DC145" i="56"/>
  <c r="DC144" i="56"/>
  <c r="CX144" i="56"/>
  <c r="CX145" i="56"/>
  <c r="DD145" i="56"/>
  <c r="DD144" i="56"/>
  <c r="DA147" i="56"/>
  <c r="DA146" i="56"/>
  <c r="DF144" i="56"/>
  <c r="DF145" i="56"/>
  <c r="DJ144" i="56"/>
  <c r="DJ145" i="56"/>
  <c r="DB144" i="56"/>
  <c r="DB145" i="56"/>
  <c r="CY143" i="56"/>
  <c r="CY142" i="56"/>
  <c r="L142" i="56" s="1"/>
  <c r="U142" i="56" s="1"/>
  <c r="DG145" i="56"/>
  <c r="DG144" i="56"/>
  <c r="DI141" i="22"/>
  <c r="DI140" i="22"/>
  <c r="DH140" i="22"/>
  <c r="DH141" i="22"/>
  <c r="DG138" i="22"/>
  <c r="DG139" i="22"/>
  <c r="DF147" i="22"/>
  <c r="DF146" i="22"/>
  <c r="DD141" i="22"/>
  <c r="DD140" i="22"/>
  <c r="DB138" i="22"/>
  <c r="DB139" i="22"/>
  <c r="L138" i="22"/>
  <c r="U138" i="22" s="1"/>
  <c r="DA147" i="22"/>
  <c r="DA146" i="22"/>
  <c r="CY143" i="22"/>
  <c r="CY142" i="22"/>
  <c r="L139" i="22"/>
  <c r="U139" i="22" s="1"/>
  <c r="CX140" i="22"/>
  <c r="CX141" i="22"/>
  <c r="L139" i="42"/>
  <c r="U139" i="42" s="1"/>
  <c r="DH141" i="42"/>
  <c r="DH140" i="42"/>
  <c r="L140" i="42" s="1"/>
  <c r="U140" i="42" s="1"/>
  <c r="DH143" i="41" l="1"/>
  <c r="DH142" i="41"/>
  <c r="DF142" i="41"/>
  <c r="DF143" i="41"/>
  <c r="DD142" i="41"/>
  <c r="DD143" i="41"/>
  <c r="CY146" i="41"/>
  <c r="CY147" i="41"/>
  <c r="CZ143" i="41"/>
  <c r="CZ142" i="41"/>
  <c r="L142" i="41" s="1"/>
  <c r="U142" i="41" s="1"/>
  <c r="L141" i="41"/>
  <c r="U141" i="41" s="1"/>
  <c r="DH140" i="52"/>
  <c r="L140" i="52" s="1"/>
  <c r="U140" i="52" s="1"/>
  <c r="L139" i="52"/>
  <c r="U139" i="52" s="1"/>
  <c r="DH141" i="52"/>
  <c r="CZ141" i="22"/>
  <c r="CZ140" i="22"/>
  <c r="L145" i="45"/>
  <c r="U145" i="45" s="1"/>
  <c r="DI147" i="45"/>
  <c r="DI146" i="45"/>
  <c r="L146" i="45" s="1"/>
  <c r="U146" i="45" s="1"/>
  <c r="CX159" i="46"/>
  <c r="L157" i="46"/>
  <c r="U157" i="46" s="1"/>
  <c r="CX158" i="46"/>
  <c r="L158" i="46" s="1"/>
  <c r="U158" i="46" s="1"/>
  <c r="DA143" i="44"/>
  <c r="DA142" i="44"/>
  <c r="L142" i="44" s="1"/>
  <c r="U142" i="44" s="1"/>
  <c r="L141" i="44"/>
  <c r="U141" i="44" s="1"/>
  <c r="DB150" i="44"/>
  <c r="DB151" i="44"/>
  <c r="CZ157" i="43"/>
  <c r="CZ156" i="43"/>
  <c r="DH141" i="43"/>
  <c r="DH140" i="43"/>
  <c r="L140" i="43"/>
  <c r="U140" i="43" s="1"/>
  <c r="CY142" i="43"/>
  <c r="CY143" i="43"/>
  <c r="DD146" i="42"/>
  <c r="DD147" i="42"/>
  <c r="CY142" i="42"/>
  <c r="CY143" i="42"/>
  <c r="CZ154" i="42"/>
  <c r="CZ155" i="42"/>
  <c r="CZ140" i="54"/>
  <c r="CZ141" i="54"/>
  <c r="CY141" i="54"/>
  <c r="CY140" i="54"/>
  <c r="L140" i="54"/>
  <c r="U140" i="54" s="1"/>
  <c r="DD144" i="54"/>
  <c r="DD145" i="54"/>
  <c r="DF142" i="42"/>
  <c r="DF143" i="42"/>
  <c r="DH142" i="54"/>
  <c r="DH143" i="54"/>
  <c r="DF143" i="43"/>
  <c r="L141" i="43"/>
  <c r="U141" i="43" s="1"/>
  <c r="DF142" i="43"/>
  <c r="DF143" i="54"/>
  <c r="DF142" i="54"/>
  <c r="L141" i="54"/>
  <c r="U141" i="54" s="1"/>
  <c r="DG146" i="56"/>
  <c r="DG147" i="56"/>
  <c r="DD147" i="56"/>
  <c r="DD146" i="56"/>
  <c r="DE149" i="56"/>
  <c r="DE148" i="56"/>
  <c r="CZ147" i="56"/>
  <c r="CZ146" i="56"/>
  <c r="DF147" i="56"/>
  <c r="DF146" i="56"/>
  <c r="CX147" i="56"/>
  <c r="CX146" i="56"/>
  <c r="L145" i="56"/>
  <c r="U145" i="56" s="1"/>
  <c r="DJ147" i="56"/>
  <c r="DJ146" i="56"/>
  <c r="DB147" i="56"/>
  <c r="DB146" i="56"/>
  <c r="CY145" i="56"/>
  <c r="CY144" i="56"/>
  <c r="L144" i="56" s="1"/>
  <c r="U144" i="56" s="1"/>
  <c r="DA149" i="56"/>
  <c r="DA148" i="56"/>
  <c r="L143" i="56"/>
  <c r="U143" i="56" s="1"/>
  <c r="DC146" i="56"/>
  <c r="DC147" i="56"/>
  <c r="DI149" i="56"/>
  <c r="DI148" i="56"/>
  <c r="DH146" i="56"/>
  <c r="DH147" i="56"/>
  <c r="DI142" i="22"/>
  <c r="DI143" i="22"/>
  <c r="DH143" i="22"/>
  <c r="DH142" i="22"/>
  <c r="DG141" i="22"/>
  <c r="DG140" i="22"/>
  <c r="DF148" i="22"/>
  <c r="DF149" i="22"/>
  <c r="DD142" i="22"/>
  <c r="DD143" i="22"/>
  <c r="DB140" i="22"/>
  <c r="L140" i="22" s="1"/>
  <c r="U140" i="22" s="1"/>
  <c r="DB141" i="22"/>
  <c r="DA149" i="22"/>
  <c r="DA148" i="22"/>
  <c r="CY144" i="22"/>
  <c r="CY145" i="22"/>
  <c r="L141" i="22"/>
  <c r="U141" i="22" s="1"/>
  <c r="CX142" i="22"/>
  <c r="CX143" i="22"/>
  <c r="L141" i="42"/>
  <c r="U141" i="42" s="1"/>
  <c r="DH142" i="42"/>
  <c r="L142" i="42" s="1"/>
  <c r="U142" i="42" s="1"/>
  <c r="DH143" i="42"/>
  <c r="DH144" i="41" l="1"/>
  <c r="DH145" i="41"/>
  <c r="DF145" i="41"/>
  <c r="DF144" i="41"/>
  <c r="DD144" i="41"/>
  <c r="DD145" i="41"/>
  <c r="CY149" i="41"/>
  <c r="CY148" i="41"/>
  <c r="CZ144" i="41"/>
  <c r="L144" i="41" s="1"/>
  <c r="U144" i="41" s="1"/>
  <c r="CZ145" i="41"/>
  <c r="L143" i="41"/>
  <c r="U143" i="41" s="1"/>
  <c r="DH142" i="52"/>
  <c r="L142" i="52" s="1"/>
  <c r="U142" i="52" s="1"/>
  <c r="L141" i="52"/>
  <c r="U141" i="52" s="1"/>
  <c r="DH143" i="52"/>
  <c r="CZ143" i="22"/>
  <c r="CZ142" i="22"/>
  <c r="DI149" i="45"/>
  <c r="DI148" i="45"/>
  <c r="L148" i="45" s="1"/>
  <c r="U148" i="45" s="1"/>
  <c r="L147" i="45"/>
  <c r="U147" i="45" s="1"/>
  <c r="L159" i="46"/>
  <c r="U159" i="46" s="1"/>
  <c r="CX160" i="46"/>
  <c r="L160" i="46" s="1"/>
  <c r="U160" i="46" s="1"/>
  <c r="CX161" i="46"/>
  <c r="DA144" i="44"/>
  <c r="L144" i="44" s="1"/>
  <c r="U144" i="44" s="1"/>
  <c r="DA145" i="44"/>
  <c r="L143" i="44"/>
  <c r="U143" i="44" s="1"/>
  <c r="DB153" i="44"/>
  <c r="DB152" i="44"/>
  <c r="CZ159" i="43"/>
  <c r="CZ158" i="43"/>
  <c r="DH142" i="43"/>
  <c r="L142" i="43" s="1"/>
  <c r="U142" i="43" s="1"/>
  <c r="DH143" i="43"/>
  <c r="CY144" i="43"/>
  <c r="CY145" i="43"/>
  <c r="DD149" i="42"/>
  <c r="DD148" i="42"/>
  <c r="CY145" i="42"/>
  <c r="CY144" i="42"/>
  <c r="CZ156" i="42"/>
  <c r="CZ157" i="42"/>
  <c r="CZ142" i="54"/>
  <c r="CZ143" i="54"/>
  <c r="CY142" i="54"/>
  <c r="L142" i="54" s="1"/>
  <c r="U142" i="54" s="1"/>
  <c r="CY143" i="54"/>
  <c r="DD146" i="54"/>
  <c r="DD147" i="54"/>
  <c r="DF144" i="42"/>
  <c r="DF145" i="42"/>
  <c r="DH144" i="54"/>
  <c r="DH145" i="54"/>
  <c r="DF144" i="43"/>
  <c r="DF145" i="43"/>
  <c r="L143" i="43"/>
  <c r="U143" i="43" s="1"/>
  <c r="DF145" i="54"/>
  <c r="DF144" i="54"/>
  <c r="L143" i="54"/>
  <c r="U143" i="54" s="1"/>
  <c r="CZ149" i="56"/>
  <c r="CZ148" i="56"/>
  <c r="CY146" i="56"/>
  <c r="CY147" i="56"/>
  <c r="L147" i="56" s="1"/>
  <c r="U147" i="56" s="1"/>
  <c r="DJ148" i="56"/>
  <c r="DJ149" i="56"/>
  <c r="DD149" i="56"/>
  <c r="DD148" i="56"/>
  <c r="DF148" i="56"/>
  <c r="DF149" i="56"/>
  <c r="DE151" i="56"/>
  <c r="DE150" i="56"/>
  <c r="DG148" i="56"/>
  <c r="DG149" i="56"/>
  <c r="CX148" i="56"/>
  <c r="CX149" i="56"/>
  <c r="DI151" i="56"/>
  <c r="DI150" i="56"/>
  <c r="DH149" i="56"/>
  <c r="DH148" i="56"/>
  <c r="DC148" i="56"/>
  <c r="DC149" i="56"/>
  <c r="DA151" i="56"/>
  <c r="DA150" i="56"/>
  <c r="DB148" i="56"/>
  <c r="DB149" i="56"/>
  <c r="L146" i="56"/>
  <c r="U146" i="56" s="1"/>
  <c r="DI145" i="22"/>
  <c r="DI144" i="22"/>
  <c r="DH144" i="22"/>
  <c r="DH145" i="22"/>
  <c r="DG142" i="22"/>
  <c r="DG143" i="22"/>
  <c r="DF150" i="22"/>
  <c r="DF151" i="22"/>
  <c r="DD144" i="22"/>
  <c r="DD145" i="22"/>
  <c r="DB143" i="22"/>
  <c r="DB142" i="22"/>
  <c r="L142" i="22" s="1"/>
  <c r="U142" i="22" s="1"/>
  <c r="DA151" i="22"/>
  <c r="DA150" i="22"/>
  <c r="CY147" i="22"/>
  <c r="CY146" i="22"/>
  <c r="CX144" i="22"/>
  <c r="CX145" i="22"/>
  <c r="L143" i="22"/>
  <c r="U143" i="22" s="1"/>
  <c r="DH145" i="42"/>
  <c r="L143" i="42"/>
  <c r="U143" i="42" s="1"/>
  <c r="DH144" i="42"/>
  <c r="DH147" i="41" l="1"/>
  <c r="DH146" i="41"/>
  <c r="DF146" i="41"/>
  <c r="DF147" i="41"/>
  <c r="DD147" i="41"/>
  <c r="DD146" i="41"/>
  <c r="CY150" i="41"/>
  <c r="CY151" i="41"/>
  <c r="CZ147" i="41"/>
  <c r="CZ146" i="41"/>
  <c r="L145" i="41"/>
  <c r="U145" i="41" s="1"/>
  <c r="L143" i="52"/>
  <c r="U143" i="52" s="1"/>
  <c r="DH145" i="52"/>
  <c r="DH144" i="52"/>
  <c r="L144" i="52" s="1"/>
  <c r="U144" i="52" s="1"/>
  <c r="CZ144" i="22"/>
  <c r="CZ145" i="22"/>
  <c r="DI151" i="45"/>
  <c r="DI150" i="45"/>
  <c r="L150" i="45" s="1"/>
  <c r="U150" i="45" s="1"/>
  <c r="L149" i="45"/>
  <c r="U149" i="45" s="1"/>
  <c r="L161" i="46"/>
  <c r="U161" i="46" s="1"/>
  <c r="CX162" i="46"/>
  <c r="L162" i="46" s="1"/>
  <c r="U162" i="46" s="1"/>
  <c r="CX163" i="46"/>
  <c r="DA147" i="44"/>
  <c r="DA146" i="44"/>
  <c r="L146" i="44" s="1"/>
  <c r="U146" i="44" s="1"/>
  <c r="L145" i="44"/>
  <c r="U145" i="44" s="1"/>
  <c r="DB155" i="44"/>
  <c r="DB154" i="44"/>
  <c r="CZ161" i="43"/>
  <c r="CZ160" i="43"/>
  <c r="DH145" i="43"/>
  <c r="DH144" i="43"/>
  <c r="L144" i="43"/>
  <c r="U144" i="43" s="1"/>
  <c r="CY147" i="43"/>
  <c r="CY146" i="43"/>
  <c r="L144" i="42"/>
  <c r="U144" i="42" s="1"/>
  <c r="DD151" i="42"/>
  <c r="DD150" i="42"/>
  <c r="CY147" i="42"/>
  <c r="CY146" i="42"/>
  <c r="CZ158" i="42"/>
  <c r="CZ159" i="42"/>
  <c r="CZ145" i="54"/>
  <c r="CZ144" i="54"/>
  <c r="L144" i="54" s="1"/>
  <c r="U144" i="54" s="1"/>
  <c r="CY145" i="54"/>
  <c r="CY144" i="54"/>
  <c r="DD148" i="54"/>
  <c r="DD149" i="54"/>
  <c r="DF147" i="42"/>
  <c r="DF146" i="42"/>
  <c r="DH146" i="54"/>
  <c r="DH147" i="54"/>
  <c r="DF146" i="43"/>
  <c r="DF147" i="43"/>
  <c r="L145" i="43"/>
  <c r="U145" i="43" s="1"/>
  <c r="DF147" i="54"/>
  <c r="DF146" i="54"/>
  <c r="L145" i="54"/>
  <c r="U145" i="54" s="1"/>
  <c r="DI153" i="56"/>
  <c r="DI152" i="56"/>
  <c r="DG150" i="56"/>
  <c r="DG151" i="56"/>
  <c r="DF150" i="56"/>
  <c r="DF151" i="56"/>
  <c r="DJ150" i="56"/>
  <c r="DJ151" i="56"/>
  <c r="DA153" i="56"/>
  <c r="DA152" i="56"/>
  <c r="DH151" i="56"/>
  <c r="DH150" i="56"/>
  <c r="CY148" i="56"/>
  <c r="L148" i="56" s="1"/>
  <c r="U148" i="56" s="1"/>
  <c r="CY149" i="56"/>
  <c r="DB150" i="56"/>
  <c r="DB151" i="56"/>
  <c r="DC150" i="56"/>
  <c r="DC151" i="56"/>
  <c r="DE153" i="56"/>
  <c r="DE152" i="56"/>
  <c r="DD151" i="56"/>
  <c r="DD150" i="56"/>
  <c r="L149" i="56"/>
  <c r="U149" i="56" s="1"/>
  <c r="CX150" i="56"/>
  <c r="CX151" i="56"/>
  <c r="CZ151" i="56"/>
  <c r="CZ150" i="56"/>
  <c r="DI147" i="22"/>
  <c r="DI146" i="22"/>
  <c r="DH146" i="22"/>
  <c r="DH147" i="22"/>
  <c r="DG145" i="22"/>
  <c r="DG144" i="22"/>
  <c r="DF153" i="22"/>
  <c r="DF152" i="22"/>
  <c r="DD146" i="22"/>
  <c r="DD147" i="22"/>
  <c r="DB145" i="22"/>
  <c r="DB144" i="22"/>
  <c r="L144" i="22" s="1"/>
  <c r="U144" i="22" s="1"/>
  <c r="DA152" i="22"/>
  <c r="DA153" i="22"/>
  <c r="CY148" i="22"/>
  <c r="CY149" i="22"/>
  <c r="CX147" i="22"/>
  <c r="CX146" i="22"/>
  <c r="L145" i="22"/>
  <c r="U145" i="22" s="1"/>
  <c r="L145" i="42"/>
  <c r="U145" i="42" s="1"/>
  <c r="DH147" i="42"/>
  <c r="DH146" i="42"/>
  <c r="L146" i="42" s="1"/>
  <c r="U146" i="42" s="1"/>
  <c r="DH149" i="41" l="1"/>
  <c r="DH148" i="41"/>
  <c r="DF148" i="41"/>
  <c r="DF149" i="41"/>
  <c r="L146" i="41"/>
  <c r="U146" i="41" s="1"/>
  <c r="DD148" i="41"/>
  <c r="DD149" i="41"/>
  <c r="CY152" i="41"/>
  <c r="CY153" i="41"/>
  <c r="CZ148" i="41"/>
  <c r="L148" i="41" s="1"/>
  <c r="U148" i="41" s="1"/>
  <c r="CZ149" i="41"/>
  <c r="L147" i="41"/>
  <c r="U147" i="41" s="1"/>
  <c r="DH146" i="52"/>
  <c r="L146" i="52" s="1"/>
  <c r="U146" i="52" s="1"/>
  <c r="DH147" i="52"/>
  <c r="L145" i="52"/>
  <c r="U145" i="52" s="1"/>
  <c r="CZ146" i="22"/>
  <c r="CZ147" i="22"/>
  <c r="DI153" i="45"/>
  <c r="L151" i="45"/>
  <c r="U151" i="45" s="1"/>
  <c r="DI152" i="45"/>
  <c r="L152" i="45" s="1"/>
  <c r="U152" i="45" s="1"/>
  <c r="CX165" i="46"/>
  <c r="L163" i="46"/>
  <c r="U163" i="46" s="1"/>
  <c r="CX164" i="46"/>
  <c r="L164" i="46" s="1"/>
  <c r="U164" i="46" s="1"/>
  <c r="DA148" i="44"/>
  <c r="L148" i="44" s="1"/>
  <c r="U148" i="44" s="1"/>
  <c r="DA149" i="44"/>
  <c r="L147" i="44"/>
  <c r="U147" i="44" s="1"/>
  <c r="DB157" i="44"/>
  <c r="DB156" i="44"/>
  <c r="CZ163" i="43"/>
  <c r="CZ162" i="43"/>
  <c r="DH146" i="43"/>
  <c r="L146" i="43" s="1"/>
  <c r="U146" i="43" s="1"/>
  <c r="DH147" i="43"/>
  <c r="CY148" i="43"/>
  <c r="CY149" i="43"/>
  <c r="DD152" i="42"/>
  <c r="DD153" i="42"/>
  <c r="CY149" i="42"/>
  <c r="CY148" i="42"/>
  <c r="CZ160" i="42"/>
  <c r="CZ161" i="42"/>
  <c r="CZ147" i="54"/>
  <c r="CZ146" i="54"/>
  <c r="CY146" i="54"/>
  <c r="CY147" i="54"/>
  <c r="DD150" i="54"/>
  <c r="DD151" i="54"/>
  <c r="DF148" i="42"/>
  <c r="DF149" i="42"/>
  <c r="DH148" i="54"/>
  <c r="DH149" i="54"/>
  <c r="DF148" i="43"/>
  <c r="L147" i="43"/>
  <c r="U147" i="43" s="1"/>
  <c r="DF149" i="43"/>
  <c r="DF149" i="54"/>
  <c r="DF148" i="54"/>
  <c r="L147" i="54"/>
  <c r="U147" i="54" s="1"/>
  <c r="DE155" i="56"/>
  <c r="DE154" i="56"/>
  <c r="CZ153" i="56"/>
  <c r="CZ152" i="56"/>
  <c r="DC152" i="56"/>
  <c r="DC153" i="56"/>
  <c r="CY150" i="56"/>
  <c r="CY151" i="56"/>
  <c r="DF152" i="56"/>
  <c r="DF153" i="56"/>
  <c r="DH153" i="56"/>
  <c r="DH152" i="56"/>
  <c r="CX152" i="56"/>
  <c r="CX153" i="56"/>
  <c r="DD153" i="56"/>
  <c r="DD152" i="56"/>
  <c r="DA155" i="56"/>
  <c r="DA154" i="56"/>
  <c r="DI155" i="56"/>
  <c r="DI154" i="56"/>
  <c r="L150" i="56"/>
  <c r="U150" i="56" s="1"/>
  <c r="DB152" i="56"/>
  <c r="DB153" i="56"/>
  <c r="DJ152" i="56"/>
  <c r="DJ153" i="56"/>
  <c r="DG152" i="56"/>
  <c r="DG153" i="56"/>
  <c r="DI148" i="22"/>
  <c r="DI149" i="22"/>
  <c r="DH148" i="22"/>
  <c r="DH149" i="22"/>
  <c r="DG147" i="22"/>
  <c r="DG146" i="22"/>
  <c r="DF155" i="22"/>
  <c r="DF154" i="22"/>
  <c r="DD149" i="22"/>
  <c r="DD148" i="22"/>
  <c r="DB147" i="22"/>
  <c r="DB146" i="22"/>
  <c r="L146" i="22"/>
  <c r="U146" i="22" s="1"/>
  <c r="DA154" i="22"/>
  <c r="DA155" i="22"/>
  <c r="CY151" i="22"/>
  <c r="CY150" i="22"/>
  <c r="CX149" i="22"/>
  <c r="CX148" i="22"/>
  <c r="L147" i="22"/>
  <c r="U147" i="22" s="1"/>
  <c r="DH149" i="42"/>
  <c r="L147" i="42"/>
  <c r="U147" i="42" s="1"/>
  <c r="DH148" i="42"/>
  <c r="DH151" i="41" l="1"/>
  <c r="DH150" i="41"/>
  <c r="DF150" i="41"/>
  <c r="DF151" i="41"/>
  <c r="DD150" i="41"/>
  <c r="DD151" i="41"/>
  <c r="CY154" i="41"/>
  <c r="CY155" i="41"/>
  <c r="CZ150" i="41"/>
  <c r="L149" i="41"/>
  <c r="U149" i="41" s="1"/>
  <c r="CZ151" i="41"/>
  <c r="DH148" i="52"/>
  <c r="L148" i="52" s="1"/>
  <c r="U148" i="52" s="1"/>
  <c r="L147" i="52"/>
  <c r="U147" i="52" s="1"/>
  <c r="DH149" i="52"/>
  <c r="CZ148" i="22"/>
  <c r="CZ149" i="22"/>
  <c r="DI155" i="45"/>
  <c r="L153" i="45"/>
  <c r="U153" i="45" s="1"/>
  <c r="DI154" i="45"/>
  <c r="L154" i="45" s="1"/>
  <c r="U154" i="45" s="1"/>
  <c r="L165" i="46"/>
  <c r="CX166" i="46"/>
  <c r="DA151" i="44"/>
  <c r="DA150" i="44"/>
  <c r="L150" i="44" s="1"/>
  <c r="U150" i="44" s="1"/>
  <c r="L149" i="44"/>
  <c r="U149" i="44" s="1"/>
  <c r="DB158" i="44"/>
  <c r="DB159" i="44"/>
  <c r="CZ165" i="43"/>
  <c r="CZ166" i="43" s="1"/>
  <c r="CZ164" i="43"/>
  <c r="DH148" i="43"/>
  <c r="L148" i="43" s="1"/>
  <c r="U148" i="43" s="1"/>
  <c r="DH149" i="43"/>
  <c r="CY151" i="43"/>
  <c r="CY150" i="43"/>
  <c r="DD154" i="42"/>
  <c r="DD155" i="42"/>
  <c r="CY150" i="42"/>
  <c r="CY151" i="42"/>
  <c r="CZ162" i="42"/>
  <c r="CZ163" i="42"/>
  <c r="L146" i="54"/>
  <c r="U146" i="54" s="1"/>
  <c r="CZ149" i="54"/>
  <c r="CZ148" i="54"/>
  <c r="L148" i="54" s="1"/>
  <c r="U148" i="54" s="1"/>
  <c r="CY149" i="54"/>
  <c r="CY148" i="54"/>
  <c r="DD152" i="54"/>
  <c r="DD153" i="54"/>
  <c r="L148" i="42"/>
  <c r="U148" i="42" s="1"/>
  <c r="DF151" i="42"/>
  <c r="DF150" i="42"/>
  <c r="DH150" i="54"/>
  <c r="DH151" i="54"/>
  <c r="DF150" i="43"/>
  <c r="L149" i="43"/>
  <c r="U149" i="43" s="1"/>
  <c r="DF151" i="43"/>
  <c r="DF151" i="54"/>
  <c r="DF150" i="54"/>
  <c r="L149" i="54"/>
  <c r="U149" i="54" s="1"/>
  <c r="DG154" i="56"/>
  <c r="DG155" i="56"/>
  <c r="DB154" i="56"/>
  <c r="DB155" i="56"/>
  <c r="DD155" i="56"/>
  <c r="DD154" i="56"/>
  <c r="CY152" i="56"/>
  <c r="CY153" i="56"/>
  <c r="CX154" i="56"/>
  <c r="CX155" i="56"/>
  <c r="DH155" i="56"/>
  <c r="DH154" i="56"/>
  <c r="CZ155" i="56"/>
  <c r="CZ154" i="56"/>
  <c r="DA157" i="56"/>
  <c r="DA156" i="56"/>
  <c r="L152" i="56"/>
  <c r="U152" i="56" s="1"/>
  <c r="DF154" i="56"/>
  <c r="DF155" i="56"/>
  <c r="DC154" i="56"/>
  <c r="DC155" i="56"/>
  <c r="DI157" i="56"/>
  <c r="DI156" i="56"/>
  <c r="DJ154" i="56"/>
  <c r="DJ155" i="56"/>
  <c r="L151" i="56"/>
  <c r="U151" i="56" s="1"/>
  <c r="DE157" i="56"/>
  <c r="DE156" i="56"/>
  <c r="DI151" i="22"/>
  <c r="DI150" i="22"/>
  <c r="DH150" i="22"/>
  <c r="DH151" i="22"/>
  <c r="DG148" i="22"/>
  <c r="DG149" i="22"/>
  <c r="DF157" i="22"/>
  <c r="DF156" i="22"/>
  <c r="DD150" i="22"/>
  <c r="DD151" i="22"/>
  <c r="L148" i="22"/>
  <c r="U148" i="22" s="1"/>
  <c r="DB149" i="22"/>
  <c r="DB148" i="22"/>
  <c r="DA156" i="22"/>
  <c r="DA157" i="22"/>
  <c r="CY153" i="22"/>
  <c r="CY152" i="22"/>
  <c r="L149" i="22"/>
  <c r="U149" i="22" s="1"/>
  <c r="CX150" i="22"/>
  <c r="CX151" i="22"/>
  <c r="DH150" i="42"/>
  <c r="DH151" i="42"/>
  <c r="L149" i="42"/>
  <c r="U149" i="42" s="1"/>
  <c r="DH152" i="41" l="1"/>
  <c r="DH153" i="41"/>
  <c r="L150" i="41"/>
  <c r="U150" i="41" s="1"/>
  <c r="DF153" i="41"/>
  <c r="DF152" i="41"/>
  <c r="DD153" i="41"/>
  <c r="DD152" i="41"/>
  <c r="CY156" i="41"/>
  <c r="CY157" i="41"/>
  <c r="CZ152" i="41"/>
  <c r="CZ153" i="41"/>
  <c r="L151" i="41"/>
  <c r="U151" i="41" s="1"/>
  <c r="DH150" i="52"/>
  <c r="L150" i="52" s="1"/>
  <c r="U150" i="52" s="1"/>
  <c r="L149" i="52"/>
  <c r="U149" i="52" s="1"/>
  <c r="DH151" i="52"/>
  <c r="CZ150" i="22"/>
  <c r="CZ151" i="22"/>
  <c r="DI157" i="45"/>
  <c r="L155" i="45"/>
  <c r="U155" i="45" s="1"/>
  <c r="DI156" i="45"/>
  <c r="L156" i="45" s="1"/>
  <c r="U156" i="45" s="1"/>
  <c r="U165" i="46"/>
  <c r="L167" i="46"/>
  <c r="DA153" i="44"/>
  <c r="DA152" i="44"/>
  <c r="L152" i="44" s="1"/>
  <c r="U152" i="44" s="1"/>
  <c r="L151" i="44"/>
  <c r="U151" i="44" s="1"/>
  <c r="DB160" i="44"/>
  <c r="DB161" i="44"/>
  <c r="DH150" i="43"/>
  <c r="DH151" i="43"/>
  <c r="L150" i="43"/>
  <c r="U150" i="43" s="1"/>
  <c r="CY152" i="43"/>
  <c r="CY153" i="43"/>
  <c r="DD157" i="42"/>
  <c r="DD156" i="42"/>
  <c r="CY152" i="42"/>
  <c r="CY153" i="42"/>
  <c r="CZ164" i="42"/>
  <c r="CZ165" i="42"/>
  <c r="CZ166" i="42" s="1"/>
  <c r="CZ151" i="54"/>
  <c r="CZ150" i="54"/>
  <c r="CY150" i="54"/>
  <c r="L150" i="54" s="1"/>
  <c r="U150" i="54" s="1"/>
  <c r="CY151" i="54"/>
  <c r="DD154" i="54"/>
  <c r="DD155" i="54"/>
  <c r="L150" i="42"/>
  <c r="U150" i="42" s="1"/>
  <c r="DF152" i="42"/>
  <c r="DF153" i="42"/>
  <c r="DH152" i="54"/>
  <c r="DH153" i="54"/>
  <c r="DF152" i="43"/>
  <c r="DF153" i="43"/>
  <c r="L151" i="43"/>
  <c r="U151" i="43" s="1"/>
  <c r="DF153" i="54"/>
  <c r="DF152" i="54"/>
  <c r="L151" i="54"/>
  <c r="U151" i="54" s="1"/>
  <c r="DE159" i="56"/>
  <c r="DE158" i="56"/>
  <c r="DF156" i="56"/>
  <c r="DF157" i="56"/>
  <c r="DH157" i="56"/>
  <c r="DH156" i="56"/>
  <c r="CY154" i="56"/>
  <c r="CY155" i="56"/>
  <c r="DI159" i="56"/>
  <c r="DI158" i="56"/>
  <c r="CX156" i="56"/>
  <c r="L155" i="56"/>
  <c r="U155" i="56" s="1"/>
  <c r="CX157" i="56"/>
  <c r="CZ157" i="56"/>
  <c r="CZ156" i="56"/>
  <c r="L154" i="56"/>
  <c r="U154" i="56" s="1"/>
  <c r="DG156" i="56"/>
  <c r="DG157" i="56"/>
  <c r="DA159" i="56"/>
  <c r="DA158" i="56"/>
  <c r="DB156" i="56"/>
  <c r="DB157" i="56"/>
  <c r="DJ156" i="56"/>
  <c r="DJ157" i="56"/>
  <c r="DC156" i="56"/>
  <c r="DC157" i="56"/>
  <c r="L153" i="56"/>
  <c r="U153" i="56" s="1"/>
  <c r="DD157" i="56"/>
  <c r="DD156" i="56"/>
  <c r="DI152" i="22"/>
  <c r="DI153" i="22"/>
  <c r="DH152" i="22"/>
  <c r="DH153" i="22"/>
  <c r="DG151" i="22"/>
  <c r="DG150" i="22"/>
  <c r="DF159" i="22"/>
  <c r="DF158" i="22"/>
  <c r="DD152" i="22"/>
  <c r="DD153" i="22"/>
  <c r="DB150" i="22"/>
  <c r="L150" i="22" s="1"/>
  <c r="U150" i="22" s="1"/>
  <c r="DB151" i="22"/>
  <c r="DA158" i="22"/>
  <c r="DA159" i="22"/>
  <c r="CY155" i="22"/>
  <c r="CY154" i="22"/>
  <c r="CX152" i="22"/>
  <c r="L151" i="22"/>
  <c r="U151" i="22" s="1"/>
  <c r="CX153" i="22"/>
  <c r="DH153" i="42"/>
  <c r="L151" i="42"/>
  <c r="U151" i="42" s="1"/>
  <c r="DH152" i="42"/>
  <c r="L152" i="41" l="1"/>
  <c r="U152" i="41" s="1"/>
  <c r="DH155" i="41"/>
  <c r="DH154" i="41"/>
  <c r="DF155" i="41"/>
  <c r="DF154" i="41"/>
  <c r="DD154" i="41"/>
  <c r="DD155" i="41"/>
  <c r="CY159" i="41"/>
  <c r="CY158" i="41"/>
  <c r="CZ155" i="41"/>
  <c r="CZ154" i="41"/>
  <c r="L153" i="41"/>
  <c r="U153" i="41" s="1"/>
  <c r="L151" i="52"/>
  <c r="U151" i="52" s="1"/>
  <c r="DH153" i="52"/>
  <c r="DH152" i="52"/>
  <c r="L152" i="52" s="1"/>
  <c r="U152" i="52" s="1"/>
  <c r="CZ152" i="22"/>
  <c r="CZ153" i="22"/>
  <c r="DI158" i="45"/>
  <c r="L158" i="45" s="1"/>
  <c r="U158" i="45" s="1"/>
  <c r="DI159" i="45"/>
  <c r="L157" i="45"/>
  <c r="U157" i="45" s="1"/>
  <c r="DA155" i="44"/>
  <c r="DA154" i="44"/>
  <c r="L154" i="44" s="1"/>
  <c r="U154" i="44" s="1"/>
  <c r="L153" i="44"/>
  <c r="U153" i="44" s="1"/>
  <c r="DB163" i="44"/>
  <c r="DB162" i="44"/>
  <c r="DH153" i="43"/>
  <c r="DH152" i="43"/>
  <c r="L152" i="43"/>
  <c r="U152" i="43" s="1"/>
  <c r="CY155" i="43"/>
  <c r="CY154" i="43"/>
  <c r="DD158" i="42"/>
  <c r="DD159" i="42"/>
  <c r="L152" i="42"/>
  <c r="U152" i="42" s="1"/>
  <c r="CY154" i="42"/>
  <c r="CY155" i="42"/>
  <c r="CZ152" i="54"/>
  <c r="CZ153" i="54"/>
  <c r="CY153" i="54"/>
  <c r="CY152" i="54"/>
  <c r="L152" i="54" s="1"/>
  <c r="U152" i="54" s="1"/>
  <c r="DD156" i="54"/>
  <c r="DD157" i="54"/>
  <c r="DF155" i="42"/>
  <c r="DF154" i="42"/>
  <c r="DH154" i="54"/>
  <c r="DH155" i="54"/>
  <c r="DF154" i="43"/>
  <c r="DF155" i="43"/>
  <c r="L153" i="43"/>
  <c r="U153" i="43" s="1"/>
  <c r="DF155" i="54"/>
  <c r="DF154" i="54"/>
  <c r="L153" i="54"/>
  <c r="U153" i="54" s="1"/>
  <c r="DD159" i="56"/>
  <c r="DD158" i="56"/>
  <c r="CY156" i="56"/>
  <c r="CY157" i="56"/>
  <c r="DA161" i="56"/>
  <c r="DA160" i="56"/>
  <c r="L156" i="56"/>
  <c r="U156" i="56" s="1"/>
  <c r="DJ158" i="56"/>
  <c r="DJ159" i="56"/>
  <c r="DF158" i="56"/>
  <c r="DF159" i="56"/>
  <c r="DC158" i="56"/>
  <c r="DC159" i="56"/>
  <c r="DB158" i="56"/>
  <c r="DB159" i="56"/>
  <c r="DG158" i="56"/>
  <c r="DG159" i="56"/>
  <c r="CZ159" i="56"/>
  <c r="CZ158" i="56"/>
  <c r="L157" i="56"/>
  <c r="U157" i="56" s="1"/>
  <c r="CX158" i="56"/>
  <c r="CX159" i="56"/>
  <c r="DI161" i="56"/>
  <c r="DI160" i="56"/>
  <c r="DH159" i="56"/>
  <c r="DH158" i="56"/>
  <c r="DE161" i="56"/>
  <c r="DE160" i="56"/>
  <c r="DI155" i="22"/>
  <c r="DI154" i="22"/>
  <c r="DH154" i="22"/>
  <c r="DH155" i="22"/>
  <c r="DG152" i="22"/>
  <c r="DG153" i="22"/>
  <c r="DF161" i="22"/>
  <c r="DF160" i="22"/>
  <c r="DD154" i="22"/>
  <c r="DD155" i="22"/>
  <c r="DB152" i="22"/>
  <c r="DB153" i="22"/>
  <c r="L152" i="22"/>
  <c r="U152" i="22" s="1"/>
  <c r="DA161" i="22"/>
  <c r="DA160" i="22"/>
  <c r="CY156" i="22"/>
  <c r="CY157" i="22"/>
  <c r="CX154" i="22"/>
  <c r="L153" i="22"/>
  <c r="U153" i="22" s="1"/>
  <c r="CX155" i="22"/>
  <c r="DH154" i="42"/>
  <c r="L154" i="42" s="1"/>
  <c r="U154" i="42" s="1"/>
  <c r="L153" i="42"/>
  <c r="U153" i="42" s="1"/>
  <c r="DH155" i="42"/>
  <c r="DH157" i="41" l="1"/>
  <c r="DH156" i="41"/>
  <c r="DF156" i="41"/>
  <c r="DF157" i="41"/>
  <c r="L154" i="41"/>
  <c r="U154" i="41" s="1"/>
  <c r="DD156" i="41"/>
  <c r="DD157" i="41"/>
  <c r="CY161" i="41"/>
  <c r="CY160" i="41"/>
  <c r="CZ157" i="41"/>
  <c r="CZ156" i="41"/>
  <c r="L156" i="41" s="1"/>
  <c r="U156" i="41" s="1"/>
  <c r="L155" i="41"/>
  <c r="U155" i="41" s="1"/>
  <c r="DH154" i="52"/>
  <c r="L154" i="52" s="1"/>
  <c r="U154" i="52" s="1"/>
  <c r="DH155" i="52"/>
  <c r="L153" i="52"/>
  <c r="U153" i="52" s="1"/>
  <c r="CZ155" i="22"/>
  <c r="CZ154" i="22"/>
  <c r="L159" i="45"/>
  <c r="U159" i="45" s="1"/>
  <c r="DI161" i="45"/>
  <c r="DI160" i="45"/>
  <c r="L160" i="45" s="1"/>
  <c r="U160" i="45" s="1"/>
  <c r="DA156" i="44"/>
  <c r="L156" i="44" s="1"/>
  <c r="U156" i="44" s="1"/>
  <c r="DA157" i="44"/>
  <c r="L155" i="44"/>
  <c r="U155" i="44" s="1"/>
  <c r="DB164" i="44"/>
  <c r="DB165" i="44"/>
  <c r="DH154" i="43"/>
  <c r="L154" i="43" s="1"/>
  <c r="U154" i="43" s="1"/>
  <c r="DH155" i="43"/>
  <c r="CY156" i="43"/>
  <c r="CY157" i="43"/>
  <c r="DD161" i="42"/>
  <c r="DD160" i="42"/>
  <c r="CY156" i="42"/>
  <c r="CY157" i="42"/>
  <c r="CZ154" i="54"/>
  <c r="CZ155" i="54"/>
  <c r="CY154" i="54"/>
  <c r="L154" i="54" s="1"/>
  <c r="U154" i="54" s="1"/>
  <c r="CY155" i="54"/>
  <c r="DD158" i="54"/>
  <c r="DD159" i="54"/>
  <c r="DF156" i="42"/>
  <c r="DF157" i="42"/>
  <c r="DH156" i="54"/>
  <c r="DH157" i="54"/>
  <c r="DF156" i="43"/>
  <c r="DF157" i="43"/>
  <c r="DF157" i="54"/>
  <c r="DF156" i="54"/>
  <c r="CY158" i="56"/>
  <c r="CY159" i="56"/>
  <c r="DE163" i="56"/>
  <c r="DE162" i="56"/>
  <c r="DB160" i="56"/>
  <c r="DB161" i="56"/>
  <c r="L159" i="56"/>
  <c r="U159" i="56" s="1"/>
  <c r="CX160" i="56"/>
  <c r="CX161" i="56"/>
  <c r="CZ161" i="56"/>
  <c r="CZ160" i="56"/>
  <c r="DI163" i="56"/>
  <c r="DI162" i="56"/>
  <c r="DF160" i="56"/>
  <c r="DF161" i="56"/>
  <c r="DH161" i="56"/>
  <c r="DH160" i="56"/>
  <c r="L158" i="56"/>
  <c r="U158" i="56" s="1"/>
  <c r="DG160" i="56"/>
  <c r="DG161" i="56"/>
  <c r="DC160" i="56"/>
  <c r="DC161" i="56"/>
  <c r="DJ160" i="56"/>
  <c r="DJ161" i="56"/>
  <c r="DA163" i="56"/>
  <c r="DA162" i="56"/>
  <c r="DD161" i="56"/>
  <c r="DD160" i="56"/>
  <c r="DI156" i="22"/>
  <c r="DI157" i="22"/>
  <c r="DH156" i="22"/>
  <c r="DH157" i="22"/>
  <c r="DG155" i="22"/>
  <c r="DG154" i="22"/>
  <c r="DF163" i="22"/>
  <c r="DF162" i="22"/>
  <c r="DD156" i="22"/>
  <c r="DD157" i="22"/>
  <c r="DB154" i="22"/>
  <c r="L154" i="22" s="1"/>
  <c r="U154" i="22" s="1"/>
  <c r="DB155" i="22"/>
  <c r="DA162" i="22"/>
  <c r="DA163" i="22"/>
  <c r="CY159" i="22"/>
  <c r="CY158" i="22"/>
  <c r="CX156" i="22"/>
  <c r="L155" i="22"/>
  <c r="U155" i="22" s="1"/>
  <c r="CX157" i="22"/>
  <c r="DH156" i="42"/>
  <c r="L156" i="42" s="1"/>
  <c r="U156" i="42" s="1"/>
  <c r="L155" i="42"/>
  <c r="U155" i="42" s="1"/>
  <c r="DH157" i="42"/>
  <c r="DH159" i="41" l="1"/>
  <c r="DH158" i="41"/>
  <c r="DF159" i="41"/>
  <c r="DF158" i="41"/>
  <c r="DD158" i="41"/>
  <c r="DD159" i="41"/>
  <c r="CY162" i="41"/>
  <c r="CY163" i="41"/>
  <c r="CZ159" i="41"/>
  <c r="CZ158" i="41"/>
  <c r="L157" i="41"/>
  <c r="U157" i="41" s="1"/>
  <c r="DH156" i="52"/>
  <c r="L156" i="52" s="1"/>
  <c r="U156" i="52" s="1"/>
  <c r="L155" i="52"/>
  <c r="U155" i="52" s="1"/>
  <c r="DH157" i="52"/>
  <c r="CZ156" i="22"/>
  <c r="CZ157" i="22"/>
  <c r="DI163" i="45"/>
  <c r="DI162" i="45"/>
  <c r="L162" i="45" s="1"/>
  <c r="U162" i="45" s="1"/>
  <c r="L161" i="45"/>
  <c r="U161" i="45" s="1"/>
  <c r="DA159" i="44"/>
  <c r="DA158" i="44"/>
  <c r="L158" i="44" s="1"/>
  <c r="U158" i="44" s="1"/>
  <c r="L157" i="44"/>
  <c r="U157" i="44" s="1"/>
  <c r="DB166" i="44"/>
  <c r="DH156" i="43"/>
  <c r="DH157" i="43"/>
  <c r="L156" i="43"/>
  <c r="U156" i="43" s="1"/>
  <c r="L155" i="43"/>
  <c r="U155" i="43" s="1"/>
  <c r="CY159" i="43"/>
  <c r="CY158" i="43"/>
  <c r="DD163" i="42"/>
  <c r="DD162" i="42"/>
  <c r="CY158" i="42"/>
  <c r="CY159" i="42"/>
  <c r="CZ157" i="54"/>
  <c r="CZ156" i="54"/>
  <c r="CY157" i="54"/>
  <c r="CY156" i="54"/>
  <c r="L156" i="54" s="1"/>
  <c r="U156" i="54" s="1"/>
  <c r="L155" i="54"/>
  <c r="U155" i="54" s="1"/>
  <c r="DD160" i="54"/>
  <c r="DD161" i="54"/>
  <c r="DF158" i="42"/>
  <c r="DF159" i="42"/>
  <c r="DH158" i="54"/>
  <c r="DH159" i="54"/>
  <c r="DF159" i="43"/>
  <c r="L157" i="43"/>
  <c r="U157" i="43" s="1"/>
  <c r="DF158" i="43"/>
  <c r="DF159" i="54"/>
  <c r="DF158" i="54"/>
  <c r="L157" i="54"/>
  <c r="U157" i="54" s="1"/>
  <c r="DF162" i="56"/>
  <c r="DF163" i="56"/>
  <c r="DJ162" i="56"/>
  <c r="DJ163" i="56"/>
  <c r="DG162" i="56"/>
  <c r="DG163" i="56"/>
  <c r="DH163" i="56"/>
  <c r="DH162" i="56"/>
  <c r="DI165" i="56"/>
  <c r="DI166" i="56" s="1"/>
  <c r="DI164" i="56"/>
  <c r="DE165" i="56"/>
  <c r="DE166" i="56" s="1"/>
  <c r="DE164" i="56"/>
  <c r="CZ163" i="56"/>
  <c r="CZ162" i="56"/>
  <c r="DB162" i="56"/>
  <c r="DB163" i="56"/>
  <c r="CY160" i="56"/>
  <c r="L160" i="56" s="1"/>
  <c r="U160" i="56" s="1"/>
  <c r="CY161" i="56"/>
  <c r="DD163" i="56"/>
  <c r="DD162" i="56"/>
  <c r="DC162" i="56"/>
  <c r="DC163" i="56"/>
  <c r="DA165" i="56"/>
  <c r="DA166" i="56" s="1"/>
  <c r="DA164" i="56"/>
  <c r="L161" i="56"/>
  <c r="U161" i="56" s="1"/>
  <c r="CX162" i="56"/>
  <c r="CX163" i="56"/>
  <c r="DI159" i="22"/>
  <c r="DI158" i="22"/>
  <c r="DH158" i="22"/>
  <c r="DH159" i="22"/>
  <c r="DG157" i="22"/>
  <c r="DG156" i="22"/>
  <c r="DF164" i="22"/>
  <c r="DF165" i="22"/>
  <c r="DF166" i="22" s="1"/>
  <c r="DD158" i="22"/>
  <c r="DD159" i="22"/>
  <c r="DB156" i="22"/>
  <c r="DB157" i="22"/>
  <c r="L156" i="22"/>
  <c r="U156" i="22" s="1"/>
  <c r="DA165" i="22"/>
  <c r="DA166" i="22" s="1"/>
  <c r="DA164" i="22"/>
  <c r="CY161" i="22"/>
  <c r="CY160" i="22"/>
  <c r="CX158" i="22"/>
  <c r="L157" i="22"/>
  <c r="U157" i="22" s="1"/>
  <c r="CX159" i="22"/>
  <c r="DH159" i="42"/>
  <c r="DH158" i="42"/>
  <c r="L158" i="42" s="1"/>
  <c r="U158" i="42" s="1"/>
  <c r="L157" i="42"/>
  <c r="U157" i="42" s="1"/>
  <c r="DH160" i="41" l="1"/>
  <c r="DH161" i="41"/>
  <c r="DF161" i="41"/>
  <c r="DF160" i="41"/>
  <c r="L158" i="41"/>
  <c r="U158" i="41" s="1"/>
  <c r="DD161" i="41"/>
  <c r="DD160" i="41"/>
  <c r="CY165" i="41"/>
  <c r="CY166" i="41" s="1"/>
  <c r="CY164" i="41"/>
  <c r="CZ160" i="41"/>
  <c r="L159" i="41"/>
  <c r="U159" i="41" s="1"/>
  <c r="CZ161" i="41"/>
  <c r="DH158" i="52"/>
  <c r="L158" i="52" s="1"/>
  <c r="U158" i="52" s="1"/>
  <c r="L157" i="52"/>
  <c r="U157" i="52" s="1"/>
  <c r="DH159" i="52"/>
  <c r="CZ159" i="22"/>
  <c r="CZ158" i="22"/>
  <c r="L163" i="45"/>
  <c r="U163" i="45" s="1"/>
  <c r="DI165" i="45"/>
  <c r="DI164" i="45"/>
  <c r="L164" i="45" s="1"/>
  <c r="U164" i="45" s="1"/>
  <c r="DA161" i="44"/>
  <c r="DA160" i="44"/>
  <c r="L160" i="44" s="1"/>
  <c r="U160" i="44" s="1"/>
  <c r="L159" i="44"/>
  <c r="U159" i="44" s="1"/>
  <c r="DH158" i="43"/>
  <c r="L158" i="43" s="1"/>
  <c r="U158" i="43" s="1"/>
  <c r="DH159" i="43"/>
  <c r="CY160" i="43"/>
  <c r="CY161" i="43"/>
  <c r="DD165" i="42"/>
  <c r="DD166" i="42" s="1"/>
  <c r="DD164" i="42"/>
  <c r="CY161" i="42"/>
  <c r="CY160" i="42"/>
  <c r="CZ159" i="54"/>
  <c r="CZ158" i="54"/>
  <c r="L158" i="54" s="1"/>
  <c r="U158" i="54" s="1"/>
  <c r="CY158" i="54"/>
  <c r="CY159" i="54"/>
  <c r="DD162" i="54"/>
  <c r="DD163" i="54"/>
  <c r="DF161" i="42"/>
  <c r="DF160" i="42"/>
  <c r="DH160" i="54"/>
  <c r="DH161" i="54"/>
  <c r="DF161" i="43"/>
  <c r="L159" i="43"/>
  <c r="U159" i="43" s="1"/>
  <c r="DF160" i="43"/>
  <c r="DF161" i="54"/>
  <c r="DF160" i="54"/>
  <c r="CX164" i="56"/>
  <c r="CX165" i="56"/>
  <c r="DD165" i="56"/>
  <c r="DD166" i="56" s="1"/>
  <c r="DD164" i="56"/>
  <c r="DJ164" i="56"/>
  <c r="DJ165" i="56"/>
  <c r="DJ166" i="56" s="1"/>
  <c r="L162" i="56"/>
  <c r="U162" i="56" s="1"/>
  <c r="DC164" i="56"/>
  <c r="DC165" i="56"/>
  <c r="DC166" i="56" s="1"/>
  <c r="CY162" i="56"/>
  <c r="CY163" i="56"/>
  <c r="DH165" i="56"/>
  <c r="DH166" i="56" s="1"/>
  <c r="DH164" i="56"/>
  <c r="CZ165" i="56"/>
  <c r="CZ166" i="56" s="1"/>
  <c r="CZ164" i="56"/>
  <c r="DG164" i="56"/>
  <c r="DG165" i="56"/>
  <c r="DG166" i="56" s="1"/>
  <c r="DF164" i="56"/>
  <c r="DF165" i="56"/>
  <c r="DF166" i="56" s="1"/>
  <c r="DB164" i="56"/>
  <c r="DB165" i="56"/>
  <c r="DB166" i="56" s="1"/>
  <c r="DI160" i="22"/>
  <c r="DI161" i="22"/>
  <c r="DH160" i="22"/>
  <c r="DH161" i="22"/>
  <c r="DG158" i="22"/>
  <c r="DG159" i="22"/>
  <c r="DD160" i="22"/>
  <c r="DD161" i="22"/>
  <c r="DB158" i="22"/>
  <c r="DB159" i="22"/>
  <c r="L158" i="22"/>
  <c r="U158" i="22" s="1"/>
  <c r="CY163" i="22"/>
  <c r="CY162" i="22"/>
  <c r="CX160" i="22"/>
  <c r="L159" i="22"/>
  <c r="U159" i="22" s="1"/>
  <c r="CX161" i="22"/>
  <c r="L159" i="42"/>
  <c r="U159" i="42" s="1"/>
  <c r="DH161" i="42"/>
  <c r="DH160" i="42"/>
  <c r="L160" i="42" s="1"/>
  <c r="U160" i="42" s="1"/>
  <c r="DH162" i="41" l="1"/>
  <c r="DH163" i="41"/>
  <c r="DF163" i="41"/>
  <c r="DF162" i="41"/>
  <c r="L160" i="41"/>
  <c r="U160" i="41" s="1"/>
  <c r="DD163" i="41"/>
  <c r="DD162" i="41"/>
  <c r="CZ163" i="41"/>
  <c r="CZ162" i="41"/>
  <c r="L161" i="41"/>
  <c r="U161" i="41" s="1"/>
  <c r="L159" i="52"/>
  <c r="U159" i="52" s="1"/>
  <c r="DH161" i="52"/>
  <c r="DH160" i="52"/>
  <c r="L160" i="52" s="1"/>
  <c r="U160" i="52" s="1"/>
  <c r="CZ160" i="22"/>
  <c r="CZ161" i="22"/>
  <c r="L165" i="45"/>
  <c r="DI166" i="45"/>
  <c r="DA163" i="44"/>
  <c r="DA162" i="44"/>
  <c r="L162" i="44" s="1"/>
  <c r="U162" i="44" s="1"/>
  <c r="L161" i="44"/>
  <c r="U161" i="44" s="1"/>
  <c r="DH161" i="43"/>
  <c r="DH160" i="43"/>
  <c r="L160" i="43"/>
  <c r="U160" i="43" s="1"/>
  <c r="CY163" i="43"/>
  <c r="CY162" i="43"/>
  <c r="CY162" i="42"/>
  <c r="CY163" i="42"/>
  <c r="CZ161" i="54"/>
  <c r="CZ160" i="54"/>
  <c r="CY161" i="54"/>
  <c r="CY160" i="54"/>
  <c r="L160" i="54" s="1"/>
  <c r="U160" i="54" s="1"/>
  <c r="L159" i="54"/>
  <c r="U159" i="54" s="1"/>
  <c r="DD164" i="54"/>
  <c r="DD165" i="54"/>
  <c r="DD166" i="54" s="1"/>
  <c r="DF163" i="42"/>
  <c r="DF162" i="42"/>
  <c r="DH162" i="54"/>
  <c r="DH163" i="54"/>
  <c r="DF162" i="43"/>
  <c r="L161" i="43"/>
  <c r="U161" i="43" s="1"/>
  <c r="DF163" i="43"/>
  <c r="DF163" i="54"/>
  <c r="DF162" i="54"/>
  <c r="L161" i="54"/>
  <c r="U161" i="54" s="1"/>
  <c r="CX166" i="56"/>
  <c r="CY164" i="56"/>
  <c r="L164" i="56" s="1"/>
  <c r="U164" i="56" s="1"/>
  <c r="CY165" i="56"/>
  <c r="CY166" i="56" s="1"/>
  <c r="L163" i="56"/>
  <c r="U163" i="56" s="1"/>
  <c r="DI163" i="22"/>
  <c r="DI162" i="22"/>
  <c r="DH162" i="22"/>
  <c r="DH163" i="22"/>
  <c r="DG160" i="22"/>
  <c r="DG161" i="22"/>
  <c r="DD162" i="22"/>
  <c r="DD163" i="22"/>
  <c r="DB160" i="22"/>
  <c r="L160" i="22" s="1"/>
  <c r="U160" i="22" s="1"/>
  <c r="DB161" i="22"/>
  <c r="CY165" i="22"/>
  <c r="CY166" i="22" s="1"/>
  <c r="CY164" i="22"/>
  <c r="CX162" i="22"/>
  <c r="L161" i="22"/>
  <c r="U161" i="22" s="1"/>
  <c r="CX163" i="22"/>
  <c r="DH162" i="42"/>
  <c r="L162" i="42" s="1"/>
  <c r="U162" i="42" s="1"/>
  <c r="L161" i="42"/>
  <c r="U161" i="42" s="1"/>
  <c r="DH163" i="42"/>
  <c r="DH164" i="41" l="1"/>
  <c r="DH165" i="41"/>
  <c r="DH166" i="41" s="1"/>
  <c r="DF164" i="41"/>
  <c r="DF165" i="41"/>
  <c r="DF166" i="41" s="1"/>
  <c r="DD165" i="41"/>
  <c r="DD166" i="41" s="1"/>
  <c r="DD164" i="41"/>
  <c r="L162" i="41"/>
  <c r="U162" i="41" s="1"/>
  <c r="CZ164" i="41"/>
  <c r="L163" i="41"/>
  <c r="U163" i="41" s="1"/>
  <c r="CZ165" i="41"/>
  <c r="DH162" i="52"/>
  <c r="L162" i="52" s="1"/>
  <c r="U162" i="52" s="1"/>
  <c r="L161" i="52"/>
  <c r="U161" i="52" s="1"/>
  <c r="DH163" i="52"/>
  <c r="CZ162" i="22"/>
  <c r="CZ163" i="22"/>
  <c r="U165" i="45"/>
  <c r="L167" i="45"/>
  <c r="DA165" i="44"/>
  <c r="DA164" i="44"/>
  <c r="L164" i="44" s="1"/>
  <c r="U164" i="44" s="1"/>
  <c r="L163" i="44"/>
  <c r="U163" i="44" s="1"/>
  <c r="DH162" i="43"/>
  <c r="L162" i="43" s="1"/>
  <c r="U162" i="43" s="1"/>
  <c r="DH163" i="43"/>
  <c r="CY165" i="43"/>
  <c r="CY166" i="43" s="1"/>
  <c r="CY164" i="43"/>
  <c r="CY165" i="42"/>
  <c r="CY166" i="42" s="1"/>
  <c r="CY164" i="42"/>
  <c r="CZ163" i="54"/>
  <c r="CZ162" i="54"/>
  <c r="CY162" i="54"/>
  <c r="L162" i="54" s="1"/>
  <c r="U162" i="54" s="1"/>
  <c r="CY163" i="54"/>
  <c r="DF164" i="42"/>
  <c r="DF165" i="42"/>
  <c r="DF166" i="42" s="1"/>
  <c r="DH164" i="54"/>
  <c r="DH165" i="54"/>
  <c r="DH166" i="54" s="1"/>
  <c r="DF165" i="43"/>
  <c r="DF164" i="43"/>
  <c r="DF165" i="54"/>
  <c r="DF164" i="54"/>
  <c r="L165" i="56"/>
  <c r="DI164" i="22"/>
  <c r="DI165" i="22"/>
  <c r="DI166" i="22" s="1"/>
  <c r="DH164" i="22"/>
  <c r="DH165" i="22"/>
  <c r="DH166" i="22" s="1"/>
  <c r="DG162" i="22"/>
  <c r="DG163" i="22"/>
  <c r="DD165" i="22"/>
  <c r="DD166" i="22" s="1"/>
  <c r="DD164" i="22"/>
  <c r="DB162" i="22"/>
  <c r="L162" i="22" s="1"/>
  <c r="U162" i="22" s="1"/>
  <c r="DB163" i="22"/>
  <c r="CX164" i="22"/>
  <c r="CX165" i="22"/>
  <c r="L163" i="42"/>
  <c r="U163" i="42" s="1"/>
  <c r="DH165" i="42"/>
  <c r="DH164" i="42"/>
  <c r="L164" i="42" s="1"/>
  <c r="U164" i="42" s="1"/>
  <c r="L164" i="41" l="1"/>
  <c r="U164" i="41" s="1"/>
  <c r="L165" i="41"/>
  <c r="CZ166" i="41"/>
  <c r="DH164" i="52"/>
  <c r="L164" i="52" s="1"/>
  <c r="U164" i="52" s="1"/>
  <c r="L163" i="52"/>
  <c r="U163" i="52" s="1"/>
  <c r="DH165" i="52"/>
  <c r="CZ164" i="22"/>
  <c r="CZ165" i="22"/>
  <c r="CZ166" i="22" s="1"/>
  <c r="DA166" i="44"/>
  <c r="L165" i="44"/>
  <c r="DH165" i="43"/>
  <c r="DH166" i="43" s="1"/>
  <c r="DH164" i="43"/>
  <c r="L164" i="43"/>
  <c r="U164" i="43" s="1"/>
  <c r="L163" i="43"/>
  <c r="U163" i="43" s="1"/>
  <c r="CZ164" i="54"/>
  <c r="CZ165" i="54"/>
  <c r="CZ166" i="54" s="1"/>
  <c r="CY165" i="54"/>
  <c r="CY166" i="54" s="1"/>
  <c r="CY164" i="54"/>
  <c r="L164" i="54" s="1"/>
  <c r="U164" i="54" s="1"/>
  <c r="L163" i="54"/>
  <c r="U163" i="54" s="1"/>
  <c r="DF166" i="43"/>
  <c r="L165" i="43"/>
  <c r="DF166" i="54"/>
  <c r="L165" i="54"/>
  <c r="U165" i="56"/>
  <c r="L167" i="56"/>
  <c r="DG165" i="22"/>
  <c r="DG166" i="22" s="1"/>
  <c r="DG164" i="22"/>
  <c r="DB164" i="22"/>
  <c r="DB165" i="22"/>
  <c r="DB166" i="22" s="1"/>
  <c r="L164" i="22"/>
  <c r="U164" i="22" s="1"/>
  <c r="L163" i="22"/>
  <c r="U163" i="22" s="1"/>
  <c r="L165" i="22"/>
  <c r="CX166" i="22"/>
  <c r="DH166" i="42"/>
  <c r="L165" i="42"/>
  <c r="U165" i="41" l="1"/>
  <c r="L167" i="41"/>
  <c r="DH166" i="52"/>
  <c r="L165" i="52"/>
  <c r="U165" i="44"/>
  <c r="L167" i="44"/>
  <c r="U165" i="43"/>
  <c r="L167" i="43"/>
  <c r="U165" i="54"/>
  <c r="L167" i="54"/>
  <c r="U165" i="22"/>
  <c r="L167" i="22"/>
  <c r="U165" i="42"/>
  <c r="L167" i="42"/>
  <c r="U165" i="52" l="1"/>
  <c r="L167" i="52"/>
</calcChain>
</file>

<file path=xl/comments1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2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3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4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5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6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7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8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9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10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X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11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12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comments13.xml><?xml version="1.0" encoding="utf-8"?>
<comments xmlns="http://schemas.openxmlformats.org/spreadsheetml/2006/main">
  <authors>
    <author>Schultz Maj Matthew J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Schultz Maj Matthew J:
ALL OTHER MPSRON NUMBERS IN OTHER TABS AUTO-POPULATED BASED OFF DIFFERENCE FROM PREVIOUS ELEMENTS</t>
        </r>
      </text>
    </comment>
    <comment ref="L3" authorId="0" shapeId="0">
      <text>
        <r>
          <rPr>
            <b/>
            <sz val="12"/>
            <color indexed="81"/>
            <rFont val="Tahoma"/>
            <family val="2"/>
          </rPr>
          <t xml:space="preserve">Schultz Maj Matthew J: </t>
        </r>
        <r>
          <rPr>
            <sz val="12"/>
            <color indexed="81"/>
            <rFont val="Tahoma"/>
            <family val="2"/>
          </rPr>
          <t xml:space="preserve">DO NOT ADJUST THIS NUMBER… THIS IS AUTO CALCULATED BY MULTIPLYING FY-18 TFSMS DATA BY THE TYPE AND NUMBER OF EACH UNIT ACCOUNTED FOR IN THE INPUT SECTION
</t>
        </r>
      </text>
    </comment>
    <comment ref="BO46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 ASSUMING ALL MOBILE LOADED</t>
        </r>
      </text>
    </comment>
    <comment ref="J66" authorId="0" shapeId="0">
      <text>
        <r>
          <rPr>
            <b/>
            <sz val="10"/>
            <color indexed="81"/>
            <rFont val="Tahoma"/>
            <family val="2"/>
          </rPr>
          <t>Schultz Maj Matthew J:</t>
        </r>
        <r>
          <rPr>
            <sz val="10"/>
            <color indexed="81"/>
            <rFont val="Tahoma"/>
            <family val="2"/>
          </rPr>
          <t xml:space="preserve">
FOR CJFEO MODEL…. ASSUMED ALL HMMWVS ARE SPLIT BETWEEN 2D AND $D VARIENTS WITH MAX TRAILERS</t>
        </r>
      </text>
    </comment>
    <comment ref="BO117" authorId="0" shapeId="0">
      <text>
        <r>
          <rPr>
            <b/>
            <sz val="9"/>
            <color indexed="81"/>
            <rFont val="Tahoma"/>
            <family val="2"/>
          </rPr>
          <t>Schultz Maj Matthew J:</t>
        </r>
        <r>
          <rPr>
            <sz val="9"/>
            <color indexed="81"/>
            <rFont val="Tahoma"/>
            <family val="2"/>
          </rPr>
          <t xml:space="preserve">
ASSUMING ALL WILL SWIM
</t>
        </r>
      </text>
    </comment>
  </commentList>
</comments>
</file>

<file path=xl/sharedStrings.xml><?xml version="1.0" encoding="utf-8"?>
<sst xmlns="http://schemas.openxmlformats.org/spreadsheetml/2006/main" count="11829" uniqueCount="816">
  <si>
    <t>RIFLE,7.62 MILLIMET</t>
  </si>
  <si>
    <t>MACHINE GUN,7.62 MI</t>
  </si>
  <si>
    <t>PISTOL,9 MILLIMETER</t>
  </si>
  <si>
    <t>LAUNCHER,PRACTICE,S</t>
  </si>
  <si>
    <t>TAMCN</t>
  </si>
  <si>
    <t>NOMEN</t>
  </si>
  <si>
    <t>SHOTGUN,12 GAGE,RIO</t>
  </si>
  <si>
    <t>ARMOR SET,SUPPLEMEN</t>
  </si>
  <si>
    <t>PISTOL,CALIBER .45,</t>
  </si>
  <si>
    <t>SHOTGUN,COMBAT</t>
  </si>
  <si>
    <t>RIFLE, 7.62M AK-47</t>
  </si>
  <si>
    <t>GUN, 7.62MM RPD LIG</t>
  </si>
  <si>
    <t>RIFLE, 5.45MM AK-74</t>
  </si>
  <si>
    <t>LAUNCHER, RPG-7 ROC</t>
  </si>
  <si>
    <t>DISPOSABLE ANTI-TAN</t>
  </si>
  <si>
    <t>MORTAR, 82MM 2B14 P</t>
  </si>
  <si>
    <t>GUN, 12.7X108MM DSH</t>
  </si>
  <si>
    <t>RIFLE, 7.62MM SVD S</t>
  </si>
  <si>
    <t>GUN, 7.62MM PKM GEN</t>
  </si>
  <si>
    <t>RIFLE, 7.62MM G3 AS</t>
  </si>
  <si>
    <t>ROCKET, INERT RPG-7</t>
  </si>
  <si>
    <t>EQUIPMENT SUMMARY</t>
  </si>
  <si>
    <t>INFANTRY BN</t>
  </si>
  <si>
    <t>RECON BN</t>
  </si>
  <si>
    <t>AAV BN</t>
  </si>
  <si>
    <t>TANK BN</t>
  </si>
  <si>
    <t>ARTILLERY BN</t>
  </si>
  <si>
    <t>LAR BN</t>
  </si>
  <si>
    <t>DIV HQ BN</t>
  </si>
  <si>
    <t>CAB</t>
  </si>
  <si>
    <t>CBT ENG BN</t>
  </si>
  <si>
    <t>12 MARINES HQ BAT</t>
  </si>
  <si>
    <t>4th MARINES HQ</t>
  </si>
  <si>
    <t>7th MARINES HQ</t>
  </si>
  <si>
    <t>3D MARINES HQ CO</t>
  </si>
  <si>
    <t>GENERATOR 15KW MEP1050</t>
  </si>
  <si>
    <t>FUEL CAPACITY</t>
  </si>
  <si>
    <t>GENERATOR 5KW MEP 802</t>
  </si>
  <si>
    <t>GENERATOR 3KW MEP 831</t>
  </si>
  <si>
    <t>GENERATOR 10KW MEP 803</t>
  </si>
  <si>
    <t>GENERATOR 10KW MEP 813</t>
  </si>
  <si>
    <t>GENERATOR 30KW MEP 1060</t>
  </si>
  <si>
    <t>GENERATOR 2KW MEP531 MAN-LIFT</t>
  </si>
  <si>
    <t>GENERATOR 60KW MEP806</t>
  </si>
  <si>
    <t>GENERATOR 100KW MEP 807</t>
  </si>
  <si>
    <t>LAUNCH UNIT,JAVELIN M98A2</t>
  </si>
  <si>
    <t>AAV, R7</t>
  </si>
  <si>
    <t>AAV, PZ</t>
  </si>
  <si>
    <t>AAV, C7</t>
  </si>
  <si>
    <t>LAUNCHER, TOW M220A3</t>
  </si>
  <si>
    <t>LAV L-A2 LOG</t>
  </si>
  <si>
    <t>LAV 25-A2 25MM</t>
  </si>
  <si>
    <t>LAV AT-A2 ANTI-TANK</t>
  </si>
  <si>
    <t>LAV C2-A2 C2</t>
  </si>
  <si>
    <t>LAV M-A2 MORTAR</t>
  </si>
  <si>
    <t>LAV R-A2 RECOVERY</t>
  </si>
  <si>
    <t>MACHINE GUN, M2 .50 CAL</t>
  </si>
  <si>
    <t>MACHINE GUN,M48 .50 CAL</t>
  </si>
  <si>
    <t>MACHINE GUN,7.62MM 240B</t>
  </si>
  <si>
    <t>MACHINE GUN,GRENADE, MK-19 40MM</t>
  </si>
  <si>
    <t>MORTAR, 60 MM</t>
  </si>
  <si>
    <t>MORTAR, 81 MM</t>
  </si>
  <si>
    <t>M-88 TANK RECOVERY VEHICLE</t>
  </si>
  <si>
    <t>MACHINE GUN,5.56 MM SAW</t>
  </si>
  <si>
    <t>LAUNCHER,GRENADE M203</t>
  </si>
  <si>
    <t>M777A2 HOWITZER</t>
  </si>
  <si>
    <t>M1-A1 TANK,COMBAT,FULL TR</t>
  </si>
  <si>
    <t>COMBAT LIFESAVER KIT</t>
  </si>
  <si>
    <t>AID STATION EQUIPMENT</t>
  </si>
  <si>
    <t>AID STATION CONSUMABLES</t>
  </si>
  <si>
    <t>AMAL SICK CALL BLOCK</t>
  </si>
  <si>
    <t>LTWT WATER PUR SYS (LWPS)</t>
  </si>
  <si>
    <t>EQUIP TYPE</t>
  </si>
  <si>
    <t>w</t>
  </si>
  <si>
    <t>FUEL</t>
  </si>
  <si>
    <t>LENGTH</t>
  </si>
  <si>
    <t>WIDTH</t>
  </si>
  <si>
    <t>SQFT</t>
  </si>
  <si>
    <t>CREW</t>
  </si>
  <si>
    <t>PASSENGERS</t>
  </si>
  <si>
    <t>PAYLOAD</t>
  </si>
  <si>
    <t>PALLETS</t>
  </si>
  <si>
    <t>QUADCON</t>
  </si>
  <si>
    <t>ISCOCON</t>
  </si>
  <si>
    <t>HEIGHT</t>
  </si>
  <si>
    <t>HE</t>
  </si>
  <si>
    <t>UT</t>
  </si>
  <si>
    <t>WATER</t>
  </si>
  <si>
    <t>LAV</t>
  </si>
  <si>
    <t>TRACTOR, FULL TRACKED</t>
  </si>
  <si>
    <t>TRLR</t>
  </si>
  <si>
    <t>WT (GVW COMBAT LOADED)</t>
  </si>
  <si>
    <t>BURN RATE (MPG OR MPH)</t>
  </si>
  <si>
    <t>TUCK</t>
  </si>
  <si>
    <t>FUEL PAYLOAD</t>
  </si>
  <si>
    <t>WATER PAYLOAD</t>
  </si>
  <si>
    <t>MINE RESISTANT, MATV</t>
  </si>
  <si>
    <t>.</t>
  </si>
  <si>
    <t>MRAP COUGAR 6X6</t>
  </si>
  <si>
    <t xml:space="preserve">MISSION PAYLOAD MODULE-NON-LETHAL </t>
  </si>
  <si>
    <t>WPN</t>
  </si>
  <si>
    <t>IDF</t>
  </si>
  <si>
    <t>LOG</t>
  </si>
  <si>
    <t>ENG</t>
  </si>
  <si>
    <t xml:space="preserve">MRAP COUGAR 4X4 </t>
  </si>
  <si>
    <t>MRAP COUGAR 6X6 CAT II</t>
  </si>
  <si>
    <t>HEAVY ASSAULT BRIDG, MLC-70</t>
  </si>
  <si>
    <t>EFSS,120 MM MORTAR TOWED</t>
  </si>
  <si>
    <t>HIMARS BN (5/11)</t>
  </si>
  <si>
    <t>MPSRON 3 GUAM</t>
  </si>
  <si>
    <t>MPSRON 2 DG</t>
  </si>
  <si>
    <t>A1957</t>
  </si>
  <si>
    <t>B0093</t>
  </si>
  <si>
    <t>AMAL 637 PREV MED MANEUVER</t>
  </si>
  <si>
    <t>AMAL 638 PREV MED TECHNICIAN</t>
  </si>
  <si>
    <t>E0055</t>
  </si>
  <si>
    <t>SABER WEAPON SYSTEM</t>
  </si>
  <si>
    <t>MACHINE GUN,40MM GR MK-19</t>
  </si>
  <si>
    <t>CAN, MILITARY FUEL</t>
  </si>
  <si>
    <t>CAN, MILITARY WATER</t>
  </si>
  <si>
    <t>DIV HQ</t>
  </si>
  <si>
    <t>INF BN</t>
  </si>
  <si>
    <t>ARTY BN</t>
  </si>
  <si>
    <t>REGT HQ</t>
  </si>
  <si>
    <t>ARTY REGT HQ</t>
  </si>
  <si>
    <t>CEB</t>
  </si>
  <si>
    <t>INPUT SECTION</t>
  </si>
  <si>
    <t>HIMAR BN</t>
  </si>
  <si>
    <t>COMBAT ASLT BN</t>
  </si>
  <si>
    <t>COMBAT ENG BN</t>
  </si>
  <si>
    <t xml:space="preserve">OTHER </t>
  </si>
  <si>
    <t>MANPOWER AE</t>
  </si>
  <si>
    <t>MANPOWER AFOE</t>
  </si>
  <si>
    <t>MANPOWER TOTAL</t>
  </si>
  <si>
    <t>ASLT ROM</t>
  </si>
  <si>
    <t>ASLT OP HOURS</t>
  </si>
  <si>
    <t>SUSTAIN ROM</t>
  </si>
  <si>
    <t>SUSTAIN OP HOURS</t>
  </si>
  <si>
    <t>PLANNING FACTORS SECTION</t>
  </si>
  <si>
    <t>WT: 1098 LBS/PAL</t>
  </si>
  <si>
    <t>PLANNING FACTORS</t>
  </si>
  <si>
    <t>CLASS I - PACKAGED OPERATIONAL RATIONS (MRE)</t>
  </si>
  <si>
    <t>SHORT TONS</t>
  </si>
  <si>
    <t>CS MRES</t>
  </si>
  <si>
    <t>PALLETS MRES</t>
  </si>
  <si>
    <t>20' TEUS</t>
  </si>
  <si>
    <t xml:space="preserve">AFOE </t>
  </si>
  <si>
    <t xml:space="preserve">AE </t>
  </si>
  <si>
    <t>TOTAL</t>
  </si>
  <si>
    <t>CLASS I - PACKAGED OPERATIONAL RATIONS (UGR)</t>
  </si>
  <si>
    <t>UNITS</t>
  </si>
  <si>
    <t>12 MEAL/CS</t>
  </si>
  <si>
    <t>48 CS/PALLET</t>
  </si>
  <si>
    <t>UGR: 50 MEAL/MOD</t>
  </si>
  <si>
    <t>UGR: 8 MOD/PALLET</t>
  </si>
  <si>
    <t>UGR: 1071 LBS/PAL</t>
  </si>
  <si>
    <t>PALLETS UGRS</t>
  </si>
  <si>
    <t xml:space="preserve">SHORT TONS </t>
  </si>
  <si>
    <t>BOTTLES: 0.5 L</t>
  </si>
  <si>
    <t>24 BOTTLE/CS</t>
  </si>
  <si>
    <t>72 CS/PALLET</t>
  </si>
  <si>
    <t>2182 LBS/PAL</t>
  </si>
  <si>
    <t>BOTTLES</t>
  </si>
  <si>
    <t>CASES</t>
  </si>
  <si>
    <t xml:space="preserve">GALLONS </t>
  </si>
  <si>
    <t>WT: 8.34 LBS/GAL</t>
  </si>
  <si>
    <t>CAN: 5 GAL/CAN</t>
  </si>
  <si>
    <t>3 MEAL PMD</t>
  </si>
  <si>
    <t>UGR: 2 MEAL PMD</t>
  </si>
  <si>
    <t>MRE: 1 MEAL PMD</t>
  </si>
  <si>
    <t>MIN CL I W GAL (TEMP RLT)</t>
  </si>
  <si>
    <t>SUST CL I W GAL (TEMP RLT)</t>
  </si>
  <si>
    <t>CL II LBS PMD (NE ASIA)</t>
  </si>
  <si>
    <t>CL IV LBS PMD (NE ASIA)</t>
  </si>
  <si>
    <t>CL VIII LBS PMD (NE ASIA)</t>
  </si>
  <si>
    <t>CLASS I - WATER (BULK) MINIMUM RATE - MCRP 3-40B.5</t>
  </si>
  <si>
    <t>CLASS I - WATER (BULK) SUSTAINED RATE MCRP 3-40B.5</t>
  </si>
  <si>
    <t>NE ASIA (NO CBRN): 3.367  LBS PMD</t>
  </si>
  <si>
    <t>NE ASIA (W/CBRN): 13.59  LBS PMD</t>
  </si>
  <si>
    <t>TOTAL LBS</t>
  </si>
  <si>
    <t>MTVR LIFT</t>
  </si>
  <si>
    <t>CLASS II - MSTPD 5-0.3 JAN 2017</t>
  </si>
  <si>
    <t>CLASS III - MSTPD 5-0.3 JAN 2017</t>
  </si>
  <si>
    <t>JP-8: 6.8 LBS/GAL</t>
  </si>
  <si>
    <t>BINGO REQ GAL</t>
  </si>
  <si>
    <t>CLASS I - WATER (BOTTLED) - MINIMUM RATE</t>
  </si>
  <si>
    <t>ASLT RATE GAL</t>
  </si>
  <si>
    <t>SUSTAIN RATE GAL</t>
  </si>
  <si>
    <t>ASLT RATE SHORT TONS</t>
  </si>
  <si>
    <t>SUSTAIN RATE SHORT TONS</t>
  </si>
  <si>
    <t>BINGO REQ SHORT TONS</t>
  </si>
  <si>
    <t>CLASS IV - MSTPD 5-0.3 JAN 2017</t>
  </si>
  <si>
    <t>NE ASIA (BARRIER): 6.25  LBS PMD</t>
  </si>
  <si>
    <t>NE ASIA (CNSTR): 3.367  LBS PMD</t>
  </si>
  <si>
    <t>NE ASIA (TOTAL): 9.92  LBS PMD</t>
  </si>
  <si>
    <t>CLASS V - MSTPD 5-0.3 JAN 2017</t>
  </si>
  <si>
    <t>TOTAL CBT LOAD PALLETS</t>
  </si>
  <si>
    <t>TOTAL CBT LOAD SHORT TONS</t>
  </si>
  <si>
    <t>CBT LOAD MTVR LIFT</t>
  </si>
  <si>
    <t>TOTAL ASLT PALLETS</t>
  </si>
  <si>
    <t>TOTAL ASLT SHORT TONS</t>
  </si>
  <si>
    <t>ALST LOAD MTVR LIFT</t>
  </si>
  <si>
    <t>TOTAL SUST PALLETS</t>
  </si>
  <si>
    <t>TOTAL SUST SHORT TONS</t>
  </si>
  <si>
    <t>SUST LOAD MTVR LIFT</t>
  </si>
  <si>
    <t>CLASS VI - MSTPD 5-0.3 JAN 2017</t>
  </si>
  <si>
    <t>TEMPERATE: 2.6 LBS PMD</t>
  </si>
  <si>
    <t>TROPIC/ARID: 3.4 LBS PMD</t>
  </si>
  <si>
    <t>CL VI LBS PMD (TEMPERATE)</t>
  </si>
  <si>
    <t>CLASS VIII - MSTPD 5-0.3 JAN 2017</t>
  </si>
  <si>
    <t>NE ASIS: 1.10 LBS PMD</t>
  </si>
  <si>
    <t>SW ASIA: 1.47 LBS PMD</t>
  </si>
  <si>
    <t>TOTAL SHORT TONS</t>
  </si>
  <si>
    <t>A0067</t>
  </si>
  <si>
    <t>A0153</t>
  </si>
  <si>
    <t>A0403</t>
  </si>
  <si>
    <t>B0035</t>
  </si>
  <si>
    <t>B0036</t>
  </si>
  <si>
    <t>B0037</t>
  </si>
  <si>
    <t>B0040</t>
  </si>
  <si>
    <t>B0043</t>
  </si>
  <si>
    <t>B0055</t>
  </si>
  <si>
    <t>B0060</t>
  </si>
  <si>
    <t>B0063</t>
  </si>
  <si>
    <t>B0066</t>
  </si>
  <si>
    <t>B0071</t>
  </si>
  <si>
    <t>B0075</t>
  </si>
  <si>
    <t>B0077</t>
  </si>
  <si>
    <t>B0078</t>
  </si>
  <si>
    <t>B0160</t>
  </si>
  <si>
    <t>B0472</t>
  </si>
  <si>
    <t>B0589</t>
  </si>
  <si>
    <t>B0640</t>
  </si>
  <si>
    <t>B0730</t>
  </si>
  <si>
    <t>B0891</t>
  </si>
  <si>
    <t>B0921</t>
  </si>
  <si>
    <t>B0953</t>
  </si>
  <si>
    <t>B0980</t>
  </si>
  <si>
    <t>B1021</t>
  </si>
  <si>
    <t>B1045</t>
  </si>
  <si>
    <t>B1298</t>
  </si>
  <si>
    <t>B1315</t>
  </si>
  <si>
    <t>B2085</t>
  </si>
  <si>
    <t>B2086</t>
  </si>
  <si>
    <t>B2130</t>
  </si>
  <si>
    <t>B2460</t>
  </si>
  <si>
    <t>B2483</t>
  </si>
  <si>
    <t>B2561</t>
  </si>
  <si>
    <t>B2565</t>
  </si>
  <si>
    <t>B2566</t>
  </si>
  <si>
    <t>B2605</t>
  </si>
  <si>
    <t>B2632</t>
  </si>
  <si>
    <t>C4431</t>
  </si>
  <si>
    <t>C4433</t>
  </si>
  <si>
    <t>C6621</t>
  </si>
  <si>
    <t>C8638</t>
  </si>
  <si>
    <t>C8008</t>
  </si>
  <si>
    <t>C8640</t>
  </si>
  <si>
    <t>C8644</t>
  </si>
  <si>
    <t>C8648</t>
  </si>
  <si>
    <t>C8740</t>
  </si>
  <si>
    <t>D0002</t>
  </si>
  <si>
    <t>D0003</t>
  </si>
  <si>
    <t>D0005</t>
  </si>
  <si>
    <t>D0007</t>
  </si>
  <si>
    <t>D0011</t>
  </si>
  <si>
    <t>D0015</t>
  </si>
  <si>
    <t>D0016</t>
  </si>
  <si>
    <t>D0017</t>
  </si>
  <si>
    <t>D0022</t>
  </si>
  <si>
    <t>D0025</t>
  </si>
  <si>
    <t>D0027</t>
  </si>
  <si>
    <t>D0030</t>
  </si>
  <si>
    <t>D0031</t>
  </si>
  <si>
    <t>D0032</t>
  </si>
  <si>
    <t>D0033</t>
  </si>
  <si>
    <t>D0034</t>
  </si>
  <si>
    <t>D0035</t>
  </si>
  <si>
    <t>D0036</t>
  </si>
  <si>
    <t>D0045</t>
  </si>
  <si>
    <t>D0046</t>
  </si>
  <si>
    <t>D0047</t>
  </si>
  <si>
    <t>D0048</t>
  </si>
  <si>
    <t>D0051</t>
  </si>
  <si>
    <t>D0052</t>
  </si>
  <si>
    <t>D0053</t>
  </si>
  <si>
    <t>D0054</t>
  </si>
  <si>
    <t>D0056</t>
  </si>
  <si>
    <t>D0080</t>
  </si>
  <si>
    <t>D0198</t>
  </si>
  <si>
    <t>D0211</t>
  </si>
  <si>
    <t>D0235</t>
  </si>
  <si>
    <t>D0840</t>
  </si>
  <si>
    <t>D0861</t>
  </si>
  <si>
    <t>D0862</t>
  </si>
  <si>
    <t>D0880</t>
  </si>
  <si>
    <t>D0886</t>
  </si>
  <si>
    <t>D0887</t>
  </si>
  <si>
    <t>D1001</t>
  </si>
  <si>
    <t>D1002</t>
  </si>
  <si>
    <t>D1062</t>
  </si>
  <si>
    <t>D1063</t>
  </si>
  <si>
    <t>D1073</t>
  </si>
  <si>
    <t>D1125</t>
  </si>
  <si>
    <t>D1158</t>
  </si>
  <si>
    <t>D1161</t>
  </si>
  <si>
    <t>D1162</t>
  </si>
  <si>
    <t>E0009</t>
  </si>
  <si>
    <t>E0025</t>
  </si>
  <si>
    <t>E0029</t>
  </si>
  <si>
    <t>E0032</t>
  </si>
  <si>
    <t>E0060</t>
  </si>
  <si>
    <t>E0100</t>
  </si>
  <si>
    <t>E0103</t>
  </si>
  <si>
    <t>E0123</t>
  </si>
  <si>
    <t>E0149</t>
  </si>
  <si>
    <t>E0150</t>
  </si>
  <si>
    <t>E0190</t>
  </si>
  <si>
    <t>E0195</t>
  </si>
  <si>
    <t>E0207</t>
  </si>
  <si>
    <t>E0640</t>
  </si>
  <si>
    <t>E0671</t>
  </si>
  <si>
    <t>E0796</t>
  </si>
  <si>
    <t>E0846</t>
  </si>
  <si>
    <t>E0856</t>
  </si>
  <si>
    <t>E0892</t>
  </si>
  <si>
    <t>E0915</t>
  </si>
  <si>
    <t>E0935</t>
  </si>
  <si>
    <t>E0942</t>
  </si>
  <si>
    <t>E0946</t>
  </si>
  <si>
    <t>E0947</t>
  </si>
  <si>
    <t>E0948</t>
  </si>
  <si>
    <t>E0949</t>
  </si>
  <si>
    <t>E0950</t>
  </si>
  <si>
    <t>E0960</t>
  </si>
  <si>
    <t>E0980</t>
  </si>
  <si>
    <t>E0984</t>
  </si>
  <si>
    <t>E0989</t>
  </si>
  <si>
    <t>E0994</t>
  </si>
  <si>
    <t>E0997</t>
  </si>
  <si>
    <t>E0998</t>
  </si>
  <si>
    <t>E0999</t>
  </si>
  <si>
    <t>E1065</t>
  </si>
  <si>
    <t>E1070</t>
  </si>
  <si>
    <t>E1095</t>
  </si>
  <si>
    <t>E1250</t>
  </si>
  <si>
    <t>E1251</t>
  </si>
  <si>
    <t>E1378</t>
  </si>
  <si>
    <t>E1442</t>
  </si>
  <si>
    <t>E1460</t>
  </si>
  <si>
    <t>E1475</t>
  </si>
  <si>
    <t>E1500</t>
  </si>
  <si>
    <t>E1761</t>
  </si>
  <si>
    <t>E1762</t>
  </si>
  <si>
    <t>E1888</t>
  </si>
  <si>
    <t>E3173</t>
  </si>
  <si>
    <t>E5000</t>
  </si>
  <si>
    <t>E5002</t>
  </si>
  <si>
    <t>E5003</t>
  </si>
  <si>
    <t>E5004</t>
  </si>
  <si>
    <t>E5005</t>
  </si>
  <si>
    <t>E5006</t>
  </si>
  <si>
    <t>E5007</t>
  </si>
  <si>
    <t>E5008</t>
  </si>
  <si>
    <t>E5009</t>
  </si>
  <si>
    <t>E5010</t>
  </si>
  <si>
    <t>E5011</t>
  </si>
  <si>
    <t>E5012</t>
  </si>
  <si>
    <t>E5013</t>
  </si>
  <si>
    <t>K4128</t>
  </si>
  <si>
    <t>K4250</t>
  </si>
  <si>
    <t>SIXCON TRANSSPO</t>
  </si>
  <si>
    <t>TYPE</t>
  </si>
  <si>
    <t>FY-18 TE</t>
  </si>
  <si>
    <t>AE</t>
  </si>
  <si>
    <t>AFOE</t>
  </si>
  <si>
    <t>CUBIC FEET</t>
  </si>
  <si>
    <t>A0457</t>
  </si>
  <si>
    <t>A0458</t>
  </si>
  <si>
    <t>PALLETS/PALCON</t>
  </si>
  <si>
    <t>MHE</t>
  </si>
  <si>
    <t>AAV</t>
  </si>
  <si>
    <t>ABV</t>
  </si>
  <si>
    <t>AVLB</t>
  </si>
  <si>
    <t>TANK</t>
  </si>
  <si>
    <t>M88</t>
  </si>
  <si>
    <t>MRAP</t>
  </si>
  <si>
    <t>MTVR</t>
  </si>
  <si>
    <t>HMV</t>
  </si>
  <si>
    <t>LVSR</t>
  </si>
  <si>
    <t>UTV</t>
  </si>
  <si>
    <t>C2 VIC</t>
  </si>
  <si>
    <t>LAR</t>
  </si>
  <si>
    <t xml:space="preserve">RECON </t>
  </si>
  <si>
    <t>OTHER</t>
  </si>
  <si>
    <t xml:space="preserve">ART REG </t>
  </si>
  <si>
    <t>AE CREW SEATS</t>
  </si>
  <si>
    <t>AFOE CREW SEATS</t>
  </si>
  <si>
    <t>AE PAX SEATS</t>
  </si>
  <si>
    <t>AFOE PAX SEATS</t>
  </si>
  <si>
    <t>AMMO</t>
  </si>
  <si>
    <t>COMBAT LOAD PALLET</t>
  </si>
  <si>
    <t>COMBAT LOAD PALLET WEIGHT</t>
  </si>
  <si>
    <t>SUSTAIN RATE PALLET</t>
  </si>
  <si>
    <t>SUSTAIN RATE PALLET WEIGHT</t>
  </si>
  <si>
    <t>ASLT RATE PALLET WEIGHT</t>
  </si>
  <si>
    <t>ASLT RATE PALLET</t>
  </si>
  <si>
    <t>TRANSPORTATION CAPACITY</t>
  </si>
  <si>
    <t>FUEL CONSUMPTION</t>
  </si>
  <si>
    <t>DIMENSIONAL DATA</t>
  </si>
  <si>
    <t>TOTALS:</t>
  </si>
  <si>
    <t>UNITS/LCAC SPACE</t>
  </si>
  <si>
    <t>UNITS/LCAC WEIGHT</t>
  </si>
  <si>
    <t>UNITS/LCU SPACE</t>
  </si>
  <si>
    <t>UNITS/LCU WEIGHT</t>
  </si>
  <si>
    <t>JLTV MRC-145B (NOT DELIVERED YET)</t>
  </si>
  <si>
    <t>JLTV MRC-148 (NOT DELIVERED YET)</t>
  </si>
  <si>
    <t>BUFFALO 6x6</t>
  </si>
  <si>
    <t>BATH UNIT, PORTABLE</t>
  </si>
  <si>
    <t>CONTAINERIZED BATCH LAUNDRY UNIT (CBU)</t>
  </si>
  <si>
    <t>MEDIUM CRAWER TRACTOR  (MCT) JOHN DEER</t>
  </si>
  <si>
    <t>MULTI-TERRAIN LOADER (MTL)</t>
  </si>
  <si>
    <t>GRND EXP REFUEL SYSTEM, MED (GERS-M)</t>
  </si>
  <si>
    <t>GRND EXP REFUEL SYSTEM, SMALL (GERS-S)</t>
  </si>
  <si>
    <t>SMALL FIELD REFRIGERATION SYS (SFRS)</t>
  </si>
  <si>
    <t>GRADER</t>
  </si>
  <si>
    <t>HUSKY VMMD (ARMY-POR)</t>
  </si>
  <si>
    <t>ASSAULT BREACHER VEHICLE (ABV)</t>
  </si>
  <si>
    <t>DEMOLITION SET, EXPLOSIVE</t>
  </si>
  <si>
    <t>ARMORED COMBAT EARTHMOVER M9 (ACE)</t>
  </si>
  <si>
    <t>FLOODLIGHT SET</t>
  </si>
  <si>
    <t>LAUNCHER,MINE CLEAR MK155 (MTVR/AAV TOW)</t>
  </si>
  <si>
    <t>LAUNCHER,MINE CLEAR MK154 (AAV MOUNT)</t>
  </si>
  <si>
    <t xml:space="preserve">FUEL SIXCON </t>
  </si>
  <si>
    <t xml:space="preserve">WATER SIXCON </t>
  </si>
  <si>
    <t>LOADER,BACKHOE (BHL)</t>
  </si>
  <si>
    <t>MMV 10K EBFL</t>
  </si>
  <si>
    <t>TRAM 10K FORKLIFT</t>
  </si>
  <si>
    <t>ENIGINEER EQUIPMENT TRAILER (EET)</t>
  </si>
  <si>
    <t>LRTF 5K FORKLIFT</t>
  </si>
  <si>
    <t>WATER PURIFICATION, (TWPS)</t>
  </si>
  <si>
    <t>3K GAL WATER BLADDER</t>
  </si>
  <si>
    <t>20K WATER BLADDER</t>
  </si>
  <si>
    <t>PALCON</t>
  </si>
  <si>
    <t>RATION HEATING SET (TRHS)</t>
  </si>
  <si>
    <t>SEMITRAILER, LOW BED, (M870A2E1)</t>
  </si>
  <si>
    <t>TRUCK,ARMORED, AMK-23 (MTVR SB)</t>
  </si>
  <si>
    <t>TRUCK,ARMORED, AMK-27 (MTVR LB)</t>
  </si>
  <si>
    <t>TRUCK, ARMOR, (MTVR DUMP)</t>
  </si>
  <si>
    <t>ARMOR,TROOP CARRIER, (AMADILLO)</t>
  </si>
  <si>
    <t>TRUCK, WRECKER, ARMOR MK-36 (MTVR WRECKER)</t>
  </si>
  <si>
    <t>TRAILER,CARGO, M1102 (HMMWV TRLR)</t>
  </si>
  <si>
    <t>LIGHT TACT TRLR, M1102 LTT (HMMWV TRLR)</t>
  </si>
  <si>
    <t>TRUCK,UTILITY, M1152 UA 2D (HMMWV CARGO)</t>
  </si>
  <si>
    <t>TRAILER, PALLETIZED, M1076 (PLS TRLR)</t>
  </si>
  <si>
    <t>TRUCK, UTILITY, M1151 ARM 4D (HMMWV GUN TRK)</t>
  </si>
  <si>
    <t>TRUCK, UTILITY, M1165 UA 4D (HMMWV C2)</t>
  </si>
  <si>
    <t>TRUCK, UTILITY, M1167 ARM (HMMWV TOW)</t>
  </si>
  <si>
    <t>TRUCK, UTILITY, M1152 ARM 2D (HMMWV CARGO)</t>
  </si>
  <si>
    <t>TRUCK, UTILITY, M1165 ARM 4D (HMMWV C2)</t>
  </si>
  <si>
    <t>AMKR-18 (LVSR SELF LOADER)</t>
  </si>
  <si>
    <t>AMKR-16 (LVSR 5TH WHEEL)</t>
  </si>
  <si>
    <t>AMKR-15 (LVSR WRECKER)</t>
  </si>
  <si>
    <t>CHASSIS,TRAILER, M353 (MTVR UT TRLR)</t>
  </si>
  <si>
    <t>TRUCK,RTAA,CARGO, MK23 (MTVR SB)</t>
  </si>
  <si>
    <t>FLATRACK, REFUELER (FRC ISOCON EQUIV)</t>
  </si>
  <si>
    <t>HVY EQUIP TRALER, M870A2 (LOWBOY TRLR)</t>
  </si>
  <si>
    <t>TRAILER, AMMUNITION, M1164 (ITV AMMO TRLR)</t>
  </si>
  <si>
    <t>HIMARS RE-SUPPLY TRAILER</t>
  </si>
  <si>
    <t>TRUCK,TRACTOR MKR-16 (LVSR 5TH WHEEL)</t>
  </si>
  <si>
    <t>TRUCK, AMBULANCE, M997A2 (HMMWV)</t>
  </si>
  <si>
    <t>TRUCK, CARGO, MKR-18 (LVSR SELF-LOAD)</t>
  </si>
  <si>
    <t>TRAILER, TANK, M149 (WATER BULL)</t>
  </si>
  <si>
    <t>TRAILER, CARGO, MK105 (HMMWV TRLR)</t>
  </si>
  <si>
    <t>TRUCK, AMBULANCE, M1035 (HMMWV SOFT TOP)</t>
  </si>
  <si>
    <t>TRUCK, RTAA, MK-27 (MTVR LB)</t>
  </si>
  <si>
    <t>HIMARS RE-SUPPLY (MTVR)</t>
  </si>
  <si>
    <t>TRUCK,RTAA, (MTVR DUMP)</t>
  </si>
  <si>
    <t>TRUCK,UTILITY, M1045 (UA HMMWV TOW)</t>
  </si>
  <si>
    <t>TRUCK,UTILITY-INTER, M1161 (ITV STRIKE)</t>
  </si>
  <si>
    <t>TRUCK,UTILITY-INTER, M1163 (ITV PRIME MVR)</t>
  </si>
  <si>
    <t>CARRIER,BRIDGE (AVLB)</t>
  </si>
  <si>
    <t>TOTAL LCU</t>
  </si>
  <si>
    <t>LCACS LOADS (SQR OR WT OUT)</t>
  </si>
  <si>
    <t>LANDING CRAFT</t>
  </si>
  <si>
    <t>AE EQUIPMENT SQFT</t>
  </si>
  <si>
    <t>AFOE EQUIPMENT SQFT</t>
  </si>
  <si>
    <t>AE EQUIPMENT CUBIC FEET</t>
  </si>
  <si>
    <t>AFOE EQUIPMENT CUBIC FEET</t>
  </si>
  <si>
    <t>AE GVW (COMBAT LOADED)</t>
  </si>
  <si>
    <t>AFOE GVW (COMBAT LOADED)</t>
  </si>
  <si>
    <t>AE BINGO FUEL REQ</t>
  </si>
  <si>
    <t>AFOE BING FUEL REQ</t>
  </si>
  <si>
    <t>AE FUEL REQ ASLT</t>
  </si>
  <si>
    <t>AFOE FUEL REQ ASLT</t>
  </si>
  <si>
    <t>AE FUEL ASLT</t>
  </si>
  <si>
    <t>AFOE FUEL ASLT</t>
  </si>
  <si>
    <t>AFOE FUEL SUSTAIN</t>
  </si>
  <si>
    <t>AE FUEL SUSTAIN</t>
  </si>
  <si>
    <t>AE FUEL REQ SUST</t>
  </si>
  <si>
    <t>AFOE FUEL REQ SUST</t>
  </si>
  <si>
    <t>AFOE FUEL DIST</t>
  </si>
  <si>
    <t>AE FUEL DIST</t>
  </si>
  <si>
    <t>AE WATER DIST</t>
  </si>
  <si>
    <t>AFOE WATER DIST</t>
  </si>
  <si>
    <t>AE CARGO PAYLOAD (ST)</t>
  </si>
  <si>
    <t>AFOE CARGO PAYLOAD (ST)</t>
  </si>
  <si>
    <t>AE PALLETS/PALCON</t>
  </si>
  <si>
    <t>AFOE PALLETS/PALCON</t>
  </si>
  <si>
    <t>AE SIXCON TRANSSPO</t>
  </si>
  <si>
    <t>AFOE SIXCON TRANSSPO</t>
  </si>
  <si>
    <t>AE QUADCON</t>
  </si>
  <si>
    <t>AFOE QUADCON</t>
  </si>
  <si>
    <t>AE ISOCON</t>
  </si>
  <si>
    <t>AFOE ISOCON</t>
  </si>
  <si>
    <t>ECHELON APPORTIONMENT</t>
  </si>
  <si>
    <t>AE TOTAL LCU</t>
  </si>
  <si>
    <t>AFOE TOTAL LCU</t>
  </si>
  <si>
    <t>AE LCAC REQ</t>
  </si>
  <si>
    <t>AFOE LCAC REQ</t>
  </si>
  <si>
    <t>AE ASLT RATE PALLET</t>
  </si>
  <si>
    <t>AE SUSTAIN RATE PALLET</t>
  </si>
  <si>
    <t>AE CCBT LOAD PALLET</t>
  </si>
  <si>
    <t>AFOE CBT LOAD PALLET</t>
  </si>
  <si>
    <t>AFOE ASLT RATE PALLET</t>
  </si>
  <si>
    <t>AFOE SUSTAIN RATE PALLET</t>
  </si>
  <si>
    <t>EQUIPMENT SUMMARY AND STATISTICAL DATA</t>
  </si>
  <si>
    <t>GENERAL INFO: ALL TAMCN INFO BASED OF FY-18 T/ES IN TFSMS FOR ASSOCIATED UNIT TYPES.  THIS SHEET FOCUSES ON III MEF UNITS AND I MEF ENABLERS (MOST NOTABLY 3D LAR WHICH POSSESES 4 COMPANIES). MPF DATA FROM BIC REGARDING MSC BREAK-OUT FOR MMC-12.  ONLY MAKE CHANGES TO YELLOW "INPUT' BOXS.</t>
  </si>
  <si>
    <t>STATISTICS ROLL-UP SECTION</t>
  </si>
  <si>
    <t>CATEGORY</t>
  </si>
  <si>
    <t>CREW SEATS AVAILABLE</t>
  </si>
  <si>
    <t>PAX SEATS AVAILABLE</t>
  </si>
  <si>
    <t>TOTAL SEAT CAPACITY</t>
  </si>
  <si>
    <t>PASSENGER CAPACITY</t>
  </si>
  <si>
    <t>CARGO CAPACITY</t>
  </si>
  <si>
    <t>PALLET / PALCON</t>
  </si>
  <si>
    <t>EXTRA SEATS</t>
  </si>
  <si>
    <t>SIXCON</t>
  </si>
  <si>
    <t>ISOCON / 20' TEU</t>
  </si>
  <si>
    <t>BULK LIQUID CAPACITY</t>
  </si>
  <si>
    <t>BULK WATER (GALLONS)</t>
  </si>
  <si>
    <t>BULK FUEL (GALLONS)</t>
  </si>
  <si>
    <t>DOS - SUSTAINED RATE</t>
  </si>
  <si>
    <t xml:space="preserve"> DOS - MINIMUM RATE</t>
  </si>
  <si>
    <t xml:space="preserve"> DOS - ASSAULT RATE</t>
  </si>
  <si>
    <t>MOVEMENT PLANNING</t>
  </si>
  <si>
    <t>CARGO PAYLOAD (ST)</t>
  </si>
  <si>
    <t>EQUIPMENT WEIGHT (ST)</t>
  </si>
  <si>
    <t>EQUIPMENT SQFT</t>
  </si>
  <si>
    <t>EQUIPMENT CUFT</t>
  </si>
  <si>
    <t>LCAC</t>
  </si>
  <si>
    <t>LCU</t>
  </si>
  <si>
    <t>DATA SUPPORT… DO NOT TOUCH!!!</t>
  </si>
  <si>
    <t>REMAINING MPS/E MPSRON 3</t>
  </si>
  <si>
    <t>REMAINING MPS/E MPSRON 2</t>
  </si>
  <si>
    <t>ASSIGNED FROM MPSRON 2</t>
  </si>
  <si>
    <t>ASSIGNED FROM MPSRON 3</t>
  </si>
  <si>
    <t>REMAINING MPS/E TOTAL</t>
  </si>
  <si>
    <t>TOTAL HOMESTATION REQ</t>
  </si>
  <si>
    <t>HOWITZER,LIGHT,TOWED 105MM (CEREMONIAL)</t>
  </si>
  <si>
    <t>MRC-148 (HF) (M1123 HMMWV ASSOICIATED)</t>
  </si>
  <si>
    <t>MRC-142 (MULTI CH)  (M1123 HMMWV ASSOICIATED)</t>
  </si>
  <si>
    <t>TRUCK,UTILITY, M1123 (HB UA HMMWV)</t>
  </si>
  <si>
    <t>MRC-145 (VHF RETRANS) (M1123 ASSOCIATED)</t>
  </si>
  <si>
    <t>MRC-145 (VHF RETRANS (M1123 ASSOCIATED)</t>
  </si>
  <si>
    <t>UTILITY VEHICLE, OFFROAD (UTV)</t>
  </si>
  <si>
    <t>JOINT LIGHT TACTICAL VEHICLE</t>
  </si>
  <si>
    <t>JLTV</t>
  </si>
  <si>
    <t>HMMWV</t>
  </si>
  <si>
    <t>ITV</t>
  </si>
  <si>
    <t>RIFLE</t>
  </si>
  <si>
    <t>SHOTGUN</t>
  </si>
  <si>
    <t>CSW</t>
  </si>
  <si>
    <t>MACHINE GUN,.50 CAL UP-GUN WPN SYSTEM (UGWS)</t>
  </si>
  <si>
    <t>TOW</t>
  </si>
  <si>
    <t>LAUNCHER,ROCKET 83MM MK153 SMAW</t>
  </si>
  <si>
    <t>SMAW</t>
  </si>
  <si>
    <t>JAVELIN</t>
  </si>
  <si>
    <t>CARBINE,5.56 MM</t>
  </si>
  <si>
    <t>MACHINE GUN, .50 CAL M2A1</t>
  </si>
  <si>
    <t>RIFLE, 5.56 MILLIMET</t>
  </si>
  <si>
    <t>SABER ELECTRICAL TEST KIT</t>
  </si>
  <si>
    <t>MAINT</t>
  </si>
  <si>
    <t>SABER</t>
  </si>
  <si>
    <t>RIFLE, 5.56 MM</t>
  </si>
  <si>
    <t>M-32A1, 40MM MULTI-SHOT GRENADE LAUNCHER</t>
  </si>
  <si>
    <t>RIFLE, SNIPER, 7.62MM M40A2</t>
  </si>
  <si>
    <t>RIFLE, SNIPER, .50 CAL M107</t>
  </si>
  <si>
    <t>LAUNCHER, ROCKET, HIGHMAR</t>
  </si>
  <si>
    <t>HIMAR</t>
  </si>
  <si>
    <t>TRNG WPN</t>
  </si>
  <si>
    <t>MSGL</t>
  </si>
  <si>
    <t>CONTAINER</t>
  </si>
  <si>
    <t>TRHS</t>
  </si>
  <si>
    <t>MEDICAL</t>
  </si>
  <si>
    <t>MOBILITY</t>
  </si>
  <si>
    <t>MPSRON 3</t>
  </si>
  <si>
    <t>MPSRON 2</t>
  </si>
  <si>
    <t>MPF TOTAL</t>
  </si>
  <si>
    <t>PISTOL</t>
  </si>
  <si>
    <t>3D DIV HQ</t>
  </si>
  <si>
    <t>3D MAR</t>
  </si>
  <si>
    <t>1ST CEB</t>
  </si>
  <si>
    <t>3D LAR BN</t>
  </si>
  <si>
    <t>HQBN</t>
  </si>
  <si>
    <t>HQ CO</t>
  </si>
  <si>
    <t>SUPPORT CO</t>
  </si>
  <si>
    <t>CO A</t>
  </si>
  <si>
    <t>COMM CO</t>
  </si>
  <si>
    <t>CAC</t>
  </si>
  <si>
    <t>ASSAULT CO</t>
  </si>
  <si>
    <t>CO B</t>
  </si>
  <si>
    <t>TRUCK CO</t>
  </si>
  <si>
    <t>V13</t>
  </si>
  <si>
    <t>CBT ENGR CO 1</t>
  </si>
  <si>
    <t>CO C</t>
  </si>
  <si>
    <t>H&amp;S CO</t>
  </si>
  <si>
    <t>CBT ENGR CO 2</t>
  </si>
  <si>
    <t>CO D</t>
  </si>
  <si>
    <t>DS TM 1</t>
  </si>
  <si>
    <t>LINE CO 1</t>
  </si>
  <si>
    <t>CBT ENGR CO 3</t>
  </si>
  <si>
    <t>JWTC</t>
  </si>
  <si>
    <t>LINE CO 2</t>
  </si>
  <si>
    <t>LE BN</t>
  </si>
  <si>
    <t>DS TM 2</t>
  </si>
  <si>
    <t>LINE CO 3</t>
  </si>
  <si>
    <t>1ST TANKS</t>
  </si>
  <si>
    <t>SEC COMM</t>
  </si>
  <si>
    <t>WPNS CO</t>
  </si>
  <si>
    <t>MP CO A</t>
  </si>
  <si>
    <t>3D RECON</t>
  </si>
  <si>
    <t>V23</t>
  </si>
  <si>
    <t>MP CO B</t>
  </si>
  <si>
    <t>MP CO C</t>
  </si>
  <si>
    <t>BLT ENABLERS</t>
  </si>
  <si>
    <t>AAV PLT</t>
  </si>
  <si>
    <t>3D AAV BN</t>
  </si>
  <si>
    <t>ENG PLT</t>
  </si>
  <si>
    <t>FORCE</t>
  </si>
  <si>
    <t>BTRY</t>
  </si>
  <si>
    <t>V33</t>
  </si>
  <si>
    <t>ENG CO</t>
  </si>
  <si>
    <t>HIMARS (5/11)</t>
  </si>
  <si>
    <t>12TH MAR</t>
  </si>
  <si>
    <t>FIST (3/11)</t>
  </si>
  <si>
    <t>REGT HQ BTRY</t>
  </si>
  <si>
    <t>CLB 3</t>
  </si>
  <si>
    <t>AAOE</t>
  </si>
  <si>
    <t>1ST BN, 12TH MAR</t>
  </si>
  <si>
    <t>TRANS SVC</t>
  </si>
  <si>
    <t>OPP</t>
  </si>
  <si>
    <t>HQ BTRY</t>
  </si>
  <si>
    <t>4TH MAR</t>
  </si>
  <si>
    <t>SPT CO</t>
  </si>
  <si>
    <t>BTRY A</t>
  </si>
  <si>
    <t>BTRY B</t>
  </si>
  <si>
    <t>BTRY C</t>
  </si>
  <si>
    <t>FIST</t>
  </si>
  <si>
    <t>3D MARDIV T/O TOTAL</t>
  </si>
  <si>
    <t>MO</t>
  </si>
  <si>
    <t>ME</t>
  </si>
  <si>
    <t>NO</t>
  </si>
  <si>
    <t>NE</t>
  </si>
  <si>
    <t>TOT</t>
  </si>
  <si>
    <t>3D BN, 12TH MAR</t>
  </si>
  <si>
    <t>BTRY I</t>
  </si>
  <si>
    <t>ARTY</t>
  </si>
  <si>
    <t>7TH MAR</t>
  </si>
  <si>
    <t>DIV-X</t>
  </si>
  <si>
    <t>DIV HQBN</t>
  </si>
  <si>
    <t>RECON CO</t>
  </si>
  <si>
    <t>CBT ENG CO</t>
  </si>
  <si>
    <t>TANK CO</t>
  </si>
  <si>
    <t>AAV CO</t>
  </si>
  <si>
    <t>LAR CO</t>
  </si>
  <si>
    <t>QTY OF UNIT</t>
  </si>
  <si>
    <t>TYPICAL BREAK-OUT</t>
  </si>
  <si>
    <t xml:space="preserve">INF REGT </t>
  </si>
  <si>
    <t>IN REGT HQ CO</t>
  </si>
  <si>
    <t>LE BATTALION</t>
  </si>
  <si>
    <t>UNIT TYPE</t>
  </si>
  <si>
    <t>COMBAT LD (PALLETS)</t>
  </si>
  <si>
    <t>CL LBS</t>
  </si>
  <si>
    <t>CL ST</t>
  </si>
  <si>
    <t>ASLT RATE (PALLETS)</t>
  </si>
  <si>
    <t>ASLT LBS</t>
  </si>
  <si>
    <t>ASLT ST</t>
  </si>
  <si>
    <t>SUST RATE (PALLETS)</t>
  </si>
  <si>
    <t>SUST LBS</t>
  </si>
  <si>
    <t>SUST ST</t>
  </si>
  <si>
    <t>ARTY BATTERY</t>
  </si>
  <si>
    <t>AAV COMPANY</t>
  </si>
  <si>
    <t>LAR COMPANY</t>
  </si>
  <si>
    <t>TANK COMPANY</t>
  </si>
  <si>
    <t>CAG</t>
  </si>
  <si>
    <t>CA DET</t>
  </si>
  <si>
    <t>CA TEAM</t>
  </si>
  <si>
    <t>LE Bn</t>
  </si>
  <si>
    <t>CAG DET</t>
  </si>
  <si>
    <t>AE/ASHORE</t>
  </si>
  <si>
    <t>OVERALL</t>
  </si>
  <si>
    <t>CALCULATIONS - 3d MARDIV TOTAL</t>
  </si>
  <si>
    <t>CALCULATIONS - RLT-3</t>
  </si>
  <si>
    <t>CALCULATIONS - RLT-7</t>
  </si>
  <si>
    <t>CALCULATIONS - RLT-4</t>
  </si>
  <si>
    <t>CALCULATIONS - 12th MARINES</t>
  </si>
  <si>
    <t>ALL OTHER (AE AND AFOE)</t>
  </si>
  <si>
    <t>2 MEAL PMD</t>
  </si>
  <si>
    <t>GALLONS</t>
  </si>
  <si>
    <t>TEU</t>
  </si>
  <si>
    <t>1 DOS</t>
  </si>
  <si>
    <t>PAX</t>
  </si>
  <si>
    <t>3 DOS</t>
  </si>
  <si>
    <t>CL IV TEU (MTVR-BASED)</t>
  </si>
  <si>
    <t>TEU (PALLET BASED)</t>
  </si>
  <si>
    <t>CL IV ST</t>
  </si>
  <si>
    <t>HMMWV FOV</t>
  </si>
  <si>
    <t>LAV FOV</t>
  </si>
  <si>
    <t>MTVR WRECKER</t>
  </si>
  <si>
    <t>LVSR WRECKER</t>
  </si>
  <si>
    <t>AAV-R7</t>
  </si>
  <si>
    <t>M-88</t>
  </si>
  <si>
    <t>M1A1</t>
  </si>
  <si>
    <t>5K FORK LIFT</t>
  </si>
  <si>
    <t>TRAM</t>
  </si>
  <si>
    <t>M-777</t>
  </si>
  <si>
    <t>ALBV</t>
  </si>
  <si>
    <t>MRAP FOV</t>
  </si>
  <si>
    <t>LB MTVR FOV</t>
  </si>
  <si>
    <t>SB MTVR FOV</t>
  </si>
  <si>
    <t>LVSR MKR-18 SELF-LOADER</t>
  </si>
  <si>
    <t>LVSR MKR-16 5TH WHEEL</t>
  </si>
  <si>
    <t xml:space="preserve">TOTAL SEATS /REMAINING SEATS BASED OFF MANPOWER </t>
  </si>
  <si>
    <t>QUADCON (ORGANIZATIONAL GEAR)</t>
  </si>
  <si>
    <t>PALCON (ORGANIZATIONAL GEAR)</t>
  </si>
  <si>
    <t>SUSTAINMENT</t>
  </si>
  <si>
    <t>EQUIPMENT OVERVIEW</t>
  </si>
  <si>
    <t>CLASS I CHOW SUST RATE (3 M/M/D)</t>
  </si>
  <si>
    <t>CLASS I WATER ASLT RATE (2 GAL/M/D)</t>
  </si>
  <si>
    <t>TEU (SIXCON BASE)</t>
  </si>
  <si>
    <t>CLASS II  (NE ASIA RATE 2017 MSTP)</t>
  </si>
  <si>
    <t>TEU (MTVR BASED)</t>
  </si>
  <si>
    <t xml:space="preserve">PALLETS </t>
  </si>
  <si>
    <t>CLASS III BULK FUEL BINGO</t>
  </si>
  <si>
    <t>CLASS III BULK FUEL ASSAULT RATE</t>
  </si>
  <si>
    <t>CLASS III BULK FUEL SUSTAINED RATE</t>
  </si>
  <si>
    <t>SIXCON REQ (900 GAL PER)</t>
  </si>
  <si>
    <t>M970 REQ (4800 GAL PER M970)</t>
  </si>
  <si>
    <t>FLAT RACK REFUELER REQ (2400 GAL PER FRC)</t>
  </si>
  <si>
    <t>SIXCON REQ (850 GAL PER SIXCON)</t>
  </si>
  <si>
    <t>CLASS IV  (NE ASIA RATE 2017 MSTP)</t>
  </si>
  <si>
    <t>SHORT TONS / TEU (PALLET BASED)</t>
  </si>
  <si>
    <t>CLASS VIII  (NE ASIA RATE 2017 MSTP)</t>
  </si>
  <si>
    <t>SUMMARY SUSTAINMENT DATA ASLT RATE</t>
  </si>
  <si>
    <t>SUMMARY SUSTAINMENT DATA SUSTAINED RATE</t>
  </si>
  <si>
    <t>SHORT TON</t>
  </si>
  <si>
    <t>TEU REQ / SB MTVR REQ</t>
  </si>
  <si>
    <t>TOTAL BULK WATER CAPACITY (GAL) / DOS</t>
  </si>
  <si>
    <t>WATER SIXCON ASSIGNED (#) / CAPACITY</t>
  </si>
  <si>
    <t>WATERBULLS ASSIGNED (#) / CAPACITY</t>
  </si>
  <si>
    <t>WATERCANS ASSIGNED (#) / CAPACITY (GAL)</t>
  </si>
  <si>
    <t>FUELCANS (#) / CAPACITY (GAL)</t>
  </si>
  <si>
    <t>FUEL SIXCON (#) / CAPACITY (GAL)</t>
  </si>
  <si>
    <t>FLATRACK REFULER (#) / CAPACITY (GAL)</t>
  </si>
  <si>
    <t>TEU REQ / SB MTVR REQ (SB MTVR CAN'T CARRY FRC)</t>
  </si>
  <si>
    <t>SB MTVR</t>
  </si>
  <si>
    <t>CLASS II/IV/XIII REQ</t>
  </si>
  <si>
    <t>MTVR REQ</t>
  </si>
  <si>
    <t>ORGANIC BULK WATER SUSTAINMENT OVERVIEW</t>
  </si>
  <si>
    <t>ORGANIC BULK FUEL SUSTAINMENT OVERVIEW</t>
  </si>
  <si>
    <t>CLASS V ASSAULT RATE MODELING</t>
  </si>
  <si>
    <t xml:space="preserve">MTVR SB LIFT REQ </t>
  </si>
  <si>
    <t xml:space="preserve">TEU LIFT REQ </t>
  </si>
  <si>
    <t>100%</t>
  </si>
  <si>
    <t>25%</t>
  </si>
  <si>
    <t>ORGANIZATIONAL EQUIPMENT LIFT SUMMARY                                           (C TAMCN QUADCON AND DOUBLE-STACK PALCON)</t>
  </si>
  <si>
    <t>REMAINING LVSR (AFTER ALLOCATION TO BULK FUEL)</t>
  </si>
  <si>
    <t>REMAINING MTVR LB (AFTER BULK WATER ASSETS)/PAX SEATS</t>
  </si>
  <si>
    <t>REMAINING MTVR SB (AFTER 3 DOS AMMO) /PAX SEATS</t>
  </si>
  <si>
    <t>PAX LIFT ASSESSMENT</t>
  </si>
  <si>
    <t>CREW SEATS (WITHOUT ALLOCATION)</t>
  </si>
  <si>
    <t>PAX SEATS (WITHOUT ALLOCATION)</t>
  </si>
  <si>
    <t>ORGANIC ASSAULT RATE SUSTAINMENT MODELING</t>
  </si>
  <si>
    <t>PAX LIFT ASSESSMENT AFTER ASSIGNMENT OF CL I, III, AND V</t>
  </si>
  <si>
    <t>Assault model assumes Marines carry 3 DOS chow on person</t>
  </si>
  <si>
    <t>Notes/assumptions</t>
  </si>
  <si>
    <t xml:space="preserve">Assault model assumes that organic assets will be prioritized to carry Class I, III, V and PAX.  </t>
  </si>
  <si>
    <t>CREW SEATS REMAINING</t>
  </si>
  <si>
    <t>PAX SEATS REMAINING</t>
  </si>
  <si>
    <t>TEU (20 PAX FOR TEU) REMAINING FOR SPREADLOAD ACROSS ALL ASSETS</t>
  </si>
  <si>
    <t>Organizational equipment and other classes of supply must be spread-loaded across (TEU Remaining Space), planned for with round-robin of field trains, or via LCE</t>
  </si>
  <si>
    <t>3D MARDIV TOTAL</t>
  </si>
  <si>
    <t>CLASS I WATER SUST RATE (7 GAL/M/D)</t>
  </si>
  <si>
    <t>CLASS V  COMBAT LOAD (QUANTIX ACCESS SUMMARY DATA)</t>
  </si>
  <si>
    <t>CLASS V  ASSAULT RATE (QUANTIX ACCESS SUMMARY DATA)</t>
  </si>
  <si>
    <t>CLASS V  SUSTAINED RATE (QUANTIX ACCESS SUMMARY DATA)</t>
  </si>
  <si>
    <t>Assault model assumes Marines carry 2 DOS water on person (camel back/bottled water)</t>
  </si>
  <si>
    <t>1st Tanks</t>
  </si>
  <si>
    <t>3d LAR</t>
  </si>
  <si>
    <t>30 Trucks to RLT 4… 6 M-149 water bulls to each RLT</t>
  </si>
  <si>
    <t>Structure of 2d AAV Bn with Delta Company from 3d AAV Bn (UDP) assets attached for 3d Line Company.  6 M-149s from HQBn.</t>
  </si>
  <si>
    <t>Structure of 3d AAV Bn without Delta Company. 6 M-149s from HQBn Attached.</t>
  </si>
  <si>
    <t xml:space="preserve">HQ Bn support with 30 trucks from HQ Co.  6 M-149 from HQBn attached. </t>
  </si>
  <si>
    <t>CLASS I CHOW ASLT RATE (3 M/M/D)</t>
  </si>
  <si>
    <t>AATF</t>
  </si>
  <si>
    <t>3d      RECON</t>
  </si>
  <si>
    <t>AATF     TACON    V31</t>
  </si>
  <si>
    <r>
      <t xml:space="preserve">1ST CEB             </t>
    </r>
    <r>
      <rPr>
        <b/>
        <sz val="11"/>
        <rFont val="Tahoma"/>
        <family val="2"/>
      </rPr>
      <t>H&amp;S CO                  ENG SPT CO</t>
    </r>
  </si>
  <si>
    <t>3d             LE Bn</t>
  </si>
  <si>
    <t xml:space="preserve">TOTAL BULK FUEL CAPACITY (GAL) / DOS </t>
  </si>
  <si>
    <t>CEB CO</t>
  </si>
  <si>
    <r>
      <rPr>
        <b/>
        <sz val="18"/>
        <color theme="1"/>
        <rFont val="Tahoma"/>
        <family val="2"/>
      </rPr>
      <t xml:space="preserve">RLT-3 </t>
    </r>
    <r>
      <rPr>
        <b/>
        <sz val="11"/>
        <color theme="1"/>
        <rFont val="Tahoma"/>
        <family val="2"/>
      </rPr>
      <t xml:space="preserve">                     </t>
    </r>
    <r>
      <rPr>
        <b/>
        <sz val="11"/>
        <color theme="1"/>
        <rFont val="Tahoma"/>
        <family val="2"/>
      </rPr>
      <t xml:space="preserve"> </t>
    </r>
  </si>
  <si>
    <r>
      <rPr>
        <b/>
        <sz val="18"/>
        <color theme="1"/>
        <rFont val="Tahoma"/>
        <family val="2"/>
      </rPr>
      <t xml:space="preserve">RLT-7  </t>
    </r>
    <r>
      <rPr>
        <b/>
        <sz val="11"/>
        <color theme="1"/>
        <rFont val="Tahoma"/>
        <family val="2"/>
      </rPr>
      <t xml:space="preserve">    </t>
    </r>
  </si>
  <si>
    <r>
      <rPr>
        <b/>
        <sz val="18"/>
        <color theme="1"/>
        <rFont val="Tahoma"/>
        <family val="2"/>
      </rPr>
      <t>RLT-4</t>
    </r>
    <r>
      <rPr>
        <b/>
        <sz val="11"/>
        <color theme="1"/>
        <rFont val="Tahoma"/>
        <family val="2"/>
      </rPr>
      <t xml:space="preserve">   </t>
    </r>
    <r>
      <rPr>
        <b/>
        <sz val="10"/>
        <color theme="1"/>
        <rFont val="Tahoma"/>
        <family val="2"/>
      </rPr>
      <t xml:space="preserve">                    </t>
    </r>
  </si>
  <si>
    <r>
      <rPr>
        <b/>
        <sz val="18"/>
        <color theme="0"/>
        <rFont val="Tahoma"/>
        <family val="2"/>
      </rPr>
      <t>12TH MAR</t>
    </r>
    <r>
      <rPr>
        <b/>
        <sz val="12"/>
        <color theme="0"/>
        <rFont val="Tahoma"/>
        <family val="2"/>
      </rPr>
      <t xml:space="preserve"> </t>
    </r>
    <r>
      <rPr>
        <b/>
        <sz val="9"/>
        <color theme="0"/>
        <rFont val="Tahoma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</si>
</sst>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7" x14ac:knownFonts="1"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6"/>
      <color theme="1"/>
      <name val="Tahoma"/>
      <family val="2"/>
    </font>
    <font>
      <b/>
      <sz val="9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ahoma"/>
      <family val="2"/>
    </font>
    <font>
      <b/>
      <sz val="12"/>
      <color theme="0"/>
      <name val="Tahoma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b/>
      <sz val="14"/>
      <color theme="1"/>
      <name val="Tahoma"/>
      <family val="2"/>
    </font>
    <font>
      <b/>
      <sz val="20"/>
      <color theme="1"/>
      <name val="Tahoma"/>
      <family val="2"/>
    </font>
    <font>
      <b/>
      <sz val="22"/>
      <color theme="1"/>
      <name val="Tahoma"/>
      <family val="2"/>
    </font>
    <font>
      <sz val="12"/>
      <color theme="1"/>
      <name val="Tahoma"/>
      <family val="2"/>
    </font>
    <font>
      <b/>
      <sz val="18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0"/>
      <name val="Tahoma"/>
      <family val="2"/>
    </font>
    <font>
      <b/>
      <sz val="9"/>
      <color theme="0"/>
      <name val="Tahoma"/>
      <family val="2"/>
    </font>
    <font>
      <b/>
      <sz val="11"/>
      <name val="Tahoma"/>
      <family val="2"/>
    </font>
    <font>
      <b/>
      <sz val="18"/>
      <color theme="1"/>
      <name val="Tahoma"/>
      <family val="2"/>
    </font>
    <font>
      <b/>
      <sz val="18"/>
      <color theme="0"/>
      <name val="Tahoma"/>
      <family val="2"/>
    </font>
    <font>
      <sz val="18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0" fillId="0" borderId="1" xfId="0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3" fontId="0" fillId="6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top"/>
    </xf>
    <xf numFmtId="164" fontId="0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64" fontId="0" fillId="7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 vertical="top"/>
    </xf>
    <xf numFmtId="0" fontId="0" fillId="0" borderId="1" xfId="0" applyFont="1" applyBorder="1"/>
    <xf numFmtId="0" fontId="0" fillId="6" borderId="1" xfId="0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5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3" fillId="0" borderId="1" xfId="0" applyFont="1" applyBorder="1" applyAlignment="1">
      <alignment textRotation="45"/>
    </xf>
    <xf numFmtId="164" fontId="0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0" borderId="1" xfId="0" applyFont="1" applyBorder="1" applyAlignment="1">
      <alignment horizontal="center" textRotation="45"/>
    </xf>
    <xf numFmtId="0" fontId="3" fillId="0" borderId="1" xfId="0" applyFont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textRotation="45"/>
    </xf>
    <xf numFmtId="0" fontId="2" fillId="6" borderId="1" xfId="0" applyFont="1" applyFill="1" applyBorder="1" applyAlignment="1">
      <alignment horizontal="center" textRotation="45"/>
    </xf>
    <xf numFmtId="0" fontId="5" fillId="0" borderId="1" xfId="0" applyFont="1" applyBorder="1" applyAlignment="1">
      <alignment horizontal="center" textRotation="45"/>
    </xf>
    <xf numFmtId="164" fontId="3" fillId="0" borderId="1" xfId="0" applyNumberFormat="1" applyFont="1" applyFill="1" applyBorder="1" applyAlignment="1">
      <alignment horizontal="center" textRotation="45"/>
    </xf>
    <xf numFmtId="164" fontId="3" fillId="0" borderId="1" xfId="0" applyNumberFormat="1" applyFont="1" applyBorder="1" applyAlignment="1">
      <alignment horizontal="center" textRotation="45"/>
    </xf>
    <xf numFmtId="0" fontId="1" fillId="6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center" textRotation="45"/>
    </xf>
    <xf numFmtId="164" fontId="0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 textRotation="45"/>
    </xf>
    <xf numFmtId="164" fontId="2" fillId="0" borderId="1" xfId="0" applyNumberFormat="1" applyFont="1" applyFill="1" applyBorder="1" applyAlignment="1">
      <alignment horizontal="center" textRotation="45"/>
    </xf>
    <xf numFmtId="0" fontId="3" fillId="6" borderId="1" xfId="0" applyFont="1" applyFill="1" applyBorder="1" applyAlignment="1">
      <alignment horizontal="center" textRotation="45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 textRotation="45"/>
    </xf>
    <xf numFmtId="0" fontId="3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 textRotation="45"/>
    </xf>
    <xf numFmtId="164" fontId="3" fillId="10" borderId="1" xfId="0" applyNumberFormat="1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center" textRotation="45"/>
    </xf>
    <xf numFmtId="164" fontId="9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textRotation="45"/>
    </xf>
    <xf numFmtId="0" fontId="9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left"/>
    </xf>
    <xf numFmtId="0" fontId="3" fillId="11" borderId="1" xfId="0" applyFont="1" applyFill="1" applyBorder="1"/>
    <xf numFmtId="0" fontId="1" fillId="6" borderId="1" xfId="0" applyFont="1" applyFill="1" applyBorder="1" applyAlignment="1"/>
    <xf numFmtId="0" fontId="8" fillId="0" borderId="1" xfId="0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textRotation="45"/>
    </xf>
    <xf numFmtId="0" fontId="0" fillId="6" borderId="1" xfId="0" applyFill="1" applyBorder="1" applyAlignment="1">
      <alignment horizontal="center"/>
    </xf>
    <xf numFmtId="0" fontId="0" fillId="0" borderId="1" xfId="0" applyFont="1" applyFill="1" applyBorder="1"/>
    <xf numFmtId="0" fontId="3" fillId="11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vertical="top"/>
    </xf>
    <xf numFmtId="0" fontId="0" fillId="5" borderId="1" xfId="0" applyNumberFormat="1" applyFont="1" applyFill="1" applyBorder="1" applyAlignment="1">
      <alignment horizontal="center" vertical="top"/>
    </xf>
    <xf numFmtId="0" fontId="0" fillId="5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top"/>
    </xf>
    <xf numFmtId="0" fontId="3" fillId="12" borderId="1" xfId="0" applyFont="1" applyFill="1" applyBorder="1" applyAlignment="1">
      <alignment horizontal="center" textRotation="45"/>
    </xf>
    <xf numFmtId="0" fontId="0" fillId="12" borderId="1" xfId="0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textRotation="45"/>
    </xf>
    <xf numFmtId="0" fontId="3" fillId="5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1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15" fillId="6" borderId="1" xfId="0" applyFont="1" applyFill="1" applyBorder="1"/>
    <xf numFmtId="0" fontId="15" fillId="0" borderId="1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15" fillId="5" borderId="1" xfId="0" applyNumberFormat="1" applyFont="1" applyFill="1" applyBorder="1" applyAlignment="1">
      <alignment horizontal="center"/>
    </xf>
    <xf numFmtId="164" fontId="15" fillId="9" borderId="1" xfId="0" applyNumberFormat="1" applyFont="1" applyFill="1" applyBorder="1" applyAlignment="1">
      <alignment horizontal="center"/>
    </xf>
    <xf numFmtId="164" fontId="15" fillId="6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164" fontId="15" fillId="0" borderId="1" xfId="0" applyNumberFormat="1" applyFont="1" applyBorder="1" applyAlignment="1">
      <alignment horizontal="left"/>
    </xf>
    <xf numFmtId="164" fontId="15" fillId="0" borderId="1" xfId="0" applyNumberFormat="1" applyFont="1" applyBorder="1" applyAlignment="1">
      <alignment horizontal="center"/>
    </xf>
    <xf numFmtId="0" fontId="15" fillId="0" borderId="1" xfId="0" applyFont="1" applyBorder="1"/>
    <xf numFmtId="164" fontId="15" fillId="6" borderId="1" xfId="0" applyNumberFormat="1" applyFont="1" applyFill="1" applyBorder="1" applyAlignment="1">
      <alignment horizontal="left"/>
    </xf>
    <xf numFmtId="164" fontId="15" fillId="0" borderId="1" xfId="0" applyNumberFormat="1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top"/>
    </xf>
    <xf numFmtId="0" fontId="15" fillId="0" borderId="1" xfId="0" applyFont="1" applyFill="1" applyBorder="1"/>
    <xf numFmtId="0" fontId="3" fillId="0" borderId="1" xfId="0" applyFont="1" applyFill="1" applyBorder="1" applyAlignment="1"/>
    <xf numFmtId="0" fontId="3" fillId="6" borderId="1" xfId="0" applyFont="1" applyFill="1" applyBorder="1" applyAlignment="1"/>
    <xf numFmtId="0" fontId="15" fillId="6" borderId="1" xfId="0" applyFont="1" applyFill="1" applyBorder="1" applyAlignment="1">
      <alignment horizontal="center"/>
    </xf>
    <xf numFmtId="164" fontId="15" fillId="0" borderId="1" xfId="0" applyNumberFormat="1" applyFont="1" applyFill="1" applyBorder="1" applyAlignment="1">
      <alignment horizontal="left"/>
    </xf>
    <xf numFmtId="0" fontId="15" fillId="0" borderId="1" xfId="0" applyFont="1" applyFill="1" applyBorder="1" applyAlignment="1"/>
    <xf numFmtId="0" fontId="15" fillId="0" borderId="1" xfId="0" applyFon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14" borderId="1" xfId="0" applyNumberFormat="1" applyFont="1" applyFill="1" applyBorder="1" applyAlignment="1">
      <alignment horizontal="center"/>
    </xf>
    <xf numFmtId="164" fontId="15" fillId="14" borderId="1" xfId="0" applyNumberFormat="1" applyFon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10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/>
    <xf numFmtId="0" fontId="0" fillId="0" borderId="1" xfId="0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1" xfId="0" applyFont="1" applyBorder="1"/>
    <xf numFmtId="164" fontId="2" fillId="4" borderId="1" xfId="0" applyNumberFormat="1" applyFont="1" applyFill="1" applyBorder="1" applyAlignment="1">
      <alignment horizontal="center"/>
    </xf>
    <xf numFmtId="164" fontId="15" fillId="4" borderId="1" xfId="0" applyNumberFormat="1" applyFont="1" applyFill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5" fillId="5" borderId="1" xfId="0" applyNumberFormat="1" applyFont="1" applyFill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8" fillId="6" borderId="1" xfId="0" applyFont="1" applyFill="1" applyBorder="1"/>
    <xf numFmtId="0" fontId="0" fillId="15" borderId="1" xfId="0" applyFill="1" applyBorder="1"/>
    <xf numFmtId="0" fontId="2" fillId="8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1" fontId="8" fillId="6" borderId="1" xfId="0" applyNumberFormat="1" applyFont="1" applyFill="1" applyBorder="1" applyAlignment="1">
      <alignment horizontal="center"/>
    </xf>
    <xf numFmtId="1" fontId="21" fillId="6" borderId="1" xfId="0" applyNumberFormat="1" applyFont="1" applyFill="1" applyBorder="1" applyAlignment="1">
      <alignment horizontal="center"/>
    </xf>
    <xf numFmtId="1" fontId="2" fillId="6" borderId="5" xfId="0" applyNumberFormat="1" applyFont="1" applyFill="1" applyBorder="1" applyAlignment="1">
      <alignment horizontal="center"/>
    </xf>
    <xf numFmtId="1" fontId="0" fillId="6" borderId="5" xfId="0" applyNumberFormat="1" applyFill="1" applyBorder="1" applyAlignment="1">
      <alignment horizontal="center"/>
    </xf>
    <xf numFmtId="0" fontId="21" fillId="6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wrapText="1"/>
    </xf>
    <xf numFmtId="49" fontId="21" fillId="6" borderId="1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4" fillId="8" borderId="1" xfId="0" applyFont="1" applyFill="1" applyBorder="1" applyAlignment="1">
      <alignment wrapText="1"/>
    </xf>
    <xf numFmtId="1" fontId="0" fillId="14" borderId="1" xfId="0" applyNumberForma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textRotation="45"/>
    </xf>
    <xf numFmtId="1" fontId="3" fillId="0" borderId="1" xfId="0" applyNumberFormat="1" applyFont="1" applyBorder="1" applyAlignment="1">
      <alignment horizontal="center"/>
    </xf>
    <xf numFmtId="0" fontId="0" fillId="6" borderId="4" xfId="0" applyFill="1" applyBorder="1"/>
    <xf numFmtId="1" fontId="0" fillId="19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 wrapText="1"/>
    </xf>
    <xf numFmtId="1" fontId="5" fillId="6" borderId="5" xfId="0" applyNumberFormat="1" applyFont="1" applyFill="1" applyBorder="1" applyAlignment="1">
      <alignment horizontal="center" wrapText="1"/>
    </xf>
    <xf numFmtId="0" fontId="20" fillId="6" borderId="4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1" fontId="24" fillId="6" borderId="5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1" fontId="16" fillId="6" borderId="5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8" borderId="9" xfId="0" applyNumberFormat="1" applyFill="1" applyBorder="1" applyAlignment="1">
      <alignment horizontal="center" wrapText="1"/>
    </xf>
    <xf numFmtId="1" fontId="0" fillId="8" borderId="11" xfId="0" applyNumberFormat="1" applyFill="1" applyBorder="1" applyAlignment="1">
      <alignment horizontal="center" wrapText="1"/>
    </xf>
    <xf numFmtId="1" fontId="0" fillId="8" borderId="14" xfId="0" applyNumberFormat="1" applyFill="1" applyBorder="1" applyAlignment="1">
      <alignment horizontal="center" wrapText="1"/>
    </xf>
    <xf numFmtId="1" fontId="0" fillId="8" borderId="15" xfId="0" applyNumberFormat="1" applyFill="1" applyBorder="1" applyAlignment="1">
      <alignment horizontal="center" wrapText="1"/>
    </xf>
    <xf numFmtId="1" fontId="0" fillId="8" borderId="12" xfId="0" applyNumberFormat="1" applyFill="1" applyBorder="1" applyAlignment="1">
      <alignment horizontal="center" wrapText="1"/>
    </xf>
    <xf numFmtId="1" fontId="0" fillId="8" borderId="13" xfId="0" applyNumberFormat="1" applyFill="1" applyBorder="1" applyAlignment="1">
      <alignment horizontal="center" wrapText="1"/>
    </xf>
    <xf numFmtId="1" fontId="0" fillId="0" borderId="9" xfId="0" applyNumberFormat="1" applyBorder="1" applyAlignment="1">
      <alignment horizontal="center" wrapText="1"/>
    </xf>
    <xf numFmtId="1" fontId="0" fillId="0" borderId="11" xfId="0" applyNumberFormat="1" applyBorder="1" applyAlignment="1">
      <alignment horizontal="center" wrapText="1"/>
    </xf>
    <xf numFmtId="1" fontId="0" fillId="0" borderId="14" xfId="0" applyNumberFormat="1" applyBorder="1" applyAlignment="1">
      <alignment horizontal="center" wrapText="1"/>
    </xf>
    <xf numFmtId="1" fontId="0" fillId="0" borderId="15" xfId="0" applyNumberFormat="1" applyBorder="1" applyAlignment="1">
      <alignment horizontal="center" wrapText="1"/>
    </xf>
    <xf numFmtId="1" fontId="0" fillId="0" borderId="12" xfId="0" applyNumberFormat="1" applyBorder="1" applyAlignment="1">
      <alignment horizontal="center" wrapText="1"/>
    </xf>
    <xf numFmtId="1" fontId="0" fillId="0" borderId="13" xfId="0" applyNumberFormat="1" applyBorder="1" applyAlignment="1">
      <alignment horizontal="center" wrapText="1"/>
    </xf>
    <xf numFmtId="1" fontId="24" fillId="15" borderId="4" xfId="0" applyNumberFormat="1" applyFont="1" applyFill="1" applyBorder="1" applyAlignment="1">
      <alignment horizontal="center" vertical="center" wrapText="1"/>
    </xf>
    <xf numFmtId="1" fontId="24" fillId="15" borderId="6" xfId="0" applyNumberFormat="1" applyFont="1" applyFill="1" applyBorder="1" applyAlignment="1">
      <alignment horizontal="center" vertical="center" wrapText="1"/>
    </xf>
    <xf numFmtId="1" fontId="2" fillId="8" borderId="4" xfId="0" applyNumberFormat="1" applyFont="1" applyFill="1" applyBorder="1" applyAlignment="1">
      <alignment horizontal="center"/>
    </xf>
    <xf numFmtId="1" fontId="2" fillId="8" borderId="6" xfId="0" applyNumberFormat="1" applyFont="1" applyFill="1" applyBorder="1" applyAlignment="1">
      <alignment horizontal="center"/>
    </xf>
    <xf numFmtId="1" fontId="25" fillId="18" borderId="4" xfId="0" applyNumberFormat="1" applyFont="1" applyFill="1" applyBorder="1" applyAlignment="1">
      <alignment horizontal="center" vertical="center" wrapText="1"/>
    </xf>
    <xf numFmtId="1" fontId="25" fillId="18" borderId="6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/>
    </xf>
    <xf numFmtId="1" fontId="2" fillId="0" borderId="6" xfId="0" applyNumberFormat="1" applyFont="1" applyFill="1" applyBorder="1" applyAlignment="1">
      <alignment horizontal="center"/>
    </xf>
    <xf numFmtId="1" fontId="25" fillId="6" borderId="4" xfId="0" applyNumberFormat="1" applyFont="1" applyFill="1" applyBorder="1" applyAlignment="1">
      <alignment horizontal="center" vertical="center" wrapText="1"/>
    </xf>
    <xf numFmtId="1" fontId="25" fillId="6" borderId="6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19" borderId="4" xfId="0" applyNumberFormat="1" applyFont="1" applyFill="1" applyBorder="1" applyAlignment="1">
      <alignment horizontal="center"/>
    </xf>
    <xf numFmtId="1" fontId="2" fillId="19" borderId="6" xfId="0" applyNumberFormat="1" applyFont="1" applyFill="1" applyBorder="1" applyAlignment="1">
      <alignment horizontal="center"/>
    </xf>
    <xf numFmtId="1" fontId="1" fillId="7" borderId="4" xfId="0" applyNumberFormat="1" applyFont="1" applyFill="1" applyBorder="1" applyAlignment="1">
      <alignment horizontal="center" vertical="top" wrapText="1"/>
    </xf>
    <xf numFmtId="1" fontId="1" fillId="7" borderId="6" xfId="0" applyNumberFormat="1" applyFont="1" applyFill="1" applyBorder="1" applyAlignment="1">
      <alignment horizontal="center" vertical="top" wrapText="1"/>
    </xf>
    <xf numFmtId="1" fontId="1" fillId="0" borderId="4" xfId="0" applyNumberFormat="1" applyFont="1" applyFill="1" applyBorder="1" applyAlignment="1">
      <alignment horizontal="center" vertical="top" wrapText="1"/>
    </xf>
    <xf numFmtId="1" fontId="1" fillId="0" borderId="6" xfId="0" applyNumberFormat="1" applyFont="1" applyFill="1" applyBorder="1" applyAlignment="1">
      <alignment horizontal="center" vertical="top" wrapText="1"/>
    </xf>
    <xf numFmtId="1" fontId="1" fillId="12" borderId="4" xfId="0" applyNumberFormat="1" applyFont="1" applyFill="1" applyBorder="1" applyAlignment="1">
      <alignment horizontal="center" vertical="top" wrapText="1"/>
    </xf>
    <xf numFmtId="1" fontId="1" fillId="12" borderId="6" xfId="0" applyNumberFormat="1" applyFont="1" applyFill="1" applyBorder="1" applyAlignment="1">
      <alignment horizontal="center" vertical="top" wrapText="1"/>
    </xf>
    <xf numFmtId="1" fontId="22" fillId="16" borderId="4" xfId="0" applyNumberFormat="1" applyFont="1" applyFill="1" applyBorder="1" applyAlignment="1">
      <alignment horizontal="center" vertical="top" wrapText="1"/>
    </xf>
    <xf numFmtId="1" fontId="22" fillId="16" borderId="6" xfId="0" applyNumberFormat="1" applyFont="1" applyFill="1" applyBorder="1" applyAlignment="1">
      <alignment horizontal="center" vertical="top" wrapText="1"/>
    </xf>
    <xf numFmtId="1" fontId="25" fillId="17" borderId="4" xfId="0" applyNumberFormat="1" applyFont="1" applyFill="1" applyBorder="1" applyAlignment="1">
      <alignment horizontal="center" vertical="center" wrapText="1"/>
    </xf>
    <xf numFmtId="1" fontId="25" fillId="17" borderId="6" xfId="0" applyNumberFormat="1" applyFont="1" applyFill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1" fontId="24" fillId="5" borderId="6" xfId="0" applyNumberFormat="1" applyFont="1" applyFill="1" applyBorder="1" applyAlignment="1">
      <alignment horizontal="center" vertical="center" wrapText="1"/>
    </xf>
    <xf numFmtId="1" fontId="16" fillId="20" borderId="4" xfId="0" applyNumberFormat="1" applyFont="1" applyFill="1" applyBorder="1" applyAlignment="1">
      <alignment horizontal="center" vertical="center" wrapText="1"/>
    </xf>
    <xf numFmtId="1" fontId="16" fillId="20" borderId="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13" fillId="11" borderId="5" xfId="0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0</xdr:row>
      <xdr:rowOff>259080</xdr:rowOff>
    </xdr:from>
    <xdr:to>
      <xdr:col>0</xdr:col>
      <xdr:colOff>2903220</xdr:colOff>
      <xdr:row>0</xdr:row>
      <xdr:rowOff>678180</xdr:rowOff>
    </xdr:to>
    <xdr:sp macro="" textlink="">
      <xdr:nvSpPr>
        <xdr:cNvPr id="2" name="TextBox 1"/>
        <xdr:cNvSpPr txBox="1"/>
      </xdr:nvSpPr>
      <xdr:spPr>
        <a:xfrm>
          <a:off x="1028700" y="259080"/>
          <a:ext cx="187452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B050"/>
              </a:solidFill>
            </a:rPr>
            <a:t>UNCLASSIFIED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"/>
  <sheetViews>
    <sheetView view="pageBreakPreview" zoomScaleNormal="100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09375" defaultRowHeight="13.2" x14ac:dyDescent="0.25"/>
  <cols>
    <col min="1" max="1" width="60.44140625" style="161" customWidth="1"/>
    <col min="2" max="2" width="12.109375" style="90" customWidth="1"/>
    <col min="3" max="3" width="10.33203125" style="90" customWidth="1"/>
    <col min="4" max="4" width="1.109375" style="156" customWidth="1"/>
    <col min="5" max="5" width="7" style="146" bestFit="1" customWidth="1"/>
    <col min="6" max="6" width="12.6640625" style="146" customWidth="1"/>
    <col min="7" max="7" width="1.33203125" style="156" customWidth="1"/>
    <col min="8" max="8" width="8" style="90" customWidth="1"/>
    <col min="9" max="9" width="7.6640625" style="90" customWidth="1"/>
    <col min="10" max="10" width="1.109375" style="156" customWidth="1"/>
    <col min="11" max="11" width="9.44140625" style="146" customWidth="1"/>
    <col min="12" max="12" width="9.6640625" style="146" customWidth="1"/>
    <col min="13" max="13" width="1.44140625" style="156" customWidth="1"/>
    <col min="14" max="14" width="6.44140625" style="90" bestFit="1" customWidth="1"/>
    <col min="15" max="15" width="9.6640625" style="90" customWidth="1"/>
    <col min="16" max="16" width="1.109375" style="156" customWidth="1"/>
    <col min="17" max="17" width="7.6640625" style="146" customWidth="1"/>
    <col min="18" max="18" width="6.88671875" style="146" customWidth="1"/>
    <col min="19" max="19" width="1.109375" style="156" customWidth="1"/>
    <col min="20" max="20" width="6.44140625" style="90" bestFit="1" customWidth="1"/>
    <col min="21" max="21" width="7.5546875" style="90" customWidth="1"/>
    <col min="22" max="22" width="1.109375" style="156" customWidth="1"/>
    <col min="23" max="23" width="7.88671875" style="146" customWidth="1"/>
    <col min="24" max="24" width="7.44140625" style="146" customWidth="1"/>
    <col min="25" max="25" width="1.5546875" style="27" customWidth="1"/>
    <col min="26" max="26" width="7.88671875" style="146" customWidth="1"/>
    <col min="27" max="27" width="8.109375" style="146" bestFit="1" customWidth="1"/>
    <col min="28" max="28" width="1.5546875" style="27" customWidth="1"/>
    <col min="29" max="29" width="7.88671875" style="146" customWidth="1"/>
    <col min="30" max="30" width="8.109375" style="146" bestFit="1" customWidth="1"/>
    <col min="31" max="31" width="2.33203125" style="156" customWidth="1"/>
    <col min="32" max="32" width="11.6640625" style="90" customWidth="1"/>
    <col min="33" max="33" width="13.109375" style="90" customWidth="1"/>
    <col min="34" max="34" width="2.109375" style="27" customWidth="1"/>
    <col min="35" max="35" width="60.44140625" style="161" customWidth="1"/>
    <col min="36" max="16384" width="9.109375" style="6"/>
  </cols>
  <sheetData>
    <row r="1" spans="1:35" s="183" customFormat="1" ht="87.75" customHeight="1" x14ac:dyDescent="0.2">
      <c r="A1" s="180"/>
      <c r="B1" s="215" t="s">
        <v>812</v>
      </c>
      <c r="C1" s="216"/>
      <c r="D1" s="181"/>
      <c r="E1" s="217" t="s">
        <v>813</v>
      </c>
      <c r="F1" s="218"/>
      <c r="G1" s="181"/>
      <c r="H1" s="219" t="s">
        <v>814</v>
      </c>
      <c r="I1" s="220"/>
      <c r="J1" s="181"/>
      <c r="K1" s="221" t="s">
        <v>815</v>
      </c>
      <c r="L1" s="222"/>
      <c r="M1" s="181"/>
      <c r="N1" s="225" t="s">
        <v>604</v>
      </c>
      <c r="O1" s="226"/>
      <c r="P1" s="184"/>
      <c r="Q1" s="201" t="s">
        <v>799</v>
      </c>
      <c r="R1" s="202"/>
      <c r="S1" s="184"/>
      <c r="T1" s="209" t="s">
        <v>806</v>
      </c>
      <c r="U1" s="210"/>
      <c r="V1" s="184"/>
      <c r="W1" s="223" t="s">
        <v>809</v>
      </c>
      <c r="X1" s="224"/>
      <c r="Y1" s="185"/>
      <c r="Z1" s="205" t="s">
        <v>807</v>
      </c>
      <c r="AA1" s="206"/>
      <c r="AB1" s="182"/>
      <c r="AC1" s="227" t="s">
        <v>808</v>
      </c>
      <c r="AD1" s="228"/>
      <c r="AE1" s="186"/>
      <c r="AF1" s="209" t="s">
        <v>792</v>
      </c>
      <c r="AG1" s="210"/>
      <c r="AH1" s="180"/>
      <c r="AI1" s="180"/>
    </row>
    <row r="2" spans="1:35" x14ac:dyDescent="0.25">
      <c r="A2" s="159" t="s">
        <v>712</v>
      </c>
      <c r="B2" s="211">
        <f>'RLT3 (UNCLASS)'!E7</f>
        <v>0</v>
      </c>
      <c r="C2" s="212"/>
      <c r="D2" s="164"/>
      <c r="E2" s="203">
        <f>'RLT7(UNCLASS)'!E7</f>
        <v>0</v>
      </c>
      <c r="F2" s="204"/>
      <c r="G2" s="164"/>
      <c r="H2" s="211">
        <f>'RLT4(UNCLASS)'!E7</f>
        <v>0</v>
      </c>
      <c r="I2" s="212"/>
      <c r="J2" s="165"/>
      <c r="K2" s="203">
        <f>'12TH REG(UNCLASS)'!E7</f>
        <v>0</v>
      </c>
      <c r="L2" s="204"/>
      <c r="M2" s="165"/>
      <c r="N2" s="211">
        <f>'HQBN(UNCLASS)'!E7</f>
        <v>0</v>
      </c>
      <c r="O2" s="212"/>
      <c r="P2" s="165"/>
      <c r="Q2" s="203">
        <f>'LAR(UNCLASS)'!E7</f>
        <v>0</v>
      </c>
      <c r="R2" s="204"/>
      <c r="S2" s="165"/>
      <c r="T2" s="211">
        <f>'RECON(UNCLASS)'!E7</f>
        <v>0</v>
      </c>
      <c r="U2" s="212"/>
      <c r="V2" s="165"/>
      <c r="W2" s="203">
        <f>'LE(UNCLASS)'!E7</f>
        <v>0</v>
      </c>
      <c r="X2" s="204"/>
      <c r="Z2" s="207">
        <f>'AATF(UNCLASS)'!E7</f>
        <v>0</v>
      </c>
      <c r="AA2" s="208"/>
      <c r="AB2" s="174"/>
      <c r="AC2" s="207">
        <f>'CEB(UNCLASS)'!E7</f>
        <v>0</v>
      </c>
      <c r="AD2" s="208"/>
      <c r="AE2" s="164"/>
      <c r="AF2" s="213">
        <f>SUM(B2,E2,H2,K2,N2,Q2,T2,W2,Z2,AC2)</f>
        <v>0</v>
      </c>
      <c r="AG2" s="214"/>
      <c r="AI2" s="159" t="s">
        <v>712</v>
      </c>
    </row>
    <row r="3" spans="1:35" s="157" customFormat="1" x14ac:dyDescent="0.25">
      <c r="A3" s="166" t="s">
        <v>804</v>
      </c>
      <c r="B3" s="163" t="s">
        <v>711</v>
      </c>
      <c r="C3" s="163" t="s">
        <v>713</v>
      </c>
      <c r="D3" s="163"/>
      <c r="E3" s="163" t="s">
        <v>711</v>
      </c>
      <c r="F3" s="163" t="s">
        <v>713</v>
      </c>
      <c r="G3" s="163"/>
      <c r="H3" s="163" t="s">
        <v>711</v>
      </c>
      <c r="I3" s="163" t="s">
        <v>713</v>
      </c>
      <c r="J3" s="163"/>
      <c r="K3" s="163" t="s">
        <v>711</v>
      </c>
      <c r="L3" s="163" t="s">
        <v>713</v>
      </c>
      <c r="M3" s="163"/>
      <c r="N3" s="163" t="s">
        <v>711</v>
      </c>
      <c r="O3" s="163" t="s">
        <v>713</v>
      </c>
      <c r="P3" s="163"/>
      <c r="Q3" s="163" t="s">
        <v>711</v>
      </c>
      <c r="R3" s="163" t="s">
        <v>713</v>
      </c>
      <c r="S3" s="163"/>
      <c r="T3" s="163" t="s">
        <v>711</v>
      </c>
      <c r="U3" s="163" t="s">
        <v>713</v>
      </c>
      <c r="V3" s="163"/>
      <c r="W3" s="163" t="s">
        <v>711</v>
      </c>
      <c r="X3" s="163" t="s">
        <v>713</v>
      </c>
      <c r="Z3" s="163" t="s">
        <v>711</v>
      </c>
      <c r="AA3" s="163" t="s">
        <v>713</v>
      </c>
      <c r="AC3" s="163" t="s">
        <v>711</v>
      </c>
      <c r="AD3" s="163" t="s">
        <v>713</v>
      </c>
      <c r="AE3" s="163"/>
      <c r="AF3" s="163" t="s">
        <v>711</v>
      </c>
      <c r="AG3" s="163" t="s">
        <v>713</v>
      </c>
      <c r="AI3" s="166" t="s">
        <v>804</v>
      </c>
    </row>
    <row r="4" spans="1:35" x14ac:dyDescent="0.25">
      <c r="A4" s="159" t="s">
        <v>743</v>
      </c>
      <c r="B4" s="155">
        <f>'RLT3 (UNCLASS)'!F23</f>
        <v>0</v>
      </c>
      <c r="C4" s="90">
        <f>B4*3</f>
        <v>0</v>
      </c>
      <c r="E4" s="171">
        <f>'RLT7(UNCLASS)'!F23</f>
        <v>0</v>
      </c>
      <c r="F4" s="171">
        <f>E4*3</f>
        <v>0</v>
      </c>
      <c r="H4" s="90">
        <f>'RLT4(UNCLASS)'!F23</f>
        <v>0</v>
      </c>
      <c r="I4" s="90">
        <f>H4*3</f>
        <v>0</v>
      </c>
      <c r="K4" s="171">
        <f>'12TH REG(UNCLASS)'!F23</f>
        <v>0</v>
      </c>
      <c r="L4" s="171">
        <f>K4*3</f>
        <v>0</v>
      </c>
      <c r="N4" s="90">
        <f>'HQBN(UNCLASS)'!F23</f>
        <v>0</v>
      </c>
      <c r="O4" s="90">
        <f>N4*3</f>
        <v>0</v>
      </c>
      <c r="Q4" s="171">
        <f>'LAR(UNCLASS)'!F23</f>
        <v>0</v>
      </c>
      <c r="R4" s="171">
        <f>Q4*3</f>
        <v>0</v>
      </c>
      <c r="T4" s="90">
        <f>'RECON(UNCLASS)'!F23</f>
        <v>0</v>
      </c>
      <c r="U4" s="90">
        <f>T4*3</f>
        <v>0</v>
      </c>
      <c r="W4" s="171">
        <f>'LE(UNCLASS)'!F23</f>
        <v>0</v>
      </c>
      <c r="X4" s="171">
        <f>W4*3</f>
        <v>0</v>
      </c>
      <c r="Z4" s="155">
        <f>'AATF(UNCLASS)'!F23</f>
        <v>0</v>
      </c>
      <c r="AA4" s="155">
        <f>Z4*3</f>
        <v>0</v>
      </c>
      <c r="AC4" s="155">
        <f>'CEB(UNCLASS)'!F23</f>
        <v>0</v>
      </c>
      <c r="AD4" s="155">
        <f>AC4*3</f>
        <v>0</v>
      </c>
      <c r="AF4" s="175">
        <f>SUM(B4,E4,H4,K4,N4,Q4,T4,W4, Z4,AC4)</f>
        <v>0</v>
      </c>
      <c r="AG4" s="175">
        <f>AF4*3</f>
        <v>0</v>
      </c>
      <c r="AI4" s="159" t="s">
        <v>743</v>
      </c>
    </row>
    <row r="5" spans="1:35" x14ac:dyDescent="0.25">
      <c r="A5" s="159" t="s">
        <v>142</v>
      </c>
      <c r="B5" s="155">
        <f>'RLT3 (UNCLASS)'!F24</f>
        <v>0</v>
      </c>
      <c r="C5" s="90">
        <f>B5*3</f>
        <v>0</v>
      </c>
      <c r="E5" s="171">
        <f>'RLT7(UNCLASS)'!F24</f>
        <v>0</v>
      </c>
      <c r="F5" s="171">
        <f>E5*3</f>
        <v>0</v>
      </c>
      <c r="H5" s="90">
        <f>'RLT4(UNCLASS)'!F24</f>
        <v>0</v>
      </c>
      <c r="I5" s="90">
        <f>H5*3</f>
        <v>0</v>
      </c>
      <c r="K5" s="171">
        <f>'12TH REG(UNCLASS)'!F24</f>
        <v>0</v>
      </c>
      <c r="L5" s="171">
        <f>K5*3</f>
        <v>0</v>
      </c>
      <c r="N5" s="90">
        <f>'HQBN(UNCLASS)'!F24</f>
        <v>0</v>
      </c>
      <c r="O5" s="90">
        <f>N5*3</f>
        <v>0</v>
      </c>
      <c r="Q5" s="171">
        <f>'LAR(UNCLASS)'!F24</f>
        <v>0</v>
      </c>
      <c r="R5" s="171">
        <f>Q5*3</f>
        <v>0</v>
      </c>
      <c r="T5" s="90">
        <f>'RECON(UNCLASS)'!F24</f>
        <v>0</v>
      </c>
      <c r="U5" s="90">
        <f>T5*3</f>
        <v>0</v>
      </c>
      <c r="W5" s="171">
        <f>'LE(UNCLASS)'!F24</f>
        <v>0</v>
      </c>
      <c r="X5" s="171">
        <f>W5*3</f>
        <v>0</v>
      </c>
      <c r="Z5" s="155">
        <f>'AATF(UNCLASS)'!F24</f>
        <v>0</v>
      </c>
      <c r="AA5" s="155">
        <f>Z5*3</f>
        <v>0</v>
      </c>
      <c r="AC5" s="155">
        <f>'CEB(UNCLASS)'!F24</f>
        <v>0</v>
      </c>
      <c r="AD5" s="155">
        <f>AC5*3</f>
        <v>0</v>
      </c>
      <c r="AF5" s="175">
        <f>SUM(B5,E5,H5,K5,N5,Q5,T5,W5,Z5,AC5)</f>
        <v>0</v>
      </c>
      <c r="AG5" s="175">
        <f t="shared" ref="AG5:AG24" si="0">AF5*3</f>
        <v>0</v>
      </c>
      <c r="AI5" s="159" t="s">
        <v>142</v>
      </c>
    </row>
    <row r="6" spans="1:35" x14ac:dyDescent="0.25">
      <c r="A6" s="159" t="s">
        <v>715</v>
      </c>
      <c r="B6" s="155">
        <f>B4/16</f>
        <v>0</v>
      </c>
      <c r="C6" s="90">
        <f>B6*3</f>
        <v>0</v>
      </c>
      <c r="E6" s="171">
        <f>E4/16</f>
        <v>0</v>
      </c>
      <c r="F6" s="171">
        <f>E6*3</f>
        <v>0</v>
      </c>
      <c r="H6" s="90">
        <f>H4/16</f>
        <v>0</v>
      </c>
      <c r="I6" s="90">
        <f>H6*3</f>
        <v>0</v>
      </c>
      <c r="K6" s="171">
        <f>K4/16</f>
        <v>0</v>
      </c>
      <c r="L6" s="171">
        <f>K6*3</f>
        <v>0</v>
      </c>
      <c r="N6" s="90">
        <f>N4/16</f>
        <v>0</v>
      </c>
      <c r="O6" s="90">
        <f>N6*3</f>
        <v>0</v>
      </c>
      <c r="Q6" s="171">
        <f>Q4/16</f>
        <v>0</v>
      </c>
      <c r="R6" s="171">
        <f>Q6*3</f>
        <v>0</v>
      </c>
      <c r="T6" s="90">
        <f>T4/16</f>
        <v>0</v>
      </c>
      <c r="U6" s="90">
        <f>T6*3</f>
        <v>0</v>
      </c>
      <c r="W6" s="171">
        <f>W4/16</f>
        <v>0</v>
      </c>
      <c r="X6" s="171">
        <f>W6*3</f>
        <v>0</v>
      </c>
      <c r="Z6" s="155">
        <f>Z4/16</f>
        <v>0</v>
      </c>
      <c r="AA6" s="155">
        <f>Z6*3</f>
        <v>0</v>
      </c>
      <c r="AC6" s="155">
        <f>AC4/16</f>
        <v>0</v>
      </c>
      <c r="AD6" s="155">
        <f>AC6*3</f>
        <v>0</v>
      </c>
      <c r="AF6" s="175">
        <f>SUM(B6,E6,H6,K6,N6,Q6,T6,W6,Z6,AC6)</f>
        <v>0</v>
      </c>
      <c r="AG6" s="175">
        <f t="shared" si="0"/>
        <v>0</v>
      </c>
      <c r="AI6" s="159" t="s">
        <v>715</v>
      </c>
    </row>
    <row r="7" spans="1:35" s="157" customFormat="1" x14ac:dyDescent="0.25">
      <c r="A7" s="166" t="s">
        <v>738</v>
      </c>
      <c r="B7" s="163" t="s">
        <v>711</v>
      </c>
      <c r="C7" s="163" t="s">
        <v>713</v>
      </c>
      <c r="D7" s="163"/>
      <c r="E7" s="163" t="s">
        <v>711</v>
      </c>
      <c r="F7" s="163" t="s">
        <v>713</v>
      </c>
      <c r="G7" s="163"/>
      <c r="H7" s="163" t="s">
        <v>711</v>
      </c>
      <c r="I7" s="163" t="s">
        <v>713</v>
      </c>
      <c r="J7" s="163"/>
      <c r="K7" s="163" t="s">
        <v>711</v>
      </c>
      <c r="L7" s="163" t="s">
        <v>713</v>
      </c>
      <c r="M7" s="163"/>
      <c r="N7" s="163" t="s">
        <v>711</v>
      </c>
      <c r="O7" s="163" t="s">
        <v>713</v>
      </c>
      <c r="P7" s="163"/>
      <c r="Q7" s="163" t="s">
        <v>711</v>
      </c>
      <c r="R7" s="163" t="s">
        <v>713</v>
      </c>
      <c r="S7" s="163"/>
      <c r="T7" s="163" t="s">
        <v>711</v>
      </c>
      <c r="U7" s="163" t="s">
        <v>713</v>
      </c>
      <c r="V7" s="163"/>
      <c r="W7" s="163" t="s">
        <v>711</v>
      </c>
      <c r="X7" s="163" t="s">
        <v>713</v>
      </c>
      <c r="Z7" s="163" t="s">
        <v>711</v>
      </c>
      <c r="AA7" s="163" t="s">
        <v>713</v>
      </c>
      <c r="AC7" s="163" t="s">
        <v>711</v>
      </c>
      <c r="AD7" s="163" t="s">
        <v>713</v>
      </c>
      <c r="AE7" s="163"/>
      <c r="AF7" s="163" t="s">
        <v>711</v>
      </c>
      <c r="AG7" s="163" t="s">
        <v>713</v>
      </c>
      <c r="AI7" s="166" t="s">
        <v>738</v>
      </c>
    </row>
    <row r="8" spans="1:35" x14ac:dyDescent="0.25">
      <c r="A8" s="159" t="s">
        <v>743</v>
      </c>
      <c r="B8" s="155">
        <f>B4</f>
        <v>0</v>
      </c>
      <c r="C8" s="90">
        <f>C4</f>
        <v>0</v>
      </c>
      <c r="E8" s="171">
        <f>E4</f>
        <v>0</v>
      </c>
      <c r="F8" s="171">
        <f>F4</f>
        <v>0</v>
      </c>
      <c r="H8" s="90">
        <f>H4</f>
        <v>0</v>
      </c>
      <c r="I8" s="90">
        <f>I4</f>
        <v>0</v>
      </c>
      <c r="K8" s="171">
        <f>K4</f>
        <v>0</v>
      </c>
      <c r="L8" s="171">
        <f>L4</f>
        <v>0</v>
      </c>
      <c r="N8" s="90">
        <f>N4</f>
        <v>0</v>
      </c>
      <c r="O8" s="90">
        <f>O4</f>
        <v>0</v>
      </c>
      <c r="Q8" s="171">
        <f>Q4</f>
        <v>0</v>
      </c>
      <c r="R8" s="171">
        <f>R4</f>
        <v>0</v>
      </c>
      <c r="T8" s="90">
        <f>T4</f>
        <v>0</v>
      </c>
      <c r="U8" s="90">
        <f>U4</f>
        <v>0</v>
      </c>
      <c r="W8" s="171">
        <f>W4</f>
        <v>0</v>
      </c>
      <c r="X8" s="171">
        <f>X4</f>
        <v>0</v>
      </c>
      <c r="Z8" s="155">
        <f>Z4</f>
        <v>0</v>
      </c>
      <c r="AA8" s="155">
        <f>AA4</f>
        <v>0</v>
      </c>
      <c r="AC8" s="155">
        <f>AC4</f>
        <v>0</v>
      </c>
      <c r="AD8" s="155">
        <f>AD4</f>
        <v>0</v>
      </c>
      <c r="AF8" s="175">
        <f>SUM(B8,E8,H8,K8,N8,Q8,T8,W8,Z8,AC8)</f>
        <v>0</v>
      </c>
      <c r="AG8" s="175">
        <f t="shared" si="0"/>
        <v>0</v>
      </c>
      <c r="AI8" s="159" t="s">
        <v>743</v>
      </c>
    </row>
    <row r="9" spans="1:35" x14ac:dyDescent="0.25">
      <c r="A9" s="159" t="s">
        <v>142</v>
      </c>
      <c r="B9" s="155">
        <f>'Summary (UNCLASS)'!B8*1098/2000</f>
        <v>0</v>
      </c>
      <c r="C9" s="90">
        <f t="shared" ref="C9:C11" si="1">B9*3</f>
        <v>0</v>
      </c>
      <c r="E9" s="171">
        <f>'Summary (UNCLASS)'!E8*1098/2000</f>
        <v>0</v>
      </c>
      <c r="F9" s="171">
        <f t="shared" ref="F9" si="2">E9*3</f>
        <v>0</v>
      </c>
      <c r="H9" s="90">
        <f>'Summary (UNCLASS)'!H8*1098/2000</f>
        <v>0</v>
      </c>
      <c r="I9" s="90">
        <f>H9*3</f>
        <v>0</v>
      </c>
      <c r="K9" s="171">
        <f>'Summary (UNCLASS)'!K8*1098/2000</f>
        <v>0</v>
      </c>
      <c r="L9" s="171">
        <f t="shared" ref="L9:O9" si="3">K9*3</f>
        <v>0</v>
      </c>
      <c r="N9" s="90">
        <f>'Summary (UNCLASS)'!N8*1098/2000</f>
        <v>0</v>
      </c>
      <c r="O9" s="90">
        <f t="shared" si="3"/>
        <v>0</v>
      </c>
      <c r="Q9" s="171">
        <f>'Summary (UNCLASS)'!Q8*1098/2000</f>
        <v>0</v>
      </c>
      <c r="R9" s="171">
        <f t="shared" ref="R9:U9" si="4">Q9*3</f>
        <v>0</v>
      </c>
      <c r="T9" s="90">
        <f>'Summary (UNCLASS)'!T8*1098/2000</f>
        <v>0</v>
      </c>
      <c r="U9" s="90">
        <f t="shared" si="4"/>
        <v>0</v>
      </c>
      <c r="W9" s="171">
        <f>'Summary (UNCLASS)'!W8*1098/2000</f>
        <v>0</v>
      </c>
      <c r="X9" s="171">
        <f t="shared" ref="X9" si="5">W9*3</f>
        <v>0</v>
      </c>
      <c r="Z9" s="155">
        <f>'Summary (UNCLASS)'!Z8*1098/2000</f>
        <v>0</v>
      </c>
      <c r="AA9" s="155">
        <f t="shared" ref="AA9" si="6">Z9*3</f>
        <v>0</v>
      </c>
      <c r="AC9" s="155">
        <f>'Summary (UNCLASS)'!AC8*1098/2000</f>
        <v>0</v>
      </c>
      <c r="AD9" s="155">
        <f t="shared" ref="AD9" si="7">AC9*3</f>
        <v>0</v>
      </c>
      <c r="AF9" s="175">
        <f>SUM(B9,E9,H9,K9,N9,Q9,T9,W9,Z9,AC9)</f>
        <v>0</v>
      </c>
      <c r="AG9" s="175">
        <f t="shared" si="0"/>
        <v>0</v>
      </c>
      <c r="AI9" s="159" t="s">
        <v>142</v>
      </c>
    </row>
    <row r="10" spans="1:35" x14ac:dyDescent="0.25">
      <c r="A10" s="159" t="s">
        <v>766</v>
      </c>
      <c r="B10" s="155">
        <f>B8/12</f>
        <v>0</v>
      </c>
      <c r="C10" s="155">
        <f>C8/12</f>
        <v>0</v>
      </c>
      <c r="E10" s="171">
        <f>E8/12</f>
        <v>0</v>
      </c>
      <c r="F10" s="171">
        <f>F8/12</f>
        <v>0</v>
      </c>
      <c r="H10" s="155">
        <f>H8/12</f>
        <v>0</v>
      </c>
      <c r="I10" s="155">
        <f>I8/12</f>
        <v>0</v>
      </c>
      <c r="K10" s="171">
        <f>K8/12</f>
        <v>0</v>
      </c>
      <c r="L10" s="171">
        <f>L8/12</f>
        <v>0</v>
      </c>
      <c r="N10" s="155">
        <f>N8/12</f>
        <v>0</v>
      </c>
      <c r="O10" s="155">
        <f>O8/12</f>
        <v>0</v>
      </c>
      <c r="Q10" s="171">
        <f>Q8/12</f>
        <v>0</v>
      </c>
      <c r="R10" s="171">
        <f>R8/12</f>
        <v>0</v>
      </c>
      <c r="T10" s="155">
        <f>T8/12</f>
        <v>0</v>
      </c>
      <c r="U10" s="155">
        <f>U8/12</f>
        <v>0</v>
      </c>
      <c r="W10" s="171">
        <f>W8/12</f>
        <v>0</v>
      </c>
      <c r="X10" s="171">
        <f>X8/12</f>
        <v>0</v>
      </c>
      <c r="Z10" s="155">
        <f>Z8/12</f>
        <v>0</v>
      </c>
      <c r="AA10" s="155">
        <f>AA8/12</f>
        <v>0</v>
      </c>
      <c r="AC10" s="155">
        <f>AC8/12</f>
        <v>0</v>
      </c>
      <c r="AD10" s="155">
        <f>AD8/12</f>
        <v>0</v>
      </c>
      <c r="AF10" s="175">
        <f>SUM(B10,E10,H10,K10,N10,Q10,T10,W10,Z10,AC10)</f>
        <v>0</v>
      </c>
      <c r="AG10" s="175">
        <f t="shared" si="0"/>
        <v>0</v>
      </c>
      <c r="AI10" s="159" t="s">
        <v>766</v>
      </c>
    </row>
    <row r="11" spans="1:35" x14ac:dyDescent="0.25">
      <c r="A11" s="159" t="s">
        <v>715</v>
      </c>
      <c r="B11" s="155">
        <f>B8/16</f>
        <v>0</v>
      </c>
      <c r="C11" s="90">
        <f t="shared" si="1"/>
        <v>0</v>
      </c>
      <c r="E11" s="171">
        <f>E8/16</f>
        <v>0</v>
      </c>
      <c r="F11" s="171">
        <f t="shared" ref="F11" si="8">E11*3</f>
        <v>0</v>
      </c>
      <c r="H11" s="155">
        <f>H8/16</f>
        <v>0</v>
      </c>
      <c r="I11" s="90">
        <f t="shared" ref="I11" si="9">H11*3</f>
        <v>0</v>
      </c>
      <c r="K11" s="171">
        <f>K8/16</f>
        <v>0</v>
      </c>
      <c r="L11" s="171">
        <f t="shared" ref="L11" si="10">K11*3</f>
        <v>0</v>
      </c>
      <c r="N11" s="155">
        <f>N8/16</f>
        <v>0</v>
      </c>
      <c r="O11" s="90">
        <f t="shared" ref="O11" si="11">N11*3</f>
        <v>0</v>
      </c>
      <c r="Q11" s="171">
        <f>Q8/16</f>
        <v>0</v>
      </c>
      <c r="R11" s="171">
        <f t="shared" ref="R11" si="12">Q11*3</f>
        <v>0</v>
      </c>
      <c r="T11" s="155">
        <f>T8/16</f>
        <v>0</v>
      </c>
      <c r="U11" s="90">
        <f t="shared" ref="U11" si="13">T11*3</f>
        <v>0</v>
      </c>
      <c r="W11" s="171">
        <f>W8/16</f>
        <v>0</v>
      </c>
      <c r="X11" s="171">
        <f t="shared" ref="X11" si="14">W11*3</f>
        <v>0</v>
      </c>
      <c r="Z11" s="155">
        <f>Z8/16</f>
        <v>0</v>
      </c>
      <c r="AA11" s="155">
        <f t="shared" ref="AA11" si="15">Z11*3</f>
        <v>0</v>
      </c>
      <c r="AC11" s="155">
        <f>AC8/16</f>
        <v>0</v>
      </c>
      <c r="AD11" s="155">
        <f t="shared" ref="AD11" si="16">AC11*3</f>
        <v>0</v>
      </c>
      <c r="AF11" s="175">
        <f>SUM(B11,E11,H11,K11,N11,Q11,T11,W11,Z11,AC11)</f>
        <v>0</v>
      </c>
      <c r="AG11" s="175">
        <f t="shared" si="0"/>
        <v>0</v>
      </c>
      <c r="AI11" s="159" t="s">
        <v>715</v>
      </c>
    </row>
    <row r="12" spans="1:35" s="157" customFormat="1" x14ac:dyDescent="0.25">
      <c r="A12" s="166" t="s">
        <v>739</v>
      </c>
      <c r="B12" s="163" t="s">
        <v>711</v>
      </c>
      <c r="C12" s="163" t="s">
        <v>713</v>
      </c>
      <c r="D12" s="163"/>
      <c r="E12" s="163" t="s">
        <v>711</v>
      </c>
      <c r="F12" s="163" t="s">
        <v>713</v>
      </c>
      <c r="G12" s="163"/>
      <c r="H12" s="163" t="s">
        <v>711</v>
      </c>
      <c r="I12" s="163" t="s">
        <v>713</v>
      </c>
      <c r="J12" s="163"/>
      <c r="K12" s="163" t="s">
        <v>711</v>
      </c>
      <c r="L12" s="163" t="s">
        <v>713</v>
      </c>
      <c r="M12" s="163"/>
      <c r="N12" s="163" t="s">
        <v>711</v>
      </c>
      <c r="O12" s="163" t="s">
        <v>713</v>
      </c>
      <c r="P12" s="163"/>
      <c r="Q12" s="163" t="s">
        <v>711</v>
      </c>
      <c r="R12" s="163" t="s">
        <v>713</v>
      </c>
      <c r="S12" s="163"/>
      <c r="T12" s="163" t="s">
        <v>711</v>
      </c>
      <c r="U12" s="163" t="s">
        <v>713</v>
      </c>
      <c r="V12" s="163"/>
      <c r="W12" s="163" t="s">
        <v>711</v>
      </c>
      <c r="X12" s="163" t="s">
        <v>713</v>
      </c>
      <c r="Z12" s="163" t="s">
        <v>711</v>
      </c>
      <c r="AA12" s="163" t="s">
        <v>713</v>
      </c>
      <c r="AC12" s="163" t="s">
        <v>711</v>
      </c>
      <c r="AD12" s="163" t="s">
        <v>713</v>
      </c>
      <c r="AE12" s="163"/>
      <c r="AF12" s="163" t="s">
        <v>711</v>
      </c>
      <c r="AG12" s="163" t="s">
        <v>713</v>
      </c>
      <c r="AI12" s="166" t="s">
        <v>739</v>
      </c>
    </row>
    <row r="13" spans="1:35" x14ac:dyDescent="0.25">
      <c r="A13" s="159" t="s">
        <v>709</v>
      </c>
      <c r="B13" s="90">
        <f>'RLT3 (UNCLASS)'!F43</f>
        <v>0</v>
      </c>
      <c r="C13" s="90">
        <f>B13*3</f>
        <v>0</v>
      </c>
      <c r="E13" s="171">
        <f>'RLT7(UNCLASS)'!F43</f>
        <v>0</v>
      </c>
      <c r="F13" s="171">
        <f>E13*3</f>
        <v>0</v>
      </c>
      <c r="H13" s="90">
        <f>'RLT4(UNCLASS)'!F43</f>
        <v>0</v>
      </c>
      <c r="I13" s="90">
        <f>H13*3</f>
        <v>0</v>
      </c>
      <c r="K13" s="171">
        <f>'12TH REG(UNCLASS)'!F43</f>
        <v>0</v>
      </c>
      <c r="L13" s="171">
        <f>K13*3</f>
        <v>0</v>
      </c>
      <c r="N13" s="90">
        <f>'HQBN(UNCLASS)'!F43</f>
        <v>0</v>
      </c>
      <c r="O13" s="90">
        <f>N13*3</f>
        <v>0</v>
      </c>
      <c r="Q13" s="171">
        <f>'LAR(UNCLASS)'!F43</f>
        <v>0</v>
      </c>
      <c r="R13" s="171">
        <f>Q13*3</f>
        <v>0</v>
      </c>
      <c r="T13" s="90">
        <f>'RECON(UNCLASS)'!F43</f>
        <v>0</v>
      </c>
      <c r="U13" s="90">
        <f>T13*3</f>
        <v>0</v>
      </c>
      <c r="W13" s="171">
        <f>'LE(UNCLASS)'!F43</f>
        <v>0</v>
      </c>
      <c r="X13" s="171">
        <f>W13*3</f>
        <v>0</v>
      </c>
      <c r="Z13" s="155">
        <f>'AATF(UNCLASS)'!F43</f>
        <v>0</v>
      </c>
      <c r="AA13" s="155">
        <f>Z13*3</f>
        <v>0</v>
      </c>
      <c r="AC13" s="155">
        <f>'CEB(UNCLASS)'!F43</f>
        <v>0</v>
      </c>
      <c r="AD13" s="155">
        <f>AC13*3</f>
        <v>0</v>
      </c>
      <c r="AF13" s="175">
        <f>SUM(B13,E13,H13,K13,N13,Q13,T13,W13,Z13,AC13)</f>
        <v>0</v>
      </c>
      <c r="AG13" s="175">
        <f t="shared" si="0"/>
        <v>0</v>
      </c>
      <c r="AI13" s="159" t="s">
        <v>709</v>
      </c>
    </row>
    <row r="14" spans="1:35" x14ac:dyDescent="0.25">
      <c r="A14" s="159" t="s">
        <v>142</v>
      </c>
      <c r="B14" s="90">
        <f>'RLT3 (UNCLASS)'!F44</f>
        <v>0</v>
      </c>
      <c r="C14" s="90">
        <f>B14*3</f>
        <v>0</v>
      </c>
      <c r="E14" s="171">
        <f>'RLT7(UNCLASS)'!F44</f>
        <v>0</v>
      </c>
      <c r="F14" s="171">
        <f>E14*3</f>
        <v>0</v>
      </c>
      <c r="H14" s="90">
        <f>'RLT4(UNCLASS)'!F44</f>
        <v>0</v>
      </c>
      <c r="I14" s="90">
        <f>H14*3</f>
        <v>0</v>
      </c>
      <c r="K14" s="171">
        <f>'12TH REG(UNCLASS)'!F44</f>
        <v>0</v>
      </c>
      <c r="L14" s="171">
        <f>K14*3</f>
        <v>0</v>
      </c>
      <c r="N14" s="90">
        <f>'HQBN(UNCLASS)'!F44</f>
        <v>0</v>
      </c>
      <c r="O14" s="90">
        <f>N14*3</f>
        <v>0</v>
      </c>
      <c r="Q14" s="171">
        <f>'LAR(UNCLASS)'!F44</f>
        <v>0</v>
      </c>
      <c r="R14" s="171">
        <f>Q14*3</f>
        <v>0</v>
      </c>
      <c r="T14" s="90">
        <f>'RECON(UNCLASS)'!F44</f>
        <v>0</v>
      </c>
      <c r="U14" s="90">
        <f>T14*3</f>
        <v>0</v>
      </c>
      <c r="W14" s="171">
        <f>'LE(UNCLASS)'!F44</f>
        <v>0</v>
      </c>
      <c r="X14" s="171">
        <f>W14*3</f>
        <v>0</v>
      </c>
      <c r="Z14" s="155">
        <f>'AATF(UNCLASS)'!F44</f>
        <v>0</v>
      </c>
      <c r="AA14" s="155">
        <f>Z14*3</f>
        <v>0</v>
      </c>
      <c r="AC14" s="155">
        <f>'CEB(UNCLASS)'!F44</f>
        <v>0</v>
      </c>
      <c r="AD14" s="155">
        <f>AC14*3</f>
        <v>0</v>
      </c>
      <c r="AF14" s="175">
        <f>SUM(B14,E14,H14,K14,N14,Q14,T14,W14,Z14,AC14)</f>
        <v>0</v>
      </c>
      <c r="AG14" s="175">
        <f t="shared" si="0"/>
        <v>0</v>
      </c>
      <c r="AI14" s="159" t="s">
        <v>142</v>
      </c>
    </row>
    <row r="15" spans="1:35" x14ac:dyDescent="0.25">
      <c r="A15" s="159" t="s">
        <v>747</v>
      </c>
      <c r="B15" s="90">
        <f>B13/900</f>
        <v>0</v>
      </c>
      <c r="C15" s="90">
        <f>B15*3</f>
        <v>0</v>
      </c>
      <c r="E15" s="171">
        <f>E13/900</f>
        <v>0</v>
      </c>
      <c r="F15" s="171">
        <f>E15*3</f>
        <v>0</v>
      </c>
      <c r="H15" s="90">
        <f>H13/900</f>
        <v>0</v>
      </c>
      <c r="I15" s="90">
        <f>H15*3</f>
        <v>0</v>
      </c>
      <c r="K15" s="171">
        <f>K13/900</f>
        <v>0</v>
      </c>
      <c r="L15" s="171">
        <f>K15*3</f>
        <v>0</v>
      </c>
      <c r="N15" s="90">
        <f>N13/900</f>
        <v>0</v>
      </c>
      <c r="O15" s="90">
        <f>N15*3</f>
        <v>0</v>
      </c>
      <c r="Q15" s="171">
        <f>Q13/900</f>
        <v>0</v>
      </c>
      <c r="R15" s="171">
        <f>Q15*3</f>
        <v>0</v>
      </c>
      <c r="T15" s="90">
        <f>T13/900</f>
        <v>0</v>
      </c>
      <c r="U15" s="90">
        <f>T15*3</f>
        <v>0</v>
      </c>
      <c r="W15" s="171">
        <f>W13/900</f>
        <v>0</v>
      </c>
      <c r="X15" s="171">
        <f>W15*3</f>
        <v>0</v>
      </c>
      <c r="Z15" s="155">
        <f>Z13/900</f>
        <v>0</v>
      </c>
      <c r="AA15" s="155">
        <f>Z15*3</f>
        <v>0</v>
      </c>
      <c r="AC15" s="155">
        <f>AC13/900</f>
        <v>0</v>
      </c>
      <c r="AD15" s="155">
        <f>AC15*3</f>
        <v>0</v>
      </c>
      <c r="AF15" s="175">
        <f>SUM(B15,E15,H15,K15,N15,Q15,T15,W15,Z15,AC15)</f>
        <v>0</v>
      </c>
      <c r="AG15" s="175">
        <f t="shared" si="0"/>
        <v>0</v>
      </c>
      <c r="AI15" s="159" t="s">
        <v>747</v>
      </c>
    </row>
    <row r="16" spans="1:35" x14ac:dyDescent="0.25">
      <c r="A16" s="159" t="s">
        <v>740</v>
      </c>
      <c r="B16" s="90">
        <f>B15/4</f>
        <v>0</v>
      </c>
      <c r="C16" s="90">
        <f>B16*3</f>
        <v>0</v>
      </c>
      <c r="E16" s="171">
        <f>E15/4</f>
        <v>0</v>
      </c>
      <c r="F16" s="171">
        <f>E16*3</f>
        <v>0</v>
      </c>
      <c r="H16" s="90">
        <f>H15/4</f>
        <v>0</v>
      </c>
      <c r="I16" s="90">
        <f>H16*3</f>
        <v>0</v>
      </c>
      <c r="K16" s="171">
        <f>K15/4</f>
        <v>0</v>
      </c>
      <c r="L16" s="171">
        <f>K16*3</f>
        <v>0</v>
      </c>
      <c r="N16" s="90">
        <f>N15/4</f>
        <v>0</v>
      </c>
      <c r="O16" s="90">
        <f>N16*3</f>
        <v>0</v>
      </c>
      <c r="Q16" s="171">
        <f>Q15/4</f>
        <v>0</v>
      </c>
      <c r="R16" s="171">
        <f>Q16*3</f>
        <v>0</v>
      </c>
      <c r="T16" s="90">
        <f>T15/4</f>
        <v>0</v>
      </c>
      <c r="U16" s="90">
        <f>T16*3</f>
        <v>0</v>
      </c>
      <c r="W16" s="171">
        <f>W15/4</f>
        <v>0</v>
      </c>
      <c r="X16" s="171">
        <f>W16*3</f>
        <v>0</v>
      </c>
      <c r="Z16" s="155">
        <f>Z15/4</f>
        <v>0</v>
      </c>
      <c r="AA16" s="155">
        <f>Z16*3</f>
        <v>0</v>
      </c>
      <c r="AC16" s="155">
        <f>AC15/4</f>
        <v>0</v>
      </c>
      <c r="AD16" s="155">
        <f>AC16*3</f>
        <v>0</v>
      </c>
      <c r="AF16" s="175">
        <f>SUM(B16,E16,H16,K16,N16,Q16,T16,W16, Z16,AC16)</f>
        <v>0</v>
      </c>
      <c r="AG16" s="175">
        <f t="shared" si="0"/>
        <v>0</v>
      </c>
      <c r="AI16" s="159" t="s">
        <v>740</v>
      </c>
    </row>
    <row r="17" spans="1:35" x14ac:dyDescent="0.25">
      <c r="A17" s="166" t="s">
        <v>793</v>
      </c>
      <c r="B17" s="163" t="s">
        <v>711</v>
      </c>
      <c r="C17" s="163" t="s">
        <v>713</v>
      </c>
      <c r="D17" s="163"/>
      <c r="E17" s="163" t="s">
        <v>711</v>
      </c>
      <c r="F17" s="163" t="s">
        <v>713</v>
      </c>
      <c r="G17" s="163"/>
      <c r="H17" s="163" t="s">
        <v>711</v>
      </c>
      <c r="I17" s="163" t="s">
        <v>713</v>
      </c>
      <c r="J17" s="163"/>
      <c r="K17" s="163" t="s">
        <v>711</v>
      </c>
      <c r="L17" s="163" t="s">
        <v>713</v>
      </c>
      <c r="M17" s="163"/>
      <c r="N17" s="163" t="s">
        <v>711</v>
      </c>
      <c r="O17" s="163" t="s">
        <v>713</v>
      </c>
      <c r="P17" s="163"/>
      <c r="Q17" s="163" t="s">
        <v>711</v>
      </c>
      <c r="R17" s="163" t="s">
        <v>713</v>
      </c>
      <c r="S17" s="163"/>
      <c r="T17" s="163" t="s">
        <v>711</v>
      </c>
      <c r="U17" s="163" t="s">
        <v>713</v>
      </c>
      <c r="V17" s="163"/>
      <c r="W17" s="163" t="s">
        <v>711</v>
      </c>
      <c r="X17" s="163" t="s">
        <v>713</v>
      </c>
      <c r="Z17" s="163" t="s">
        <v>711</v>
      </c>
      <c r="AA17" s="163" t="s">
        <v>713</v>
      </c>
      <c r="AC17" s="163" t="s">
        <v>711</v>
      </c>
      <c r="AD17" s="163" t="s">
        <v>713</v>
      </c>
      <c r="AE17" s="163"/>
      <c r="AF17" s="163" t="s">
        <v>711</v>
      </c>
      <c r="AG17" s="163" t="s">
        <v>713</v>
      </c>
      <c r="AI17" s="166" t="s">
        <v>793</v>
      </c>
    </row>
    <row r="18" spans="1:35" x14ac:dyDescent="0.25">
      <c r="A18" s="159" t="s">
        <v>709</v>
      </c>
      <c r="B18" s="90">
        <f>'RLT3 (UNCLASS)'!F47</f>
        <v>0</v>
      </c>
      <c r="C18" s="90">
        <f>B18*3</f>
        <v>0</v>
      </c>
      <c r="E18" s="171">
        <f>'RLT7(UNCLASS)'!F47</f>
        <v>0</v>
      </c>
      <c r="F18" s="171">
        <f>E18*3</f>
        <v>0</v>
      </c>
      <c r="H18" s="90">
        <f>'RLT4(UNCLASS)'!F47</f>
        <v>0</v>
      </c>
      <c r="I18" s="90">
        <f>H18*3</f>
        <v>0</v>
      </c>
      <c r="K18" s="171">
        <f>'12TH REG(UNCLASS)'!F47</f>
        <v>0</v>
      </c>
      <c r="L18" s="171">
        <f>K18*3</f>
        <v>0</v>
      </c>
      <c r="N18" s="90">
        <f>'HQBN(UNCLASS)'!F47</f>
        <v>0</v>
      </c>
      <c r="O18" s="90">
        <f>N18*3</f>
        <v>0</v>
      </c>
      <c r="Q18" s="171">
        <f>'LAR(UNCLASS)'!F47</f>
        <v>0</v>
      </c>
      <c r="R18" s="171">
        <f>Q18*3</f>
        <v>0</v>
      </c>
      <c r="T18" s="90">
        <f>'RECON(UNCLASS)'!F47</f>
        <v>0</v>
      </c>
      <c r="U18" s="90">
        <f>T18*3</f>
        <v>0</v>
      </c>
      <c r="W18" s="171">
        <f>'LE(UNCLASS)'!F47</f>
        <v>0</v>
      </c>
      <c r="X18" s="171">
        <f>W18*3</f>
        <v>0</v>
      </c>
      <c r="Z18" s="155">
        <f>'AATF(UNCLASS)'!F47</f>
        <v>0</v>
      </c>
      <c r="AA18" s="155">
        <f>Z18*3</f>
        <v>0</v>
      </c>
      <c r="AC18" s="155">
        <f>'CEB(UNCLASS)'!F47</f>
        <v>0</v>
      </c>
      <c r="AD18" s="155">
        <f>AC18*3</f>
        <v>0</v>
      </c>
      <c r="AF18" s="175">
        <f>SUM(B18,E18,H18,K18,N18,Q18,T18,W18, Z18,AC18)</f>
        <v>0</v>
      </c>
      <c r="AG18" s="175">
        <f t="shared" si="0"/>
        <v>0</v>
      </c>
      <c r="AI18" s="159" t="s">
        <v>709</v>
      </c>
    </row>
    <row r="19" spans="1:35" x14ac:dyDescent="0.25">
      <c r="A19" s="159" t="s">
        <v>142</v>
      </c>
      <c r="B19" s="90">
        <f>'RLT3 (UNCLASS)'!F48</f>
        <v>0</v>
      </c>
      <c r="C19" s="90">
        <f>B19*3</f>
        <v>0</v>
      </c>
      <c r="E19" s="171">
        <f>'RLT7(UNCLASS)'!F48</f>
        <v>0</v>
      </c>
      <c r="F19" s="171">
        <f>E19*3</f>
        <v>0</v>
      </c>
      <c r="H19" s="90">
        <f>'RLT4(UNCLASS)'!F48</f>
        <v>0</v>
      </c>
      <c r="I19" s="90">
        <f>H19*3</f>
        <v>0</v>
      </c>
      <c r="K19" s="171">
        <f>'12TH REG(UNCLASS)'!F48</f>
        <v>0</v>
      </c>
      <c r="L19" s="171">
        <f>K19*3</f>
        <v>0</v>
      </c>
      <c r="N19" s="90">
        <f>'HQBN(UNCLASS)'!F48</f>
        <v>0</v>
      </c>
      <c r="O19" s="90">
        <f>N19*3</f>
        <v>0</v>
      </c>
      <c r="Q19" s="171">
        <f>'LAR(UNCLASS)'!F48</f>
        <v>0</v>
      </c>
      <c r="R19" s="171">
        <f>Q19*3</f>
        <v>0</v>
      </c>
      <c r="T19" s="90">
        <f>'RECON(UNCLASS)'!F48</f>
        <v>0</v>
      </c>
      <c r="U19" s="90">
        <f>T19*3</f>
        <v>0</v>
      </c>
      <c r="W19" s="171">
        <f>'LE(UNCLASS)'!F48</f>
        <v>0</v>
      </c>
      <c r="X19" s="171">
        <f>W19*3</f>
        <v>0</v>
      </c>
      <c r="Z19" s="155">
        <f>'AATF(UNCLASS)'!F48</f>
        <v>0</v>
      </c>
      <c r="AA19" s="155">
        <f>Z19*3</f>
        <v>0</v>
      </c>
      <c r="AC19" s="155">
        <f>'CEB(UNCLASS)'!F48</f>
        <v>0</v>
      </c>
      <c r="AD19" s="155">
        <f>AC19*3</f>
        <v>0</v>
      </c>
      <c r="AF19" s="175">
        <f>SUM(B19,E19,H19,K19,N19,Q19,T19,W19,Z19,AC19)</f>
        <v>0</v>
      </c>
      <c r="AG19" s="175">
        <f t="shared" si="0"/>
        <v>0</v>
      </c>
      <c r="AI19" s="159" t="s">
        <v>142</v>
      </c>
    </row>
    <row r="20" spans="1:35" x14ac:dyDescent="0.25">
      <c r="A20" s="159" t="s">
        <v>747</v>
      </c>
      <c r="B20" s="90">
        <f>B18/900</f>
        <v>0</v>
      </c>
      <c r="C20" s="90">
        <f>B20*3</f>
        <v>0</v>
      </c>
      <c r="E20" s="171">
        <f>E18/900</f>
        <v>0</v>
      </c>
      <c r="F20" s="171">
        <f>E20*3</f>
        <v>0</v>
      </c>
      <c r="H20" s="90">
        <f>H18/900</f>
        <v>0</v>
      </c>
      <c r="I20" s="90">
        <f>H20*3</f>
        <v>0</v>
      </c>
      <c r="K20" s="171">
        <f>K18/900</f>
        <v>0</v>
      </c>
      <c r="L20" s="171">
        <f>K20*3</f>
        <v>0</v>
      </c>
      <c r="N20" s="90">
        <f>N18/900</f>
        <v>0</v>
      </c>
      <c r="O20" s="90">
        <f>N20*3</f>
        <v>0</v>
      </c>
      <c r="Q20" s="171">
        <f>Q18/900</f>
        <v>0</v>
      </c>
      <c r="R20" s="171">
        <f>Q20*3</f>
        <v>0</v>
      </c>
      <c r="T20" s="90">
        <f>T18/900</f>
        <v>0</v>
      </c>
      <c r="U20" s="90">
        <f>T20*3</f>
        <v>0</v>
      </c>
      <c r="W20" s="171">
        <f>W18/900</f>
        <v>0</v>
      </c>
      <c r="X20" s="171">
        <f>W20*3</f>
        <v>0</v>
      </c>
      <c r="Z20" s="155">
        <f>Z18/900</f>
        <v>0</v>
      </c>
      <c r="AA20" s="155">
        <f>Z20*3</f>
        <v>0</v>
      </c>
      <c r="AC20" s="155">
        <f>AC18/900</f>
        <v>0</v>
      </c>
      <c r="AD20" s="155">
        <f>AC20*3</f>
        <v>0</v>
      </c>
      <c r="AF20" s="175">
        <f>SUM(B20,E20,H20,K20,N20,Q20,T20,W20,Z20,AC20)</f>
        <v>0</v>
      </c>
      <c r="AG20" s="175">
        <f t="shared" si="0"/>
        <v>0</v>
      </c>
      <c r="AI20" s="159" t="s">
        <v>747</v>
      </c>
    </row>
    <row r="21" spans="1:35" x14ac:dyDescent="0.25">
      <c r="A21" s="159" t="s">
        <v>740</v>
      </c>
      <c r="B21" s="90">
        <f>B20/4</f>
        <v>0</v>
      </c>
      <c r="C21" s="90">
        <f>B21*3</f>
        <v>0</v>
      </c>
      <c r="E21" s="171">
        <f>E20/4</f>
        <v>0</v>
      </c>
      <c r="F21" s="171">
        <f>E21*3</f>
        <v>0</v>
      </c>
      <c r="H21" s="90">
        <f>H20/4</f>
        <v>0</v>
      </c>
      <c r="I21" s="90">
        <f>H21*3</f>
        <v>0</v>
      </c>
      <c r="K21" s="171">
        <f>K20/4</f>
        <v>0</v>
      </c>
      <c r="L21" s="171">
        <f>K21*3</f>
        <v>0</v>
      </c>
      <c r="N21" s="90">
        <f>N20/4</f>
        <v>0</v>
      </c>
      <c r="O21" s="90">
        <f>N21*3</f>
        <v>0</v>
      </c>
      <c r="Q21" s="171">
        <f>Q20/4</f>
        <v>0</v>
      </c>
      <c r="R21" s="171">
        <f>Q21*3</f>
        <v>0</v>
      </c>
      <c r="T21" s="90">
        <f>T20/4</f>
        <v>0</v>
      </c>
      <c r="U21" s="90">
        <f>T21*3</f>
        <v>0</v>
      </c>
      <c r="W21" s="171">
        <f>W20/4</f>
        <v>0</v>
      </c>
      <c r="X21" s="171">
        <f>W21*3</f>
        <v>0</v>
      </c>
      <c r="Z21" s="155">
        <f>Z20/4</f>
        <v>0</v>
      </c>
      <c r="AA21" s="155">
        <f>Z21*3</f>
        <v>0</v>
      </c>
      <c r="AC21" s="155">
        <f>AC20/4</f>
        <v>0</v>
      </c>
      <c r="AD21" s="155">
        <f>AC21*3</f>
        <v>0</v>
      </c>
      <c r="AF21" s="175">
        <f>SUM(B21,E21,H21,K21,N21,Q21,T21,W21,Z21,AC21)</f>
        <v>0</v>
      </c>
      <c r="AG21" s="175">
        <f t="shared" si="0"/>
        <v>0</v>
      </c>
      <c r="AI21" s="159" t="s">
        <v>740</v>
      </c>
    </row>
    <row r="22" spans="1:35" s="157" customFormat="1" x14ac:dyDescent="0.25">
      <c r="A22" s="166" t="s">
        <v>741</v>
      </c>
      <c r="B22" s="163" t="s">
        <v>711</v>
      </c>
      <c r="C22" s="163" t="s">
        <v>713</v>
      </c>
      <c r="D22" s="163"/>
      <c r="E22" s="163" t="s">
        <v>711</v>
      </c>
      <c r="F22" s="163" t="s">
        <v>713</v>
      </c>
      <c r="G22" s="163"/>
      <c r="H22" s="163" t="s">
        <v>711</v>
      </c>
      <c r="I22" s="163" t="s">
        <v>713</v>
      </c>
      <c r="J22" s="163"/>
      <c r="K22" s="163" t="s">
        <v>711</v>
      </c>
      <c r="L22" s="163" t="s">
        <v>713</v>
      </c>
      <c r="M22" s="163"/>
      <c r="N22" s="163" t="s">
        <v>711</v>
      </c>
      <c r="O22" s="163" t="s">
        <v>713</v>
      </c>
      <c r="P22" s="163"/>
      <c r="Q22" s="163" t="s">
        <v>711</v>
      </c>
      <c r="R22" s="163" t="s">
        <v>713</v>
      </c>
      <c r="S22" s="163"/>
      <c r="T22" s="163" t="s">
        <v>711</v>
      </c>
      <c r="U22" s="163" t="s">
        <v>713</v>
      </c>
      <c r="V22" s="163"/>
      <c r="W22" s="163" t="s">
        <v>711</v>
      </c>
      <c r="X22" s="163" t="s">
        <v>713</v>
      </c>
      <c r="Z22" s="163" t="s">
        <v>711</v>
      </c>
      <c r="AA22" s="163" t="s">
        <v>713</v>
      </c>
      <c r="AC22" s="163" t="s">
        <v>711</v>
      </c>
      <c r="AD22" s="163" t="s">
        <v>713</v>
      </c>
      <c r="AE22" s="163"/>
      <c r="AF22" s="163" t="s">
        <v>711</v>
      </c>
      <c r="AG22" s="163" t="s">
        <v>713</v>
      </c>
      <c r="AI22" s="166" t="s">
        <v>741</v>
      </c>
    </row>
    <row r="23" spans="1:35" x14ac:dyDescent="0.25">
      <c r="A23" s="159" t="s">
        <v>142</v>
      </c>
      <c r="B23" s="90">
        <f>'RLT3 (UNCLASS)'!F52</f>
        <v>0</v>
      </c>
      <c r="C23" s="90">
        <f>B23*3</f>
        <v>0</v>
      </c>
      <c r="E23" s="171">
        <f>'RLT7(UNCLASS)'!F52</f>
        <v>0</v>
      </c>
      <c r="F23" s="171">
        <f>E23*3</f>
        <v>0</v>
      </c>
      <c r="H23" s="90">
        <f>'RLT4(UNCLASS)'!F52</f>
        <v>0</v>
      </c>
      <c r="I23" s="90">
        <f>H23*3</f>
        <v>0</v>
      </c>
      <c r="K23" s="171">
        <f>'12TH REG(UNCLASS)'!F52</f>
        <v>0</v>
      </c>
      <c r="L23" s="171">
        <f>K23*3</f>
        <v>0</v>
      </c>
      <c r="N23" s="90">
        <f>'HQBN(UNCLASS)'!F52</f>
        <v>0</v>
      </c>
      <c r="O23" s="90">
        <f>N23*3</f>
        <v>0</v>
      </c>
      <c r="Q23" s="171">
        <f>'LAR(UNCLASS)'!F52</f>
        <v>0</v>
      </c>
      <c r="R23" s="171">
        <f>Q23*3</f>
        <v>0</v>
      </c>
      <c r="T23" s="90">
        <f>'RECON(UNCLASS)'!F52</f>
        <v>0</v>
      </c>
      <c r="U23" s="90">
        <f>T23*3</f>
        <v>0</v>
      </c>
      <c r="W23" s="171">
        <f>'LE(UNCLASS)'!F52</f>
        <v>0</v>
      </c>
      <c r="X23" s="171">
        <f>W23*3</f>
        <v>0</v>
      </c>
      <c r="Z23" s="155">
        <f>'AATF(UNCLASS)'!F52</f>
        <v>0</v>
      </c>
      <c r="AA23" s="155">
        <f>Z23*3</f>
        <v>0</v>
      </c>
      <c r="AC23" s="155">
        <f>'CEB(UNCLASS)'!F52</f>
        <v>0</v>
      </c>
      <c r="AD23" s="155">
        <f>AC23*3</f>
        <v>0</v>
      </c>
      <c r="AF23" s="175">
        <f>SUM(B23,E23,H23,K23,N23,Q23,T23,W23,Z23,AC23)</f>
        <v>0</v>
      </c>
      <c r="AG23" s="175">
        <f t="shared" si="0"/>
        <v>0</v>
      </c>
      <c r="AI23" s="159" t="s">
        <v>142</v>
      </c>
    </row>
    <row r="24" spans="1:35" x14ac:dyDescent="0.25">
      <c r="A24" s="159" t="s">
        <v>742</v>
      </c>
      <c r="B24" s="90">
        <f>'RLT3 (UNCLASS)'!F53</f>
        <v>0</v>
      </c>
      <c r="C24" s="90">
        <f>B24*3</f>
        <v>0</v>
      </c>
      <c r="E24" s="171">
        <f>'RLT7(UNCLASS)'!F53</f>
        <v>0</v>
      </c>
      <c r="F24" s="171">
        <f>E24*3</f>
        <v>0</v>
      </c>
      <c r="H24" s="90">
        <f>'RLT4(UNCLASS)'!F53</f>
        <v>0</v>
      </c>
      <c r="I24" s="90">
        <f>H24*3</f>
        <v>0</v>
      </c>
      <c r="K24" s="171">
        <f>'12TH REG(UNCLASS)'!F53</f>
        <v>0</v>
      </c>
      <c r="L24" s="171">
        <f>K24*3</f>
        <v>0</v>
      </c>
      <c r="N24" s="90">
        <f>'HQBN(UNCLASS)'!F53</f>
        <v>0</v>
      </c>
      <c r="O24" s="90">
        <f>N24*3</f>
        <v>0</v>
      </c>
      <c r="Q24" s="171">
        <f>'LAR(UNCLASS)'!F53</f>
        <v>0</v>
      </c>
      <c r="R24" s="171">
        <f>Q24*3</f>
        <v>0</v>
      </c>
      <c r="T24" s="90">
        <f>'RECON(UNCLASS)'!F53</f>
        <v>0</v>
      </c>
      <c r="U24" s="90">
        <f>T24*3</f>
        <v>0</v>
      </c>
      <c r="W24" s="171">
        <f>'LE(UNCLASS)'!F53</f>
        <v>0</v>
      </c>
      <c r="X24" s="171">
        <f>W24*3</f>
        <v>0</v>
      </c>
      <c r="Z24" s="155">
        <f>'AATF(UNCLASS)'!F53</f>
        <v>0</v>
      </c>
      <c r="AA24" s="155">
        <f>Z24*3</f>
        <v>0</v>
      </c>
      <c r="AC24" s="155">
        <f>'CEB(UNCLASS)'!F53</f>
        <v>0</v>
      </c>
      <c r="AD24" s="155">
        <f>AC24*3</f>
        <v>0</v>
      </c>
      <c r="AF24" s="175">
        <f>SUM(B24,E24,H24,K24,N24,Q24,T24,W24,Z24,AC24)</f>
        <v>0</v>
      </c>
      <c r="AG24" s="175">
        <f t="shared" si="0"/>
        <v>0</v>
      </c>
      <c r="AI24" s="159" t="s">
        <v>742</v>
      </c>
    </row>
    <row r="25" spans="1:35" s="157" customFormat="1" x14ac:dyDescent="0.25">
      <c r="A25" s="166" t="s">
        <v>744</v>
      </c>
      <c r="B25" s="163" t="s">
        <v>711</v>
      </c>
      <c r="C25" s="163" t="s">
        <v>713</v>
      </c>
      <c r="D25" s="163"/>
      <c r="E25" s="163" t="s">
        <v>711</v>
      </c>
      <c r="F25" s="163" t="s">
        <v>713</v>
      </c>
      <c r="G25" s="163"/>
      <c r="H25" s="163" t="s">
        <v>711</v>
      </c>
      <c r="I25" s="163" t="s">
        <v>713</v>
      </c>
      <c r="J25" s="163"/>
      <c r="K25" s="163" t="s">
        <v>711</v>
      </c>
      <c r="L25" s="163" t="s">
        <v>713</v>
      </c>
      <c r="M25" s="163"/>
      <c r="N25" s="163" t="s">
        <v>711</v>
      </c>
      <c r="O25" s="163" t="s">
        <v>713</v>
      </c>
      <c r="P25" s="163"/>
      <c r="Q25" s="163" t="s">
        <v>711</v>
      </c>
      <c r="R25" s="163" t="s">
        <v>713</v>
      </c>
      <c r="S25" s="163"/>
      <c r="T25" s="163" t="s">
        <v>711</v>
      </c>
      <c r="U25" s="163" t="s">
        <v>713</v>
      </c>
      <c r="V25" s="163"/>
      <c r="W25" s="163" t="s">
        <v>711</v>
      </c>
      <c r="X25" s="163" t="s">
        <v>713</v>
      </c>
      <c r="Z25" s="163" t="s">
        <v>711</v>
      </c>
      <c r="AA25" s="163" t="s">
        <v>713</v>
      </c>
      <c r="AC25" s="163" t="s">
        <v>711</v>
      </c>
      <c r="AD25" s="163" t="s">
        <v>713</v>
      </c>
      <c r="AE25" s="163"/>
      <c r="AF25" s="163" t="s">
        <v>711</v>
      </c>
      <c r="AG25" s="163" t="s">
        <v>713</v>
      </c>
      <c r="AI25" s="166" t="s">
        <v>744</v>
      </c>
    </row>
    <row r="26" spans="1:35" x14ac:dyDescent="0.25">
      <c r="A26" s="159" t="s">
        <v>709</v>
      </c>
      <c r="B26" s="90">
        <f>'RLT3 (UNCLASS)'!F56</f>
        <v>0</v>
      </c>
      <c r="C26" s="156"/>
      <c r="E26" s="171">
        <f>'RLT7(UNCLASS)'!F56</f>
        <v>0</v>
      </c>
      <c r="F26" s="156"/>
      <c r="H26" s="90">
        <f>'RLT4(UNCLASS)'!F56</f>
        <v>0</v>
      </c>
      <c r="I26" s="156"/>
      <c r="K26" s="171">
        <f>'12TH REG(UNCLASS)'!F56</f>
        <v>0</v>
      </c>
      <c r="L26" s="156"/>
      <c r="N26" s="90">
        <f>'HQBN(UNCLASS)'!F56</f>
        <v>0</v>
      </c>
      <c r="O26" s="156"/>
      <c r="Q26" s="171">
        <f>'LAR(UNCLASS)'!F56</f>
        <v>0</v>
      </c>
      <c r="R26" s="156"/>
      <c r="T26" s="90">
        <f>'RECON(UNCLASS)'!F56</f>
        <v>0</v>
      </c>
      <c r="U26" s="156"/>
      <c r="W26" s="171">
        <f>'LE(UNCLASS)'!F56</f>
        <v>0</v>
      </c>
      <c r="X26" s="156"/>
      <c r="Z26" s="155">
        <f>'AATF(UNCLASS)'!F56</f>
        <v>0</v>
      </c>
      <c r="AA26" s="156"/>
      <c r="AC26" s="155">
        <f>'CEB(UNCLASS)'!F56</f>
        <v>0</v>
      </c>
      <c r="AD26" s="156"/>
      <c r="AF26" s="175">
        <f>SUM(B26,E26,H26,K26,N26,Q26,T26,W26,Z26,AC26)</f>
        <v>0</v>
      </c>
      <c r="AG26" s="156">
        <f t="shared" ref="AG26:AG88" si="17">SUM(C26,F26,I26,L26,O26,R26,U26,X26)</f>
        <v>0</v>
      </c>
      <c r="AI26" s="159" t="s">
        <v>709</v>
      </c>
    </row>
    <row r="27" spans="1:35" s="157" customFormat="1" x14ac:dyDescent="0.25">
      <c r="A27" s="166" t="s">
        <v>745</v>
      </c>
      <c r="B27" s="163" t="s">
        <v>711</v>
      </c>
      <c r="C27" s="163" t="s">
        <v>713</v>
      </c>
      <c r="D27" s="163"/>
      <c r="E27" s="163" t="s">
        <v>711</v>
      </c>
      <c r="F27" s="163" t="s">
        <v>713</v>
      </c>
      <c r="G27" s="163"/>
      <c r="H27" s="163" t="s">
        <v>711</v>
      </c>
      <c r="I27" s="163" t="s">
        <v>713</v>
      </c>
      <c r="J27" s="163"/>
      <c r="K27" s="163" t="s">
        <v>711</v>
      </c>
      <c r="L27" s="163" t="s">
        <v>713</v>
      </c>
      <c r="M27" s="163"/>
      <c r="N27" s="163" t="s">
        <v>711</v>
      </c>
      <c r="O27" s="163" t="s">
        <v>713</v>
      </c>
      <c r="P27" s="163"/>
      <c r="Q27" s="163" t="s">
        <v>711</v>
      </c>
      <c r="R27" s="163" t="s">
        <v>713</v>
      </c>
      <c r="S27" s="163"/>
      <c r="T27" s="163" t="s">
        <v>711</v>
      </c>
      <c r="U27" s="163" t="s">
        <v>713</v>
      </c>
      <c r="V27" s="163"/>
      <c r="W27" s="163" t="s">
        <v>711</v>
      </c>
      <c r="X27" s="163" t="s">
        <v>713</v>
      </c>
      <c r="Z27" s="163" t="s">
        <v>711</v>
      </c>
      <c r="AA27" s="163" t="s">
        <v>713</v>
      </c>
      <c r="AC27" s="163" t="s">
        <v>711</v>
      </c>
      <c r="AD27" s="163" t="s">
        <v>713</v>
      </c>
      <c r="AE27" s="163"/>
      <c r="AF27" s="163" t="s">
        <v>711</v>
      </c>
      <c r="AG27" s="163" t="s">
        <v>713</v>
      </c>
      <c r="AI27" s="166" t="s">
        <v>745</v>
      </c>
    </row>
    <row r="28" spans="1:35" x14ac:dyDescent="0.25">
      <c r="A28" s="159" t="s">
        <v>709</v>
      </c>
      <c r="B28" s="90">
        <f>'RLT3 (UNCLASS)'!F59</f>
        <v>0</v>
      </c>
      <c r="C28" s="90">
        <f>B28*3</f>
        <v>0</v>
      </c>
      <c r="E28" s="171">
        <f>'RLT7(UNCLASS)'!F59</f>
        <v>0</v>
      </c>
      <c r="F28" s="171">
        <f>E28*3</f>
        <v>0</v>
      </c>
      <c r="H28" s="90">
        <f>'RLT4(UNCLASS)'!F59</f>
        <v>0</v>
      </c>
      <c r="I28" s="90">
        <f>H28*3</f>
        <v>0</v>
      </c>
      <c r="K28" s="171">
        <f>'12TH REG(UNCLASS)'!F59</f>
        <v>0</v>
      </c>
      <c r="L28" s="171">
        <f>K28*3</f>
        <v>0</v>
      </c>
      <c r="N28" s="90">
        <f>'HQBN(UNCLASS)'!F59</f>
        <v>0</v>
      </c>
      <c r="O28" s="90">
        <f>N28*3</f>
        <v>0</v>
      </c>
      <c r="Q28" s="171">
        <f>'LAR(UNCLASS)'!F59</f>
        <v>0</v>
      </c>
      <c r="R28" s="171">
        <f>Q28*3</f>
        <v>0</v>
      </c>
      <c r="T28" s="90">
        <f>'RECON(UNCLASS)'!F59</f>
        <v>0</v>
      </c>
      <c r="U28" s="90">
        <f>T28*3</f>
        <v>0</v>
      </c>
      <c r="W28" s="171">
        <f>'LE(UNCLASS)'!F59</f>
        <v>0</v>
      </c>
      <c r="X28" s="171">
        <f>W28*3</f>
        <v>0</v>
      </c>
      <c r="Z28" s="155">
        <f>'AATF(UNCLASS)'!F59</f>
        <v>0</v>
      </c>
      <c r="AA28" s="155">
        <f>Z28*3</f>
        <v>0</v>
      </c>
      <c r="AC28" s="155">
        <f>'CEB(UNCLASS)'!F59</f>
        <v>0</v>
      </c>
      <c r="AD28" s="155">
        <f>AC28*3</f>
        <v>0</v>
      </c>
      <c r="AF28" s="175">
        <f>SUM(B28,E28,H28,K28,N28,Q28,T28,W28,Z28,AC28)</f>
        <v>0</v>
      </c>
      <c r="AG28" s="175">
        <f t="shared" ref="AG28:AG32" si="18">AF28*3</f>
        <v>0</v>
      </c>
      <c r="AI28" s="159" t="s">
        <v>709</v>
      </c>
    </row>
    <row r="29" spans="1:35" x14ac:dyDescent="0.25">
      <c r="A29" s="159" t="s">
        <v>142</v>
      </c>
      <c r="B29" s="90">
        <f>'RLT3 (UNCLASS)'!F60</f>
        <v>0</v>
      </c>
      <c r="C29" s="90">
        <f t="shared" ref="C29:C32" si="19">B29*3</f>
        <v>0</v>
      </c>
      <c r="E29" s="171">
        <f>'RLT7(UNCLASS)'!F60</f>
        <v>0</v>
      </c>
      <c r="F29" s="171">
        <f t="shared" ref="F29" si="20">E29*3</f>
        <v>0</v>
      </c>
      <c r="H29" s="90">
        <f>'RLT4(UNCLASS)'!F60</f>
        <v>0</v>
      </c>
      <c r="I29" s="90">
        <f>H29*3</f>
        <v>0</v>
      </c>
      <c r="K29" s="171">
        <f>'12TH REG(UNCLASS)'!F60</f>
        <v>0</v>
      </c>
      <c r="L29" s="171">
        <f t="shared" ref="L29:O29" si="21">K29*3</f>
        <v>0</v>
      </c>
      <c r="N29" s="90">
        <f>'HQBN(UNCLASS)'!F60</f>
        <v>0</v>
      </c>
      <c r="O29" s="90">
        <f t="shared" si="21"/>
        <v>0</v>
      </c>
      <c r="Q29" s="171">
        <f>'LAR(UNCLASS)'!F60</f>
        <v>0</v>
      </c>
      <c r="R29" s="171">
        <f t="shared" ref="R29:U29" si="22">Q29*3</f>
        <v>0</v>
      </c>
      <c r="T29" s="90">
        <f>'RECON(UNCLASS)'!F60</f>
        <v>0</v>
      </c>
      <c r="U29" s="90">
        <f t="shared" si="22"/>
        <v>0</v>
      </c>
      <c r="W29" s="171">
        <f>'LE(UNCLASS)'!F60</f>
        <v>0</v>
      </c>
      <c r="X29" s="171">
        <f t="shared" ref="X29" si="23">W29*3</f>
        <v>0</v>
      </c>
      <c r="Z29" s="155">
        <f>'AATF(UNCLASS)'!F60</f>
        <v>0</v>
      </c>
      <c r="AA29" s="155">
        <f t="shared" ref="AA29:AA32" si="24">Z29*3</f>
        <v>0</v>
      </c>
      <c r="AC29" s="155">
        <f>'CEB(UNCLASS)'!F60</f>
        <v>0</v>
      </c>
      <c r="AD29" s="155">
        <f t="shared" ref="AD29:AD32" si="25">AC29*3</f>
        <v>0</v>
      </c>
      <c r="AF29" s="175">
        <f>SUM(B29,E29,H29,K29,N29,Q29,T29,W29,Z29,AC29)</f>
        <v>0</v>
      </c>
      <c r="AG29" s="175">
        <f t="shared" si="18"/>
        <v>0</v>
      </c>
      <c r="AI29" s="159" t="s">
        <v>142</v>
      </c>
    </row>
    <row r="30" spans="1:35" x14ac:dyDescent="0.25">
      <c r="A30" s="159" t="s">
        <v>750</v>
      </c>
      <c r="B30" s="90">
        <f>B28/850</f>
        <v>0</v>
      </c>
      <c r="C30" s="90">
        <f t="shared" si="19"/>
        <v>0</v>
      </c>
      <c r="E30" s="171">
        <f>E28/850</f>
        <v>0</v>
      </c>
      <c r="F30" s="171">
        <f t="shared" ref="F30" si="26">E30*3</f>
        <v>0</v>
      </c>
      <c r="H30" s="90">
        <f>H28/850</f>
        <v>0</v>
      </c>
      <c r="I30" s="90">
        <f>H30*3</f>
        <v>0</v>
      </c>
      <c r="K30" s="171">
        <f>K28/850</f>
        <v>0</v>
      </c>
      <c r="L30" s="171">
        <f t="shared" ref="L30:O30" si="27">K30*3</f>
        <v>0</v>
      </c>
      <c r="N30" s="90">
        <f>N28/850</f>
        <v>0</v>
      </c>
      <c r="O30" s="90">
        <f t="shared" si="27"/>
        <v>0</v>
      </c>
      <c r="Q30" s="171">
        <f>Q28/850</f>
        <v>0</v>
      </c>
      <c r="R30" s="171">
        <f t="shared" ref="R30:U30" si="28">Q30*3</f>
        <v>0</v>
      </c>
      <c r="T30" s="90">
        <f>T28/850</f>
        <v>0</v>
      </c>
      <c r="U30" s="90">
        <f t="shared" si="28"/>
        <v>0</v>
      </c>
      <c r="W30" s="171">
        <f>W28/850</f>
        <v>0</v>
      </c>
      <c r="X30" s="171">
        <f t="shared" ref="X30" si="29">W30*3</f>
        <v>0</v>
      </c>
      <c r="Z30" s="155">
        <f>Z28/850</f>
        <v>0</v>
      </c>
      <c r="AA30" s="155">
        <f t="shared" si="24"/>
        <v>0</v>
      </c>
      <c r="AC30" s="155">
        <f>AC28/850</f>
        <v>0</v>
      </c>
      <c r="AD30" s="155">
        <f t="shared" si="25"/>
        <v>0</v>
      </c>
      <c r="AF30" s="175">
        <f>SUM(B30,E30,H30,K30,N30,Q30,T30,W30,Z30,AC30)</f>
        <v>0</v>
      </c>
      <c r="AG30" s="175">
        <f t="shared" si="18"/>
        <v>0</v>
      </c>
      <c r="AI30" s="159" t="s">
        <v>750</v>
      </c>
    </row>
    <row r="31" spans="1:35" x14ac:dyDescent="0.25">
      <c r="A31" s="159" t="s">
        <v>749</v>
      </c>
      <c r="B31" s="90">
        <f>B28/2400</f>
        <v>0</v>
      </c>
      <c r="C31" s="90">
        <f t="shared" si="19"/>
        <v>0</v>
      </c>
      <c r="E31" s="171">
        <f>E28/2400</f>
        <v>0</v>
      </c>
      <c r="F31" s="171">
        <f t="shared" ref="F31" si="30">E31*3</f>
        <v>0</v>
      </c>
      <c r="H31" s="90">
        <f>H28/2400</f>
        <v>0</v>
      </c>
      <c r="I31" s="90">
        <f>H31*3</f>
        <v>0</v>
      </c>
      <c r="K31" s="171">
        <f>K28/2400</f>
        <v>0</v>
      </c>
      <c r="L31" s="171">
        <f t="shared" ref="L31:O31" si="31">K31*3</f>
        <v>0</v>
      </c>
      <c r="N31" s="90">
        <f>N28/2400</f>
        <v>0</v>
      </c>
      <c r="O31" s="90">
        <f t="shared" si="31"/>
        <v>0</v>
      </c>
      <c r="Q31" s="171">
        <f>Q28/2400</f>
        <v>0</v>
      </c>
      <c r="R31" s="171">
        <f t="shared" ref="R31:U31" si="32">Q31*3</f>
        <v>0</v>
      </c>
      <c r="T31" s="90">
        <f>T28/2400</f>
        <v>0</v>
      </c>
      <c r="U31" s="90">
        <f t="shared" si="32"/>
        <v>0</v>
      </c>
      <c r="W31" s="171">
        <f>W28/2400</f>
        <v>0</v>
      </c>
      <c r="X31" s="171">
        <f t="shared" ref="X31" si="33">W31*3</f>
        <v>0</v>
      </c>
      <c r="Z31" s="155">
        <f>Z28/2400</f>
        <v>0</v>
      </c>
      <c r="AA31" s="155">
        <f t="shared" si="24"/>
        <v>0</v>
      </c>
      <c r="AC31" s="155">
        <f>AC28/2400</f>
        <v>0</v>
      </c>
      <c r="AD31" s="155">
        <f t="shared" si="25"/>
        <v>0</v>
      </c>
      <c r="AF31" s="175">
        <f>SUM(B31,E31,H31,K31,N31,Q31,T31,W31,Z31,AC31)</f>
        <v>0</v>
      </c>
      <c r="AG31" s="175">
        <f t="shared" si="18"/>
        <v>0</v>
      </c>
      <c r="AI31" s="159" t="s">
        <v>749</v>
      </c>
    </row>
    <row r="32" spans="1:35" x14ac:dyDescent="0.25">
      <c r="A32" s="159" t="s">
        <v>748</v>
      </c>
      <c r="B32" s="90">
        <f>B28/4900</f>
        <v>0</v>
      </c>
      <c r="C32" s="90">
        <f t="shared" si="19"/>
        <v>0</v>
      </c>
      <c r="E32" s="171">
        <f>E28/4900</f>
        <v>0</v>
      </c>
      <c r="F32" s="171">
        <f t="shared" ref="F32" si="34">E32*3</f>
        <v>0</v>
      </c>
      <c r="H32" s="90">
        <f>H28/4900</f>
        <v>0</v>
      </c>
      <c r="I32" s="90">
        <f>H32*3</f>
        <v>0</v>
      </c>
      <c r="K32" s="171">
        <f>K28/4900</f>
        <v>0</v>
      </c>
      <c r="L32" s="171">
        <f t="shared" ref="L32:O32" si="35">K32*3</f>
        <v>0</v>
      </c>
      <c r="N32" s="90">
        <f>N28/4900</f>
        <v>0</v>
      </c>
      <c r="O32" s="90">
        <f t="shared" si="35"/>
        <v>0</v>
      </c>
      <c r="Q32" s="171">
        <f>Q28/4900</f>
        <v>0</v>
      </c>
      <c r="R32" s="171">
        <f t="shared" ref="R32:U32" si="36">Q32*3</f>
        <v>0</v>
      </c>
      <c r="T32" s="90">
        <f>T28/4900</f>
        <v>0</v>
      </c>
      <c r="U32" s="90">
        <f t="shared" si="36"/>
        <v>0</v>
      </c>
      <c r="W32" s="171">
        <f>W28/4900</f>
        <v>0</v>
      </c>
      <c r="X32" s="171">
        <f t="shared" ref="X32" si="37">W32*3</f>
        <v>0</v>
      </c>
      <c r="Z32" s="155">
        <f>Z28/4900</f>
        <v>0</v>
      </c>
      <c r="AA32" s="155">
        <f t="shared" si="24"/>
        <v>0</v>
      </c>
      <c r="AC32" s="155">
        <f>AC28/4900</f>
        <v>0</v>
      </c>
      <c r="AD32" s="155">
        <f t="shared" si="25"/>
        <v>0</v>
      </c>
      <c r="AF32" s="175">
        <f>SUM(B32,E32,H32,K32,N32,Q32,T32,W32,Z32,AC32)</f>
        <v>0</v>
      </c>
      <c r="AG32" s="175">
        <f t="shared" si="18"/>
        <v>0</v>
      </c>
      <c r="AI32" s="159" t="s">
        <v>748</v>
      </c>
    </row>
    <row r="33" spans="1:35" s="157" customFormat="1" x14ac:dyDescent="0.25">
      <c r="A33" s="166" t="s">
        <v>746</v>
      </c>
      <c r="B33" s="163" t="s">
        <v>711</v>
      </c>
      <c r="C33" s="163" t="s">
        <v>713</v>
      </c>
      <c r="D33" s="163"/>
      <c r="E33" s="163" t="s">
        <v>711</v>
      </c>
      <c r="F33" s="163" t="s">
        <v>713</v>
      </c>
      <c r="G33" s="163"/>
      <c r="H33" s="163" t="s">
        <v>711</v>
      </c>
      <c r="I33" s="163" t="s">
        <v>713</v>
      </c>
      <c r="J33" s="163"/>
      <c r="K33" s="163" t="s">
        <v>711</v>
      </c>
      <c r="L33" s="163" t="s">
        <v>713</v>
      </c>
      <c r="M33" s="163"/>
      <c r="N33" s="163" t="s">
        <v>711</v>
      </c>
      <c r="O33" s="163" t="s">
        <v>713</v>
      </c>
      <c r="P33" s="163"/>
      <c r="Q33" s="163" t="s">
        <v>711</v>
      </c>
      <c r="R33" s="163" t="s">
        <v>713</v>
      </c>
      <c r="S33" s="163"/>
      <c r="T33" s="163" t="s">
        <v>711</v>
      </c>
      <c r="U33" s="163" t="s">
        <v>713</v>
      </c>
      <c r="V33" s="163"/>
      <c r="W33" s="163" t="s">
        <v>711</v>
      </c>
      <c r="X33" s="163" t="s">
        <v>713</v>
      </c>
      <c r="Z33" s="163" t="s">
        <v>711</v>
      </c>
      <c r="AA33" s="163" t="s">
        <v>713</v>
      </c>
      <c r="AC33" s="163" t="s">
        <v>711</v>
      </c>
      <c r="AD33" s="163" t="s">
        <v>713</v>
      </c>
      <c r="AE33" s="163"/>
      <c r="AF33" s="163" t="s">
        <v>711</v>
      </c>
      <c r="AG33" s="163" t="s">
        <v>713</v>
      </c>
      <c r="AI33" s="166" t="s">
        <v>746</v>
      </c>
    </row>
    <row r="34" spans="1:35" x14ac:dyDescent="0.25">
      <c r="A34" s="159" t="s">
        <v>709</v>
      </c>
      <c r="B34" s="90">
        <f>'RLT3 (UNCLASS)'!F62</f>
        <v>0</v>
      </c>
      <c r="C34" s="90">
        <f>B34*3</f>
        <v>0</v>
      </c>
      <c r="E34" s="171">
        <f>'RLT7(UNCLASS)'!F62</f>
        <v>0</v>
      </c>
      <c r="F34" s="171">
        <f>E34*3</f>
        <v>0</v>
      </c>
      <c r="H34" s="90">
        <f>'RLT4(UNCLASS)'!F62</f>
        <v>0</v>
      </c>
      <c r="I34" s="90">
        <f>H34*3</f>
        <v>0</v>
      </c>
      <c r="K34" s="171">
        <f>'12TH REG(UNCLASS)'!F62</f>
        <v>0</v>
      </c>
      <c r="L34" s="171">
        <f>K34*3</f>
        <v>0</v>
      </c>
      <c r="N34" s="90">
        <f>'HQBN(UNCLASS)'!F62</f>
        <v>0</v>
      </c>
      <c r="O34" s="90">
        <f>N34*3</f>
        <v>0</v>
      </c>
      <c r="Q34" s="171">
        <f>'LAR(UNCLASS)'!F62</f>
        <v>0</v>
      </c>
      <c r="R34" s="171">
        <f>Q34*3</f>
        <v>0</v>
      </c>
      <c r="T34" s="90">
        <f>'RECON(UNCLASS)'!F62</f>
        <v>0</v>
      </c>
      <c r="U34" s="90">
        <f>T34*3</f>
        <v>0</v>
      </c>
      <c r="W34" s="171">
        <f>'LE(UNCLASS)'!F62</f>
        <v>0</v>
      </c>
      <c r="X34" s="171">
        <f>W34*3</f>
        <v>0</v>
      </c>
      <c r="Z34" s="155">
        <f>'AATF(UNCLASS)'!F62</f>
        <v>0</v>
      </c>
      <c r="AA34" s="155">
        <f>Z34*3</f>
        <v>0</v>
      </c>
      <c r="AC34" s="155">
        <f>'CEB(UNCLASS)'!F62</f>
        <v>0</v>
      </c>
      <c r="AD34" s="155">
        <f>AC34*3</f>
        <v>0</v>
      </c>
      <c r="AF34" s="175">
        <f>SUM(B34,E34,H34,K34,N34,Q34,T34,W34,Z34,AC34)</f>
        <v>0</v>
      </c>
      <c r="AG34" s="175">
        <f t="shared" ref="AG34:AG38" si="38">AF34*3</f>
        <v>0</v>
      </c>
      <c r="AI34" s="159" t="s">
        <v>709</v>
      </c>
    </row>
    <row r="35" spans="1:35" x14ac:dyDescent="0.25">
      <c r="A35" s="159" t="s">
        <v>142</v>
      </c>
      <c r="B35" s="90">
        <f>'RLT3 (UNCLASS)'!F63</f>
        <v>0</v>
      </c>
      <c r="C35" s="90">
        <f>B35*3</f>
        <v>0</v>
      </c>
      <c r="E35" s="171">
        <f>'RLT7(UNCLASS)'!F63</f>
        <v>0</v>
      </c>
      <c r="F35" s="171">
        <f>E35*3</f>
        <v>0</v>
      </c>
      <c r="H35" s="90">
        <f>'RLT4(UNCLASS)'!F63</f>
        <v>0</v>
      </c>
      <c r="I35" s="90">
        <f>H35*3</f>
        <v>0</v>
      </c>
      <c r="K35" s="171">
        <f>'12TH REG(UNCLASS)'!F63</f>
        <v>0</v>
      </c>
      <c r="L35" s="171">
        <f>K35*3</f>
        <v>0</v>
      </c>
      <c r="N35" s="90">
        <f>'HQBN(UNCLASS)'!F63</f>
        <v>0</v>
      </c>
      <c r="O35" s="90">
        <f>N35*3</f>
        <v>0</v>
      </c>
      <c r="Q35" s="171">
        <f>'LAR(UNCLASS)'!F63</f>
        <v>0</v>
      </c>
      <c r="R35" s="171">
        <f>Q35*3</f>
        <v>0</v>
      </c>
      <c r="T35" s="90">
        <f>'RECON(UNCLASS)'!F63</f>
        <v>0</v>
      </c>
      <c r="U35" s="90">
        <f>T35*3</f>
        <v>0</v>
      </c>
      <c r="W35" s="171">
        <f>'LE(UNCLASS)'!F63</f>
        <v>0</v>
      </c>
      <c r="X35" s="171">
        <f>W35*3</f>
        <v>0</v>
      </c>
      <c r="Z35" s="155">
        <f>'AATF(UNCLASS)'!F63</f>
        <v>0</v>
      </c>
      <c r="AA35" s="155">
        <f>Z35*3</f>
        <v>0</v>
      </c>
      <c r="AC35" s="155">
        <f>'CEB(UNCLASS)'!F63</f>
        <v>0</v>
      </c>
      <c r="AD35" s="155">
        <f>AC35*3</f>
        <v>0</v>
      </c>
      <c r="AF35" s="175">
        <f>SUM(B35,E35,H35,K35,N35,Q35,T35,W35,Z35,AC35)</f>
        <v>0</v>
      </c>
      <c r="AG35" s="175">
        <f t="shared" si="38"/>
        <v>0</v>
      </c>
      <c r="AI35" s="159" t="s">
        <v>142</v>
      </c>
    </row>
    <row r="36" spans="1:35" x14ac:dyDescent="0.25">
      <c r="A36" s="159" t="s">
        <v>750</v>
      </c>
      <c r="B36" s="90">
        <f>B34/850</f>
        <v>0</v>
      </c>
      <c r="C36" s="90">
        <f>B36*3</f>
        <v>0</v>
      </c>
      <c r="E36" s="171">
        <f>E34/850</f>
        <v>0</v>
      </c>
      <c r="F36" s="171">
        <f>E36*3</f>
        <v>0</v>
      </c>
      <c r="H36" s="90">
        <f>H34/850</f>
        <v>0</v>
      </c>
      <c r="I36" s="90">
        <f>H36*3</f>
        <v>0</v>
      </c>
      <c r="K36" s="171">
        <f>K34/850</f>
        <v>0</v>
      </c>
      <c r="L36" s="171">
        <f>K36*3</f>
        <v>0</v>
      </c>
      <c r="N36" s="90">
        <f>N34/850</f>
        <v>0</v>
      </c>
      <c r="O36" s="90">
        <f>N36*3</f>
        <v>0</v>
      </c>
      <c r="Q36" s="171">
        <f>Q34/850</f>
        <v>0</v>
      </c>
      <c r="R36" s="171">
        <f>Q36*3</f>
        <v>0</v>
      </c>
      <c r="T36" s="90">
        <f>T34/850</f>
        <v>0</v>
      </c>
      <c r="U36" s="90">
        <f>T36*3</f>
        <v>0</v>
      </c>
      <c r="W36" s="171">
        <f>W34/850</f>
        <v>0</v>
      </c>
      <c r="X36" s="171">
        <f>W36*3</f>
        <v>0</v>
      </c>
      <c r="Z36" s="155">
        <f>Z34/850</f>
        <v>0</v>
      </c>
      <c r="AA36" s="155">
        <f>Z36*3</f>
        <v>0</v>
      </c>
      <c r="AC36" s="155">
        <f>AC34/850</f>
        <v>0</v>
      </c>
      <c r="AD36" s="155">
        <f>AC36*3</f>
        <v>0</v>
      </c>
      <c r="AF36" s="175">
        <f>SUM(B36,E36,H36,K36,N36,Q36,T36,W36,Z36,AC36)</f>
        <v>0</v>
      </c>
      <c r="AG36" s="175">
        <f t="shared" si="38"/>
        <v>0</v>
      </c>
      <c r="AI36" s="159" t="s">
        <v>750</v>
      </c>
    </row>
    <row r="37" spans="1:35" x14ac:dyDescent="0.25">
      <c r="A37" s="159" t="s">
        <v>749</v>
      </c>
      <c r="B37" s="90">
        <f>B34/2400</f>
        <v>0</v>
      </c>
      <c r="C37" s="90">
        <f t="shared" ref="C37:C38" si="39">B37*3</f>
        <v>0</v>
      </c>
      <c r="E37" s="171">
        <f>E34/2400</f>
        <v>0</v>
      </c>
      <c r="F37" s="171">
        <f t="shared" ref="F37" si="40">E37*3</f>
        <v>0</v>
      </c>
      <c r="H37" s="90">
        <f>H34/2400</f>
        <v>0</v>
      </c>
      <c r="I37" s="90">
        <f>H37*3</f>
        <v>0</v>
      </c>
      <c r="K37" s="171">
        <f>K34/2400</f>
        <v>0</v>
      </c>
      <c r="L37" s="171">
        <f t="shared" ref="L37:O37" si="41">K37*3</f>
        <v>0</v>
      </c>
      <c r="N37" s="90">
        <f>N34/2400</f>
        <v>0</v>
      </c>
      <c r="O37" s="90">
        <f t="shared" si="41"/>
        <v>0</v>
      </c>
      <c r="Q37" s="171">
        <f>Q34/2400</f>
        <v>0</v>
      </c>
      <c r="R37" s="171">
        <f t="shared" ref="R37:U37" si="42">Q37*3</f>
        <v>0</v>
      </c>
      <c r="T37" s="90">
        <f>T34/2400</f>
        <v>0</v>
      </c>
      <c r="U37" s="90">
        <f t="shared" si="42"/>
        <v>0</v>
      </c>
      <c r="W37" s="171">
        <f>W34/2400</f>
        <v>0</v>
      </c>
      <c r="X37" s="171">
        <f t="shared" ref="X37" si="43">W37*3</f>
        <v>0</v>
      </c>
      <c r="Z37" s="155">
        <f>Z34/2400</f>
        <v>0</v>
      </c>
      <c r="AA37" s="155">
        <f t="shared" ref="AA37:AA38" si="44">Z37*3</f>
        <v>0</v>
      </c>
      <c r="AC37" s="155">
        <f>AC34/2400</f>
        <v>0</v>
      </c>
      <c r="AD37" s="155">
        <f t="shared" ref="AD37:AD38" si="45">AC37*3</f>
        <v>0</v>
      </c>
      <c r="AF37" s="175">
        <f>SUM(B37,E37,H37,K37,N37,Q37,T37,W37,Z37,AC37)</f>
        <v>0</v>
      </c>
      <c r="AG37" s="175">
        <f t="shared" si="38"/>
        <v>0</v>
      </c>
      <c r="AI37" s="159" t="s">
        <v>749</v>
      </c>
    </row>
    <row r="38" spans="1:35" x14ac:dyDescent="0.25">
      <c r="A38" s="159" t="s">
        <v>748</v>
      </c>
      <c r="B38" s="90">
        <f>B34/4900</f>
        <v>0</v>
      </c>
      <c r="C38" s="90">
        <f t="shared" si="39"/>
        <v>0</v>
      </c>
      <c r="E38" s="171">
        <f>E34/4900</f>
        <v>0</v>
      </c>
      <c r="F38" s="171">
        <f t="shared" ref="F38" si="46">E38*3</f>
        <v>0</v>
      </c>
      <c r="H38" s="90">
        <f>H34/4900</f>
        <v>0</v>
      </c>
      <c r="I38" s="90">
        <f>H38*3</f>
        <v>0</v>
      </c>
      <c r="K38" s="171">
        <f>K34/4900</f>
        <v>0</v>
      </c>
      <c r="L38" s="171">
        <f t="shared" ref="L38:O38" si="47">K38*3</f>
        <v>0</v>
      </c>
      <c r="N38" s="90">
        <f>N34/4900</f>
        <v>0</v>
      </c>
      <c r="O38" s="90">
        <f t="shared" si="47"/>
        <v>0</v>
      </c>
      <c r="Q38" s="171">
        <f>Q34/4900</f>
        <v>0</v>
      </c>
      <c r="R38" s="171">
        <f t="shared" ref="R38:U38" si="48">Q38*3</f>
        <v>0</v>
      </c>
      <c r="T38" s="90">
        <f>T34/4900</f>
        <v>0</v>
      </c>
      <c r="U38" s="90">
        <f t="shared" si="48"/>
        <v>0</v>
      </c>
      <c r="W38" s="171">
        <f>W34/4900</f>
        <v>0</v>
      </c>
      <c r="X38" s="171">
        <f t="shared" ref="X38" si="49">W38*3</f>
        <v>0</v>
      </c>
      <c r="Z38" s="155">
        <f>Z34/4900</f>
        <v>0</v>
      </c>
      <c r="AA38" s="155">
        <f t="shared" si="44"/>
        <v>0</v>
      </c>
      <c r="AC38" s="155">
        <f>AC34/4900</f>
        <v>0</v>
      </c>
      <c r="AD38" s="155">
        <f t="shared" si="45"/>
        <v>0</v>
      </c>
      <c r="AF38" s="175">
        <f>SUM(B38,E38,H38,K38,N38,Q38,T38,W38,Z38,AC38)</f>
        <v>0</v>
      </c>
      <c r="AG38" s="175">
        <f t="shared" si="38"/>
        <v>0</v>
      </c>
      <c r="AI38" s="159" t="s">
        <v>748</v>
      </c>
    </row>
    <row r="39" spans="1:35" s="157" customFormat="1" x14ac:dyDescent="0.25">
      <c r="A39" s="166" t="s">
        <v>751</v>
      </c>
      <c r="B39" s="163" t="s">
        <v>711</v>
      </c>
      <c r="C39" s="163" t="s">
        <v>713</v>
      </c>
      <c r="D39" s="163"/>
      <c r="E39" s="163" t="s">
        <v>711</v>
      </c>
      <c r="F39" s="163" t="s">
        <v>713</v>
      </c>
      <c r="G39" s="163"/>
      <c r="H39" s="163" t="s">
        <v>711</v>
      </c>
      <c r="I39" s="163" t="s">
        <v>713</v>
      </c>
      <c r="J39" s="163"/>
      <c r="K39" s="163" t="s">
        <v>711</v>
      </c>
      <c r="L39" s="163" t="s">
        <v>713</v>
      </c>
      <c r="M39" s="163"/>
      <c r="N39" s="163" t="s">
        <v>711</v>
      </c>
      <c r="O39" s="163" t="s">
        <v>713</v>
      </c>
      <c r="P39" s="163"/>
      <c r="Q39" s="163" t="s">
        <v>711</v>
      </c>
      <c r="R39" s="163" t="s">
        <v>713</v>
      </c>
      <c r="S39" s="163"/>
      <c r="T39" s="163" t="s">
        <v>711</v>
      </c>
      <c r="U39" s="163" t="s">
        <v>713</v>
      </c>
      <c r="V39" s="163"/>
      <c r="W39" s="163" t="s">
        <v>711</v>
      </c>
      <c r="X39" s="163" t="s">
        <v>713</v>
      </c>
      <c r="Z39" s="163" t="s">
        <v>711</v>
      </c>
      <c r="AA39" s="163" t="s">
        <v>713</v>
      </c>
      <c r="AC39" s="163" t="s">
        <v>711</v>
      </c>
      <c r="AD39" s="163" t="s">
        <v>713</v>
      </c>
      <c r="AE39" s="163"/>
      <c r="AF39" s="163" t="s">
        <v>711</v>
      </c>
      <c r="AG39" s="163" t="s">
        <v>713</v>
      </c>
      <c r="AI39" s="166" t="s">
        <v>751</v>
      </c>
    </row>
    <row r="40" spans="1:35" x14ac:dyDescent="0.25">
      <c r="A40" s="159" t="s">
        <v>716</v>
      </c>
      <c r="B40" s="90">
        <f>'RLT3 (UNCLASS)'!F67</f>
        <v>0</v>
      </c>
      <c r="C40" s="90">
        <f>B40*3</f>
        <v>0</v>
      </c>
      <c r="E40" s="171">
        <f>'RLT7(UNCLASS)'!F67</f>
        <v>0</v>
      </c>
      <c r="F40" s="171">
        <f>E40*3</f>
        <v>0</v>
      </c>
      <c r="H40" s="90">
        <f>'RLT4(UNCLASS)'!F67</f>
        <v>0</v>
      </c>
      <c r="I40" s="90">
        <f>H40*3</f>
        <v>0</v>
      </c>
      <c r="K40" s="171">
        <f>'12TH REG(UNCLASS)'!F67</f>
        <v>0</v>
      </c>
      <c r="L40" s="171">
        <f>K40*3</f>
        <v>0</v>
      </c>
      <c r="N40" s="90">
        <f>'HQBN(UNCLASS)'!F67</f>
        <v>0</v>
      </c>
      <c r="O40" s="90">
        <f>N40*3</f>
        <v>0</v>
      </c>
      <c r="Q40" s="171">
        <f>'LAR(UNCLASS)'!F67</f>
        <v>0</v>
      </c>
      <c r="R40" s="171">
        <f>Q40*3</f>
        <v>0</v>
      </c>
      <c r="T40" s="90">
        <f>'RECON(UNCLASS)'!F67</f>
        <v>0</v>
      </c>
      <c r="U40" s="90">
        <f>T40*3</f>
        <v>0</v>
      </c>
      <c r="W40" s="171">
        <f>'LE(UNCLASS)'!F67</f>
        <v>0</v>
      </c>
      <c r="X40" s="171">
        <f>W40*3</f>
        <v>0</v>
      </c>
      <c r="Z40" s="155">
        <f>'AATF(UNCLASS)'!F67</f>
        <v>0</v>
      </c>
      <c r="AA40" s="155">
        <f>Z40*3</f>
        <v>0</v>
      </c>
      <c r="AC40" s="155">
        <f>'CEB(UNCLASS)'!F67</f>
        <v>0</v>
      </c>
      <c r="AD40" s="155">
        <f>AC40*3</f>
        <v>0</v>
      </c>
      <c r="AF40" s="175">
        <f>SUM(B40,E40,H40,K40,N40,Q40,T40,W40,Z40,AC40)</f>
        <v>0</v>
      </c>
      <c r="AG40" s="175">
        <f t="shared" ref="AG40:AG41" si="50">AF40*3</f>
        <v>0</v>
      </c>
      <c r="AI40" s="159" t="s">
        <v>716</v>
      </c>
    </row>
    <row r="41" spans="1:35" x14ac:dyDescent="0.25">
      <c r="A41" s="159" t="s">
        <v>714</v>
      </c>
      <c r="B41" s="90">
        <f>B40/7</f>
        <v>0</v>
      </c>
      <c r="C41" s="90">
        <f>C40/7</f>
        <v>0</v>
      </c>
      <c r="E41" s="171">
        <f>E40/7</f>
        <v>0</v>
      </c>
      <c r="F41" s="171">
        <f>F40/7</f>
        <v>0</v>
      </c>
      <c r="H41" s="90">
        <f>H40/7</f>
        <v>0</v>
      </c>
      <c r="I41" s="90">
        <f>I40/7</f>
        <v>0</v>
      </c>
      <c r="K41" s="171">
        <f>K40/7</f>
        <v>0</v>
      </c>
      <c r="L41" s="171">
        <f>L40/7</f>
        <v>0</v>
      </c>
      <c r="N41" s="90">
        <f>N40/7</f>
        <v>0</v>
      </c>
      <c r="O41" s="90">
        <f>O40/7</f>
        <v>0</v>
      </c>
      <c r="Q41" s="171">
        <f>Q40/7</f>
        <v>0</v>
      </c>
      <c r="R41" s="171">
        <f>R40/7</f>
        <v>0</v>
      </c>
      <c r="T41" s="90">
        <f>T40/7</f>
        <v>0</v>
      </c>
      <c r="U41" s="90">
        <f>U40/7</f>
        <v>0</v>
      </c>
      <c r="W41" s="171">
        <f>W40/7</f>
        <v>0</v>
      </c>
      <c r="X41" s="171">
        <f>X40/7</f>
        <v>0</v>
      </c>
      <c r="Z41" s="155">
        <f>Z40/7</f>
        <v>0</v>
      </c>
      <c r="AA41" s="155">
        <f>AA40/7</f>
        <v>0</v>
      </c>
      <c r="AC41" s="155">
        <f>AC40/7</f>
        <v>0</v>
      </c>
      <c r="AD41" s="155">
        <f>AD40/7</f>
        <v>0</v>
      </c>
      <c r="AF41" s="175">
        <f>SUM(B41,E41,H41,K41,N41,Q41,T41,W41,Z41,AC41)</f>
        <v>0</v>
      </c>
      <c r="AG41" s="175">
        <f t="shared" si="50"/>
        <v>0</v>
      </c>
      <c r="AI41" s="159" t="s">
        <v>714</v>
      </c>
    </row>
    <row r="42" spans="1:35" s="157" customFormat="1" ht="26.4" x14ac:dyDescent="0.25">
      <c r="A42" s="166" t="s">
        <v>794</v>
      </c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Z42" s="163"/>
      <c r="AA42" s="163"/>
      <c r="AC42" s="163"/>
      <c r="AD42" s="163"/>
      <c r="AE42" s="163"/>
      <c r="AF42" s="163"/>
      <c r="AG42" s="163"/>
      <c r="AI42" s="166" t="s">
        <v>794</v>
      </c>
    </row>
    <row r="43" spans="1:35" x14ac:dyDescent="0.25">
      <c r="A43" s="159" t="s">
        <v>81</v>
      </c>
      <c r="B43" s="90">
        <f>'RLT3 (UNCLASS)'!F71</f>
        <v>0</v>
      </c>
      <c r="C43" s="156"/>
      <c r="E43" s="171">
        <f>'RLT7(UNCLASS)'!F71</f>
        <v>0</v>
      </c>
      <c r="F43" s="156"/>
      <c r="H43" s="90">
        <f>'RLT4(UNCLASS)'!F71</f>
        <v>0</v>
      </c>
      <c r="I43" s="156"/>
      <c r="K43" s="171">
        <f>'12TH REG(UNCLASS)'!F71</f>
        <v>0</v>
      </c>
      <c r="L43" s="156"/>
      <c r="N43" s="90">
        <f>'HQBN(UNCLASS)'!F71</f>
        <v>0</v>
      </c>
      <c r="O43" s="156"/>
      <c r="Q43" s="171">
        <f>'LAR(UNCLASS)'!F71</f>
        <v>0</v>
      </c>
      <c r="R43" s="156"/>
      <c r="T43" s="90">
        <f>'RECON(UNCLASS)'!F71</f>
        <v>0</v>
      </c>
      <c r="U43" s="156"/>
      <c r="W43" s="171">
        <f>'LE(UNCLASS)'!F71</f>
        <v>0</v>
      </c>
      <c r="X43" s="156"/>
      <c r="Z43" s="155">
        <f>'AATF(UNCLASS)'!F71</f>
        <v>0</v>
      </c>
      <c r="AA43" s="156"/>
      <c r="AC43" s="155">
        <f>'CEB(UNCLASS)'!F71</f>
        <v>0</v>
      </c>
      <c r="AD43" s="156"/>
      <c r="AF43" s="175">
        <f>SUM(B43,E43,H43,K43,N43,Q43,T43,W43,Z43,AC43)</f>
        <v>0</v>
      </c>
      <c r="AG43" s="156">
        <f t="shared" si="17"/>
        <v>0</v>
      </c>
      <c r="AI43" s="159" t="s">
        <v>81</v>
      </c>
    </row>
    <row r="44" spans="1:35" x14ac:dyDescent="0.25">
      <c r="A44" s="159" t="s">
        <v>752</v>
      </c>
      <c r="B44" s="90">
        <f>'RLT3 (UNCLASS)'!F72</f>
        <v>0</v>
      </c>
      <c r="C44" s="155">
        <f>B43/16</f>
        <v>0</v>
      </c>
      <c r="E44" s="171">
        <f>'RLT7(UNCLASS)'!F72</f>
        <v>0</v>
      </c>
      <c r="F44" s="171">
        <f>E43/16</f>
        <v>0</v>
      </c>
      <c r="H44" s="90">
        <f>'RLT4(UNCLASS)'!F72</f>
        <v>0</v>
      </c>
      <c r="I44" s="90">
        <f>H43/16</f>
        <v>0</v>
      </c>
      <c r="K44" s="171">
        <f>'12TH REG(UNCLASS)'!F72</f>
        <v>0</v>
      </c>
      <c r="L44" s="171">
        <f>K43/16</f>
        <v>0</v>
      </c>
      <c r="N44" s="90">
        <f>'HQBN(UNCLASS)'!F72</f>
        <v>0</v>
      </c>
      <c r="O44" s="90">
        <f>N43/16</f>
        <v>0</v>
      </c>
      <c r="Q44" s="171">
        <f>'LAR(UNCLASS)'!F72</f>
        <v>0</v>
      </c>
      <c r="R44" s="171">
        <f>Q43/16</f>
        <v>0</v>
      </c>
      <c r="T44" s="90">
        <f>'RECON(UNCLASS)'!F72</f>
        <v>0</v>
      </c>
      <c r="U44" s="90">
        <f>T43/16</f>
        <v>0</v>
      </c>
      <c r="W44" s="171">
        <f>'LE(UNCLASS)'!F72</f>
        <v>0</v>
      </c>
      <c r="X44" s="171">
        <f>W43/16</f>
        <v>0</v>
      </c>
      <c r="Z44" s="155">
        <f>'AATF(UNCLASS)'!F72</f>
        <v>0</v>
      </c>
      <c r="AA44" s="155">
        <f>Z43/16</f>
        <v>0</v>
      </c>
      <c r="AC44" s="155">
        <f>'CEB(UNCLASS)'!F72</f>
        <v>0</v>
      </c>
      <c r="AD44" s="155">
        <f>AC43/16</f>
        <v>0</v>
      </c>
      <c r="AF44" s="175">
        <f>SUM(B44,E44,H44,K44,N44,Q44,T44,W44,Z44,AC44)</f>
        <v>0</v>
      </c>
      <c r="AG44" s="175">
        <f>AF43/16</f>
        <v>0</v>
      </c>
      <c r="AI44" s="159" t="s">
        <v>752</v>
      </c>
    </row>
    <row r="45" spans="1:35" s="157" customFormat="1" ht="26.4" x14ac:dyDescent="0.25">
      <c r="A45" s="166" t="s">
        <v>795</v>
      </c>
      <c r="B45" s="163" t="s">
        <v>711</v>
      </c>
      <c r="C45" s="163" t="s">
        <v>713</v>
      </c>
      <c r="D45" s="163"/>
      <c r="E45" s="163" t="s">
        <v>711</v>
      </c>
      <c r="F45" s="163" t="s">
        <v>713</v>
      </c>
      <c r="G45" s="163"/>
      <c r="H45" s="163" t="s">
        <v>711</v>
      </c>
      <c r="I45" s="163" t="s">
        <v>713</v>
      </c>
      <c r="J45" s="163"/>
      <c r="K45" s="163" t="s">
        <v>711</v>
      </c>
      <c r="L45" s="163" t="s">
        <v>713</v>
      </c>
      <c r="M45" s="163"/>
      <c r="N45" s="163" t="s">
        <v>711</v>
      </c>
      <c r="O45" s="163" t="s">
        <v>713</v>
      </c>
      <c r="P45" s="163"/>
      <c r="Q45" s="163" t="s">
        <v>711</v>
      </c>
      <c r="R45" s="163" t="s">
        <v>713</v>
      </c>
      <c r="S45" s="163"/>
      <c r="T45" s="163" t="s">
        <v>711</v>
      </c>
      <c r="U45" s="163" t="s">
        <v>713</v>
      </c>
      <c r="V45" s="163"/>
      <c r="W45" s="163" t="s">
        <v>711</v>
      </c>
      <c r="X45" s="163" t="s">
        <v>713</v>
      </c>
      <c r="Z45" s="163" t="s">
        <v>711</v>
      </c>
      <c r="AA45" s="163" t="s">
        <v>713</v>
      </c>
      <c r="AC45" s="163" t="s">
        <v>711</v>
      </c>
      <c r="AD45" s="163" t="s">
        <v>713</v>
      </c>
      <c r="AE45" s="163"/>
      <c r="AF45" s="163" t="s">
        <v>711</v>
      </c>
      <c r="AG45" s="163" t="s">
        <v>713</v>
      </c>
      <c r="AI45" s="166" t="s">
        <v>795</v>
      </c>
    </row>
    <row r="46" spans="1:35" x14ac:dyDescent="0.25">
      <c r="A46" s="159" t="s">
        <v>81</v>
      </c>
      <c r="B46" s="90">
        <f>'RLT3 (UNCLASS)'!F75</f>
        <v>0</v>
      </c>
      <c r="C46" s="90">
        <f>B46*3</f>
        <v>0</v>
      </c>
      <c r="E46" s="171">
        <f>'RLT7(UNCLASS)'!F75</f>
        <v>0</v>
      </c>
      <c r="F46" s="171">
        <f>E46*3</f>
        <v>0</v>
      </c>
      <c r="H46" s="90">
        <f>'RLT4(UNCLASS)'!F75</f>
        <v>0</v>
      </c>
      <c r="I46" s="90">
        <f>H46*3</f>
        <v>0</v>
      </c>
      <c r="K46" s="171">
        <f>'12TH REG(UNCLASS)'!F75</f>
        <v>0</v>
      </c>
      <c r="L46" s="171">
        <f>K46*3</f>
        <v>0</v>
      </c>
      <c r="N46" s="90">
        <f>'HQBN(UNCLASS)'!F75</f>
        <v>0</v>
      </c>
      <c r="O46" s="90">
        <f>N46*3</f>
        <v>0</v>
      </c>
      <c r="Q46" s="171">
        <f>'LAR(UNCLASS)'!F75</f>
        <v>0</v>
      </c>
      <c r="R46" s="171">
        <f>Q46*3</f>
        <v>0</v>
      </c>
      <c r="T46" s="90">
        <f>'RECON(UNCLASS)'!F75</f>
        <v>0</v>
      </c>
      <c r="U46" s="90">
        <f>T46*3</f>
        <v>0</v>
      </c>
      <c r="W46" s="171">
        <f>'LE(UNCLASS)'!F75</f>
        <v>0</v>
      </c>
      <c r="X46" s="171">
        <f>W46*3</f>
        <v>0</v>
      </c>
      <c r="Z46" s="155">
        <f>'AATF(UNCLASS)'!F75</f>
        <v>0</v>
      </c>
      <c r="AA46" s="155">
        <f>Z46*3</f>
        <v>0</v>
      </c>
      <c r="AC46" s="155">
        <f>'CEB(UNCLASS)'!F75</f>
        <v>0</v>
      </c>
      <c r="AD46" s="155">
        <f>AC46*3</f>
        <v>0</v>
      </c>
      <c r="AF46" s="175">
        <f>SUM(B46,E46,H46,K46,N46,Q46,T46,W46,Z46,AC46)</f>
        <v>0</v>
      </c>
      <c r="AG46" s="175">
        <f t="shared" ref="AG46:AG49" si="51">AF46*3</f>
        <v>0</v>
      </c>
      <c r="AI46" s="159" t="s">
        <v>81</v>
      </c>
    </row>
    <row r="47" spans="1:35" x14ac:dyDescent="0.25">
      <c r="A47" s="159" t="s">
        <v>142</v>
      </c>
      <c r="B47" s="90">
        <f>'RLT3 (UNCLASS)'!F76</f>
        <v>0</v>
      </c>
      <c r="C47" s="90">
        <f>B47*3</f>
        <v>0</v>
      </c>
      <c r="E47" s="171">
        <f>'RLT7(UNCLASS)'!F76</f>
        <v>0</v>
      </c>
      <c r="F47" s="171">
        <f>E47*3</f>
        <v>0</v>
      </c>
      <c r="H47" s="90">
        <f>'RLT4(UNCLASS)'!F76</f>
        <v>0</v>
      </c>
      <c r="I47" s="90">
        <f>H47*3</f>
        <v>0</v>
      </c>
      <c r="K47" s="171">
        <f>'12TH REG(UNCLASS)'!F76</f>
        <v>0</v>
      </c>
      <c r="L47" s="171">
        <f>K47*3</f>
        <v>0</v>
      </c>
      <c r="N47" s="90">
        <f>'HQBN(UNCLASS)'!F76</f>
        <v>0</v>
      </c>
      <c r="O47" s="90">
        <f>N47*3</f>
        <v>0</v>
      </c>
      <c r="Q47" s="171">
        <f>'LAR(UNCLASS)'!F76</f>
        <v>0</v>
      </c>
      <c r="R47" s="171">
        <f>Q47*3</f>
        <v>0</v>
      </c>
      <c r="T47" s="90">
        <f>'RECON(UNCLASS)'!F76</f>
        <v>0</v>
      </c>
      <c r="U47" s="90">
        <f>T47*3</f>
        <v>0</v>
      </c>
      <c r="W47" s="171">
        <f>'LE(UNCLASS)'!F76</f>
        <v>0</v>
      </c>
      <c r="X47" s="171">
        <f>W47*3</f>
        <v>0</v>
      </c>
      <c r="Z47" s="155">
        <f>'AATF(UNCLASS)'!F76</f>
        <v>0</v>
      </c>
      <c r="AA47" s="155">
        <f>Z47*3</f>
        <v>0</v>
      </c>
      <c r="AC47" s="155">
        <f>'CEB(UNCLASS)'!F76</f>
        <v>0</v>
      </c>
      <c r="AD47" s="155">
        <f>AC47*3</f>
        <v>0</v>
      </c>
      <c r="AF47" s="175">
        <f>SUM(B47,E47,H47,K47,N47,Q47,T47,W47,Z47,AC47)</f>
        <v>0</v>
      </c>
      <c r="AG47" s="175">
        <f t="shared" si="51"/>
        <v>0</v>
      </c>
      <c r="AI47" s="159" t="s">
        <v>142</v>
      </c>
    </row>
    <row r="48" spans="1:35" x14ac:dyDescent="0.25">
      <c r="A48" s="159" t="s">
        <v>766</v>
      </c>
      <c r="B48" s="90">
        <f>B46/12</f>
        <v>0</v>
      </c>
      <c r="C48" s="90">
        <f>B48*3</f>
        <v>0</v>
      </c>
      <c r="E48" s="171">
        <f>E46/12</f>
        <v>0</v>
      </c>
      <c r="F48" s="171">
        <f>F46/12</f>
        <v>0</v>
      </c>
      <c r="H48" s="90">
        <f>H46/12</f>
        <v>0</v>
      </c>
      <c r="I48" s="90">
        <f>I46/12</f>
        <v>0</v>
      </c>
      <c r="K48" s="171">
        <f>K46/12</f>
        <v>0</v>
      </c>
      <c r="L48" s="171">
        <f>L46/12</f>
        <v>0</v>
      </c>
      <c r="N48" s="90">
        <f>N46/12</f>
        <v>0</v>
      </c>
      <c r="O48" s="90">
        <f>O46/12</f>
        <v>0</v>
      </c>
      <c r="Q48" s="171">
        <f>Q46/12</f>
        <v>0</v>
      </c>
      <c r="R48" s="171">
        <f>R46/12</f>
        <v>0</v>
      </c>
      <c r="T48" s="90">
        <f>T46/12</f>
        <v>0</v>
      </c>
      <c r="U48" s="90">
        <f>U46/12</f>
        <v>0</v>
      </c>
      <c r="W48" s="171">
        <f>W46/12</f>
        <v>0</v>
      </c>
      <c r="X48" s="171">
        <f>X46/12</f>
        <v>0</v>
      </c>
      <c r="Z48" s="155">
        <f>Z46/12</f>
        <v>0</v>
      </c>
      <c r="AA48" s="155">
        <f>AA46/12</f>
        <v>0</v>
      </c>
      <c r="AC48" s="155">
        <f>AC46/12</f>
        <v>0</v>
      </c>
      <c r="AD48" s="155">
        <f>AD46/12</f>
        <v>0</v>
      </c>
      <c r="AF48" s="175">
        <f>SUM(B48,E48,H48,K48,N48,Q48,T48,W48,Z48,AC48)</f>
        <v>0</v>
      </c>
      <c r="AG48" s="175">
        <f t="shared" si="51"/>
        <v>0</v>
      </c>
      <c r="AI48" s="159" t="s">
        <v>766</v>
      </c>
    </row>
    <row r="49" spans="1:35" x14ac:dyDescent="0.25">
      <c r="A49" s="159" t="s">
        <v>715</v>
      </c>
      <c r="B49" s="90">
        <f>B46/16</f>
        <v>0</v>
      </c>
      <c r="C49" s="90">
        <f>B49*3</f>
        <v>0</v>
      </c>
      <c r="E49" s="171">
        <f>E46/16</f>
        <v>0</v>
      </c>
      <c r="F49" s="171">
        <f>E49*3</f>
        <v>0</v>
      </c>
      <c r="H49" s="90">
        <f>H46/16</f>
        <v>0</v>
      </c>
      <c r="I49" s="90">
        <f>H49*3</f>
        <v>0</v>
      </c>
      <c r="K49" s="171">
        <f>K46/16</f>
        <v>0</v>
      </c>
      <c r="L49" s="171">
        <f>K49*3</f>
        <v>0</v>
      </c>
      <c r="N49" s="90">
        <f>N46/16</f>
        <v>0</v>
      </c>
      <c r="O49" s="90">
        <f>N49*3</f>
        <v>0</v>
      </c>
      <c r="Q49" s="171">
        <f>Q46/16</f>
        <v>0</v>
      </c>
      <c r="R49" s="171">
        <f>Q49*3</f>
        <v>0</v>
      </c>
      <c r="T49" s="90">
        <f>T46/16</f>
        <v>0</v>
      </c>
      <c r="U49" s="90">
        <f>T49*3</f>
        <v>0</v>
      </c>
      <c r="W49" s="171">
        <f>W46/16</f>
        <v>0</v>
      </c>
      <c r="X49" s="171">
        <f>W49*3</f>
        <v>0</v>
      </c>
      <c r="Z49" s="155">
        <f>Z46/16</f>
        <v>0</v>
      </c>
      <c r="AA49" s="155">
        <f>Z49*3</f>
        <v>0</v>
      </c>
      <c r="AC49" s="155">
        <f>AC46/16</f>
        <v>0</v>
      </c>
      <c r="AD49" s="155">
        <f>AC49*3</f>
        <v>0</v>
      </c>
      <c r="AF49" s="175">
        <f>SUM(B49,E49,H49,K49,N49,Q49,T49,W49,Z49,AC49)</f>
        <v>0</v>
      </c>
      <c r="AG49" s="175">
        <f t="shared" si="51"/>
        <v>0</v>
      </c>
      <c r="AI49" s="159" t="s">
        <v>715</v>
      </c>
    </row>
    <row r="50" spans="1:35" s="157" customFormat="1" ht="26.4" x14ac:dyDescent="0.25">
      <c r="A50" s="166" t="s">
        <v>796</v>
      </c>
      <c r="B50" s="163" t="s">
        <v>711</v>
      </c>
      <c r="C50" s="163" t="s">
        <v>713</v>
      </c>
      <c r="D50" s="163"/>
      <c r="E50" s="163" t="s">
        <v>711</v>
      </c>
      <c r="F50" s="163" t="s">
        <v>713</v>
      </c>
      <c r="G50" s="163"/>
      <c r="H50" s="163" t="s">
        <v>711</v>
      </c>
      <c r="I50" s="163" t="s">
        <v>713</v>
      </c>
      <c r="J50" s="163"/>
      <c r="K50" s="163" t="s">
        <v>711</v>
      </c>
      <c r="L50" s="163" t="s">
        <v>713</v>
      </c>
      <c r="M50" s="163"/>
      <c r="N50" s="163" t="s">
        <v>711</v>
      </c>
      <c r="O50" s="163" t="s">
        <v>713</v>
      </c>
      <c r="P50" s="163"/>
      <c r="Q50" s="163" t="s">
        <v>711</v>
      </c>
      <c r="R50" s="163" t="s">
        <v>713</v>
      </c>
      <c r="S50" s="163"/>
      <c r="T50" s="163" t="s">
        <v>711</v>
      </c>
      <c r="U50" s="163" t="s">
        <v>713</v>
      </c>
      <c r="V50" s="163"/>
      <c r="W50" s="163" t="s">
        <v>711</v>
      </c>
      <c r="X50" s="163" t="s">
        <v>713</v>
      </c>
      <c r="Z50" s="163" t="s">
        <v>711</v>
      </c>
      <c r="AA50" s="163" t="s">
        <v>713</v>
      </c>
      <c r="AC50" s="163" t="s">
        <v>711</v>
      </c>
      <c r="AD50" s="163" t="s">
        <v>713</v>
      </c>
      <c r="AE50" s="163"/>
      <c r="AF50" s="163" t="s">
        <v>711</v>
      </c>
      <c r="AG50" s="163" t="s">
        <v>713</v>
      </c>
      <c r="AI50" s="166" t="s">
        <v>796</v>
      </c>
    </row>
    <row r="51" spans="1:35" x14ac:dyDescent="0.25">
      <c r="A51" s="159" t="s">
        <v>81</v>
      </c>
      <c r="B51" s="90">
        <f>'RLT3 (UNCLASS)'!F79</f>
        <v>0</v>
      </c>
      <c r="C51" s="90">
        <f>B51*3</f>
        <v>0</v>
      </c>
      <c r="E51" s="171">
        <f>'RLT7(UNCLASS)'!F79</f>
        <v>0</v>
      </c>
      <c r="F51" s="171">
        <f>E51*3</f>
        <v>0</v>
      </c>
      <c r="H51" s="90">
        <f>'RLT4(UNCLASS)'!F79</f>
        <v>0</v>
      </c>
      <c r="I51" s="90">
        <f>H51*3</f>
        <v>0</v>
      </c>
      <c r="K51" s="171">
        <f>'12TH REG(UNCLASS)'!F79</f>
        <v>0</v>
      </c>
      <c r="L51" s="171">
        <f>K51*3</f>
        <v>0</v>
      </c>
      <c r="N51" s="90">
        <f>'HQBN(UNCLASS)'!F79</f>
        <v>0</v>
      </c>
      <c r="O51" s="90">
        <f>N51*3</f>
        <v>0</v>
      </c>
      <c r="Q51" s="171">
        <f>'LAR(UNCLASS)'!F79</f>
        <v>0</v>
      </c>
      <c r="R51" s="171">
        <f>Q51*3</f>
        <v>0</v>
      </c>
      <c r="T51" s="90">
        <f>'RECON(UNCLASS)'!F79</f>
        <v>0</v>
      </c>
      <c r="U51" s="90">
        <f>T51*3</f>
        <v>0</v>
      </c>
      <c r="W51" s="171">
        <f>'LE(UNCLASS)'!F79</f>
        <v>0</v>
      </c>
      <c r="X51" s="171">
        <f>W51*3</f>
        <v>0</v>
      </c>
      <c r="Z51" s="155">
        <f>'AATF(UNCLASS)'!F79</f>
        <v>0</v>
      </c>
      <c r="AA51" s="155">
        <f>Z51*3</f>
        <v>0</v>
      </c>
      <c r="AC51" s="155">
        <f>'CEB(UNCLASS)'!F79</f>
        <v>0</v>
      </c>
      <c r="AD51" s="155">
        <f>AC51*3</f>
        <v>0</v>
      </c>
      <c r="AF51" s="175">
        <f>SUM(B51,E51,H51,K51,N51,Q51,T51,W51,Z51,AC51)</f>
        <v>0</v>
      </c>
      <c r="AG51" s="175">
        <f t="shared" ref="AG51:AG53" si="52">AF51*3</f>
        <v>0</v>
      </c>
      <c r="AI51" s="159" t="s">
        <v>81</v>
      </c>
    </row>
    <row r="52" spans="1:35" x14ac:dyDescent="0.25">
      <c r="A52" s="159" t="s">
        <v>142</v>
      </c>
      <c r="B52" s="90">
        <f>'RLT3 (UNCLASS)'!F80</f>
        <v>0</v>
      </c>
      <c r="C52" s="90">
        <f>B52*3</f>
        <v>0</v>
      </c>
      <c r="E52" s="171">
        <f>'RLT7(UNCLASS)'!F80</f>
        <v>0</v>
      </c>
      <c r="F52" s="171">
        <f>E52*3</f>
        <v>0</v>
      </c>
      <c r="H52" s="90">
        <f>'RLT4(UNCLASS)'!F80</f>
        <v>0</v>
      </c>
      <c r="I52" s="90">
        <f>H52*3</f>
        <v>0</v>
      </c>
      <c r="K52" s="171">
        <f>'12TH REG(UNCLASS)'!F80</f>
        <v>0</v>
      </c>
      <c r="L52" s="171">
        <f>K52*3</f>
        <v>0</v>
      </c>
      <c r="N52" s="90">
        <f>'HQBN(UNCLASS)'!F80</f>
        <v>0</v>
      </c>
      <c r="O52" s="90">
        <f>N52*3</f>
        <v>0</v>
      </c>
      <c r="Q52" s="171">
        <f>'LAR(UNCLASS)'!F80</f>
        <v>0</v>
      </c>
      <c r="R52" s="171">
        <f>Q52*3</f>
        <v>0</v>
      </c>
      <c r="T52" s="90">
        <f>'RECON(UNCLASS)'!F80</f>
        <v>0</v>
      </c>
      <c r="U52" s="90">
        <f>T52*3</f>
        <v>0</v>
      </c>
      <c r="W52" s="171">
        <f>'LE(UNCLASS)'!F80</f>
        <v>0</v>
      </c>
      <c r="X52" s="171">
        <f>W52*3</f>
        <v>0</v>
      </c>
      <c r="Z52" s="155">
        <f>'AATF(UNCLASS)'!F80</f>
        <v>0</v>
      </c>
      <c r="AA52" s="155">
        <f>Z52*3</f>
        <v>0</v>
      </c>
      <c r="AC52" s="155">
        <f>'CEB(UNCLASS)'!F80</f>
        <v>0</v>
      </c>
      <c r="AD52" s="155">
        <f>AC52*3</f>
        <v>0</v>
      </c>
      <c r="AF52" s="175">
        <f>SUM(B52,E52,H52,K52,N52,Q52,T52,W52,Z52,AC52)</f>
        <v>0</v>
      </c>
      <c r="AG52" s="175">
        <f t="shared" si="52"/>
        <v>0</v>
      </c>
      <c r="AI52" s="159" t="s">
        <v>142</v>
      </c>
    </row>
    <row r="53" spans="1:35" x14ac:dyDescent="0.25">
      <c r="A53" s="159" t="s">
        <v>715</v>
      </c>
      <c r="B53" s="90">
        <f>B51/16</f>
        <v>0</v>
      </c>
      <c r="C53" s="90">
        <f>B53*3</f>
        <v>0</v>
      </c>
      <c r="E53" s="171">
        <f>E51/16</f>
        <v>0</v>
      </c>
      <c r="F53" s="171">
        <f>E53*3</f>
        <v>0</v>
      </c>
      <c r="H53" s="90">
        <f>H51/16</f>
        <v>0</v>
      </c>
      <c r="I53" s="90">
        <f>H53*3</f>
        <v>0</v>
      </c>
      <c r="K53" s="171">
        <f>K51/16</f>
        <v>0</v>
      </c>
      <c r="L53" s="171">
        <f>K53*3</f>
        <v>0</v>
      </c>
      <c r="N53" s="90">
        <f>N51/16</f>
        <v>0</v>
      </c>
      <c r="O53" s="90">
        <f>N53*3</f>
        <v>0</v>
      </c>
      <c r="Q53" s="171">
        <f>Q51/16</f>
        <v>0</v>
      </c>
      <c r="R53" s="171">
        <f>Q53*3</f>
        <v>0</v>
      </c>
      <c r="T53" s="90">
        <f>T51/16</f>
        <v>0</v>
      </c>
      <c r="U53" s="90">
        <f>T53*3</f>
        <v>0</v>
      </c>
      <c r="W53" s="171">
        <f>W51/16</f>
        <v>0</v>
      </c>
      <c r="X53" s="171">
        <f>W53*3</f>
        <v>0</v>
      </c>
      <c r="Z53" s="155">
        <f>Z51/16</f>
        <v>0</v>
      </c>
      <c r="AA53" s="155">
        <f>Z53*3</f>
        <v>0</v>
      </c>
      <c r="AC53" s="155">
        <f>AC51/16</f>
        <v>0</v>
      </c>
      <c r="AD53" s="155">
        <f>AC53*3</f>
        <v>0</v>
      </c>
      <c r="AF53" s="175">
        <f>SUM(B53,E53,H53,K53,N53,Q53,T53,W53,Z53,AC53)</f>
        <v>0</v>
      </c>
      <c r="AG53" s="175">
        <f t="shared" si="52"/>
        <v>0</v>
      </c>
      <c r="AI53" s="159" t="s">
        <v>715</v>
      </c>
    </row>
    <row r="54" spans="1:35" s="157" customFormat="1" x14ac:dyDescent="0.25">
      <c r="A54" s="166" t="s">
        <v>751</v>
      </c>
      <c r="B54" s="163" t="s">
        <v>711</v>
      </c>
      <c r="C54" s="163" t="s">
        <v>713</v>
      </c>
      <c r="D54" s="163"/>
      <c r="E54" s="163" t="s">
        <v>711</v>
      </c>
      <c r="F54" s="163" t="s">
        <v>713</v>
      </c>
      <c r="G54" s="163"/>
      <c r="H54" s="163" t="s">
        <v>711</v>
      </c>
      <c r="I54" s="163" t="s">
        <v>713</v>
      </c>
      <c r="J54" s="163"/>
      <c r="K54" s="163" t="s">
        <v>711</v>
      </c>
      <c r="L54" s="163" t="s">
        <v>713</v>
      </c>
      <c r="M54" s="163"/>
      <c r="N54" s="163" t="s">
        <v>711</v>
      </c>
      <c r="O54" s="163" t="s">
        <v>713</v>
      </c>
      <c r="P54" s="163"/>
      <c r="Q54" s="163" t="s">
        <v>711</v>
      </c>
      <c r="R54" s="163" t="s">
        <v>713</v>
      </c>
      <c r="S54" s="163"/>
      <c r="T54" s="163" t="s">
        <v>711</v>
      </c>
      <c r="U54" s="163" t="s">
        <v>713</v>
      </c>
      <c r="V54" s="163"/>
      <c r="W54" s="163" t="s">
        <v>711</v>
      </c>
      <c r="X54" s="163" t="s">
        <v>713</v>
      </c>
      <c r="Z54" s="163" t="s">
        <v>711</v>
      </c>
      <c r="AA54" s="163" t="s">
        <v>713</v>
      </c>
      <c r="AC54" s="163" t="s">
        <v>711</v>
      </c>
      <c r="AD54" s="163" t="s">
        <v>713</v>
      </c>
      <c r="AE54" s="163"/>
      <c r="AF54" s="163" t="s">
        <v>711</v>
      </c>
      <c r="AG54" s="163" t="s">
        <v>713</v>
      </c>
      <c r="AI54" s="166" t="s">
        <v>751</v>
      </c>
    </row>
    <row r="55" spans="1:35" x14ac:dyDescent="0.25">
      <c r="A55" s="159" t="s">
        <v>142</v>
      </c>
      <c r="B55" s="90">
        <f>'RLT3 (UNCLASS)'!F85</f>
        <v>0</v>
      </c>
      <c r="C55" s="90">
        <f>B55*3</f>
        <v>0</v>
      </c>
      <c r="E55" s="171">
        <f>'RLT7(UNCLASS)'!F85</f>
        <v>0</v>
      </c>
      <c r="F55" s="171">
        <f>E55*3</f>
        <v>0</v>
      </c>
      <c r="H55" s="90">
        <f>'RLT4(UNCLASS)'!F85</f>
        <v>0</v>
      </c>
      <c r="I55" s="90">
        <f>H55*3</f>
        <v>0</v>
      </c>
      <c r="K55" s="171">
        <f>'12TH REG(UNCLASS)'!F85</f>
        <v>0</v>
      </c>
      <c r="L55" s="171">
        <f>K55*3</f>
        <v>0</v>
      </c>
      <c r="N55" s="90">
        <f>'HQBN(UNCLASS)'!F85</f>
        <v>0</v>
      </c>
      <c r="O55" s="90">
        <f>N55*3</f>
        <v>0</v>
      </c>
      <c r="Q55" s="171">
        <f>'LAR(UNCLASS)'!F85</f>
        <v>0</v>
      </c>
      <c r="R55" s="171">
        <f>Q55*3</f>
        <v>0</v>
      </c>
      <c r="T55" s="90">
        <f>'RECON(UNCLASS)'!F85</f>
        <v>0</v>
      </c>
      <c r="U55" s="90">
        <f>T55*3</f>
        <v>0</v>
      </c>
      <c r="W55" s="171">
        <f>'LE(UNCLASS)'!F85</f>
        <v>0</v>
      </c>
      <c r="X55" s="171">
        <f>W55*3</f>
        <v>0</v>
      </c>
      <c r="Z55" s="155">
        <f>'AATF(UNCLASS)'!F85</f>
        <v>0</v>
      </c>
      <c r="AA55" s="155">
        <f>Z55*3</f>
        <v>0</v>
      </c>
      <c r="AC55" s="155">
        <f>'CEB(UNCLASS)'!F85</f>
        <v>0</v>
      </c>
      <c r="AD55" s="155">
        <f>AC55*3</f>
        <v>0</v>
      </c>
      <c r="AF55" s="175">
        <f>SUM(B55,E55,H55,K55,N55,Q55,T55,W55,Z55,AC55)</f>
        <v>0</v>
      </c>
      <c r="AG55" s="175">
        <f t="shared" ref="AG55:AG56" si="53">AF55*3</f>
        <v>0</v>
      </c>
      <c r="AI55" s="159" t="s">
        <v>142</v>
      </c>
    </row>
    <row r="56" spans="1:35" x14ac:dyDescent="0.25">
      <c r="A56" s="159" t="s">
        <v>715</v>
      </c>
      <c r="B56" s="90">
        <f>B55/7</f>
        <v>0</v>
      </c>
      <c r="C56" s="90">
        <f>B56*3</f>
        <v>0</v>
      </c>
      <c r="E56" s="171">
        <f>E55/7</f>
        <v>0</v>
      </c>
      <c r="F56" s="171">
        <f>E56*3</f>
        <v>0</v>
      </c>
      <c r="H56" s="90">
        <f>H55/7</f>
        <v>0</v>
      </c>
      <c r="I56" s="90">
        <f>H56*3</f>
        <v>0</v>
      </c>
      <c r="K56" s="171">
        <f>K55/7</f>
        <v>0</v>
      </c>
      <c r="L56" s="171">
        <f>K56*3</f>
        <v>0</v>
      </c>
      <c r="N56" s="90">
        <f>N55/7</f>
        <v>0</v>
      </c>
      <c r="O56" s="90">
        <f>N56*3</f>
        <v>0</v>
      </c>
      <c r="Q56" s="171">
        <f>Q55/7</f>
        <v>0</v>
      </c>
      <c r="R56" s="171">
        <f>Q56*3</f>
        <v>0</v>
      </c>
      <c r="T56" s="90">
        <f>T55/7</f>
        <v>0</v>
      </c>
      <c r="U56" s="90">
        <f>T56*3</f>
        <v>0</v>
      </c>
      <c r="W56" s="171">
        <f>W55/7</f>
        <v>0</v>
      </c>
      <c r="X56" s="171">
        <f>W56*3</f>
        <v>0</v>
      </c>
      <c r="Z56" s="155">
        <f>Z55/7</f>
        <v>0</v>
      </c>
      <c r="AA56" s="155">
        <f>Z56*3</f>
        <v>0</v>
      </c>
      <c r="AC56" s="155">
        <f>AC55/7</f>
        <v>0</v>
      </c>
      <c r="AD56" s="155">
        <f>AC56*3</f>
        <v>0</v>
      </c>
      <c r="AF56" s="175">
        <f>SUM(B56,E56,H56,K56,N56,Q56,T56,W56,Z56,AC56)</f>
        <v>0</v>
      </c>
      <c r="AG56" s="175">
        <f t="shared" si="53"/>
        <v>0</v>
      </c>
      <c r="AI56" s="159" t="s">
        <v>715</v>
      </c>
    </row>
    <row r="57" spans="1:35" s="157" customFormat="1" x14ac:dyDescent="0.25">
      <c r="A57" s="166" t="s">
        <v>753</v>
      </c>
      <c r="B57" s="163" t="s">
        <v>711</v>
      </c>
      <c r="C57" s="163" t="s">
        <v>713</v>
      </c>
      <c r="D57" s="163"/>
      <c r="E57" s="163" t="s">
        <v>711</v>
      </c>
      <c r="F57" s="163" t="s">
        <v>713</v>
      </c>
      <c r="G57" s="163"/>
      <c r="H57" s="163" t="s">
        <v>711</v>
      </c>
      <c r="I57" s="163" t="s">
        <v>713</v>
      </c>
      <c r="J57" s="163"/>
      <c r="K57" s="163" t="s">
        <v>711</v>
      </c>
      <c r="L57" s="163" t="s">
        <v>713</v>
      </c>
      <c r="M57" s="163"/>
      <c r="N57" s="163" t="s">
        <v>711</v>
      </c>
      <c r="O57" s="163" t="s">
        <v>713</v>
      </c>
      <c r="P57" s="163"/>
      <c r="Q57" s="163" t="s">
        <v>711</v>
      </c>
      <c r="R57" s="163" t="s">
        <v>713</v>
      </c>
      <c r="S57" s="163"/>
      <c r="T57" s="163" t="s">
        <v>711</v>
      </c>
      <c r="U57" s="163" t="s">
        <v>713</v>
      </c>
      <c r="V57" s="163"/>
      <c r="W57" s="163" t="s">
        <v>711</v>
      </c>
      <c r="X57" s="163" t="s">
        <v>713</v>
      </c>
      <c r="Z57" s="163" t="s">
        <v>711</v>
      </c>
      <c r="AA57" s="163" t="s">
        <v>713</v>
      </c>
      <c r="AC57" s="163" t="s">
        <v>711</v>
      </c>
      <c r="AD57" s="163" t="s">
        <v>713</v>
      </c>
      <c r="AE57" s="163"/>
      <c r="AF57" s="163" t="s">
        <v>711</v>
      </c>
      <c r="AG57" s="163" t="s">
        <v>713</v>
      </c>
      <c r="AI57" s="166" t="s">
        <v>753</v>
      </c>
    </row>
    <row r="58" spans="1:35" x14ac:dyDescent="0.25">
      <c r="A58" s="159" t="s">
        <v>142</v>
      </c>
      <c r="B58" s="90">
        <f>'RLT3 (UNCLASS)'!F90</f>
        <v>0</v>
      </c>
      <c r="C58" s="90">
        <f>B58*3</f>
        <v>0</v>
      </c>
      <c r="E58" s="171">
        <f>'RLT7(UNCLASS)'!F90</f>
        <v>0</v>
      </c>
      <c r="F58" s="171">
        <f>E58*3</f>
        <v>0</v>
      </c>
      <c r="H58" s="90">
        <f>'RLT4(UNCLASS)'!F90</f>
        <v>0</v>
      </c>
      <c r="I58" s="90">
        <f>H58*3</f>
        <v>0</v>
      </c>
      <c r="K58" s="171">
        <f>'12TH REG(UNCLASS)'!F90</f>
        <v>0</v>
      </c>
      <c r="L58" s="171">
        <f>K58*3</f>
        <v>0</v>
      </c>
      <c r="N58" s="90">
        <f>'HQBN(UNCLASS)'!F90</f>
        <v>0</v>
      </c>
      <c r="O58" s="90">
        <f>N58*3</f>
        <v>0</v>
      </c>
      <c r="Q58" s="171">
        <f>'LAR(UNCLASS)'!F90</f>
        <v>0</v>
      </c>
      <c r="R58" s="171">
        <f>Q58*3</f>
        <v>0</v>
      </c>
      <c r="T58" s="90">
        <f>'RECON(UNCLASS)'!F90</f>
        <v>0</v>
      </c>
      <c r="U58" s="90">
        <f>T58*3</f>
        <v>0</v>
      </c>
      <c r="W58" s="171">
        <f>'LE(UNCLASS)'!F90</f>
        <v>0</v>
      </c>
      <c r="X58" s="171">
        <f>W58*3</f>
        <v>0</v>
      </c>
      <c r="Z58" s="155">
        <f>'AATF(UNCLASS)'!F90</f>
        <v>0</v>
      </c>
      <c r="AA58" s="155">
        <f>Z58*3</f>
        <v>0</v>
      </c>
      <c r="AC58" s="155">
        <f>'CEB(UNCLASS)'!F90</f>
        <v>0</v>
      </c>
      <c r="AD58" s="155">
        <f>AC58*3</f>
        <v>0</v>
      </c>
      <c r="AF58" s="175">
        <f>SUM(B58,E58,H58,K58,N58,Q58,T58,W58,Z58,AC58)</f>
        <v>0</v>
      </c>
      <c r="AG58" s="175">
        <f t="shared" ref="AG58" si="54">AF58*3</f>
        <v>0</v>
      </c>
      <c r="AI58" s="159" t="s">
        <v>142</v>
      </c>
    </row>
    <row r="59" spans="1:35" x14ac:dyDescent="0.25">
      <c r="A59" s="159" t="s">
        <v>715</v>
      </c>
      <c r="B59" s="90">
        <f>B58/7</f>
        <v>0</v>
      </c>
      <c r="C59" s="90">
        <f>B59*3</f>
        <v>0</v>
      </c>
      <c r="E59" s="171">
        <f>E58/7</f>
        <v>0</v>
      </c>
      <c r="F59" s="171">
        <f>E59*3</f>
        <v>0</v>
      </c>
      <c r="H59" s="90">
        <f>H58/7</f>
        <v>0</v>
      </c>
      <c r="I59" s="90">
        <f>H59*3</f>
        <v>0</v>
      </c>
      <c r="K59" s="171">
        <f>K58/7</f>
        <v>0</v>
      </c>
      <c r="L59" s="171">
        <f>K59*3</f>
        <v>0</v>
      </c>
      <c r="N59" s="90">
        <f>N58/7</f>
        <v>0</v>
      </c>
      <c r="O59" s="90">
        <f>N59*3</f>
        <v>0</v>
      </c>
      <c r="Q59" s="171">
        <f>Q58/7</f>
        <v>0</v>
      </c>
      <c r="R59" s="171">
        <f>Q59*3</f>
        <v>0</v>
      </c>
      <c r="T59" s="90">
        <f>T58/7</f>
        <v>0</v>
      </c>
      <c r="U59" s="90">
        <f>T59*3</f>
        <v>0</v>
      </c>
      <c r="W59" s="171">
        <f>W58/7</f>
        <v>0</v>
      </c>
      <c r="X59" s="171">
        <f>W59*3</f>
        <v>0</v>
      </c>
      <c r="Z59" s="155">
        <f>Z58/7</f>
        <v>0</v>
      </c>
      <c r="AA59" s="155">
        <f>Z59*3</f>
        <v>0</v>
      </c>
      <c r="AC59" s="155">
        <f>AC58/7</f>
        <v>0</v>
      </c>
      <c r="AD59" s="155">
        <f>AC59*3</f>
        <v>0</v>
      </c>
      <c r="AF59" s="175">
        <f>AF58/16</f>
        <v>0</v>
      </c>
      <c r="AG59" s="175">
        <f>AG58/16</f>
        <v>0</v>
      </c>
      <c r="AI59" s="159" t="s">
        <v>715</v>
      </c>
    </row>
    <row r="60" spans="1:35" s="157" customFormat="1" x14ac:dyDescent="0.25">
      <c r="A60" s="166" t="s">
        <v>754</v>
      </c>
      <c r="B60" s="163" t="s">
        <v>711</v>
      </c>
      <c r="C60" s="163" t="s">
        <v>713</v>
      </c>
      <c r="D60" s="163"/>
      <c r="E60" s="163" t="s">
        <v>711</v>
      </c>
      <c r="F60" s="163" t="s">
        <v>713</v>
      </c>
      <c r="G60" s="163"/>
      <c r="H60" s="163" t="s">
        <v>711</v>
      </c>
      <c r="I60" s="163" t="s">
        <v>713</v>
      </c>
      <c r="J60" s="163"/>
      <c r="K60" s="163" t="s">
        <v>711</v>
      </c>
      <c r="L60" s="163" t="s">
        <v>713</v>
      </c>
      <c r="M60" s="163"/>
      <c r="N60" s="163" t="s">
        <v>711</v>
      </c>
      <c r="O60" s="163" t="s">
        <v>713</v>
      </c>
      <c r="P60" s="163"/>
      <c r="Q60" s="163" t="s">
        <v>711</v>
      </c>
      <c r="R60" s="163" t="s">
        <v>713</v>
      </c>
      <c r="S60" s="163"/>
      <c r="T60" s="163" t="s">
        <v>711</v>
      </c>
      <c r="U60" s="163" t="s">
        <v>713</v>
      </c>
      <c r="V60" s="163"/>
      <c r="W60" s="163" t="s">
        <v>711</v>
      </c>
      <c r="X60" s="163" t="s">
        <v>713</v>
      </c>
      <c r="Z60" s="163" t="s">
        <v>711</v>
      </c>
      <c r="AA60" s="163" t="s">
        <v>713</v>
      </c>
      <c r="AC60" s="163" t="s">
        <v>711</v>
      </c>
      <c r="AD60" s="163" t="s">
        <v>713</v>
      </c>
      <c r="AE60" s="163"/>
      <c r="AF60" s="163" t="s">
        <v>711</v>
      </c>
      <c r="AG60" s="163" t="s">
        <v>713</v>
      </c>
      <c r="AI60" s="166" t="s">
        <v>754</v>
      </c>
    </row>
    <row r="61" spans="1:35" x14ac:dyDescent="0.25">
      <c r="A61" s="159" t="s">
        <v>756</v>
      </c>
      <c r="B61" s="90">
        <f>SUM(B5,B14,B23,B29,B40,B47,B55,B58)</f>
        <v>0</v>
      </c>
      <c r="C61" s="90">
        <f>B61*3</f>
        <v>0</v>
      </c>
      <c r="E61" s="171">
        <f>SUM(E5,E14,E23,E29,E40,E47,E55,E58)</f>
        <v>0</v>
      </c>
      <c r="F61" s="171">
        <f>E61*3</f>
        <v>0</v>
      </c>
      <c r="H61" s="90">
        <f>SUM(H5,H14,H23,H29,H40,H47,H55,H58)</f>
        <v>0</v>
      </c>
      <c r="I61" s="90">
        <f>H61*3</f>
        <v>0</v>
      </c>
      <c r="K61" s="171">
        <f>SUM(K5,K14,K23,K29,K40,K47,K55,K58)</f>
        <v>0</v>
      </c>
      <c r="L61" s="171">
        <f>K61*3</f>
        <v>0</v>
      </c>
      <c r="N61" s="90">
        <f>SUM(N5,N14,N23,N29,N40,N47,N55,N58)</f>
        <v>0</v>
      </c>
      <c r="O61" s="90">
        <f>N61*3</f>
        <v>0</v>
      </c>
      <c r="Q61" s="171">
        <f>SUM(Q5,Q14,Q23,Q29,Q40,Q47,Q55,Q58)</f>
        <v>0</v>
      </c>
      <c r="R61" s="171">
        <f>Q61*3</f>
        <v>0</v>
      </c>
      <c r="T61" s="90">
        <f>SUM(T5,T14,T23,T29,T40,T47,T55,T58)</f>
        <v>0</v>
      </c>
      <c r="U61" s="90">
        <f>T61*3</f>
        <v>0</v>
      </c>
      <c r="W61" s="171">
        <f>SUM(W5,W14,W23,W29,W40,W47,W55,W58)</f>
        <v>0</v>
      </c>
      <c r="X61" s="171">
        <f>W61*3</f>
        <v>0</v>
      </c>
      <c r="Z61" s="155">
        <f>SUM(Z5,Z14,Z23,Z29,Z40,Z47,Z55,Z58)</f>
        <v>0</v>
      </c>
      <c r="AA61" s="155">
        <f>Z61*3</f>
        <v>0</v>
      </c>
      <c r="AC61" s="155">
        <f>SUM(AC5,AC14,AC23,AC29,AC40,AC47,AC55,AC58)</f>
        <v>0</v>
      </c>
      <c r="AD61" s="155">
        <f>AC61*3</f>
        <v>0</v>
      </c>
      <c r="AF61" s="175">
        <f>SUM(B61,E61,H61,K61,N61,Q61,T61,W61,Z61,AC61)</f>
        <v>0</v>
      </c>
      <c r="AG61" s="175">
        <f>SUM(C61,F61,I61,L61,O61,R61,U61,X61,AA61,AD61)</f>
        <v>0</v>
      </c>
      <c r="AI61" s="159" t="s">
        <v>756</v>
      </c>
    </row>
    <row r="62" spans="1:35" x14ac:dyDescent="0.25">
      <c r="A62" s="159" t="s">
        <v>710</v>
      </c>
      <c r="B62" s="90">
        <f>SUM(B6,B16,B24,B31,B41,B49,B56,B59)</f>
        <v>0</v>
      </c>
      <c r="C62" s="90">
        <f>B62*3</f>
        <v>0</v>
      </c>
      <c r="E62" s="171">
        <f>SUM(E6,E16,E24,E31,E41,E49,E56,E59)</f>
        <v>0</v>
      </c>
      <c r="F62" s="171">
        <f>E62*3</f>
        <v>0</v>
      </c>
      <c r="H62" s="90">
        <f>SUM(H6,H16,H24,H31,H41,H49,H56,H59)</f>
        <v>0</v>
      </c>
      <c r="I62" s="90">
        <f>H62*3</f>
        <v>0</v>
      </c>
      <c r="K62" s="171">
        <f>SUM(K6,K16,K24,K31,K41,K49,K56,K59)</f>
        <v>0</v>
      </c>
      <c r="L62" s="171">
        <f>K62*3</f>
        <v>0</v>
      </c>
      <c r="N62" s="90">
        <f>SUM(N6,N16,N24,N31,N41,N49,N56,N59)</f>
        <v>0</v>
      </c>
      <c r="O62" s="90">
        <f>N62*3</f>
        <v>0</v>
      </c>
      <c r="Q62" s="171">
        <f>SUM(Q6,Q16,Q24,Q31,Q41,Q49,Q56,Q59)</f>
        <v>0</v>
      </c>
      <c r="R62" s="171">
        <f>Q62*3</f>
        <v>0</v>
      </c>
      <c r="T62" s="90">
        <f>SUM(T6,T16,T24,T31,T41,T49,T56,T59)</f>
        <v>0</v>
      </c>
      <c r="U62" s="90">
        <f>T62*3</f>
        <v>0</v>
      </c>
      <c r="W62" s="171">
        <f>SUM(W6,W16,W24,W31,W41,W49,W56,W59)</f>
        <v>0</v>
      </c>
      <c r="X62" s="171">
        <f>W62*3</f>
        <v>0</v>
      </c>
      <c r="Z62" s="155">
        <f>SUM(Z6,Z16,Z24,Z31,Z41,Z49,Z56,Z59)</f>
        <v>0</v>
      </c>
      <c r="AA62" s="155">
        <f>Z62*3</f>
        <v>0</v>
      </c>
      <c r="AC62" s="155">
        <f>SUM(AC6,AC16,AC24,AC31,AC41,AC49,AC56,AC59)</f>
        <v>0</v>
      </c>
      <c r="AD62" s="155">
        <f>AC62*3</f>
        <v>0</v>
      </c>
      <c r="AF62" s="175">
        <f>SUM(B62,E62,H62,K62,N62,Q62,T62,W62,Z62,AC62)</f>
        <v>0</v>
      </c>
      <c r="AG62" s="175">
        <f>AG61/16</f>
        <v>0</v>
      </c>
      <c r="AI62" s="159" t="s">
        <v>710</v>
      </c>
    </row>
    <row r="63" spans="1:35" s="157" customFormat="1" x14ac:dyDescent="0.25">
      <c r="A63" s="166" t="s">
        <v>755</v>
      </c>
      <c r="B63" s="163" t="s">
        <v>711</v>
      </c>
      <c r="C63" s="163" t="s">
        <v>713</v>
      </c>
      <c r="D63" s="163"/>
      <c r="E63" s="163" t="s">
        <v>711</v>
      </c>
      <c r="F63" s="163" t="s">
        <v>713</v>
      </c>
      <c r="G63" s="163"/>
      <c r="H63" s="163" t="s">
        <v>711</v>
      </c>
      <c r="I63" s="163" t="s">
        <v>713</v>
      </c>
      <c r="J63" s="163"/>
      <c r="K63" s="163" t="s">
        <v>711</v>
      </c>
      <c r="L63" s="163" t="s">
        <v>713</v>
      </c>
      <c r="M63" s="163"/>
      <c r="N63" s="163" t="s">
        <v>711</v>
      </c>
      <c r="O63" s="163" t="s">
        <v>713</v>
      </c>
      <c r="P63" s="163"/>
      <c r="Q63" s="163" t="s">
        <v>711</v>
      </c>
      <c r="R63" s="163" t="s">
        <v>713</v>
      </c>
      <c r="S63" s="163"/>
      <c r="T63" s="163" t="s">
        <v>711</v>
      </c>
      <c r="U63" s="163" t="s">
        <v>713</v>
      </c>
      <c r="V63" s="163"/>
      <c r="W63" s="163" t="s">
        <v>711</v>
      </c>
      <c r="X63" s="163" t="s">
        <v>713</v>
      </c>
      <c r="Z63" s="163" t="s">
        <v>711</v>
      </c>
      <c r="AA63" s="163" t="s">
        <v>713</v>
      </c>
      <c r="AC63" s="163" t="s">
        <v>711</v>
      </c>
      <c r="AD63" s="163" t="s">
        <v>713</v>
      </c>
      <c r="AE63" s="163"/>
      <c r="AF63" s="163" t="s">
        <v>711</v>
      </c>
      <c r="AG63" s="163" t="s">
        <v>713</v>
      </c>
      <c r="AI63" s="166" t="s">
        <v>755</v>
      </c>
    </row>
    <row r="64" spans="1:35" x14ac:dyDescent="0.25">
      <c r="A64" s="159" t="s">
        <v>756</v>
      </c>
      <c r="B64" s="90">
        <f>SUM(B9,B19,B23,B35,B40,B52,B55,B58)</f>
        <v>0</v>
      </c>
      <c r="C64" s="90">
        <f t="shared" ref="C64:C65" si="55">B64*3</f>
        <v>0</v>
      </c>
      <c r="E64" s="171">
        <f>SUM(E9,E19,E23,E35,E40,E52,E55,E58)</f>
        <v>0</v>
      </c>
      <c r="F64" s="171">
        <f t="shared" ref="F64" si="56">E64*3</f>
        <v>0</v>
      </c>
      <c r="H64" s="90">
        <f>SUM(H9,H19,H23,H35,H40,H52,H55,H58)</f>
        <v>0</v>
      </c>
      <c r="I64" s="90">
        <f>H64*3</f>
        <v>0</v>
      </c>
      <c r="K64" s="171">
        <f>SUM(K9,K19,K23,K35,K40,K52,K55,K58)</f>
        <v>0</v>
      </c>
      <c r="L64" s="171">
        <f t="shared" ref="L64:O64" si="57">K64*3</f>
        <v>0</v>
      </c>
      <c r="N64" s="90">
        <f>SUM(N9,N19,N23,N35,N40,N52,N55,N58)</f>
        <v>0</v>
      </c>
      <c r="O64" s="90">
        <f t="shared" si="57"/>
        <v>0</v>
      </c>
      <c r="Q64" s="171">
        <f>SUM(Q9,Q19,Q23,Q35,Q40,Q52,Q55,Q58)</f>
        <v>0</v>
      </c>
      <c r="R64" s="171">
        <f t="shared" ref="R64:U64" si="58">Q64*3</f>
        <v>0</v>
      </c>
      <c r="T64" s="90">
        <f>SUM(T9,T19,T23,T35,T40,T52,T55,T58)</f>
        <v>0</v>
      </c>
      <c r="U64" s="90">
        <f t="shared" si="58"/>
        <v>0</v>
      </c>
      <c r="W64" s="171">
        <f>SUM(W9,W19,W23,W35,W40,W52,W55,W58)</f>
        <v>0</v>
      </c>
      <c r="X64" s="171">
        <f t="shared" ref="X64" si="59">W64*3</f>
        <v>0</v>
      </c>
      <c r="Z64" s="155">
        <f>SUM(Z9,Z19,Z23,Z35,Z40,Z52,Z55,Z58)</f>
        <v>0</v>
      </c>
      <c r="AA64" s="155">
        <f t="shared" ref="AA64:AA65" si="60">Z64*3</f>
        <v>0</v>
      </c>
      <c r="AC64" s="155">
        <f>SUM(AC9,AC19,AC23,AC35,AC40,AC52,AC55,AC58)</f>
        <v>0</v>
      </c>
      <c r="AD64" s="155">
        <f t="shared" ref="AD64:AD65" si="61">AC64*3</f>
        <v>0</v>
      </c>
      <c r="AF64" s="175">
        <f>SUM(B64,E64,H64,K64,N64,Q64,T64,W64,Z64,AC64)</f>
        <v>0</v>
      </c>
      <c r="AG64" s="175">
        <f>AF64*3</f>
        <v>0</v>
      </c>
      <c r="AI64" s="159" t="s">
        <v>756</v>
      </c>
    </row>
    <row r="65" spans="1:35" x14ac:dyDescent="0.25">
      <c r="A65" s="159" t="s">
        <v>710</v>
      </c>
      <c r="B65" s="90">
        <f>SUM(B11,B21,B24,B37,B41,B53,B56,B59)</f>
        <v>0</v>
      </c>
      <c r="C65" s="90">
        <f t="shared" si="55"/>
        <v>0</v>
      </c>
      <c r="E65" s="171">
        <f>SUM(E11,E21,E24,E37,E41,E53,E56,E59)</f>
        <v>0</v>
      </c>
      <c r="F65" s="171">
        <f t="shared" ref="F65" si="62">E65*3</f>
        <v>0</v>
      </c>
      <c r="H65" s="90">
        <f>SUM(H11,H21,H24,H37,H41,H53,H56,H59)</f>
        <v>0</v>
      </c>
      <c r="I65" s="90">
        <f>H65*3</f>
        <v>0</v>
      </c>
      <c r="K65" s="171">
        <f>SUM(K11,K21,K24,K37,K41,K53,K56,K59)</f>
        <v>0</v>
      </c>
      <c r="L65" s="171">
        <f t="shared" ref="L65:O65" si="63">K65*3</f>
        <v>0</v>
      </c>
      <c r="N65" s="90">
        <f>SUM(N11,N21,N24,N37,N41,N53,N56,N59)</f>
        <v>0</v>
      </c>
      <c r="O65" s="90">
        <f t="shared" si="63"/>
        <v>0</v>
      </c>
      <c r="Q65" s="171">
        <f>SUM(Q11,Q21,Q24,Q37,Q41,Q53,Q56,Q59)</f>
        <v>0</v>
      </c>
      <c r="R65" s="171">
        <f t="shared" ref="R65:U65" si="64">Q65*3</f>
        <v>0</v>
      </c>
      <c r="T65" s="90">
        <f>SUM(T11,T21,T24,T37,T41,T53,T56,T59)</f>
        <v>0</v>
      </c>
      <c r="U65" s="90">
        <f t="shared" si="64"/>
        <v>0</v>
      </c>
      <c r="W65" s="171">
        <f>SUM(W11,W21,W24,W37,W41,W53,W56,W59)</f>
        <v>0</v>
      </c>
      <c r="X65" s="171">
        <f t="shared" ref="X65" si="65">W65*3</f>
        <v>0</v>
      </c>
      <c r="Z65" s="155">
        <f>SUM(Z11,Z21,Z24,Z37,Z41,Z53,Z56,Z59)</f>
        <v>0</v>
      </c>
      <c r="AA65" s="155">
        <f t="shared" si="60"/>
        <v>0</v>
      </c>
      <c r="AC65" s="155">
        <f>SUM(AC11,AC21,AC24,AC37,AC41,AC53,AC56,AC59)</f>
        <v>0</v>
      </c>
      <c r="AD65" s="155">
        <f t="shared" si="61"/>
        <v>0</v>
      </c>
      <c r="AF65" s="175">
        <f>SUM(B65,E65,H65,K65,N65,Q65,T65,W65,Z65,AC65)</f>
        <v>0</v>
      </c>
      <c r="AG65" s="175">
        <f>AG64/16</f>
        <v>0</v>
      </c>
      <c r="AI65" s="159" t="s">
        <v>710</v>
      </c>
    </row>
    <row r="66" spans="1:35" s="27" customFormat="1" x14ac:dyDescent="0.25">
      <c r="A66" s="160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Z66" s="156"/>
      <c r="AA66" s="156"/>
      <c r="AC66" s="156"/>
      <c r="AD66" s="156"/>
      <c r="AE66" s="156"/>
      <c r="AF66" s="156">
        <f t="shared" ref="AF66:AF88" si="66">SUM(B66,E66,H66,K66,N66,Q66,T66,W66)</f>
        <v>0</v>
      </c>
      <c r="AG66" s="156">
        <f t="shared" si="17"/>
        <v>0</v>
      </c>
      <c r="AI66" s="160"/>
    </row>
    <row r="67" spans="1:35" s="158" customFormat="1" x14ac:dyDescent="0.25">
      <c r="A67" s="167" t="s">
        <v>737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27"/>
      <c r="Z67" s="156"/>
      <c r="AA67" s="156"/>
      <c r="AB67" s="27"/>
      <c r="AC67" s="156"/>
      <c r="AD67" s="156"/>
      <c r="AE67" s="156"/>
      <c r="AF67" s="156">
        <f t="shared" si="66"/>
        <v>0</v>
      </c>
      <c r="AG67" s="156">
        <f t="shared" si="17"/>
        <v>0</v>
      </c>
      <c r="AH67" s="27"/>
      <c r="AI67" s="167" t="s">
        <v>737</v>
      </c>
    </row>
    <row r="68" spans="1:35" x14ac:dyDescent="0.25">
      <c r="A68" s="159" t="s">
        <v>724</v>
      </c>
      <c r="B68" s="90">
        <f>'RLT3 (UNCLASS)'!Y43</f>
        <v>0</v>
      </c>
      <c r="C68" s="156"/>
      <c r="E68" s="171">
        <f>'RLT7(UNCLASS)'!Y43</f>
        <v>0</v>
      </c>
      <c r="F68" s="156"/>
      <c r="H68" s="90">
        <f>'RLT4(UNCLASS)'!Y43</f>
        <v>0</v>
      </c>
      <c r="I68" s="156"/>
      <c r="K68" s="171">
        <f>'12TH REG(UNCLASS)'!Y43</f>
        <v>0</v>
      </c>
      <c r="L68" s="156"/>
      <c r="N68" s="90">
        <f>'HQBN(UNCLASS)'!Y43</f>
        <v>0</v>
      </c>
      <c r="O68" s="156"/>
      <c r="Q68" s="171">
        <f>'LAR(UNCLASS)'!Y43</f>
        <v>0</v>
      </c>
      <c r="R68" s="156"/>
      <c r="T68" s="90">
        <f>'RECON(UNCLASS)'!Y43</f>
        <v>0</v>
      </c>
      <c r="U68" s="156"/>
      <c r="W68" s="171">
        <f>'LE(UNCLASS)'!Y43</f>
        <v>0</v>
      </c>
      <c r="X68" s="156"/>
      <c r="Z68" s="155">
        <f>'AATF(UNCLASS)'!Y43</f>
        <v>0</v>
      </c>
      <c r="AA68" s="156"/>
      <c r="AC68" s="155">
        <f>'CEB(UNCLASS)'!Y43</f>
        <v>0</v>
      </c>
      <c r="AD68" s="156"/>
      <c r="AF68" s="175">
        <f t="shared" ref="AF68:AF87" si="67">SUM(B68,E68,H68,K68,N68,Q68,T68,W68,Z68,AC68)</f>
        <v>0</v>
      </c>
      <c r="AG68" s="156">
        <f t="shared" si="17"/>
        <v>0</v>
      </c>
      <c r="AI68" s="159" t="s">
        <v>724</v>
      </c>
    </row>
    <row r="69" spans="1:35" x14ac:dyDescent="0.25">
      <c r="A69" s="159" t="s">
        <v>725</v>
      </c>
      <c r="B69" s="90">
        <f>'RLT3 (UNCLASS)'!Y41+'RLT3 (UNCLASS)'!Y16</f>
        <v>0</v>
      </c>
      <c r="C69" s="156"/>
      <c r="E69" s="171">
        <f>'RLT7(UNCLASS)'!Y41+'RLT7(UNCLASS)'!Y16</f>
        <v>0</v>
      </c>
      <c r="F69" s="156"/>
      <c r="H69" s="90">
        <f>'RLT4(UNCLASS)'!Y41+'RLT4(UNCLASS)'!Y16</f>
        <v>0</v>
      </c>
      <c r="I69" s="156"/>
      <c r="K69" s="171">
        <f>'12TH REG(UNCLASS)'!Y41+'12TH REG(UNCLASS)'!Y16</f>
        <v>0</v>
      </c>
      <c r="L69" s="156"/>
      <c r="N69" s="90">
        <f>'HQBN(UNCLASS)'!Y41+'HQBN(UNCLASS)'!Y16</f>
        <v>0</v>
      </c>
      <c r="O69" s="156"/>
      <c r="Q69" s="171">
        <f>'LAR(UNCLASS)'!Y41+'LAR(UNCLASS)'!Y16</f>
        <v>0</v>
      </c>
      <c r="R69" s="156"/>
      <c r="T69" s="90">
        <f>'RECON(UNCLASS)'!Y41+'RECON(UNCLASS)'!Y16</f>
        <v>0</v>
      </c>
      <c r="U69" s="156"/>
      <c r="W69" s="171">
        <f>'LE(UNCLASS)'!Y41+'LE(UNCLASS)'!Y16</f>
        <v>0</v>
      </c>
      <c r="X69" s="156"/>
      <c r="Z69" s="155">
        <f>'AATF(UNCLASS)'!Y41+'AATF(UNCLASS)'!Y16</f>
        <v>0</v>
      </c>
      <c r="AA69" s="156"/>
      <c r="AC69" s="155">
        <f>'CEB(UNCLASS)'!Y41+'CEB(UNCLASS)'!Y16</f>
        <v>0</v>
      </c>
      <c r="AD69" s="156"/>
      <c r="AF69" s="175">
        <f t="shared" si="67"/>
        <v>0</v>
      </c>
      <c r="AG69" s="156">
        <f t="shared" si="17"/>
        <v>0</v>
      </c>
      <c r="AI69" s="159" t="s">
        <v>725</v>
      </c>
    </row>
    <row r="70" spans="1:35" x14ac:dyDescent="0.25">
      <c r="A70" s="159" t="s">
        <v>717</v>
      </c>
      <c r="B70" s="90">
        <f>SUM('RLT3 (UNCLASS)'!Y63,'RLT3 (UNCLASS)'!Y66:Y70,'RLT3 (UNCLASS)'!Y92:Y93,'RLT3 (UNCLASS)'!Y97:Y98)</f>
        <v>0</v>
      </c>
      <c r="C70" s="156"/>
      <c r="E70" s="171">
        <f>SUM('RLT7(UNCLASS)'!Y63,'RLT7(UNCLASS)'!Y66:Y70,'RLT7(UNCLASS)'!Y92:Y93,'RLT7(UNCLASS)'!Y97:Y98)</f>
        <v>0</v>
      </c>
      <c r="F70" s="156"/>
      <c r="H70" s="90">
        <f>SUM('RLT4(UNCLASS)'!Y63,'RLT4(UNCLASS)'!Y66:Y70,'RLT4(UNCLASS)'!Y92:Y93,'RLT4(UNCLASS)'!Y97:Y98)</f>
        <v>0</v>
      </c>
      <c r="I70" s="156"/>
      <c r="K70" s="171">
        <f>SUM('12TH REG(UNCLASS)'!Y63,'12TH REG(UNCLASS)'!Y66:Y70,'12TH REG(UNCLASS)'!Y92:Y93,'12TH REG(UNCLASS)'!Y97:Y98)</f>
        <v>0</v>
      </c>
      <c r="L70" s="156"/>
      <c r="N70" s="90">
        <f>SUM('HQBN(UNCLASS)'!Y63,'HQBN(UNCLASS)'!Y66:Y70,'HQBN(UNCLASS)'!Y92:Y93,'HQBN(UNCLASS)'!Y97:Y98)</f>
        <v>0</v>
      </c>
      <c r="O70" s="156"/>
      <c r="Q70" s="171">
        <f>SUM('LAR(UNCLASS)'!Y63,'LAR(UNCLASS)'!Y66:Y70,'LAR(UNCLASS)'!Y92:Y93,'LAR(UNCLASS)'!Y97:Y98)</f>
        <v>0</v>
      </c>
      <c r="R70" s="156"/>
      <c r="T70" s="90">
        <f>SUM('RECON(UNCLASS)'!Y63,'RECON(UNCLASS)'!Y66:Y70,'RECON(UNCLASS)'!Y92:Y93,'RECON(UNCLASS)'!Y97:Y98)</f>
        <v>0</v>
      </c>
      <c r="U70" s="156"/>
      <c r="W70" s="171">
        <f>SUM('LE(UNCLASS)'!Y63,'LE(UNCLASS)'!Y66:Y70,'LE(UNCLASS)'!Y92:Y93,'LE(UNCLASS)'!Y97:Y98)</f>
        <v>0</v>
      </c>
      <c r="X70" s="156"/>
      <c r="Z70" s="155">
        <f>SUM('AATF(UNCLASS)'!Y63,'AATF(UNCLASS)'!Y66:Y70,'AATF(UNCLASS)'!Y92:Y93,'AATF(UNCLASS)'!Y97:Y98)</f>
        <v>0</v>
      </c>
      <c r="AA70" s="156"/>
      <c r="AC70" s="155">
        <f>SUM('CEB(UNCLASS)'!Y63,'CEB(UNCLASS)'!Y66:Y70,'CEB(UNCLASS)'!Y92:Y93,'CEB(UNCLASS)'!Y97:Y98)</f>
        <v>0</v>
      </c>
      <c r="AD70" s="156"/>
      <c r="AF70" s="175">
        <f t="shared" si="67"/>
        <v>0</v>
      </c>
      <c r="AG70" s="156">
        <f t="shared" si="17"/>
        <v>0</v>
      </c>
      <c r="AI70" s="159" t="s">
        <v>717</v>
      </c>
    </row>
    <row r="71" spans="1:35" x14ac:dyDescent="0.25">
      <c r="A71" s="159" t="s">
        <v>728</v>
      </c>
      <c r="B71" s="90">
        <f>SUM('RLT3 (UNCLASS)'!Y64,'RLT3 (UNCLASS)'!Y65,'RLT3 (UNCLASS)'!Y72,'RLT3 (UNCLASS)'!Y77)</f>
        <v>0</v>
      </c>
      <c r="C71" s="156"/>
      <c r="E71" s="171">
        <f>SUM('RLT7(UNCLASS)'!Y64,'RLT7(UNCLASS)'!Y65,'RLT7(UNCLASS)'!Y72,'RLT7(UNCLASS)'!Y77)</f>
        <v>0</v>
      </c>
      <c r="F71" s="156"/>
      <c r="H71" s="90">
        <f>SUM('RLT4(UNCLASS)'!Y64,'RLT4(UNCLASS)'!Y65,'RLT4(UNCLASS)'!Y72,'RLT4(UNCLASS)'!Y77)</f>
        <v>0</v>
      </c>
      <c r="I71" s="156"/>
      <c r="K71" s="171">
        <f>SUM('12TH REG(UNCLASS)'!Y64,'12TH REG(UNCLASS)'!Y65,'12TH REG(UNCLASS)'!Y72,'12TH REG(UNCLASS)'!Y77)</f>
        <v>0</v>
      </c>
      <c r="L71" s="156"/>
      <c r="N71" s="90">
        <f>SUM('HQBN(UNCLASS)'!Y64,'HQBN(UNCLASS)'!Y65,'HQBN(UNCLASS)'!Y72,'HQBN(UNCLASS)'!Y77)</f>
        <v>0</v>
      </c>
      <c r="O71" s="156"/>
      <c r="Q71" s="171">
        <f>SUM('LAR(UNCLASS)'!Y64,'LAR(UNCLASS)'!Y65,'LAR(UNCLASS)'!Y72,'LAR(UNCLASS)'!Y77)</f>
        <v>0</v>
      </c>
      <c r="R71" s="156"/>
      <c r="T71" s="90">
        <f>SUM('RECON(UNCLASS)'!Y64,'RECON(UNCLASS)'!Y65,'RECON(UNCLASS)'!Y72,'RECON(UNCLASS)'!Y77)</f>
        <v>0</v>
      </c>
      <c r="U71" s="156"/>
      <c r="W71" s="171">
        <f>SUM('LE(UNCLASS)'!Y64,'LE(UNCLASS)'!Y65,'LE(UNCLASS)'!Y72,'LE(UNCLASS)'!Y77)</f>
        <v>0</v>
      </c>
      <c r="X71" s="156"/>
      <c r="Z71" s="155">
        <f>SUM('AATF(UNCLASS)'!Y64,'AATF(UNCLASS)'!Y65,'AATF(UNCLASS)'!Y72,'AATF(UNCLASS)'!Y77)</f>
        <v>0</v>
      </c>
      <c r="AA71" s="156"/>
      <c r="AC71" s="155">
        <f>SUM('CEB(UNCLASS)'!Y64,'CEB(UNCLASS)'!Y65,'CEB(UNCLASS)'!Y72,'CEB(UNCLASS)'!Y77)</f>
        <v>0</v>
      </c>
      <c r="AD71" s="156"/>
      <c r="AF71" s="175">
        <f t="shared" si="67"/>
        <v>0</v>
      </c>
      <c r="AG71" s="156">
        <f t="shared" si="17"/>
        <v>0</v>
      </c>
      <c r="AI71" s="159" t="s">
        <v>728</v>
      </c>
    </row>
    <row r="72" spans="1:35" x14ac:dyDescent="0.25">
      <c r="A72" s="159" t="s">
        <v>730</v>
      </c>
      <c r="B72" s="90">
        <f>SUM('RLT3 (UNCLASS)'!Y56,'RLT3 (UNCLASS)'!Y83)</f>
        <v>0</v>
      </c>
      <c r="C72" s="156"/>
      <c r="E72" s="171">
        <f>SUM('RLT7(UNCLASS)'!Y56,'RLT7(UNCLASS)'!Y83)</f>
        <v>0</v>
      </c>
      <c r="F72" s="156"/>
      <c r="H72" s="90">
        <f>SUM('RLT4(UNCLASS)'!Y56,'RLT4(UNCLASS)'!Y83)</f>
        <v>0</v>
      </c>
      <c r="I72" s="156"/>
      <c r="K72" s="171">
        <f>SUM('12TH REG(UNCLASS)'!Y56,'12TH REG(UNCLASS)'!Y83)</f>
        <v>0</v>
      </c>
      <c r="L72" s="156"/>
      <c r="N72" s="90">
        <f>SUM('HQBN(UNCLASS)'!Y56,'HQBN(UNCLASS)'!Y83)</f>
        <v>0</v>
      </c>
      <c r="O72" s="156"/>
      <c r="Q72" s="171">
        <f>SUM('LAR(UNCLASS)'!Y56,'LAR(UNCLASS)'!Y83)</f>
        <v>0</v>
      </c>
      <c r="R72" s="156"/>
      <c r="T72" s="90">
        <f>SUM('RECON(UNCLASS)'!Y56,'RECON(UNCLASS)'!Y83)</f>
        <v>0</v>
      </c>
      <c r="U72" s="156"/>
      <c r="W72" s="171">
        <f>SUM('LE(UNCLASS)'!Y56,'LE(UNCLASS)'!Y83)</f>
        <v>0</v>
      </c>
      <c r="X72" s="156"/>
      <c r="Z72" s="155">
        <f>SUM('AATF(UNCLASS)'!Y56,'AATF(UNCLASS)'!Y83)</f>
        <v>0</v>
      </c>
      <c r="AA72" s="156"/>
      <c r="AC72" s="155">
        <f>SUM('CEB(UNCLASS)'!Y56,'CEB(UNCLASS)'!Y83)</f>
        <v>0</v>
      </c>
      <c r="AD72" s="156"/>
      <c r="AF72" s="175">
        <f t="shared" si="67"/>
        <v>0</v>
      </c>
      <c r="AG72" s="156">
        <f t="shared" si="17"/>
        <v>0</v>
      </c>
      <c r="AI72" s="159" t="s">
        <v>730</v>
      </c>
    </row>
    <row r="73" spans="1:35" x14ac:dyDescent="0.25">
      <c r="A73" s="159" t="s">
        <v>729</v>
      </c>
      <c r="B73" s="90">
        <f>SUM('RLT3 (UNCLASS)'!Y57,'RLT3 (UNCLASS)'!Y94)</f>
        <v>0</v>
      </c>
      <c r="C73" s="156"/>
      <c r="E73" s="171">
        <f>SUM('RLT7(UNCLASS)'!Y57,'RLT7(UNCLASS)'!Y94)</f>
        <v>0</v>
      </c>
      <c r="F73" s="156"/>
      <c r="H73" s="90">
        <f>SUM('RLT4(UNCLASS)'!Y57,'RLT4(UNCLASS)'!Y94)</f>
        <v>0</v>
      </c>
      <c r="I73" s="156"/>
      <c r="K73" s="171">
        <f>SUM('12TH REG(UNCLASS)'!Y57,'12TH REG(UNCLASS)'!Y94)</f>
        <v>0</v>
      </c>
      <c r="L73" s="156"/>
      <c r="N73" s="90">
        <f>SUM('HQBN(UNCLASS)'!Y57,'HQBN(UNCLASS)'!Y94)</f>
        <v>0</v>
      </c>
      <c r="O73" s="156"/>
      <c r="Q73" s="171">
        <f>SUM('LAR(UNCLASS)'!Y57,'LAR(UNCLASS)'!Y94)</f>
        <v>0</v>
      </c>
      <c r="R73" s="156"/>
      <c r="T73" s="90">
        <f>SUM('RECON(UNCLASS)'!Y57,'RECON(UNCLASS)'!Y94)</f>
        <v>0</v>
      </c>
      <c r="U73" s="156"/>
      <c r="W73" s="171">
        <f>SUM('LE(UNCLASS)'!Y57,'LE(UNCLASS)'!Y94)</f>
        <v>0</v>
      </c>
      <c r="X73" s="156"/>
      <c r="Z73" s="155">
        <f>SUM('AATF(UNCLASS)'!Y57,'AATF(UNCLASS)'!Y94)</f>
        <v>0</v>
      </c>
      <c r="AA73" s="156"/>
      <c r="AC73" s="155">
        <f>SUM('CEB(UNCLASS)'!Y57,'CEB(UNCLASS)'!Y94)</f>
        <v>0</v>
      </c>
      <c r="AD73" s="156"/>
      <c r="AF73" s="175">
        <f t="shared" si="67"/>
        <v>0</v>
      </c>
      <c r="AG73" s="156">
        <f t="shared" si="17"/>
        <v>0</v>
      </c>
      <c r="AI73" s="159" t="s">
        <v>729</v>
      </c>
    </row>
    <row r="74" spans="1:35" x14ac:dyDescent="0.25">
      <c r="A74" s="159" t="s">
        <v>719</v>
      </c>
      <c r="B74" s="90">
        <f>SUM('RLT3 (UNCLASS)'!Y60)</f>
        <v>0</v>
      </c>
      <c r="C74" s="156"/>
      <c r="E74" s="171">
        <f>SUM('RLT7(UNCLASS)'!Y60)</f>
        <v>0</v>
      </c>
      <c r="F74" s="156"/>
      <c r="H74" s="90">
        <f>SUM('RLT4(UNCLASS)'!Y60)</f>
        <v>0</v>
      </c>
      <c r="I74" s="156"/>
      <c r="K74" s="171">
        <f>SUM('12TH REG(UNCLASS)'!Y60)</f>
        <v>0</v>
      </c>
      <c r="L74" s="156"/>
      <c r="N74" s="90">
        <f>SUM('HQBN(UNCLASS)'!Y60)</f>
        <v>0</v>
      </c>
      <c r="O74" s="156"/>
      <c r="Q74" s="171">
        <f>SUM('LAR(UNCLASS)'!Y60)</f>
        <v>0</v>
      </c>
      <c r="R74" s="156"/>
      <c r="T74" s="90">
        <f>SUM('RECON(UNCLASS)'!Y60)</f>
        <v>0</v>
      </c>
      <c r="U74" s="156"/>
      <c r="W74" s="171">
        <f>SUM('LE(UNCLASS)'!Y60)</f>
        <v>0</v>
      </c>
      <c r="X74" s="156"/>
      <c r="Z74" s="155">
        <f>SUM('AATF(UNCLASS)'!Y60)</f>
        <v>0</v>
      </c>
      <c r="AA74" s="156"/>
      <c r="AC74" s="155">
        <f>SUM('CEB(UNCLASS)'!Y60)</f>
        <v>0</v>
      </c>
      <c r="AD74" s="156"/>
      <c r="AF74" s="175">
        <f t="shared" si="67"/>
        <v>0</v>
      </c>
      <c r="AG74" s="156">
        <f t="shared" si="17"/>
        <v>0</v>
      </c>
      <c r="AI74" s="159" t="s">
        <v>719</v>
      </c>
    </row>
    <row r="75" spans="1:35" x14ac:dyDescent="0.25">
      <c r="A75" s="159" t="s">
        <v>732</v>
      </c>
      <c r="B75" s="90">
        <f>SUM('RLT3 (UNCLASS)'!Y79,'RLT3 (UNCLASS)'!Y91)</f>
        <v>0</v>
      </c>
      <c r="C75" s="156"/>
      <c r="E75" s="171">
        <f>SUM('RLT7(UNCLASS)'!Y79,'RLT7(UNCLASS)'!Y91)</f>
        <v>0</v>
      </c>
      <c r="F75" s="156"/>
      <c r="H75" s="90">
        <f>SUM('RLT4(UNCLASS)'!Y79,'RLT4(UNCLASS)'!Y91)</f>
        <v>0</v>
      </c>
      <c r="I75" s="156"/>
      <c r="K75" s="171">
        <f>SUM('12TH REG(UNCLASS)'!Y79,'12TH REG(UNCLASS)'!Y91)</f>
        <v>0</v>
      </c>
      <c r="L75" s="156"/>
      <c r="N75" s="90">
        <f>SUM('HQBN(UNCLASS)'!Y79,'HQBN(UNCLASS)'!Y91)</f>
        <v>0</v>
      </c>
      <c r="O75" s="156"/>
      <c r="Q75" s="171">
        <f>SUM('LAR(UNCLASS)'!Y79,'LAR(UNCLASS)'!Y91)</f>
        <v>0</v>
      </c>
      <c r="R75" s="156"/>
      <c r="T75" s="90">
        <f>SUM('RECON(UNCLASS)'!Y79,'RECON(UNCLASS)'!Y91)</f>
        <v>0</v>
      </c>
      <c r="U75" s="156"/>
      <c r="W75" s="171">
        <f>SUM('LE(UNCLASS)'!Y79,'LE(UNCLASS)'!Y91)</f>
        <v>0</v>
      </c>
      <c r="X75" s="156"/>
      <c r="Z75" s="155">
        <f>SUM('AATF(UNCLASS)'!Y79,'AATF(UNCLASS)'!Y91)</f>
        <v>0</v>
      </c>
      <c r="AA75" s="156"/>
      <c r="AC75" s="155">
        <f>SUM('CEB(UNCLASS)'!Y79,'CEB(UNCLASS)'!Y91)</f>
        <v>0</v>
      </c>
      <c r="AD75" s="156"/>
      <c r="AF75" s="175">
        <f t="shared" si="67"/>
        <v>0</v>
      </c>
      <c r="AG75" s="156">
        <f t="shared" si="17"/>
        <v>0</v>
      </c>
      <c r="AI75" s="159" t="s">
        <v>732</v>
      </c>
    </row>
    <row r="76" spans="1:35" x14ac:dyDescent="0.25">
      <c r="A76" s="159" t="s">
        <v>731</v>
      </c>
      <c r="B76" s="90">
        <f>SUM('RLT3 (UNCLASS)'!Y78,'RLT3 (UNCLASS)'!Y90)</f>
        <v>0</v>
      </c>
      <c r="C76" s="156"/>
      <c r="E76" s="171">
        <f>SUM('RLT7(UNCLASS)'!Y78,'RLT7(UNCLASS)'!Y90)</f>
        <v>0</v>
      </c>
      <c r="F76" s="156"/>
      <c r="H76" s="90">
        <f>SUM('RLT4(UNCLASS)'!Y78,'RLT4(UNCLASS)'!Y90)</f>
        <v>0</v>
      </c>
      <c r="I76" s="156"/>
      <c r="K76" s="171">
        <f>SUM('12TH REG(UNCLASS)'!Y78,'12TH REG(UNCLASS)'!Y90)</f>
        <v>0</v>
      </c>
      <c r="L76" s="156"/>
      <c r="N76" s="90">
        <f>SUM('HQBN(UNCLASS)'!Y78,'HQBN(UNCLASS)'!Y90)</f>
        <v>0</v>
      </c>
      <c r="O76" s="156"/>
      <c r="Q76" s="171">
        <f>SUM('LAR(UNCLASS)'!Y78,'LAR(UNCLASS)'!Y90)</f>
        <v>0</v>
      </c>
      <c r="R76" s="156"/>
      <c r="T76" s="90">
        <f>SUM('RECON(UNCLASS)'!Y78,'RECON(UNCLASS)'!Y90)</f>
        <v>0</v>
      </c>
      <c r="U76" s="156"/>
      <c r="W76" s="171">
        <f>SUM('LE(UNCLASS)'!Y78,'LE(UNCLASS)'!Y90)</f>
        <v>0</v>
      </c>
      <c r="X76" s="156"/>
      <c r="Z76" s="155">
        <f>SUM('AATF(UNCLASS)'!Y78,'AATF(UNCLASS)'!Y90)</f>
        <v>0</v>
      </c>
      <c r="AA76" s="156"/>
      <c r="AC76" s="155">
        <f>SUM('CEB(UNCLASS)'!Y78,'CEB(UNCLASS)'!Y90)</f>
        <v>0</v>
      </c>
      <c r="AD76" s="156"/>
      <c r="AF76" s="175">
        <f t="shared" si="67"/>
        <v>0</v>
      </c>
      <c r="AG76" s="156">
        <f t="shared" si="17"/>
        <v>0</v>
      </c>
      <c r="AI76" s="159" t="s">
        <v>731</v>
      </c>
    </row>
    <row r="77" spans="1:35" x14ac:dyDescent="0.25">
      <c r="A77" s="159" t="s">
        <v>720</v>
      </c>
      <c r="B77" s="90">
        <f>SUM('RLT3 (UNCLASS)'!Y80)</f>
        <v>0</v>
      </c>
      <c r="C77" s="156"/>
      <c r="E77" s="171">
        <f>SUM('RLT7(UNCLASS)'!Y80)</f>
        <v>0</v>
      </c>
      <c r="F77" s="156"/>
      <c r="H77" s="90">
        <f>SUM('RLT4(UNCLASS)'!Y80)</f>
        <v>0</v>
      </c>
      <c r="I77" s="156"/>
      <c r="K77" s="171">
        <f>SUM('12TH REG(UNCLASS)'!Y80)</f>
        <v>0</v>
      </c>
      <c r="L77" s="156"/>
      <c r="N77" s="90">
        <f>SUM('HQBN(UNCLASS)'!Y80)</f>
        <v>0</v>
      </c>
      <c r="O77" s="156"/>
      <c r="Q77" s="171">
        <f>SUM('LAR(UNCLASS)'!Y80)</f>
        <v>0</v>
      </c>
      <c r="R77" s="156"/>
      <c r="T77" s="90">
        <f>SUM('RECON(UNCLASS)'!Y80)</f>
        <v>0</v>
      </c>
      <c r="U77" s="156"/>
      <c r="W77" s="171">
        <f>SUM('LE(UNCLASS)'!Y80)</f>
        <v>0</v>
      </c>
      <c r="X77" s="156"/>
      <c r="Z77" s="155">
        <f>SUM('AATF(UNCLASS)'!Y80)</f>
        <v>0</v>
      </c>
      <c r="AA77" s="156"/>
      <c r="AC77" s="155">
        <f>SUM('CEB(UNCLASS)'!Y80)</f>
        <v>0</v>
      </c>
      <c r="AD77" s="156"/>
      <c r="AF77" s="175">
        <f t="shared" si="67"/>
        <v>0</v>
      </c>
      <c r="AG77" s="156">
        <f t="shared" si="17"/>
        <v>0</v>
      </c>
      <c r="AI77" s="159" t="s">
        <v>720</v>
      </c>
    </row>
    <row r="78" spans="1:35" x14ac:dyDescent="0.25">
      <c r="A78" s="159" t="s">
        <v>383</v>
      </c>
      <c r="B78" s="90">
        <f>'RLT3 (UNCLASS)'!Y111</f>
        <v>0</v>
      </c>
      <c r="C78" s="156"/>
      <c r="E78" s="171">
        <f>'RLT7(UNCLASS)'!Y111</f>
        <v>0</v>
      </c>
      <c r="F78" s="156"/>
      <c r="H78" s="90">
        <f>'RLT4(UNCLASS)'!Y111</f>
        <v>0</v>
      </c>
      <c r="I78" s="156"/>
      <c r="K78" s="171">
        <f>'12TH REG(UNCLASS)'!Y111</f>
        <v>0</v>
      </c>
      <c r="L78" s="156"/>
      <c r="N78" s="90">
        <f>'HQBN(UNCLASS)'!Y111</f>
        <v>0</v>
      </c>
      <c r="O78" s="156"/>
      <c r="Q78" s="171">
        <f>'LAR(UNCLASS)'!Y111</f>
        <v>0</v>
      </c>
      <c r="R78" s="156"/>
      <c r="T78" s="90">
        <f>'RECON(UNCLASS)'!Y111</f>
        <v>0</v>
      </c>
      <c r="U78" s="156"/>
      <c r="W78" s="171">
        <f>'LE(UNCLASS)'!Y111</f>
        <v>0</v>
      </c>
      <c r="X78" s="156"/>
      <c r="Z78" s="155">
        <f>'AATF(UNCLASS)'!Y111</f>
        <v>0</v>
      </c>
      <c r="AA78" s="156"/>
      <c r="AC78" s="155">
        <f>'CEB(UNCLASS)'!Y111</f>
        <v>0</v>
      </c>
      <c r="AD78" s="156"/>
      <c r="AF78" s="175">
        <f t="shared" si="67"/>
        <v>0</v>
      </c>
      <c r="AG78" s="156">
        <f t="shared" si="17"/>
        <v>0</v>
      </c>
      <c r="AI78" s="159" t="s">
        <v>727</v>
      </c>
    </row>
    <row r="79" spans="1:35" x14ac:dyDescent="0.25">
      <c r="A79" s="159" t="s">
        <v>382</v>
      </c>
      <c r="B79" s="90">
        <f>'RLT3 (UNCLASS)'!Y23</f>
        <v>0</v>
      </c>
      <c r="C79" s="156"/>
      <c r="E79" s="171">
        <f>'RLT7(UNCLASS)'!Y23</f>
        <v>0</v>
      </c>
      <c r="F79" s="156"/>
      <c r="H79" s="90">
        <f>'RLT4(UNCLASS)'!Y23</f>
        <v>0</v>
      </c>
      <c r="I79" s="156"/>
      <c r="K79" s="171">
        <f>'12TH REG(UNCLASS)'!Y23</f>
        <v>0</v>
      </c>
      <c r="L79" s="156"/>
      <c r="N79" s="90">
        <f>'HQBN(UNCLASS)'!Y23</f>
        <v>0</v>
      </c>
      <c r="O79" s="156"/>
      <c r="Q79" s="171">
        <f>'LAR(UNCLASS)'!Y23</f>
        <v>0</v>
      </c>
      <c r="R79" s="156"/>
      <c r="T79" s="90">
        <f>'RECON(UNCLASS)'!Y23</f>
        <v>0</v>
      </c>
      <c r="U79" s="156"/>
      <c r="W79" s="171">
        <f>'LE(UNCLASS)'!Y23</f>
        <v>0</v>
      </c>
      <c r="X79" s="156"/>
      <c r="Z79" s="155">
        <f>'AATF(UNCLASS)'!Y23</f>
        <v>0</v>
      </c>
      <c r="AA79" s="156"/>
      <c r="AC79" s="155">
        <f>'CEB(UNCLASS)'!Y23</f>
        <v>0</v>
      </c>
      <c r="AD79" s="156"/>
      <c r="AF79" s="175">
        <f t="shared" si="67"/>
        <v>0</v>
      </c>
      <c r="AG79" s="156">
        <f t="shared" si="17"/>
        <v>0</v>
      </c>
      <c r="AI79" s="159" t="s">
        <v>382</v>
      </c>
    </row>
    <row r="80" spans="1:35" x14ac:dyDescent="0.25">
      <c r="A80" s="159" t="s">
        <v>381</v>
      </c>
      <c r="B80" s="90">
        <f>SUM('RLT3 (UNCLASS)'!Y117:Y118)</f>
        <v>0</v>
      </c>
      <c r="C80" s="156"/>
      <c r="E80" s="171">
        <f>SUM('RLT7(UNCLASS)'!Y117:Y118)</f>
        <v>0</v>
      </c>
      <c r="F80" s="156"/>
      <c r="H80" s="90">
        <f>SUM('RLT4(UNCLASS)'!Y117:Y118)</f>
        <v>0</v>
      </c>
      <c r="I80" s="156"/>
      <c r="K80" s="171">
        <f>SUM('12TH REG(UNCLASS)'!Y117:Y118)</f>
        <v>0</v>
      </c>
      <c r="L80" s="156"/>
      <c r="N80" s="90">
        <f>SUM('HQBN(UNCLASS)'!Y117:Y118)</f>
        <v>0</v>
      </c>
      <c r="O80" s="156"/>
      <c r="Q80" s="171">
        <f>SUM('LAR(UNCLASS)'!Y117:Y118)</f>
        <v>0</v>
      </c>
      <c r="R80" s="156"/>
      <c r="T80" s="90">
        <f>SUM('RECON(UNCLASS)'!Y117:Y118)</f>
        <v>0</v>
      </c>
      <c r="U80" s="156"/>
      <c r="W80" s="171">
        <f>SUM('LE(UNCLASS)'!Y117:Y118)</f>
        <v>0</v>
      </c>
      <c r="X80" s="156"/>
      <c r="Z80" s="155">
        <f>SUM('AATF(UNCLASS)'!Y117:Y118)</f>
        <v>0</v>
      </c>
      <c r="AA80" s="156"/>
      <c r="AC80" s="155">
        <f>SUM('CEB(UNCLASS)'!Y117:Y118)</f>
        <v>0</v>
      </c>
      <c r="AD80" s="156"/>
      <c r="AF80" s="175">
        <f t="shared" si="67"/>
        <v>0</v>
      </c>
      <c r="AG80" s="156">
        <f t="shared" si="17"/>
        <v>0</v>
      </c>
      <c r="AI80" s="159" t="s">
        <v>381</v>
      </c>
    </row>
    <row r="81" spans="1:35" x14ac:dyDescent="0.25">
      <c r="A81" s="159" t="s">
        <v>721</v>
      </c>
      <c r="B81" s="90">
        <f>'RLT3 (UNCLASS)'!Y119</f>
        <v>0</v>
      </c>
      <c r="C81" s="156"/>
      <c r="E81" s="171">
        <f>'RLT7(UNCLASS)'!Y119</f>
        <v>0</v>
      </c>
      <c r="F81" s="156"/>
      <c r="H81" s="90">
        <f>'RLT4(UNCLASS)'!Y119</f>
        <v>0</v>
      </c>
      <c r="I81" s="156"/>
      <c r="K81" s="171">
        <f>'12TH REG(UNCLASS)'!Y119</f>
        <v>0</v>
      </c>
      <c r="L81" s="156"/>
      <c r="N81" s="90">
        <f>'HQBN(UNCLASS)'!Y119</f>
        <v>0</v>
      </c>
      <c r="O81" s="156"/>
      <c r="Q81" s="171">
        <f>'LAR(UNCLASS)'!Y119</f>
        <v>0</v>
      </c>
      <c r="R81" s="156"/>
      <c r="T81" s="90">
        <f>'RECON(UNCLASS)'!Y119</f>
        <v>0</v>
      </c>
      <c r="U81" s="156"/>
      <c r="W81" s="171">
        <f>'LE(UNCLASS)'!Y119</f>
        <v>0</v>
      </c>
      <c r="X81" s="156"/>
      <c r="Z81" s="155">
        <f>'AATF(UNCLASS)'!Y119</f>
        <v>0</v>
      </c>
      <c r="AA81" s="156"/>
      <c r="AC81" s="155">
        <f>'CEB(UNCLASS)'!Y119</f>
        <v>0</v>
      </c>
      <c r="AD81" s="156"/>
      <c r="AF81" s="175">
        <f t="shared" si="67"/>
        <v>0</v>
      </c>
      <c r="AG81" s="156">
        <f t="shared" si="17"/>
        <v>0</v>
      </c>
      <c r="AI81" s="159" t="s">
        <v>721</v>
      </c>
    </row>
    <row r="82" spans="1:35" x14ac:dyDescent="0.25">
      <c r="A82" s="159" t="s">
        <v>718</v>
      </c>
      <c r="B82" s="90">
        <f>SUM('RLT3 (UNCLASS)'!Y123:Y128)</f>
        <v>0</v>
      </c>
      <c r="C82" s="156"/>
      <c r="E82" s="171">
        <f>SUM('RLT7(UNCLASS)'!Y123:Y128)</f>
        <v>0</v>
      </c>
      <c r="F82" s="156"/>
      <c r="H82" s="90">
        <f>SUM('RLT4(UNCLASS)'!Y123:Y128)</f>
        <v>0</v>
      </c>
      <c r="I82" s="156"/>
      <c r="K82" s="171">
        <f>SUM('12TH REG(UNCLASS)'!Y123:Y128)</f>
        <v>0</v>
      </c>
      <c r="L82" s="156"/>
      <c r="N82" s="90">
        <f>SUM('HQBN(UNCLASS)'!Y123:Y128)</f>
        <v>0</v>
      </c>
      <c r="O82" s="156"/>
      <c r="Q82" s="171">
        <f>SUM('LAR(UNCLASS)'!Y123:Y128)</f>
        <v>0</v>
      </c>
      <c r="R82" s="156"/>
      <c r="T82" s="90">
        <f>SUM('RECON(UNCLASS)'!Y123:Y128)</f>
        <v>0</v>
      </c>
      <c r="U82" s="156"/>
      <c r="W82" s="171">
        <f>SUM('LE(UNCLASS)'!Y123:Y128)</f>
        <v>0</v>
      </c>
      <c r="X82" s="156"/>
      <c r="Z82" s="155">
        <f>SUM('AATF(UNCLASS)'!Y123:AB128)</f>
        <v>0</v>
      </c>
      <c r="AA82" s="156"/>
      <c r="AC82" s="155">
        <f>SUM('CEB(UNCLASS)'!Y123:AE128)</f>
        <v>0</v>
      </c>
      <c r="AD82" s="156"/>
      <c r="AF82" s="175">
        <f t="shared" si="67"/>
        <v>0</v>
      </c>
      <c r="AG82" s="156">
        <f t="shared" si="17"/>
        <v>0</v>
      </c>
      <c r="AI82" s="159" t="s">
        <v>718</v>
      </c>
    </row>
    <row r="83" spans="1:35" x14ac:dyDescent="0.25">
      <c r="A83" s="159" t="s">
        <v>723</v>
      </c>
      <c r="B83" s="90">
        <f>'RLT3 (UNCLASS)'!X149</f>
        <v>0</v>
      </c>
      <c r="C83" s="156"/>
      <c r="E83" s="171">
        <f>'RLT7(UNCLASS)'!Y149</f>
        <v>0</v>
      </c>
      <c r="F83" s="156"/>
      <c r="H83" s="90">
        <f>'RLT4(UNCLASS)'!Y149</f>
        <v>0</v>
      </c>
      <c r="I83" s="156"/>
      <c r="K83" s="171">
        <f>'12TH REG(UNCLASS)'!Y149</f>
        <v>0</v>
      </c>
      <c r="L83" s="156"/>
      <c r="N83" s="90">
        <f>'HQBN(UNCLASS)'!Y149</f>
        <v>0</v>
      </c>
      <c r="O83" s="156"/>
      <c r="Q83" s="171">
        <f>'LAR(UNCLASS)'!Y149</f>
        <v>0</v>
      </c>
      <c r="R83" s="156"/>
      <c r="T83" s="90">
        <f>'RECON(UNCLASS)'!Y149</f>
        <v>0</v>
      </c>
      <c r="U83" s="156"/>
      <c r="W83" s="171">
        <f>'LE(UNCLASS)'!Y149</f>
        <v>0</v>
      </c>
      <c r="X83" s="156"/>
      <c r="Z83" s="155">
        <f>'AATF(UNCLASS)'!Y149</f>
        <v>0</v>
      </c>
      <c r="AA83" s="156"/>
      <c r="AC83" s="155">
        <f>'CEB(UNCLASS)'!Y149</f>
        <v>0</v>
      </c>
      <c r="AD83" s="156"/>
      <c r="AF83" s="175">
        <f t="shared" si="67"/>
        <v>0</v>
      </c>
      <c r="AG83" s="156">
        <f t="shared" si="17"/>
        <v>0</v>
      </c>
      <c r="AI83" s="159" t="s">
        <v>723</v>
      </c>
    </row>
    <row r="84" spans="1:35" x14ac:dyDescent="0.25">
      <c r="A84" s="159" t="s">
        <v>722</v>
      </c>
      <c r="B84" s="90">
        <f>'RLT3 (UNCLASS)'!Y142</f>
        <v>0</v>
      </c>
      <c r="C84" s="156"/>
      <c r="E84" s="171">
        <f>'RLT7(UNCLASS)'!Y142</f>
        <v>0</v>
      </c>
      <c r="F84" s="156"/>
      <c r="H84" s="90">
        <f>'RLT4(UNCLASS)'!Y142</f>
        <v>0</v>
      </c>
      <c r="I84" s="156"/>
      <c r="K84" s="171">
        <f>'12TH REG(UNCLASS)'!Y142</f>
        <v>0</v>
      </c>
      <c r="L84" s="156"/>
      <c r="N84" s="90">
        <f>'HQBN(UNCLASS)'!Y142</f>
        <v>0</v>
      </c>
      <c r="O84" s="156"/>
      <c r="Q84" s="171">
        <f>'LAR(UNCLASS)'!Y142</f>
        <v>0</v>
      </c>
      <c r="R84" s="156"/>
      <c r="T84" s="90">
        <f>'RECON(UNCLASS)'!Y142</f>
        <v>0</v>
      </c>
      <c r="U84" s="156"/>
      <c r="W84" s="171">
        <f>'LE(UNCLASS)'!Y142</f>
        <v>0</v>
      </c>
      <c r="X84" s="156"/>
      <c r="Z84" s="155">
        <v>0</v>
      </c>
      <c r="AA84" s="156"/>
      <c r="AC84" s="155">
        <f>'CEB(UNCLASS)'!Y142</f>
        <v>0</v>
      </c>
      <c r="AD84" s="156"/>
      <c r="AF84" s="175">
        <f t="shared" si="67"/>
        <v>0</v>
      </c>
      <c r="AG84" s="156">
        <f t="shared" si="17"/>
        <v>0</v>
      </c>
      <c r="AI84" s="159" t="s">
        <v>722</v>
      </c>
    </row>
    <row r="85" spans="1:35" x14ac:dyDescent="0.25">
      <c r="A85" s="159" t="s">
        <v>726</v>
      </c>
      <c r="B85" s="90">
        <f>'RLT3 (UNCLASS)'!Y116</f>
        <v>0</v>
      </c>
      <c r="C85" s="156"/>
      <c r="E85" s="171">
        <f>'RLT7(UNCLASS)'!Y116</f>
        <v>0</v>
      </c>
      <c r="F85" s="156"/>
      <c r="H85" s="90">
        <f>'RLT4(UNCLASS)'!Y116</f>
        <v>0</v>
      </c>
      <c r="I85" s="156"/>
      <c r="K85" s="171">
        <f>'12TH REG(UNCLASS)'!Y116</f>
        <v>0</v>
      </c>
      <c r="L85" s="156"/>
      <c r="N85" s="90">
        <f>'HQBN(UNCLASS)'!Y116</f>
        <v>0</v>
      </c>
      <c r="O85" s="156"/>
      <c r="Q85" s="171">
        <f>'LAR(UNCLASS)'!Y116</f>
        <v>0</v>
      </c>
      <c r="R85" s="156"/>
      <c r="T85" s="90">
        <f>'RECON(UNCLASS)'!Y116</f>
        <v>0</v>
      </c>
      <c r="U85" s="156"/>
      <c r="W85" s="171">
        <f>'LE(UNCLASS)'!Y116</f>
        <v>0</v>
      </c>
      <c r="X85" s="156"/>
      <c r="Z85" s="155">
        <f>'AATF(UNCLASS)'!Y116</f>
        <v>0</v>
      </c>
      <c r="AA85" s="156"/>
      <c r="AC85" s="155">
        <f>'CEB(UNCLASS)'!Y116</f>
        <v>0</v>
      </c>
      <c r="AD85" s="156"/>
      <c r="AF85" s="175">
        <f t="shared" si="67"/>
        <v>0</v>
      </c>
      <c r="AG85" s="156">
        <f t="shared" si="17"/>
        <v>0</v>
      </c>
      <c r="AI85" s="159" t="s">
        <v>726</v>
      </c>
    </row>
    <row r="86" spans="1:35" x14ac:dyDescent="0.25">
      <c r="A86" s="159" t="s">
        <v>734</v>
      </c>
      <c r="B86" s="90">
        <f>'RLT3 (UNCLASS)'!Y47</f>
        <v>0</v>
      </c>
      <c r="C86" s="156"/>
      <c r="E86" s="171">
        <f>'RLT7(UNCLASS)'!Y47</f>
        <v>0</v>
      </c>
      <c r="F86" s="156"/>
      <c r="H86" s="90">
        <f>'RLT4(UNCLASS)'!Y47</f>
        <v>0</v>
      </c>
      <c r="I86" s="156"/>
      <c r="K86" s="171">
        <f>'12TH REG(UNCLASS)'!Y47</f>
        <v>0</v>
      </c>
      <c r="L86" s="156"/>
      <c r="N86" s="90">
        <f>'HQBN(UNCLASS)'!Y47</f>
        <v>0</v>
      </c>
      <c r="O86" s="156"/>
      <c r="Q86" s="171">
        <f>'LAR(UNCLASS)'!Y47</f>
        <v>0</v>
      </c>
      <c r="R86" s="156"/>
      <c r="T86" s="90">
        <f>'RECON(UNCLASS)'!Y47</f>
        <v>0</v>
      </c>
      <c r="U86" s="156"/>
      <c r="W86" s="171">
        <f>'LE(UNCLASS)'!Y47</f>
        <v>0</v>
      </c>
      <c r="X86" s="156"/>
      <c r="Z86" s="155">
        <f>'AATF(UNCLASS)'!Y47</f>
        <v>0</v>
      </c>
      <c r="AA86" s="156"/>
      <c r="AC86" s="155">
        <f>'CEB(UNCLASS)'!Y47</f>
        <v>0</v>
      </c>
      <c r="AD86" s="156"/>
      <c r="AF86" s="175">
        <f t="shared" si="67"/>
        <v>0</v>
      </c>
      <c r="AG86" s="156">
        <f t="shared" si="17"/>
        <v>0</v>
      </c>
      <c r="AI86" s="159" t="s">
        <v>734</v>
      </c>
    </row>
    <row r="87" spans="1:35" x14ac:dyDescent="0.25">
      <c r="A87" s="159" t="s">
        <v>735</v>
      </c>
      <c r="B87" s="90">
        <f>'RLT3 (UNCLASS)'!Y46</f>
        <v>0</v>
      </c>
      <c r="C87" s="156"/>
      <c r="E87" s="171">
        <f>'RLT7(UNCLASS)'!Y46</f>
        <v>0</v>
      </c>
      <c r="F87" s="156"/>
      <c r="H87" s="90">
        <f>'RLT4(UNCLASS)'!Y46</f>
        <v>0</v>
      </c>
      <c r="I87" s="156"/>
      <c r="K87" s="171">
        <f>'12TH REG(UNCLASS)'!Y46</f>
        <v>0</v>
      </c>
      <c r="L87" s="156"/>
      <c r="N87" s="90">
        <f>'HQBN(UNCLASS)'!Y46</f>
        <v>0</v>
      </c>
      <c r="O87" s="156"/>
      <c r="Q87" s="171">
        <f>'LAR(UNCLASS)'!Y46</f>
        <v>0</v>
      </c>
      <c r="R87" s="156"/>
      <c r="T87" s="90">
        <f>'RECON(UNCLASS)'!Y46</f>
        <v>0</v>
      </c>
      <c r="U87" s="156"/>
      <c r="W87" s="171">
        <f>'LE(UNCLASS)'!Y46</f>
        <v>0</v>
      </c>
      <c r="X87" s="156"/>
      <c r="Z87" s="155">
        <f>'AATF(UNCLASS)'!Y46</f>
        <v>0</v>
      </c>
      <c r="AA87" s="156"/>
      <c r="AC87" s="155">
        <f>'CEB(UNCLASS)'!Y46</f>
        <v>0</v>
      </c>
      <c r="AD87" s="156"/>
      <c r="AF87" s="175">
        <f t="shared" si="67"/>
        <v>0</v>
      </c>
      <c r="AG87" s="156">
        <f t="shared" si="17"/>
        <v>0</v>
      </c>
      <c r="AI87" s="159" t="s">
        <v>735</v>
      </c>
    </row>
    <row r="88" spans="1:35" s="27" customFormat="1" x14ac:dyDescent="0.25">
      <c r="A88" s="160"/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Z88" s="156"/>
      <c r="AA88" s="156"/>
      <c r="AC88" s="156"/>
      <c r="AD88" s="156"/>
      <c r="AE88" s="156"/>
      <c r="AF88" s="156">
        <f t="shared" si="66"/>
        <v>0</v>
      </c>
      <c r="AG88" s="156">
        <f t="shared" si="17"/>
        <v>0</v>
      </c>
      <c r="AI88" s="160"/>
    </row>
    <row r="89" spans="1:35" s="157" customFormat="1" x14ac:dyDescent="0.25">
      <c r="A89" s="167" t="s">
        <v>783</v>
      </c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Z89" s="162"/>
      <c r="AA89" s="162"/>
      <c r="AC89" s="162"/>
      <c r="AD89" s="162"/>
      <c r="AE89" s="162"/>
      <c r="AF89" s="162"/>
      <c r="AG89" s="162"/>
      <c r="AI89" s="167" t="s">
        <v>783</v>
      </c>
    </row>
    <row r="90" spans="1:35" s="157" customFormat="1" x14ac:dyDescent="0.25">
      <c r="A90" s="166" t="s">
        <v>769</v>
      </c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Z90" s="162"/>
      <c r="AA90" s="162"/>
      <c r="AC90" s="162"/>
      <c r="AD90" s="162"/>
      <c r="AE90" s="162"/>
      <c r="AF90" s="162"/>
      <c r="AG90" s="162"/>
      <c r="AI90" s="166" t="s">
        <v>769</v>
      </c>
    </row>
    <row r="91" spans="1:35" x14ac:dyDescent="0.25">
      <c r="A91" s="159" t="s">
        <v>761</v>
      </c>
      <c r="B91" s="90">
        <f>'RLT3 (UNCLASS)'!Y165</f>
        <v>0</v>
      </c>
      <c r="C91" s="90">
        <f>B91*5</f>
        <v>0</v>
      </c>
      <c r="E91" s="171">
        <f>'RLT7(UNCLASS)'!Y165</f>
        <v>0</v>
      </c>
      <c r="F91" s="171">
        <f>E91*5</f>
        <v>0</v>
      </c>
      <c r="H91" s="90">
        <f>'RLT4(UNCLASS)'!Y165</f>
        <v>0</v>
      </c>
      <c r="I91" s="90">
        <f>H91*5</f>
        <v>0</v>
      </c>
      <c r="K91" s="171">
        <f>'12TH REG(UNCLASS)'!Y165</f>
        <v>0</v>
      </c>
      <c r="L91" s="171">
        <f>K91*5</f>
        <v>0</v>
      </c>
      <c r="N91" s="90">
        <f>'HQBN(UNCLASS)'!Y165</f>
        <v>0</v>
      </c>
      <c r="O91" s="90">
        <f>N91*5</f>
        <v>0</v>
      </c>
      <c r="Q91" s="171">
        <f>'LAR(UNCLASS)'!Y165</f>
        <v>0</v>
      </c>
      <c r="R91" s="171">
        <f>Q91*5</f>
        <v>0</v>
      </c>
      <c r="T91" s="90">
        <f>'RECON(UNCLASS)'!Y165</f>
        <v>0</v>
      </c>
      <c r="U91" s="90">
        <f>T91*5</f>
        <v>0</v>
      </c>
      <c r="W91" s="171">
        <f>'LE(UNCLASS)'!Y165</f>
        <v>0</v>
      </c>
      <c r="X91" s="171">
        <f>W91*5</f>
        <v>0</v>
      </c>
      <c r="Z91" s="155">
        <f>'AATF(UNCLASS)'!Y165</f>
        <v>0</v>
      </c>
      <c r="AA91" s="155">
        <f>Z91*5</f>
        <v>0</v>
      </c>
      <c r="AC91" s="155">
        <f>'CEB(UNCLASS)'!Y165</f>
        <v>0</v>
      </c>
      <c r="AD91" s="155">
        <f>AC91*5</f>
        <v>0</v>
      </c>
      <c r="AF91" s="175">
        <f>SUM(B91,E91,H91,K91,N91,Q91,T91,W91,Z91,AC91)</f>
        <v>0</v>
      </c>
      <c r="AG91" s="175">
        <f>AF91*5</f>
        <v>0</v>
      </c>
      <c r="AI91" s="159" t="s">
        <v>761</v>
      </c>
    </row>
    <row r="92" spans="1:35" x14ac:dyDescent="0.25">
      <c r="A92" s="159" t="s">
        <v>760</v>
      </c>
      <c r="B92" s="90">
        <f>'RLT3 (UNCLASS)'!Y89</f>
        <v>0</v>
      </c>
      <c r="C92" s="90">
        <f>B92*400</f>
        <v>0</v>
      </c>
      <c r="E92" s="171">
        <f>'RLT7(UNCLASS)'!Y89</f>
        <v>0</v>
      </c>
      <c r="F92" s="171">
        <f>E92*400</f>
        <v>0</v>
      </c>
      <c r="H92" s="90">
        <f>'RLT4(UNCLASS)'!Y89</f>
        <v>0</v>
      </c>
      <c r="I92" s="90">
        <f>H92*400</f>
        <v>0</v>
      </c>
      <c r="K92" s="171">
        <f>'12TH REG(UNCLASS)'!Y89</f>
        <v>0</v>
      </c>
      <c r="L92" s="171">
        <f>K92*400</f>
        <v>0</v>
      </c>
      <c r="N92" s="90">
        <f>'HQBN(UNCLASS)'!Y89</f>
        <v>0</v>
      </c>
      <c r="O92" s="90">
        <f>N92*400</f>
        <v>0</v>
      </c>
      <c r="Q92" s="171">
        <f>'LAR(UNCLASS)'!Y89</f>
        <v>0</v>
      </c>
      <c r="R92" s="171">
        <f>Q92*400</f>
        <v>0</v>
      </c>
      <c r="T92" s="90">
        <f>'RECON(UNCLASS)'!Y89</f>
        <v>0</v>
      </c>
      <c r="U92" s="90">
        <f>T92*400</f>
        <v>0</v>
      </c>
      <c r="W92" s="171">
        <f>'LE(UNCLASS)'!Y89</f>
        <v>0</v>
      </c>
      <c r="X92" s="171">
        <f>W92*400</f>
        <v>0</v>
      </c>
      <c r="Z92" s="155">
        <f>'AATF(UNCLASS)'!Y89</f>
        <v>0</v>
      </c>
      <c r="AA92" s="155">
        <f>Z92*400</f>
        <v>0</v>
      </c>
      <c r="AC92" s="155">
        <f>'CEB(UNCLASS)'!Y89</f>
        <v>0</v>
      </c>
      <c r="AD92" s="155">
        <f>AC92*400</f>
        <v>0</v>
      </c>
      <c r="AF92" s="175">
        <f>SUM(B92,E92,H92,K92,N92,Q92,T92,W92,Z92,AC92)</f>
        <v>0</v>
      </c>
      <c r="AG92" s="175">
        <f>AF92*400</f>
        <v>0</v>
      </c>
      <c r="AI92" s="159" t="s">
        <v>760</v>
      </c>
    </row>
    <row r="93" spans="1:35" x14ac:dyDescent="0.25">
      <c r="A93" s="159" t="s">
        <v>759</v>
      </c>
      <c r="B93" s="90">
        <f>'RLT3 (UNCLASS)'!Y37</f>
        <v>0</v>
      </c>
      <c r="C93" s="90">
        <f>B93*900</f>
        <v>0</v>
      </c>
      <c r="E93" s="171">
        <f>'RLT7(UNCLASS)'!Y37</f>
        <v>0</v>
      </c>
      <c r="F93" s="171">
        <f>E93*900</f>
        <v>0</v>
      </c>
      <c r="H93" s="90">
        <f>'RLT4(UNCLASS)'!Y37</f>
        <v>0</v>
      </c>
      <c r="I93" s="90">
        <f>H93*900</f>
        <v>0</v>
      </c>
      <c r="K93" s="171">
        <f>'12TH REG(UNCLASS)'!Y37</f>
        <v>0</v>
      </c>
      <c r="L93" s="171">
        <f>K93*900</f>
        <v>0</v>
      </c>
      <c r="N93" s="90">
        <f>'HQBN(UNCLASS)'!Y37</f>
        <v>0</v>
      </c>
      <c r="O93" s="90">
        <f>N93*900</f>
        <v>0</v>
      </c>
      <c r="Q93" s="171">
        <f>'LAR(UNCLASS)'!Y37</f>
        <v>0</v>
      </c>
      <c r="R93" s="171">
        <f>Q93*900</f>
        <v>0</v>
      </c>
      <c r="T93" s="90">
        <f>'RECON(UNCLASS)'!Y37</f>
        <v>0</v>
      </c>
      <c r="U93" s="90">
        <f>T93*900</f>
        <v>0</v>
      </c>
      <c r="W93" s="171">
        <f>'LE(UNCLASS)'!Y37</f>
        <v>0</v>
      </c>
      <c r="X93" s="171">
        <f>W93*900</f>
        <v>0</v>
      </c>
      <c r="Z93" s="155">
        <f>'AATF(UNCLASS)'!Y37</f>
        <v>0</v>
      </c>
      <c r="AA93" s="155">
        <f>Z93*900</f>
        <v>0</v>
      </c>
      <c r="AC93" s="155">
        <f>'CEB(UNCLASS)'!AB37</f>
        <v>0</v>
      </c>
      <c r="AD93" s="155">
        <f>AC93*900</f>
        <v>0</v>
      </c>
      <c r="AF93" s="175">
        <f>SUM(B93,E93,H93,K93,N93,Q93,T93,W93,Z93,AC93)</f>
        <v>0</v>
      </c>
      <c r="AG93" s="175">
        <f>AF93*900</f>
        <v>0</v>
      </c>
      <c r="AI93" s="159" t="s">
        <v>759</v>
      </c>
    </row>
    <row r="94" spans="1:35" x14ac:dyDescent="0.25">
      <c r="A94" s="159" t="s">
        <v>758</v>
      </c>
      <c r="B94" s="90">
        <f>SUM(C91,C92,C93)</f>
        <v>0</v>
      </c>
      <c r="C94" s="155" t="e">
        <f>B94/B13</f>
        <v>#DIV/0!</v>
      </c>
      <c r="E94" s="171">
        <f>SUM(F91,F92,F93)</f>
        <v>0</v>
      </c>
      <c r="F94" s="171" t="e">
        <f>E94/E13</f>
        <v>#DIV/0!</v>
      </c>
      <c r="H94" s="90">
        <f>SUM(I91,I92,I93)</f>
        <v>0</v>
      </c>
      <c r="I94" s="90" t="e">
        <f>H94/H13</f>
        <v>#DIV/0!</v>
      </c>
      <c r="K94" s="171">
        <f>SUM(L91,L92,L93)</f>
        <v>0</v>
      </c>
      <c r="L94" s="171" t="e">
        <f>K94/K13</f>
        <v>#DIV/0!</v>
      </c>
      <c r="N94" s="90">
        <f>SUM(O91,O92,O93)</f>
        <v>0</v>
      </c>
      <c r="O94" s="90" t="e">
        <f>N94/N13</f>
        <v>#DIV/0!</v>
      </c>
      <c r="Q94" s="171">
        <f>SUM(R91,R92,R93)</f>
        <v>0</v>
      </c>
      <c r="R94" s="171" t="e">
        <f>Q94/Q13</f>
        <v>#DIV/0!</v>
      </c>
      <c r="T94" s="90">
        <f>SUM(U91,U92,U93)</f>
        <v>0</v>
      </c>
      <c r="U94" s="90" t="e">
        <f>T94/T13</f>
        <v>#DIV/0!</v>
      </c>
      <c r="W94" s="171">
        <f>SUM(X91,X92,X93)</f>
        <v>0</v>
      </c>
      <c r="X94" s="171" t="e">
        <f>W94/W13</f>
        <v>#DIV/0!</v>
      </c>
      <c r="Z94" s="155">
        <f>SUM(AA91,AA92,AA93)</f>
        <v>0</v>
      </c>
      <c r="AA94" s="155" t="e">
        <f>Z94/Z13</f>
        <v>#DIV/0!</v>
      </c>
      <c r="AC94" s="155">
        <f>SUM(AD91,AD92,AD93)</f>
        <v>0</v>
      </c>
      <c r="AD94" s="155" t="e">
        <f>AC94/AC13</f>
        <v>#DIV/0!</v>
      </c>
      <c r="AF94" s="175">
        <f>SUM(B94,E94,H94,K94,N94,Q94,T94,W94,Z94,AC94)</f>
        <v>0</v>
      </c>
      <c r="AG94" s="175" t="e">
        <f>AF94/AF13</f>
        <v>#DIV/0!</v>
      </c>
      <c r="AI94" s="159" t="s">
        <v>758</v>
      </c>
    </row>
    <row r="95" spans="1:35" x14ac:dyDescent="0.25">
      <c r="A95" s="159" t="s">
        <v>757</v>
      </c>
      <c r="B95" s="90">
        <f>B93/4</f>
        <v>0</v>
      </c>
      <c r="C95" s="155">
        <f>B93/2</f>
        <v>0</v>
      </c>
      <c r="E95" s="171">
        <f>E93/4</f>
        <v>0</v>
      </c>
      <c r="F95" s="171">
        <f>E93/2</f>
        <v>0</v>
      </c>
      <c r="H95" s="90">
        <f>H93/4</f>
        <v>0</v>
      </c>
      <c r="I95" s="155">
        <f>H93/2</f>
        <v>0</v>
      </c>
      <c r="K95" s="171">
        <f>K93/4</f>
        <v>0</v>
      </c>
      <c r="L95" s="171">
        <f>K93/2</f>
        <v>0</v>
      </c>
      <c r="N95" s="90">
        <f>N93/4</f>
        <v>0</v>
      </c>
      <c r="O95" s="155">
        <f>N93/2</f>
        <v>0</v>
      </c>
      <c r="Q95" s="171">
        <f>Q93/4</f>
        <v>0</v>
      </c>
      <c r="R95" s="171">
        <f>Q93/2</f>
        <v>0</v>
      </c>
      <c r="T95" s="90">
        <f>T93/4</f>
        <v>0</v>
      </c>
      <c r="U95" s="155">
        <f>T93/2</f>
        <v>0</v>
      </c>
      <c r="W95" s="171">
        <f>W93/4</f>
        <v>0</v>
      </c>
      <c r="X95" s="171">
        <f>W93/2</f>
        <v>0</v>
      </c>
      <c r="Z95" s="155">
        <f>Z93/4</f>
        <v>0</v>
      </c>
      <c r="AA95" s="155">
        <f>Z93/2</f>
        <v>0</v>
      </c>
      <c r="AC95" s="155">
        <f>AC93/4</f>
        <v>0</v>
      </c>
      <c r="AD95" s="155">
        <f>AC93/2</f>
        <v>0</v>
      </c>
      <c r="AF95" s="175">
        <f>AF93/4</f>
        <v>0</v>
      </c>
      <c r="AG95" s="175">
        <f>AF93/2</f>
        <v>0</v>
      </c>
      <c r="AI95" s="159" t="s">
        <v>757</v>
      </c>
    </row>
    <row r="96" spans="1:35" s="27" customFormat="1" x14ac:dyDescent="0.25">
      <c r="A96" s="166" t="s">
        <v>770</v>
      </c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Z96" s="156"/>
      <c r="AA96" s="156"/>
      <c r="AC96" s="156"/>
      <c r="AD96" s="156"/>
      <c r="AE96" s="156"/>
      <c r="AF96" s="156">
        <f t="shared" ref="AF96:AF120" si="68">SUM(B96,E96,H96,K96,N96,Q96,T96,W96)</f>
        <v>0</v>
      </c>
      <c r="AG96" s="156">
        <f t="shared" ref="AG96:AG122" si="69">SUM(C96,F96,I96,L96,O96,R96,U96,X96)</f>
        <v>0</v>
      </c>
      <c r="AI96" s="166" t="s">
        <v>770</v>
      </c>
    </row>
    <row r="97" spans="1:35" x14ac:dyDescent="0.25">
      <c r="A97" s="159" t="s">
        <v>762</v>
      </c>
      <c r="B97" s="90">
        <f>'RLT3 (UNCLASS)'!Y164</f>
        <v>0</v>
      </c>
      <c r="C97" s="90">
        <f>B97*5</f>
        <v>0</v>
      </c>
      <c r="E97" s="171">
        <f>'RLT7(UNCLASS)'!Y164</f>
        <v>0</v>
      </c>
      <c r="F97" s="171">
        <f>E97*5</f>
        <v>0</v>
      </c>
      <c r="H97" s="90">
        <f>'RLT4(UNCLASS)'!Y164</f>
        <v>0</v>
      </c>
      <c r="I97" s="90">
        <f>H97*5</f>
        <v>0</v>
      </c>
      <c r="K97" s="171">
        <f>'12TH REG(UNCLASS)'!Y164</f>
        <v>0</v>
      </c>
      <c r="L97" s="171">
        <f>K97*5</f>
        <v>0</v>
      </c>
      <c r="N97" s="90">
        <f>'HQBN(UNCLASS)'!Y164</f>
        <v>0</v>
      </c>
      <c r="O97" s="90">
        <f>N97*5</f>
        <v>0</v>
      </c>
      <c r="Q97" s="171">
        <f>'LAR(UNCLASS)'!Y164</f>
        <v>0</v>
      </c>
      <c r="R97" s="171">
        <f>Q97*5</f>
        <v>0</v>
      </c>
      <c r="T97" s="90">
        <f>'RECON(UNCLASS)'!Y164</f>
        <v>0</v>
      </c>
      <c r="U97" s="90">
        <f>T97*5</f>
        <v>0</v>
      </c>
      <c r="W97" s="171">
        <f>'LE(UNCLASS)'!Y164</f>
        <v>0</v>
      </c>
      <c r="X97" s="171">
        <f>W97*5</f>
        <v>0</v>
      </c>
      <c r="Z97" s="155">
        <f>'AATF(UNCLASS)'!Y164</f>
        <v>0</v>
      </c>
      <c r="AA97" s="155">
        <f>Z97*5</f>
        <v>0</v>
      </c>
      <c r="AC97" s="155">
        <f>'CEB(UNCLASS)'!Y164</f>
        <v>0</v>
      </c>
      <c r="AD97" s="155">
        <f>AC97*5</f>
        <v>0</v>
      </c>
      <c r="AF97" s="175">
        <f>SUM(B97,E97,H97,K97,N97,Q97,T97,W97,Z97,AC97)</f>
        <v>0</v>
      </c>
      <c r="AG97" s="175">
        <f>AF97*5</f>
        <v>0</v>
      </c>
      <c r="AI97" s="159" t="s">
        <v>762</v>
      </c>
    </row>
    <row r="98" spans="1:35" x14ac:dyDescent="0.25">
      <c r="A98" s="159" t="s">
        <v>763</v>
      </c>
      <c r="B98" s="90">
        <f>'RLT3 (UNCLASS)'!Y36</f>
        <v>0</v>
      </c>
      <c r="C98" s="90">
        <f>B98*850</f>
        <v>0</v>
      </c>
      <c r="E98" s="171">
        <f>'RLT7(UNCLASS)'!Y36</f>
        <v>0</v>
      </c>
      <c r="F98" s="171">
        <f>E98*850</f>
        <v>0</v>
      </c>
      <c r="H98" s="90">
        <f>'RLT4(UNCLASS)'!Y36</f>
        <v>0</v>
      </c>
      <c r="I98" s="90">
        <f>H98*850</f>
        <v>0</v>
      </c>
      <c r="K98" s="171">
        <f>'12TH REG(UNCLASS)'!Y36</f>
        <v>0</v>
      </c>
      <c r="L98" s="171">
        <f>K98*850</f>
        <v>0</v>
      </c>
      <c r="N98" s="90">
        <f>'HQBN(UNCLASS)'!Y36</f>
        <v>0</v>
      </c>
      <c r="O98" s="90">
        <f>N98*850</f>
        <v>0</v>
      </c>
      <c r="Q98" s="171">
        <f>'LAR(UNCLASS)'!Y36</f>
        <v>0</v>
      </c>
      <c r="R98" s="171">
        <f>Q98*850</f>
        <v>0</v>
      </c>
      <c r="T98" s="90">
        <f>'RECON(UNCLASS)'!Y36</f>
        <v>0</v>
      </c>
      <c r="U98" s="90">
        <f>T98*850</f>
        <v>0</v>
      </c>
      <c r="W98" s="171">
        <f>'LE(UNCLASS)'!Y36</f>
        <v>0</v>
      </c>
      <c r="X98" s="171">
        <f>W98*850</f>
        <v>0</v>
      </c>
      <c r="Z98" s="155">
        <f>'AATF(UNCLASS)'!Y36</f>
        <v>0</v>
      </c>
      <c r="AA98" s="155">
        <f>Z98*850</f>
        <v>0</v>
      </c>
      <c r="AC98" s="155">
        <f>'CEB(UNCLASS)'!Y36</f>
        <v>0</v>
      </c>
      <c r="AD98" s="155">
        <f>AC98*850</f>
        <v>0</v>
      </c>
      <c r="AF98" s="175">
        <f>SUM(B98,E98,H98,K98,N98,Q98,T98,W98,Z98,AC98)</f>
        <v>0</v>
      </c>
      <c r="AG98" s="175">
        <f>AF98*850</f>
        <v>0</v>
      </c>
      <c r="AI98" s="159" t="s">
        <v>763</v>
      </c>
    </row>
    <row r="99" spans="1:35" x14ac:dyDescent="0.25">
      <c r="A99" s="159" t="s">
        <v>764</v>
      </c>
      <c r="B99" s="90">
        <f>'RLT3 (UNCLASS)'!Y84</f>
        <v>0</v>
      </c>
      <c r="C99" s="90">
        <f>B99*4800</f>
        <v>0</v>
      </c>
      <c r="E99" s="171">
        <f>'RLT7(UNCLASS)'!Y84</f>
        <v>0</v>
      </c>
      <c r="F99" s="171">
        <f>E99*4800</f>
        <v>0</v>
      </c>
      <c r="H99" s="90">
        <f>'RLT4(UNCLASS)'!Y84</f>
        <v>0</v>
      </c>
      <c r="I99" s="90">
        <f>H99*4800</f>
        <v>0</v>
      </c>
      <c r="K99" s="171">
        <f>'12TH REG(UNCLASS)'!Y84</f>
        <v>0</v>
      </c>
      <c r="L99" s="171">
        <f>K99*4800</f>
        <v>0</v>
      </c>
      <c r="N99" s="90">
        <f>'HQBN(UNCLASS)'!Y84</f>
        <v>0</v>
      </c>
      <c r="O99" s="90">
        <f>N99*4800</f>
        <v>0</v>
      </c>
      <c r="Q99" s="171">
        <f>'LAR(UNCLASS)'!Y84</f>
        <v>0</v>
      </c>
      <c r="R99" s="171">
        <f>Q99*4800</f>
        <v>0</v>
      </c>
      <c r="T99" s="90">
        <f>'RECON(UNCLASS)'!Y84</f>
        <v>0</v>
      </c>
      <c r="U99" s="90">
        <f>T99*4800</f>
        <v>0</v>
      </c>
      <c r="W99" s="171">
        <f>'LE(UNCLASS)'!Y84</f>
        <v>0</v>
      </c>
      <c r="X99" s="171">
        <f>W99*4800</f>
        <v>0</v>
      </c>
      <c r="Z99" s="155">
        <f>'AATF(UNCLASS)'!Y84</f>
        <v>0</v>
      </c>
      <c r="AA99" s="155">
        <f>Z99*4800</f>
        <v>0</v>
      </c>
      <c r="AC99" s="155">
        <f>'CEB(UNCLASS)'!Y84</f>
        <v>0</v>
      </c>
      <c r="AD99" s="155">
        <f>AC99*4800</f>
        <v>0</v>
      </c>
      <c r="AF99" s="175">
        <f>SUM(B99,E99,H99,K99,N99,Q99,T99,W99,Z99,AC99)</f>
        <v>0</v>
      </c>
      <c r="AG99" s="175">
        <f>AF99*2800</f>
        <v>0</v>
      </c>
      <c r="AI99" s="159" t="s">
        <v>764</v>
      </c>
    </row>
    <row r="100" spans="1:35" x14ac:dyDescent="0.25">
      <c r="A100" s="159" t="s">
        <v>810</v>
      </c>
      <c r="B100" s="90">
        <f>SUM(C98,C99,C97)</f>
        <v>0</v>
      </c>
      <c r="C100" s="155" t="e">
        <f>B100/B28</f>
        <v>#DIV/0!</v>
      </c>
      <c r="E100" s="171">
        <f>SUM(F98,F99,F97)</f>
        <v>0</v>
      </c>
      <c r="F100" s="171" t="e">
        <f>E100/E28</f>
        <v>#DIV/0!</v>
      </c>
      <c r="H100" s="90">
        <f>SUM(I98,I99,I97)</f>
        <v>0</v>
      </c>
      <c r="I100" s="90" t="e">
        <f>H100/H28</f>
        <v>#DIV/0!</v>
      </c>
      <c r="K100" s="171">
        <f>SUM(L98,L99,L97)</f>
        <v>0</v>
      </c>
      <c r="L100" s="171" t="e">
        <f>K100/K28</f>
        <v>#DIV/0!</v>
      </c>
      <c r="N100" s="90">
        <f>SUM(O98,O99,O97)</f>
        <v>0</v>
      </c>
      <c r="O100" s="90" t="e">
        <f>N100/N28</f>
        <v>#DIV/0!</v>
      </c>
      <c r="Q100" s="171">
        <f>SUM(R98,R99,R97)</f>
        <v>0</v>
      </c>
      <c r="R100" s="171" t="e">
        <f>Q100/Q28</f>
        <v>#DIV/0!</v>
      </c>
      <c r="T100" s="90">
        <f>SUM(U98,U99,U97)</f>
        <v>0</v>
      </c>
      <c r="U100" s="90" t="e">
        <f>T100/T28</f>
        <v>#DIV/0!</v>
      </c>
      <c r="W100" s="171">
        <f>SUM(X98,X99,X97)</f>
        <v>0</v>
      </c>
      <c r="X100" s="171" t="e">
        <f>W100/W28</f>
        <v>#DIV/0!</v>
      </c>
      <c r="Z100" s="155">
        <f>SUM(AA98,AA99,AA97)</f>
        <v>0</v>
      </c>
      <c r="AA100" s="155" t="e">
        <f>Z100/Z28</f>
        <v>#DIV/0!</v>
      </c>
      <c r="AC100" s="155">
        <f>SUM(AD98,AD99,AD97)</f>
        <v>0</v>
      </c>
      <c r="AD100" s="155" t="e">
        <f>AC100/AC28</f>
        <v>#DIV/0!</v>
      </c>
      <c r="AF100" s="175">
        <f>SUM(AG98,AG99,AG97)</f>
        <v>0</v>
      </c>
      <c r="AG100" s="175" t="e">
        <f>AF100/AF28</f>
        <v>#DIV/0!</v>
      </c>
      <c r="AI100" s="159" t="s">
        <v>810</v>
      </c>
    </row>
    <row r="101" spans="1:35" x14ac:dyDescent="0.25">
      <c r="A101" s="159" t="s">
        <v>765</v>
      </c>
      <c r="B101" s="90">
        <f>(B98/4)+B99</f>
        <v>0</v>
      </c>
      <c r="C101" s="155">
        <f>B98/2</f>
        <v>0</v>
      </c>
      <c r="E101" s="171">
        <f>(E98/4)+E99</f>
        <v>0</v>
      </c>
      <c r="F101" s="171">
        <f>E98/2</f>
        <v>0</v>
      </c>
      <c r="H101" s="90">
        <f>(H98/4)+H99</f>
        <v>0</v>
      </c>
      <c r="I101" s="155">
        <f>H98/2</f>
        <v>0</v>
      </c>
      <c r="K101" s="171">
        <f>(K98/4)+K99</f>
        <v>0</v>
      </c>
      <c r="L101" s="171">
        <f>K98/2</f>
        <v>0</v>
      </c>
      <c r="N101" s="90">
        <f>(N98/4)+N99</f>
        <v>0</v>
      </c>
      <c r="O101" s="155">
        <f>N98/2</f>
        <v>0</v>
      </c>
      <c r="Q101" s="171">
        <f>(Q98/4)+Q99</f>
        <v>0</v>
      </c>
      <c r="R101" s="171">
        <f>Q98/2</f>
        <v>0</v>
      </c>
      <c r="T101" s="90">
        <f>(T98/4)+T99</f>
        <v>0</v>
      </c>
      <c r="U101" s="155">
        <f>T98/2</f>
        <v>0</v>
      </c>
      <c r="W101" s="171">
        <f>(W98/4)+W99</f>
        <v>0</v>
      </c>
      <c r="X101" s="171">
        <f>W98/2</f>
        <v>0</v>
      </c>
      <c r="Z101" s="155">
        <f>(Z98/4)+Z99</f>
        <v>0</v>
      </c>
      <c r="AA101" s="155">
        <f>Z98/2</f>
        <v>0</v>
      </c>
      <c r="AC101" s="155">
        <f>(AC98/4)+AC99</f>
        <v>0</v>
      </c>
      <c r="AD101" s="155">
        <f>AC98/2</f>
        <v>0</v>
      </c>
      <c r="AF101" s="175">
        <f>(AF98/4)+AF99</f>
        <v>0</v>
      </c>
      <c r="AG101" s="175">
        <f>AF98/2</f>
        <v>0</v>
      </c>
      <c r="AI101" s="159" t="s">
        <v>765</v>
      </c>
    </row>
    <row r="102" spans="1:35" s="27" customFormat="1" x14ac:dyDescent="0.25">
      <c r="A102" s="166" t="s">
        <v>771</v>
      </c>
      <c r="B102" s="163" t="s">
        <v>711</v>
      </c>
      <c r="C102" s="163" t="s">
        <v>713</v>
      </c>
      <c r="D102" s="156"/>
      <c r="E102" s="163" t="s">
        <v>711</v>
      </c>
      <c r="F102" s="163" t="s">
        <v>713</v>
      </c>
      <c r="G102" s="156"/>
      <c r="H102" s="163" t="s">
        <v>711</v>
      </c>
      <c r="I102" s="163" t="s">
        <v>713</v>
      </c>
      <c r="J102" s="156"/>
      <c r="K102" s="163" t="s">
        <v>711</v>
      </c>
      <c r="L102" s="163" t="s">
        <v>713</v>
      </c>
      <c r="M102" s="156"/>
      <c r="N102" s="163" t="s">
        <v>711</v>
      </c>
      <c r="O102" s="163" t="s">
        <v>713</v>
      </c>
      <c r="P102" s="156"/>
      <c r="Q102" s="163" t="s">
        <v>711</v>
      </c>
      <c r="R102" s="163" t="s">
        <v>713</v>
      </c>
      <c r="S102" s="156"/>
      <c r="T102" s="163" t="s">
        <v>711</v>
      </c>
      <c r="U102" s="163" t="s">
        <v>713</v>
      </c>
      <c r="V102" s="156"/>
      <c r="W102" s="163" t="s">
        <v>711</v>
      </c>
      <c r="X102" s="163" t="s">
        <v>713</v>
      </c>
      <c r="Z102" s="163" t="s">
        <v>711</v>
      </c>
      <c r="AA102" s="163" t="s">
        <v>713</v>
      </c>
      <c r="AC102" s="163" t="s">
        <v>711</v>
      </c>
      <c r="AD102" s="163" t="s">
        <v>713</v>
      </c>
      <c r="AE102" s="163"/>
      <c r="AF102" s="163" t="s">
        <v>711</v>
      </c>
      <c r="AG102" s="163" t="s">
        <v>713</v>
      </c>
      <c r="AI102" s="166" t="s">
        <v>771</v>
      </c>
    </row>
    <row r="103" spans="1:35" x14ac:dyDescent="0.25">
      <c r="A103" s="159" t="s">
        <v>81</v>
      </c>
      <c r="B103" s="90">
        <f>B46</f>
        <v>0</v>
      </c>
      <c r="C103" s="90">
        <f>C46</f>
        <v>0</v>
      </c>
      <c r="E103" s="171">
        <f>E46</f>
        <v>0</v>
      </c>
      <c r="F103" s="171">
        <f>F46</f>
        <v>0</v>
      </c>
      <c r="H103" s="90">
        <f>H46</f>
        <v>0</v>
      </c>
      <c r="I103" s="90">
        <f>I46</f>
        <v>0</v>
      </c>
      <c r="K103" s="171">
        <f>K46</f>
        <v>0</v>
      </c>
      <c r="L103" s="171">
        <f>L46</f>
        <v>0</v>
      </c>
      <c r="N103" s="90">
        <f>N46</f>
        <v>0</v>
      </c>
      <c r="O103" s="90">
        <f>O46</f>
        <v>0</v>
      </c>
      <c r="Q103" s="171">
        <f>Q46</f>
        <v>0</v>
      </c>
      <c r="R103" s="171">
        <f>R46</f>
        <v>0</v>
      </c>
      <c r="T103" s="90">
        <f>T46</f>
        <v>0</v>
      </c>
      <c r="U103" s="90">
        <f>U46</f>
        <v>0</v>
      </c>
      <c r="W103" s="171">
        <f>W46</f>
        <v>0</v>
      </c>
      <c r="X103" s="171">
        <f>X46</f>
        <v>0</v>
      </c>
      <c r="Z103" s="155">
        <f>Z46</f>
        <v>0</v>
      </c>
      <c r="AA103" s="155">
        <f>AA46</f>
        <v>0</v>
      </c>
      <c r="AC103" s="155">
        <f>AC46</f>
        <v>0</v>
      </c>
      <c r="AD103" s="155">
        <f>AD46</f>
        <v>0</v>
      </c>
      <c r="AF103" s="175">
        <f>SUM(B103,E103,H103,K103,N103,Q103,T103,W103,Z103,AC103)</f>
        <v>0</v>
      </c>
      <c r="AG103" s="175">
        <f>AF103*3</f>
        <v>0</v>
      </c>
      <c r="AI103" s="159" t="s">
        <v>81</v>
      </c>
    </row>
    <row r="104" spans="1:35" x14ac:dyDescent="0.25">
      <c r="A104" s="159" t="s">
        <v>766</v>
      </c>
      <c r="B104" s="90">
        <f>B103/12</f>
        <v>0</v>
      </c>
      <c r="C104" s="90">
        <f>C103/12</f>
        <v>0</v>
      </c>
      <c r="E104" s="171">
        <f>E103/12</f>
        <v>0</v>
      </c>
      <c r="F104" s="171">
        <f>F103/12</f>
        <v>0</v>
      </c>
      <c r="H104" s="90">
        <f>H103/12</f>
        <v>0</v>
      </c>
      <c r="I104" s="90">
        <f>I103/12</f>
        <v>0</v>
      </c>
      <c r="K104" s="171">
        <f>K103/12</f>
        <v>0</v>
      </c>
      <c r="L104" s="171">
        <f>L103/12</f>
        <v>0</v>
      </c>
      <c r="N104" s="90">
        <f>N103/12</f>
        <v>0</v>
      </c>
      <c r="O104" s="90">
        <f>O103/12</f>
        <v>0</v>
      </c>
      <c r="Q104" s="171">
        <f>Q103/12</f>
        <v>0</v>
      </c>
      <c r="R104" s="171">
        <f>R103/12</f>
        <v>0</v>
      </c>
      <c r="T104" s="90">
        <f>T103/12</f>
        <v>0</v>
      </c>
      <c r="U104" s="90">
        <f>U103/12</f>
        <v>0</v>
      </c>
      <c r="W104" s="171">
        <f>W103/12</f>
        <v>0</v>
      </c>
      <c r="X104" s="171">
        <f>X103/12</f>
        <v>0</v>
      </c>
      <c r="Z104" s="155">
        <f>Z103/12</f>
        <v>0</v>
      </c>
      <c r="AA104" s="155">
        <f>AA103/12</f>
        <v>0</v>
      </c>
      <c r="AC104" s="155">
        <f>AC103/12</f>
        <v>0</v>
      </c>
      <c r="AD104" s="155">
        <f>AD103/12</f>
        <v>0</v>
      </c>
      <c r="AF104" s="175">
        <f>AF103/12</f>
        <v>0</v>
      </c>
      <c r="AG104" s="175">
        <f>AG103/12</f>
        <v>0</v>
      </c>
      <c r="AI104" s="159" t="s">
        <v>766</v>
      </c>
    </row>
    <row r="105" spans="1:35" x14ac:dyDescent="0.25">
      <c r="A105" s="159" t="s">
        <v>710</v>
      </c>
      <c r="B105" s="90">
        <f>B103/16</f>
        <v>0</v>
      </c>
      <c r="C105" s="90">
        <f>C103/16</f>
        <v>0</v>
      </c>
      <c r="E105" s="171">
        <f>E103/16</f>
        <v>0</v>
      </c>
      <c r="F105" s="171">
        <f>F103/16</f>
        <v>0</v>
      </c>
      <c r="H105" s="90">
        <f>H103/16</f>
        <v>0</v>
      </c>
      <c r="I105" s="90">
        <f>I103/16</f>
        <v>0</v>
      </c>
      <c r="K105" s="171">
        <f>K103/16</f>
        <v>0</v>
      </c>
      <c r="L105" s="171">
        <f>L103/16</f>
        <v>0</v>
      </c>
      <c r="N105" s="90">
        <f>N103/16</f>
        <v>0</v>
      </c>
      <c r="O105" s="90">
        <f>O103/16</f>
        <v>0</v>
      </c>
      <c r="Q105" s="171">
        <f>Q103/16</f>
        <v>0</v>
      </c>
      <c r="R105" s="171">
        <f>R103/16</f>
        <v>0</v>
      </c>
      <c r="T105" s="90">
        <f>T103/16</f>
        <v>0</v>
      </c>
      <c r="U105" s="90">
        <f>U103/16</f>
        <v>0</v>
      </c>
      <c r="W105" s="171">
        <f>W103/16</f>
        <v>0</v>
      </c>
      <c r="X105" s="171">
        <f>X103/16</f>
        <v>0</v>
      </c>
      <c r="Z105" s="155">
        <f>Z103/16</f>
        <v>0</v>
      </c>
      <c r="AA105" s="155">
        <f>AA103/16</f>
        <v>0</v>
      </c>
      <c r="AC105" s="155">
        <f>AC103/16</f>
        <v>0</v>
      </c>
      <c r="AD105" s="155">
        <f>AD103/16</f>
        <v>0</v>
      </c>
      <c r="AF105" s="175">
        <f>AF103/16</f>
        <v>0</v>
      </c>
      <c r="AG105" s="175">
        <f>AG103/16</f>
        <v>0</v>
      </c>
      <c r="AI105" s="159" t="s">
        <v>710</v>
      </c>
    </row>
    <row r="106" spans="1:35" s="27" customFormat="1" x14ac:dyDescent="0.25">
      <c r="A106" s="166" t="s">
        <v>767</v>
      </c>
      <c r="B106" s="163" t="s">
        <v>711</v>
      </c>
      <c r="C106" s="163" t="s">
        <v>713</v>
      </c>
      <c r="D106" s="156"/>
      <c r="E106" s="163" t="s">
        <v>711</v>
      </c>
      <c r="F106" s="163" t="s">
        <v>713</v>
      </c>
      <c r="G106" s="156"/>
      <c r="H106" s="163" t="s">
        <v>711</v>
      </c>
      <c r="I106" s="163" t="s">
        <v>713</v>
      </c>
      <c r="J106" s="156"/>
      <c r="K106" s="163" t="s">
        <v>711</v>
      </c>
      <c r="L106" s="163" t="s">
        <v>713</v>
      </c>
      <c r="M106" s="156"/>
      <c r="N106" s="163" t="s">
        <v>711</v>
      </c>
      <c r="O106" s="163" t="s">
        <v>713</v>
      </c>
      <c r="P106" s="156"/>
      <c r="Q106" s="163" t="s">
        <v>711</v>
      </c>
      <c r="R106" s="163" t="s">
        <v>713</v>
      </c>
      <c r="S106" s="156"/>
      <c r="T106" s="163" t="s">
        <v>711</v>
      </c>
      <c r="U106" s="163" t="s">
        <v>713</v>
      </c>
      <c r="V106" s="156"/>
      <c r="W106" s="163" t="s">
        <v>711</v>
      </c>
      <c r="X106" s="163" t="s">
        <v>713</v>
      </c>
      <c r="Z106" s="163" t="s">
        <v>711</v>
      </c>
      <c r="AA106" s="163" t="s">
        <v>713</v>
      </c>
      <c r="AC106" s="163" t="s">
        <v>711</v>
      </c>
      <c r="AD106" s="163" t="s">
        <v>713</v>
      </c>
      <c r="AE106" s="163"/>
      <c r="AF106" s="163" t="s">
        <v>711</v>
      </c>
      <c r="AG106" s="163" t="s">
        <v>713</v>
      </c>
      <c r="AI106" s="166" t="s">
        <v>767</v>
      </c>
    </row>
    <row r="107" spans="1:35" x14ac:dyDescent="0.25">
      <c r="A107" s="159" t="s">
        <v>142</v>
      </c>
      <c r="B107" s="90">
        <f>C23+C40+C58</f>
        <v>0</v>
      </c>
      <c r="C107" s="90">
        <f>B107*3</f>
        <v>0</v>
      </c>
      <c r="E107" s="171">
        <f>F23+F40+F58</f>
        <v>0</v>
      </c>
      <c r="F107" s="171">
        <f>E107*3</f>
        <v>0</v>
      </c>
      <c r="H107" s="90">
        <f>I23+I40+I58</f>
        <v>0</v>
      </c>
      <c r="I107" s="90">
        <f>H107*3</f>
        <v>0</v>
      </c>
      <c r="K107" s="171">
        <f>L23+L40+L58</f>
        <v>0</v>
      </c>
      <c r="L107" s="171">
        <f>K107*3</f>
        <v>0</v>
      </c>
      <c r="N107" s="90">
        <f>O23+O40+O58</f>
        <v>0</v>
      </c>
      <c r="O107" s="90">
        <f>N107*3</f>
        <v>0</v>
      </c>
      <c r="Q107" s="171">
        <f>R23+R40+R58</f>
        <v>0</v>
      </c>
      <c r="R107" s="171">
        <f>Q107*3</f>
        <v>0</v>
      </c>
      <c r="T107" s="90">
        <f>U23+U40+U58</f>
        <v>0</v>
      </c>
      <c r="U107" s="90">
        <f>T107*3</f>
        <v>0</v>
      </c>
      <c r="W107" s="171">
        <f>X23+X40+X58</f>
        <v>0</v>
      </c>
      <c r="X107" s="171">
        <f>W107*3</f>
        <v>0</v>
      </c>
      <c r="Z107" s="155">
        <f>AA23+AA40+AA58</f>
        <v>0</v>
      </c>
      <c r="AA107" s="155">
        <f>Z107*3</f>
        <v>0</v>
      </c>
      <c r="AC107" s="155">
        <f>AD23+AD40+AD58</f>
        <v>0</v>
      </c>
      <c r="AD107" s="155">
        <f>AC107*3</f>
        <v>0</v>
      </c>
      <c r="AF107" s="175">
        <f>SUM(B107,E107,H107,K107,N107,Q107,T107,W107,Z107,AC107)</f>
        <v>0</v>
      </c>
      <c r="AG107" s="175">
        <f>AF107*3</f>
        <v>0</v>
      </c>
      <c r="AI107" s="159" t="s">
        <v>142</v>
      </c>
    </row>
    <row r="108" spans="1:35" x14ac:dyDescent="0.25">
      <c r="A108" s="159" t="s">
        <v>768</v>
      </c>
      <c r="B108" s="90">
        <f>B107/7</f>
        <v>0</v>
      </c>
      <c r="C108" s="90">
        <f>C107/7</f>
        <v>0</v>
      </c>
      <c r="E108" s="171">
        <f>E107/7</f>
        <v>0</v>
      </c>
      <c r="F108" s="171">
        <f>F107/7</f>
        <v>0</v>
      </c>
      <c r="H108" s="90">
        <f>H107/7</f>
        <v>0</v>
      </c>
      <c r="I108" s="90">
        <f>I107/7</f>
        <v>0</v>
      </c>
      <c r="K108" s="171">
        <f>K107/7</f>
        <v>0</v>
      </c>
      <c r="L108" s="171">
        <f>L107/7</f>
        <v>0</v>
      </c>
      <c r="N108" s="90">
        <f>N107/7</f>
        <v>0</v>
      </c>
      <c r="O108" s="90">
        <f>O107/7</f>
        <v>0</v>
      </c>
      <c r="Q108" s="171">
        <f>Q107/7</f>
        <v>0</v>
      </c>
      <c r="R108" s="171">
        <f>R107/7</f>
        <v>0</v>
      </c>
      <c r="T108" s="90">
        <f>T107/7</f>
        <v>0</v>
      </c>
      <c r="U108" s="90">
        <f>U107/7</f>
        <v>0</v>
      </c>
      <c r="W108" s="171">
        <f>W107/7</f>
        <v>0</v>
      </c>
      <c r="X108" s="171">
        <f>X107/7</f>
        <v>0</v>
      </c>
      <c r="Z108" s="155">
        <f>Z107/7</f>
        <v>0</v>
      </c>
      <c r="AA108" s="155">
        <f>AA107/7</f>
        <v>0</v>
      </c>
      <c r="AC108" s="155">
        <f>AC107/7</f>
        <v>0</v>
      </c>
      <c r="AD108" s="155">
        <f>AD107/7</f>
        <v>0</v>
      </c>
      <c r="AF108" s="175">
        <f>AF107/7</f>
        <v>0</v>
      </c>
      <c r="AG108" s="175">
        <f>AG107/7</f>
        <v>0</v>
      </c>
      <c r="AI108" s="159" t="s">
        <v>768</v>
      </c>
    </row>
    <row r="109" spans="1:35" s="27" customFormat="1" ht="26.4" x14ac:dyDescent="0.25">
      <c r="A109" s="166" t="s">
        <v>776</v>
      </c>
      <c r="B109" s="168" t="s">
        <v>774</v>
      </c>
      <c r="C109" s="168" t="s">
        <v>775</v>
      </c>
      <c r="D109" s="169"/>
      <c r="E109" s="168" t="s">
        <v>774</v>
      </c>
      <c r="F109" s="168" t="s">
        <v>775</v>
      </c>
      <c r="G109" s="169"/>
      <c r="H109" s="168" t="s">
        <v>774</v>
      </c>
      <c r="I109" s="168" t="s">
        <v>775</v>
      </c>
      <c r="J109" s="169"/>
      <c r="K109" s="168" t="s">
        <v>774</v>
      </c>
      <c r="L109" s="168" t="s">
        <v>775</v>
      </c>
      <c r="M109" s="169"/>
      <c r="N109" s="168" t="s">
        <v>774</v>
      </c>
      <c r="O109" s="168" t="s">
        <v>775</v>
      </c>
      <c r="P109" s="169"/>
      <c r="Q109" s="168" t="s">
        <v>774</v>
      </c>
      <c r="R109" s="168" t="s">
        <v>775</v>
      </c>
      <c r="S109" s="169"/>
      <c r="T109" s="168" t="s">
        <v>774</v>
      </c>
      <c r="U109" s="168" t="s">
        <v>775</v>
      </c>
      <c r="V109" s="169"/>
      <c r="W109" s="168" t="s">
        <v>774</v>
      </c>
      <c r="X109" s="168" t="s">
        <v>775</v>
      </c>
      <c r="Z109" s="168" t="s">
        <v>774</v>
      </c>
      <c r="AA109" s="168" t="s">
        <v>775</v>
      </c>
      <c r="AC109" s="168" t="s">
        <v>774</v>
      </c>
      <c r="AD109" s="168" t="s">
        <v>775</v>
      </c>
      <c r="AE109" s="168"/>
      <c r="AF109" s="168" t="s">
        <v>774</v>
      </c>
      <c r="AG109" s="168" t="s">
        <v>775</v>
      </c>
      <c r="AI109" s="166" t="s">
        <v>776</v>
      </c>
    </row>
    <row r="110" spans="1:35" x14ac:dyDescent="0.25">
      <c r="A110" s="159" t="s">
        <v>772</v>
      </c>
      <c r="B110" s="90">
        <f>(B86/2)+(B87/24)</f>
        <v>0</v>
      </c>
      <c r="C110" s="90">
        <f>B110*0.25</f>
        <v>0</v>
      </c>
      <c r="E110" s="171">
        <f>(E86/2)+(E87/24)</f>
        <v>0</v>
      </c>
      <c r="F110" s="171">
        <f>E110*0.25</f>
        <v>0</v>
      </c>
      <c r="H110" s="90">
        <f>(H86/2)+(H87/24)</f>
        <v>0</v>
      </c>
      <c r="I110" s="90">
        <f>H110*0.25</f>
        <v>0</v>
      </c>
      <c r="K110" s="171">
        <f>(K86/2)+(K87/24)</f>
        <v>0</v>
      </c>
      <c r="L110" s="171">
        <f>K110*0.25</f>
        <v>0</v>
      </c>
      <c r="N110" s="90">
        <f>(N86/2)+(N87/24)</f>
        <v>0</v>
      </c>
      <c r="O110" s="90">
        <f>N110*0.25</f>
        <v>0</v>
      </c>
      <c r="Q110" s="171">
        <f>(Q86/2)+(Q87/24)</f>
        <v>0</v>
      </c>
      <c r="R110" s="171">
        <f>Q110*0.25</f>
        <v>0</v>
      </c>
      <c r="T110" s="90">
        <f>(T86/2)+(T87/24)</f>
        <v>0</v>
      </c>
      <c r="U110" s="90">
        <f>T110*0.25</f>
        <v>0</v>
      </c>
      <c r="W110" s="171">
        <f>(W86/2)+(W87/24)</f>
        <v>0</v>
      </c>
      <c r="X110" s="171">
        <f>W110*0.25</f>
        <v>0</v>
      </c>
      <c r="Z110" s="155">
        <f>(Z86/2)+(Z87/24)</f>
        <v>0</v>
      </c>
      <c r="AA110" s="155">
        <f>Z110*0.25</f>
        <v>0</v>
      </c>
      <c r="AC110" s="155">
        <f>(AC86/2)+(AC87/24)</f>
        <v>0</v>
      </c>
      <c r="AD110" s="155">
        <f>AC110*0.25</f>
        <v>0</v>
      </c>
      <c r="AF110" s="175">
        <f>SUM(B110,E110,H110,K110,N110,Q110,T110,W110,Z110,AC110)</f>
        <v>0</v>
      </c>
      <c r="AG110" s="175">
        <f>AF110*0.25</f>
        <v>0</v>
      </c>
      <c r="AI110" s="159" t="s">
        <v>772</v>
      </c>
    </row>
    <row r="111" spans="1:35" x14ac:dyDescent="0.25">
      <c r="A111" s="159" t="s">
        <v>773</v>
      </c>
      <c r="B111" s="90">
        <f>(B86/4)+(B87/32)</f>
        <v>0</v>
      </c>
      <c r="C111" s="90">
        <f>B111*0.25</f>
        <v>0</v>
      </c>
      <c r="E111" s="171">
        <f>(E86/4)+(E87/32)</f>
        <v>0</v>
      </c>
      <c r="F111" s="171">
        <f>E111*0.25</f>
        <v>0</v>
      </c>
      <c r="H111" s="90">
        <f>(H86/4)+(H87/32)</f>
        <v>0</v>
      </c>
      <c r="I111" s="90">
        <f>H111*0.25</f>
        <v>0</v>
      </c>
      <c r="K111" s="171">
        <f>(K86/4)+(K87/32)</f>
        <v>0</v>
      </c>
      <c r="L111" s="171">
        <f>K111*0.25</f>
        <v>0</v>
      </c>
      <c r="N111" s="90">
        <f>(N86/4)+(N87/32)</f>
        <v>0</v>
      </c>
      <c r="O111" s="90">
        <f>N111*0.25</f>
        <v>0</v>
      </c>
      <c r="Q111" s="171">
        <f>(Q86/4)+(Q87/32)</f>
        <v>0</v>
      </c>
      <c r="R111" s="171">
        <f>Q111*0.25</f>
        <v>0</v>
      </c>
      <c r="T111" s="90">
        <f>(T86/4)+(T87/32)</f>
        <v>0</v>
      </c>
      <c r="U111" s="90">
        <f>T111*0.25</f>
        <v>0</v>
      </c>
      <c r="W111" s="171">
        <f>(W86/4)+(W87/32)</f>
        <v>0</v>
      </c>
      <c r="X111" s="171">
        <f>W111*0.25</f>
        <v>0</v>
      </c>
      <c r="Z111" s="155">
        <f>(Z86/4)+(Z87/32)</f>
        <v>0</v>
      </c>
      <c r="AA111" s="155">
        <f>Z111*0.25</f>
        <v>0</v>
      </c>
      <c r="AC111" s="155">
        <f>(AC86/4)+(AC87/32)</f>
        <v>0</v>
      </c>
      <c r="AD111" s="155">
        <f>AC111*0.25</f>
        <v>0</v>
      </c>
      <c r="AF111" s="175">
        <f>(AF86/4)+(AF87/32)</f>
        <v>0</v>
      </c>
      <c r="AG111" s="175">
        <f>AF111*0.25</f>
        <v>0</v>
      </c>
      <c r="AI111" s="159" t="s">
        <v>773</v>
      </c>
    </row>
    <row r="112" spans="1:35" s="27" customFormat="1" x14ac:dyDescent="0.25">
      <c r="A112" s="166" t="s">
        <v>736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Z112" s="156"/>
      <c r="AA112" s="156"/>
      <c r="AC112" s="156"/>
      <c r="AD112" s="156"/>
      <c r="AE112" s="156"/>
      <c r="AF112" s="156">
        <f t="shared" si="68"/>
        <v>0</v>
      </c>
      <c r="AG112" s="156">
        <f t="shared" si="69"/>
        <v>0</v>
      </c>
      <c r="AI112" s="166" t="s">
        <v>736</v>
      </c>
    </row>
    <row r="113" spans="1:35" x14ac:dyDescent="0.25">
      <c r="A113" s="159" t="s">
        <v>777</v>
      </c>
      <c r="B113" s="90">
        <f>(B76-B99)-(B98/4)</f>
        <v>0</v>
      </c>
      <c r="C113" s="156"/>
      <c r="E113" s="146">
        <f>(E76-E99)-(E98/4)</f>
        <v>0</v>
      </c>
      <c r="F113" s="156"/>
      <c r="H113" s="90">
        <f>(H76-H99)-(H98/4)</f>
        <v>0</v>
      </c>
      <c r="I113" s="156"/>
      <c r="K113" s="146">
        <f>(K76-K99)-(K98/4)</f>
        <v>0</v>
      </c>
      <c r="L113" s="156"/>
      <c r="N113" s="90">
        <f>(N76-N99)-(N98/4)</f>
        <v>0</v>
      </c>
      <c r="O113" s="156"/>
      <c r="Q113" s="90">
        <f>(Q76-Q99)-(Q98/4)</f>
        <v>0</v>
      </c>
      <c r="R113" s="156"/>
      <c r="T113" s="90">
        <f>(T76-T99)-(T98/4)</f>
        <v>0</v>
      </c>
      <c r="U113" s="156"/>
      <c r="W113" s="90">
        <f>(W76-W99)-(W98/4)</f>
        <v>0</v>
      </c>
      <c r="X113" s="156"/>
      <c r="Z113" s="155">
        <f>(Z76-Z99)-(Z98/4)</f>
        <v>0</v>
      </c>
      <c r="AA113" s="156"/>
      <c r="AC113" s="155">
        <f>(AC76-AC99)-(AC98/4)</f>
        <v>0</v>
      </c>
      <c r="AD113" s="156"/>
      <c r="AF113" s="175">
        <f>SUM(B113,E113,H113,K113,N113,Q113,T113,W113,Z113,AC113)</f>
        <v>0</v>
      </c>
      <c r="AG113" s="156">
        <f t="shared" si="69"/>
        <v>0</v>
      </c>
      <c r="AI113" s="159" t="s">
        <v>777</v>
      </c>
    </row>
    <row r="114" spans="1:35" x14ac:dyDescent="0.25">
      <c r="A114" s="159" t="s">
        <v>779</v>
      </c>
      <c r="B114" s="90">
        <f>B72-C104</f>
        <v>0</v>
      </c>
      <c r="C114" s="90">
        <f>B114*16</f>
        <v>0</v>
      </c>
      <c r="E114" s="90">
        <f>E72-F104</f>
        <v>0</v>
      </c>
      <c r="F114" s="171">
        <f>E114*16</f>
        <v>0</v>
      </c>
      <c r="H114" s="90">
        <f>H72-I104</f>
        <v>0</v>
      </c>
      <c r="I114" s="90">
        <f>H114*16</f>
        <v>0</v>
      </c>
      <c r="K114" s="90">
        <f>K72-L104</f>
        <v>0</v>
      </c>
      <c r="L114" s="171">
        <f>K114*16</f>
        <v>0</v>
      </c>
      <c r="N114" s="90">
        <f>N72-O104</f>
        <v>0</v>
      </c>
      <c r="O114" s="90">
        <f>N114*16</f>
        <v>0</v>
      </c>
      <c r="Q114" s="90">
        <f>Q72-R104</f>
        <v>0</v>
      </c>
      <c r="R114" s="171">
        <f>Q114*16</f>
        <v>0</v>
      </c>
      <c r="T114" s="90">
        <f>T72-U104</f>
        <v>0</v>
      </c>
      <c r="U114" s="90">
        <f>T114*16</f>
        <v>0</v>
      </c>
      <c r="W114" s="90">
        <f>W72-X104</f>
        <v>0</v>
      </c>
      <c r="X114" s="171">
        <f>W114*16</f>
        <v>0</v>
      </c>
      <c r="Z114" s="155">
        <f>Z72-AA104</f>
        <v>0</v>
      </c>
      <c r="AA114" s="155">
        <f>Z114*16</f>
        <v>0</v>
      </c>
      <c r="AC114" s="155">
        <f>AC72-AD104</f>
        <v>0</v>
      </c>
      <c r="AD114" s="155">
        <f>AC114*16</f>
        <v>0</v>
      </c>
      <c r="AF114" s="175">
        <f>AF72-AG104</f>
        <v>0</v>
      </c>
      <c r="AG114" s="175">
        <f>AF114*16</f>
        <v>0</v>
      </c>
      <c r="AI114" s="159" t="s">
        <v>779</v>
      </c>
    </row>
    <row r="115" spans="1:35" ht="26.4" x14ac:dyDescent="0.25">
      <c r="A115" s="159" t="s">
        <v>778</v>
      </c>
      <c r="B115" s="90">
        <f>C95</f>
        <v>0</v>
      </c>
      <c r="C115" s="90">
        <f>B115*20</f>
        <v>0</v>
      </c>
      <c r="E115" s="171">
        <f>F95</f>
        <v>0</v>
      </c>
      <c r="F115" s="171">
        <f>E115*20</f>
        <v>0</v>
      </c>
      <c r="H115" s="90">
        <f>I95</f>
        <v>0</v>
      </c>
      <c r="I115" s="90">
        <f>H115*20</f>
        <v>0</v>
      </c>
      <c r="K115" s="171">
        <f>L95</f>
        <v>0</v>
      </c>
      <c r="L115" s="171">
        <f>K115*20</f>
        <v>0</v>
      </c>
      <c r="N115" s="90">
        <f>O95</f>
        <v>0</v>
      </c>
      <c r="O115" s="90">
        <f>N115*20</f>
        <v>0</v>
      </c>
      <c r="Q115" s="171">
        <f>R95</f>
        <v>0</v>
      </c>
      <c r="R115" s="171">
        <f>Q115*20</f>
        <v>0</v>
      </c>
      <c r="T115" s="90">
        <f>U95</f>
        <v>0</v>
      </c>
      <c r="U115" s="90">
        <f>T115*20</f>
        <v>0</v>
      </c>
      <c r="W115" s="171">
        <f>X95</f>
        <v>0</v>
      </c>
      <c r="X115" s="171">
        <f>W115*20</f>
        <v>0</v>
      </c>
      <c r="Z115" s="155">
        <f>AA95</f>
        <v>0</v>
      </c>
      <c r="AA115" s="155">
        <f>Z115*20</f>
        <v>0</v>
      </c>
      <c r="AC115" s="155">
        <f>AD95</f>
        <v>0</v>
      </c>
      <c r="AD115" s="155">
        <f>AC115*20</f>
        <v>0</v>
      </c>
      <c r="AF115" s="175">
        <f>AG95</f>
        <v>0</v>
      </c>
      <c r="AG115" s="175">
        <f>AF115*20</f>
        <v>0</v>
      </c>
      <c r="AI115" s="159" t="s">
        <v>778</v>
      </c>
    </row>
    <row r="116" spans="1:35" s="27" customFormat="1" x14ac:dyDescent="0.25">
      <c r="A116" s="166" t="s">
        <v>780</v>
      </c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Z116" s="156"/>
      <c r="AA116" s="156"/>
      <c r="AC116" s="156"/>
      <c r="AD116" s="156"/>
      <c r="AE116" s="156"/>
      <c r="AF116" s="156">
        <f t="shared" si="68"/>
        <v>0</v>
      </c>
      <c r="AG116" s="156">
        <f t="shared" si="69"/>
        <v>0</v>
      </c>
      <c r="AI116" s="166" t="s">
        <v>780</v>
      </c>
    </row>
    <row r="117" spans="1:35" x14ac:dyDescent="0.25">
      <c r="A117" s="159" t="s">
        <v>781</v>
      </c>
      <c r="B117" s="90">
        <f>'RLT3 (UNCLASS)'!E96</f>
        <v>0</v>
      </c>
      <c r="C117" s="156"/>
      <c r="E117" s="171">
        <f>'RLT7(UNCLASS)'!E96</f>
        <v>0</v>
      </c>
      <c r="F117" s="156"/>
      <c r="H117" s="90">
        <f>'RLT4(UNCLASS)'!E96</f>
        <v>0</v>
      </c>
      <c r="I117" s="156"/>
      <c r="K117" s="171">
        <f>'12TH REG(UNCLASS)'!E96</f>
        <v>0</v>
      </c>
      <c r="L117" s="156"/>
      <c r="N117" s="90">
        <f>'HQBN(UNCLASS)'!E96</f>
        <v>0</v>
      </c>
      <c r="O117" s="156"/>
      <c r="Q117" s="171">
        <f>'LAR(UNCLASS)'!E96</f>
        <v>0</v>
      </c>
      <c r="R117" s="156"/>
      <c r="T117" s="90">
        <f>'RECON(UNCLASS)'!E96</f>
        <v>0</v>
      </c>
      <c r="U117" s="156"/>
      <c r="W117" s="171">
        <f>'LE(UNCLASS)'!E96</f>
        <v>0</v>
      </c>
      <c r="X117" s="156"/>
      <c r="Z117" s="171">
        <f>'AATF(UNCLASS)'!E96</f>
        <v>0</v>
      </c>
      <c r="AA117" s="156"/>
      <c r="AC117" s="171">
        <f>'CEB(UNCLASS)'!E96</f>
        <v>0</v>
      </c>
      <c r="AD117" s="156"/>
      <c r="AF117" s="175">
        <f>SUM(B117,E117,H117,K117,N117,Q117,T117,W117,Z117,AC117)</f>
        <v>0</v>
      </c>
      <c r="AG117" s="156">
        <f t="shared" si="69"/>
        <v>0</v>
      </c>
      <c r="AI117" s="159" t="s">
        <v>781</v>
      </c>
    </row>
    <row r="118" spans="1:35" x14ac:dyDescent="0.25">
      <c r="A118" s="159" t="s">
        <v>782</v>
      </c>
      <c r="B118" s="90">
        <f>'RLT3 (UNCLASS)'!E97</f>
        <v>0</v>
      </c>
      <c r="C118" s="156"/>
      <c r="E118" s="171">
        <f>'RLT7(UNCLASS)'!E97</f>
        <v>0</v>
      </c>
      <c r="F118" s="156"/>
      <c r="H118" s="90">
        <f>'RLT4(UNCLASS)'!E97</f>
        <v>0</v>
      </c>
      <c r="I118" s="156"/>
      <c r="K118" s="171">
        <f>'12TH REG(UNCLASS)'!E97</f>
        <v>0</v>
      </c>
      <c r="L118" s="156"/>
      <c r="N118" s="90">
        <f>'HQBN(UNCLASS)'!E97</f>
        <v>0</v>
      </c>
      <c r="O118" s="156"/>
      <c r="Q118" s="171">
        <f>'LAR(UNCLASS)'!E97</f>
        <v>0</v>
      </c>
      <c r="R118" s="156"/>
      <c r="T118" s="90">
        <f>'RECON(UNCLASS)'!E97</f>
        <v>0</v>
      </c>
      <c r="U118" s="156"/>
      <c r="W118" s="171">
        <f>'LE(UNCLASS)'!E97</f>
        <v>0</v>
      </c>
      <c r="X118" s="156"/>
      <c r="Z118" s="171">
        <f>'AATF(UNCLASS)'!E97</f>
        <v>0</v>
      </c>
      <c r="AA118" s="156"/>
      <c r="AC118" s="171">
        <f>'CEB(UNCLASS)'!E97</f>
        <v>0</v>
      </c>
      <c r="AD118" s="156"/>
      <c r="AF118" s="175">
        <f>SUM(B118,E118,H118,K118,N118,Q118,T118,W118,Z118,AC118)</f>
        <v>0</v>
      </c>
      <c r="AG118" s="156">
        <f t="shared" si="69"/>
        <v>0</v>
      </c>
      <c r="AI118" s="159" t="s">
        <v>782</v>
      </c>
    </row>
    <row r="119" spans="1:35" x14ac:dyDescent="0.25">
      <c r="A119" s="159" t="s">
        <v>733</v>
      </c>
      <c r="B119" s="90">
        <f>'RLT3 (UNCLASS)'!E98</f>
        <v>0</v>
      </c>
      <c r="C119" s="90">
        <f>B119-B2</f>
        <v>0</v>
      </c>
      <c r="E119" s="171">
        <f>'RLT7(UNCLASS)'!E98</f>
        <v>0</v>
      </c>
      <c r="F119" s="171">
        <f>E119-E2</f>
        <v>0</v>
      </c>
      <c r="H119" s="90">
        <f>'RLT4(UNCLASS)'!E98</f>
        <v>0</v>
      </c>
      <c r="I119" s="90">
        <f>H119-H2</f>
        <v>0</v>
      </c>
      <c r="K119" s="171">
        <f>'12TH REG(UNCLASS)'!E98</f>
        <v>0</v>
      </c>
      <c r="L119" s="171">
        <f>K119-K2</f>
        <v>0</v>
      </c>
      <c r="N119" s="90">
        <f>'HQBN(UNCLASS)'!E98</f>
        <v>0</v>
      </c>
      <c r="O119" s="90">
        <f>N119-N2</f>
        <v>0</v>
      </c>
      <c r="Q119" s="171">
        <f>'LAR(UNCLASS)'!E98</f>
        <v>0</v>
      </c>
      <c r="R119" s="171">
        <f>Q119-Q2</f>
        <v>0</v>
      </c>
      <c r="T119" s="90">
        <f>'RECON(UNCLASS)'!E98</f>
        <v>0</v>
      </c>
      <c r="U119" s="90">
        <f>T119-T2</f>
        <v>0</v>
      </c>
      <c r="W119" s="171">
        <f>'LE(UNCLASS)'!E98</f>
        <v>0</v>
      </c>
      <c r="X119" s="171">
        <f>W119-W2</f>
        <v>0</v>
      </c>
      <c r="Z119" s="171">
        <f>'AATF(UNCLASS)'!E98</f>
        <v>0</v>
      </c>
      <c r="AA119" s="171">
        <f>Z119-Z2</f>
        <v>0</v>
      </c>
      <c r="AC119" s="171">
        <f>'CEB(UNCLASS)'!E98</f>
        <v>0</v>
      </c>
      <c r="AD119" s="171">
        <f>AC119-AC2</f>
        <v>0</v>
      </c>
      <c r="AF119" s="175">
        <f>SUM(B119,E119,H119,K119,N119,Q119,T119,W119,Z119,AC119)</f>
        <v>0</v>
      </c>
      <c r="AG119" s="171">
        <f>AF119-AF2</f>
        <v>0</v>
      </c>
      <c r="AI119" s="159" t="s">
        <v>733</v>
      </c>
    </row>
    <row r="120" spans="1:35" s="27" customFormat="1" ht="26.4" x14ac:dyDescent="0.25">
      <c r="A120" s="166" t="s">
        <v>784</v>
      </c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Z120" s="156"/>
      <c r="AA120" s="156"/>
      <c r="AC120" s="156"/>
      <c r="AD120" s="156"/>
      <c r="AE120" s="156"/>
      <c r="AF120" s="156">
        <f t="shared" si="68"/>
        <v>0</v>
      </c>
      <c r="AG120" s="156">
        <f t="shared" si="69"/>
        <v>0</v>
      </c>
      <c r="AI120" s="166" t="s">
        <v>784</v>
      </c>
    </row>
    <row r="121" spans="1:35" x14ac:dyDescent="0.25">
      <c r="A121" s="159" t="s">
        <v>788</v>
      </c>
      <c r="B121" s="90">
        <f>B117</f>
        <v>0</v>
      </c>
      <c r="C121" s="156"/>
      <c r="E121" s="171">
        <f>E117</f>
        <v>0</v>
      </c>
      <c r="F121" s="156"/>
      <c r="H121" s="90">
        <f>H117</f>
        <v>0</v>
      </c>
      <c r="I121" s="156"/>
      <c r="K121" s="171">
        <f>K117</f>
        <v>0</v>
      </c>
      <c r="L121" s="156"/>
      <c r="N121" s="90">
        <f>N117</f>
        <v>0</v>
      </c>
      <c r="O121" s="156"/>
      <c r="Q121" s="171">
        <f>Q117</f>
        <v>0</v>
      </c>
      <c r="R121" s="156"/>
      <c r="T121" s="90">
        <f>T117</f>
        <v>0</v>
      </c>
      <c r="U121" s="156"/>
      <c r="W121" s="171">
        <f>W117</f>
        <v>0</v>
      </c>
      <c r="X121" s="156"/>
      <c r="Z121" s="155">
        <f>Z117</f>
        <v>0</v>
      </c>
      <c r="AA121" s="156"/>
      <c r="AC121" s="155">
        <f>AC117</f>
        <v>0</v>
      </c>
      <c r="AD121" s="156"/>
      <c r="AF121" s="175">
        <f>AF117</f>
        <v>0</v>
      </c>
      <c r="AG121" s="156">
        <f>SUM(C121,F121,I121,L121,O121,R121,U121,X121)</f>
        <v>0</v>
      </c>
      <c r="AI121" s="159" t="s">
        <v>788</v>
      </c>
    </row>
    <row r="122" spans="1:35" x14ac:dyDescent="0.25">
      <c r="A122" s="159" t="s">
        <v>789</v>
      </c>
      <c r="B122" s="90">
        <f>B118-((C104*16)+(B95*12))</f>
        <v>0</v>
      </c>
      <c r="C122" s="156"/>
      <c r="E122" s="171">
        <f>E118-((F104*16)+(E95*12))</f>
        <v>0</v>
      </c>
      <c r="F122" s="156"/>
      <c r="H122" s="90">
        <f>H118-((I104*16)+(H95*12))</f>
        <v>0</v>
      </c>
      <c r="I122" s="156"/>
      <c r="K122" s="171">
        <f>K118-((L104*16)+(K95*12))</f>
        <v>0</v>
      </c>
      <c r="L122" s="156"/>
      <c r="N122" s="90">
        <f>N118-((O104*16)+(N95*12))</f>
        <v>0</v>
      </c>
      <c r="O122" s="156"/>
      <c r="Q122" s="171">
        <f>Q118-((R104*16)+(Q95*12))</f>
        <v>0</v>
      </c>
      <c r="R122" s="156"/>
      <c r="T122" s="90">
        <f>T118-((U104*16)+(T95*12))</f>
        <v>0</v>
      </c>
      <c r="U122" s="156"/>
      <c r="W122" s="171">
        <f>W118-((X104*16)+(W95*12))</f>
        <v>0</v>
      </c>
      <c r="X122" s="156"/>
      <c r="Z122" s="155">
        <f>Z118-((AA104*16)+(Z95*12))</f>
        <v>0</v>
      </c>
      <c r="AA122" s="156"/>
      <c r="AC122" s="155">
        <f>AC118-((AD104*16)+(AC95*12))</f>
        <v>0</v>
      </c>
      <c r="AD122" s="156"/>
      <c r="AF122" s="175">
        <f>AF118-((AG104*16)+(AF95*12))</f>
        <v>0</v>
      </c>
      <c r="AG122" s="156">
        <f t="shared" si="69"/>
        <v>0</v>
      </c>
      <c r="AI122" s="159" t="s">
        <v>789</v>
      </c>
    </row>
    <row r="123" spans="1:35" x14ac:dyDescent="0.25">
      <c r="A123" s="159" t="s">
        <v>733</v>
      </c>
      <c r="B123" s="90">
        <f>B121+B122</f>
        <v>0</v>
      </c>
      <c r="C123" s="90">
        <f>B123-B2</f>
        <v>0</v>
      </c>
      <c r="E123" s="171">
        <f>E121+E122</f>
        <v>0</v>
      </c>
      <c r="F123" s="171">
        <f>E123-E2</f>
        <v>0</v>
      </c>
      <c r="H123" s="90">
        <f>H121+H122</f>
        <v>0</v>
      </c>
      <c r="I123" s="90">
        <f>H123-H2</f>
        <v>0</v>
      </c>
      <c r="K123" s="171">
        <f>K121+K122</f>
        <v>0</v>
      </c>
      <c r="L123" s="171">
        <f>K123-K2</f>
        <v>0</v>
      </c>
      <c r="N123" s="90">
        <f>N121+N122</f>
        <v>0</v>
      </c>
      <c r="O123" s="90">
        <f>N123-N2</f>
        <v>0</v>
      </c>
      <c r="Q123" s="171">
        <f>Q121+Q122</f>
        <v>0</v>
      </c>
      <c r="R123" s="171">
        <f>Q123-Q2</f>
        <v>0</v>
      </c>
      <c r="T123" s="90">
        <f>T121+T122</f>
        <v>0</v>
      </c>
      <c r="U123" s="90">
        <f>T123-T2</f>
        <v>0</v>
      </c>
      <c r="W123" s="171">
        <f>W121+W122</f>
        <v>0</v>
      </c>
      <c r="X123" s="171">
        <f>W123-W2</f>
        <v>0</v>
      </c>
      <c r="Z123" s="155">
        <f>Z121+Z122</f>
        <v>0</v>
      </c>
      <c r="AA123" s="155">
        <f>Z123-Z2</f>
        <v>0</v>
      </c>
      <c r="AC123" s="155">
        <f>AC121+AC122</f>
        <v>0</v>
      </c>
      <c r="AD123" s="155">
        <f>AC123-AC2</f>
        <v>0</v>
      </c>
      <c r="AF123" s="175">
        <f>AF121+AF122</f>
        <v>0</v>
      </c>
      <c r="AG123" s="175">
        <f>AF123-AF2</f>
        <v>0</v>
      </c>
      <c r="AI123" s="159" t="s">
        <v>733</v>
      </c>
    </row>
    <row r="124" spans="1:35" ht="26.4" x14ac:dyDescent="0.25">
      <c r="A124" s="159" t="s">
        <v>790</v>
      </c>
      <c r="B124" s="90">
        <f>B123/20</f>
        <v>0</v>
      </c>
      <c r="C124" s="90">
        <f>C123/20</f>
        <v>0</v>
      </c>
      <c r="E124" s="171">
        <f>E123/20</f>
        <v>0</v>
      </c>
      <c r="F124" s="171">
        <f>F123/20</f>
        <v>0</v>
      </c>
      <c r="H124" s="90">
        <f>H123/20</f>
        <v>0</v>
      </c>
      <c r="I124" s="90">
        <f>I123/20</f>
        <v>0</v>
      </c>
      <c r="K124" s="171">
        <f>K123/20</f>
        <v>0</v>
      </c>
      <c r="L124" s="171">
        <f>L123/20</f>
        <v>0</v>
      </c>
      <c r="N124" s="90">
        <f>N123/20</f>
        <v>0</v>
      </c>
      <c r="O124" s="90">
        <f>O123/20</f>
        <v>0</v>
      </c>
      <c r="Q124" s="171">
        <f>Q123/20</f>
        <v>0</v>
      </c>
      <c r="R124" s="171">
        <f>R123/20</f>
        <v>0</v>
      </c>
      <c r="T124" s="90">
        <f>T123/20</f>
        <v>0</v>
      </c>
      <c r="U124" s="90">
        <f>U123/20</f>
        <v>0</v>
      </c>
      <c r="W124" s="171">
        <f>W123/20</f>
        <v>0</v>
      </c>
      <c r="X124" s="171">
        <f>X123/20</f>
        <v>0</v>
      </c>
      <c r="Z124" s="155">
        <f>Z123/20</f>
        <v>0</v>
      </c>
      <c r="AA124" s="155">
        <f>AA123/20</f>
        <v>0</v>
      </c>
      <c r="AC124" s="155">
        <f>AC123/20</f>
        <v>0</v>
      </c>
      <c r="AD124" s="155">
        <f>AD123/20</f>
        <v>0</v>
      </c>
      <c r="AF124" s="175">
        <f>AF123/20</f>
        <v>0</v>
      </c>
      <c r="AG124" s="175">
        <f>AG123/20</f>
        <v>0</v>
      </c>
      <c r="AI124" s="159" t="s">
        <v>790</v>
      </c>
    </row>
    <row r="125" spans="1:35" s="27" customFormat="1" x14ac:dyDescent="0.25">
      <c r="A125" s="160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Z125" s="156"/>
      <c r="AA125" s="156"/>
      <c r="AC125" s="156"/>
      <c r="AD125" s="156"/>
      <c r="AE125" s="156"/>
      <c r="AF125" s="156"/>
      <c r="AG125" s="156"/>
      <c r="AI125" s="160"/>
    </row>
    <row r="126" spans="1:35" ht="20.399999999999999" x14ac:dyDescent="0.35">
      <c r="A126" s="170" t="s">
        <v>786</v>
      </c>
      <c r="B126" s="195" t="s">
        <v>801</v>
      </c>
      <c r="C126" s="196"/>
      <c r="E126" s="189" t="s">
        <v>802</v>
      </c>
      <c r="F126" s="190"/>
      <c r="H126" s="195" t="s">
        <v>803</v>
      </c>
      <c r="I126" s="196"/>
      <c r="N126" s="195" t="s">
        <v>800</v>
      </c>
      <c r="O126" s="196"/>
      <c r="Z126" s="155"/>
      <c r="AA126" s="155"/>
      <c r="AC126" s="155"/>
      <c r="AD126" s="155"/>
      <c r="AI126" s="170" t="s">
        <v>786</v>
      </c>
    </row>
    <row r="127" spans="1:35" x14ac:dyDescent="0.25">
      <c r="A127" s="161" t="s">
        <v>785</v>
      </c>
      <c r="B127" s="197"/>
      <c r="C127" s="198"/>
      <c r="E127" s="191"/>
      <c r="F127" s="192"/>
      <c r="H127" s="197"/>
      <c r="I127" s="198"/>
      <c r="N127" s="197"/>
      <c r="O127" s="198"/>
      <c r="Z127" s="155"/>
      <c r="AA127" s="155"/>
      <c r="AC127" s="155"/>
      <c r="AD127" s="155"/>
      <c r="AI127" s="161" t="s">
        <v>785</v>
      </c>
    </row>
    <row r="128" spans="1:35" ht="26.4" x14ac:dyDescent="0.25">
      <c r="A128" s="161" t="s">
        <v>797</v>
      </c>
      <c r="B128" s="197"/>
      <c r="C128" s="198"/>
      <c r="E128" s="191"/>
      <c r="F128" s="192"/>
      <c r="H128" s="197"/>
      <c r="I128" s="198"/>
      <c r="N128" s="197"/>
      <c r="O128" s="198"/>
      <c r="Z128" s="155"/>
      <c r="AA128" s="155"/>
      <c r="AC128" s="155"/>
      <c r="AD128" s="155"/>
      <c r="AI128" s="161" t="s">
        <v>797</v>
      </c>
    </row>
    <row r="129" spans="1:35" ht="26.4" x14ac:dyDescent="0.25">
      <c r="A129" s="161" t="s">
        <v>787</v>
      </c>
      <c r="B129" s="197"/>
      <c r="C129" s="198"/>
      <c r="E129" s="191"/>
      <c r="F129" s="192"/>
      <c r="H129" s="197"/>
      <c r="I129" s="198"/>
      <c r="N129" s="197"/>
      <c r="O129" s="198"/>
      <c r="Z129" s="155"/>
      <c r="AA129" s="155"/>
      <c r="AC129" s="155"/>
      <c r="AD129" s="155"/>
      <c r="AI129" s="161" t="s">
        <v>787</v>
      </c>
    </row>
    <row r="130" spans="1:35" ht="39.6" x14ac:dyDescent="0.25">
      <c r="A130" s="161" t="s">
        <v>791</v>
      </c>
      <c r="B130" s="199"/>
      <c r="C130" s="200"/>
      <c r="E130" s="193"/>
      <c r="F130" s="194"/>
      <c r="H130" s="199"/>
      <c r="I130" s="200"/>
      <c r="N130" s="199"/>
      <c r="O130" s="200"/>
      <c r="Z130" s="155"/>
      <c r="AA130" s="155"/>
      <c r="AC130" s="155"/>
      <c r="AD130" s="155"/>
      <c r="AI130" s="161" t="s">
        <v>791</v>
      </c>
    </row>
    <row r="131" spans="1:35" x14ac:dyDescent="0.25">
      <c r="Z131" s="155"/>
      <c r="AA131" s="155"/>
      <c r="AC131" s="155"/>
      <c r="AD131" s="155"/>
    </row>
    <row r="132" spans="1:35" x14ac:dyDescent="0.25">
      <c r="Z132" s="155"/>
      <c r="AA132" s="155"/>
      <c r="AC132" s="155"/>
      <c r="AD132" s="155"/>
    </row>
    <row r="133" spans="1:35" x14ac:dyDescent="0.25">
      <c r="Z133" s="155"/>
      <c r="AA133" s="155"/>
      <c r="AC133" s="155"/>
      <c r="AD133" s="155"/>
    </row>
    <row r="134" spans="1:35" x14ac:dyDescent="0.25">
      <c r="Z134" s="155"/>
      <c r="AA134" s="155"/>
      <c r="AC134" s="155"/>
      <c r="AD134" s="155"/>
    </row>
    <row r="135" spans="1:35" x14ac:dyDescent="0.25">
      <c r="Z135" s="155"/>
      <c r="AA135" s="155"/>
      <c r="AC135" s="155"/>
      <c r="AD135" s="155"/>
    </row>
    <row r="136" spans="1:35" x14ac:dyDescent="0.25">
      <c r="Z136" s="155"/>
      <c r="AA136" s="155"/>
      <c r="AC136" s="155"/>
      <c r="AD136" s="155"/>
    </row>
    <row r="137" spans="1:35" x14ac:dyDescent="0.25">
      <c r="Z137" s="155"/>
      <c r="AA137" s="155"/>
      <c r="AC137" s="155"/>
      <c r="AD137" s="155"/>
    </row>
    <row r="138" spans="1:35" x14ac:dyDescent="0.25">
      <c r="Z138" s="155"/>
      <c r="AA138" s="155"/>
      <c r="AC138" s="155"/>
      <c r="AD138" s="155"/>
    </row>
    <row r="139" spans="1:35" x14ac:dyDescent="0.25">
      <c r="Z139" s="155"/>
      <c r="AA139" s="155"/>
      <c r="AC139" s="155"/>
      <c r="AD139" s="155"/>
    </row>
    <row r="140" spans="1:35" x14ac:dyDescent="0.25">
      <c r="Z140" s="155"/>
      <c r="AA140" s="155"/>
      <c r="AC140" s="155"/>
      <c r="AD140" s="155"/>
    </row>
    <row r="141" spans="1:35" x14ac:dyDescent="0.25">
      <c r="Z141" s="155"/>
      <c r="AA141" s="155"/>
      <c r="AC141" s="155"/>
      <c r="AD141" s="155"/>
    </row>
    <row r="142" spans="1:35" x14ac:dyDescent="0.25">
      <c r="Z142" s="155"/>
      <c r="AA142" s="155"/>
      <c r="AC142" s="155"/>
      <c r="AD142" s="155"/>
    </row>
    <row r="143" spans="1:35" x14ac:dyDescent="0.25">
      <c r="Z143" s="155"/>
      <c r="AA143" s="155"/>
      <c r="AC143" s="155"/>
      <c r="AD143" s="155"/>
    </row>
    <row r="144" spans="1:35" x14ac:dyDescent="0.25">
      <c r="Z144" s="155"/>
      <c r="AA144" s="155"/>
      <c r="AC144" s="155"/>
      <c r="AD144" s="155"/>
    </row>
    <row r="145" spans="26:30" x14ac:dyDescent="0.25">
      <c r="Z145" s="155"/>
      <c r="AA145" s="155"/>
      <c r="AC145" s="155"/>
      <c r="AD145" s="155"/>
    </row>
    <row r="146" spans="26:30" x14ac:dyDescent="0.25">
      <c r="Z146" s="155"/>
      <c r="AA146" s="155"/>
      <c r="AC146" s="155"/>
      <c r="AD146" s="155"/>
    </row>
    <row r="147" spans="26:30" x14ac:dyDescent="0.25">
      <c r="Z147" s="155"/>
      <c r="AA147" s="155"/>
      <c r="AC147" s="155"/>
      <c r="AD147" s="155"/>
    </row>
  </sheetData>
  <mergeCells count="26">
    <mergeCell ref="AF1:AG1"/>
    <mergeCell ref="AF2:AG2"/>
    <mergeCell ref="B1:C1"/>
    <mergeCell ref="E1:F1"/>
    <mergeCell ref="H1:I1"/>
    <mergeCell ref="K1:L1"/>
    <mergeCell ref="B2:C2"/>
    <mergeCell ref="E2:F2"/>
    <mergeCell ref="H2:I2"/>
    <mergeCell ref="K2:L2"/>
    <mergeCell ref="W1:X1"/>
    <mergeCell ref="W2:X2"/>
    <mergeCell ref="N1:O1"/>
    <mergeCell ref="N2:O2"/>
    <mergeCell ref="AC1:AD1"/>
    <mergeCell ref="AC2:AD2"/>
    <mergeCell ref="E126:F130"/>
    <mergeCell ref="B126:C130"/>
    <mergeCell ref="Q1:R1"/>
    <mergeCell ref="Q2:R2"/>
    <mergeCell ref="Z1:AA1"/>
    <mergeCell ref="Z2:AA2"/>
    <mergeCell ref="H126:I130"/>
    <mergeCell ref="N126:O130"/>
    <mergeCell ref="T1:U1"/>
    <mergeCell ref="T2:U2"/>
  </mergeCells>
  <pageMargins left="0.7" right="0.7" top="0.75" bottom="0.75" header="0.3" footer="0.3"/>
  <pageSetup scale="92" orientation="portrait" r:id="rId1"/>
  <rowBreaks count="2" manualBreakCount="2">
    <brk id="49" max="33" man="1"/>
    <brk id="101" max="16383" man="1"/>
  </rowBreaks>
  <colBreaks count="3" manualBreakCount="3">
    <brk id="4" max="144" man="1"/>
    <brk id="19" max="144" man="1"/>
    <brk id="31" max="14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8" sqref="A38"/>
    </sheetView>
  </sheetViews>
  <sheetFormatPr defaultColWidth="9.109375" defaultRowHeight="13.2" x14ac:dyDescent="0.25"/>
  <cols>
    <col min="1" max="1" width="9.109375" style="2"/>
    <col min="2" max="2" width="52.88671875" style="2" customWidth="1"/>
    <col min="3" max="3" width="10.44140625" style="7" customWidth="1"/>
    <col min="4" max="4" width="7" style="3" customWidth="1"/>
    <col min="5" max="5" width="5.88671875" style="3" customWidth="1"/>
    <col min="6" max="6" width="6" style="3" customWidth="1"/>
    <col min="7" max="7" width="6.6640625" style="3" customWidth="1"/>
    <col min="8" max="8" width="6.44140625" style="3" customWidth="1"/>
    <col min="9" max="9" width="6.109375" style="3" customWidth="1"/>
    <col min="10" max="10" width="6.44140625" style="3" customWidth="1"/>
    <col min="11" max="11" width="6" style="3" customWidth="1"/>
    <col min="12" max="13" width="6.44140625" style="3" customWidth="1"/>
    <col min="14" max="14" width="5.6640625" style="3" customWidth="1"/>
    <col min="15" max="15" width="7.44140625" style="3" customWidth="1"/>
    <col min="16" max="16" width="7.109375" style="3" customWidth="1"/>
    <col min="17" max="17" width="6.88671875" style="3" customWidth="1"/>
    <col min="18" max="18" width="7.33203125" style="3" customWidth="1"/>
    <col min="19" max="19" width="6.44140625" style="3" customWidth="1"/>
    <col min="20" max="20" width="5" style="3" customWidth="1"/>
    <col min="21" max="21" width="5.6640625" style="3" customWidth="1"/>
    <col min="22" max="22" width="3.109375" style="18" customWidth="1"/>
    <col min="23" max="23" width="8.109375" style="20" customWidth="1"/>
    <col min="24" max="24" width="6.5546875" style="20" customWidth="1"/>
    <col min="25" max="25" width="6.33203125" style="20" customWidth="1"/>
    <col min="26" max="26" width="6.5546875" style="20" customWidth="1"/>
    <col min="27" max="27" width="8.33203125" style="20" customWidth="1"/>
    <col min="28" max="28" width="9.44140625" style="20" customWidth="1"/>
    <col min="29" max="29" width="8.109375" style="21" customWidth="1"/>
    <col min="30" max="30" width="7.109375" style="21" customWidth="1"/>
    <col min="31" max="31" width="8.109375" style="20" customWidth="1"/>
    <col min="32" max="32" width="6.44140625" style="20" customWidth="1"/>
    <col min="33" max="33" width="7.33203125" style="20" customWidth="1"/>
    <col min="34" max="34" width="5.6640625" style="20" customWidth="1"/>
    <col min="35" max="35" width="9.44140625" style="20" customWidth="1"/>
    <col min="36" max="36" width="4.44140625" style="20" customWidth="1"/>
    <col min="37" max="37" width="5.33203125" style="20" customWidth="1"/>
    <col min="38" max="38" width="6.109375" style="20" customWidth="1"/>
    <col min="39" max="39" width="5.6640625" style="20" customWidth="1"/>
    <col min="40" max="40" width="2" style="16" customWidth="1"/>
    <col min="41" max="41" width="5.109375" style="7" customWidth="1"/>
    <col min="42" max="42" width="6.109375" style="7" customWidth="1"/>
    <col min="43" max="43" width="6.44140625" style="9" customWidth="1"/>
    <col min="44" max="44" width="4.6640625" style="9" customWidth="1"/>
    <col min="45" max="45" width="6" style="9" customWidth="1"/>
    <col min="46" max="46" width="4.33203125" style="9" customWidth="1"/>
    <col min="47" max="47" width="2.44140625" style="48" customWidth="1"/>
    <col min="48" max="50" width="9.109375" style="20"/>
    <col min="51" max="51" width="1.5546875" style="50" customWidth="1"/>
    <col min="52" max="54" width="9.109375" style="20"/>
    <col min="55" max="16384" width="9.109375" style="9"/>
  </cols>
  <sheetData>
    <row r="1" spans="1:54" s="11" customFormat="1" ht="21" customHeight="1" x14ac:dyDescent="0.25">
      <c r="A1" s="14" t="s">
        <v>21</v>
      </c>
      <c r="B1" s="14"/>
      <c r="C1" s="12"/>
      <c r="D1" s="14"/>
      <c r="E1" s="14"/>
      <c r="F1" s="14"/>
      <c r="G1" s="14"/>
      <c r="H1" s="14"/>
      <c r="I1" s="14"/>
      <c r="J1" s="14"/>
      <c r="K1" s="14"/>
      <c r="L1" s="12"/>
      <c r="M1" s="12"/>
      <c r="N1" s="12"/>
      <c r="O1" s="12"/>
      <c r="P1" s="12"/>
      <c r="Q1" s="12"/>
      <c r="R1" s="12"/>
      <c r="S1" s="12"/>
      <c r="T1" s="12"/>
      <c r="U1" s="12"/>
      <c r="V1" s="15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15"/>
      <c r="AO1" s="12"/>
      <c r="AP1" s="12"/>
      <c r="AU1" s="47"/>
      <c r="AV1" s="24"/>
      <c r="AW1" s="24"/>
      <c r="AX1" s="24"/>
      <c r="AY1" s="51"/>
      <c r="AZ1" s="24"/>
      <c r="BA1" s="24"/>
      <c r="BB1" s="24"/>
    </row>
    <row r="2" spans="1:54" s="2" customFormat="1" ht="88.5" customHeight="1" x14ac:dyDescent="0.25">
      <c r="A2" s="2" t="s">
        <v>4</v>
      </c>
      <c r="B2" s="2" t="s">
        <v>5</v>
      </c>
      <c r="C2" s="44" t="s">
        <v>72</v>
      </c>
      <c r="D2" s="42" t="s">
        <v>24</v>
      </c>
      <c r="E2" s="42" t="s">
        <v>26</v>
      </c>
      <c r="F2" s="42" t="s">
        <v>29</v>
      </c>
      <c r="G2" s="42" t="s">
        <v>30</v>
      </c>
      <c r="H2" s="42" t="s">
        <v>108</v>
      </c>
      <c r="I2" s="42" t="s">
        <v>22</v>
      </c>
      <c r="J2" s="42" t="s">
        <v>27</v>
      </c>
      <c r="K2" s="42" t="s">
        <v>23</v>
      </c>
      <c r="L2" s="42" t="s">
        <v>25</v>
      </c>
      <c r="M2" s="42" t="s">
        <v>28</v>
      </c>
      <c r="N2" s="42" t="s">
        <v>34</v>
      </c>
      <c r="O2" s="42" t="s">
        <v>32</v>
      </c>
      <c r="P2" s="42" t="s">
        <v>33</v>
      </c>
      <c r="Q2" s="42" t="s">
        <v>31</v>
      </c>
      <c r="R2" s="42" t="s">
        <v>109</v>
      </c>
      <c r="S2" s="42" t="s">
        <v>110</v>
      </c>
      <c r="T2" s="42" t="s">
        <v>598</v>
      </c>
      <c r="U2" s="42" t="s">
        <v>680</v>
      </c>
      <c r="V2" s="43" t="s">
        <v>73</v>
      </c>
      <c r="W2" s="42" t="s">
        <v>75</v>
      </c>
      <c r="X2" s="42" t="s">
        <v>76</v>
      </c>
      <c r="Y2" s="42" t="s">
        <v>84</v>
      </c>
      <c r="Z2" s="42" t="s">
        <v>77</v>
      </c>
      <c r="AA2" s="42" t="s">
        <v>376</v>
      </c>
      <c r="AB2" s="49" t="s">
        <v>91</v>
      </c>
      <c r="AC2" s="49" t="s">
        <v>36</v>
      </c>
      <c r="AD2" s="49" t="s">
        <v>92</v>
      </c>
      <c r="AE2" s="49" t="s">
        <v>78</v>
      </c>
      <c r="AF2" s="49" t="s">
        <v>79</v>
      </c>
      <c r="AG2" s="49" t="s">
        <v>94</v>
      </c>
      <c r="AH2" s="49" t="s">
        <v>95</v>
      </c>
      <c r="AI2" s="49" t="s">
        <v>80</v>
      </c>
      <c r="AJ2" s="49" t="s">
        <v>379</v>
      </c>
      <c r="AK2" s="49" t="s">
        <v>371</v>
      </c>
      <c r="AL2" s="49" t="s">
        <v>82</v>
      </c>
      <c r="AM2" s="49" t="s">
        <v>83</v>
      </c>
      <c r="AN2" s="43" t="s">
        <v>97</v>
      </c>
      <c r="AO2" s="42" t="s">
        <v>401</v>
      </c>
      <c r="AP2" s="42" t="s">
        <v>402</v>
      </c>
      <c r="AQ2" s="42" t="s">
        <v>406</v>
      </c>
      <c r="AR2" s="42" t="s">
        <v>405</v>
      </c>
      <c r="AS2" s="42" t="s">
        <v>403</v>
      </c>
      <c r="AT2" s="42" t="s">
        <v>404</v>
      </c>
      <c r="AU2" s="43" t="s">
        <v>97</v>
      </c>
      <c r="AV2" s="49" t="s">
        <v>411</v>
      </c>
      <c r="AW2" s="49" t="s">
        <v>412</v>
      </c>
      <c r="AX2" s="53" t="s">
        <v>483</v>
      </c>
      <c r="AY2" s="52" t="s">
        <v>97</v>
      </c>
      <c r="AZ2" s="49" t="s">
        <v>413</v>
      </c>
      <c r="BA2" s="49" t="s">
        <v>414</v>
      </c>
      <c r="BB2" s="53" t="s">
        <v>482</v>
      </c>
    </row>
    <row r="3" spans="1:54" x14ac:dyDescent="0.25">
      <c r="A3" s="10" t="s">
        <v>213</v>
      </c>
      <c r="B3" s="10" t="s">
        <v>560</v>
      </c>
      <c r="C3" s="7" t="s">
        <v>391</v>
      </c>
      <c r="D3" s="7">
        <v>2</v>
      </c>
      <c r="E3" s="7">
        <v>8</v>
      </c>
      <c r="F3" s="7">
        <v>4</v>
      </c>
      <c r="G3" s="7">
        <v>6</v>
      </c>
      <c r="H3" s="7">
        <v>6</v>
      </c>
      <c r="I3" s="7">
        <v>3</v>
      </c>
      <c r="J3" s="7">
        <v>3</v>
      </c>
      <c r="K3" s="7">
        <v>7</v>
      </c>
      <c r="L3" s="7">
        <v>3</v>
      </c>
      <c r="M3" s="7">
        <v>16</v>
      </c>
      <c r="N3" s="7">
        <v>5</v>
      </c>
      <c r="O3" s="7">
        <v>5</v>
      </c>
      <c r="P3" s="7">
        <v>5</v>
      </c>
      <c r="Q3" s="7">
        <v>9</v>
      </c>
      <c r="R3" s="7">
        <v>23</v>
      </c>
      <c r="S3" s="7">
        <v>23</v>
      </c>
      <c r="T3" s="7">
        <f>R3+S3</f>
        <v>46</v>
      </c>
      <c r="U3" s="7">
        <v>0</v>
      </c>
      <c r="V3" s="16"/>
      <c r="W3" s="19">
        <v>182.5</v>
      </c>
      <c r="X3" s="19">
        <v>86</v>
      </c>
      <c r="Y3" s="19">
        <v>73.5</v>
      </c>
      <c r="Z3" s="19">
        <f t="shared" ref="Z3:Z33" si="0">(W3/12)*(X3/12)</f>
        <v>108.99305555555557</v>
      </c>
      <c r="AA3" s="19">
        <f t="shared" ref="AA3:AA34" si="1">(W3/12)*(X3/12)*(Y3/12)</f>
        <v>667.58246527777783</v>
      </c>
      <c r="AB3" s="19">
        <v>10300</v>
      </c>
      <c r="AC3" s="20">
        <v>25</v>
      </c>
      <c r="AD3" s="20">
        <v>11</v>
      </c>
      <c r="AE3" s="41">
        <v>2</v>
      </c>
      <c r="AF3" s="41">
        <v>0</v>
      </c>
      <c r="AG3" s="41">
        <v>0</v>
      </c>
      <c r="AH3" s="41">
        <v>0</v>
      </c>
      <c r="AI3" s="20">
        <v>4450</v>
      </c>
      <c r="AJ3" s="41">
        <v>1</v>
      </c>
      <c r="AK3" s="41">
        <v>0</v>
      </c>
      <c r="AL3" s="41">
        <v>0</v>
      </c>
      <c r="AM3" s="41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V3" s="20">
        <f>1809/Z3</f>
        <v>16.597387703090153</v>
      </c>
      <c r="AW3" s="33">
        <f>120000/AB3</f>
        <v>11.650485436893204</v>
      </c>
      <c r="AX3" s="20">
        <f>AB3/120000</f>
        <v>8.5833333333333331E-2</v>
      </c>
      <c r="AZ3" s="33">
        <f>1850/Z3</f>
        <v>16.973558458107675</v>
      </c>
      <c r="BA3" s="20">
        <f>412000/AB3</f>
        <v>40</v>
      </c>
      <c r="BB3" s="20">
        <f>Z3/1850</f>
        <v>5.8915165165165172E-2</v>
      </c>
    </row>
    <row r="4" spans="1:54" x14ac:dyDescent="0.25">
      <c r="A4" s="10" t="s">
        <v>214</v>
      </c>
      <c r="B4" s="10" t="s">
        <v>561</v>
      </c>
      <c r="C4" s="7" t="s">
        <v>391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10</v>
      </c>
      <c r="N4" s="7">
        <v>4</v>
      </c>
      <c r="O4" s="7">
        <v>4</v>
      </c>
      <c r="P4" s="7">
        <v>4</v>
      </c>
      <c r="Q4" s="7">
        <v>4</v>
      </c>
      <c r="R4" s="7">
        <v>5</v>
      </c>
      <c r="S4" s="7">
        <v>5</v>
      </c>
      <c r="T4" s="7">
        <f t="shared" ref="T4:T67" si="2">R4+S4</f>
        <v>10</v>
      </c>
      <c r="U4" s="7">
        <v>0</v>
      </c>
      <c r="V4" s="16"/>
      <c r="W4" s="19">
        <v>182.5</v>
      </c>
      <c r="X4" s="19">
        <v>86</v>
      </c>
      <c r="Y4" s="19">
        <v>73.5</v>
      </c>
      <c r="Z4" s="19">
        <f t="shared" si="0"/>
        <v>108.99305555555557</v>
      </c>
      <c r="AA4" s="19">
        <f t="shared" si="1"/>
        <v>667.58246527777783</v>
      </c>
      <c r="AB4" s="19">
        <v>10300</v>
      </c>
      <c r="AC4" s="20">
        <v>25</v>
      </c>
      <c r="AD4" s="20">
        <v>11</v>
      </c>
      <c r="AE4" s="41">
        <v>2</v>
      </c>
      <c r="AF4" s="41">
        <v>0</v>
      </c>
      <c r="AG4" s="41">
        <v>0</v>
      </c>
      <c r="AH4" s="41">
        <v>0</v>
      </c>
      <c r="AI4" s="41">
        <v>4450</v>
      </c>
      <c r="AJ4" s="41">
        <v>1</v>
      </c>
      <c r="AK4" s="41">
        <v>0</v>
      </c>
      <c r="AL4" s="41">
        <v>0</v>
      </c>
      <c r="AM4" s="41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V4" s="20">
        <f t="shared" ref="AV4:AV67" si="3">1809/Z4</f>
        <v>16.597387703090153</v>
      </c>
      <c r="AW4" s="33">
        <f t="shared" ref="AW4:AW67" si="4">120000/AB4</f>
        <v>11.650485436893204</v>
      </c>
      <c r="AX4" s="20">
        <f>AB4/120000</f>
        <v>8.5833333333333331E-2</v>
      </c>
      <c r="AZ4" s="33">
        <f>1850/Z4</f>
        <v>16.973558458107675</v>
      </c>
      <c r="BA4" s="20">
        <f>412000/AB4</f>
        <v>40</v>
      </c>
      <c r="BB4" s="20">
        <f>Z4/1850</f>
        <v>5.8915165165165172E-2</v>
      </c>
    </row>
    <row r="5" spans="1:54" x14ac:dyDescent="0.25">
      <c r="A5" s="10" t="s">
        <v>215</v>
      </c>
      <c r="B5" s="10" t="s">
        <v>563</v>
      </c>
      <c r="C5" s="7" t="s">
        <v>391</v>
      </c>
      <c r="D5" s="7">
        <v>0</v>
      </c>
      <c r="E5" s="7">
        <v>9</v>
      </c>
      <c r="F5" s="7">
        <v>0</v>
      </c>
      <c r="G5" s="7">
        <v>0</v>
      </c>
      <c r="H5" s="7">
        <v>15</v>
      </c>
      <c r="I5" s="7">
        <v>5</v>
      </c>
      <c r="J5" s="7">
        <v>3</v>
      </c>
      <c r="K5" s="7">
        <v>6</v>
      </c>
      <c r="L5" s="7">
        <v>4</v>
      </c>
      <c r="M5" s="7">
        <v>15</v>
      </c>
      <c r="N5" s="7">
        <v>4</v>
      </c>
      <c r="O5" s="7">
        <v>4</v>
      </c>
      <c r="P5" s="7">
        <v>4</v>
      </c>
      <c r="Q5" s="7">
        <v>4</v>
      </c>
      <c r="R5" s="7">
        <v>0</v>
      </c>
      <c r="S5" s="7">
        <v>0</v>
      </c>
      <c r="T5" s="7">
        <f t="shared" si="2"/>
        <v>0</v>
      </c>
      <c r="U5" s="7">
        <v>0</v>
      </c>
      <c r="V5" s="16"/>
      <c r="W5" s="19">
        <v>182.5</v>
      </c>
      <c r="X5" s="19">
        <v>86</v>
      </c>
      <c r="Y5" s="19">
        <v>73.5</v>
      </c>
      <c r="Z5" s="19">
        <f t="shared" si="0"/>
        <v>108.99305555555557</v>
      </c>
      <c r="AA5" s="19">
        <f t="shared" si="1"/>
        <v>667.58246527777783</v>
      </c>
      <c r="AB5" s="19">
        <v>10300</v>
      </c>
      <c r="AC5" s="20">
        <v>25</v>
      </c>
      <c r="AD5" s="41">
        <v>11</v>
      </c>
      <c r="AE5" s="41">
        <v>2</v>
      </c>
      <c r="AF5" s="41">
        <v>0</v>
      </c>
      <c r="AG5" s="41">
        <v>0</v>
      </c>
      <c r="AH5" s="41">
        <v>0</v>
      </c>
      <c r="AI5" s="41">
        <v>4450</v>
      </c>
      <c r="AJ5" s="41">
        <v>1</v>
      </c>
      <c r="AK5" s="41">
        <v>0</v>
      </c>
      <c r="AL5" s="41">
        <v>0</v>
      </c>
      <c r="AM5" s="41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V5" s="20">
        <f t="shared" si="3"/>
        <v>16.597387703090153</v>
      </c>
      <c r="AW5" s="33">
        <f t="shared" si="4"/>
        <v>11.650485436893204</v>
      </c>
      <c r="AX5" s="20">
        <f>AB5/120000</f>
        <v>8.5833333333333331E-2</v>
      </c>
      <c r="AZ5" s="33">
        <f>1850/Z5</f>
        <v>16.973558458107675</v>
      </c>
      <c r="BA5" s="20">
        <f>412000/AB5</f>
        <v>40</v>
      </c>
      <c r="BB5" s="20">
        <f>Z5/1850</f>
        <v>5.8915165165165172E-2</v>
      </c>
    </row>
    <row r="6" spans="1:54" x14ac:dyDescent="0.25">
      <c r="A6" s="10" t="s">
        <v>111</v>
      </c>
      <c r="B6" s="10" t="s">
        <v>564</v>
      </c>
      <c r="C6" s="7" t="s">
        <v>391</v>
      </c>
      <c r="D6" s="7">
        <v>7</v>
      </c>
      <c r="E6" s="7">
        <v>20</v>
      </c>
      <c r="F6" s="7">
        <v>0</v>
      </c>
      <c r="G6" s="7">
        <v>5</v>
      </c>
      <c r="H6" s="7">
        <v>22</v>
      </c>
      <c r="I6" s="7">
        <v>5</v>
      </c>
      <c r="J6" s="7">
        <v>3</v>
      </c>
      <c r="K6" s="7">
        <v>0</v>
      </c>
      <c r="L6" s="7">
        <v>11</v>
      </c>
      <c r="M6" s="7">
        <v>24</v>
      </c>
      <c r="N6" s="7">
        <v>8</v>
      </c>
      <c r="O6" s="7">
        <v>8</v>
      </c>
      <c r="P6" s="7">
        <v>8</v>
      </c>
      <c r="Q6" s="7">
        <v>1</v>
      </c>
      <c r="R6" s="7">
        <v>53</v>
      </c>
      <c r="S6" s="7">
        <v>53</v>
      </c>
      <c r="T6" s="7">
        <f t="shared" si="2"/>
        <v>106</v>
      </c>
      <c r="U6" s="7">
        <v>0</v>
      </c>
      <c r="V6" s="16"/>
      <c r="W6" s="19">
        <v>182.5</v>
      </c>
      <c r="X6" s="19">
        <v>86</v>
      </c>
      <c r="Y6" s="19">
        <v>73.5</v>
      </c>
      <c r="Z6" s="19">
        <f t="shared" si="0"/>
        <v>108.99305555555557</v>
      </c>
      <c r="AA6" s="19">
        <f t="shared" si="1"/>
        <v>667.58246527777783</v>
      </c>
      <c r="AB6" s="19">
        <v>10300</v>
      </c>
      <c r="AC6" s="20">
        <v>25</v>
      </c>
      <c r="AD6" s="20">
        <v>11</v>
      </c>
      <c r="AE6" s="41">
        <v>2</v>
      </c>
      <c r="AF6" s="41">
        <v>0</v>
      </c>
      <c r="AG6" s="41">
        <v>0</v>
      </c>
      <c r="AH6" s="41">
        <v>0</v>
      </c>
      <c r="AI6" s="41">
        <v>4450</v>
      </c>
      <c r="AJ6" s="41">
        <v>1</v>
      </c>
      <c r="AK6" s="41">
        <v>0</v>
      </c>
      <c r="AL6" s="41">
        <v>0</v>
      </c>
      <c r="AM6" s="41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V6" s="20">
        <f t="shared" si="3"/>
        <v>16.597387703090153</v>
      </c>
      <c r="AW6" s="33">
        <f t="shared" si="4"/>
        <v>11.650485436893204</v>
      </c>
      <c r="AX6" s="20">
        <f>AB6/120000</f>
        <v>8.5833333333333331E-2</v>
      </c>
      <c r="AZ6" s="33">
        <f>1850/Z6</f>
        <v>16.973558458107675</v>
      </c>
      <c r="BA6" s="20">
        <f>412000/AB6</f>
        <v>40</v>
      </c>
      <c r="BB6" s="20">
        <f>Z6/1850</f>
        <v>5.8915165165165172E-2</v>
      </c>
    </row>
    <row r="7" spans="1:54" x14ac:dyDescent="0.25">
      <c r="A7" s="10" t="s">
        <v>377</v>
      </c>
      <c r="B7" s="10" t="s">
        <v>415</v>
      </c>
      <c r="C7" s="7" t="s">
        <v>391</v>
      </c>
      <c r="D7" s="7">
        <v>6</v>
      </c>
      <c r="E7" s="7">
        <v>11</v>
      </c>
      <c r="F7" s="7">
        <v>0</v>
      </c>
      <c r="G7" s="7">
        <v>3</v>
      </c>
      <c r="H7" s="7">
        <v>0</v>
      </c>
      <c r="I7" s="7">
        <v>5</v>
      </c>
      <c r="J7" s="7">
        <v>1</v>
      </c>
      <c r="K7" s="7">
        <v>2</v>
      </c>
      <c r="L7" s="7">
        <v>1</v>
      </c>
      <c r="M7" s="7">
        <v>12</v>
      </c>
      <c r="N7" s="7">
        <v>8</v>
      </c>
      <c r="O7" s="7">
        <v>8</v>
      </c>
      <c r="P7" s="7">
        <v>8</v>
      </c>
      <c r="Q7" s="7">
        <v>5</v>
      </c>
      <c r="R7" s="7">
        <v>0</v>
      </c>
      <c r="S7" s="7">
        <v>0</v>
      </c>
      <c r="T7" s="7">
        <f t="shared" si="2"/>
        <v>0</v>
      </c>
      <c r="U7" s="7">
        <v>0</v>
      </c>
      <c r="V7" s="16"/>
      <c r="W7" s="19">
        <v>246.12</v>
      </c>
      <c r="X7" s="19">
        <v>98.4</v>
      </c>
      <c r="Y7" s="19">
        <v>102.36</v>
      </c>
      <c r="Z7" s="19">
        <f t="shared" si="0"/>
        <v>168.18200000000004</v>
      </c>
      <c r="AA7" s="19">
        <f t="shared" si="1"/>
        <v>1434.5924600000003</v>
      </c>
      <c r="AB7" s="19">
        <v>19842</v>
      </c>
      <c r="AC7" s="19">
        <v>30</v>
      </c>
      <c r="AD7" s="80">
        <v>10</v>
      </c>
      <c r="AE7" s="41">
        <v>2</v>
      </c>
      <c r="AF7" s="41">
        <v>3</v>
      </c>
      <c r="AG7" s="41">
        <v>0</v>
      </c>
      <c r="AH7" s="41">
        <v>0</v>
      </c>
      <c r="AI7" s="41">
        <v>2000</v>
      </c>
      <c r="AJ7" s="41">
        <v>0.5</v>
      </c>
      <c r="AK7" s="41">
        <v>0</v>
      </c>
      <c r="AL7" s="41">
        <v>0</v>
      </c>
      <c r="AM7" s="41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V7" s="36">
        <v>0</v>
      </c>
      <c r="AW7" s="36">
        <v>0</v>
      </c>
      <c r="AX7" s="20">
        <v>0</v>
      </c>
      <c r="AZ7" s="36">
        <v>0</v>
      </c>
      <c r="BA7" s="36">
        <v>0</v>
      </c>
      <c r="BB7" s="36">
        <v>0</v>
      </c>
    </row>
    <row r="8" spans="1:54" x14ac:dyDescent="0.25">
      <c r="A8" s="10" t="s">
        <v>378</v>
      </c>
      <c r="B8" s="10" t="s">
        <v>416</v>
      </c>
      <c r="C8" s="7" t="s">
        <v>391</v>
      </c>
      <c r="D8" s="7">
        <v>1</v>
      </c>
      <c r="E8" s="7">
        <v>6</v>
      </c>
      <c r="F8" s="7">
        <v>2</v>
      </c>
      <c r="G8" s="7">
        <v>3</v>
      </c>
      <c r="H8" s="7">
        <v>0</v>
      </c>
      <c r="I8" s="7">
        <v>3</v>
      </c>
      <c r="J8" s="7">
        <v>1</v>
      </c>
      <c r="K8" s="7">
        <v>4</v>
      </c>
      <c r="L8" s="7">
        <v>1</v>
      </c>
      <c r="M8" s="7">
        <v>10</v>
      </c>
      <c r="N8" s="7">
        <v>5</v>
      </c>
      <c r="O8" s="7">
        <v>5</v>
      </c>
      <c r="P8" s="7">
        <v>5</v>
      </c>
      <c r="Q8" s="7">
        <v>5</v>
      </c>
      <c r="R8" s="7">
        <v>0</v>
      </c>
      <c r="S8" s="7">
        <v>0</v>
      </c>
      <c r="T8" s="7">
        <f t="shared" si="2"/>
        <v>0</v>
      </c>
      <c r="U8" s="7">
        <v>0</v>
      </c>
      <c r="V8" s="16"/>
      <c r="W8" s="19">
        <v>246.12</v>
      </c>
      <c r="X8" s="19">
        <v>98.4</v>
      </c>
      <c r="Y8" s="19">
        <v>102.36</v>
      </c>
      <c r="Z8" s="19">
        <f t="shared" si="0"/>
        <v>168.18200000000004</v>
      </c>
      <c r="AA8" s="19">
        <f t="shared" si="1"/>
        <v>1434.5924600000003</v>
      </c>
      <c r="AB8" s="19">
        <v>19842</v>
      </c>
      <c r="AC8" s="19">
        <v>30</v>
      </c>
      <c r="AD8" s="80">
        <v>10</v>
      </c>
      <c r="AE8" s="41">
        <v>2</v>
      </c>
      <c r="AF8" s="41">
        <v>3</v>
      </c>
      <c r="AG8" s="41">
        <v>0</v>
      </c>
      <c r="AH8" s="41">
        <v>0</v>
      </c>
      <c r="AI8" s="41">
        <v>2000</v>
      </c>
      <c r="AJ8" s="41">
        <v>0.5</v>
      </c>
      <c r="AK8" s="41">
        <v>0</v>
      </c>
      <c r="AL8" s="41">
        <v>0</v>
      </c>
      <c r="AM8" s="41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V8" s="36">
        <v>0</v>
      </c>
      <c r="AW8" s="36">
        <v>0</v>
      </c>
      <c r="AX8" s="20">
        <v>0</v>
      </c>
      <c r="AZ8" s="36">
        <v>0</v>
      </c>
      <c r="BA8" s="36">
        <v>0</v>
      </c>
      <c r="BB8" s="36">
        <v>0</v>
      </c>
    </row>
    <row r="9" spans="1:54" x14ac:dyDescent="0.25">
      <c r="A9" s="10" t="s">
        <v>216</v>
      </c>
      <c r="B9" s="10" t="s">
        <v>417</v>
      </c>
      <c r="C9" s="7" t="s">
        <v>386</v>
      </c>
      <c r="D9" s="7">
        <v>0</v>
      </c>
      <c r="E9" s="7">
        <v>0</v>
      </c>
      <c r="F9" s="7">
        <v>0</v>
      </c>
      <c r="G9" s="7">
        <v>3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1</v>
      </c>
      <c r="S9" s="7">
        <v>1</v>
      </c>
      <c r="T9" s="7">
        <f t="shared" si="2"/>
        <v>2</v>
      </c>
      <c r="U9" s="7">
        <v>0</v>
      </c>
      <c r="V9" s="16"/>
      <c r="W9" s="19">
        <v>323</v>
      </c>
      <c r="X9" s="19">
        <v>106</v>
      </c>
      <c r="Y9" s="19">
        <v>156</v>
      </c>
      <c r="Z9" s="19">
        <f t="shared" si="0"/>
        <v>237.76388888888891</v>
      </c>
      <c r="AA9" s="19">
        <f t="shared" si="1"/>
        <v>3090.9305555555557</v>
      </c>
      <c r="AB9" s="19">
        <v>53500</v>
      </c>
      <c r="AC9" s="80">
        <v>85</v>
      </c>
      <c r="AD9" s="80">
        <v>3.8</v>
      </c>
      <c r="AE9" s="20">
        <v>2</v>
      </c>
      <c r="AF9" s="20">
        <v>4</v>
      </c>
      <c r="AG9" s="41">
        <v>0</v>
      </c>
      <c r="AH9" s="41">
        <v>0</v>
      </c>
      <c r="AI9" s="20">
        <v>22500</v>
      </c>
      <c r="AJ9" s="20">
        <v>0</v>
      </c>
      <c r="AK9" s="41">
        <v>0</v>
      </c>
      <c r="AL9" s="20">
        <v>0</v>
      </c>
      <c r="AM9" s="20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V9" s="20">
        <f t="shared" si="3"/>
        <v>7.6083883404404453</v>
      </c>
      <c r="AW9" s="33">
        <f t="shared" si="4"/>
        <v>2.2429906542056073</v>
      </c>
      <c r="AX9" s="20">
        <f>AB9/120000</f>
        <v>0.44583333333333336</v>
      </c>
      <c r="AZ9" s="20">
        <f t="shared" ref="AZ9:AZ23" si="5">1850/Z9</f>
        <v>7.7808283194111798</v>
      </c>
      <c r="BA9" s="33">
        <f t="shared" ref="BA9:BA23" si="6">412000/AB9</f>
        <v>7.7009345794392523</v>
      </c>
      <c r="BB9" s="20">
        <f>AB9/412000</f>
        <v>0.12985436893203883</v>
      </c>
    </row>
    <row r="10" spans="1:54" x14ac:dyDescent="0.25">
      <c r="A10" s="10" t="s">
        <v>217</v>
      </c>
      <c r="B10" s="10" t="s">
        <v>422</v>
      </c>
      <c r="C10" s="7" t="s">
        <v>74</v>
      </c>
      <c r="D10" s="7">
        <v>4</v>
      </c>
      <c r="E10" s="7">
        <v>0</v>
      </c>
      <c r="F10" s="7">
        <v>1</v>
      </c>
      <c r="G10" s="7">
        <v>4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7">
        <v>6</v>
      </c>
      <c r="N10" s="7">
        <v>1</v>
      </c>
      <c r="O10" s="7">
        <v>1</v>
      </c>
      <c r="P10" s="7">
        <v>1</v>
      </c>
      <c r="Q10" s="7">
        <v>1</v>
      </c>
      <c r="R10" s="7">
        <v>4</v>
      </c>
      <c r="S10" s="7">
        <v>4</v>
      </c>
      <c r="T10" s="7">
        <f t="shared" si="2"/>
        <v>8</v>
      </c>
      <c r="U10" s="7">
        <v>0</v>
      </c>
      <c r="V10" s="16"/>
      <c r="W10" s="20">
        <v>240</v>
      </c>
      <c r="X10" s="20">
        <v>240</v>
      </c>
      <c r="Y10" s="20">
        <v>120</v>
      </c>
      <c r="Z10" s="19">
        <f t="shared" si="0"/>
        <v>400</v>
      </c>
      <c r="AA10" s="19">
        <f t="shared" si="1"/>
        <v>4000</v>
      </c>
      <c r="AB10" s="20">
        <v>5173</v>
      </c>
      <c r="AC10" s="19">
        <v>620</v>
      </c>
      <c r="AD10" s="19">
        <v>0</v>
      </c>
      <c r="AE10" s="20">
        <v>0</v>
      </c>
      <c r="AF10" s="20">
        <v>0</v>
      </c>
      <c r="AG10" s="19">
        <v>620</v>
      </c>
      <c r="AH10" s="20">
        <v>0</v>
      </c>
      <c r="AI10" s="20">
        <v>0</v>
      </c>
      <c r="AJ10" s="20">
        <v>0</v>
      </c>
      <c r="AK10" s="41">
        <v>0</v>
      </c>
      <c r="AL10" s="20">
        <v>0</v>
      </c>
      <c r="AM10" s="20">
        <v>0</v>
      </c>
      <c r="AO10" s="8">
        <v>0</v>
      </c>
      <c r="AP10" s="8">
        <v>0</v>
      </c>
      <c r="AQ10" s="7">
        <v>0</v>
      </c>
      <c r="AR10" s="7">
        <v>0</v>
      </c>
      <c r="AS10" s="7">
        <v>0</v>
      </c>
      <c r="AT10" s="7">
        <v>0</v>
      </c>
      <c r="AV10" s="33">
        <f t="shared" si="3"/>
        <v>4.5225</v>
      </c>
      <c r="AW10" s="20">
        <f t="shared" si="4"/>
        <v>23.19737096462401</v>
      </c>
      <c r="AX10" s="20">
        <f>Z10/1809</f>
        <v>0.22111663902708678</v>
      </c>
      <c r="AZ10" s="33">
        <f t="shared" si="5"/>
        <v>4.625</v>
      </c>
      <c r="BA10" s="20">
        <f t="shared" si="6"/>
        <v>79.644306978542431</v>
      </c>
      <c r="BB10" s="20">
        <f>Z10/1850</f>
        <v>0.21621621621621623</v>
      </c>
    </row>
    <row r="11" spans="1:54" x14ac:dyDescent="0.25">
      <c r="A11" s="10" t="s">
        <v>218</v>
      </c>
      <c r="B11" s="10" t="s">
        <v>423</v>
      </c>
      <c r="C11" s="7" t="s">
        <v>74</v>
      </c>
      <c r="D11" s="7">
        <v>4</v>
      </c>
      <c r="E11" s="7">
        <v>0</v>
      </c>
      <c r="F11" s="7">
        <v>1</v>
      </c>
      <c r="G11" s="7">
        <v>4</v>
      </c>
      <c r="H11" s="7">
        <v>0</v>
      </c>
      <c r="I11" s="7">
        <v>0</v>
      </c>
      <c r="J11" s="7">
        <v>2</v>
      </c>
      <c r="K11" s="7">
        <v>0</v>
      </c>
      <c r="L11" s="7">
        <v>0</v>
      </c>
      <c r="M11" s="7">
        <v>6</v>
      </c>
      <c r="N11" s="7">
        <v>1</v>
      </c>
      <c r="O11" s="7">
        <v>1</v>
      </c>
      <c r="P11" s="7">
        <v>1</v>
      </c>
      <c r="Q11" s="7">
        <v>1</v>
      </c>
      <c r="R11" s="7">
        <v>4</v>
      </c>
      <c r="S11" s="7">
        <v>4</v>
      </c>
      <c r="T11" s="7">
        <f t="shared" si="2"/>
        <v>8</v>
      </c>
      <c r="U11" s="7">
        <v>0</v>
      </c>
      <c r="V11" s="16"/>
      <c r="W11" s="19">
        <v>240</v>
      </c>
      <c r="X11" s="19">
        <v>180</v>
      </c>
      <c r="Y11" s="19">
        <v>120</v>
      </c>
      <c r="Z11" s="19">
        <f t="shared" si="0"/>
        <v>300</v>
      </c>
      <c r="AA11" s="19">
        <f t="shared" si="1"/>
        <v>3000</v>
      </c>
      <c r="AB11" s="19">
        <v>1730</v>
      </c>
      <c r="AC11" s="19">
        <v>168</v>
      </c>
      <c r="AD11" s="19">
        <v>0</v>
      </c>
      <c r="AE11" s="20">
        <v>0</v>
      </c>
      <c r="AF11" s="20">
        <v>0</v>
      </c>
      <c r="AG11" s="19">
        <v>168</v>
      </c>
      <c r="AH11" s="20">
        <v>0</v>
      </c>
      <c r="AI11" s="20">
        <v>0</v>
      </c>
      <c r="AJ11" s="20">
        <v>0</v>
      </c>
      <c r="AK11" s="41">
        <v>0</v>
      </c>
      <c r="AL11" s="20">
        <v>0</v>
      </c>
      <c r="AM11" s="20">
        <v>0</v>
      </c>
      <c r="AO11" s="8">
        <v>0</v>
      </c>
      <c r="AP11" s="8">
        <v>0</v>
      </c>
      <c r="AQ11" s="7">
        <v>0</v>
      </c>
      <c r="AR11" s="7">
        <v>0</v>
      </c>
      <c r="AS11" s="7">
        <v>0</v>
      </c>
      <c r="AT11" s="7">
        <v>0</v>
      </c>
      <c r="AV11" s="33">
        <f t="shared" si="3"/>
        <v>6.03</v>
      </c>
      <c r="AW11" s="20">
        <f t="shared" si="4"/>
        <v>69.364161849710982</v>
      </c>
      <c r="AX11" s="20">
        <f>Z11/1809</f>
        <v>0.16583747927031509</v>
      </c>
      <c r="AZ11" s="33">
        <f t="shared" si="5"/>
        <v>6.166666666666667</v>
      </c>
      <c r="BA11" s="20">
        <f t="shared" si="6"/>
        <v>238.15028901734104</v>
      </c>
      <c r="BB11" s="20">
        <f t="shared" ref="BB11:BB22" si="7">Z11/1850</f>
        <v>0.16216216216216217</v>
      </c>
    </row>
    <row r="12" spans="1:54" x14ac:dyDescent="0.25">
      <c r="A12" s="10" t="s">
        <v>219</v>
      </c>
      <c r="B12" s="10" t="s">
        <v>421</v>
      </c>
      <c r="C12" s="7" t="s">
        <v>85</v>
      </c>
      <c r="D12" s="7">
        <v>0</v>
      </c>
      <c r="E12" s="7">
        <v>0</v>
      </c>
      <c r="F12" s="7">
        <v>4</v>
      </c>
      <c r="G12" s="7">
        <v>18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4</v>
      </c>
      <c r="R12" s="7">
        <v>2</v>
      </c>
      <c r="S12" s="7">
        <v>2</v>
      </c>
      <c r="T12" s="7">
        <f t="shared" si="2"/>
        <v>4</v>
      </c>
      <c r="U12" s="7">
        <v>0</v>
      </c>
      <c r="V12" s="16"/>
      <c r="W12" s="19">
        <v>78</v>
      </c>
      <c r="X12" s="19">
        <v>150</v>
      </c>
      <c r="Y12" s="19">
        <v>82</v>
      </c>
      <c r="Z12" s="19">
        <f t="shared" si="0"/>
        <v>81.25</v>
      </c>
      <c r="AA12" s="19">
        <f t="shared" si="1"/>
        <v>555.20833333333326</v>
      </c>
      <c r="AB12" s="19">
        <v>9958</v>
      </c>
      <c r="AC12" s="80">
        <v>20</v>
      </c>
      <c r="AD12" s="80">
        <v>3</v>
      </c>
      <c r="AE12" s="20">
        <v>1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41">
        <v>0</v>
      </c>
      <c r="AL12" s="20">
        <v>0</v>
      </c>
      <c r="AM12" s="20">
        <v>0</v>
      </c>
      <c r="AO12" s="8">
        <v>0</v>
      </c>
      <c r="AP12" s="8">
        <v>0</v>
      </c>
      <c r="AQ12" s="7">
        <v>0</v>
      </c>
      <c r="AR12" s="7">
        <v>0</v>
      </c>
      <c r="AS12" s="7">
        <v>0</v>
      </c>
      <c r="AT12" s="7">
        <v>0</v>
      </c>
      <c r="AV12" s="20">
        <f t="shared" si="3"/>
        <v>22.264615384615386</v>
      </c>
      <c r="AW12" s="33">
        <f t="shared" si="4"/>
        <v>12.050612572805784</v>
      </c>
      <c r="AX12" s="20">
        <f>AB12/120000</f>
        <v>8.2983333333333339E-2</v>
      </c>
      <c r="AZ12" s="33">
        <f t="shared" si="5"/>
        <v>22.76923076923077</v>
      </c>
      <c r="BA12" s="20">
        <f t="shared" si="6"/>
        <v>41.37376983329986</v>
      </c>
      <c r="BB12" s="20">
        <f t="shared" si="7"/>
        <v>4.3918918918918921E-2</v>
      </c>
    </row>
    <row r="13" spans="1:54" x14ac:dyDescent="0.25">
      <c r="A13" s="10" t="s">
        <v>220</v>
      </c>
      <c r="B13" s="10" t="s">
        <v>35</v>
      </c>
      <c r="C13" s="7" t="s">
        <v>86</v>
      </c>
      <c r="D13" s="7">
        <v>0</v>
      </c>
      <c r="E13" s="7">
        <v>4</v>
      </c>
      <c r="F13" s="7">
        <v>16</v>
      </c>
      <c r="G13" s="7">
        <v>36</v>
      </c>
      <c r="H13" s="7">
        <v>0</v>
      </c>
      <c r="I13" s="7">
        <v>0</v>
      </c>
      <c r="J13" s="7">
        <v>6</v>
      </c>
      <c r="K13" s="7">
        <v>0</v>
      </c>
      <c r="L13" s="7">
        <v>2</v>
      </c>
      <c r="M13" s="7">
        <v>10</v>
      </c>
      <c r="N13" s="7">
        <v>0</v>
      </c>
      <c r="O13" s="7">
        <v>0</v>
      </c>
      <c r="P13" s="7">
        <v>0</v>
      </c>
      <c r="Q13" s="7">
        <v>10</v>
      </c>
      <c r="R13" s="7">
        <v>0</v>
      </c>
      <c r="S13" s="7">
        <v>11</v>
      </c>
      <c r="T13" s="7">
        <f t="shared" si="2"/>
        <v>11</v>
      </c>
      <c r="U13" s="7">
        <v>0</v>
      </c>
      <c r="V13" s="16"/>
      <c r="W13" s="20">
        <v>65</v>
      </c>
      <c r="X13" s="20">
        <v>36</v>
      </c>
      <c r="Y13" s="20">
        <v>52</v>
      </c>
      <c r="Z13" s="20">
        <f t="shared" si="0"/>
        <v>16.25</v>
      </c>
      <c r="AA13" s="20">
        <f t="shared" si="1"/>
        <v>70.416666666666657</v>
      </c>
      <c r="AB13" s="20">
        <v>1610</v>
      </c>
      <c r="AC13" s="19">
        <v>8.61</v>
      </c>
      <c r="AD13" s="80">
        <v>0.77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41">
        <v>0</v>
      </c>
      <c r="AL13" s="20">
        <v>0</v>
      </c>
      <c r="AM13" s="20">
        <v>0</v>
      </c>
      <c r="AO13" s="41">
        <v>0</v>
      </c>
      <c r="AP13" s="41">
        <v>0</v>
      </c>
      <c r="AQ13" s="7">
        <v>0</v>
      </c>
      <c r="AR13" s="7">
        <v>0</v>
      </c>
      <c r="AS13" s="7">
        <v>0</v>
      </c>
      <c r="AT13" s="7">
        <v>0</v>
      </c>
      <c r="AV13" s="20">
        <f t="shared" si="3"/>
        <v>111.32307692307693</v>
      </c>
      <c r="AW13" s="33">
        <f t="shared" si="4"/>
        <v>74.534161490683232</v>
      </c>
      <c r="AX13" s="20">
        <f>AB13/120000</f>
        <v>1.3416666666666667E-2</v>
      </c>
      <c r="AZ13" s="33">
        <f t="shared" si="5"/>
        <v>113.84615384615384</v>
      </c>
      <c r="BA13" s="20">
        <f t="shared" si="6"/>
        <v>255.90062111801242</v>
      </c>
      <c r="BB13" s="20">
        <f t="shared" si="7"/>
        <v>8.7837837837837843E-3</v>
      </c>
    </row>
    <row r="14" spans="1:54" x14ac:dyDescent="0.25">
      <c r="A14" s="10" t="s">
        <v>221</v>
      </c>
      <c r="B14" s="10" t="s">
        <v>418</v>
      </c>
      <c r="C14" s="7" t="s">
        <v>86</v>
      </c>
      <c r="D14" s="7">
        <v>0</v>
      </c>
      <c r="E14" s="7">
        <v>0</v>
      </c>
      <c r="F14" s="7">
        <v>4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f t="shared" si="2"/>
        <v>0</v>
      </c>
      <c r="U14" s="7">
        <v>0</v>
      </c>
      <c r="V14" s="16"/>
      <c r="W14" s="19">
        <v>216</v>
      </c>
      <c r="X14" s="19">
        <v>72</v>
      </c>
      <c r="Y14" s="19">
        <v>72</v>
      </c>
      <c r="Z14" s="19">
        <f t="shared" si="0"/>
        <v>108</v>
      </c>
      <c r="AA14" s="19">
        <f t="shared" si="1"/>
        <v>648</v>
      </c>
      <c r="AB14" s="19">
        <v>1617</v>
      </c>
      <c r="AC14" s="80">
        <v>5</v>
      </c>
      <c r="AD14" s="80">
        <v>1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41">
        <v>0</v>
      </c>
      <c r="AL14" s="20">
        <v>0</v>
      </c>
      <c r="AM14" s="20">
        <v>0</v>
      </c>
      <c r="AO14" s="20">
        <v>0</v>
      </c>
      <c r="AP14" s="20">
        <v>0</v>
      </c>
      <c r="AQ14" s="7">
        <v>0</v>
      </c>
      <c r="AR14" s="7">
        <v>0</v>
      </c>
      <c r="AS14" s="7">
        <v>0</v>
      </c>
      <c r="AT14" s="7">
        <v>0</v>
      </c>
      <c r="AV14" s="33">
        <f t="shared" si="3"/>
        <v>16.75</v>
      </c>
      <c r="AW14" s="20">
        <f t="shared" si="4"/>
        <v>74.211502782931348</v>
      </c>
      <c r="AX14" s="20">
        <f>Z14/1809</f>
        <v>5.9701492537313432E-2</v>
      </c>
      <c r="AZ14" s="33">
        <f t="shared" si="5"/>
        <v>17.12962962962963</v>
      </c>
      <c r="BA14" s="20">
        <f t="shared" si="6"/>
        <v>254.79282622139766</v>
      </c>
      <c r="BB14" s="20">
        <f t="shared" si="7"/>
        <v>5.8378378378378379E-2</v>
      </c>
    </row>
    <row r="15" spans="1:54" x14ac:dyDescent="0.25">
      <c r="A15" s="10" t="s">
        <v>222</v>
      </c>
      <c r="B15" s="10" t="s">
        <v>420</v>
      </c>
      <c r="C15" s="7" t="s">
        <v>85</v>
      </c>
      <c r="D15" s="7">
        <v>0</v>
      </c>
      <c r="E15" s="7">
        <v>0</v>
      </c>
      <c r="F15" s="7">
        <v>3</v>
      </c>
      <c r="G15" s="7">
        <v>5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6</v>
      </c>
      <c r="R15" s="7">
        <v>5</v>
      </c>
      <c r="S15" s="7">
        <v>5</v>
      </c>
      <c r="T15" s="7">
        <f t="shared" si="2"/>
        <v>10</v>
      </c>
      <c r="U15" s="7">
        <v>0</v>
      </c>
      <c r="V15" s="16"/>
      <c r="W15" s="19">
        <v>258</v>
      </c>
      <c r="X15" s="19">
        <v>140</v>
      </c>
      <c r="Y15" s="19">
        <v>131</v>
      </c>
      <c r="Z15" s="19">
        <f t="shared" si="0"/>
        <v>250.83333333333331</v>
      </c>
      <c r="AA15" s="19">
        <f t="shared" si="1"/>
        <v>2738.2638888888887</v>
      </c>
      <c r="AB15" s="19">
        <v>49900</v>
      </c>
      <c r="AC15" s="80">
        <v>56</v>
      </c>
      <c r="AD15" s="80">
        <v>7</v>
      </c>
      <c r="AE15" s="20">
        <v>1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41">
        <v>0</v>
      </c>
      <c r="AL15" s="20">
        <v>0</v>
      </c>
      <c r="AM15" s="20">
        <v>0</v>
      </c>
      <c r="AO15" s="8">
        <v>0</v>
      </c>
      <c r="AP15" s="8">
        <v>0</v>
      </c>
      <c r="AQ15" s="7">
        <v>0</v>
      </c>
      <c r="AR15" s="7">
        <v>0</v>
      </c>
      <c r="AS15" s="7">
        <v>0</v>
      </c>
      <c r="AT15" s="7">
        <v>0</v>
      </c>
      <c r="AV15" s="20">
        <f t="shared" si="3"/>
        <v>7.2119601328903657</v>
      </c>
      <c r="AW15" s="33">
        <f t="shared" si="4"/>
        <v>2.4048096192384771</v>
      </c>
      <c r="AX15" s="20">
        <f>AB15/120000</f>
        <v>0.41583333333333333</v>
      </c>
      <c r="AZ15" s="33">
        <f t="shared" si="5"/>
        <v>7.3754152823920274</v>
      </c>
      <c r="BA15" s="20">
        <f t="shared" si="6"/>
        <v>8.2565130260521045</v>
      </c>
      <c r="BB15" s="20">
        <f t="shared" si="7"/>
        <v>0.13558558558558559</v>
      </c>
    </row>
    <row r="16" spans="1:54" x14ac:dyDescent="0.25">
      <c r="A16" s="10" t="s">
        <v>223</v>
      </c>
      <c r="B16" s="10" t="s">
        <v>437</v>
      </c>
      <c r="C16" s="7" t="s">
        <v>380</v>
      </c>
      <c r="D16" s="7">
        <v>1</v>
      </c>
      <c r="E16" s="7">
        <v>0</v>
      </c>
      <c r="F16" s="7">
        <v>6</v>
      </c>
      <c r="G16" s="7">
        <v>10</v>
      </c>
      <c r="H16" s="7">
        <v>0</v>
      </c>
      <c r="I16" s="7">
        <v>0</v>
      </c>
      <c r="J16" s="7">
        <v>1</v>
      </c>
      <c r="K16" s="7">
        <v>0</v>
      </c>
      <c r="L16" s="7">
        <v>1</v>
      </c>
      <c r="M16" s="7">
        <v>0</v>
      </c>
      <c r="N16" s="7">
        <v>0</v>
      </c>
      <c r="O16" s="7">
        <v>0</v>
      </c>
      <c r="P16" s="7">
        <v>0</v>
      </c>
      <c r="Q16" s="7">
        <v>8</v>
      </c>
      <c r="R16" s="7">
        <v>11</v>
      </c>
      <c r="S16" s="7">
        <v>10</v>
      </c>
      <c r="T16" s="7">
        <f t="shared" si="2"/>
        <v>21</v>
      </c>
      <c r="U16" s="7">
        <v>0</v>
      </c>
      <c r="V16" s="16"/>
      <c r="W16" s="19">
        <v>346</v>
      </c>
      <c r="X16" s="19">
        <v>104</v>
      </c>
      <c r="Y16" s="19">
        <v>132</v>
      </c>
      <c r="Z16" s="19">
        <f t="shared" si="0"/>
        <v>249.88888888888886</v>
      </c>
      <c r="AA16" s="19">
        <f t="shared" si="1"/>
        <v>2748.7777777777774</v>
      </c>
      <c r="AB16" s="19">
        <v>40700</v>
      </c>
      <c r="AC16" s="80">
        <v>64</v>
      </c>
      <c r="AD16" s="80">
        <v>8</v>
      </c>
      <c r="AE16" s="20">
        <v>1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41">
        <v>0</v>
      </c>
      <c r="AL16" s="20">
        <v>0</v>
      </c>
      <c r="AM16" s="20">
        <v>0</v>
      </c>
      <c r="AO16" s="8">
        <v>0</v>
      </c>
      <c r="AP16" s="8">
        <v>0</v>
      </c>
      <c r="AQ16" s="7">
        <v>0</v>
      </c>
      <c r="AR16" s="7">
        <v>0</v>
      </c>
      <c r="AS16" s="7">
        <v>0</v>
      </c>
      <c r="AT16" s="7">
        <v>0</v>
      </c>
      <c r="AV16" s="20">
        <f t="shared" si="3"/>
        <v>7.2392174299688756</v>
      </c>
      <c r="AW16" s="33">
        <f t="shared" si="4"/>
        <v>2.9484029484029484</v>
      </c>
      <c r="AX16" s="20">
        <f>AB16/120000</f>
        <v>0.33916666666666667</v>
      </c>
      <c r="AZ16" s="33">
        <f t="shared" si="5"/>
        <v>7.4032903512672306</v>
      </c>
      <c r="BA16" s="20">
        <f t="shared" si="6"/>
        <v>10.122850122850123</v>
      </c>
      <c r="BB16" s="20">
        <f t="shared" si="7"/>
        <v>0.13507507507507505</v>
      </c>
    </row>
    <row r="17" spans="1:54" x14ac:dyDescent="0.25">
      <c r="A17" s="10" t="s">
        <v>224</v>
      </c>
      <c r="B17" s="10" t="s">
        <v>419</v>
      </c>
      <c r="C17" s="7" t="s">
        <v>86</v>
      </c>
      <c r="D17" s="7">
        <v>0</v>
      </c>
      <c r="E17" s="7">
        <v>0</v>
      </c>
      <c r="F17" s="7">
        <v>2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f t="shared" si="2"/>
        <v>0</v>
      </c>
      <c r="U17" s="7">
        <v>0</v>
      </c>
      <c r="V17" s="16"/>
      <c r="W17" s="19">
        <v>260</v>
      </c>
      <c r="X17" s="19">
        <v>96</v>
      </c>
      <c r="Y17" s="19">
        <v>96</v>
      </c>
      <c r="Z17" s="19">
        <f t="shared" si="0"/>
        <v>173.33333333333334</v>
      </c>
      <c r="AA17" s="19">
        <f t="shared" si="1"/>
        <v>1386.6666666666667</v>
      </c>
      <c r="AB17" s="19">
        <v>11600</v>
      </c>
      <c r="AC17" s="19">
        <v>0</v>
      </c>
      <c r="AD17" s="19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41">
        <v>0</v>
      </c>
      <c r="AL17" s="20">
        <v>0</v>
      </c>
      <c r="AM17" s="20">
        <v>0</v>
      </c>
      <c r="AO17" s="8">
        <v>0</v>
      </c>
      <c r="AP17" s="8">
        <v>0</v>
      </c>
      <c r="AQ17" s="7">
        <v>0</v>
      </c>
      <c r="AR17" s="7">
        <v>0</v>
      </c>
      <c r="AS17" s="7">
        <v>0</v>
      </c>
      <c r="AT17" s="7">
        <v>0</v>
      </c>
      <c r="AV17" s="20">
        <f t="shared" si="3"/>
        <v>10.436538461538461</v>
      </c>
      <c r="AW17" s="33">
        <f t="shared" si="4"/>
        <v>10.344827586206897</v>
      </c>
      <c r="AX17" s="20">
        <f>AB17/120000</f>
        <v>9.6666666666666665E-2</v>
      </c>
      <c r="AZ17" s="33">
        <f t="shared" si="5"/>
        <v>10.673076923076923</v>
      </c>
      <c r="BA17" s="20">
        <f t="shared" si="6"/>
        <v>35.517241379310342</v>
      </c>
      <c r="BB17" s="20">
        <f t="shared" si="7"/>
        <v>9.3693693693693694E-2</v>
      </c>
    </row>
    <row r="18" spans="1:54" x14ac:dyDescent="0.25">
      <c r="A18" s="10" t="s">
        <v>225</v>
      </c>
      <c r="B18" s="10" t="s">
        <v>71</v>
      </c>
      <c r="C18" s="7" t="s">
        <v>86</v>
      </c>
      <c r="D18" s="7">
        <v>0</v>
      </c>
      <c r="E18" s="7">
        <v>0</v>
      </c>
      <c r="F18" s="7">
        <v>2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f t="shared" si="2"/>
        <v>0</v>
      </c>
      <c r="U18" s="7">
        <v>0</v>
      </c>
      <c r="V18" s="16"/>
      <c r="W18" s="19">
        <v>78</v>
      </c>
      <c r="X18" s="19">
        <v>48</v>
      </c>
      <c r="Y18" s="19">
        <v>37</v>
      </c>
      <c r="Z18" s="19">
        <f t="shared" si="0"/>
        <v>26</v>
      </c>
      <c r="AA18" s="19">
        <f t="shared" si="1"/>
        <v>80.166666666666671</v>
      </c>
      <c r="AB18" s="19">
        <v>912</v>
      </c>
      <c r="AC18" s="80">
        <v>3</v>
      </c>
      <c r="AD18" s="80">
        <v>0.5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41">
        <v>0</v>
      </c>
      <c r="AL18" s="20">
        <v>0</v>
      </c>
      <c r="AM18" s="20">
        <v>0</v>
      </c>
      <c r="AO18" s="8">
        <v>0</v>
      </c>
      <c r="AP18" s="8">
        <v>0</v>
      </c>
      <c r="AQ18" s="7">
        <v>0</v>
      </c>
      <c r="AR18" s="7">
        <v>0</v>
      </c>
      <c r="AS18" s="7">
        <v>0</v>
      </c>
      <c r="AT18" s="7">
        <v>0</v>
      </c>
      <c r="AV18" s="33">
        <f t="shared" si="3"/>
        <v>69.57692307692308</v>
      </c>
      <c r="AW18" s="20">
        <f t="shared" si="4"/>
        <v>131.57894736842104</v>
      </c>
      <c r="AX18" s="20">
        <f>Z18/1809</f>
        <v>1.4372581536760642E-2</v>
      </c>
      <c r="AZ18" s="33">
        <f t="shared" si="5"/>
        <v>71.15384615384616</v>
      </c>
      <c r="BA18" s="20">
        <f t="shared" si="6"/>
        <v>451.75438596491227</v>
      </c>
      <c r="BB18" s="20">
        <f t="shared" si="7"/>
        <v>1.4054054054054054E-2</v>
      </c>
    </row>
    <row r="19" spans="1:54" x14ac:dyDescent="0.25">
      <c r="A19" s="10" t="s">
        <v>226</v>
      </c>
      <c r="B19" s="10" t="s">
        <v>424</v>
      </c>
      <c r="C19" s="7" t="s">
        <v>86</v>
      </c>
      <c r="D19" s="7">
        <v>0</v>
      </c>
      <c r="E19" s="7">
        <v>0</v>
      </c>
      <c r="F19" s="7">
        <v>2</v>
      </c>
      <c r="G19" s="7">
        <v>2</v>
      </c>
      <c r="H19" s="7">
        <v>0</v>
      </c>
      <c r="I19" s="7">
        <v>0</v>
      </c>
      <c r="J19" s="7">
        <v>2</v>
      </c>
      <c r="K19" s="7">
        <v>0</v>
      </c>
      <c r="L19" s="7">
        <v>0</v>
      </c>
      <c r="M19" s="7">
        <v>2</v>
      </c>
      <c r="N19" s="7">
        <v>2</v>
      </c>
      <c r="O19" s="7">
        <v>2</v>
      </c>
      <c r="P19" s="7">
        <v>2</v>
      </c>
      <c r="Q19" s="7">
        <v>0</v>
      </c>
      <c r="R19" s="7">
        <v>9</v>
      </c>
      <c r="S19" s="7">
        <v>9</v>
      </c>
      <c r="T19" s="7">
        <f t="shared" si="2"/>
        <v>18</v>
      </c>
      <c r="U19" s="7">
        <v>0</v>
      </c>
      <c r="V19" s="16"/>
      <c r="W19" s="19">
        <v>77</v>
      </c>
      <c r="X19" s="19">
        <v>96</v>
      </c>
      <c r="Y19" s="19">
        <v>96</v>
      </c>
      <c r="Z19" s="19">
        <f t="shared" si="0"/>
        <v>51.333333333333336</v>
      </c>
      <c r="AA19" s="19">
        <f t="shared" si="1"/>
        <v>410.66666666666669</v>
      </c>
      <c r="AB19" s="19">
        <v>3900</v>
      </c>
      <c r="AC19" s="19">
        <v>0</v>
      </c>
      <c r="AD19" s="19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41">
        <v>0</v>
      </c>
      <c r="AL19" s="20">
        <v>0</v>
      </c>
      <c r="AM19" s="20">
        <v>0</v>
      </c>
      <c r="AO19" s="8">
        <v>0</v>
      </c>
      <c r="AP19" s="8">
        <v>0</v>
      </c>
      <c r="AQ19" s="7">
        <v>0</v>
      </c>
      <c r="AR19" s="7">
        <v>0</v>
      </c>
      <c r="AS19" s="7">
        <v>0</v>
      </c>
      <c r="AT19" s="7">
        <v>0</v>
      </c>
      <c r="AV19" s="20">
        <f t="shared" si="3"/>
        <v>35.240259740259738</v>
      </c>
      <c r="AW19" s="33">
        <f t="shared" si="4"/>
        <v>30.76923076923077</v>
      </c>
      <c r="AX19" s="20">
        <f>AB19/120000</f>
        <v>3.2500000000000001E-2</v>
      </c>
      <c r="AZ19" s="33">
        <f t="shared" si="5"/>
        <v>36.038961038961034</v>
      </c>
      <c r="BA19" s="20">
        <f t="shared" si="6"/>
        <v>105.64102564102564</v>
      </c>
      <c r="BB19" s="20">
        <f t="shared" si="7"/>
        <v>2.7747747747747749E-2</v>
      </c>
    </row>
    <row r="20" spans="1:54" x14ac:dyDescent="0.25">
      <c r="A20" s="10" t="s">
        <v>227</v>
      </c>
      <c r="B20" s="10" t="s">
        <v>37</v>
      </c>
      <c r="C20" s="7" t="s">
        <v>86</v>
      </c>
      <c r="D20" s="7">
        <v>2</v>
      </c>
      <c r="E20" s="7">
        <v>2</v>
      </c>
      <c r="F20" s="7">
        <v>10</v>
      </c>
      <c r="G20" s="7">
        <v>16</v>
      </c>
      <c r="H20" s="7">
        <v>0</v>
      </c>
      <c r="I20" s="7">
        <v>0</v>
      </c>
      <c r="J20" s="7">
        <v>4</v>
      </c>
      <c r="K20" s="7">
        <v>0</v>
      </c>
      <c r="L20" s="7">
        <v>5</v>
      </c>
      <c r="M20" s="7">
        <v>8</v>
      </c>
      <c r="N20" s="7">
        <v>0</v>
      </c>
      <c r="O20" s="7">
        <v>0</v>
      </c>
      <c r="P20" s="7">
        <v>0</v>
      </c>
      <c r="Q20" s="7">
        <v>32</v>
      </c>
      <c r="R20" s="7">
        <v>0</v>
      </c>
      <c r="S20" s="7">
        <v>8</v>
      </c>
      <c r="T20" s="7">
        <f t="shared" si="2"/>
        <v>8</v>
      </c>
      <c r="U20" s="7">
        <v>0</v>
      </c>
      <c r="V20" s="16"/>
      <c r="W20" s="19">
        <v>50</v>
      </c>
      <c r="X20" s="19">
        <v>31</v>
      </c>
      <c r="Y20" s="19">
        <v>36</v>
      </c>
      <c r="Z20" s="19">
        <f t="shared" si="0"/>
        <v>10.763888888888891</v>
      </c>
      <c r="AA20" s="19">
        <f t="shared" si="1"/>
        <v>32.291666666666671</v>
      </c>
      <c r="AB20" s="19">
        <v>888</v>
      </c>
      <c r="AC20" s="19">
        <v>5</v>
      </c>
      <c r="AD20" s="19">
        <v>0.56999999999999995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41">
        <v>0</v>
      </c>
      <c r="AL20" s="20">
        <v>0</v>
      </c>
      <c r="AM20" s="41">
        <v>0</v>
      </c>
      <c r="AO20" s="8">
        <v>0</v>
      </c>
      <c r="AP20" s="8">
        <v>0</v>
      </c>
      <c r="AQ20" s="7">
        <v>0</v>
      </c>
      <c r="AR20" s="7">
        <v>0</v>
      </c>
      <c r="AS20" s="7">
        <v>0</v>
      </c>
      <c r="AT20" s="7">
        <v>0</v>
      </c>
      <c r="AV20" s="20">
        <f t="shared" si="3"/>
        <v>168.06193548387094</v>
      </c>
      <c r="AW20" s="33">
        <f t="shared" si="4"/>
        <v>135.13513513513513</v>
      </c>
      <c r="AX20" s="20">
        <f>AB20/120000</f>
        <v>7.4000000000000003E-3</v>
      </c>
      <c r="AZ20" s="33">
        <f t="shared" si="5"/>
        <v>171.87096774193546</v>
      </c>
      <c r="BA20" s="20">
        <f t="shared" si="6"/>
        <v>463.96396396396398</v>
      </c>
      <c r="BB20" s="20">
        <f t="shared" si="7"/>
        <v>5.8183183183183199E-3</v>
      </c>
    </row>
    <row r="21" spans="1:54" x14ac:dyDescent="0.25">
      <c r="A21" s="10" t="s">
        <v>228</v>
      </c>
      <c r="B21" s="10" t="s">
        <v>425</v>
      </c>
      <c r="C21" s="7" t="s">
        <v>85</v>
      </c>
      <c r="D21" s="7">
        <v>0</v>
      </c>
      <c r="E21" s="7">
        <v>0</v>
      </c>
      <c r="F21" s="7">
        <v>2</v>
      </c>
      <c r="G21" s="7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1</v>
      </c>
      <c r="S21" s="7">
        <v>1</v>
      </c>
      <c r="T21" s="7">
        <f t="shared" si="2"/>
        <v>2</v>
      </c>
      <c r="U21" s="7">
        <v>0</v>
      </c>
      <c r="V21" s="16"/>
      <c r="W21" s="19">
        <v>352</v>
      </c>
      <c r="X21" s="19">
        <v>105</v>
      </c>
      <c r="Y21" s="19">
        <v>129</v>
      </c>
      <c r="Z21" s="19">
        <f t="shared" si="0"/>
        <v>256.66666666666663</v>
      </c>
      <c r="AA21" s="19">
        <f t="shared" si="1"/>
        <v>2759.1666666666661</v>
      </c>
      <c r="AB21" s="19">
        <v>44000</v>
      </c>
      <c r="AC21" s="80">
        <v>24</v>
      </c>
      <c r="AD21" s="80">
        <v>4</v>
      </c>
      <c r="AE21" s="20">
        <v>1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41">
        <v>0</v>
      </c>
      <c r="AL21" s="20">
        <v>0</v>
      </c>
      <c r="AM21" s="20">
        <v>0</v>
      </c>
      <c r="AO21" s="8">
        <v>0</v>
      </c>
      <c r="AP21" s="8">
        <v>0</v>
      </c>
      <c r="AQ21" s="7">
        <v>0</v>
      </c>
      <c r="AR21" s="7">
        <v>0</v>
      </c>
      <c r="AS21" s="7">
        <v>0</v>
      </c>
      <c r="AT21" s="7">
        <v>0</v>
      </c>
      <c r="AV21" s="20">
        <f t="shared" si="3"/>
        <v>7.048051948051949</v>
      </c>
      <c r="AW21" s="33">
        <f t="shared" si="4"/>
        <v>2.7272727272727271</v>
      </c>
      <c r="AX21" s="20">
        <f>AB21/120000</f>
        <v>0.36666666666666664</v>
      </c>
      <c r="AZ21" s="33">
        <f t="shared" si="5"/>
        <v>7.2077922077922087</v>
      </c>
      <c r="BA21" s="20">
        <f t="shared" si="6"/>
        <v>9.3636363636363633</v>
      </c>
      <c r="BB21" s="20">
        <f t="shared" si="7"/>
        <v>0.13873873873873871</v>
      </c>
    </row>
    <row r="22" spans="1:54" x14ac:dyDescent="0.25">
      <c r="A22" s="26" t="s">
        <v>112</v>
      </c>
      <c r="B22" s="6" t="s">
        <v>426</v>
      </c>
      <c r="C22" s="7" t="s">
        <v>386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2</v>
      </c>
      <c r="T22" s="7">
        <f t="shared" si="2"/>
        <v>2</v>
      </c>
      <c r="U22" s="7">
        <v>0</v>
      </c>
      <c r="V22" s="16"/>
      <c r="W22" s="19">
        <v>288.89999999999998</v>
      </c>
      <c r="X22" s="19">
        <v>99.5</v>
      </c>
      <c r="Y22" s="19">
        <v>139.30000000000001</v>
      </c>
      <c r="Z22" s="19">
        <f t="shared" si="0"/>
        <v>199.62187499999999</v>
      </c>
      <c r="AA22" s="19">
        <f t="shared" si="1"/>
        <v>2317.2772656249999</v>
      </c>
      <c r="AB22" s="25">
        <v>23000</v>
      </c>
      <c r="AC22" s="25">
        <v>30</v>
      </c>
      <c r="AD22" s="81">
        <v>10</v>
      </c>
      <c r="AE22" s="41">
        <v>1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V22" s="20">
        <f t="shared" si="3"/>
        <v>9.0621330953834605</v>
      </c>
      <c r="AW22" s="33">
        <f t="shared" si="4"/>
        <v>5.2173913043478262</v>
      </c>
      <c r="AX22" s="20">
        <f>AB22/120000</f>
        <v>0.19166666666666668</v>
      </c>
      <c r="AZ22" s="33">
        <f t="shared" si="5"/>
        <v>9.267521407661361</v>
      </c>
      <c r="BA22" s="20">
        <f t="shared" si="6"/>
        <v>17.913043478260871</v>
      </c>
      <c r="BB22" s="20">
        <f t="shared" si="7"/>
        <v>0.10790371621621621</v>
      </c>
    </row>
    <row r="23" spans="1:54" x14ac:dyDescent="0.25">
      <c r="A23" s="10" t="s">
        <v>229</v>
      </c>
      <c r="B23" s="10" t="s">
        <v>427</v>
      </c>
      <c r="C23" s="7" t="s">
        <v>382</v>
      </c>
      <c r="D23" s="7">
        <v>0</v>
      </c>
      <c r="E23" s="7">
        <v>0</v>
      </c>
      <c r="F23" s="7">
        <v>0</v>
      </c>
      <c r="G23" s="7">
        <v>8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5</v>
      </c>
      <c r="S23" s="7">
        <v>5</v>
      </c>
      <c r="T23" s="7">
        <f t="shared" si="2"/>
        <v>10</v>
      </c>
      <c r="U23" s="7">
        <v>0</v>
      </c>
      <c r="V23" s="16"/>
      <c r="W23" s="19">
        <v>316</v>
      </c>
      <c r="X23" s="19">
        <v>173</v>
      </c>
      <c r="Y23" s="19">
        <v>172</v>
      </c>
      <c r="Z23" s="19">
        <f t="shared" si="0"/>
        <v>379.63888888888886</v>
      </c>
      <c r="AA23" s="19">
        <f t="shared" si="1"/>
        <v>5441.4907407407409</v>
      </c>
      <c r="AB23" s="19">
        <v>125420</v>
      </c>
      <c r="AC23" s="19">
        <v>505</v>
      </c>
      <c r="AD23" s="80">
        <v>0.6</v>
      </c>
      <c r="AE23" s="20">
        <v>4</v>
      </c>
      <c r="AF23" s="20">
        <v>0</v>
      </c>
      <c r="AG23" s="41">
        <v>0</v>
      </c>
      <c r="AH23" s="41">
        <v>0</v>
      </c>
      <c r="AI23" s="20">
        <v>0</v>
      </c>
      <c r="AJ23" s="20">
        <v>0</v>
      </c>
      <c r="AK23" s="41">
        <v>0</v>
      </c>
      <c r="AL23" s="20">
        <v>0</v>
      </c>
      <c r="AM23" s="41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V23" s="20">
        <f t="shared" si="3"/>
        <v>4.7650545108655891</v>
      </c>
      <c r="AW23" s="33">
        <f t="shared" si="4"/>
        <v>0.95678520172221337</v>
      </c>
      <c r="AX23" s="20">
        <f>AB23/120000</f>
        <v>1.0451666666666666</v>
      </c>
      <c r="AZ23" s="20">
        <f t="shared" si="5"/>
        <v>4.8730518767834932</v>
      </c>
      <c r="BA23" s="33">
        <f t="shared" si="6"/>
        <v>3.2849625259129325</v>
      </c>
      <c r="BB23" s="20">
        <f>AB23/412000</f>
        <v>0.30441747572815536</v>
      </c>
    </row>
    <row r="24" spans="1:54" x14ac:dyDescent="0.25">
      <c r="A24" s="10" t="s">
        <v>230</v>
      </c>
      <c r="B24" s="10" t="s">
        <v>428</v>
      </c>
      <c r="C24" s="7" t="s">
        <v>103</v>
      </c>
      <c r="D24" s="7">
        <v>0</v>
      </c>
      <c r="E24" s="7">
        <v>0</v>
      </c>
      <c r="F24" s="7">
        <v>0</v>
      </c>
      <c r="G24" s="7">
        <v>108</v>
      </c>
      <c r="H24" s="7">
        <v>13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13</v>
      </c>
      <c r="S24" s="7">
        <v>13</v>
      </c>
      <c r="T24" s="7">
        <f t="shared" si="2"/>
        <v>26</v>
      </c>
      <c r="U24" s="7">
        <v>0</v>
      </c>
      <c r="V24" s="16"/>
      <c r="W24" s="19">
        <v>0</v>
      </c>
      <c r="X24" s="19">
        <v>0</v>
      </c>
      <c r="Y24" s="19">
        <v>0</v>
      </c>
      <c r="Z24" s="19">
        <f t="shared" si="0"/>
        <v>0</v>
      </c>
      <c r="AA24" s="19">
        <f t="shared" si="1"/>
        <v>0</v>
      </c>
      <c r="AB24" s="19">
        <v>0</v>
      </c>
      <c r="AC24" s="19">
        <v>0</v>
      </c>
      <c r="AD24" s="80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V24" s="36">
        <v>0</v>
      </c>
      <c r="AW24" s="36">
        <v>0</v>
      </c>
      <c r="AX24" s="20">
        <v>0</v>
      </c>
      <c r="AZ24" s="36">
        <v>0</v>
      </c>
      <c r="BA24" s="36">
        <v>0</v>
      </c>
      <c r="BB24" s="36">
        <v>0</v>
      </c>
    </row>
    <row r="25" spans="1:54" x14ac:dyDescent="0.25">
      <c r="A25" s="10" t="s">
        <v>231</v>
      </c>
      <c r="B25" s="10" t="s">
        <v>429</v>
      </c>
      <c r="C25" s="7" t="s">
        <v>85</v>
      </c>
      <c r="D25" s="7">
        <v>0</v>
      </c>
      <c r="E25" s="7">
        <v>0</v>
      </c>
      <c r="F25" s="7">
        <v>8</v>
      </c>
      <c r="G25" s="7">
        <v>12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3</v>
      </c>
      <c r="S25" s="7">
        <v>3</v>
      </c>
      <c r="T25" s="7">
        <f t="shared" si="2"/>
        <v>6</v>
      </c>
      <c r="U25" s="7">
        <v>0</v>
      </c>
      <c r="V25" s="16"/>
      <c r="W25" s="19">
        <v>253</v>
      </c>
      <c r="X25" s="19">
        <v>126</v>
      </c>
      <c r="Y25" s="19">
        <v>107</v>
      </c>
      <c r="Z25" s="19">
        <f t="shared" si="0"/>
        <v>221.375</v>
      </c>
      <c r="AA25" s="19">
        <f t="shared" si="1"/>
        <v>1973.9270833333333</v>
      </c>
      <c r="AB25" s="19">
        <v>54000</v>
      </c>
      <c r="AC25" s="25"/>
      <c r="AD25" s="25"/>
      <c r="AE25" s="20">
        <v>1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41">
        <v>0</v>
      </c>
      <c r="AL25" s="20">
        <v>0</v>
      </c>
      <c r="AM25" s="20">
        <v>0</v>
      </c>
      <c r="AO25" s="8">
        <v>0</v>
      </c>
      <c r="AP25" s="8">
        <v>0</v>
      </c>
      <c r="AQ25" s="7">
        <v>0</v>
      </c>
      <c r="AR25" s="7">
        <v>0</v>
      </c>
      <c r="AS25" s="7">
        <v>0</v>
      </c>
      <c r="AT25" s="7">
        <v>0</v>
      </c>
      <c r="AV25" s="20">
        <f t="shared" si="3"/>
        <v>8.1716544325239973</v>
      </c>
      <c r="AW25" s="33">
        <f t="shared" si="4"/>
        <v>2.2222222222222223</v>
      </c>
      <c r="AX25" s="20">
        <f>AB25/120000</f>
        <v>0.45</v>
      </c>
      <c r="AZ25" s="20">
        <f t="shared" ref="AZ25:AZ37" si="8">1850/Z25</f>
        <v>8.3568605307735737</v>
      </c>
      <c r="BA25" s="33">
        <f t="shared" ref="BA25:BA37" si="9">412000/AB25</f>
        <v>7.6296296296296298</v>
      </c>
      <c r="BB25" s="20">
        <f>AB25/412000</f>
        <v>0.13106796116504854</v>
      </c>
    </row>
    <row r="26" spans="1:54" x14ac:dyDescent="0.25">
      <c r="A26" s="10" t="s">
        <v>232</v>
      </c>
      <c r="B26" s="10" t="s">
        <v>430</v>
      </c>
      <c r="C26" s="7" t="s">
        <v>86</v>
      </c>
      <c r="D26" s="7">
        <v>0</v>
      </c>
      <c r="E26" s="7">
        <v>1</v>
      </c>
      <c r="F26" s="7">
        <v>3</v>
      </c>
      <c r="G26" s="7">
        <v>5</v>
      </c>
      <c r="H26" s="7">
        <v>0</v>
      </c>
      <c r="I26" s="7">
        <v>0</v>
      </c>
      <c r="J26" s="7">
        <v>3</v>
      </c>
      <c r="K26" s="7">
        <v>0</v>
      </c>
      <c r="L26" s="7">
        <v>1</v>
      </c>
      <c r="M26" s="7">
        <v>3</v>
      </c>
      <c r="N26" s="7">
        <v>0</v>
      </c>
      <c r="O26" s="7">
        <v>0</v>
      </c>
      <c r="P26" s="7">
        <v>0</v>
      </c>
      <c r="Q26" s="7">
        <v>5</v>
      </c>
      <c r="R26" s="7">
        <v>10</v>
      </c>
      <c r="S26" s="7">
        <v>10</v>
      </c>
      <c r="T26" s="7">
        <f t="shared" si="2"/>
        <v>20</v>
      </c>
      <c r="U26" s="7">
        <v>0</v>
      </c>
      <c r="V26" s="16"/>
      <c r="W26" s="19">
        <v>127</v>
      </c>
      <c r="X26" s="19">
        <v>46</v>
      </c>
      <c r="Y26" s="19">
        <v>60</v>
      </c>
      <c r="Z26" s="19">
        <f t="shared" si="0"/>
        <v>40.56944444444445</v>
      </c>
      <c r="AA26" s="19">
        <f t="shared" si="1"/>
        <v>202.84722222222226</v>
      </c>
      <c r="AB26" s="19">
        <v>1862</v>
      </c>
      <c r="AC26" s="19">
        <v>6.5</v>
      </c>
      <c r="AD26" s="19">
        <v>0.5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41">
        <v>0</v>
      </c>
      <c r="AL26" s="20">
        <v>0</v>
      </c>
      <c r="AM26" s="20">
        <v>0</v>
      </c>
      <c r="AO26" s="8">
        <v>0</v>
      </c>
      <c r="AP26" s="8">
        <v>0</v>
      </c>
      <c r="AQ26" s="7">
        <v>0</v>
      </c>
      <c r="AR26" s="7">
        <v>0</v>
      </c>
      <c r="AS26" s="7">
        <v>0</v>
      </c>
      <c r="AT26" s="7">
        <v>0</v>
      </c>
      <c r="AV26" s="33">
        <f t="shared" si="3"/>
        <v>44.590208832591571</v>
      </c>
      <c r="AW26" s="20">
        <f t="shared" si="4"/>
        <v>64.446831364124591</v>
      </c>
      <c r="AX26" s="20">
        <f>Z26/1809</f>
        <v>2.2426448006879186E-2</v>
      </c>
      <c r="AZ26" s="33">
        <f t="shared" si="8"/>
        <v>45.600821636425877</v>
      </c>
      <c r="BA26" s="20">
        <f t="shared" si="9"/>
        <v>221.26745435016113</v>
      </c>
      <c r="BB26" s="20">
        <f t="shared" ref="BB26:BB37" si="10">Z26/1850</f>
        <v>2.1929429429429433E-2</v>
      </c>
    </row>
    <row r="27" spans="1:54" x14ac:dyDescent="0.25">
      <c r="A27" s="10" t="s">
        <v>233</v>
      </c>
      <c r="B27" s="10" t="s">
        <v>38</v>
      </c>
      <c r="C27" s="7" t="s">
        <v>86</v>
      </c>
      <c r="D27" s="7">
        <v>6</v>
      </c>
      <c r="E27" s="7">
        <v>0</v>
      </c>
      <c r="F27" s="7">
        <v>12</v>
      </c>
      <c r="G27" s="7">
        <v>0</v>
      </c>
      <c r="H27" s="7">
        <v>0</v>
      </c>
      <c r="I27" s="7">
        <v>0</v>
      </c>
      <c r="J27" s="7">
        <v>12</v>
      </c>
      <c r="K27" s="7">
        <v>0</v>
      </c>
      <c r="L27" s="7">
        <v>0</v>
      </c>
      <c r="M27" s="7">
        <v>12</v>
      </c>
      <c r="N27" s="7">
        <v>6</v>
      </c>
      <c r="O27" s="7">
        <v>6</v>
      </c>
      <c r="P27" s="7">
        <v>6</v>
      </c>
      <c r="Q27" s="7">
        <v>12</v>
      </c>
      <c r="R27" s="7">
        <v>18</v>
      </c>
      <c r="S27" s="7">
        <v>18</v>
      </c>
      <c r="T27" s="7">
        <f t="shared" si="2"/>
        <v>36</v>
      </c>
      <c r="U27" s="7">
        <v>0</v>
      </c>
      <c r="V27" s="16"/>
      <c r="W27" s="19">
        <v>35</v>
      </c>
      <c r="X27" s="19">
        <v>28</v>
      </c>
      <c r="Y27" s="19">
        <v>27</v>
      </c>
      <c r="Z27" s="19">
        <f t="shared" si="0"/>
        <v>6.8055555555555554</v>
      </c>
      <c r="AA27" s="19">
        <f t="shared" si="1"/>
        <v>15.3125</v>
      </c>
      <c r="AB27" s="19">
        <v>334</v>
      </c>
      <c r="AC27" s="19">
        <v>4</v>
      </c>
      <c r="AD27" s="19">
        <v>0.5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41">
        <v>0</v>
      </c>
      <c r="AL27" s="20">
        <v>0</v>
      </c>
      <c r="AM27" s="20">
        <v>0</v>
      </c>
      <c r="AO27" s="8">
        <v>0</v>
      </c>
      <c r="AP27" s="8">
        <v>0</v>
      </c>
      <c r="AQ27" s="7">
        <v>0</v>
      </c>
      <c r="AR27" s="7">
        <v>0</v>
      </c>
      <c r="AS27" s="7">
        <v>0</v>
      </c>
      <c r="AT27" s="7">
        <v>0</v>
      </c>
      <c r="AV27" s="33">
        <f t="shared" si="3"/>
        <v>265.8122448979592</v>
      </c>
      <c r="AW27" s="20">
        <f t="shared" si="4"/>
        <v>359.28143712574848</v>
      </c>
      <c r="AX27" s="20">
        <f>Z27/1809</f>
        <v>3.762053927891407E-3</v>
      </c>
      <c r="AZ27" s="33">
        <f t="shared" si="8"/>
        <v>271.83673469387753</v>
      </c>
      <c r="BA27" s="20">
        <f t="shared" si="9"/>
        <v>1233.5329341317365</v>
      </c>
      <c r="BB27" s="20">
        <f t="shared" si="10"/>
        <v>3.6786786786786787E-3</v>
      </c>
    </row>
    <row r="28" spans="1:54" x14ac:dyDescent="0.25">
      <c r="A28" s="10" t="s">
        <v>234</v>
      </c>
      <c r="B28" s="10" t="s">
        <v>39</v>
      </c>
      <c r="C28" s="7" t="s">
        <v>86</v>
      </c>
      <c r="D28" s="7">
        <v>4</v>
      </c>
      <c r="E28" s="7">
        <v>4</v>
      </c>
      <c r="F28" s="7">
        <v>8</v>
      </c>
      <c r="G28" s="7">
        <v>16</v>
      </c>
      <c r="H28" s="7">
        <v>0</v>
      </c>
      <c r="I28" s="7">
        <v>0</v>
      </c>
      <c r="J28" s="7">
        <v>4</v>
      </c>
      <c r="K28" s="7">
        <v>0</v>
      </c>
      <c r="L28" s="7">
        <v>6</v>
      </c>
      <c r="M28" s="7">
        <v>6</v>
      </c>
      <c r="N28" s="7">
        <v>0</v>
      </c>
      <c r="O28" s="7">
        <v>0</v>
      </c>
      <c r="P28" s="7">
        <v>0</v>
      </c>
      <c r="Q28" s="7">
        <v>8</v>
      </c>
      <c r="R28" s="7">
        <v>8</v>
      </c>
      <c r="S28" s="7">
        <v>8</v>
      </c>
      <c r="T28" s="7">
        <f t="shared" si="2"/>
        <v>16</v>
      </c>
      <c r="U28" s="7">
        <v>0</v>
      </c>
      <c r="V28" s="16"/>
      <c r="W28" s="19">
        <v>62</v>
      </c>
      <c r="X28" s="19">
        <v>32</v>
      </c>
      <c r="Y28" s="19">
        <v>37</v>
      </c>
      <c r="Z28" s="19">
        <f t="shared" si="0"/>
        <v>13.777777777777779</v>
      </c>
      <c r="AA28" s="19">
        <f t="shared" si="1"/>
        <v>42.481481481481488</v>
      </c>
      <c r="AB28" s="19">
        <v>1242</v>
      </c>
      <c r="AC28" s="19">
        <v>9</v>
      </c>
      <c r="AD28" s="19">
        <v>1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41">
        <v>0</v>
      </c>
      <c r="AL28" s="20">
        <v>0</v>
      </c>
      <c r="AM28" s="20">
        <v>0</v>
      </c>
      <c r="AO28" s="8">
        <v>0</v>
      </c>
      <c r="AP28" s="8">
        <v>0</v>
      </c>
      <c r="AQ28" s="7">
        <v>0</v>
      </c>
      <c r="AR28" s="7">
        <v>0</v>
      </c>
      <c r="AS28" s="7">
        <v>0</v>
      </c>
      <c r="AT28" s="7">
        <v>0</v>
      </c>
      <c r="AV28" s="20">
        <f t="shared" si="3"/>
        <v>131.29838709677418</v>
      </c>
      <c r="AW28" s="33">
        <f t="shared" si="4"/>
        <v>96.618357487922708</v>
      </c>
      <c r="AX28" s="20">
        <f>AB28/120000</f>
        <v>1.035E-2</v>
      </c>
      <c r="AZ28" s="33">
        <f t="shared" si="8"/>
        <v>134.2741935483871</v>
      </c>
      <c r="BA28" s="20">
        <f t="shared" si="9"/>
        <v>331.7230273752013</v>
      </c>
      <c r="BB28" s="20">
        <f t="shared" si="10"/>
        <v>7.4474474474474483E-3</v>
      </c>
    </row>
    <row r="29" spans="1:54" x14ac:dyDescent="0.25">
      <c r="A29" s="10" t="s">
        <v>235</v>
      </c>
      <c r="B29" s="10" t="s">
        <v>40</v>
      </c>
      <c r="C29" s="7" t="s">
        <v>86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6</v>
      </c>
      <c r="R29" s="7">
        <v>0</v>
      </c>
      <c r="S29" s="7">
        <v>0</v>
      </c>
      <c r="T29" s="7">
        <f t="shared" si="2"/>
        <v>0</v>
      </c>
      <c r="U29" s="7">
        <v>0</v>
      </c>
      <c r="V29" s="16"/>
      <c r="W29" s="19">
        <v>62</v>
      </c>
      <c r="X29" s="19">
        <v>32</v>
      </c>
      <c r="Y29" s="80">
        <v>37</v>
      </c>
      <c r="Z29" s="19">
        <f t="shared" si="0"/>
        <v>13.777777777777779</v>
      </c>
      <c r="AA29" s="19">
        <f t="shared" si="1"/>
        <v>42.481481481481488</v>
      </c>
      <c r="AB29" s="19">
        <v>1272</v>
      </c>
      <c r="AC29" s="19">
        <v>9</v>
      </c>
      <c r="AD29" s="19">
        <v>1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41">
        <v>0</v>
      </c>
      <c r="AL29" s="20">
        <v>0</v>
      </c>
      <c r="AM29" s="20">
        <v>0</v>
      </c>
      <c r="AO29" s="8">
        <v>0</v>
      </c>
      <c r="AP29" s="8">
        <v>0</v>
      </c>
      <c r="AQ29" s="7">
        <v>0</v>
      </c>
      <c r="AR29" s="7">
        <v>0</v>
      </c>
      <c r="AS29" s="7">
        <v>0</v>
      </c>
      <c r="AT29" s="7">
        <v>0</v>
      </c>
      <c r="AV29" s="20">
        <f t="shared" si="3"/>
        <v>131.29838709677418</v>
      </c>
      <c r="AW29" s="33">
        <f t="shared" si="4"/>
        <v>94.339622641509436</v>
      </c>
      <c r="AX29" s="20">
        <f>AB29/120000</f>
        <v>1.06E-2</v>
      </c>
      <c r="AZ29" s="33">
        <f t="shared" si="8"/>
        <v>134.2741935483871</v>
      </c>
      <c r="BA29" s="20">
        <f t="shared" si="9"/>
        <v>323.89937106918239</v>
      </c>
      <c r="BB29" s="20">
        <f t="shared" si="10"/>
        <v>7.4474474474474483E-3</v>
      </c>
    </row>
    <row r="30" spans="1:54" x14ac:dyDescent="0.25">
      <c r="A30" s="10" t="s">
        <v>236</v>
      </c>
      <c r="B30" s="10" t="s">
        <v>41</v>
      </c>
      <c r="C30" s="7" t="s">
        <v>86</v>
      </c>
      <c r="D30" s="7">
        <v>2</v>
      </c>
      <c r="E30" s="7">
        <v>2</v>
      </c>
      <c r="F30" s="7">
        <v>10</v>
      </c>
      <c r="G30" s="7">
        <v>24</v>
      </c>
      <c r="H30" s="7">
        <v>0</v>
      </c>
      <c r="I30" s="7">
        <v>0</v>
      </c>
      <c r="J30" s="7">
        <v>2</v>
      </c>
      <c r="K30" s="7">
        <v>0</v>
      </c>
      <c r="L30" s="7">
        <v>2</v>
      </c>
      <c r="M30" s="7">
        <v>11</v>
      </c>
      <c r="N30" s="7">
        <v>0</v>
      </c>
      <c r="O30" s="7">
        <v>0</v>
      </c>
      <c r="P30" s="7">
        <v>0</v>
      </c>
      <c r="Q30" s="7">
        <v>10</v>
      </c>
      <c r="R30" s="7">
        <v>3</v>
      </c>
      <c r="S30" s="7">
        <v>0</v>
      </c>
      <c r="T30" s="7">
        <f t="shared" si="2"/>
        <v>3</v>
      </c>
      <c r="U30" s="7">
        <v>0</v>
      </c>
      <c r="V30" s="16"/>
      <c r="W30" s="19">
        <v>75</v>
      </c>
      <c r="X30" s="19">
        <v>36</v>
      </c>
      <c r="Y30" s="19">
        <v>52</v>
      </c>
      <c r="Z30" s="19">
        <f t="shared" si="0"/>
        <v>18.75</v>
      </c>
      <c r="AA30" s="19">
        <f t="shared" si="1"/>
        <v>81.25</v>
      </c>
      <c r="AB30" s="19">
        <v>2330</v>
      </c>
      <c r="AC30" s="19">
        <v>16</v>
      </c>
      <c r="AD30" s="19">
        <v>1.5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41">
        <v>0</v>
      </c>
      <c r="AL30" s="20">
        <v>0</v>
      </c>
      <c r="AM30" s="20">
        <v>0</v>
      </c>
      <c r="AO30" s="8">
        <v>0</v>
      </c>
      <c r="AP30" s="8">
        <v>0</v>
      </c>
      <c r="AQ30" s="7">
        <v>0</v>
      </c>
      <c r="AR30" s="7">
        <v>0</v>
      </c>
      <c r="AS30" s="7">
        <v>0</v>
      </c>
      <c r="AT30" s="7">
        <v>0</v>
      </c>
      <c r="AV30" s="20">
        <f t="shared" si="3"/>
        <v>96.48</v>
      </c>
      <c r="AW30" s="33">
        <f t="shared" si="4"/>
        <v>51.502145922746784</v>
      </c>
      <c r="AX30" s="20">
        <f>AB30/120000</f>
        <v>1.9416666666666665E-2</v>
      </c>
      <c r="AZ30" s="33">
        <f t="shared" si="8"/>
        <v>98.666666666666671</v>
      </c>
      <c r="BA30" s="20">
        <f t="shared" si="9"/>
        <v>176.82403433476395</v>
      </c>
      <c r="BB30" s="20">
        <f t="shared" si="10"/>
        <v>1.0135135135135136E-2</v>
      </c>
    </row>
    <row r="31" spans="1:54" x14ac:dyDescent="0.25">
      <c r="A31" s="10" t="s">
        <v>237</v>
      </c>
      <c r="B31" s="10" t="s">
        <v>42</v>
      </c>
      <c r="C31" s="7" t="s">
        <v>86</v>
      </c>
      <c r="D31" s="7">
        <v>0</v>
      </c>
      <c r="E31" s="7">
        <v>0</v>
      </c>
      <c r="F31" s="7">
        <v>2</v>
      </c>
      <c r="G31" s="7">
        <v>0</v>
      </c>
      <c r="H31" s="7">
        <v>0</v>
      </c>
      <c r="I31" s="7">
        <v>0</v>
      </c>
      <c r="J31" s="7">
        <v>0</v>
      </c>
      <c r="K31" s="7">
        <v>2</v>
      </c>
      <c r="L31" s="7">
        <v>0</v>
      </c>
      <c r="M31" s="7">
        <v>4</v>
      </c>
      <c r="N31" s="7">
        <v>0</v>
      </c>
      <c r="O31" s="7">
        <v>0</v>
      </c>
      <c r="P31" s="7">
        <v>0</v>
      </c>
      <c r="Q31" s="7">
        <v>0</v>
      </c>
      <c r="R31" s="7">
        <v>5</v>
      </c>
      <c r="S31" s="7">
        <v>5</v>
      </c>
      <c r="T31" s="7">
        <f t="shared" si="2"/>
        <v>10</v>
      </c>
      <c r="U31" s="7">
        <v>0</v>
      </c>
      <c r="V31" s="16"/>
      <c r="W31" s="19">
        <v>29.5</v>
      </c>
      <c r="X31" s="19">
        <v>16</v>
      </c>
      <c r="Y31" s="80">
        <v>21.7</v>
      </c>
      <c r="Z31" s="19">
        <f t="shared" si="0"/>
        <v>3.2777777777777777</v>
      </c>
      <c r="AA31" s="19">
        <f t="shared" si="1"/>
        <v>5.9273148148148147</v>
      </c>
      <c r="AB31" s="19">
        <v>152</v>
      </c>
      <c r="AC31" s="80">
        <v>1.6</v>
      </c>
      <c r="AD31" s="80">
        <v>0.3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41">
        <v>0</v>
      </c>
      <c r="AL31" s="20">
        <v>0</v>
      </c>
      <c r="AM31" s="20">
        <v>0</v>
      </c>
      <c r="AO31" s="8">
        <v>0</v>
      </c>
      <c r="AP31" s="8">
        <v>0</v>
      </c>
      <c r="AQ31" s="7">
        <v>0</v>
      </c>
      <c r="AR31" s="7">
        <v>0</v>
      </c>
      <c r="AS31" s="7">
        <v>0</v>
      </c>
      <c r="AT31" s="7">
        <v>0</v>
      </c>
      <c r="AV31" s="33">
        <f t="shared" si="3"/>
        <v>551.89830508474574</v>
      </c>
      <c r="AW31" s="20">
        <f t="shared" si="4"/>
        <v>789.47368421052636</v>
      </c>
      <c r="AX31" s="20">
        <f>Z31/1809</f>
        <v>1.811928014249739E-3</v>
      </c>
      <c r="AZ31" s="33">
        <f t="shared" si="8"/>
        <v>564.40677966101691</v>
      </c>
      <c r="BA31" s="20">
        <f t="shared" si="9"/>
        <v>2710.5263157894738</v>
      </c>
      <c r="BB31" s="20">
        <f t="shared" si="10"/>
        <v>1.7717717717717718E-3</v>
      </c>
    </row>
    <row r="32" spans="1:54" x14ac:dyDescent="0.25">
      <c r="A32" s="10" t="s">
        <v>238</v>
      </c>
      <c r="B32" s="10" t="s">
        <v>43</v>
      </c>
      <c r="C32" s="7" t="s">
        <v>86</v>
      </c>
      <c r="D32" s="7">
        <v>1</v>
      </c>
      <c r="E32" s="7">
        <v>0</v>
      </c>
      <c r="F32" s="7">
        <v>10</v>
      </c>
      <c r="G32" s="7">
        <v>15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4</v>
      </c>
      <c r="N32" s="7">
        <v>0</v>
      </c>
      <c r="O32" s="7">
        <v>0</v>
      </c>
      <c r="P32" s="7">
        <v>0</v>
      </c>
      <c r="Q32" s="7">
        <v>4</v>
      </c>
      <c r="R32" s="7">
        <v>1</v>
      </c>
      <c r="S32" s="7">
        <v>2</v>
      </c>
      <c r="T32" s="7">
        <f t="shared" si="2"/>
        <v>3</v>
      </c>
      <c r="U32" s="7">
        <v>0</v>
      </c>
      <c r="V32" s="16"/>
      <c r="W32" s="19">
        <v>87</v>
      </c>
      <c r="X32" s="19">
        <v>35.700000000000003</v>
      </c>
      <c r="Y32" s="19">
        <v>59</v>
      </c>
      <c r="Z32" s="19">
        <f t="shared" si="0"/>
        <v>21.568750000000001</v>
      </c>
      <c r="AA32" s="19">
        <f t="shared" si="1"/>
        <v>106.04635416666667</v>
      </c>
      <c r="AB32" s="19">
        <v>3992</v>
      </c>
      <c r="AC32" s="19">
        <v>43</v>
      </c>
      <c r="AD32" s="19">
        <v>5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41">
        <v>0</v>
      </c>
      <c r="AL32" s="20">
        <v>0</v>
      </c>
      <c r="AM32" s="20">
        <v>0</v>
      </c>
      <c r="AO32" s="8">
        <v>0</v>
      </c>
      <c r="AP32" s="8">
        <v>0</v>
      </c>
      <c r="AQ32" s="7">
        <v>0</v>
      </c>
      <c r="AR32" s="7">
        <v>0</v>
      </c>
      <c r="AS32" s="7">
        <v>0</v>
      </c>
      <c r="AT32" s="7">
        <v>0</v>
      </c>
      <c r="AV32" s="20">
        <f t="shared" si="3"/>
        <v>83.871341640104319</v>
      </c>
      <c r="AW32" s="33">
        <f t="shared" si="4"/>
        <v>30.060120240480963</v>
      </c>
      <c r="AX32" s="20">
        <f>AB32/120000</f>
        <v>3.3266666666666667E-2</v>
      </c>
      <c r="AZ32" s="33">
        <f t="shared" si="8"/>
        <v>85.77223993045493</v>
      </c>
      <c r="BA32" s="20">
        <f t="shared" si="9"/>
        <v>103.2064128256513</v>
      </c>
      <c r="BB32" s="20">
        <f t="shared" si="10"/>
        <v>1.1658783783783785E-2</v>
      </c>
    </row>
    <row r="33" spans="1:54" x14ac:dyDescent="0.25">
      <c r="A33" s="10" t="s">
        <v>239</v>
      </c>
      <c r="B33" s="10" t="s">
        <v>44</v>
      </c>
      <c r="C33" s="7" t="s">
        <v>86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2</v>
      </c>
      <c r="N33" s="7">
        <v>0</v>
      </c>
      <c r="O33" s="7">
        <v>0</v>
      </c>
      <c r="P33" s="7">
        <v>0</v>
      </c>
      <c r="Q33" s="7">
        <v>0</v>
      </c>
      <c r="R33" s="7">
        <v>1</v>
      </c>
      <c r="S33" s="7">
        <v>1</v>
      </c>
      <c r="T33" s="7">
        <f t="shared" si="2"/>
        <v>2</v>
      </c>
      <c r="U33" s="7">
        <v>0</v>
      </c>
      <c r="V33" s="16"/>
      <c r="W33" s="80">
        <v>106</v>
      </c>
      <c r="X33" s="80">
        <v>40</v>
      </c>
      <c r="Y33" s="80">
        <v>65</v>
      </c>
      <c r="Z33" s="19">
        <f t="shared" si="0"/>
        <v>29.444444444444446</v>
      </c>
      <c r="AA33" s="19">
        <f t="shared" si="1"/>
        <v>159.49074074074076</v>
      </c>
      <c r="AB33" s="80">
        <v>6100</v>
      </c>
      <c r="AC33" s="19">
        <v>66</v>
      </c>
      <c r="AD33" s="19">
        <v>8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41">
        <v>0</v>
      </c>
      <c r="AL33" s="20">
        <v>0</v>
      </c>
      <c r="AM33" s="20">
        <v>0</v>
      </c>
      <c r="AO33" s="8">
        <v>0</v>
      </c>
      <c r="AP33" s="8">
        <v>0</v>
      </c>
      <c r="AQ33" s="7">
        <v>0</v>
      </c>
      <c r="AR33" s="7">
        <v>0</v>
      </c>
      <c r="AS33" s="7">
        <v>0</v>
      </c>
      <c r="AT33" s="7">
        <v>0</v>
      </c>
      <c r="AV33" s="20">
        <f t="shared" si="3"/>
        <v>61.437735849056601</v>
      </c>
      <c r="AW33" s="33">
        <f t="shared" si="4"/>
        <v>19.672131147540984</v>
      </c>
      <c r="AX33" s="20">
        <f>AB33/120000</f>
        <v>5.0833333333333335E-2</v>
      </c>
      <c r="AZ33" s="33">
        <f t="shared" si="8"/>
        <v>62.830188679245282</v>
      </c>
      <c r="BA33" s="20">
        <f t="shared" si="9"/>
        <v>67.540983606557376</v>
      </c>
      <c r="BB33" s="20">
        <f t="shared" si="10"/>
        <v>1.5915915915915915E-2</v>
      </c>
    </row>
    <row r="34" spans="1:54" x14ac:dyDescent="0.25">
      <c r="A34" s="10" t="s">
        <v>240</v>
      </c>
      <c r="B34" s="10" t="s">
        <v>431</v>
      </c>
      <c r="C34" s="7" t="s">
        <v>595</v>
      </c>
      <c r="D34" s="7">
        <v>0</v>
      </c>
      <c r="E34" s="7">
        <v>0</v>
      </c>
      <c r="F34" s="7">
        <v>15</v>
      </c>
      <c r="G34" s="7">
        <v>38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15</v>
      </c>
      <c r="S34" s="7">
        <v>15</v>
      </c>
      <c r="T34" s="7">
        <f t="shared" si="2"/>
        <v>30</v>
      </c>
      <c r="U34" s="7">
        <v>0</v>
      </c>
      <c r="V34" s="16"/>
      <c r="W34" s="19">
        <v>187</v>
      </c>
      <c r="X34" s="19">
        <v>95</v>
      </c>
      <c r="Y34" s="19">
        <v>74</v>
      </c>
      <c r="Z34" s="19">
        <v>761</v>
      </c>
      <c r="AA34" s="19">
        <f t="shared" si="1"/>
        <v>760.76967592592609</v>
      </c>
      <c r="AB34" s="19">
        <v>6800</v>
      </c>
      <c r="AC34" s="19">
        <v>0</v>
      </c>
      <c r="AD34" s="80">
        <v>0</v>
      </c>
      <c r="AE34" s="41">
        <v>0</v>
      </c>
      <c r="AF34" s="41">
        <v>0</v>
      </c>
      <c r="AG34" s="41">
        <v>0</v>
      </c>
      <c r="AH34" s="41">
        <v>0</v>
      </c>
      <c r="AI34" s="41">
        <v>0</v>
      </c>
      <c r="AJ34" s="41">
        <v>0</v>
      </c>
      <c r="AK34" s="41">
        <v>0</v>
      </c>
      <c r="AL34" s="41">
        <v>0</v>
      </c>
      <c r="AM34" s="41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V34" s="33">
        <f t="shared" si="3"/>
        <v>2.3771353482260182</v>
      </c>
      <c r="AW34" s="20">
        <f t="shared" si="4"/>
        <v>17.647058823529413</v>
      </c>
      <c r="AX34" s="20">
        <f>Z34/1809</f>
        <v>0.42067440574903259</v>
      </c>
      <c r="AZ34" s="33">
        <f t="shared" si="8"/>
        <v>2.431011826544021</v>
      </c>
      <c r="BA34" s="20">
        <f t="shared" si="9"/>
        <v>60.588235294117645</v>
      </c>
      <c r="BB34" s="20">
        <f t="shared" si="10"/>
        <v>0.41135135135135137</v>
      </c>
    </row>
    <row r="35" spans="1:54" x14ac:dyDescent="0.25">
      <c r="A35" s="10" t="s">
        <v>241</v>
      </c>
      <c r="B35" s="10" t="s">
        <v>432</v>
      </c>
      <c r="C35" s="7" t="s">
        <v>595</v>
      </c>
      <c r="D35" s="7">
        <v>12</v>
      </c>
      <c r="E35" s="7">
        <v>0</v>
      </c>
      <c r="F35" s="7">
        <v>3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6</v>
      </c>
      <c r="S35" s="7">
        <v>6</v>
      </c>
      <c r="T35" s="7">
        <f t="shared" si="2"/>
        <v>12</v>
      </c>
      <c r="U35" s="7">
        <v>0</v>
      </c>
      <c r="V35" s="16"/>
      <c r="W35" s="19">
        <v>175.8</v>
      </c>
      <c r="X35" s="19">
        <v>95.9</v>
      </c>
      <c r="Y35" s="19">
        <v>60.5</v>
      </c>
      <c r="Z35" s="19">
        <f t="shared" ref="Z35:Z66" si="11">(W35/12)*(X35/12)</f>
        <v>117.07791666666668</v>
      </c>
      <c r="AA35" s="19">
        <f t="shared" ref="AA35:AA66" si="12">(W35/12)*(X35/12)*(Y35/12)</f>
        <v>590.26782986111118</v>
      </c>
      <c r="AB35" s="19">
        <v>8790</v>
      </c>
      <c r="AC35" s="19">
        <v>0</v>
      </c>
      <c r="AD35" s="80">
        <v>0</v>
      </c>
      <c r="AE35" s="41">
        <v>0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0</v>
      </c>
      <c r="AM35" s="41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V35" s="20">
        <f t="shared" si="3"/>
        <v>15.451248634278452</v>
      </c>
      <c r="AW35" s="33">
        <f t="shared" si="4"/>
        <v>13.651877133105803</v>
      </c>
      <c r="AX35" s="20">
        <f>AB35/120000</f>
        <v>7.3249999999999996E-2</v>
      </c>
      <c r="AZ35" s="33">
        <f t="shared" si="8"/>
        <v>15.801442771373763</v>
      </c>
      <c r="BA35" s="20">
        <f t="shared" si="9"/>
        <v>46.871444823663253</v>
      </c>
      <c r="BB35" s="20">
        <f t="shared" si="10"/>
        <v>6.3285360360360365E-2</v>
      </c>
    </row>
    <row r="36" spans="1:54" x14ac:dyDescent="0.25">
      <c r="A36" s="10" t="s">
        <v>242</v>
      </c>
      <c r="B36" s="10" t="s">
        <v>433</v>
      </c>
      <c r="C36" s="7" t="s">
        <v>74</v>
      </c>
      <c r="D36" s="7">
        <v>18</v>
      </c>
      <c r="E36" s="7">
        <v>3</v>
      </c>
      <c r="F36" s="7">
        <v>14</v>
      </c>
      <c r="G36" s="7">
        <v>12</v>
      </c>
      <c r="H36" s="7">
        <v>8</v>
      </c>
      <c r="I36" s="7">
        <v>0</v>
      </c>
      <c r="J36" s="7">
        <v>20</v>
      </c>
      <c r="K36" s="7">
        <v>0</v>
      </c>
      <c r="L36" s="7">
        <v>29</v>
      </c>
      <c r="M36" s="7">
        <v>8</v>
      </c>
      <c r="N36" s="7">
        <v>2</v>
      </c>
      <c r="O36" s="7">
        <v>2</v>
      </c>
      <c r="P36" s="7">
        <v>2</v>
      </c>
      <c r="Q36" s="7">
        <v>10</v>
      </c>
      <c r="R36" s="7">
        <v>32</v>
      </c>
      <c r="S36" s="7">
        <v>32</v>
      </c>
      <c r="T36" s="7">
        <f t="shared" si="2"/>
        <v>64</v>
      </c>
      <c r="U36" s="7">
        <v>0</v>
      </c>
      <c r="V36" s="16"/>
      <c r="W36" s="19">
        <v>96</v>
      </c>
      <c r="X36" s="19">
        <v>77.5</v>
      </c>
      <c r="Y36" s="19">
        <v>47.4</v>
      </c>
      <c r="Z36" s="19">
        <f t="shared" si="11"/>
        <v>51.666666666666664</v>
      </c>
      <c r="AA36" s="19">
        <f t="shared" si="12"/>
        <v>204.08333333333331</v>
      </c>
      <c r="AB36" s="19">
        <v>8895</v>
      </c>
      <c r="AC36" s="19">
        <v>850</v>
      </c>
      <c r="AD36" s="19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41">
        <v>0</v>
      </c>
      <c r="AL36" s="20">
        <v>0</v>
      </c>
      <c r="AM36" s="20">
        <v>0</v>
      </c>
      <c r="AO36" s="8">
        <v>0</v>
      </c>
      <c r="AP36" s="8">
        <v>0</v>
      </c>
      <c r="AQ36" s="7">
        <v>0</v>
      </c>
      <c r="AR36" s="7">
        <v>0</v>
      </c>
      <c r="AS36" s="7">
        <v>0</v>
      </c>
      <c r="AT36" s="7">
        <v>0</v>
      </c>
      <c r="AV36" s="20">
        <f t="shared" si="3"/>
        <v>35.012903225806454</v>
      </c>
      <c r="AW36" s="33">
        <f t="shared" si="4"/>
        <v>13.490725126475548</v>
      </c>
      <c r="AX36" s="20">
        <f>AB36/120000</f>
        <v>7.4124999999999996E-2</v>
      </c>
      <c r="AZ36" s="33">
        <f t="shared" si="8"/>
        <v>35.806451612903224</v>
      </c>
      <c r="BA36" s="20">
        <f t="shared" si="9"/>
        <v>46.318156267566046</v>
      </c>
      <c r="BB36" s="20">
        <f t="shared" si="10"/>
        <v>2.7927927927927927E-2</v>
      </c>
    </row>
    <row r="37" spans="1:54" x14ac:dyDescent="0.25">
      <c r="A37" s="10" t="s">
        <v>243</v>
      </c>
      <c r="B37" s="10" t="s">
        <v>434</v>
      </c>
      <c r="C37" s="7" t="s">
        <v>87</v>
      </c>
      <c r="D37" s="7">
        <v>2</v>
      </c>
      <c r="E37" s="7">
        <v>0</v>
      </c>
      <c r="F37" s="7">
        <v>6</v>
      </c>
      <c r="G37" s="7">
        <v>4</v>
      </c>
      <c r="H37" s="7">
        <v>2</v>
      </c>
      <c r="I37" s="7">
        <v>0</v>
      </c>
      <c r="J37" s="7">
        <v>4</v>
      </c>
      <c r="K37" s="7">
        <v>0</v>
      </c>
      <c r="L37" s="7">
        <v>14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24</v>
      </c>
      <c r="S37" s="7">
        <v>24</v>
      </c>
      <c r="T37" s="7">
        <f t="shared" si="2"/>
        <v>48</v>
      </c>
      <c r="U37" s="7">
        <v>0</v>
      </c>
      <c r="V37" s="16"/>
      <c r="W37" s="19">
        <v>96</v>
      </c>
      <c r="X37" s="19">
        <v>77.5</v>
      </c>
      <c r="Y37" s="19">
        <v>47.4</v>
      </c>
      <c r="Z37" s="19">
        <f t="shared" si="11"/>
        <v>51.666666666666664</v>
      </c>
      <c r="AA37" s="19">
        <f t="shared" si="12"/>
        <v>204.08333333333331</v>
      </c>
      <c r="AB37" s="19">
        <v>10000</v>
      </c>
      <c r="AC37" s="19">
        <v>0</v>
      </c>
      <c r="AD37" s="19">
        <v>0</v>
      </c>
      <c r="AE37" s="41">
        <v>0</v>
      </c>
      <c r="AF37" s="41">
        <v>0</v>
      </c>
      <c r="AG37" s="41">
        <v>0</v>
      </c>
      <c r="AH37" s="41">
        <v>900</v>
      </c>
      <c r="AI37" s="41">
        <v>7506</v>
      </c>
      <c r="AJ37" s="41">
        <v>0</v>
      </c>
      <c r="AK37" s="41">
        <v>0</v>
      </c>
      <c r="AL37" s="41">
        <v>0</v>
      </c>
      <c r="AM37" s="41">
        <v>0</v>
      </c>
      <c r="AO37" s="8">
        <v>0</v>
      </c>
      <c r="AP37" s="8">
        <v>0</v>
      </c>
      <c r="AQ37" s="7">
        <v>0</v>
      </c>
      <c r="AR37" s="7">
        <v>0</v>
      </c>
      <c r="AS37" s="7">
        <v>0</v>
      </c>
      <c r="AT37" s="7">
        <v>0</v>
      </c>
      <c r="AV37" s="20">
        <f t="shared" si="3"/>
        <v>35.012903225806454</v>
      </c>
      <c r="AW37" s="33">
        <f t="shared" si="4"/>
        <v>12</v>
      </c>
      <c r="AX37" s="20">
        <f>AB37/120000</f>
        <v>8.3333333333333329E-2</v>
      </c>
      <c r="AZ37" s="33">
        <f t="shared" si="8"/>
        <v>35.806451612903224</v>
      </c>
      <c r="BA37" s="20">
        <f t="shared" si="9"/>
        <v>41.2</v>
      </c>
      <c r="BB37" s="20">
        <f t="shared" si="10"/>
        <v>2.7927927927927927E-2</v>
      </c>
    </row>
    <row r="38" spans="1:54" x14ac:dyDescent="0.25">
      <c r="A38" s="10" t="s">
        <v>244</v>
      </c>
      <c r="B38" s="10" t="s">
        <v>441</v>
      </c>
      <c r="C38" s="7" t="s">
        <v>87</v>
      </c>
      <c r="D38" s="7">
        <v>0</v>
      </c>
      <c r="E38" s="7">
        <v>0</v>
      </c>
      <c r="F38" s="7">
        <v>4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f t="shared" si="2"/>
        <v>0</v>
      </c>
      <c r="U38" s="7">
        <v>0</v>
      </c>
      <c r="V38" s="16"/>
      <c r="W38" s="19">
        <v>156</v>
      </c>
      <c r="X38" s="19">
        <v>156</v>
      </c>
      <c r="Y38" s="19">
        <v>65</v>
      </c>
      <c r="Z38" s="19">
        <f t="shared" si="11"/>
        <v>169</v>
      </c>
      <c r="AA38" s="19">
        <f t="shared" si="12"/>
        <v>915.41666666666674</v>
      </c>
      <c r="AB38" s="19">
        <v>0</v>
      </c>
      <c r="AC38" s="19">
        <v>0</v>
      </c>
      <c r="AD38" s="19">
        <v>0</v>
      </c>
      <c r="AE38" s="41">
        <v>0</v>
      </c>
      <c r="AF38" s="41">
        <v>0</v>
      </c>
      <c r="AG38" s="41">
        <v>0</v>
      </c>
      <c r="AH38" s="41">
        <v>3000</v>
      </c>
      <c r="AI38" s="41">
        <v>25020</v>
      </c>
      <c r="AJ38" s="41">
        <v>0</v>
      </c>
      <c r="AK38" s="41">
        <v>0</v>
      </c>
      <c r="AL38" s="41">
        <v>0</v>
      </c>
      <c r="AM38" s="41">
        <v>0</v>
      </c>
      <c r="AO38" s="8">
        <v>0</v>
      </c>
      <c r="AP38" s="8">
        <v>0</v>
      </c>
      <c r="AQ38" s="7">
        <v>0</v>
      </c>
      <c r="AR38" s="7">
        <v>0</v>
      </c>
      <c r="AS38" s="7">
        <v>0</v>
      </c>
      <c r="AT38" s="7">
        <v>0</v>
      </c>
      <c r="AV38" s="36">
        <v>0</v>
      </c>
      <c r="AW38" s="36">
        <v>0</v>
      </c>
      <c r="AX38" s="20">
        <v>0</v>
      </c>
      <c r="AZ38" s="36">
        <v>0</v>
      </c>
      <c r="BA38" s="36">
        <v>0</v>
      </c>
      <c r="BB38" s="36">
        <v>0</v>
      </c>
    </row>
    <row r="39" spans="1:54" x14ac:dyDescent="0.25">
      <c r="A39" s="10" t="s">
        <v>245</v>
      </c>
      <c r="B39" s="10" t="s">
        <v>89</v>
      </c>
      <c r="C39" s="7" t="s">
        <v>85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3</v>
      </c>
      <c r="R39" s="7">
        <v>5</v>
      </c>
      <c r="S39" s="7">
        <v>5</v>
      </c>
      <c r="T39" s="7">
        <f t="shared" si="2"/>
        <v>10</v>
      </c>
      <c r="U39" s="7">
        <v>0</v>
      </c>
      <c r="V39" s="16"/>
      <c r="W39" s="19">
        <v>191</v>
      </c>
      <c r="X39" s="19">
        <v>110</v>
      </c>
      <c r="Y39" s="19">
        <v>116</v>
      </c>
      <c r="Z39" s="19">
        <f t="shared" si="11"/>
        <v>145.90277777777777</v>
      </c>
      <c r="AA39" s="19">
        <f t="shared" si="12"/>
        <v>1410.3935185185185</v>
      </c>
      <c r="AB39" s="19">
        <v>25100</v>
      </c>
      <c r="AC39" s="80">
        <v>56</v>
      </c>
      <c r="AD39" s="80">
        <v>7</v>
      </c>
      <c r="AE39" s="20">
        <v>1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41">
        <v>0</v>
      </c>
      <c r="AL39" s="20">
        <v>0</v>
      </c>
      <c r="AM39" s="20">
        <v>0</v>
      </c>
      <c r="AO39" s="8">
        <v>0</v>
      </c>
      <c r="AP39" s="8">
        <v>0</v>
      </c>
      <c r="AQ39" s="7">
        <v>0</v>
      </c>
      <c r="AR39" s="7">
        <v>0</v>
      </c>
      <c r="AS39" s="7">
        <v>0</v>
      </c>
      <c r="AT39" s="7">
        <v>0</v>
      </c>
      <c r="AV39" s="20">
        <f t="shared" si="3"/>
        <v>12.398667301285103</v>
      </c>
      <c r="AW39" s="33">
        <f t="shared" si="4"/>
        <v>4.7808764940239046</v>
      </c>
      <c r="AX39" s="20">
        <f>AB39/120000</f>
        <v>0.20916666666666667</v>
      </c>
      <c r="AZ39" s="33">
        <f t="shared" ref="AZ39:AZ44" si="13">1850/Z39</f>
        <v>12.67967634459781</v>
      </c>
      <c r="BA39" s="20">
        <f t="shared" ref="BA39:BA44" si="14">412000/AB39</f>
        <v>16.414342629482071</v>
      </c>
      <c r="BB39" s="20">
        <f t="shared" ref="BB39:BB44" si="15">Z39/1850</f>
        <v>7.8866366366366361E-2</v>
      </c>
    </row>
    <row r="40" spans="1:54" x14ac:dyDescent="0.25">
      <c r="A40" s="10" t="s">
        <v>246</v>
      </c>
      <c r="B40" s="10" t="s">
        <v>435</v>
      </c>
      <c r="C40" s="7" t="s">
        <v>85</v>
      </c>
      <c r="D40" s="7">
        <v>0</v>
      </c>
      <c r="E40" s="7">
        <v>0</v>
      </c>
      <c r="F40" s="7">
        <v>5</v>
      </c>
      <c r="G40" s="7">
        <v>12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3</v>
      </c>
      <c r="S40" s="7">
        <v>3</v>
      </c>
      <c r="T40" s="7">
        <f t="shared" si="2"/>
        <v>6</v>
      </c>
      <c r="U40" s="7">
        <v>0</v>
      </c>
      <c r="V40" s="16"/>
      <c r="W40" s="19">
        <v>276</v>
      </c>
      <c r="X40" s="19">
        <v>93</v>
      </c>
      <c r="Y40" s="19">
        <v>142</v>
      </c>
      <c r="Z40" s="19">
        <f t="shared" si="11"/>
        <v>178.25</v>
      </c>
      <c r="AA40" s="19">
        <f t="shared" si="12"/>
        <v>2109.291666666667</v>
      </c>
      <c r="AB40" s="19">
        <v>21605</v>
      </c>
      <c r="AC40" s="19">
        <v>36</v>
      </c>
      <c r="AD40" s="80">
        <v>6</v>
      </c>
      <c r="AE40" s="20">
        <v>1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41">
        <v>0</v>
      </c>
      <c r="AL40" s="20">
        <v>0</v>
      </c>
      <c r="AM40" s="20">
        <v>0</v>
      </c>
      <c r="AO40" s="8">
        <v>0</v>
      </c>
      <c r="AP40" s="8">
        <v>0</v>
      </c>
      <c r="AQ40" s="7">
        <v>0</v>
      </c>
      <c r="AR40" s="7">
        <v>0</v>
      </c>
      <c r="AS40" s="7">
        <v>0</v>
      </c>
      <c r="AT40" s="7">
        <v>0</v>
      </c>
      <c r="AV40" s="20">
        <f t="shared" si="3"/>
        <v>10.14866760168303</v>
      </c>
      <c r="AW40" s="33">
        <f t="shared" si="4"/>
        <v>5.5542698449432999</v>
      </c>
      <c r="AX40" s="20">
        <f>AB40/120000</f>
        <v>0.18004166666666666</v>
      </c>
      <c r="AZ40" s="33">
        <f t="shared" si="13"/>
        <v>10.378681626928472</v>
      </c>
      <c r="BA40" s="20">
        <f t="shared" si="14"/>
        <v>19.069659800971998</v>
      </c>
      <c r="BB40" s="20">
        <f t="shared" si="15"/>
        <v>9.6351351351351353E-2</v>
      </c>
    </row>
    <row r="41" spans="1:54" x14ac:dyDescent="0.25">
      <c r="A41" s="10" t="s">
        <v>247</v>
      </c>
      <c r="B41" s="10" t="s">
        <v>436</v>
      </c>
      <c r="C41" s="7" t="s">
        <v>380</v>
      </c>
      <c r="D41" s="7">
        <v>1</v>
      </c>
      <c r="E41" s="7">
        <v>0</v>
      </c>
      <c r="F41" s="7">
        <v>5</v>
      </c>
      <c r="G41" s="7">
        <v>4</v>
      </c>
      <c r="H41" s="7">
        <v>0</v>
      </c>
      <c r="I41" s="7">
        <v>0</v>
      </c>
      <c r="J41" s="7">
        <v>1</v>
      </c>
      <c r="K41" s="7">
        <v>0</v>
      </c>
      <c r="L41" s="7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4</v>
      </c>
      <c r="S41" s="7">
        <v>4</v>
      </c>
      <c r="T41" s="7">
        <f t="shared" si="2"/>
        <v>8</v>
      </c>
      <c r="U41" s="7">
        <v>0</v>
      </c>
      <c r="V41" s="16"/>
      <c r="W41" s="19">
        <v>298</v>
      </c>
      <c r="X41" s="19">
        <v>100.2</v>
      </c>
      <c r="Y41" s="19">
        <v>93.6</v>
      </c>
      <c r="Z41" s="19">
        <f t="shared" si="11"/>
        <v>207.35833333333332</v>
      </c>
      <c r="AA41" s="19">
        <f t="shared" si="12"/>
        <v>1617.3949999999998</v>
      </c>
      <c r="AB41" s="19">
        <v>29300</v>
      </c>
      <c r="AC41" s="19">
        <v>35.5</v>
      </c>
      <c r="AD41" s="80">
        <v>4.4000000000000004</v>
      </c>
      <c r="AE41" s="20">
        <v>1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41">
        <v>0</v>
      </c>
      <c r="AL41" s="20">
        <v>0</v>
      </c>
      <c r="AM41" s="20">
        <v>0</v>
      </c>
      <c r="AO41" s="8">
        <v>0</v>
      </c>
      <c r="AP41" s="8">
        <v>0</v>
      </c>
      <c r="AQ41" s="7">
        <v>0</v>
      </c>
      <c r="AR41" s="7">
        <v>0</v>
      </c>
      <c r="AS41" s="7">
        <v>0</v>
      </c>
      <c r="AT41" s="7">
        <v>0</v>
      </c>
      <c r="AV41" s="20">
        <f t="shared" si="3"/>
        <v>8.724028453160793</v>
      </c>
      <c r="AW41" s="33">
        <f t="shared" si="4"/>
        <v>4.0955631399317403</v>
      </c>
      <c r="AX41" s="20">
        <f>AB41/120000</f>
        <v>0.24416666666666667</v>
      </c>
      <c r="AZ41" s="33">
        <f t="shared" si="13"/>
        <v>8.9217538078206005</v>
      </c>
      <c r="BA41" s="20">
        <f t="shared" si="14"/>
        <v>14.061433447098976</v>
      </c>
      <c r="BB41" s="20">
        <f t="shared" si="15"/>
        <v>0.11208558558558558</v>
      </c>
    </row>
    <row r="42" spans="1:54" x14ac:dyDescent="0.25">
      <c r="A42" s="10" t="s">
        <v>248</v>
      </c>
      <c r="B42" s="10" t="s">
        <v>438</v>
      </c>
      <c r="C42" s="7" t="s">
        <v>90</v>
      </c>
      <c r="D42" s="7">
        <v>4</v>
      </c>
      <c r="E42" s="7">
        <v>0</v>
      </c>
      <c r="F42" s="7">
        <v>8</v>
      </c>
      <c r="G42" s="7">
        <v>22</v>
      </c>
      <c r="H42" s="7">
        <v>1</v>
      </c>
      <c r="I42" s="7">
        <v>0</v>
      </c>
      <c r="J42" s="7">
        <v>0</v>
      </c>
      <c r="K42" s="7">
        <v>0</v>
      </c>
      <c r="L42" s="7">
        <v>1</v>
      </c>
      <c r="M42" s="7">
        <v>0</v>
      </c>
      <c r="N42" s="7">
        <v>0</v>
      </c>
      <c r="O42" s="7">
        <v>0</v>
      </c>
      <c r="P42" s="7">
        <v>0</v>
      </c>
      <c r="Q42" s="7">
        <v>10</v>
      </c>
      <c r="R42" s="7">
        <v>0</v>
      </c>
      <c r="S42" s="7">
        <v>0</v>
      </c>
      <c r="T42" s="7">
        <f t="shared" si="2"/>
        <v>0</v>
      </c>
      <c r="U42" s="7">
        <v>0</v>
      </c>
      <c r="V42" s="16"/>
      <c r="W42" s="19">
        <v>371.5</v>
      </c>
      <c r="X42" s="19">
        <v>97</v>
      </c>
      <c r="Y42" s="19">
        <v>49</v>
      </c>
      <c r="Z42" s="19">
        <f t="shared" si="11"/>
        <v>250.2465277777778</v>
      </c>
      <c r="AA42" s="19">
        <f t="shared" si="12"/>
        <v>1021.839988425926</v>
      </c>
      <c r="AB42" s="19">
        <v>11700</v>
      </c>
      <c r="AC42" s="19">
        <v>0</v>
      </c>
      <c r="AD42" s="19">
        <v>0</v>
      </c>
      <c r="AE42" s="41">
        <v>0</v>
      </c>
      <c r="AF42" s="41">
        <v>0</v>
      </c>
      <c r="AG42" s="41">
        <v>0</v>
      </c>
      <c r="AH42" s="41">
        <v>0</v>
      </c>
      <c r="AI42" s="41">
        <v>20000</v>
      </c>
      <c r="AJ42" s="41">
        <v>16</v>
      </c>
      <c r="AK42" s="41">
        <v>0</v>
      </c>
      <c r="AM42" s="41">
        <v>0</v>
      </c>
      <c r="AO42" s="8">
        <v>0</v>
      </c>
      <c r="AP42" s="8">
        <v>0</v>
      </c>
      <c r="AQ42" s="7">
        <v>0</v>
      </c>
      <c r="AR42" s="7">
        <v>0</v>
      </c>
      <c r="AS42" s="7">
        <v>0</v>
      </c>
      <c r="AT42" s="7">
        <v>0</v>
      </c>
      <c r="AV42" s="33">
        <f t="shared" si="3"/>
        <v>7.2288715294640005</v>
      </c>
      <c r="AW42" s="20">
        <f t="shared" si="4"/>
        <v>10.256410256410257</v>
      </c>
      <c r="AX42" s="20">
        <f>Z42/1809</f>
        <v>0.13833417787605184</v>
      </c>
      <c r="AZ42" s="33">
        <f t="shared" si="13"/>
        <v>7.3927099665607523</v>
      </c>
      <c r="BA42" s="20">
        <f t="shared" si="14"/>
        <v>35.213675213675216</v>
      </c>
      <c r="BB42" s="20">
        <f t="shared" si="15"/>
        <v>0.13526839339339342</v>
      </c>
    </row>
    <row r="43" spans="1:54" x14ac:dyDescent="0.25">
      <c r="A43" s="10" t="s">
        <v>249</v>
      </c>
      <c r="B43" s="10" t="s">
        <v>439</v>
      </c>
      <c r="C43" s="7" t="s">
        <v>380</v>
      </c>
      <c r="D43" s="7">
        <v>0</v>
      </c>
      <c r="E43" s="7">
        <v>8</v>
      </c>
      <c r="F43" s="7">
        <v>2</v>
      </c>
      <c r="G43" s="7">
        <v>2</v>
      </c>
      <c r="H43" s="7">
        <v>2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0</v>
      </c>
      <c r="O43" s="7">
        <v>0</v>
      </c>
      <c r="P43" s="7">
        <v>0</v>
      </c>
      <c r="Q43" s="7">
        <v>18</v>
      </c>
      <c r="R43" s="7">
        <v>8</v>
      </c>
      <c r="S43" s="7">
        <v>8</v>
      </c>
      <c r="T43" s="7">
        <f t="shared" si="2"/>
        <v>16</v>
      </c>
      <c r="U43" s="7">
        <v>0</v>
      </c>
      <c r="V43" s="16"/>
      <c r="W43" s="19">
        <v>228</v>
      </c>
      <c r="X43" s="19">
        <v>80.8</v>
      </c>
      <c r="Y43" s="19">
        <v>89</v>
      </c>
      <c r="Z43" s="19">
        <f t="shared" si="11"/>
        <v>127.93333333333334</v>
      </c>
      <c r="AA43" s="19">
        <f t="shared" si="12"/>
        <v>948.83888888888896</v>
      </c>
      <c r="AB43" s="19">
        <v>13450</v>
      </c>
      <c r="AC43" s="19">
        <v>13</v>
      </c>
      <c r="AD43" s="80">
        <v>1.5</v>
      </c>
      <c r="AE43" s="20">
        <v>1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41">
        <v>0</v>
      </c>
      <c r="AL43" s="20">
        <v>0</v>
      </c>
      <c r="AM43" s="20">
        <v>0</v>
      </c>
      <c r="AO43" s="8">
        <v>0</v>
      </c>
      <c r="AP43" s="8">
        <v>0</v>
      </c>
      <c r="AQ43" s="7">
        <v>0</v>
      </c>
      <c r="AR43" s="7">
        <v>0</v>
      </c>
      <c r="AS43" s="7">
        <v>0</v>
      </c>
      <c r="AT43" s="7">
        <v>0</v>
      </c>
      <c r="AV43" s="20">
        <f t="shared" si="3"/>
        <v>14.140177175612298</v>
      </c>
      <c r="AW43" s="33">
        <f t="shared" si="4"/>
        <v>8.921933085501859</v>
      </c>
      <c r="AX43" s="20">
        <f>AB43/120000</f>
        <v>0.11208333333333333</v>
      </c>
      <c r="AZ43" s="33">
        <f t="shared" si="13"/>
        <v>14.460656591974987</v>
      </c>
      <c r="BA43" s="20">
        <f t="shared" si="14"/>
        <v>30.631970260223049</v>
      </c>
      <c r="BB43" s="20">
        <f t="shared" si="15"/>
        <v>6.9153153153153152E-2</v>
      </c>
    </row>
    <row r="44" spans="1:54" x14ac:dyDescent="0.25">
      <c r="A44" s="10" t="s">
        <v>250</v>
      </c>
      <c r="B44" s="10" t="s">
        <v>440</v>
      </c>
      <c r="C44" s="7" t="s">
        <v>87</v>
      </c>
      <c r="D44" s="7">
        <v>0</v>
      </c>
      <c r="E44" s="7">
        <v>0</v>
      </c>
      <c r="F44" s="7">
        <v>2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f t="shared" si="2"/>
        <v>0</v>
      </c>
      <c r="U44" s="7">
        <v>0</v>
      </c>
      <c r="V44" s="16"/>
      <c r="W44" s="19">
        <v>240</v>
      </c>
      <c r="X44" s="19">
        <v>96</v>
      </c>
      <c r="Y44" s="19">
        <v>96</v>
      </c>
      <c r="Z44" s="19">
        <f t="shared" si="11"/>
        <v>160</v>
      </c>
      <c r="AA44" s="19">
        <f t="shared" si="12"/>
        <v>1280</v>
      </c>
      <c r="AB44" s="19">
        <v>9552</v>
      </c>
      <c r="AC44" s="19">
        <v>3</v>
      </c>
      <c r="AD44" s="80">
        <v>0.5</v>
      </c>
      <c r="AE44" s="41">
        <v>0</v>
      </c>
      <c r="AF44" s="41">
        <v>0</v>
      </c>
      <c r="AG44" s="41">
        <v>0</v>
      </c>
      <c r="AH44" s="41">
        <v>0</v>
      </c>
      <c r="AI44" s="41">
        <v>0</v>
      </c>
      <c r="AJ44" s="41">
        <v>0</v>
      </c>
      <c r="AK44" s="41">
        <v>0</v>
      </c>
      <c r="AL44" s="41">
        <v>0</v>
      </c>
      <c r="AM44" s="41">
        <v>0</v>
      </c>
      <c r="AO44" s="8">
        <v>0</v>
      </c>
      <c r="AP44" s="8">
        <v>0</v>
      </c>
      <c r="AQ44" s="7">
        <v>0</v>
      </c>
      <c r="AR44" s="7">
        <v>0</v>
      </c>
      <c r="AS44" s="7">
        <v>0</v>
      </c>
      <c r="AT44" s="7">
        <v>0</v>
      </c>
      <c r="AV44" s="33">
        <f t="shared" si="3"/>
        <v>11.30625</v>
      </c>
      <c r="AW44" s="20">
        <f t="shared" si="4"/>
        <v>12.562814070351759</v>
      </c>
      <c r="AX44" s="20">
        <f>Z44/1809</f>
        <v>8.8446655610834715E-2</v>
      </c>
      <c r="AZ44" s="33">
        <f t="shared" si="13"/>
        <v>11.5625</v>
      </c>
      <c r="BA44" s="20">
        <f t="shared" si="14"/>
        <v>43.132328308207704</v>
      </c>
      <c r="BB44" s="20">
        <f t="shared" si="15"/>
        <v>8.6486486486486491E-2</v>
      </c>
    </row>
    <row r="45" spans="1:54" x14ac:dyDescent="0.25">
      <c r="A45" s="10" t="s">
        <v>251</v>
      </c>
      <c r="B45" s="10" t="s">
        <v>442</v>
      </c>
      <c r="C45" s="7" t="s">
        <v>87</v>
      </c>
      <c r="D45" s="7">
        <v>0</v>
      </c>
      <c r="E45" s="7">
        <v>0</v>
      </c>
      <c r="F45" s="7">
        <v>2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f t="shared" si="2"/>
        <v>0</v>
      </c>
      <c r="U45" s="7">
        <v>0</v>
      </c>
      <c r="V45" s="16"/>
      <c r="W45" s="19">
        <v>384</v>
      </c>
      <c r="X45" s="19">
        <v>336</v>
      </c>
      <c r="Y45" s="19">
        <v>68</v>
      </c>
      <c r="Z45" s="19">
        <f t="shared" si="11"/>
        <v>896</v>
      </c>
      <c r="AA45" s="19">
        <f t="shared" si="12"/>
        <v>5077.3333333333339</v>
      </c>
      <c r="AB45" s="19">
        <v>0</v>
      </c>
      <c r="AC45" s="19">
        <v>0</v>
      </c>
      <c r="AD45" s="80">
        <v>0</v>
      </c>
      <c r="AE45" s="41">
        <v>0</v>
      </c>
      <c r="AF45" s="41">
        <v>0</v>
      </c>
      <c r="AG45" s="41">
        <v>0</v>
      </c>
      <c r="AH45" s="41">
        <v>20000</v>
      </c>
      <c r="AI45" s="41">
        <v>166800</v>
      </c>
      <c r="AJ45" s="41">
        <v>0</v>
      </c>
      <c r="AK45" s="41">
        <v>0</v>
      </c>
      <c r="AL45" s="41">
        <v>0</v>
      </c>
      <c r="AM45" s="41">
        <v>0</v>
      </c>
      <c r="AO45" s="8">
        <v>0</v>
      </c>
      <c r="AP45" s="8">
        <v>0</v>
      </c>
      <c r="AQ45" s="7">
        <v>0</v>
      </c>
      <c r="AR45" s="7">
        <v>0</v>
      </c>
      <c r="AS45" s="7">
        <v>0</v>
      </c>
      <c r="AT45" s="7">
        <v>0</v>
      </c>
      <c r="AV45" s="36">
        <v>0</v>
      </c>
      <c r="AW45" s="36">
        <v>0</v>
      </c>
      <c r="AX45" s="20">
        <v>0</v>
      </c>
      <c r="AZ45" s="36">
        <v>0</v>
      </c>
      <c r="BA45" s="36">
        <v>0</v>
      </c>
      <c r="BB45" s="36">
        <v>0</v>
      </c>
    </row>
    <row r="46" spans="1:54" x14ac:dyDescent="0.25">
      <c r="A46" s="10" t="s">
        <v>252</v>
      </c>
      <c r="B46" s="10" t="s">
        <v>443</v>
      </c>
      <c r="C46" s="7" t="s">
        <v>592</v>
      </c>
      <c r="D46" s="7">
        <v>353</v>
      </c>
      <c r="E46" s="13">
        <v>235</v>
      </c>
      <c r="F46" s="13">
        <v>30</v>
      </c>
      <c r="G46" s="13">
        <v>173</v>
      </c>
      <c r="H46" s="13">
        <v>376</v>
      </c>
      <c r="I46" s="13">
        <v>511</v>
      </c>
      <c r="J46" s="13">
        <v>336</v>
      </c>
      <c r="K46" s="13">
        <v>80</v>
      </c>
      <c r="L46" s="13">
        <v>280</v>
      </c>
      <c r="M46" s="13">
        <v>317</v>
      </c>
      <c r="N46" s="13">
        <v>142</v>
      </c>
      <c r="O46" s="13">
        <v>142</v>
      </c>
      <c r="P46" s="13">
        <v>142</v>
      </c>
      <c r="Q46" s="13">
        <v>48</v>
      </c>
      <c r="R46" s="13">
        <v>0</v>
      </c>
      <c r="S46" s="13">
        <v>0</v>
      </c>
      <c r="T46" s="7">
        <f t="shared" si="2"/>
        <v>0</v>
      </c>
      <c r="U46" s="13">
        <v>71</v>
      </c>
      <c r="V46" s="17"/>
      <c r="W46" s="20">
        <v>48</v>
      </c>
      <c r="X46" s="20">
        <v>40</v>
      </c>
      <c r="Y46" s="20">
        <v>41</v>
      </c>
      <c r="Z46" s="19">
        <f t="shared" si="11"/>
        <v>13.333333333333334</v>
      </c>
      <c r="AA46" s="19">
        <f t="shared" si="12"/>
        <v>45.555555555555557</v>
      </c>
      <c r="AB46" s="20">
        <v>120</v>
      </c>
      <c r="AC46" s="20">
        <v>0</v>
      </c>
      <c r="AD46" s="41">
        <v>0</v>
      </c>
      <c r="AE46" s="41">
        <v>0</v>
      </c>
      <c r="AF46" s="41">
        <v>0</v>
      </c>
      <c r="AG46" s="41">
        <v>0</v>
      </c>
      <c r="AH46" s="41">
        <v>0</v>
      </c>
      <c r="AI46" s="41">
        <v>0</v>
      </c>
      <c r="AJ46" s="41">
        <v>1</v>
      </c>
      <c r="AK46" s="41">
        <v>0</v>
      </c>
      <c r="AL46" s="41">
        <v>0</v>
      </c>
      <c r="AM46" s="41">
        <v>0</v>
      </c>
      <c r="AO46" s="8">
        <v>0</v>
      </c>
      <c r="AP46" s="8">
        <v>0</v>
      </c>
      <c r="AQ46" s="7">
        <v>0</v>
      </c>
      <c r="AR46" s="7">
        <v>0</v>
      </c>
      <c r="AS46" s="7">
        <v>0</v>
      </c>
      <c r="AT46" s="7">
        <v>0</v>
      </c>
      <c r="AV46" s="20">
        <f t="shared" si="3"/>
        <v>135.67499999999998</v>
      </c>
      <c r="AW46" s="20">
        <f t="shared" si="4"/>
        <v>1000</v>
      </c>
      <c r="AX46" s="20">
        <f>Z46/1809</f>
        <v>7.3705546342362266E-3</v>
      </c>
      <c r="AZ46" s="20">
        <f>1850/Z46</f>
        <v>138.75</v>
      </c>
      <c r="BA46" s="20">
        <f>412000/AB46</f>
        <v>3433.3333333333335</v>
      </c>
      <c r="BB46" s="20">
        <f>Z46/1850</f>
        <v>7.2072072072072073E-3</v>
      </c>
    </row>
    <row r="47" spans="1:54" x14ac:dyDescent="0.25">
      <c r="A47" s="10" t="s">
        <v>253</v>
      </c>
      <c r="B47" s="10" t="s">
        <v>82</v>
      </c>
      <c r="C47" s="7" t="s">
        <v>592</v>
      </c>
      <c r="D47" s="7">
        <v>169</v>
      </c>
      <c r="E47" s="13">
        <v>410</v>
      </c>
      <c r="F47" s="13">
        <v>20</v>
      </c>
      <c r="G47" s="13">
        <v>79</v>
      </c>
      <c r="H47" s="13">
        <v>109</v>
      </c>
      <c r="I47" s="13">
        <v>128</v>
      </c>
      <c r="J47" s="13">
        <v>27</v>
      </c>
      <c r="K47" s="13">
        <v>68</v>
      </c>
      <c r="L47" s="13">
        <v>143</v>
      </c>
      <c r="M47" s="13">
        <v>59</v>
      </c>
      <c r="N47" s="13">
        <v>61</v>
      </c>
      <c r="O47" s="13">
        <v>61</v>
      </c>
      <c r="P47" s="13">
        <v>61</v>
      </c>
      <c r="Q47" s="13">
        <v>21</v>
      </c>
      <c r="R47" s="13">
        <v>0</v>
      </c>
      <c r="S47" s="13">
        <v>0</v>
      </c>
      <c r="T47" s="7">
        <f t="shared" si="2"/>
        <v>0</v>
      </c>
      <c r="U47" s="13">
        <v>37</v>
      </c>
      <c r="V47" s="17"/>
      <c r="W47" s="20">
        <v>57</v>
      </c>
      <c r="X47" s="20">
        <v>96</v>
      </c>
      <c r="Y47" s="20">
        <v>80</v>
      </c>
      <c r="Z47" s="19">
        <f t="shared" si="11"/>
        <v>38</v>
      </c>
      <c r="AA47" s="19">
        <f t="shared" si="12"/>
        <v>253.33333333333334</v>
      </c>
      <c r="AB47" s="20">
        <v>1764</v>
      </c>
      <c r="AC47" s="20">
        <v>0</v>
      </c>
      <c r="AD47" s="41">
        <v>0</v>
      </c>
      <c r="AE47" s="41">
        <v>0</v>
      </c>
      <c r="AF47" s="41">
        <v>0</v>
      </c>
      <c r="AG47" s="41">
        <v>0</v>
      </c>
      <c r="AH47" s="41">
        <v>0</v>
      </c>
      <c r="AI47" s="41">
        <v>0</v>
      </c>
      <c r="AJ47" s="41">
        <v>4</v>
      </c>
      <c r="AK47" s="41">
        <v>0</v>
      </c>
      <c r="AL47" s="41">
        <v>0</v>
      </c>
      <c r="AM47" s="41">
        <v>0</v>
      </c>
      <c r="AO47" s="8">
        <v>0</v>
      </c>
      <c r="AP47" s="8">
        <v>0</v>
      </c>
      <c r="AQ47" s="7">
        <v>0</v>
      </c>
      <c r="AR47" s="7">
        <v>0</v>
      </c>
      <c r="AS47" s="7">
        <v>0</v>
      </c>
      <c r="AT47" s="7">
        <v>0</v>
      </c>
      <c r="AV47" s="33">
        <f t="shared" si="3"/>
        <v>47.60526315789474</v>
      </c>
      <c r="AW47" s="20">
        <f t="shared" si="4"/>
        <v>68.027210884353735</v>
      </c>
      <c r="AX47" s="20">
        <f>Z47/1809</f>
        <v>2.1006080707573246E-2</v>
      </c>
      <c r="AZ47" s="33">
        <f>1850/Z47</f>
        <v>48.684210526315788</v>
      </c>
      <c r="BA47" s="20">
        <f>412000/AB47</f>
        <v>233.56009070294783</v>
      </c>
      <c r="BB47" s="20">
        <f>Z47/1850</f>
        <v>2.0540540540540539E-2</v>
      </c>
    </row>
    <row r="48" spans="1:54" x14ac:dyDescent="0.25">
      <c r="A48" s="10" t="s">
        <v>254</v>
      </c>
      <c r="B48" s="10" t="s">
        <v>444</v>
      </c>
      <c r="C48" s="7" t="s">
        <v>593</v>
      </c>
      <c r="D48" s="7">
        <v>3</v>
      </c>
      <c r="E48" s="7">
        <v>3</v>
      </c>
      <c r="F48" s="13">
        <v>3</v>
      </c>
      <c r="G48" s="7">
        <v>3</v>
      </c>
      <c r="H48" s="7">
        <v>3</v>
      </c>
      <c r="I48" s="7">
        <v>3</v>
      </c>
      <c r="J48" s="7">
        <v>3</v>
      </c>
      <c r="K48" s="7">
        <v>0</v>
      </c>
      <c r="L48" s="7">
        <v>3</v>
      </c>
      <c r="M48" s="7">
        <v>3</v>
      </c>
      <c r="N48" s="7">
        <v>1</v>
      </c>
      <c r="O48" s="7">
        <v>1</v>
      </c>
      <c r="P48" s="7">
        <v>1</v>
      </c>
      <c r="Q48" s="7">
        <v>1</v>
      </c>
      <c r="R48" s="7">
        <v>21</v>
      </c>
      <c r="S48" s="7">
        <v>21</v>
      </c>
      <c r="T48" s="7">
        <f t="shared" si="2"/>
        <v>42</v>
      </c>
      <c r="U48" s="7">
        <v>0</v>
      </c>
      <c r="V48" s="16"/>
      <c r="W48" s="20">
        <v>0</v>
      </c>
      <c r="X48" s="20">
        <v>0</v>
      </c>
      <c r="Y48" s="20">
        <v>0</v>
      </c>
      <c r="Z48" s="19">
        <f t="shared" si="11"/>
        <v>0</v>
      </c>
      <c r="AA48" s="19">
        <f t="shared" si="12"/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41">
        <v>0</v>
      </c>
      <c r="AL48" s="20">
        <v>0</v>
      </c>
      <c r="AM48" s="20">
        <v>0</v>
      </c>
      <c r="AO48" s="8">
        <v>0</v>
      </c>
      <c r="AP48" s="8">
        <v>0</v>
      </c>
      <c r="AQ48" s="7">
        <v>0</v>
      </c>
      <c r="AR48" s="7">
        <v>0</v>
      </c>
      <c r="AS48" s="7">
        <v>0</v>
      </c>
      <c r="AT48" s="7">
        <v>0</v>
      </c>
      <c r="AV48" s="33">
        <v>0</v>
      </c>
      <c r="AW48" s="33">
        <v>0</v>
      </c>
      <c r="AX48" s="33">
        <v>0</v>
      </c>
      <c r="AZ48" s="33">
        <v>0</v>
      </c>
      <c r="BA48" s="33">
        <v>0</v>
      </c>
      <c r="BB48" s="33">
        <v>0</v>
      </c>
    </row>
    <row r="49" spans="1:54" x14ac:dyDescent="0.25">
      <c r="A49" s="10" t="s">
        <v>256</v>
      </c>
      <c r="B49" s="10" t="s">
        <v>67</v>
      </c>
      <c r="C49" s="7" t="s">
        <v>594</v>
      </c>
      <c r="D49" s="7">
        <v>46</v>
      </c>
      <c r="E49" s="13">
        <v>26</v>
      </c>
      <c r="F49" s="13">
        <v>50</v>
      </c>
      <c r="G49" s="13">
        <v>50</v>
      </c>
      <c r="H49" s="13">
        <v>30</v>
      </c>
      <c r="I49" s="13">
        <v>130</v>
      </c>
      <c r="J49" s="13">
        <v>150</v>
      </c>
      <c r="K49" s="13">
        <v>41</v>
      </c>
      <c r="L49" s="13">
        <v>60</v>
      </c>
      <c r="M49" s="13">
        <v>42</v>
      </c>
      <c r="N49" s="13">
        <v>10</v>
      </c>
      <c r="O49" s="13">
        <v>10</v>
      </c>
      <c r="P49" s="13">
        <v>10</v>
      </c>
      <c r="Q49" s="13">
        <v>14</v>
      </c>
      <c r="R49" s="13">
        <v>0</v>
      </c>
      <c r="S49" s="13">
        <v>0</v>
      </c>
      <c r="T49" s="7">
        <f t="shared" si="2"/>
        <v>0</v>
      </c>
      <c r="U49" s="13">
        <v>0</v>
      </c>
      <c r="V49" s="17"/>
      <c r="W49" s="20">
        <v>0</v>
      </c>
      <c r="X49" s="20">
        <v>0</v>
      </c>
      <c r="Y49" s="20">
        <v>0</v>
      </c>
      <c r="Z49" s="19">
        <f t="shared" si="11"/>
        <v>0</v>
      </c>
      <c r="AA49" s="19">
        <f t="shared" si="12"/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41">
        <v>0</v>
      </c>
      <c r="AL49" s="20">
        <v>0</v>
      </c>
      <c r="AM49" s="20">
        <v>0</v>
      </c>
      <c r="AO49" s="8">
        <v>0</v>
      </c>
      <c r="AP49" s="8">
        <v>0</v>
      </c>
      <c r="AQ49" s="7">
        <v>0</v>
      </c>
      <c r="AR49" s="7">
        <v>0</v>
      </c>
      <c r="AS49" s="7">
        <v>0</v>
      </c>
      <c r="AT49" s="7">
        <v>0</v>
      </c>
      <c r="AV49" s="33">
        <v>0</v>
      </c>
      <c r="AW49" s="33">
        <v>0</v>
      </c>
      <c r="AX49" s="33">
        <v>0</v>
      </c>
      <c r="AZ49" s="33">
        <v>0</v>
      </c>
      <c r="BA49" s="33">
        <v>0</v>
      </c>
      <c r="BB49" s="33">
        <v>0</v>
      </c>
    </row>
    <row r="50" spans="1:54" x14ac:dyDescent="0.25">
      <c r="A50" s="10" t="s">
        <v>255</v>
      </c>
      <c r="B50" s="10" t="s">
        <v>68</v>
      </c>
      <c r="C50" s="7" t="s">
        <v>594</v>
      </c>
      <c r="D50" s="7">
        <v>2</v>
      </c>
      <c r="E50" s="13">
        <v>1</v>
      </c>
      <c r="F50" s="13">
        <v>2</v>
      </c>
      <c r="G50" s="13">
        <v>1</v>
      </c>
      <c r="H50" s="13">
        <v>1</v>
      </c>
      <c r="I50" s="13">
        <v>2</v>
      </c>
      <c r="J50" s="13">
        <v>2</v>
      </c>
      <c r="K50" s="13">
        <v>1</v>
      </c>
      <c r="L50" s="13">
        <v>1</v>
      </c>
      <c r="M50" s="13">
        <v>1</v>
      </c>
      <c r="N50" s="13">
        <v>1</v>
      </c>
      <c r="O50" s="13">
        <v>1</v>
      </c>
      <c r="P50" s="13">
        <v>1</v>
      </c>
      <c r="Q50" s="13">
        <v>1</v>
      </c>
      <c r="R50" s="13">
        <v>10</v>
      </c>
      <c r="S50" s="13">
        <v>10</v>
      </c>
      <c r="T50" s="7">
        <f t="shared" si="2"/>
        <v>20</v>
      </c>
      <c r="U50" s="13">
        <v>1</v>
      </c>
      <c r="V50" s="17"/>
      <c r="W50" s="20">
        <v>0</v>
      </c>
      <c r="X50" s="20">
        <v>0</v>
      </c>
      <c r="Y50" s="20">
        <v>0</v>
      </c>
      <c r="Z50" s="19">
        <f t="shared" si="11"/>
        <v>0</v>
      </c>
      <c r="AA50" s="19">
        <f t="shared" si="12"/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41">
        <v>0</v>
      </c>
      <c r="AL50" s="20">
        <v>0</v>
      </c>
      <c r="AM50" s="20">
        <v>0</v>
      </c>
      <c r="AO50" s="8">
        <v>0</v>
      </c>
      <c r="AP50" s="8">
        <v>0</v>
      </c>
      <c r="AQ50" s="7">
        <v>0</v>
      </c>
      <c r="AR50" s="7">
        <v>0</v>
      </c>
      <c r="AS50" s="7">
        <v>0</v>
      </c>
      <c r="AT50" s="7">
        <v>0</v>
      </c>
      <c r="AV50" s="33">
        <v>0</v>
      </c>
      <c r="AW50" s="33">
        <v>0</v>
      </c>
      <c r="AX50" s="33">
        <v>0</v>
      </c>
      <c r="AZ50" s="33">
        <v>0</v>
      </c>
      <c r="BA50" s="33">
        <v>0</v>
      </c>
      <c r="BB50" s="33">
        <v>0</v>
      </c>
    </row>
    <row r="51" spans="1:54" x14ac:dyDescent="0.25">
      <c r="A51" s="10" t="s">
        <v>257</v>
      </c>
      <c r="B51" s="10" t="s">
        <v>69</v>
      </c>
      <c r="C51" s="7" t="s">
        <v>594</v>
      </c>
      <c r="D51" s="7">
        <v>4</v>
      </c>
      <c r="E51" s="13">
        <v>2</v>
      </c>
      <c r="F51" s="13">
        <v>4</v>
      </c>
      <c r="G51" s="13">
        <v>2</v>
      </c>
      <c r="H51" s="13">
        <v>2</v>
      </c>
      <c r="I51" s="13">
        <v>4</v>
      </c>
      <c r="J51" s="13">
        <v>4</v>
      </c>
      <c r="K51" s="13">
        <v>2</v>
      </c>
      <c r="L51" s="13">
        <v>2</v>
      </c>
      <c r="M51" s="13">
        <v>2</v>
      </c>
      <c r="N51" s="13">
        <v>2</v>
      </c>
      <c r="O51" s="13">
        <v>2</v>
      </c>
      <c r="P51" s="13">
        <v>2</v>
      </c>
      <c r="Q51" s="13">
        <v>2</v>
      </c>
      <c r="R51" s="13">
        <v>9</v>
      </c>
      <c r="S51" s="13">
        <v>9</v>
      </c>
      <c r="T51" s="7">
        <f t="shared" si="2"/>
        <v>18</v>
      </c>
      <c r="U51" s="13">
        <v>2</v>
      </c>
      <c r="V51" s="17"/>
      <c r="W51" s="20">
        <v>0</v>
      </c>
      <c r="X51" s="20">
        <v>0</v>
      </c>
      <c r="Y51" s="20">
        <v>0</v>
      </c>
      <c r="Z51" s="19">
        <f t="shared" si="11"/>
        <v>0</v>
      </c>
      <c r="AA51" s="19">
        <f t="shared" si="12"/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41">
        <v>0</v>
      </c>
      <c r="AL51" s="20">
        <v>0</v>
      </c>
      <c r="AM51" s="20">
        <v>0</v>
      </c>
      <c r="AO51" s="8">
        <v>0</v>
      </c>
      <c r="AP51" s="8">
        <v>0</v>
      </c>
      <c r="AQ51" s="7">
        <v>0</v>
      </c>
      <c r="AR51" s="7">
        <v>0</v>
      </c>
      <c r="AS51" s="7">
        <v>0</v>
      </c>
      <c r="AT51" s="7">
        <v>0</v>
      </c>
      <c r="AV51" s="33">
        <v>0</v>
      </c>
      <c r="AW51" s="33">
        <v>0</v>
      </c>
      <c r="AX51" s="33">
        <v>0</v>
      </c>
      <c r="AZ51" s="33">
        <v>0</v>
      </c>
      <c r="BA51" s="33">
        <v>0</v>
      </c>
      <c r="BB51" s="33">
        <v>0</v>
      </c>
    </row>
    <row r="52" spans="1:54" x14ac:dyDescent="0.25">
      <c r="A52" s="10" t="s">
        <v>258</v>
      </c>
      <c r="B52" s="10" t="s">
        <v>113</v>
      </c>
      <c r="C52" s="7" t="s">
        <v>594</v>
      </c>
      <c r="D52" s="7">
        <v>1</v>
      </c>
      <c r="E52" s="13">
        <v>1</v>
      </c>
      <c r="F52" s="13">
        <v>1</v>
      </c>
      <c r="G52" s="13">
        <v>1</v>
      </c>
      <c r="H52" s="13">
        <v>0</v>
      </c>
      <c r="I52" s="13">
        <v>1</v>
      </c>
      <c r="J52" s="13">
        <v>1</v>
      </c>
      <c r="K52" s="13">
        <v>1</v>
      </c>
      <c r="L52" s="13">
        <v>1</v>
      </c>
      <c r="M52" s="7">
        <v>0</v>
      </c>
      <c r="N52" s="13">
        <v>1</v>
      </c>
      <c r="O52" s="13">
        <v>1</v>
      </c>
      <c r="P52" s="13">
        <v>1</v>
      </c>
      <c r="Q52" s="13">
        <v>1</v>
      </c>
      <c r="R52" s="13">
        <v>2</v>
      </c>
      <c r="S52" s="13">
        <v>2</v>
      </c>
      <c r="T52" s="7">
        <f t="shared" si="2"/>
        <v>4</v>
      </c>
      <c r="U52" s="13">
        <v>0</v>
      </c>
      <c r="V52" s="17"/>
      <c r="W52" s="20">
        <v>0</v>
      </c>
      <c r="X52" s="20">
        <v>0</v>
      </c>
      <c r="Y52" s="20">
        <v>0</v>
      </c>
      <c r="Z52" s="19">
        <f t="shared" si="11"/>
        <v>0</v>
      </c>
      <c r="AA52" s="19">
        <f t="shared" si="12"/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41">
        <v>0</v>
      </c>
      <c r="AL52" s="20">
        <v>0</v>
      </c>
      <c r="AM52" s="20">
        <v>0</v>
      </c>
      <c r="AO52" s="8">
        <v>0</v>
      </c>
      <c r="AP52" s="8">
        <v>0</v>
      </c>
      <c r="AQ52" s="7">
        <v>0</v>
      </c>
      <c r="AR52" s="7">
        <v>0</v>
      </c>
      <c r="AS52" s="7">
        <v>0</v>
      </c>
      <c r="AT52" s="7">
        <v>0</v>
      </c>
      <c r="AV52" s="33">
        <v>0</v>
      </c>
      <c r="AW52" s="33">
        <v>0</v>
      </c>
      <c r="AX52" s="33">
        <v>0</v>
      </c>
      <c r="AZ52" s="33">
        <v>0</v>
      </c>
      <c r="BA52" s="33">
        <v>0</v>
      </c>
      <c r="BB52" s="33">
        <v>0</v>
      </c>
    </row>
    <row r="53" spans="1:54" x14ac:dyDescent="0.25">
      <c r="A53" s="10" t="s">
        <v>259</v>
      </c>
      <c r="B53" s="10" t="s">
        <v>114</v>
      </c>
      <c r="C53" s="7" t="s">
        <v>594</v>
      </c>
      <c r="D53" s="7">
        <v>0</v>
      </c>
      <c r="E53" s="13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13">
        <v>2</v>
      </c>
      <c r="O53" s="13">
        <v>2</v>
      </c>
      <c r="P53" s="13">
        <v>2</v>
      </c>
      <c r="Q53" s="13">
        <v>1</v>
      </c>
      <c r="R53" s="13">
        <v>1</v>
      </c>
      <c r="S53" s="13">
        <v>1</v>
      </c>
      <c r="T53" s="7">
        <f t="shared" si="2"/>
        <v>2</v>
      </c>
      <c r="U53" s="13">
        <v>0</v>
      </c>
      <c r="V53" s="17"/>
      <c r="W53" s="20">
        <v>0</v>
      </c>
      <c r="X53" s="20">
        <v>0</v>
      </c>
      <c r="Y53" s="20">
        <v>0</v>
      </c>
      <c r="Z53" s="19">
        <f t="shared" si="11"/>
        <v>0</v>
      </c>
      <c r="AA53" s="19">
        <f t="shared" si="12"/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41">
        <v>0</v>
      </c>
      <c r="AL53" s="20">
        <v>0</v>
      </c>
      <c r="AM53" s="20">
        <v>0</v>
      </c>
      <c r="AO53" s="8">
        <v>0</v>
      </c>
      <c r="AP53" s="8">
        <v>0</v>
      </c>
      <c r="AQ53" s="7">
        <v>0</v>
      </c>
      <c r="AR53" s="7">
        <v>0</v>
      </c>
      <c r="AS53" s="7">
        <v>0</v>
      </c>
      <c r="AT53" s="7">
        <v>0</v>
      </c>
      <c r="AV53" s="33">
        <v>0</v>
      </c>
      <c r="AW53" s="33">
        <v>0</v>
      </c>
      <c r="AX53" s="33">
        <v>0</v>
      </c>
      <c r="AZ53" s="33">
        <v>0</v>
      </c>
      <c r="BA53" s="33">
        <v>0</v>
      </c>
      <c r="BB53" s="33">
        <v>0</v>
      </c>
    </row>
    <row r="54" spans="1:54" x14ac:dyDescent="0.25">
      <c r="A54" s="10" t="s">
        <v>260</v>
      </c>
      <c r="B54" s="10" t="s">
        <v>70</v>
      </c>
      <c r="C54" s="7" t="s">
        <v>594</v>
      </c>
      <c r="D54" s="7">
        <v>4</v>
      </c>
      <c r="E54" s="7">
        <v>2</v>
      </c>
      <c r="F54" s="7">
        <v>4</v>
      </c>
      <c r="G54" s="7">
        <v>2</v>
      </c>
      <c r="H54" s="7">
        <v>2</v>
      </c>
      <c r="I54" s="7">
        <v>4</v>
      </c>
      <c r="J54" s="7">
        <v>4</v>
      </c>
      <c r="K54" s="7">
        <v>0</v>
      </c>
      <c r="L54" s="7">
        <v>3</v>
      </c>
      <c r="M54" s="7">
        <v>1</v>
      </c>
      <c r="N54" s="13">
        <v>1</v>
      </c>
      <c r="O54" s="13">
        <v>1</v>
      </c>
      <c r="P54" s="13">
        <v>1</v>
      </c>
      <c r="Q54" s="13">
        <v>1</v>
      </c>
      <c r="R54" s="13">
        <v>0</v>
      </c>
      <c r="S54" s="13">
        <v>0</v>
      </c>
      <c r="T54" s="7">
        <f t="shared" si="2"/>
        <v>0</v>
      </c>
      <c r="U54" s="13">
        <v>1</v>
      </c>
      <c r="V54" s="17"/>
      <c r="W54" s="20">
        <v>0</v>
      </c>
      <c r="X54" s="20">
        <v>0</v>
      </c>
      <c r="Y54" s="20">
        <v>0</v>
      </c>
      <c r="Z54" s="19">
        <f t="shared" si="11"/>
        <v>0</v>
      </c>
      <c r="AA54" s="19">
        <f t="shared" si="12"/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41">
        <v>0</v>
      </c>
      <c r="AL54" s="20">
        <v>0</v>
      </c>
      <c r="AM54" s="20">
        <v>0</v>
      </c>
      <c r="AO54" s="8">
        <v>0</v>
      </c>
      <c r="AP54" s="8">
        <v>0</v>
      </c>
      <c r="AQ54" s="7">
        <v>0</v>
      </c>
      <c r="AR54" s="7">
        <v>0</v>
      </c>
      <c r="AS54" s="7">
        <v>0</v>
      </c>
      <c r="AT54" s="7">
        <v>0</v>
      </c>
      <c r="AV54" s="33">
        <v>0</v>
      </c>
      <c r="AW54" s="33">
        <v>0</v>
      </c>
      <c r="AX54" s="33">
        <v>0</v>
      </c>
      <c r="AZ54" s="33">
        <v>0</v>
      </c>
      <c r="BA54" s="33">
        <v>0</v>
      </c>
      <c r="BB54" s="33">
        <v>0</v>
      </c>
    </row>
    <row r="55" spans="1:54" x14ac:dyDescent="0.25">
      <c r="A55" s="10" t="s">
        <v>261</v>
      </c>
      <c r="B55" s="10" t="s">
        <v>445</v>
      </c>
      <c r="C55" s="7" t="s">
        <v>90</v>
      </c>
      <c r="D55" s="7">
        <v>0</v>
      </c>
      <c r="E55" s="7">
        <v>0</v>
      </c>
      <c r="F55" s="7">
        <v>2</v>
      </c>
      <c r="G55" s="7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f t="shared" si="2"/>
        <v>0</v>
      </c>
      <c r="U55" s="7">
        <v>0</v>
      </c>
      <c r="V55" s="16"/>
      <c r="W55" s="19">
        <v>507</v>
      </c>
      <c r="X55" s="19">
        <v>120</v>
      </c>
      <c r="Y55" s="19">
        <v>48</v>
      </c>
      <c r="Z55" s="19">
        <f t="shared" si="11"/>
        <v>422.5</v>
      </c>
      <c r="AA55" s="19">
        <f t="shared" si="12"/>
        <v>1690</v>
      </c>
      <c r="AB55" s="19">
        <v>123360</v>
      </c>
      <c r="AC55" s="20">
        <v>0</v>
      </c>
      <c r="AD55" s="41">
        <v>0</v>
      </c>
      <c r="AE55" s="41">
        <v>0</v>
      </c>
      <c r="AF55" s="41">
        <v>0</v>
      </c>
      <c r="AG55" s="41">
        <v>0</v>
      </c>
      <c r="AH55" s="41">
        <v>0</v>
      </c>
      <c r="AI55" s="41">
        <v>100000</v>
      </c>
      <c r="AJ55" s="41">
        <v>16</v>
      </c>
      <c r="AK55" s="41">
        <v>0</v>
      </c>
      <c r="AL55" s="41">
        <v>0</v>
      </c>
      <c r="AM55" s="41">
        <v>0</v>
      </c>
      <c r="AO55" s="8">
        <v>0</v>
      </c>
      <c r="AP55" s="8">
        <v>0</v>
      </c>
      <c r="AQ55" s="7">
        <v>0</v>
      </c>
      <c r="AR55" s="7">
        <v>0</v>
      </c>
      <c r="AS55" s="7">
        <v>0</v>
      </c>
      <c r="AT55" s="7">
        <v>0</v>
      </c>
      <c r="AV55" s="20">
        <f t="shared" si="3"/>
        <v>4.2816568047337276</v>
      </c>
      <c r="AW55" s="33">
        <f t="shared" si="4"/>
        <v>0.97276264591439687</v>
      </c>
      <c r="AX55" s="20">
        <f>AB55/120000</f>
        <v>1.028</v>
      </c>
      <c r="AZ55" s="20">
        <f>1850/Z55</f>
        <v>4.3786982248520712</v>
      </c>
      <c r="BA55" s="33">
        <f>412000/AB55</f>
        <v>3.3398184176394294</v>
      </c>
      <c r="BB55" s="20">
        <f>AB55/412000</f>
        <v>0.29941747572815536</v>
      </c>
    </row>
    <row r="56" spans="1:54" x14ac:dyDescent="0.25">
      <c r="A56" s="10" t="s">
        <v>262</v>
      </c>
      <c r="B56" s="10" t="s">
        <v>446</v>
      </c>
      <c r="C56" s="7" t="s">
        <v>387</v>
      </c>
      <c r="D56" s="7">
        <v>16</v>
      </c>
      <c r="E56" s="7">
        <v>33</v>
      </c>
      <c r="F56" s="7">
        <v>11</v>
      </c>
      <c r="G56" s="7">
        <v>6</v>
      </c>
      <c r="H56" s="7">
        <v>38</v>
      </c>
      <c r="I56" s="7">
        <v>0</v>
      </c>
      <c r="J56" s="7">
        <v>24</v>
      </c>
      <c r="K56" s="7">
        <v>4</v>
      </c>
      <c r="L56" s="7">
        <v>15</v>
      </c>
      <c r="M56" s="7">
        <v>73</v>
      </c>
      <c r="N56" s="7">
        <v>7</v>
      </c>
      <c r="O56" s="7">
        <v>7</v>
      </c>
      <c r="P56" s="7">
        <v>7</v>
      </c>
      <c r="Q56" s="7">
        <v>20</v>
      </c>
      <c r="R56" s="7">
        <v>151</v>
      </c>
      <c r="S56" s="7">
        <v>151</v>
      </c>
      <c r="T56" s="7">
        <f t="shared" si="2"/>
        <v>302</v>
      </c>
      <c r="U56" s="7">
        <v>9</v>
      </c>
      <c r="V56" s="16"/>
      <c r="W56" s="19">
        <v>314.89999999999998</v>
      </c>
      <c r="X56" s="19">
        <v>98</v>
      </c>
      <c r="Y56" s="19">
        <v>141.19999999999999</v>
      </c>
      <c r="Z56" s="19">
        <f t="shared" si="11"/>
        <v>214.30694444444441</v>
      </c>
      <c r="AA56" s="19">
        <f t="shared" si="12"/>
        <v>2521.678379629629</v>
      </c>
      <c r="AB56" s="19">
        <v>62200</v>
      </c>
      <c r="AC56" s="19">
        <v>80</v>
      </c>
      <c r="AD56" s="80">
        <v>4.5</v>
      </c>
      <c r="AE56" s="41">
        <v>3</v>
      </c>
      <c r="AF56" s="41">
        <v>16</v>
      </c>
      <c r="AG56" s="41">
        <v>0</v>
      </c>
      <c r="AH56" s="41">
        <v>0</v>
      </c>
      <c r="AI56" s="41">
        <v>14000</v>
      </c>
      <c r="AJ56" s="41">
        <v>12</v>
      </c>
      <c r="AK56" s="41">
        <v>2</v>
      </c>
      <c r="AL56" s="41">
        <v>2</v>
      </c>
      <c r="AM56" s="41">
        <v>0</v>
      </c>
      <c r="AO56" s="8">
        <v>0</v>
      </c>
      <c r="AP56" s="8">
        <v>0</v>
      </c>
      <c r="AQ56" s="7">
        <v>0</v>
      </c>
      <c r="AR56" s="7">
        <v>0</v>
      </c>
      <c r="AS56" s="7">
        <v>0</v>
      </c>
      <c r="AT56" s="7">
        <v>0</v>
      </c>
      <c r="AV56" s="20">
        <f t="shared" si="3"/>
        <v>8.4411636995223631</v>
      </c>
      <c r="AW56" s="33">
        <f t="shared" si="4"/>
        <v>1.9292604501607717</v>
      </c>
      <c r="AX56" s="20">
        <f>AB56/120000</f>
        <v>0.51833333333333331</v>
      </c>
      <c r="AZ56" s="20">
        <f>1850/Z56</f>
        <v>8.6324780785607373</v>
      </c>
      <c r="BA56" s="33">
        <f>412000/AB56</f>
        <v>6.6237942122186499</v>
      </c>
      <c r="BB56" s="20">
        <f>AB56/412000</f>
        <v>0.15097087378640778</v>
      </c>
    </row>
    <row r="57" spans="1:54" x14ac:dyDescent="0.25">
      <c r="A57" s="10" t="s">
        <v>263</v>
      </c>
      <c r="B57" s="10" t="s">
        <v>447</v>
      </c>
      <c r="C57" s="7" t="s">
        <v>387</v>
      </c>
      <c r="D57" s="7">
        <v>0</v>
      </c>
      <c r="E57" s="7">
        <v>0</v>
      </c>
      <c r="F57" s="7">
        <v>2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4</v>
      </c>
      <c r="M57" s="7">
        <v>4</v>
      </c>
      <c r="N57" s="7">
        <v>0</v>
      </c>
      <c r="O57" s="7">
        <v>0</v>
      </c>
      <c r="P57" s="7">
        <v>0</v>
      </c>
      <c r="Q57" s="7">
        <v>0</v>
      </c>
      <c r="R57" s="7">
        <v>6</v>
      </c>
      <c r="S57" s="7">
        <v>6</v>
      </c>
      <c r="T57" s="7">
        <f t="shared" si="2"/>
        <v>12</v>
      </c>
      <c r="U57" s="7">
        <v>0</v>
      </c>
      <c r="V57" s="16"/>
      <c r="W57" s="19">
        <v>386.5</v>
      </c>
      <c r="X57" s="19">
        <v>98</v>
      </c>
      <c r="Y57" s="19">
        <v>141.19999999999999</v>
      </c>
      <c r="Z57" s="19">
        <f t="shared" si="11"/>
        <v>263.03472222222223</v>
      </c>
      <c r="AA57" s="19">
        <f t="shared" si="12"/>
        <v>3095.041898148148</v>
      </c>
      <c r="AB57" s="19">
        <v>62200</v>
      </c>
      <c r="AC57" s="20">
        <v>80</v>
      </c>
      <c r="AD57" s="41">
        <v>4.5</v>
      </c>
      <c r="AE57" s="41">
        <v>3</v>
      </c>
      <c r="AF57" s="41">
        <v>20</v>
      </c>
      <c r="AG57" s="41">
        <v>0</v>
      </c>
      <c r="AH57" s="41">
        <v>0</v>
      </c>
      <c r="AI57" s="41">
        <v>14000</v>
      </c>
      <c r="AJ57" s="41">
        <v>16</v>
      </c>
      <c r="AK57" s="41">
        <v>3</v>
      </c>
      <c r="AL57" s="41">
        <v>4</v>
      </c>
      <c r="AM57" s="41">
        <v>1</v>
      </c>
      <c r="AO57" s="8">
        <v>0</v>
      </c>
      <c r="AP57" s="8">
        <v>0</v>
      </c>
      <c r="AQ57" s="7">
        <v>0</v>
      </c>
      <c r="AR57" s="7">
        <v>0</v>
      </c>
      <c r="AS57" s="7">
        <v>0</v>
      </c>
      <c r="AT57" s="7">
        <v>0</v>
      </c>
      <c r="AV57" s="20">
        <f t="shared" si="3"/>
        <v>6.8774190141774687</v>
      </c>
      <c r="AW57" s="33">
        <f t="shared" si="4"/>
        <v>1.9292604501607717</v>
      </c>
      <c r="AX57" s="20">
        <f>AB57/120000</f>
        <v>0.51833333333333331</v>
      </c>
      <c r="AZ57" s="20">
        <f>1850/Z57</f>
        <v>7.0332919713810487</v>
      </c>
      <c r="BA57" s="33">
        <f>412000/AB57</f>
        <v>6.6237942122186499</v>
      </c>
      <c r="BB57" s="20">
        <f>AB57/412000</f>
        <v>0.15097087378640778</v>
      </c>
    </row>
    <row r="58" spans="1:54" x14ac:dyDescent="0.25">
      <c r="A58" s="10" t="s">
        <v>264</v>
      </c>
      <c r="B58" s="10" t="s">
        <v>448</v>
      </c>
      <c r="C58" s="7" t="s">
        <v>387</v>
      </c>
      <c r="D58" s="7">
        <v>0</v>
      </c>
      <c r="E58" s="7">
        <v>0</v>
      </c>
      <c r="F58" s="7">
        <v>4</v>
      </c>
      <c r="G58" s="7">
        <v>4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f t="shared" si="2"/>
        <v>0</v>
      </c>
      <c r="U58" s="7">
        <v>0</v>
      </c>
      <c r="V58" s="16"/>
      <c r="W58" s="19">
        <v>315.39999999999998</v>
      </c>
      <c r="X58" s="19">
        <v>96</v>
      </c>
      <c r="Y58" s="19">
        <v>135.5</v>
      </c>
      <c r="Z58" s="19">
        <f t="shared" si="11"/>
        <v>210.26666666666665</v>
      </c>
      <c r="AA58" s="19">
        <f t="shared" si="12"/>
        <v>2374.2611111111109</v>
      </c>
      <c r="AB58" s="19">
        <v>62600</v>
      </c>
      <c r="AC58" s="20">
        <v>80</v>
      </c>
      <c r="AD58" s="41">
        <v>4.5</v>
      </c>
      <c r="AE58" s="41">
        <v>3</v>
      </c>
      <c r="AF58" s="41">
        <v>0</v>
      </c>
      <c r="AG58" s="41">
        <v>0</v>
      </c>
      <c r="AH58" s="41">
        <v>0</v>
      </c>
      <c r="AI58" s="41">
        <v>10800</v>
      </c>
      <c r="AJ58" s="41">
        <v>4</v>
      </c>
      <c r="AK58" s="41">
        <v>0</v>
      </c>
      <c r="AL58" s="41">
        <v>2</v>
      </c>
      <c r="AM58" s="41">
        <v>0</v>
      </c>
      <c r="AO58" s="8">
        <v>0</v>
      </c>
      <c r="AP58" s="8">
        <v>0</v>
      </c>
      <c r="AQ58" s="7">
        <v>0</v>
      </c>
      <c r="AR58" s="7">
        <v>0</v>
      </c>
      <c r="AS58" s="7">
        <v>0</v>
      </c>
      <c r="AT58" s="7">
        <v>0</v>
      </c>
      <c r="AV58" s="20">
        <f t="shared" si="3"/>
        <v>8.6033608116677236</v>
      </c>
      <c r="AW58" s="33">
        <f t="shared" si="4"/>
        <v>1.9169329073482428</v>
      </c>
      <c r="AX58" s="20">
        <f>AB58/120000</f>
        <v>0.52166666666666661</v>
      </c>
      <c r="AZ58" s="20">
        <f>1850/Z58</f>
        <v>8.7983512999365896</v>
      </c>
      <c r="BA58" s="33">
        <f>412000/AB58</f>
        <v>6.5814696485623001</v>
      </c>
      <c r="BB58" s="20">
        <f>AB58/412000</f>
        <v>0.15194174757281553</v>
      </c>
    </row>
    <row r="59" spans="1:54" x14ac:dyDescent="0.25">
      <c r="A59" s="10" t="s">
        <v>265</v>
      </c>
      <c r="B59" s="10" t="s">
        <v>449</v>
      </c>
      <c r="C59" s="7" t="s">
        <v>102</v>
      </c>
      <c r="D59" s="7">
        <v>0</v>
      </c>
      <c r="E59" s="7">
        <v>18</v>
      </c>
      <c r="F59" s="7">
        <v>0</v>
      </c>
      <c r="G59" s="7">
        <v>4</v>
      </c>
      <c r="H59" s="7">
        <v>0</v>
      </c>
      <c r="I59" s="7">
        <v>0</v>
      </c>
      <c r="J59" s="7">
        <v>2</v>
      </c>
      <c r="K59" s="7">
        <v>0</v>
      </c>
      <c r="L59" s="7">
        <v>4</v>
      </c>
      <c r="M59" s="7">
        <v>12</v>
      </c>
      <c r="N59" s="7">
        <v>5</v>
      </c>
      <c r="O59" s="7">
        <v>5</v>
      </c>
      <c r="P59" s="7">
        <v>5</v>
      </c>
      <c r="Q59" s="7">
        <v>0</v>
      </c>
      <c r="R59" s="7">
        <v>10</v>
      </c>
      <c r="S59" s="7">
        <v>10</v>
      </c>
      <c r="T59" s="7">
        <f t="shared" si="2"/>
        <v>20</v>
      </c>
      <c r="U59" s="7">
        <v>0</v>
      </c>
      <c r="V59" s="16"/>
      <c r="W59" s="19">
        <v>0</v>
      </c>
      <c r="X59" s="19">
        <v>0</v>
      </c>
      <c r="Y59" s="19">
        <v>0</v>
      </c>
      <c r="Z59" s="19">
        <f t="shared" si="11"/>
        <v>0</v>
      </c>
      <c r="AA59" s="19">
        <f t="shared" si="12"/>
        <v>0</v>
      </c>
      <c r="AB59" s="25">
        <v>0</v>
      </c>
      <c r="AC59" s="20">
        <v>0</v>
      </c>
      <c r="AD59" s="41">
        <v>0</v>
      </c>
      <c r="AE59" s="41">
        <v>0</v>
      </c>
      <c r="AF59" s="41">
        <v>0</v>
      </c>
      <c r="AG59" s="41">
        <v>0</v>
      </c>
      <c r="AH59" s="41">
        <v>0</v>
      </c>
      <c r="AI59" s="41">
        <v>0</v>
      </c>
      <c r="AJ59" s="41">
        <v>0</v>
      </c>
      <c r="AK59" s="41">
        <v>0</v>
      </c>
      <c r="AL59" s="41">
        <v>0</v>
      </c>
      <c r="AM59" s="41">
        <v>0</v>
      </c>
      <c r="AO59" s="8">
        <v>0</v>
      </c>
      <c r="AP59" s="8">
        <v>0</v>
      </c>
      <c r="AQ59" s="7">
        <v>0</v>
      </c>
      <c r="AR59" s="7">
        <v>0</v>
      </c>
      <c r="AS59" s="7">
        <v>0</v>
      </c>
      <c r="AT59" s="7">
        <v>0</v>
      </c>
      <c r="AV59" s="36">
        <v>0</v>
      </c>
      <c r="AW59" s="36">
        <v>0</v>
      </c>
      <c r="AX59" s="20">
        <v>0</v>
      </c>
      <c r="AZ59" s="36">
        <v>0</v>
      </c>
      <c r="BA59" s="36">
        <v>0</v>
      </c>
      <c r="BB59" s="36">
        <v>0</v>
      </c>
    </row>
    <row r="60" spans="1:54" x14ac:dyDescent="0.25">
      <c r="A60" s="10" t="s">
        <v>266</v>
      </c>
      <c r="B60" s="10" t="s">
        <v>450</v>
      </c>
      <c r="C60" s="7" t="s">
        <v>387</v>
      </c>
      <c r="D60" s="7">
        <v>1</v>
      </c>
      <c r="E60" s="7">
        <v>2</v>
      </c>
      <c r="F60" s="7">
        <v>2</v>
      </c>
      <c r="G60" s="7">
        <v>2</v>
      </c>
      <c r="H60" s="7">
        <v>2</v>
      </c>
      <c r="I60" s="7">
        <v>0</v>
      </c>
      <c r="J60" s="7">
        <v>1</v>
      </c>
      <c r="K60" s="7">
        <v>0</v>
      </c>
      <c r="L60" s="7">
        <v>2</v>
      </c>
      <c r="M60" s="7">
        <v>5</v>
      </c>
      <c r="N60" s="7">
        <v>0</v>
      </c>
      <c r="O60" s="7">
        <v>0</v>
      </c>
      <c r="P60" s="7">
        <v>0</v>
      </c>
      <c r="Q60" s="7">
        <v>2</v>
      </c>
      <c r="R60" s="7">
        <v>11</v>
      </c>
      <c r="S60" s="7">
        <v>9</v>
      </c>
      <c r="T60" s="7">
        <f t="shared" si="2"/>
        <v>20</v>
      </c>
      <c r="U60" s="7">
        <v>0</v>
      </c>
      <c r="V60" s="16"/>
      <c r="W60" s="19">
        <v>387</v>
      </c>
      <c r="X60" s="19">
        <v>98</v>
      </c>
      <c r="Y60" s="19">
        <v>141</v>
      </c>
      <c r="Z60" s="19">
        <f t="shared" si="11"/>
        <v>263.375</v>
      </c>
      <c r="AA60" s="19">
        <f t="shared" si="12"/>
        <v>3094.65625</v>
      </c>
      <c r="AB60" s="19">
        <v>54000</v>
      </c>
      <c r="AC60" s="19">
        <v>80</v>
      </c>
      <c r="AD60" s="80">
        <v>4.5</v>
      </c>
      <c r="AE60" s="41">
        <v>3</v>
      </c>
      <c r="AF60" s="41">
        <v>0</v>
      </c>
      <c r="AG60" s="41">
        <v>0</v>
      </c>
      <c r="AH60" s="41">
        <v>0</v>
      </c>
      <c r="AI60" s="41">
        <v>0</v>
      </c>
      <c r="AJ60" s="41">
        <v>0</v>
      </c>
      <c r="AK60" s="41">
        <v>0</v>
      </c>
      <c r="AL60" s="41">
        <v>0</v>
      </c>
      <c r="AM60" s="41">
        <v>0</v>
      </c>
      <c r="AO60" s="8">
        <v>0</v>
      </c>
      <c r="AP60" s="8">
        <v>0</v>
      </c>
      <c r="AQ60" s="7">
        <v>0</v>
      </c>
      <c r="AR60" s="7">
        <v>0</v>
      </c>
      <c r="AS60" s="7">
        <v>0</v>
      </c>
      <c r="AT60" s="7">
        <v>0</v>
      </c>
      <c r="AV60" s="20">
        <f t="shared" si="3"/>
        <v>6.8685334598955858</v>
      </c>
      <c r="AW60" s="33">
        <f t="shared" si="4"/>
        <v>2.2222222222222223</v>
      </c>
      <c r="AX60" s="20">
        <f>AB60/120000</f>
        <v>0.45</v>
      </c>
      <c r="AZ60" s="33">
        <f t="shared" ref="AZ60:AZ100" si="16">1850/Z60</f>
        <v>7.0242050308495489</v>
      </c>
      <c r="BA60" s="20">
        <f t="shared" ref="BA60:BA100" si="17">412000/AB60</f>
        <v>7.6296296296296298</v>
      </c>
      <c r="BB60" s="20">
        <f>Z60/1850</f>
        <v>0.14236486486486485</v>
      </c>
    </row>
    <row r="61" spans="1:54" x14ac:dyDescent="0.25">
      <c r="A61" s="10" t="s">
        <v>267</v>
      </c>
      <c r="B61" s="10" t="s">
        <v>451</v>
      </c>
      <c r="C61" s="7" t="s">
        <v>90</v>
      </c>
      <c r="D61" s="7">
        <v>15</v>
      </c>
      <c r="E61" s="7">
        <v>52</v>
      </c>
      <c r="F61" s="7">
        <v>15</v>
      </c>
      <c r="G61" s="7">
        <v>28</v>
      </c>
      <c r="H61" s="7">
        <v>34</v>
      </c>
      <c r="I61" s="7">
        <v>6</v>
      </c>
      <c r="J61" s="7">
        <v>0</v>
      </c>
      <c r="K61" s="7">
        <v>6</v>
      </c>
      <c r="L61" s="7">
        <v>16</v>
      </c>
      <c r="M61" s="7">
        <v>16</v>
      </c>
      <c r="N61" s="7">
        <v>8</v>
      </c>
      <c r="O61" s="7">
        <v>8</v>
      </c>
      <c r="P61" s="7">
        <v>8</v>
      </c>
      <c r="Q61" s="7">
        <v>13</v>
      </c>
      <c r="R61" s="7">
        <v>44</v>
      </c>
      <c r="S61" s="7">
        <v>44</v>
      </c>
      <c r="T61" s="7">
        <f t="shared" si="2"/>
        <v>88</v>
      </c>
      <c r="U61" s="7">
        <v>52</v>
      </c>
      <c r="V61" s="16"/>
      <c r="W61" s="19">
        <v>135</v>
      </c>
      <c r="X61" s="19">
        <v>87.5</v>
      </c>
      <c r="Y61" s="19">
        <v>52.5</v>
      </c>
      <c r="Z61" s="19">
        <f t="shared" si="11"/>
        <v>82.03125</v>
      </c>
      <c r="AA61" s="19">
        <f t="shared" si="12"/>
        <v>358.88671875</v>
      </c>
      <c r="AB61" s="19">
        <v>4200</v>
      </c>
      <c r="AC61" s="19">
        <v>0</v>
      </c>
      <c r="AD61" s="80">
        <v>0</v>
      </c>
      <c r="AE61" s="41">
        <v>0</v>
      </c>
      <c r="AF61" s="41">
        <v>0</v>
      </c>
      <c r="AG61" s="41">
        <v>0</v>
      </c>
      <c r="AH61" s="41">
        <v>0</v>
      </c>
      <c r="AI61" s="41">
        <v>2740</v>
      </c>
      <c r="AJ61" s="41">
        <v>1</v>
      </c>
      <c r="AK61" s="41">
        <v>0</v>
      </c>
      <c r="AL61" s="41">
        <v>0</v>
      </c>
      <c r="AM61" s="41">
        <v>0</v>
      </c>
      <c r="AO61" s="8">
        <v>0</v>
      </c>
      <c r="AP61" s="8">
        <v>0</v>
      </c>
      <c r="AQ61" s="7">
        <v>0</v>
      </c>
      <c r="AR61" s="7">
        <v>0</v>
      </c>
      <c r="AS61" s="7">
        <v>0</v>
      </c>
      <c r="AT61" s="7">
        <v>0</v>
      </c>
      <c r="AV61" s="33">
        <f t="shared" si="3"/>
        <v>22.052571428571429</v>
      </c>
      <c r="AW61" s="20">
        <f t="shared" si="4"/>
        <v>28.571428571428573</v>
      </c>
      <c r="AX61" s="20">
        <f>Z61/1809</f>
        <v>4.5346185737976781E-2</v>
      </c>
      <c r="AZ61" s="33">
        <f t="shared" si="16"/>
        <v>22.552380952380954</v>
      </c>
      <c r="BA61" s="20">
        <f t="shared" si="17"/>
        <v>98.095238095238102</v>
      </c>
      <c r="BB61" s="20">
        <f>Z61/1850</f>
        <v>4.4341216216216214E-2</v>
      </c>
    </row>
    <row r="62" spans="1:54" x14ac:dyDescent="0.25">
      <c r="A62" s="10" t="s">
        <v>268</v>
      </c>
      <c r="B62" s="10" t="s">
        <v>452</v>
      </c>
      <c r="C62" s="7" t="s">
        <v>90</v>
      </c>
      <c r="D62" s="7">
        <v>9</v>
      </c>
      <c r="E62" s="7">
        <v>1</v>
      </c>
      <c r="F62" s="7">
        <v>29</v>
      </c>
      <c r="G62" s="7">
        <v>50</v>
      </c>
      <c r="H62" s="7">
        <v>0</v>
      </c>
      <c r="I62" s="7">
        <v>1</v>
      </c>
      <c r="J62" s="7">
        <v>7</v>
      </c>
      <c r="K62" s="7">
        <v>0</v>
      </c>
      <c r="L62" s="7">
        <v>12</v>
      </c>
      <c r="M62" s="7">
        <v>28</v>
      </c>
      <c r="N62" s="7">
        <v>4</v>
      </c>
      <c r="O62" s="7">
        <v>4</v>
      </c>
      <c r="P62" s="7">
        <v>4</v>
      </c>
      <c r="Q62" s="7">
        <v>23</v>
      </c>
      <c r="R62" s="7">
        <v>35</v>
      </c>
      <c r="S62" s="7">
        <v>35</v>
      </c>
      <c r="T62" s="7">
        <f t="shared" si="2"/>
        <v>70</v>
      </c>
      <c r="U62" s="7">
        <v>0</v>
      </c>
      <c r="V62" s="16"/>
      <c r="W62" s="19">
        <v>135</v>
      </c>
      <c r="X62" s="19">
        <v>87.5</v>
      </c>
      <c r="Y62" s="19">
        <v>40.5</v>
      </c>
      <c r="Z62" s="19">
        <f t="shared" si="11"/>
        <v>82.03125</v>
      </c>
      <c r="AA62" s="19">
        <f t="shared" si="12"/>
        <v>276.85546875</v>
      </c>
      <c r="AB62" s="19">
        <v>4200</v>
      </c>
      <c r="AC62" s="19">
        <v>0</v>
      </c>
      <c r="AD62" s="80">
        <v>0</v>
      </c>
      <c r="AE62" s="41">
        <v>0</v>
      </c>
      <c r="AF62" s="41">
        <v>0</v>
      </c>
      <c r="AG62" s="41">
        <v>0</v>
      </c>
      <c r="AH62" s="41">
        <v>0</v>
      </c>
      <c r="AI62" s="41">
        <v>0</v>
      </c>
      <c r="AJ62" s="41">
        <v>0</v>
      </c>
      <c r="AK62" s="41">
        <v>0</v>
      </c>
      <c r="AL62" s="41">
        <v>0</v>
      </c>
      <c r="AM62" s="41">
        <v>0</v>
      </c>
      <c r="AO62" s="8">
        <v>0</v>
      </c>
      <c r="AP62" s="8">
        <v>0</v>
      </c>
      <c r="AQ62" s="7">
        <v>0</v>
      </c>
      <c r="AR62" s="7">
        <v>0</v>
      </c>
      <c r="AS62" s="7">
        <v>0</v>
      </c>
      <c r="AT62" s="7">
        <v>0</v>
      </c>
      <c r="AV62" s="33">
        <f t="shared" si="3"/>
        <v>22.052571428571429</v>
      </c>
      <c r="AW62" s="20">
        <f t="shared" si="4"/>
        <v>28.571428571428573</v>
      </c>
      <c r="AX62" s="20">
        <f>Z62/1809</f>
        <v>4.5346185737976781E-2</v>
      </c>
      <c r="AZ62" s="33">
        <f t="shared" si="16"/>
        <v>22.552380952380954</v>
      </c>
      <c r="BA62" s="20">
        <f t="shared" si="17"/>
        <v>98.095238095238102</v>
      </c>
      <c r="BB62" s="20">
        <f>Z62/1850</f>
        <v>4.4341216216216214E-2</v>
      </c>
    </row>
    <row r="63" spans="1:54" x14ac:dyDescent="0.25">
      <c r="A63" s="10" t="s">
        <v>269</v>
      </c>
      <c r="B63" s="10" t="s">
        <v>453</v>
      </c>
      <c r="C63" s="7" t="s">
        <v>388</v>
      </c>
      <c r="D63" s="7">
        <v>4</v>
      </c>
      <c r="E63" s="7">
        <v>11</v>
      </c>
      <c r="F63" s="7">
        <v>4</v>
      </c>
      <c r="G63" s="7">
        <v>12</v>
      </c>
      <c r="H63" s="7">
        <v>14</v>
      </c>
      <c r="I63" s="7">
        <v>9</v>
      </c>
      <c r="J63" s="7">
        <v>3</v>
      </c>
      <c r="K63" s="7">
        <v>2</v>
      </c>
      <c r="L63" s="7">
        <v>3</v>
      </c>
      <c r="M63" s="7">
        <v>18</v>
      </c>
      <c r="N63" s="7">
        <v>4</v>
      </c>
      <c r="O63" s="7">
        <v>4</v>
      </c>
      <c r="P63" s="7">
        <v>4</v>
      </c>
      <c r="Q63" s="7">
        <v>2</v>
      </c>
      <c r="R63" s="7">
        <v>0</v>
      </c>
      <c r="S63" s="7">
        <v>0</v>
      </c>
      <c r="T63" s="7">
        <f t="shared" si="2"/>
        <v>0</v>
      </c>
      <c r="U63" s="7">
        <v>2</v>
      </c>
      <c r="V63" s="16"/>
      <c r="W63" s="19">
        <v>194</v>
      </c>
      <c r="X63" s="19">
        <v>86</v>
      </c>
      <c r="Y63" s="19">
        <v>76</v>
      </c>
      <c r="Z63" s="19">
        <f t="shared" si="11"/>
        <v>115.86111111111113</v>
      </c>
      <c r="AA63" s="19">
        <f t="shared" si="12"/>
        <v>733.78703703703707</v>
      </c>
      <c r="AB63" s="19">
        <v>12100</v>
      </c>
      <c r="AC63" s="19">
        <v>25</v>
      </c>
      <c r="AD63" s="80">
        <v>10</v>
      </c>
      <c r="AE63" s="41">
        <v>2</v>
      </c>
      <c r="AF63" s="41">
        <v>8</v>
      </c>
      <c r="AG63" s="41">
        <v>0</v>
      </c>
      <c r="AH63" s="41">
        <v>0</v>
      </c>
      <c r="AI63" s="41">
        <v>5700</v>
      </c>
      <c r="AJ63" s="41">
        <v>1</v>
      </c>
      <c r="AK63" s="41">
        <v>0</v>
      </c>
      <c r="AL63" s="41">
        <v>0</v>
      </c>
      <c r="AM63" s="41">
        <v>0</v>
      </c>
      <c r="AO63" s="8">
        <v>0</v>
      </c>
      <c r="AP63" s="8">
        <v>0</v>
      </c>
      <c r="AQ63" s="7">
        <v>0</v>
      </c>
      <c r="AR63" s="7">
        <v>0</v>
      </c>
      <c r="AS63" s="7">
        <v>0</v>
      </c>
      <c r="AT63" s="7">
        <v>0</v>
      </c>
      <c r="AV63" s="20">
        <f t="shared" si="3"/>
        <v>15.613521937185325</v>
      </c>
      <c r="AW63" s="33">
        <f t="shared" si="4"/>
        <v>9.9173553719008272</v>
      </c>
      <c r="AX63" s="20">
        <f t="shared" ref="AX63:AX88" si="18">AB63/120000</f>
        <v>0.10083333333333333</v>
      </c>
      <c r="AZ63" s="33">
        <f t="shared" si="16"/>
        <v>15.967393910333252</v>
      </c>
      <c r="BA63" s="20">
        <f t="shared" si="17"/>
        <v>34.049586776859506</v>
      </c>
      <c r="BB63" s="20">
        <f>Z63/1850</f>
        <v>6.2627627627627636E-2</v>
      </c>
    </row>
    <row r="64" spans="1:54" x14ac:dyDescent="0.25">
      <c r="A64" s="10" t="s">
        <v>270</v>
      </c>
      <c r="B64" s="10" t="s">
        <v>104</v>
      </c>
      <c r="C64" s="7" t="s">
        <v>386</v>
      </c>
      <c r="D64" s="7">
        <v>0</v>
      </c>
      <c r="E64" s="7">
        <v>0</v>
      </c>
      <c r="F64" s="7">
        <v>0</v>
      </c>
      <c r="G64" s="7">
        <v>6</v>
      </c>
      <c r="H64" s="7">
        <v>0</v>
      </c>
      <c r="I64" s="7">
        <v>0</v>
      </c>
      <c r="J64" s="7">
        <v>0</v>
      </c>
      <c r="K64" s="7">
        <v>0</v>
      </c>
      <c r="L64" s="7">
        <v>3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2</v>
      </c>
      <c r="S64" s="7">
        <v>2</v>
      </c>
      <c r="T64" s="7">
        <f t="shared" si="2"/>
        <v>4</v>
      </c>
      <c r="U64" s="7">
        <v>0</v>
      </c>
      <c r="V64" s="16"/>
      <c r="W64" s="19">
        <v>228</v>
      </c>
      <c r="X64" s="19">
        <v>94</v>
      </c>
      <c r="Y64" s="19">
        <v>103</v>
      </c>
      <c r="Z64" s="19">
        <f t="shared" si="11"/>
        <v>148.83333333333331</v>
      </c>
      <c r="AA64" s="19">
        <f t="shared" si="12"/>
        <v>1277.4861111111111</v>
      </c>
      <c r="AB64" s="19">
        <v>36000</v>
      </c>
      <c r="AC64" s="20">
        <v>100</v>
      </c>
      <c r="AD64" s="41">
        <v>6.8</v>
      </c>
      <c r="AE64" s="41">
        <v>2</v>
      </c>
      <c r="AF64" s="41">
        <v>2</v>
      </c>
      <c r="AG64" s="41">
        <v>0</v>
      </c>
      <c r="AH64" s="41">
        <v>0</v>
      </c>
      <c r="AI64" s="41">
        <v>4000</v>
      </c>
      <c r="AJ64" s="41">
        <v>1</v>
      </c>
      <c r="AK64" s="41">
        <v>0</v>
      </c>
      <c r="AL64" s="41">
        <v>0</v>
      </c>
      <c r="AM64" s="41">
        <v>0</v>
      </c>
      <c r="AO64" s="8">
        <v>0</v>
      </c>
      <c r="AP64" s="8">
        <v>0</v>
      </c>
      <c r="AQ64" s="7">
        <v>0</v>
      </c>
      <c r="AR64" s="7">
        <v>0</v>
      </c>
      <c r="AS64" s="7">
        <v>0</v>
      </c>
      <c r="AT64" s="7">
        <v>0</v>
      </c>
      <c r="AV64" s="20">
        <f t="shared" si="3"/>
        <v>12.154535274356105</v>
      </c>
      <c r="AW64" s="33">
        <f t="shared" si="4"/>
        <v>3.3333333333333335</v>
      </c>
      <c r="AX64" s="20">
        <f t="shared" si="18"/>
        <v>0.3</v>
      </c>
      <c r="AZ64" s="20">
        <f t="shared" si="16"/>
        <v>12.430011198208287</v>
      </c>
      <c r="BA64" s="33">
        <f t="shared" si="17"/>
        <v>11.444444444444445</v>
      </c>
      <c r="BB64" s="20">
        <f>AB64/412000</f>
        <v>8.7378640776699032E-2</v>
      </c>
    </row>
    <row r="65" spans="1:54" x14ac:dyDescent="0.25">
      <c r="A65" s="10" t="s">
        <v>271</v>
      </c>
      <c r="B65" s="10" t="s">
        <v>98</v>
      </c>
      <c r="C65" s="7" t="s">
        <v>386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2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f t="shared" si="2"/>
        <v>0</v>
      </c>
      <c r="U65" s="7">
        <v>0</v>
      </c>
      <c r="V65" s="16"/>
      <c r="W65" s="19">
        <v>294</v>
      </c>
      <c r="X65" s="19">
        <v>104</v>
      </c>
      <c r="Y65" s="19">
        <v>127</v>
      </c>
      <c r="Z65" s="19">
        <f t="shared" si="11"/>
        <v>212.33333333333331</v>
      </c>
      <c r="AA65" s="19">
        <f t="shared" si="12"/>
        <v>2247.1944444444443</v>
      </c>
      <c r="AB65" s="19">
        <v>51200</v>
      </c>
      <c r="AC65" s="20">
        <v>100</v>
      </c>
      <c r="AD65" s="41">
        <v>6.8</v>
      </c>
      <c r="AE65" s="41">
        <v>2</v>
      </c>
      <c r="AF65" s="41">
        <v>8</v>
      </c>
      <c r="AG65" s="41">
        <v>0</v>
      </c>
      <c r="AH65" s="41">
        <v>0</v>
      </c>
      <c r="AI65" s="41">
        <v>13000</v>
      </c>
      <c r="AJ65" s="41">
        <v>1</v>
      </c>
      <c r="AK65" s="41">
        <v>0</v>
      </c>
      <c r="AL65" s="41">
        <v>0</v>
      </c>
      <c r="AM65" s="41">
        <v>0</v>
      </c>
      <c r="AO65" s="8">
        <v>0</v>
      </c>
      <c r="AP65" s="8">
        <v>0</v>
      </c>
      <c r="AQ65" s="7">
        <v>0</v>
      </c>
      <c r="AR65" s="7">
        <v>0</v>
      </c>
      <c r="AS65" s="7">
        <v>0</v>
      </c>
      <c r="AT65" s="7">
        <v>0</v>
      </c>
      <c r="AV65" s="20">
        <f t="shared" si="3"/>
        <v>8.5196232339089484</v>
      </c>
      <c r="AW65" s="33">
        <f t="shared" si="4"/>
        <v>2.34375</v>
      </c>
      <c r="AX65" s="20">
        <f t="shared" si="18"/>
        <v>0.42666666666666669</v>
      </c>
      <c r="AZ65" s="20">
        <f t="shared" si="16"/>
        <v>8.7127158555729984</v>
      </c>
      <c r="BA65" s="20">
        <f t="shared" si="17"/>
        <v>8.046875</v>
      </c>
      <c r="BB65" s="20">
        <f>AB65/412000</f>
        <v>0.12427184466019417</v>
      </c>
    </row>
    <row r="66" spans="1:54" x14ac:dyDescent="0.25">
      <c r="A66" s="10" t="s">
        <v>272</v>
      </c>
      <c r="B66" s="10" t="s">
        <v>455</v>
      </c>
      <c r="C66" s="7" t="s">
        <v>568</v>
      </c>
      <c r="D66" s="7">
        <v>14</v>
      </c>
      <c r="E66" s="7">
        <v>17</v>
      </c>
      <c r="F66" s="7">
        <v>2</v>
      </c>
      <c r="G66" s="7">
        <v>20</v>
      </c>
      <c r="H66" s="7">
        <v>44</v>
      </c>
      <c r="I66" s="7">
        <v>24</v>
      </c>
      <c r="J66" s="7">
        <v>8</v>
      </c>
      <c r="K66" s="7">
        <v>37</v>
      </c>
      <c r="L66" s="7">
        <v>24</v>
      </c>
      <c r="M66" s="7">
        <v>24</v>
      </c>
      <c r="N66" s="7">
        <v>12</v>
      </c>
      <c r="O66" s="7">
        <v>12</v>
      </c>
      <c r="P66" s="7">
        <v>12</v>
      </c>
      <c r="Q66" s="7">
        <v>13</v>
      </c>
      <c r="R66" s="7">
        <v>61</v>
      </c>
      <c r="S66" s="7">
        <v>61</v>
      </c>
      <c r="T66" s="7">
        <f t="shared" si="2"/>
        <v>122</v>
      </c>
      <c r="U66" s="7">
        <v>73</v>
      </c>
      <c r="V66" s="16"/>
      <c r="W66" s="19">
        <v>194</v>
      </c>
      <c r="X66" s="19">
        <v>80</v>
      </c>
      <c r="Y66" s="19">
        <v>107.68</v>
      </c>
      <c r="Z66" s="19">
        <f t="shared" si="11"/>
        <v>107.77777777777779</v>
      </c>
      <c r="AA66" s="19">
        <f t="shared" si="12"/>
        <v>967.12592592592614</v>
      </c>
      <c r="AB66" s="19">
        <v>12100</v>
      </c>
      <c r="AC66" s="19">
        <v>25</v>
      </c>
      <c r="AD66" s="80">
        <v>10</v>
      </c>
      <c r="AE66" s="41">
        <v>2</v>
      </c>
      <c r="AF66" s="41">
        <v>3</v>
      </c>
      <c r="AG66" s="41">
        <v>0</v>
      </c>
      <c r="AH66" s="41">
        <v>0</v>
      </c>
      <c r="AI66" s="41">
        <v>1800</v>
      </c>
      <c r="AJ66" s="41">
        <v>0.5</v>
      </c>
      <c r="AK66" s="41">
        <v>0</v>
      </c>
      <c r="AL66" s="41">
        <v>0</v>
      </c>
      <c r="AM66" s="41">
        <v>0</v>
      </c>
      <c r="AO66" s="8">
        <v>0</v>
      </c>
      <c r="AP66" s="8">
        <v>0</v>
      </c>
      <c r="AQ66" s="7">
        <v>0</v>
      </c>
      <c r="AR66" s="7">
        <v>0</v>
      </c>
      <c r="AS66" s="7">
        <v>0</v>
      </c>
      <c r="AT66" s="7">
        <v>0</v>
      </c>
      <c r="AV66" s="20">
        <f t="shared" si="3"/>
        <v>16.784536082474226</v>
      </c>
      <c r="AW66" s="33">
        <f t="shared" si="4"/>
        <v>9.9173553719008272</v>
      </c>
      <c r="AX66" s="20">
        <f t="shared" si="18"/>
        <v>0.10083333333333333</v>
      </c>
      <c r="AZ66" s="33">
        <f t="shared" si="16"/>
        <v>17.164948453608247</v>
      </c>
      <c r="BA66" s="20">
        <f t="shared" si="17"/>
        <v>34.049586776859506</v>
      </c>
      <c r="BB66" s="20">
        <f>Z66/1850</f>
        <v>5.8258258258258262E-2</v>
      </c>
    </row>
    <row r="67" spans="1:54" x14ac:dyDescent="0.25">
      <c r="A67" s="10" t="s">
        <v>273</v>
      </c>
      <c r="B67" s="10" t="s">
        <v>456</v>
      </c>
      <c r="C67" s="7" t="s">
        <v>568</v>
      </c>
      <c r="D67" s="7">
        <v>4</v>
      </c>
      <c r="E67" s="7">
        <v>8</v>
      </c>
      <c r="F67" s="7">
        <v>0</v>
      </c>
      <c r="G67" s="7">
        <v>0</v>
      </c>
      <c r="H67" s="7">
        <v>12</v>
      </c>
      <c r="I67" s="7">
        <v>0</v>
      </c>
      <c r="J67" s="7">
        <v>4</v>
      </c>
      <c r="K67" s="7">
        <v>2</v>
      </c>
      <c r="L67" s="7">
        <v>18</v>
      </c>
      <c r="M67" s="7">
        <v>0</v>
      </c>
      <c r="N67" s="7">
        <v>2</v>
      </c>
      <c r="O67" s="7">
        <v>2</v>
      </c>
      <c r="P67" s="7">
        <v>2</v>
      </c>
      <c r="Q67" s="7">
        <v>0</v>
      </c>
      <c r="R67" s="7">
        <v>0</v>
      </c>
      <c r="S67" s="7">
        <v>0</v>
      </c>
      <c r="T67" s="7">
        <f t="shared" si="2"/>
        <v>0</v>
      </c>
      <c r="U67" s="7">
        <v>4</v>
      </c>
      <c r="V67" s="16"/>
      <c r="W67" s="19">
        <v>194</v>
      </c>
      <c r="X67" s="19">
        <v>86</v>
      </c>
      <c r="Y67" s="19">
        <v>76</v>
      </c>
      <c r="Z67" s="19">
        <f t="shared" ref="Z67:Z98" si="19">(W67/12)*(X67/12)</f>
        <v>115.86111111111113</v>
      </c>
      <c r="AA67" s="19">
        <f t="shared" ref="AA67:AA98" si="20">(W67/12)*(X67/12)*(Y67/12)</f>
        <v>733.78703703703707</v>
      </c>
      <c r="AB67" s="19">
        <v>12100</v>
      </c>
      <c r="AC67" s="19">
        <v>25</v>
      </c>
      <c r="AD67" s="80">
        <v>10</v>
      </c>
      <c r="AE67" s="41">
        <v>2</v>
      </c>
      <c r="AF67" s="41">
        <v>2</v>
      </c>
      <c r="AG67" s="41">
        <v>0</v>
      </c>
      <c r="AH67" s="41">
        <v>0</v>
      </c>
      <c r="AI67" s="41">
        <v>4950</v>
      </c>
      <c r="AJ67" s="41">
        <v>1</v>
      </c>
      <c r="AK67" s="41">
        <v>0</v>
      </c>
      <c r="AL67" s="41">
        <v>0</v>
      </c>
      <c r="AM67" s="41">
        <v>0</v>
      </c>
      <c r="AO67" s="8">
        <v>0</v>
      </c>
      <c r="AP67" s="8">
        <v>0</v>
      </c>
      <c r="AQ67" s="7">
        <v>0</v>
      </c>
      <c r="AR67" s="7">
        <v>0</v>
      </c>
      <c r="AS67" s="7">
        <v>0</v>
      </c>
      <c r="AT67" s="7">
        <v>0</v>
      </c>
      <c r="AV67" s="20">
        <f t="shared" si="3"/>
        <v>15.613521937185325</v>
      </c>
      <c r="AW67" s="33">
        <f t="shared" si="4"/>
        <v>9.9173553719008272</v>
      </c>
      <c r="AX67" s="20">
        <f t="shared" si="18"/>
        <v>0.10083333333333333</v>
      </c>
      <c r="AZ67" s="33">
        <f t="shared" si="16"/>
        <v>15.967393910333252</v>
      </c>
      <c r="BA67" s="20">
        <f t="shared" si="17"/>
        <v>34.049586776859506</v>
      </c>
      <c r="BB67" s="20">
        <f>Z67/1850</f>
        <v>6.2627627627627636E-2</v>
      </c>
    </row>
    <row r="68" spans="1:54" x14ac:dyDescent="0.25">
      <c r="A68" s="10" t="s">
        <v>274</v>
      </c>
      <c r="B68" s="10" t="s">
        <v>457</v>
      </c>
      <c r="C68" s="7" t="s">
        <v>568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8</v>
      </c>
      <c r="J68" s="7">
        <v>0</v>
      </c>
      <c r="K68" s="7">
        <v>0</v>
      </c>
      <c r="L68" s="7">
        <v>15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50</v>
      </c>
      <c r="S68" s="7">
        <v>50</v>
      </c>
      <c r="T68" s="7">
        <f t="shared" ref="T68:T131" si="21">R68+S68</f>
        <v>100</v>
      </c>
      <c r="U68" s="7">
        <v>0</v>
      </c>
      <c r="V68" s="16"/>
      <c r="W68" s="19">
        <v>194</v>
      </c>
      <c r="X68" s="19">
        <v>91</v>
      </c>
      <c r="Y68" s="19">
        <v>80</v>
      </c>
      <c r="Z68" s="19">
        <f t="shared" si="19"/>
        <v>122.59722222222223</v>
      </c>
      <c r="AA68" s="19">
        <f t="shared" si="20"/>
        <v>817.31481481481489</v>
      </c>
      <c r="AB68" s="19">
        <v>13100</v>
      </c>
      <c r="AC68" s="20">
        <v>25</v>
      </c>
      <c r="AD68" s="41">
        <v>10</v>
      </c>
      <c r="AE68" s="41">
        <v>2</v>
      </c>
      <c r="AF68" s="41">
        <v>3</v>
      </c>
      <c r="AG68" s="41">
        <v>0</v>
      </c>
      <c r="AH68" s="41">
        <v>0</v>
      </c>
      <c r="AI68" s="41">
        <v>1850</v>
      </c>
      <c r="AJ68" s="41">
        <v>0.5</v>
      </c>
      <c r="AK68" s="41">
        <v>0</v>
      </c>
      <c r="AL68" s="41">
        <v>0</v>
      </c>
      <c r="AM68" s="41">
        <v>0</v>
      </c>
      <c r="AO68" s="8">
        <v>0</v>
      </c>
      <c r="AP68" s="8">
        <v>0</v>
      </c>
      <c r="AQ68" s="7">
        <v>0</v>
      </c>
      <c r="AR68" s="7">
        <v>0</v>
      </c>
      <c r="AS68" s="7">
        <v>0</v>
      </c>
      <c r="AT68" s="7">
        <v>0</v>
      </c>
      <c r="AV68" s="20">
        <f t="shared" ref="AV68:AV100" si="22">1809/Z68</f>
        <v>14.755636116460858</v>
      </c>
      <c r="AW68" s="33">
        <f t="shared" ref="AW68:AW128" si="23">120000/AB68</f>
        <v>9.1603053435114496</v>
      </c>
      <c r="AX68" s="20">
        <f t="shared" si="18"/>
        <v>0.10916666666666666</v>
      </c>
      <c r="AZ68" s="33">
        <f t="shared" si="16"/>
        <v>15.090064574600657</v>
      </c>
      <c r="BA68" s="20">
        <f t="shared" si="17"/>
        <v>31.450381679389313</v>
      </c>
      <c r="BB68" s="20">
        <f>Z68/1850</f>
        <v>6.6268768768768777E-2</v>
      </c>
    </row>
    <row r="69" spans="1:54" x14ac:dyDescent="0.25">
      <c r="A69" s="10" t="s">
        <v>275</v>
      </c>
      <c r="B69" s="10" t="s">
        <v>458</v>
      </c>
      <c r="C69" s="7" t="s">
        <v>93</v>
      </c>
      <c r="D69" s="7">
        <v>4</v>
      </c>
      <c r="E69" s="7">
        <v>7</v>
      </c>
      <c r="F69" s="7">
        <v>0</v>
      </c>
      <c r="G69" s="7">
        <v>12</v>
      </c>
      <c r="H69" s="7">
        <v>12</v>
      </c>
      <c r="I69" s="7">
        <v>15</v>
      </c>
      <c r="J69" s="7">
        <v>4</v>
      </c>
      <c r="K69" s="7">
        <v>5</v>
      </c>
      <c r="L69" s="7">
        <v>11</v>
      </c>
      <c r="M69" s="7">
        <v>111</v>
      </c>
      <c r="N69" s="7">
        <v>5</v>
      </c>
      <c r="O69" s="7">
        <v>5</v>
      </c>
      <c r="P69" s="7">
        <v>5</v>
      </c>
      <c r="Q69" s="7">
        <v>3</v>
      </c>
      <c r="R69" s="7">
        <v>54</v>
      </c>
      <c r="S69" s="7">
        <v>54</v>
      </c>
      <c r="T69" s="7">
        <f t="shared" si="21"/>
        <v>108</v>
      </c>
      <c r="U69" s="7">
        <v>0</v>
      </c>
      <c r="V69" s="16"/>
      <c r="W69" s="19">
        <v>194</v>
      </c>
      <c r="X69" s="19">
        <v>90.5</v>
      </c>
      <c r="Y69" s="19">
        <v>75</v>
      </c>
      <c r="Z69" s="19">
        <f t="shared" si="19"/>
        <v>121.92361111111113</v>
      </c>
      <c r="AA69" s="19">
        <f t="shared" si="20"/>
        <v>762.02256944444457</v>
      </c>
      <c r="AB69" s="19">
        <v>12100</v>
      </c>
      <c r="AC69" s="19">
        <v>25</v>
      </c>
      <c r="AD69" s="80">
        <v>10</v>
      </c>
      <c r="AE69" s="41">
        <v>2</v>
      </c>
      <c r="AF69" s="41">
        <v>8</v>
      </c>
      <c r="AG69" s="41">
        <v>0</v>
      </c>
      <c r="AH69" s="41">
        <v>0</v>
      </c>
      <c r="AI69" s="41">
        <v>2430</v>
      </c>
      <c r="AJ69" s="41">
        <v>1</v>
      </c>
      <c r="AK69" s="41">
        <v>0</v>
      </c>
      <c r="AL69" s="41">
        <v>0</v>
      </c>
      <c r="AM69" s="41">
        <v>0</v>
      </c>
      <c r="AO69" s="8">
        <v>0</v>
      </c>
      <c r="AP69" s="8">
        <v>0</v>
      </c>
      <c r="AQ69" s="7">
        <v>0</v>
      </c>
      <c r="AR69" s="7">
        <v>0</v>
      </c>
      <c r="AS69" s="7">
        <v>0</v>
      </c>
      <c r="AT69" s="7">
        <v>0</v>
      </c>
      <c r="AV69" s="20">
        <f t="shared" si="22"/>
        <v>14.837158967933016</v>
      </c>
      <c r="AW69" s="33">
        <f t="shared" si="23"/>
        <v>9.9173553719008272</v>
      </c>
      <c r="AX69" s="20">
        <f t="shared" si="18"/>
        <v>0.10083333333333333</v>
      </c>
      <c r="AZ69" s="33">
        <f t="shared" si="16"/>
        <v>15.173435097112261</v>
      </c>
      <c r="BA69" s="20">
        <f t="shared" si="17"/>
        <v>34.049586776859506</v>
      </c>
      <c r="BB69" s="20">
        <f>Z69/1850</f>
        <v>6.5904654654654671E-2</v>
      </c>
    </row>
    <row r="70" spans="1:54" x14ac:dyDescent="0.25">
      <c r="A70" s="10" t="s">
        <v>276</v>
      </c>
      <c r="B70" s="10" t="s">
        <v>459</v>
      </c>
      <c r="C70" s="7" t="s">
        <v>388</v>
      </c>
      <c r="D70" s="7">
        <v>5</v>
      </c>
      <c r="E70" s="7">
        <v>8</v>
      </c>
      <c r="F70" s="7">
        <v>6</v>
      </c>
      <c r="G70" s="7">
        <v>0</v>
      </c>
      <c r="H70" s="7">
        <v>10</v>
      </c>
      <c r="I70" s="7">
        <v>5</v>
      </c>
      <c r="J70" s="7">
        <v>1</v>
      </c>
      <c r="K70" s="7">
        <v>8</v>
      </c>
      <c r="L70" s="7">
        <v>10</v>
      </c>
      <c r="M70" s="7">
        <v>7</v>
      </c>
      <c r="N70" s="7">
        <v>2</v>
      </c>
      <c r="O70" s="7">
        <v>2</v>
      </c>
      <c r="P70" s="7">
        <v>2</v>
      </c>
      <c r="Q70" s="7">
        <v>2</v>
      </c>
      <c r="R70" s="7">
        <v>125</v>
      </c>
      <c r="S70" s="7">
        <v>125</v>
      </c>
      <c r="T70" s="7">
        <f t="shared" si="21"/>
        <v>250</v>
      </c>
      <c r="U70" s="7">
        <v>5</v>
      </c>
      <c r="V70" s="16"/>
      <c r="W70" s="19">
        <v>194</v>
      </c>
      <c r="X70" s="19">
        <v>90.8</v>
      </c>
      <c r="Y70" s="19">
        <v>75</v>
      </c>
      <c r="Z70" s="19">
        <f t="shared" si="19"/>
        <v>122.32777777777778</v>
      </c>
      <c r="AA70" s="19">
        <f t="shared" si="20"/>
        <v>764.54861111111109</v>
      </c>
      <c r="AB70" s="19">
        <v>12100</v>
      </c>
      <c r="AC70" s="19">
        <v>25</v>
      </c>
      <c r="AD70" s="80">
        <v>10</v>
      </c>
      <c r="AE70" s="41">
        <v>2</v>
      </c>
      <c r="AF70" s="41">
        <v>2</v>
      </c>
      <c r="AG70" s="41">
        <v>0</v>
      </c>
      <c r="AH70" s="41">
        <v>0</v>
      </c>
      <c r="AI70" s="41">
        <v>2230</v>
      </c>
      <c r="AJ70" s="41">
        <v>1</v>
      </c>
      <c r="AK70" s="41">
        <v>0</v>
      </c>
      <c r="AL70" s="41">
        <v>0</v>
      </c>
      <c r="AM70" s="41">
        <v>0</v>
      </c>
      <c r="AO70" s="8">
        <v>0</v>
      </c>
      <c r="AP70" s="8">
        <v>0</v>
      </c>
      <c r="AQ70" s="7">
        <v>0</v>
      </c>
      <c r="AR70" s="7">
        <v>0</v>
      </c>
      <c r="AS70" s="7">
        <v>0</v>
      </c>
      <c r="AT70" s="7">
        <v>0</v>
      </c>
      <c r="AV70" s="20">
        <f t="shared" si="22"/>
        <v>14.788137517598438</v>
      </c>
      <c r="AW70" s="33">
        <f t="shared" si="23"/>
        <v>9.9173553719008272</v>
      </c>
      <c r="AX70" s="20">
        <f t="shared" si="18"/>
        <v>0.10083333333333333</v>
      </c>
      <c r="AZ70" s="33">
        <f t="shared" si="16"/>
        <v>15.123302602298015</v>
      </c>
      <c r="BA70" s="20">
        <f t="shared" si="17"/>
        <v>34.049586776859506</v>
      </c>
      <c r="BB70" s="20">
        <f>Z70/1850</f>
        <v>6.6123123123123129E-2</v>
      </c>
    </row>
    <row r="71" spans="1:54" x14ac:dyDescent="0.25">
      <c r="A71" s="10" t="s">
        <v>277</v>
      </c>
      <c r="B71" s="10" t="s">
        <v>454</v>
      </c>
      <c r="C71" s="7" t="s">
        <v>90</v>
      </c>
      <c r="D71" s="7">
        <v>11</v>
      </c>
      <c r="E71" s="7">
        <v>3</v>
      </c>
      <c r="F71" s="7">
        <v>4</v>
      </c>
      <c r="G71" s="7">
        <v>5</v>
      </c>
      <c r="H71" s="7">
        <v>6</v>
      </c>
      <c r="I71" s="7">
        <v>0</v>
      </c>
      <c r="J71" s="7">
        <v>5</v>
      </c>
      <c r="K71" s="7">
        <v>0</v>
      </c>
      <c r="L71" s="7">
        <v>10</v>
      </c>
      <c r="M71" s="7">
        <v>0</v>
      </c>
      <c r="N71" s="7">
        <v>0</v>
      </c>
      <c r="O71" s="7">
        <v>0</v>
      </c>
      <c r="P71" s="7">
        <v>0</v>
      </c>
      <c r="Q71" s="7">
        <v>6</v>
      </c>
      <c r="R71" s="7">
        <v>0</v>
      </c>
      <c r="S71" s="7">
        <v>0</v>
      </c>
      <c r="T71" s="7">
        <f t="shared" si="21"/>
        <v>0</v>
      </c>
      <c r="U71" s="7">
        <v>0</v>
      </c>
      <c r="V71" s="16"/>
      <c r="W71" s="19">
        <v>327.39999999999998</v>
      </c>
      <c r="X71" s="19">
        <v>95.7</v>
      </c>
      <c r="Y71" s="19">
        <v>60</v>
      </c>
      <c r="Z71" s="19">
        <f t="shared" si="19"/>
        <v>217.58458333333334</v>
      </c>
      <c r="AA71" s="19">
        <f t="shared" si="20"/>
        <v>1087.9229166666667</v>
      </c>
      <c r="AB71" s="19">
        <v>49520</v>
      </c>
      <c r="AC71" s="20">
        <v>0</v>
      </c>
      <c r="AD71" s="41">
        <v>0</v>
      </c>
      <c r="AE71" s="41">
        <v>0</v>
      </c>
      <c r="AF71" s="41">
        <v>0</v>
      </c>
      <c r="AG71" s="41">
        <v>0</v>
      </c>
      <c r="AH71" s="41">
        <v>0</v>
      </c>
      <c r="AI71" s="41">
        <v>33000</v>
      </c>
      <c r="AJ71" s="41">
        <v>16</v>
      </c>
      <c r="AK71" s="41">
        <v>0</v>
      </c>
      <c r="AL71" s="41">
        <v>4</v>
      </c>
      <c r="AM71" s="41">
        <v>1</v>
      </c>
      <c r="AO71" s="8">
        <v>0</v>
      </c>
      <c r="AP71" s="8">
        <v>0</v>
      </c>
      <c r="AQ71" s="7">
        <v>0</v>
      </c>
      <c r="AR71" s="7">
        <v>0</v>
      </c>
      <c r="AS71" s="7">
        <v>0</v>
      </c>
      <c r="AT71" s="7">
        <v>0</v>
      </c>
      <c r="AV71" s="20">
        <f t="shared" si="22"/>
        <v>8.314008153917154</v>
      </c>
      <c r="AW71" s="33">
        <f t="shared" si="23"/>
        <v>2.4232633279483036</v>
      </c>
      <c r="AX71" s="20">
        <f t="shared" si="18"/>
        <v>0.41266666666666668</v>
      </c>
      <c r="AZ71" s="20">
        <f t="shared" si="16"/>
        <v>8.5024406217505444</v>
      </c>
      <c r="BA71" s="33">
        <f t="shared" si="17"/>
        <v>8.3198707592891754</v>
      </c>
      <c r="BB71" s="20">
        <f>AB71/412000</f>
        <v>0.12019417475728156</v>
      </c>
    </row>
    <row r="72" spans="1:54" x14ac:dyDescent="0.25">
      <c r="A72" s="10" t="s">
        <v>278</v>
      </c>
      <c r="B72" s="10" t="s">
        <v>96</v>
      </c>
      <c r="C72" s="7" t="s">
        <v>386</v>
      </c>
      <c r="D72" s="7">
        <v>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5</v>
      </c>
      <c r="M72" s="7">
        <v>0</v>
      </c>
      <c r="N72" s="7">
        <v>0</v>
      </c>
      <c r="O72" s="7">
        <v>0</v>
      </c>
      <c r="P72" s="7">
        <v>0</v>
      </c>
      <c r="Q72" s="7">
        <v>8</v>
      </c>
      <c r="R72" s="7">
        <v>0</v>
      </c>
      <c r="S72" s="7">
        <v>0</v>
      </c>
      <c r="T72" s="7">
        <f t="shared" si="21"/>
        <v>0</v>
      </c>
      <c r="U72" s="7">
        <v>0</v>
      </c>
      <c r="V72" s="16"/>
      <c r="W72" s="19">
        <v>246.8</v>
      </c>
      <c r="X72" s="19">
        <v>98.1</v>
      </c>
      <c r="Y72" s="19">
        <v>105</v>
      </c>
      <c r="Z72" s="19">
        <f t="shared" si="19"/>
        <v>168.13249999999996</v>
      </c>
      <c r="AA72" s="19">
        <f t="shared" si="20"/>
        <v>1471.1593749999997</v>
      </c>
      <c r="AB72" s="19">
        <v>32500</v>
      </c>
      <c r="AC72" s="20">
        <v>46</v>
      </c>
      <c r="AD72" s="41">
        <v>9.3000000000000007</v>
      </c>
      <c r="AE72" s="41">
        <v>2</v>
      </c>
      <c r="AF72" s="41">
        <v>3</v>
      </c>
      <c r="AG72" s="41">
        <v>0</v>
      </c>
      <c r="AH72" s="41">
        <v>0</v>
      </c>
      <c r="AI72" s="41">
        <v>4000</v>
      </c>
      <c r="AJ72" s="41">
        <v>1</v>
      </c>
      <c r="AK72" s="41">
        <v>0</v>
      </c>
      <c r="AL72" s="41">
        <v>0</v>
      </c>
      <c r="AM72" s="41">
        <v>0</v>
      </c>
      <c r="AO72" s="8">
        <v>0</v>
      </c>
      <c r="AP72" s="8">
        <v>0</v>
      </c>
      <c r="AQ72" s="7">
        <v>0</v>
      </c>
      <c r="AR72" s="7">
        <v>0</v>
      </c>
      <c r="AS72" s="7">
        <v>0</v>
      </c>
      <c r="AT72" s="7">
        <v>0</v>
      </c>
      <c r="AV72" s="20">
        <f t="shared" si="22"/>
        <v>10.759371329160039</v>
      </c>
      <c r="AW72" s="33">
        <f t="shared" si="23"/>
        <v>3.6923076923076925</v>
      </c>
      <c r="AX72" s="20">
        <f t="shared" si="18"/>
        <v>0.27083333333333331</v>
      </c>
      <c r="AZ72" s="33">
        <f t="shared" si="16"/>
        <v>11.003226621860737</v>
      </c>
      <c r="BA72" s="20">
        <f t="shared" si="17"/>
        <v>12.676923076923076</v>
      </c>
      <c r="BB72" s="20">
        <f t="shared" ref="BB72:BB77" si="24">Z72/1850</f>
        <v>9.0882432432432408E-2</v>
      </c>
    </row>
    <row r="73" spans="1:54" x14ac:dyDescent="0.25">
      <c r="A73" s="10" t="s">
        <v>279</v>
      </c>
      <c r="B73" s="10" t="s">
        <v>566</v>
      </c>
      <c r="C73" s="7" t="s">
        <v>567</v>
      </c>
      <c r="D73" s="7">
        <v>9</v>
      </c>
      <c r="E73" s="7">
        <v>19</v>
      </c>
      <c r="F73" s="7">
        <v>6</v>
      </c>
      <c r="G73" s="7">
        <v>0</v>
      </c>
      <c r="H73" s="7">
        <v>18</v>
      </c>
      <c r="I73" s="7">
        <v>5</v>
      </c>
      <c r="J73" s="7">
        <v>5</v>
      </c>
      <c r="K73" s="7">
        <v>10</v>
      </c>
      <c r="L73" s="7">
        <v>36</v>
      </c>
      <c r="M73" s="7">
        <v>3</v>
      </c>
      <c r="N73" s="7">
        <v>4</v>
      </c>
      <c r="O73" s="7">
        <v>4</v>
      </c>
      <c r="P73" s="7">
        <v>4</v>
      </c>
      <c r="Q73" s="7">
        <v>2</v>
      </c>
      <c r="R73" s="7">
        <v>0</v>
      </c>
      <c r="S73" s="7">
        <v>0</v>
      </c>
      <c r="T73" s="7">
        <f t="shared" si="21"/>
        <v>0</v>
      </c>
      <c r="U73" s="7">
        <v>8</v>
      </c>
      <c r="V73" s="16"/>
      <c r="W73" s="19">
        <v>246.12</v>
      </c>
      <c r="X73" s="19">
        <v>98.4</v>
      </c>
      <c r="Y73" s="19">
        <v>102.36</v>
      </c>
      <c r="Z73" s="19">
        <f t="shared" si="19"/>
        <v>168.18200000000004</v>
      </c>
      <c r="AA73" s="19">
        <f t="shared" si="20"/>
        <v>1434.5924600000003</v>
      </c>
      <c r="AB73" s="19">
        <v>19842</v>
      </c>
      <c r="AC73" s="19">
        <v>30</v>
      </c>
      <c r="AD73" s="80">
        <v>10</v>
      </c>
      <c r="AE73" s="41">
        <v>2</v>
      </c>
      <c r="AF73" s="41">
        <v>3</v>
      </c>
      <c r="AG73" s="41">
        <v>0</v>
      </c>
      <c r="AH73" s="41">
        <v>0</v>
      </c>
      <c r="AI73" s="41">
        <v>2000</v>
      </c>
      <c r="AJ73" s="41">
        <v>0.5</v>
      </c>
      <c r="AK73" s="41">
        <v>0</v>
      </c>
      <c r="AL73" s="41">
        <v>0</v>
      </c>
      <c r="AM73" s="41">
        <v>0</v>
      </c>
      <c r="AO73" s="8">
        <v>0</v>
      </c>
      <c r="AP73" s="8">
        <v>0</v>
      </c>
      <c r="AQ73" s="7">
        <v>0</v>
      </c>
      <c r="AR73" s="7">
        <v>0</v>
      </c>
      <c r="AS73" s="7">
        <v>0</v>
      </c>
      <c r="AT73" s="7">
        <v>0</v>
      </c>
      <c r="AV73" s="20">
        <f t="shared" si="22"/>
        <v>10.756204587886929</v>
      </c>
      <c r="AW73" s="33">
        <f t="shared" si="23"/>
        <v>6.0477774417901422</v>
      </c>
      <c r="AX73" s="20">
        <f t="shared" si="18"/>
        <v>0.16535</v>
      </c>
      <c r="AZ73" s="33">
        <f t="shared" si="16"/>
        <v>10.999988108120961</v>
      </c>
      <c r="BA73" s="20">
        <f t="shared" si="17"/>
        <v>20.764035883479487</v>
      </c>
      <c r="BB73" s="20">
        <f t="shared" si="24"/>
        <v>9.0909189189189207E-2</v>
      </c>
    </row>
    <row r="74" spans="1:54" x14ac:dyDescent="0.25">
      <c r="A74" s="10" t="s">
        <v>280</v>
      </c>
      <c r="B74" s="10" t="s">
        <v>566</v>
      </c>
      <c r="C74" s="7" t="s">
        <v>567</v>
      </c>
      <c r="D74" s="7">
        <v>14</v>
      </c>
      <c r="E74" s="7">
        <v>17</v>
      </c>
      <c r="F74" s="7">
        <v>2</v>
      </c>
      <c r="G74" s="7">
        <v>20</v>
      </c>
      <c r="H74" s="7">
        <v>44</v>
      </c>
      <c r="I74" s="7">
        <v>24</v>
      </c>
      <c r="J74" s="7">
        <v>8</v>
      </c>
      <c r="K74" s="7">
        <v>37</v>
      </c>
      <c r="L74" s="7">
        <v>24</v>
      </c>
      <c r="M74" s="7">
        <v>24</v>
      </c>
      <c r="N74" s="7">
        <v>12</v>
      </c>
      <c r="O74" s="7">
        <v>12</v>
      </c>
      <c r="P74" s="7">
        <v>12</v>
      </c>
      <c r="Q74" s="7">
        <v>13</v>
      </c>
      <c r="R74" s="7">
        <v>0</v>
      </c>
      <c r="S74" s="7">
        <v>0</v>
      </c>
      <c r="T74" s="7">
        <f t="shared" si="21"/>
        <v>0</v>
      </c>
      <c r="U74" s="7">
        <v>73</v>
      </c>
      <c r="V74" s="16"/>
      <c r="W74" s="19">
        <v>246.12</v>
      </c>
      <c r="X74" s="19">
        <v>98.4</v>
      </c>
      <c r="Y74" s="19">
        <v>102.36</v>
      </c>
      <c r="Z74" s="19">
        <f t="shared" si="19"/>
        <v>168.18200000000004</v>
      </c>
      <c r="AA74" s="19">
        <f t="shared" si="20"/>
        <v>1434.5924600000003</v>
      </c>
      <c r="AB74" s="19">
        <v>19842</v>
      </c>
      <c r="AC74" s="19">
        <v>30</v>
      </c>
      <c r="AD74" s="80">
        <v>10</v>
      </c>
      <c r="AE74" s="41">
        <v>2</v>
      </c>
      <c r="AF74" s="41">
        <v>3</v>
      </c>
      <c r="AG74" s="41">
        <v>0</v>
      </c>
      <c r="AH74" s="41">
        <v>0</v>
      </c>
      <c r="AI74" s="41">
        <v>2000</v>
      </c>
      <c r="AJ74" s="41">
        <v>0.5</v>
      </c>
      <c r="AK74" s="41">
        <v>0</v>
      </c>
      <c r="AL74" s="41">
        <v>0</v>
      </c>
      <c r="AM74" s="41">
        <v>0</v>
      </c>
      <c r="AO74" s="8">
        <v>0</v>
      </c>
      <c r="AP74" s="8">
        <v>0</v>
      </c>
      <c r="AQ74" s="7">
        <v>0</v>
      </c>
      <c r="AR74" s="7">
        <v>0</v>
      </c>
      <c r="AS74" s="7">
        <v>0</v>
      </c>
      <c r="AT74" s="7">
        <v>0</v>
      </c>
      <c r="AV74" s="20">
        <f t="shared" si="22"/>
        <v>10.756204587886929</v>
      </c>
      <c r="AW74" s="33">
        <f t="shared" si="23"/>
        <v>6.0477774417901422</v>
      </c>
      <c r="AX74" s="20">
        <f t="shared" si="18"/>
        <v>0.16535</v>
      </c>
      <c r="AZ74" s="33">
        <f t="shared" si="16"/>
        <v>10.999988108120961</v>
      </c>
      <c r="BA74" s="20">
        <f t="shared" si="17"/>
        <v>20.764035883479487</v>
      </c>
      <c r="BB74" s="20">
        <f t="shared" si="24"/>
        <v>9.0909189189189207E-2</v>
      </c>
    </row>
    <row r="75" spans="1:54" x14ac:dyDescent="0.25">
      <c r="A75" s="10" t="s">
        <v>281</v>
      </c>
      <c r="B75" s="10" t="s">
        <v>566</v>
      </c>
      <c r="C75" s="7" t="s">
        <v>567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8</v>
      </c>
      <c r="J75" s="7">
        <v>0</v>
      </c>
      <c r="K75" s="7">
        <v>0</v>
      </c>
      <c r="L75" s="7">
        <v>26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f t="shared" si="21"/>
        <v>0</v>
      </c>
      <c r="U75" s="7">
        <v>0</v>
      </c>
      <c r="V75" s="16"/>
      <c r="W75" s="19">
        <v>246.12</v>
      </c>
      <c r="X75" s="19">
        <v>98.4</v>
      </c>
      <c r="Y75" s="19">
        <v>102.36</v>
      </c>
      <c r="Z75" s="19">
        <f t="shared" si="19"/>
        <v>168.18200000000004</v>
      </c>
      <c r="AA75" s="19">
        <f t="shared" si="20"/>
        <v>1434.5924600000003</v>
      </c>
      <c r="AB75" s="19">
        <v>19842</v>
      </c>
      <c r="AC75" s="19">
        <v>30</v>
      </c>
      <c r="AD75" s="80">
        <v>10</v>
      </c>
      <c r="AE75" s="41">
        <v>2</v>
      </c>
      <c r="AF75" s="41">
        <v>3</v>
      </c>
      <c r="AG75" s="41">
        <v>0</v>
      </c>
      <c r="AH75" s="41">
        <v>0</v>
      </c>
      <c r="AI75" s="41">
        <v>2000</v>
      </c>
      <c r="AJ75" s="41">
        <v>0.5</v>
      </c>
      <c r="AK75" s="41">
        <v>0</v>
      </c>
      <c r="AL75" s="41">
        <v>0</v>
      </c>
      <c r="AM75" s="41">
        <v>0</v>
      </c>
      <c r="AO75" s="8">
        <v>0</v>
      </c>
      <c r="AP75" s="8">
        <v>0</v>
      </c>
      <c r="AQ75" s="7">
        <v>0</v>
      </c>
      <c r="AR75" s="7">
        <v>0</v>
      </c>
      <c r="AS75" s="7">
        <v>0</v>
      </c>
      <c r="AT75" s="7">
        <v>0</v>
      </c>
      <c r="AV75" s="20">
        <f t="shared" si="22"/>
        <v>10.756204587886929</v>
      </c>
      <c r="AW75" s="33">
        <f t="shared" si="23"/>
        <v>6.0477774417901422</v>
      </c>
      <c r="AX75" s="20">
        <f t="shared" si="18"/>
        <v>0.16535</v>
      </c>
      <c r="AZ75" s="33">
        <f t="shared" si="16"/>
        <v>10.999988108120961</v>
      </c>
      <c r="BA75" s="20">
        <f t="shared" si="17"/>
        <v>20.764035883479487</v>
      </c>
      <c r="BB75" s="20">
        <f t="shared" si="24"/>
        <v>9.0909189189189207E-2</v>
      </c>
    </row>
    <row r="76" spans="1:54" x14ac:dyDescent="0.25">
      <c r="A76" s="10" t="s">
        <v>282</v>
      </c>
      <c r="B76" s="10" t="s">
        <v>566</v>
      </c>
      <c r="C76" s="7" t="s">
        <v>567</v>
      </c>
      <c r="D76" s="7">
        <v>0</v>
      </c>
      <c r="E76" s="7">
        <v>0</v>
      </c>
      <c r="F76" s="7">
        <v>9</v>
      </c>
      <c r="G76" s="7">
        <v>14</v>
      </c>
      <c r="H76" s="7">
        <v>0</v>
      </c>
      <c r="I76" s="7">
        <v>24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f t="shared" si="21"/>
        <v>0</v>
      </c>
      <c r="U76" s="7">
        <v>0</v>
      </c>
      <c r="V76" s="16"/>
      <c r="W76" s="19">
        <v>246.12</v>
      </c>
      <c r="X76" s="19">
        <v>98.4</v>
      </c>
      <c r="Y76" s="19">
        <v>102.36</v>
      </c>
      <c r="Z76" s="19">
        <f t="shared" si="19"/>
        <v>168.18200000000004</v>
      </c>
      <c r="AA76" s="19">
        <f t="shared" si="20"/>
        <v>1434.5924600000003</v>
      </c>
      <c r="AB76" s="19">
        <v>19842</v>
      </c>
      <c r="AC76" s="19">
        <v>30</v>
      </c>
      <c r="AD76" s="80">
        <v>10</v>
      </c>
      <c r="AE76" s="41">
        <v>2</v>
      </c>
      <c r="AF76" s="41">
        <v>3</v>
      </c>
      <c r="AG76" s="41">
        <v>0</v>
      </c>
      <c r="AH76" s="41">
        <v>0</v>
      </c>
      <c r="AI76" s="41">
        <v>2000</v>
      </c>
      <c r="AJ76" s="41">
        <v>0.5</v>
      </c>
      <c r="AK76" s="41">
        <v>0</v>
      </c>
      <c r="AL76" s="41">
        <v>0</v>
      </c>
      <c r="AM76" s="41">
        <v>0</v>
      </c>
      <c r="AO76" s="8">
        <v>0</v>
      </c>
      <c r="AP76" s="8">
        <v>0</v>
      </c>
      <c r="AQ76" s="7">
        <v>0</v>
      </c>
      <c r="AR76" s="7">
        <v>0</v>
      </c>
      <c r="AS76" s="7">
        <v>0</v>
      </c>
      <c r="AT76" s="7">
        <v>0</v>
      </c>
      <c r="AV76" s="20">
        <f t="shared" si="22"/>
        <v>10.756204587886929</v>
      </c>
      <c r="AW76" s="33">
        <f t="shared" si="23"/>
        <v>6.0477774417901422</v>
      </c>
      <c r="AX76" s="20">
        <f t="shared" si="18"/>
        <v>0.16535</v>
      </c>
      <c r="AZ76" s="33">
        <f t="shared" si="16"/>
        <v>10.999988108120961</v>
      </c>
      <c r="BA76" s="20">
        <f t="shared" si="17"/>
        <v>20.764035883479487</v>
      </c>
      <c r="BB76" s="20">
        <f t="shared" si="24"/>
        <v>9.0909189189189207E-2</v>
      </c>
    </row>
    <row r="77" spans="1:54" x14ac:dyDescent="0.25">
      <c r="A77" s="10" t="s">
        <v>283</v>
      </c>
      <c r="B77" s="10" t="s">
        <v>105</v>
      </c>
      <c r="C77" s="7" t="s">
        <v>386</v>
      </c>
      <c r="D77" s="7">
        <v>0</v>
      </c>
      <c r="E77" s="7">
        <v>0</v>
      </c>
      <c r="F77" s="7">
        <v>0</v>
      </c>
      <c r="G77" s="7">
        <v>6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2</v>
      </c>
      <c r="S77" s="7">
        <v>2</v>
      </c>
      <c r="T77" s="7">
        <f t="shared" si="21"/>
        <v>4</v>
      </c>
      <c r="U77" s="7">
        <v>0</v>
      </c>
      <c r="V77" s="16"/>
      <c r="W77" s="19">
        <v>295</v>
      </c>
      <c r="X77" s="19">
        <v>108</v>
      </c>
      <c r="Y77" s="19">
        <v>124</v>
      </c>
      <c r="Z77" s="19">
        <f t="shared" si="19"/>
        <v>221.25</v>
      </c>
      <c r="AA77" s="19">
        <f t="shared" si="20"/>
        <v>2286.25</v>
      </c>
      <c r="AB77" s="19">
        <v>48000</v>
      </c>
      <c r="AC77" s="20">
        <v>70</v>
      </c>
      <c r="AD77" s="41">
        <v>5</v>
      </c>
      <c r="AE77" s="41">
        <v>2</v>
      </c>
      <c r="AF77" s="41">
        <v>8</v>
      </c>
      <c r="AG77" s="41">
        <v>0</v>
      </c>
      <c r="AH77" s="41">
        <v>0</v>
      </c>
      <c r="AI77" s="41">
        <v>75000</v>
      </c>
      <c r="AJ77" s="41">
        <v>1</v>
      </c>
      <c r="AK77" s="41">
        <v>0</v>
      </c>
      <c r="AL77" s="41">
        <v>0</v>
      </c>
      <c r="AM77" s="41">
        <v>0</v>
      </c>
      <c r="AO77" s="8">
        <v>0</v>
      </c>
      <c r="AP77" s="8">
        <v>0</v>
      </c>
      <c r="AQ77" s="7">
        <v>0</v>
      </c>
      <c r="AR77" s="7">
        <v>0</v>
      </c>
      <c r="AS77" s="7">
        <v>0</v>
      </c>
      <c r="AT77" s="7">
        <v>0</v>
      </c>
      <c r="AV77" s="20">
        <f t="shared" si="22"/>
        <v>8.1762711864406779</v>
      </c>
      <c r="AW77" s="33">
        <f t="shared" si="23"/>
        <v>2.5</v>
      </c>
      <c r="AX77" s="20">
        <f t="shared" si="18"/>
        <v>0.4</v>
      </c>
      <c r="AZ77" s="33">
        <f t="shared" si="16"/>
        <v>8.361581920903955</v>
      </c>
      <c r="BA77" s="20">
        <f t="shared" si="17"/>
        <v>8.5833333333333339</v>
      </c>
      <c r="BB77" s="20">
        <f t="shared" si="24"/>
        <v>0.11959459459459459</v>
      </c>
    </row>
    <row r="78" spans="1:54" x14ac:dyDescent="0.25">
      <c r="A78" s="10" t="s">
        <v>284</v>
      </c>
      <c r="B78" s="10" t="s">
        <v>460</v>
      </c>
      <c r="C78" s="7" t="s">
        <v>389</v>
      </c>
      <c r="D78" s="7">
        <v>11</v>
      </c>
      <c r="E78" s="7">
        <v>3</v>
      </c>
      <c r="F78" s="7">
        <v>4</v>
      </c>
      <c r="G78" s="7">
        <v>5</v>
      </c>
      <c r="H78" s="7">
        <v>6</v>
      </c>
      <c r="I78" s="7">
        <v>0</v>
      </c>
      <c r="J78" s="7">
        <v>3</v>
      </c>
      <c r="K78" s="7">
        <v>0</v>
      </c>
      <c r="L78" s="7">
        <v>10</v>
      </c>
      <c r="M78" s="7">
        <v>0</v>
      </c>
      <c r="N78" s="7">
        <v>0</v>
      </c>
      <c r="O78" s="7">
        <v>0</v>
      </c>
      <c r="P78" s="7">
        <v>0</v>
      </c>
      <c r="Q78" s="7">
        <v>6</v>
      </c>
      <c r="R78" s="7">
        <v>19</v>
      </c>
      <c r="S78" s="7">
        <v>19</v>
      </c>
      <c r="T78" s="7">
        <f t="shared" si="21"/>
        <v>38</v>
      </c>
      <c r="U78" s="7">
        <v>0</v>
      </c>
      <c r="V78" s="16"/>
      <c r="W78" s="19">
        <v>432</v>
      </c>
      <c r="X78" s="19">
        <v>109.7</v>
      </c>
      <c r="Y78" s="19">
        <v>149.19999999999999</v>
      </c>
      <c r="Z78" s="19">
        <f t="shared" si="19"/>
        <v>329.1</v>
      </c>
      <c r="AA78" s="19">
        <f t="shared" si="20"/>
        <v>4091.81</v>
      </c>
      <c r="AB78" s="19">
        <v>84125</v>
      </c>
      <c r="AC78" s="20">
        <v>166</v>
      </c>
      <c r="AD78" s="41">
        <v>2.5</v>
      </c>
      <c r="AE78" s="41">
        <v>2</v>
      </c>
      <c r="AF78" s="41">
        <v>0</v>
      </c>
      <c r="AG78" s="41">
        <v>0</v>
      </c>
      <c r="AH78" s="41">
        <v>0</v>
      </c>
      <c r="AI78" s="41">
        <v>45000</v>
      </c>
      <c r="AJ78" s="41">
        <v>16</v>
      </c>
      <c r="AK78" s="41">
        <v>0</v>
      </c>
      <c r="AL78" s="41">
        <v>4</v>
      </c>
      <c r="AM78" s="41">
        <v>1</v>
      </c>
      <c r="AO78" s="8">
        <v>0</v>
      </c>
      <c r="AP78" s="8">
        <v>0</v>
      </c>
      <c r="AQ78" s="7">
        <v>0</v>
      </c>
      <c r="AR78" s="7">
        <v>0</v>
      </c>
      <c r="AS78" s="7">
        <v>0</v>
      </c>
      <c r="AT78" s="7">
        <v>0</v>
      </c>
      <c r="AV78" s="20">
        <f t="shared" si="22"/>
        <v>5.4968094804010939</v>
      </c>
      <c r="AW78" s="33">
        <f t="shared" si="23"/>
        <v>1.4264487369985142</v>
      </c>
      <c r="AX78" s="20">
        <f t="shared" si="18"/>
        <v>0.70104166666666667</v>
      </c>
      <c r="AZ78" s="20">
        <f t="shared" si="16"/>
        <v>5.6213916742631413</v>
      </c>
      <c r="BA78" s="33">
        <f t="shared" si="17"/>
        <v>4.8974739970282322</v>
      </c>
      <c r="BB78" s="20">
        <f>AB78/412000</f>
        <v>0.2041868932038835</v>
      </c>
    </row>
    <row r="79" spans="1:54" x14ac:dyDescent="0.25">
      <c r="A79" s="10" t="s">
        <v>285</v>
      </c>
      <c r="B79" s="10" t="s">
        <v>461</v>
      </c>
      <c r="C79" s="7" t="s">
        <v>389</v>
      </c>
      <c r="D79" s="7">
        <v>0</v>
      </c>
      <c r="E79" s="7">
        <v>0</v>
      </c>
      <c r="F79" s="7">
        <v>2</v>
      </c>
      <c r="G79" s="7">
        <v>2</v>
      </c>
      <c r="H79" s="7">
        <v>0</v>
      </c>
      <c r="I79" s="7">
        <v>0</v>
      </c>
      <c r="J79" s="7">
        <v>0</v>
      </c>
      <c r="K79" s="7">
        <v>0</v>
      </c>
      <c r="L79" s="7">
        <v>2</v>
      </c>
      <c r="M79" s="7">
        <v>0</v>
      </c>
      <c r="N79" s="7">
        <v>0</v>
      </c>
      <c r="O79" s="7">
        <v>0</v>
      </c>
      <c r="P79" s="7">
        <v>0</v>
      </c>
      <c r="Q79" s="7">
        <v>1</v>
      </c>
      <c r="R79" s="7">
        <v>2</v>
      </c>
      <c r="S79" s="7">
        <v>2</v>
      </c>
      <c r="T79" s="7">
        <f t="shared" si="21"/>
        <v>4</v>
      </c>
      <c r="U79" s="7">
        <v>0</v>
      </c>
      <c r="V79" s="16"/>
      <c r="W79" s="19">
        <v>415.5</v>
      </c>
      <c r="X79" s="19">
        <v>109.7</v>
      </c>
      <c r="Y79" s="19">
        <v>106.7</v>
      </c>
      <c r="Z79" s="19">
        <f t="shared" si="19"/>
        <v>316.53020833333335</v>
      </c>
      <c r="AA79" s="19">
        <f t="shared" si="20"/>
        <v>2814.4811024305559</v>
      </c>
      <c r="AB79" s="20">
        <v>63850</v>
      </c>
      <c r="AC79" s="20">
        <v>166</v>
      </c>
      <c r="AD79" s="41">
        <v>2</v>
      </c>
      <c r="AE79" s="41">
        <v>2</v>
      </c>
      <c r="AF79" s="41">
        <v>0</v>
      </c>
      <c r="AG79" s="41">
        <v>0</v>
      </c>
      <c r="AH79" s="41">
        <v>0</v>
      </c>
      <c r="AI79" s="41">
        <v>10000</v>
      </c>
      <c r="AJ79" s="41">
        <v>0</v>
      </c>
      <c r="AK79" s="41">
        <v>0</v>
      </c>
      <c r="AL79" s="41">
        <v>0</v>
      </c>
      <c r="AM79" s="41">
        <v>0</v>
      </c>
      <c r="AO79" s="8">
        <v>0</v>
      </c>
      <c r="AP79" s="8">
        <v>0</v>
      </c>
      <c r="AQ79" s="7">
        <v>0</v>
      </c>
      <c r="AR79" s="7">
        <v>0</v>
      </c>
      <c r="AS79" s="7">
        <v>0</v>
      </c>
      <c r="AT79" s="7">
        <v>0</v>
      </c>
      <c r="AV79" s="20">
        <f t="shared" si="22"/>
        <v>5.7150943334134112</v>
      </c>
      <c r="AW79" s="33">
        <f t="shared" si="23"/>
        <v>1.8794048551292091</v>
      </c>
      <c r="AX79" s="20">
        <f t="shared" si="18"/>
        <v>0.53208333333333335</v>
      </c>
      <c r="AZ79" s="33">
        <f t="shared" si="16"/>
        <v>5.8446238346129418</v>
      </c>
      <c r="BA79" s="20">
        <f t="shared" si="17"/>
        <v>6.4526233359436178</v>
      </c>
      <c r="BB79" s="20">
        <f>Z79/1850</f>
        <v>0.17109740990990993</v>
      </c>
    </row>
    <row r="80" spans="1:54" x14ac:dyDescent="0.25">
      <c r="A80" s="10" t="s">
        <v>286</v>
      </c>
      <c r="B80" s="10" t="s">
        <v>462</v>
      </c>
      <c r="C80" s="7" t="s">
        <v>389</v>
      </c>
      <c r="D80" s="7">
        <v>1</v>
      </c>
      <c r="E80" s="7">
        <v>0</v>
      </c>
      <c r="F80" s="7">
        <v>1</v>
      </c>
      <c r="G80" s="7">
        <v>1</v>
      </c>
      <c r="H80" s="7">
        <v>0</v>
      </c>
      <c r="I80" s="7">
        <v>0</v>
      </c>
      <c r="J80" s="7">
        <v>1</v>
      </c>
      <c r="K80" s="7">
        <v>0</v>
      </c>
      <c r="L80" s="7">
        <v>1</v>
      </c>
      <c r="M80" s="7">
        <v>0</v>
      </c>
      <c r="N80" s="7">
        <v>0</v>
      </c>
      <c r="O80" s="7">
        <v>0</v>
      </c>
      <c r="P80" s="7">
        <v>0</v>
      </c>
      <c r="Q80" s="7">
        <v>1</v>
      </c>
      <c r="R80" s="7">
        <v>4</v>
      </c>
      <c r="S80" s="7">
        <v>4</v>
      </c>
      <c r="T80" s="7">
        <f t="shared" si="21"/>
        <v>8</v>
      </c>
      <c r="U80" s="7">
        <v>0</v>
      </c>
      <c r="V80" s="16"/>
      <c r="W80" s="19">
        <v>458</v>
      </c>
      <c r="X80" s="19">
        <v>109.7</v>
      </c>
      <c r="Y80" s="19">
        <v>106</v>
      </c>
      <c r="Z80" s="19">
        <f t="shared" si="19"/>
        <v>348.90694444444443</v>
      </c>
      <c r="AA80" s="19">
        <f t="shared" si="20"/>
        <v>3082.0113425925929</v>
      </c>
      <c r="AB80" s="19">
        <v>87504</v>
      </c>
      <c r="AC80" s="20">
        <v>166</v>
      </c>
      <c r="AD80" s="41">
        <v>2.5</v>
      </c>
      <c r="AE80" s="41">
        <v>2</v>
      </c>
      <c r="AF80" s="41">
        <v>0</v>
      </c>
      <c r="AG80" s="41">
        <v>0</v>
      </c>
      <c r="AH80" s="41">
        <v>0</v>
      </c>
      <c r="AI80" s="41">
        <v>0</v>
      </c>
      <c r="AJ80" s="41">
        <v>0</v>
      </c>
      <c r="AK80" s="41">
        <v>0</v>
      </c>
      <c r="AL80" s="41">
        <v>0</v>
      </c>
      <c r="AM80" s="41">
        <v>0</v>
      </c>
      <c r="AN80" s="16">
        <v>0</v>
      </c>
      <c r="AO80" s="8">
        <v>0</v>
      </c>
      <c r="AP80" s="8">
        <v>0</v>
      </c>
      <c r="AQ80" s="7">
        <v>0</v>
      </c>
      <c r="AR80" s="7">
        <v>0</v>
      </c>
      <c r="AS80" s="7">
        <v>0</v>
      </c>
      <c r="AT80" s="7">
        <v>0</v>
      </c>
      <c r="AV80" s="20">
        <f t="shared" si="22"/>
        <v>5.1847635273652237</v>
      </c>
      <c r="AW80" s="33">
        <f t="shared" si="23"/>
        <v>1.3713658804168953</v>
      </c>
      <c r="AX80" s="20">
        <f t="shared" si="18"/>
        <v>0.72919999999999996</v>
      </c>
      <c r="AZ80" s="20">
        <f t="shared" si="16"/>
        <v>5.3022733696106492</v>
      </c>
      <c r="BA80" s="33">
        <f t="shared" si="17"/>
        <v>4.7083561894313402</v>
      </c>
      <c r="BB80" s="20">
        <f>AB80/412000</f>
        <v>0.21238834951456312</v>
      </c>
    </row>
    <row r="81" spans="1:54" x14ac:dyDescent="0.25">
      <c r="A81" s="10" t="s">
        <v>287</v>
      </c>
      <c r="B81" s="10" t="s">
        <v>565</v>
      </c>
      <c r="C81" s="7" t="s">
        <v>390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26</v>
      </c>
      <c r="L81" s="7">
        <v>0</v>
      </c>
      <c r="M81" s="7">
        <v>0</v>
      </c>
      <c r="N81" s="7">
        <v>18</v>
      </c>
      <c r="O81" s="7">
        <v>18</v>
      </c>
      <c r="P81" s="7">
        <v>18</v>
      </c>
      <c r="Q81" s="7">
        <v>0</v>
      </c>
      <c r="R81" s="7">
        <v>0</v>
      </c>
      <c r="S81" s="7">
        <v>0</v>
      </c>
      <c r="T81" s="7">
        <f t="shared" si="21"/>
        <v>0</v>
      </c>
      <c r="U81" s="7">
        <v>0</v>
      </c>
      <c r="V81" s="16"/>
      <c r="W81" s="19">
        <v>140</v>
      </c>
      <c r="X81" s="19">
        <v>59.5</v>
      </c>
      <c r="Y81" s="19">
        <v>73.8</v>
      </c>
      <c r="Z81" s="19">
        <f t="shared" si="19"/>
        <v>57.847222222222214</v>
      </c>
      <c r="AA81" s="19">
        <f t="shared" si="20"/>
        <v>355.76041666666657</v>
      </c>
      <c r="AB81" s="19">
        <v>2100</v>
      </c>
      <c r="AC81" s="19">
        <v>9.5</v>
      </c>
      <c r="AD81" s="80">
        <v>10.5</v>
      </c>
      <c r="AE81" s="41">
        <v>2</v>
      </c>
      <c r="AF81" s="41">
        <v>2</v>
      </c>
      <c r="AG81" s="41">
        <v>0</v>
      </c>
      <c r="AH81" s="41">
        <v>0</v>
      </c>
      <c r="AI81" s="41">
        <v>500</v>
      </c>
      <c r="AJ81" s="41">
        <v>0</v>
      </c>
      <c r="AK81" s="41">
        <v>0</v>
      </c>
      <c r="AL81" s="41">
        <v>0</v>
      </c>
      <c r="AM81" s="41">
        <v>0</v>
      </c>
      <c r="AO81" s="8">
        <v>0</v>
      </c>
      <c r="AP81" s="8">
        <v>0</v>
      </c>
      <c r="AQ81" s="7">
        <v>0</v>
      </c>
      <c r="AR81" s="7">
        <v>0</v>
      </c>
      <c r="AS81" s="7">
        <v>0</v>
      </c>
      <c r="AT81" s="7">
        <v>0</v>
      </c>
      <c r="AV81" s="20">
        <f t="shared" si="22"/>
        <v>31.272028811524613</v>
      </c>
      <c r="AW81" s="33">
        <f t="shared" si="23"/>
        <v>57.142857142857146</v>
      </c>
      <c r="AX81" s="20">
        <f t="shared" si="18"/>
        <v>1.7500000000000002E-2</v>
      </c>
      <c r="AZ81" s="33">
        <f t="shared" si="16"/>
        <v>31.980792316926774</v>
      </c>
      <c r="BA81" s="20">
        <f t="shared" si="17"/>
        <v>196.1904761904762</v>
      </c>
      <c r="BB81" s="20">
        <f>Z81/1850</f>
        <v>3.1268768768768766E-2</v>
      </c>
    </row>
    <row r="82" spans="1:54" x14ac:dyDescent="0.25">
      <c r="A82" s="10" t="s">
        <v>288</v>
      </c>
      <c r="B82" s="10" t="s">
        <v>463</v>
      </c>
      <c r="C82" s="7" t="s">
        <v>90</v>
      </c>
      <c r="D82" s="7">
        <v>1</v>
      </c>
      <c r="E82" s="7">
        <v>0</v>
      </c>
      <c r="F82" s="7">
        <v>6</v>
      </c>
      <c r="G82" s="7">
        <v>5</v>
      </c>
      <c r="H82" s="7">
        <v>0</v>
      </c>
      <c r="I82" s="7">
        <v>0</v>
      </c>
      <c r="J82" s="7">
        <v>2</v>
      </c>
      <c r="K82" s="7">
        <v>0</v>
      </c>
      <c r="L82" s="7">
        <v>2</v>
      </c>
      <c r="M82" s="7">
        <v>10</v>
      </c>
      <c r="N82" s="7">
        <v>0</v>
      </c>
      <c r="O82" s="7">
        <v>0</v>
      </c>
      <c r="P82" s="7">
        <v>0</v>
      </c>
      <c r="Q82" s="7">
        <v>12</v>
      </c>
      <c r="R82" s="7">
        <v>1</v>
      </c>
      <c r="S82" s="7">
        <v>2</v>
      </c>
      <c r="T82" s="7">
        <f t="shared" si="21"/>
        <v>3</v>
      </c>
      <c r="U82" s="7">
        <v>0</v>
      </c>
      <c r="V82" s="16"/>
      <c r="W82" s="19">
        <v>187.5</v>
      </c>
      <c r="X82" s="19">
        <v>95.9</v>
      </c>
      <c r="Y82" s="19">
        <v>48.25</v>
      </c>
      <c r="Z82" s="19">
        <f t="shared" si="19"/>
        <v>124.86979166666667</v>
      </c>
      <c r="AA82" s="19">
        <f t="shared" si="20"/>
        <v>502.08062065972223</v>
      </c>
      <c r="AB82" s="19">
        <v>9650</v>
      </c>
      <c r="AC82" s="20">
        <v>0</v>
      </c>
      <c r="AD82" s="41">
        <v>0</v>
      </c>
      <c r="AE82" s="41">
        <v>0</v>
      </c>
      <c r="AF82" s="41">
        <v>0</v>
      </c>
      <c r="AG82" s="41">
        <v>0</v>
      </c>
      <c r="AH82" s="41">
        <v>0</v>
      </c>
      <c r="AI82" s="41">
        <v>7000</v>
      </c>
      <c r="AJ82" s="41">
        <v>1</v>
      </c>
      <c r="AK82" s="41">
        <v>0</v>
      </c>
      <c r="AL82" s="41">
        <v>0</v>
      </c>
      <c r="AM82" s="41">
        <v>0</v>
      </c>
      <c r="AO82" s="8">
        <v>0</v>
      </c>
      <c r="AP82" s="8">
        <v>0</v>
      </c>
      <c r="AQ82" s="7">
        <v>0</v>
      </c>
      <c r="AR82" s="7">
        <v>0</v>
      </c>
      <c r="AS82" s="7">
        <v>0</v>
      </c>
      <c r="AT82" s="7">
        <v>0</v>
      </c>
      <c r="AV82" s="20">
        <f t="shared" si="22"/>
        <v>14.487090719499479</v>
      </c>
      <c r="AW82" s="33">
        <f t="shared" si="23"/>
        <v>12.435233160621761</v>
      </c>
      <c r="AX82" s="20">
        <f t="shared" si="18"/>
        <v>8.0416666666666664E-2</v>
      </c>
      <c r="AZ82" s="33">
        <f t="shared" si="16"/>
        <v>14.815432742440041</v>
      </c>
      <c r="BA82" s="20">
        <f t="shared" si="17"/>
        <v>42.694300518134717</v>
      </c>
      <c r="BB82" s="20">
        <f>Z82/1850</f>
        <v>6.7497184684684686E-2</v>
      </c>
    </row>
    <row r="83" spans="1:54" x14ac:dyDescent="0.25">
      <c r="A83" s="10" t="s">
        <v>289</v>
      </c>
      <c r="B83" s="10" t="s">
        <v>464</v>
      </c>
      <c r="C83" s="7" t="s">
        <v>387</v>
      </c>
      <c r="D83" s="7">
        <v>6</v>
      </c>
      <c r="E83" s="7">
        <v>28</v>
      </c>
      <c r="F83" s="7">
        <v>7</v>
      </c>
      <c r="G83" s="7">
        <v>4</v>
      </c>
      <c r="H83" s="7">
        <v>4</v>
      </c>
      <c r="I83" s="7">
        <v>0</v>
      </c>
      <c r="J83" s="7">
        <v>11</v>
      </c>
      <c r="K83" s="7">
        <v>2</v>
      </c>
      <c r="L83" s="7">
        <v>10</v>
      </c>
      <c r="M83" s="7">
        <v>51</v>
      </c>
      <c r="N83" s="7">
        <v>7</v>
      </c>
      <c r="O83" s="7">
        <v>7</v>
      </c>
      <c r="P83" s="7">
        <v>7</v>
      </c>
      <c r="Q83" s="7">
        <v>12</v>
      </c>
      <c r="R83" s="7">
        <v>19</v>
      </c>
      <c r="S83" s="7">
        <v>19</v>
      </c>
      <c r="T83" s="7">
        <f t="shared" si="21"/>
        <v>38</v>
      </c>
      <c r="U83" s="7">
        <v>16</v>
      </c>
      <c r="V83" s="16"/>
      <c r="W83" s="19">
        <v>314.89999999999998</v>
      </c>
      <c r="X83" s="19">
        <v>98</v>
      </c>
      <c r="Y83" s="19">
        <v>141.19999999999999</v>
      </c>
      <c r="Z83" s="19">
        <f t="shared" si="19"/>
        <v>214.30694444444441</v>
      </c>
      <c r="AA83" s="19">
        <f t="shared" si="20"/>
        <v>2521.678379629629</v>
      </c>
      <c r="AB83" s="19">
        <v>62200</v>
      </c>
      <c r="AC83" s="19">
        <v>80</v>
      </c>
      <c r="AD83" s="80">
        <v>4.5</v>
      </c>
      <c r="AE83" s="41">
        <v>3</v>
      </c>
      <c r="AF83" s="41">
        <v>16</v>
      </c>
      <c r="AG83" s="41">
        <v>0</v>
      </c>
      <c r="AH83" s="41">
        <v>0</v>
      </c>
      <c r="AI83" s="41">
        <v>14000</v>
      </c>
      <c r="AJ83" s="41">
        <v>12</v>
      </c>
      <c r="AK83" s="41">
        <v>2</v>
      </c>
      <c r="AL83" s="41">
        <v>2</v>
      </c>
      <c r="AM83" s="41">
        <v>0</v>
      </c>
      <c r="AO83" s="8">
        <v>0</v>
      </c>
      <c r="AP83" s="8">
        <v>0</v>
      </c>
      <c r="AQ83" s="7">
        <v>0</v>
      </c>
      <c r="AR83" s="7">
        <v>0</v>
      </c>
      <c r="AS83" s="7">
        <v>0</v>
      </c>
      <c r="AT83" s="7">
        <v>0</v>
      </c>
      <c r="AV83" s="20">
        <f t="shared" si="22"/>
        <v>8.4411636995223631</v>
      </c>
      <c r="AW83" s="33">
        <f t="shared" si="23"/>
        <v>1.9292604501607717</v>
      </c>
      <c r="AX83" s="20">
        <f t="shared" si="18"/>
        <v>0.51833333333333331</v>
      </c>
      <c r="AZ83" s="20">
        <f t="shared" si="16"/>
        <v>8.6324780785607373</v>
      </c>
      <c r="BA83" s="33">
        <f t="shared" si="17"/>
        <v>6.6237942122186499</v>
      </c>
      <c r="BB83" s="20">
        <f>AB83/412000</f>
        <v>0.15097087378640778</v>
      </c>
    </row>
    <row r="84" spans="1:54" x14ac:dyDescent="0.25">
      <c r="A84" s="10" t="s">
        <v>290</v>
      </c>
      <c r="B84" s="10" t="s">
        <v>465</v>
      </c>
      <c r="C84" s="7" t="s">
        <v>74</v>
      </c>
      <c r="D84" s="7">
        <v>3</v>
      </c>
      <c r="E84" s="7">
        <v>0</v>
      </c>
      <c r="F84" s="7">
        <v>3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10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9</v>
      </c>
      <c r="S84" s="7">
        <v>9</v>
      </c>
      <c r="T84" s="7">
        <f t="shared" si="21"/>
        <v>18</v>
      </c>
      <c r="U84" s="7">
        <v>0</v>
      </c>
      <c r="V84" s="16"/>
      <c r="W84" s="19">
        <v>240</v>
      </c>
      <c r="X84" s="19">
        <v>96</v>
      </c>
      <c r="Y84" s="19">
        <v>96</v>
      </c>
      <c r="Z84" s="19">
        <f t="shared" si="19"/>
        <v>160</v>
      </c>
      <c r="AA84" s="19">
        <f t="shared" si="20"/>
        <v>1280</v>
      </c>
      <c r="AB84" s="19">
        <v>34320</v>
      </c>
      <c r="AC84" s="20">
        <v>2400</v>
      </c>
      <c r="AD84" s="41">
        <v>0</v>
      </c>
      <c r="AE84" s="41">
        <v>0</v>
      </c>
      <c r="AF84" s="41">
        <v>0</v>
      </c>
      <c r="AG84" s="41">
        <v>2400</v>
      </c>
      <c r="AH84" s="41">
        <v>0</v>
      </c>
      <c r="AI84" s="41">
        <v>0</v>
      </c>
      <c r="AJ84" s="41">
        <v>0</v>
      </c>
      <c r="AK84" s="41">
        <v>0</v>
      </c>
      <c r="AL84" s="41">
        <v>0</v>
      </c>
      <c r="AM84" s="41">
        <v>0</v>
      </c>
      <c r="AO84" s="8">
        <v>0</v>
      </c>
      <c r="AP84" s="8">
        <v>0</v>
      </c>
      <c r="AQ84" s="7">
        <v>0</v>
      </c>
      <c r="AR84" s="7">
        <v>0</v>
      </c>
      <c r="AS84" s="7">
        <v>0</v>
      </c>
      <c r="AT84" s="7">
        <v>0</v>
      </c>
      <c r="AV84" s="20">
        <f t="shared" si="22"/>
        <v>11.30625</v>
      </c>
      <c r="AW84" s="33">
        <f t="shared" si="23"/>
        <v>3.4965034965034967</v>
      </c>
      <c r="AX84" s="20">
        <f t="shared" si="18"/>
        <v>0.28599999999999998</v>
      </c>
      <c r="AZ84" s="33">
        <f t="shared" si="16"/>
        <v>11.5625</v>
      </c>
      <c r="BA84" s="20">
        <f t="shared" si="17"/>
        <v>12.004662004662004</v>
      </c>
      <c r="BB84" s="20">
        <f>Z84/1850</f>
        <v>8.6486486486486491E-2</v>
      </c>
    </row>
    <row r="85" spans="1:54" x14ac:dyDescent="0.25">
      <c r="A85" s="10" t="s">
        <v>291</v>
      </c>
      <c r="B85" s="10" t="s">
        <v>466</v>
      </c>
      <c r="C85" s="7" t="s">
        <v>90</v>
      </c>
      <c r="D85" s="7">
        <v>2</v>
      </c>
      <c r="E85" s="7">
        <v>0</v>
      </c>
      <c r="F85" s="7">
        <v>0</v>
      </c>
      <c r="G85" s="7">
        <v>4</v>
      </c>
      <c r="H85" s="7">
        <v>0</v>
      </c>
      <c r="I85" s="7">
        <v>0</v>
      </c>
      <c r="J85" s="7">
        <v>2</v>
      </c>
      <c r="K85" s="7">
        <v>0</v>
      </c>
      <c r="L85" s="7">
        <v>2</v>
      </c>
      <c r="M85" s="7">
        <v>0</v>
      </c>
      <c r="N85" s="7">
        <v>0</v>
      </c>
      <c r="O85" s="7">
        <v>0</v>
      </c>
      <c r="P85" s="7">
        <v>0</v>
      </c>
      <c r="Q85" s="7">
        <v>5</v>
      </c>
      <c r="R85" s="7">
        <v>2</v>
      </c>
      <c r="S85" s="7">
        <v>2</v>
      </c>
      <c r="T85" s="7">
        <f t="shared" si="21"/>
        <v>4</v>
      </c>
      <c r="U85" s="7">
        <v>0</v>
      </c>
      <c r="V85" s="16"/>
      <c r="W85" s="19">
        <v>508</v>
      </c>
      <c r="X85" s="19">
        <v>96</v>
      </c>
      <c r="Y85" s="19">
        <v>101.3</v>
      </c>
      <c r="Z85" s="19">
        <f t="shared" si="19"/>
        <v>338.66666666666669</v>
      </c>
      <c r="AA85" s="19">
        <f t="shared" si="20"/>
        <v>2858.911111111111</v>
      </c>
      <c r="AB85" s="19">
        <v>99600</v>
      </c>
      <c r="AC85" s="20">
        <v>0</v>
      </c>
      <c r="AD85" s="41">
        <v>0</v>
      </c>
      <c r="AE85" s="41">
        <v>0</v>
      </c>
      <c r="AF85" s="41">
        <v>0</v>
      </c>
      <c r="AG85" s="41">
        <v>0</v>
      </c>
      <c r="AH85" s="41">
        <v>0</v>
      </c>
      <c r="AI85" s="41">
        <v>80000</v>
      </c>
      <c r="AJ85" s="41">
        <v>16</v>
      </c>
      <c r="AK85" s="41">
        <v>0</v>
      </c>
      <c r="AL85" s="41">
        <v>0</v>
      </c>
      <c r="AM85" s="41">
        <v>0</v>
      </c>
      <c r="AO85" s="8">
        <v>0</v>
      </c>
      <c r="AP85" s="8">
        <v>0</v>
      </c>
      <c r="AQ85" s="7">
        <v>0</v>
      </c>
      <c r="AR85" s="7">
        <v>0</v>
      </c>
      <c r="AS85" s="7">
        <v>0</v>
      </c>
      <c r="AT85" s="7">
        <v>0</v>
      </c>
      <c r="AV85" s="20">
        <f t="shared" si="22"/>
        <v>5.3415354330708658</v>
      </c>
      <c r="AW85" s="33">
        <f t="shared" si="23"/>
        <v>1.2048192771084338</v>
      </c>
      <c r="AX85" s="20">
        <f t="shared" si="18"/>
        <v>0.83</v>
      </c>
      <c r="AZ85" s="20">
        <f t="shared" si="16"/>
        <v>5.46259842519685</v>
      </c>
      <c r="BA85" s="33">
        <f t="shared" si="17"/>
        <v>4.1365461847389557</v>
      </c>
      <c r="BB85" s="20">
        <f>AB85/412000</f>
        <v>0.24174757281553397</v>
      </c>
    </row>
    <row r="86" spans="1:54" ht="15.75" customHeight="1" x14ac:dyDescent="0.25">
      <c r="A86" s="10" t="s">
        <v>292</v>
      </c>
      <c r="B86" s="10" t="s">
        <v>467</v>
      </c>
      <c r="C86" s="7" t="s">
        <v>90</v>
      </c>
      <c r="D86" s="7">
        <v>0</v>
      </c>
      <c r="E86" s="7">
        <v>6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f t="shared" si="21"/>
        <v>0</v>
      </c>
      <c r="U86" s="7">
        <v>0</v>
      </c>
      <c r="V86" s="16"/>
      <c r="W86" s="19">
        <v>70.3</v>
      </c>
      <c r="X86" s="19">
        <v>60</v>
      </c>
      <c r="Y86" s="19">
        <v>57.6</v>
      </c>
      <c r="Z86" s="19">
        <f t="shared" si="19"/>
        <v>29.291666666666668</v>
      </c>
      <c r="AA86" s="19">
        <f t="shared" si="20"/>
        <v>140.6</v>
      </c>
      <c r="AB86" s="19">
        <v>2725</v>
      </c>
      <c r="AC86" s="20">
        <v>0</v>
      </c>
      <c r="AD86" s="41">
        <v>0</v>
      </c>
      <c r="AE86" s="41">
        <v>0</v>
      </c>
      <c r="AF86" s="41">
        <v>0</v>
      </c>
      <c r="AG86" s="41">
        <v>0</v>
      </c>
      <c r="AH86" s="41">
        <v>0</v>
      </c>
      <c r="AI86" s="41">
        <v>1800</v>
      </c>
      <c r="AJ86" s="41">
        <v>0</v>
      </c>
      <c r="AK86" s="41">
        <v>0</v>
      </c>
      <c r="AL86" s="41">
        <v>0</v>
      </c>
      <c r="AM86" s="41">
        <v>0</v>
      </c>
      <c r="AN86" s="16">
        <v>0</v>
      </c>
      <c r="AO86" s="8">
        <v>0</v>
      </c>
      <c r="AP86" s="8">
        <v>0</v>
      </c>
      <c r="AQ86" s="7">
        <v>0</v>
      </c>
      <c r="AR86" s="7">
        <v>0</v>
      </c>
      <c r="AS86" s="7">
        <v>0</v>
      </c>
      <c r="AT86" s="7">
        <v>0</v>
      </c>
      <c r="AV86" s="20">
        <f t="shared" si="22"/>
        <v>61.758179231863437</v>
      </c>
      <c r="AW86" s="33">
        <f t="shared" si="23"/>
        <v>44.036697247706421</v>
      </c>
      <c r="AX86" s="20">
        <f t="shared" si="18"/>
        <v>2.2708333333333334E-2</v>
      </c>
      <c r="AZ86" s="33">
        <f t="shared" si="16"/>
        <v>63.157894736842103</v>
      </c>
      <c r="BA86" s="20">
        <f t="shared" si="17"/>
        <v>151.19266055045873</v>
      </c>
      <c r="BB86" s="20">
        <f>Z86/1850</f>
        <v>1.5833333333333335E-2</v>
      </c>
    </row>
    <row r="87" spans="1:54" ht="15.75" customHeight="1" x14ac:dyDescent="0.25">
      <c r="A87" s="10" t="s">
        <v>293</v>
      </c>
      <c r="B87" s="10" t="s">
        <v>468</v>
      </c>
      <c r="C87" s="83" t="s">
        <v>90</v>
      </c>
      <c r="D87" s="7">
        <v>0</v>
      </c>
      <c r="E87" s="7">
        <v>0</v>
      </c>
      <c r="F87" s="7">
        <v>0</v>
      </c>
      <c r="G87" s="7">
        <v>0</v>
      </c>
      <c r="H87" s="7">
        <v>48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f t="shared" si="21"/>
        <v>0</v>
      </c>
      <c r="U87" s="7">
        <v>0</v>
      </c>
      <c r="V87" s="16"/>
      <c r="W87" s="25">
        <v>187.5</v>
      </c>
      <c r="X87" s="25">
        <v>95.9</v>
      </c>
      <c r="Y87" s="25">
        <v>48.25</v>
      </c>
      <c r="Z87" s="25">
        <f t="shared" si="19"/>
        <v>124.86979166666667</v>
      </c>
      <c r="AA87" s="25">
        <f t="shared" si="20"/>
        <v>502.08062065972223</v>
      </c>
      <c r="AB87" s="25">
        <v>9650</v>
      </c>
      <c r="AC87" s="36">
        <v>0</v>
      </c>
      <c r="AD87" s="82">
        <v>0</v>
      </c>
      <c r="AE87" s="82">
        <v>0</v>
      </c>
      <c r="AF87" s="82">
        <v>0</v>
      </c>
      <c r="AG87" s="82">
        <v>0</v>
      </c>
      <c r="AH87" s="82">
        <v>0</v>
      </c>
      <c r="AI87" s="82">
        <v>7000</v>
      </c>
      <c r="AJ87" s="82">
        <v>1</v>
      </c>
      <c r="AK87" s="82">
        <v>0</v>
      </c>
      <c r="AL87" s="82">
        <v>0</v>
      </c>
      <c r="AM87" s="82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V87" s="20">
        <f t="shared" si="22"/>
        <v>14.487090719499479</v>
      </c>
      <c r="AW87" s="33">
        <f t="shared" si="23"/>
        <v>12.435233160621761</v>
      </c>
      <c r="AX87" s="20">
        <f t="shared" si="18"/>
        <v>8.0416666666666664E-2</v>
      </c>
      <c r="AZ87" s="33">
        <f t="shared" si="16"/>
        <v>14.815432742440041</v>
      </c>
      <c r="BA87" s="20">
        <f t="shared" si="17"/>
        <v>42.694300518134717</v>
      </c>
      <c r="BB87" s="20">
        <f>Z87/1850</f>
        <v>6.7497184684684686E-2</v>
      </c>
    </row>
    <row r="88" spans="1:54" x14ac:dyDescent="0.25">
      <c r="A88" s="10" t="s">
        <v>294</v>
      </c>
      <c r="B88" s="10" t="s">
        <v>473</v>
      </c>
      <c r="C88" s="7" t="s">
        <v>90</v>
      </c>
      <c r="D88" s="7">
        <v>2</v>
      </c>
      <c r="E88" s="7">
        <v>27</v>
      </c>
      <c r="F88" s="7">
        <v>8</v>
      </c>
      <c r="G88" s="7">
        <v>4</v>
      </c>
      <c r="H88" s="7">
        <v>12</v>
      </c>
      <c r="I88" s="7">
        <v>0</v>
      </c>
      <c r="J88" s="7">
        <v>7</v>
      </c>
      <c r="K88" s="7">
        <v>2</v>
      </c>
      <c r="L88" s="7">
        <v>9</v>
      </c>
      <c r="M88" s="7">
        <v>24</v>
      </c>
      <c r="N88" s="7">
        <v>4</v>
      </c>
      <c r="O88" s="7">
        <v>4</v>
      </c>
      <c r="P88" s="7">
        <v>4</v>
      </c>
      <c r="Q88" s="7">
        <v>12</v>
      </c>
      <c r="R88" s="7">
        <v>50</v>
      </c>
      <c r="S88" s="7">
        <v>50</v>
      </c>
      <c r="T88" s="7">
        <f t="shared" si="21"/>
        <v>100</v>
      </c>
      <c r="U88" s="7">
        <v>0</v>
      </c>
      <c r="V88" s="16"/>
      <c r="W88" s="19">
        <v>200</v>
      </c>
      <c r="X88" s="19">
        <v>98</v>
      </c>
      <c r="Y88" s="19">
        <v>124.5</v>
      </c>
      <c r="Z88" s="19">
        <f t="shared" si="19"/>
        <v>136.11111111111111</v>
      </c>
      <c r="AA88" s="19">
        <f t="shared" si="20"/>
        <v>1412.1527777777778</v>
      </c>
      <c r="AB88" s="19">
        <v>18600</v>
      </c>
      <c r="AC88" s="20">
        <v>0</v>
      </c>
      <c r="AD88" s="41">
        <v>0</v>
      </c>
      <c r="AE88" s="41">
        <v>0</v>
      </c>
      <c r="AF88" s="41">
        <v>0</v>
      </c>
      <c r="AG88" s="41">
        <v>0</v>
      </c>
      <c r="AH88" s="41">
        <v>0</v>
      </c>
      <c r="AI88" s="41">
        <v>8000</v>
      </c>
      <c r="AJ88" s="41">
        <v>4</v>
      </c>
      <c r="AK88" s="41">
        <v>0</v>
      </c>
      <c r="AL88" s="41">
        <v>0</v>
      </c>
      <c r="AM88" s="41">
        <v>0</v>
      </c>
      <c r="AO88" s="8">
        <v>0</v>
      </c>
      <c r="AP88" s="8">
        <v>0</v>
      </c>
      <c r="AQ88" s="7">
        <v>0</v>
      </c>
      <c r="AR88" s="7">
        <v>0</v>
      </c>
      <c r="AS88" s="7">
        <v>0</v>
      </c>
      <c r="AT88" s="7">
        <v>0</v>
      </c>
      <c r="AV88" s="20">
        <f t="shared" si="22"/>
        <v>13.290612244897959</v>
      </c>
      <c r="AW88" s="33">
        <f t="shared" si="23"/>
        <v>6.4516129032258061</v>
      </c>
      <c r="AX88" s="20">
        <f t="shared" si="18"/>
        <v>0.155</v>
      </c>
      <c r="AZ88" s="33">
        <f t="shared" si="16"/>
        <v>13.591836734693878</v>
      </c>
      <c r="BA88" s="20">
        <f t="shared" si="17"/>
        <v>22.150537634408604</v>
      </c>
      <c r="BB88" s="20">
        <f>Z88/1850</f>
        <v>7.3573573573573581E-2</v>
      </c>
    </row>
    <row r="89" spans="1:54" x14ac:dyDescent="0.25">
      <c r="A89" s="10" t="s">
        <v>295</v>
      </c>
      <c r="B89" s="10" t="s">
        <v>472</v>
      </c>
      <c r="C89" s="7" t="s">
        <v>87</v>
      </c>
      <c r="D89" s="7">
        <v>11</v>
      </c>
      <c r="E89" s="7">
        <v>8</v>
      </c>
      <c r="F89" s="7">
        <v>4</v>
      </c>
      <c r="G89" s="7">
        <v>6</v>
      </c>
      <c r="H89" s="7">
        <v>10</v>
      </c>
      <c r="I89" s="7">
        <v>0</v>
      </c>
      <c r="J89" s="7">
        <v>6</v>
      </c>
      <c r="K89" s="7">
        <v>2</v>
      </c>
      <c r="L89" s="7">
        <v>10</v>
      </c>
      <c r="M89" s="7">
        <v>22</v>
      </c>
      <c r="N89" s="7">
        <v>6</v>
      </c>
      <c r="O89" s="7">
        <v>6</v>
      </c>
      <c r="P89" s="7">
        <v>6</v>
      </c>
      <c r="Q89" s="7">
        <v>6</v>
      </c>
      <c r="R89" s="7">
        <v>60</v>
      </c>
      <c r="S89" s="7">
        <v>60</v>
      </c>
      <c r="T89" s="7">
        <f t="shared" si="21"/>
        <v>120</v>
      </c>
      <c r="U89" s="7">
        <v>0</v>
      </c>
      <c r="V89" s="16"/>
      <c r="W89" s="19">
        <v>161</v>
      </c>
      <c r="X89" s="19">
        <v>80</v>
      </c>
      <c r="Y89" s="19">
        <v>76.5</v>
      </c>
      <c r="Z89" s="19">
        <f t="shared" si="19"/>
        <v>89.444444444444443</v>
      </c>
      <c r="AA89" s="19">
        <f t="shared" si="20"/>
        <v>570.20833333333337</v>
      </c>
      <c r="AB89" s="19">
        <v>5775</v>
      </c>
      <c r="AC89" s="20">
        <v>0</v>
      </c>
      <c r="AD89" s="41">
        <v>0</v>
      </c>
      <c r="AE89" s="41">
        <v>0</v>
      </c>
      <c r="AF89" s="41">
        <v>0</v>
      </c>
      <c r="AG89" s="41">
        <v>0</v>
      </c>
      <c r="AH89" s="41">
        <v>400</v>
      </c>
      <c r="AI89" s="41">
        <v>3335</v>
      </c>
      <c r="AJ89" s="41">
        <v>0</v>
      </c>
      <c r="AK89" s="41">
        <v>0</v>
      </c>
      <c r="AL89" s="41">
        <v>0</v>
      </c>
      <c r="AM89" s="41">
        <v>0</v>
      </c>
      <c r="AO89" s="8">
        <v>0</v>
      </c>
      <c r="AP89" s="8">
        <v>0</v>
      </c>
      <c r="AQ89" s="7">
        <v>0</v>
      </c>
      <c r="AR89" s="7">
        <v>0</v>
      </c>
      <c r="AS89" s="7">
        <v>0</v>
      </c>
      <c r="AT89" s="7">
        <v>0</v>
      </c>
      <c r="AV89" s="33">
        <f t="shared" si="22"/>
        <v>20.224844720496893</v>
      </c>
      <c r="AW89" s="20">
        <f t="shared" si="23"/>
        <v>20.779220779220779</v>
      </c>
      <c r="AX89" s="20">
        <f>Z89/1809</f>
        <v>4.9444137338001348E-2</v>
      </c>
      <c r="AZ89" s="33">
        <f t="shared" si="16"/>
        <v>20.683229813664596</v>
      </c>
      <c r="BA89" s="20">
        <f t="shared" si="17"/>
        <v>71.341991341991346</v>
      </c>
      <c r="BB89" s="20">
        <f>Z89/1850</f>
        <v>4.8348348348348349E-2</v>
      </c>
    </row>
    <row r="90" spans="1:54" x14ac:dyDescent="0.25">
      <c r="A90" s="10" t="s">
        <v>296</v>
      </c>
      <c r="B90" s="10" t="s">
        <v>471</v>
      </c>
      <c r="C90" s="7" t="s">
        <v>389</v>
      </c>
      <c r="D90" s="7">
        <v>2</v>
      </c>
      <c r="E90" s="7">
        <v>0</v>
      </c>
      <c r="F90" s="7">
        <v>2</v>
      </c>
      <c r="G90" s="7">
        <v>0</v>
      </c>
      <c r="H90" s="7">
        <v>0</v>
      </c>
      <c r="I90" s="7">
        <v>0</v>
      </c>
      <c r="J90" s="7">
        <v>2</v>
      </c>
      <c r="K90" s="7">
        <v>0</v>
      </c>
      <c r="L90" s="7">
        <v>2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f t="shared" si="21"/>
        <v>0</v>
      </c>
      <c r="U90" s="7">
        <v>0</v>
      </c>
      <c r="V90" s="16"/>
      <c r="W90" s="19">
        <v>432.2</v>
      </c>
      <c r="X90" s="19">
        <v>98</v>
      </c>
      <c r="Y90" s="19">
        <v>161.9</v>
      </c>
      <c r="Z90" s="19">
        <f t="shared" si="19"/>
        <v>294.13611111111106</v>
      </c>
      <c r="AA90" s="19">
        <f t="shared" si="20"/>
        <v>3968.3863657407401</v>
      </c>
      <c r="AB90" s="19">
        <v>106100</v>
      </c>
      <c r="AC90" s="20">
        <v>166</v>
      </c>
      <c r="AD90" s="41">
        <v>2</v>
      </c>
      <c r="AE90" s="41">
        <v>2</v>
      </c>
      <c r="AF90" s="41">
        <v>0</v>
      </c>
      <c r="AG90" s="41">
        <v>0</v>
      </c>
      <c r="AH90" s="41">
        <v>0</v>
      </c>
      <c r="AI90" s="41">
        <v>33000</v>
      </c>
      <c r="AJ90" s="41">
        <v>16</v>
      </c>
      <c r="AK90" s="41">
        <v>0</v>
      </c>
      <c r="AL90" s="41">
        <v>4</v>
      </c>
      <c r="AM90" s="41">
        <v>1</v>
      </c>
      <c r="AO90" s="8">
        <v>0</v>
      </c>
      <c r="AP90" s="8">
        <v>0</v>
      </c>
      <c r="AQ90" s="7">
        <v>0</v>
      </c>
      <c r="AR90" s="7">
        <v>0</v>
      </c>
      <c r="AS90" s="7">
        <v>0</v>
      </c>
      <c r="AT90" s="7">
        <v>0</v>
      </c>
      <c r="AV90" s="20">
        <f t="shared" si="22"/>
        <v>6.1502139032382974</v>
      </c>
      <c r="AW90" s="33">
        <f t="shared" si="23"/>
        <v>1.1310084825636193</v>
      </c>
      <c r="AX90" s="20">
        <f t="shared" ref="AX90:AX100" si="25">AB90/120000</f>
        <v>0.88416666666666666</v>
      </c>
      <c r="AZ90" s="20">
        <f t="shared" si="16"/>
        <v>6.2896051525654233</v>
      </c>
      <c r="BA90" s="33">
        <f t="shared" si="17"/>
        <v>3.883129123468426</v>
      </c>
      <c r="BB90" s="20">
        <f>AB90/412000</f>
        <v>0.2575242718446602</v>
      </c>
    </row>
    <row r="91" spans="1:54" x14ac:dyDescent="0.25">
      <c r="A91" s="10" t="s">
        <v>297</v>
      </c>
      <c r="B91" s="10" t="s">
        <v>469</v>
      </c>
      <c r="C91" s="7" t="s">
        <v>389</v>
      </c>
      <c r="D91" s="7">
        <v>2</v>
      </c>
      <c r="E91" s="7">
        <v>0</v>
      </c>
      <c r="F91" s="7">
        <v>0</v>
      </c>
      <c r="G91" s="7">
        <v>4</v>
      </c>
      <c r="H91" s="7">
        <v>0</v>
      </c>
      <c r="I91" s="7">
        <v>0</v>
      </c>
      <c r="J91" s="7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4</v>
      </c>
      <c r="R91" s="7">
        <v>0</v>
      </c>
      <c r="S91" s="7">
        <v>0</v>
      </c>
      <c r="T91" s="7">
        <f t="shared" si="21"/>
        <v>0</v>
      </c>
      <c r="U91" s="7">
        <v>0</v>
      </c>
      <c r="V91" s="16"/>
      <c r="W91" s="19">
        <v>415.5</v>
      </c>
      <c r="X91" s="19">
        <v>98</v>
      </c>
      <c r="Y91" s="19">
        <v>102</v>
      </c>
      <c r="Z91" s="19">
        <f t="shared" si="19"/>
        <v>282.77083333333331</v>
      </c>
      <c r="AA91" s="19">
        <f t="shared" si="20"/>
        <v>2403.552083333333</v>
      </c>
      <c r="AB91" s="19">
        <v>107000</v>
      </c>
      <c r="AC91" s="20">
        <v>166</v>
      </c>
      <c r="AD91" s="41">
        <v>2.31</v>
      </c>
      <c r="AE91" s="41">
        <v>2</v>
      </c>
      <c r="AF91" s="41">
        <v>0</v>
      </c>
      <c r="AG91" s="41">
        <v>0</v>
      </c>
      <c r="AH91" s="41">
        <v>0</v>
      </c>
      <c r="AI91" s="41">
        <v>10000</v>
      </c>
      <c r="AJ91" s="41">
        <v>0</v>
      </c>
      <c r="AK91" s="41">
        <v>0</v>
      </c>
      <c r="AL91" s="41">
        <v>0</v>
      </c>
      <c r="AM91" s="41">
        <v>0</v>
      </c>
      <c r="AO91" s="8">
        <v>0</v>
      </c>
      <c r="AP91" s="8">
        <v>0</v>
      </c>
      <c r="AQ91" s="7">
        <v>0</v>
      </c>
      <c r="AR91" s="7">
        <v>0</v>
      </c>
      <c r="AS91" s="7">
        <v>0</v>
      </c>
      <c r="AT91" s="7">
        <v>0</v>
      </c>
      <c r="AV91" s="20">
        <f t="shared" si="22"/>
        <v>6.3974066160760339</v>
      </c>
      <c r="AW91" s="33">
        <f t="shared" si="23"/>
        <v>1.1214953271028036</v>
      </c>
      <c r="AX91" s="20">
        <f t="shared" si="25"/>
        <v>0.89166666666666672</v>
      </c>
      <c r="AZ91" s="20">
        <f t="shared" si="16"/>
        <v>6.5424003536432629</v>
      </c>
      <c r="BA91" s="33">
        <f t="shared" si="17"/>
        <v>3.8504672897196262</v>
      </c>
      <c r="BB91" s="20">
        <f>AB91/412000</f>
        <v>0.25970873786407767</v>
      </c>
    </row>
    <row r="92" spans="1:54" x14ac:dyDescent="0.25">
      <c r="A92" s="10" t="s">
        <v>298</v>
      </c>
      <c r="B92" s="10" t="s">
        <v>470</v>
      </c>
      <c r="C92" s="7" t="s">
        <v>568</v>
      </c>
      <c r="D92" s="7">
        <v>2</v>
      </c>
      <c r="E92" s="7">
        <v>1</v>
      </c>
      <c r="F92" s="7">
        <v>1</v>
      </c>
      <c r="G92" s="7">
        <v>1</v>
      </c>
      <c r="H92" s="7">
        <v>1</v>
      </c>
      <c r="I92" s="7">
        <v>2</v>
      </c>
      <c r="J92" s="7">
        <v>2</v>
      </c>
      <c r="K92" s="7">
        <v>0</v>
      </c>
      <c r="L92" s="7">
        <v>6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13</v>
      </c>
      <c r="S92" s="7">
        <v>13</v>
      </c>
      <c r="T92" s="7">
        <f t="shared" si="21"/>
        <v>26</v>
      </c>
      <c r="U92" s="7">
        <v>0</v>
      </c>
      <c r="V92" s="16"/>
      <c r="W92" s="19">
        <v>204.5</v>
      </c>
      <c r="X92" s="19">
        <v>86</v>
      </c>
      <c r="Y92" s="19">
        <v>102</v>
      </c>
      <c r="Z92" s="19">
        <f t="shared" si="19"/>
        <v>122.13194444444446</v>
      </c>
      <c r="AA92" s="19">
        <f t="shared" si="20"/>
        <v>1038.1215277777778</v>
      </c>
      <c r="AB92" s="19">
        <v>10300</v>
      </c>
      <c r="AC92" s="20">
        <v>25</v>
      </c>
      <c r="AD92" s="41">
        <v>11</v>
      </c>
      <c r="AE92" s="41">
        <v>2</v>
      </c>
      <c r="AF92" s="41">
        <v>8</v>
      </c>
      <c r="AG92" s="41">
        <v>0</v>
      </c>
      <c r="AH92" s="41">
        <v>0</v>
      </c>
      <c r="AI92" s="41">
        <v>2530</v>
      </c>
      <c r="AJ92" s="41">
        <v>1</v>
      </c>
      <c r="AK92" s="41">
        <v>0</v>
      </c>
      <c r="AL92" s="41">
        <v>0</v>
      </c>
      <c r="AM92" s="41">
        <v>0</v>
      </c>
      <c r="AO92" s="8">
        <v>0</v>
      </c>
      <c r="AP92" s="8">
        <v>0</v>
      </c>
      <c r="AQ92" s="7">
        <v>0</v>
      </c>
      <c r="AR92" s="7">
        <v>0</v>
      </c>
      <c r="AS92" s="7">
        <v>0</v>
      </c>
      <c r="AT92" s="7">
        <v>0</v>
      </c>
      <c r="AV92" s="20">
        <f t="shared" si="22"/>
        <v>14.811849661681922</v>
      </c>
      <c r="AW92" s="33">
        <f t="shared" si="23"/>
        <v>11.650485436893204</v>
      </c>
      <c r="AX92" s="20">
        <f t="shared" si="25"/>
        <v>8.5833333333333331E-2</v>
      </c>
      <c r="AZ92" s="33">
        <f t="shared" si="16"/>
        <v>15.147552169215897</v>
      </c>
      <c r="BA92" s="20">
        <f t="shared" si="17"/>
        <v>40</v>
      </c>
      <c r="BB92" s="20">
        <f>Z92/1850</f>
        <v>6.6017267267267268E-2</v>
      </c>
    </row>
    <row r="93" spans="1:54" x14ac:dyDescent="0.25">
      <c r="A93" s="10" t="s">
        <v>299</v>
      </c>
      <c r="B93" s="10" t="s">
        <v>474</v>
      </c>
      <c r="C93" s="7" t="s">
        <v>568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2</v>
      </c>
      <c r="J93" s="7">
        <v>2</v>
      </c>
      <c r="K93" s="7">
        <v>1</v>
      </c>
      <c r="L93" s="7">
        <v>6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18</v>
      </c>
      <c r="S93" s="7">
        <v>18</v>
      </c>
      <c r="T93" s="7">
        <f t="shared" si="21"/>
        <v>36</v>
      </c>
      <c r="U93" s="7">
        <v>0</v>
      </c>
      <c r="V93" s="16"/>
      <c r="W93" s="19">
        <v>182.5</v>
      </c>
      <c r="X93" s="19">
        <v>86</v>
      </c>
      <c r="Y93" s="19">
        <v>72</v>
      </c>
      <c r="Z93" s="19">
        <f t="shared" si="19"/>
        <v>108.99305555555557</v>
      </c>
      <c r="AA93" s="19">
        <f t="shared" si="20"/>
        <v>653.95833333333348</v>
      </c>
      <c r="AB93" s="19">
        <v>10300</v>
      </c>
      <c r="AC93" s="20">
        <v>25</v>
      </c>
      <c r="AD93" s="41">
        <v>11</v>
      </c>
      <c r="AE93" s="41">
        <v>2</v>
      </c>
      <c r="AF93" s="41">
        <v>3</v>
      </c>
      <c r="AG93" s="41">
        <v>0</v>
      </c>
      <c r="AH93" s="41">
        <v>0</v>
      </c>
      <c r="AI93" s="41">
        <v>4200</v>
      </c>
      <c r="AJ93" s="41">
        <v>1</v>
      </c>
      <c r="AK93" s="41">
        <v>0</v>
      </c>
      <c r="AL93" s="41">
        <v>0</v>
      </c>
      <c r="AM93" s="41">
        <v>0</v>
      </c>
      <c r="AO93" s="8">
        <v>0</v>
      </c>
      <c r="AP93" s="8">
        <v>0</v>
      </c>
      <c r="AQ93" s="7">
        <v>0</v>
      </c>
      <c r="AR93" s="7">
        <v>0</v>
      </c>
      <c r="AS93" s="7">
        <v>0</v>
      </c>
      <c r="AT93" s="7">
        <v>0</v>
      </c>
      <c r="AV93" s="20">
        <f t="shared" si="22"/>
        <v>16.597387703090153</v>
      </c>
      <c r="AW93" s="33">
        <f t="shared" si="23"/>
        <v>11.650485436893204</v>
      </c>
      <c r="AX93" s="20">
        <f t="shared" si="25"/>
        <v>8.5833333333333331E-2</v>
      </c>
      <c r="AZ93" s="33">
        <f t="shared" si="16"/>
        <v>16.973558458107675</v>
      </c>
      <c r="BA93" s="20">
        <f t="shared" si="17"/>
        <v>40</v>
      </c>
      <c r="BB93" s="20">
        <f>Z93/1850</f>
        <v>5.8915165165165172E-2</v>
      </c>
    </row>
    <row r="94" spans="1:54" x14ac:dyDescent="0.25">
      <c r="A94" s="10" t="s">
        <v>300</v>
      </c>
      <c r="B94" s="10" t="s">
        <v>475</v>
      </c>
      <c r="C94" s="7" t="s">
        <v>387</v>
      </c>
      <c r="D94" s="7">
        <v>0</v>
      </c>
      <c r="E94" s="7">
        <v>0</v>
      </c>
      <c r="F94" s="7">
        <v>4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6</v>
      </c>
      <c r="M94" s="7">
        <v>6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f t="shared" si="21"/>
        <v>0</v>
      </c>
      <c r="U94" s="7">
        <v>0</v>
      </c>
      <c r="V94" s="16"/>
      <c r="W94" s="19">
        <v>386.5</v>
      </c>
      <c r="X94" s="19">
        <v>98</v>
      </c>
      <c r="Y94" s="19">
        <v>141.19999999999999</v>
      </c>
      <c r="Z94" s="19">
        <f t="shared" si="19"/>
        <v>263.03472222222223</v>
      </c>
      <c r="AA94" s="19">
        <f t="shared" si="20"/>
        <v>3095.041898148148</v>
      </c>
      <c r="AB94" s="19">
        <v>62200</v>
      </c>
      <c r="AC94" s="20">
        <v>80</v>
      </c>
      <c r="AD94" s="41">
        <v>4.5</v>
      </c>
      <c r="AE94" s="41">
        <v>3</v>
      </c>
      <c r="AF94" s="41">
        <v>20</v>
      </c>
      <c r="AG94" s="41">
        <v>0</v>
      </c>
      <c r="AH94" s="41">
        <v>0</v>
      </c>
      <c r="AI94" s="41">
        <v>14000</v>
      </c>
      <c r="AJ94" s="41">
        <v>16</v>
      </c>
      <c r="AK94" s="41">
        <v>3</v>
      </c>
      <c r="AL94" s="41">
        <v>4</v>
      </c>
      <c r="AM94" s="41">
        <v>1</v>
      </c>
      <c r="AO94" s="8">
        <v>0</v>
      </c>
      <c r="AP94" s="8">
        <v>0</v>
      </c>
      <c r="AQ94" s="7">
        <v>0</v>
      </c>
      <c r="AR94" s="7">
        <v>0</v>
      </c>
      <c r="AS94" s="7">
        <v>0</v>
      </c>
      <c r="AT94" s="7">
        <v>0</v>
      </c>
      <c r="AV94" s="20">
        <f t="shared" si="22"/>
        <v>6.8774190141774687</v>
      </c>
      <c r="AW94" s="33">
        <f t="shared" si="23"/>
        <v>1.9292604501607717</v>
      </c>
      <c r="AX94" s="20">
        <f t="shared" si="25"/>
        <v>0.51833333333333331</v>
      </c>
      <c r="AZ94" s="20">
        <f t="shared" si="16"/>
        <v>7.0332919713810487</v>
      </c>
      <c r="BA94" s="33">
        <f t="shared" si="17"/>
        <v>6.6237942122186499</v>
      </c>
      <c r="BB94" s="20">
        <f>AB94/412000</f>
        <v>0.15097087378640778</v>
      </c>
    </row>
    <row r="95" spans="1:54" x14ac:dyDescent="0.25">
      <c r="A95" s="10" t="s">
        <v>301</v>
      </c>
      <c r="B95" s="10" t="s">
        <v>476</v>
      </c>
      <c r="C95" s="7" t="s">
        <v>387</v>
      </c>
      <c r="D95" s="7">
        <v>0</v>
      </c>
      <c r="E95" s="7">
        <v>0</v>
      </c>
      <c r="F95" s="7">
        <v>0</v>
      </c>
      <c r="G95" s="7">
        <v>0</v>
      </c>
      <c r="H95" s="7">
        <v>48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f t="shared" si="21"/>
        <v>0</v>
      </c>
      <c r="U95" s="7">
        <v>0</v>
      </c>
      <c r="V95" s="16"/>
      <c r="W95" s="19">
        <v>314.89999999999998</v>
      </c>
      <c r="X95" s="19">
        <v>98</v>
      </c>
      <c r="Y95" s="19">
        <v>141.19999999999999</v>
      </c>
      <c r="Z95" s="19">
        <f t="shared" si="19"/>
        <v>214.30694444444441</v>
      </c>
      <c r="AA95" s="19">
        <f t="shared" si="20"/>
        <v>2521.678379629629</v>
      </c>
      <c r="AB95" s="19">
        <v>62200</v>
      </c>
      <c r="AC95" s="20">
        <v>80</v>
      </c>
      <c r="AD95" s="41">
        <v>4.5</v>
      </c>
      <c r="AE95" s="41">
        <v>3</v>
      </c>
      <c r="AF95" s="41">
        <v>0</v>
      </c>
      <c r="AG95" s="41">
        <v>0</v>
      </c>
      <c r="AH95" s="41">
        <v>0</v>
      </c>
      <c r="AI95" s="41">
        <v>0</v>
      </c>
      <c r="AJ95" s="41">
        <v>0</v>
      </c>
      <c r="AK95" s="41">
        <v>0</v>
      </c>
      <c r="AL95" s="41">
        <v>0</v>
      </c>
      <c r="AM95" s="41">
        <v>0</v>
      </c>
      <c r="AO95" s="41">
        <v>0</v>
      </c>
      <c r="AP95" s="41">
        <v>0</v>
      </c>
      <c r="AQ95" s="7">
        <v>0</v>
      </c>
      <c r="AR95" s="7">
        <v>0</v>
      </c>
      <c r="AS95" s="7">
        <v>0</v>
      </c>
      <c r="AT95" s="7">
        <v>0</v>
      </c>
      <c r="AV95" s="20">
        <f t="shared" si="22"/>
        <v>8.4411636995223631</v>
      </c>
      <c r="AW95" s="33">
        <f t="shared" si="23"/>
        <v>1.9292604501607717</v>
      </c>
      <c r="AX95" s="20">
        <f t="shared" si="25"/>
        <v>0.51833333333333331</v>
      </c>
      <c r="AZ95" s="20">
        <f t="shared" si="16"/>
        <v>8.6324780785607373</v>
      </c>
      <c r="BA95" s="33">
        <f t="shared" si="17"/>
        <v>6.6237942122186499</v>
      </c>
      <c r="BB95" s="20">
        <f>AB95/412000</f>
        <v>0.15097087378640778</v>
      </c>
    </row>
    <row r="96" spans="1:54" x14ac:dyDescent="0.25">
      <c r="A96" s="10" t="s">
        <v>302</v>
      </c>
      <c r="B96" s="10" t="s">
        <v>477</v>
      </c>
      <c r="C96" s="7" t="s">
        <v>387</v>
      </c>
      <c r="D96" s="7">
        <v>0</v>
      </c>
      <c r="E96" s="7">
        <v>0</v>
      </c>
      <c r="F96" s="7">
        <v>2</v>
      </c>
      <c r="G96" s="7">
        <v>2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f t="shared" si="21"/>
        <v>0</v>
      </c>
      <c r="U96" s="7">
        <v>0</v>
      </c>
      <c r="V96" s="16"/>
      <c r="W96" s="19">
        <v>315.39999999999998</v>
      </c>
      <c r="X96" s="19">
        <v>96</v>
      </c>
      <c r="Y96" s="19">
        <v>135.5</v>
      </c>
      <c r="Z96" s="19">
        <f t="shared" si="19"/>
        <v>210.26666666666665</v>
      </c>
      <c r="AA96" s="19">
        <f t="shared" si="20"/>
        <v>2374.2611111111109</v>
      </c>
      <c r="AB96" s="19">
        <v>62200</v>
      </c>
      <c r="AC96" s="20">
        <v>80</v>
      </c>
      <c r="AD96" s="41">
        <v>4.5</v>
      </c>
      <c r="AE96" s="41">
        <v>3</v>
      </c>
      <c r="AF96" s="41">
        <v>0</v>
      </c>
      <c r="AG96" s="41">
        <v>0</v>
      </c>
      <c r="AH96" s="41">
        <v>0</v>
      </c>
      <c r="AI96" s="41">
        <v>12200</v>
      </c>
      <c r="AJ96" s="41">
        <v>4</v>
      </c>
      <c r="AK96" s="41">
        <v>0</v>
      </c>
      <c r="AL96" s="41">
        <v>2</v>
      </c>
      <c r="AM96" s="41">
        <v>0</v>
      </c>
      <c r="AO96" s="8">
        <v>0</v>
      </c>
      <c r="AP96" s="8">
        <v>0</v>
      </c>
      <c r="AQ96" s="7">
        <v>0</v>
      </c>
      <c r="AR96" s="7">
        <v>0</v>
      </c>
      <c r="AS96" s="7">
        <v>0</v>
      </c>
      <c r="AT96" s="7">
        <v>0</v>
      </c>
      <c r="AV96" s="20">
        <f t="shared" si="22"/>
        <v>8.6033608116677236</v>
      </c>
      <c r="AW96" s="33">
        <f t="shared" si="23"/>
        <v>1.9292604501607717</v>
      </c>
      <c r="AX96" s="20">
        <f t="shared" si="25"/>
        <v>0.51833333333333331</v>
      </c>
      <c r="AZ96" s="20">
        <f t="shared" si="16"/>
        <v>8.7983512999365896</v>
      </c>
      <c r="BA96" s="33">
        <f t="shared" si="17"/>
        <v>6.6237942122186499</v>
      </c>
      <c r="BB96" s="20">
        <f>AB96/412000</f>
        <v>0.15097087378640778</v>
      </c>
    </row>
    <row r="97" spans="1:54" x14ac:dyDescent="0.25">
      <c r="A97" s="10" t="s">
        <v>303</v>
      </c>
      <c r="B97" s="10" t="s">
        <v>478</v>
      </c>
      <c r="C97" s="7" t="s">
        <v>568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11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f t="shared" si="21"/>
        <v>0</v>
      </c>
      <c r="U97" s="7">
        <v>0</v>
      </c>
      <c r="V97" s="16"/>
      <c r="W97" s="19">
        <v>182.5</v>
      </c>
      <c r="X97" s="19">
        <v>86</v>
      </c>
      <c r="Y97" s="19">
        <v>37</v>
      </c>
      <c r="Z97" s="19">
        <f t="shared" si="19"/>
        <v>108.99305555555557</v>
      </c>
      <c r="AA97" s="19">
        <f t="shared" si="20"/>
        <v>336.06192129629636</v>
      </c>
      <c r="AB97" s="19">
        <v>10300</v>
      </c>
      <c r="AC97" s="20">
        <v>25</v>
      </c>
      <c r="AD97" s="41">
        <v>10</v>
      </c>
      <c r="AE97" s="41">
        <v>2</v>
      </c>
      <c r="AF97" s="41">
        <v>3</v>
      </c>
      <c r="AG97" s="41">
        <v>0</v>
      </c>
      <c r="AH97" s="41">
        <v>0</v>
      </c>
      <c r="AI97" s="41">
        <v>3036</v>
      </c>
      <c r="AJ97" s="41">
        <v>0.5</v>
      </c>
      <c r="AK97" s="41">
        <v>0</v>
      </c>
      <c r="AL97" s="41">
        <v>0</v>
      </c>
      <c r="AM97" s="41">
        <v>0</v>
      </c>
      <c r="AO97" s="8">
        <v>0</v>
      </c>
      <c r="AP97" s="8">
        <v>0</v>
      </c>
      <c r="AQ97" s="7">
        <v>0</v>
      </c>
      <c r="AR97" s="7">
        <v>0</v>
      </c>
      <c r="AS97" s="7">
        <v>0</v>
      </c>
      <c r="AT97" s="7">
        <v>0</v>
      </c>
      <c r="AV97" s="20">
        <f t="shared" si="22"/>
        <v>16.597387703090153</v>
      </c>
      <c r="AW97" s="33">
        <f t="shared" si="23"/>
        <v>11.650485436893204</v>
      </c>
      <c r="AX97" s="20">
        <f t="shared" si="25"/>
        <v>8.5833333333333331E-2</v>
      </c>
      <c r="AZ97" s="33">
        <f t="shared" si="16"/>
        <v>16.973558458107675</v>
      </c>
      <c r="BA97" s="20">
        <f t="shared" si="17"/>
        <v>40</v>
      </c>
      <c r="BB97" s="20">
        <f>Z97/1850</f>
        <v>5.8915165165165172E-2</v>
      </c>
    </row>
    <row r="98" spans="1:54" x14ac:dyDescent="0.25">
      <c r="A98" s="10" t="s">
        <v>304</v>
      </c>
      <c r="B98" s="10" t="s">
        <v>562</v>
      </c>
      <c r="C98" s="7" t="s">
        <v>568</v>
      </c>
      <c r="D98" s="7">
        <v>10</v>
      </c>
      <c r="E98" s="7">
        <v>0</v>
      </c>
      <c r="F98" s="7">
        <v>20</v>
      </c>
      <c r="G98" s="7">
        <v>3</v>
      </c>
      <c r="H98" s="7">
        <v>11</v>
      </c>
      <c r="I98" s="7">
        <v>0</v>
      </c>
      <c r="J98" s="7">
        <v>0</v>
      </c>
      <c r="K98" s="7">
        <v>13</v>
      </c>
      <c r="L98" s="7">
        <v>0</v>
      </c>
      <c r="M98" s="7">
        <v>17</v>
      </c>
      <c r="N98" s="7">
        <v>0</v>
      </c>
      <c r="O98" s="7">
        <v>0</v>
      </c>
      <c r="P98" s="7">
        <v>0</v>
      </c>
      <c r="Q98" s="7">
        <v>11</v>
      </c>
      <c r="R98" s="7">
        <v>0</v>
      </c>
      <c r="S98" s="7">
        <v>0</v>
      </c>
      <c r="T98" s="7">
        <f t="shared" si="21"/>
        <v>0</v>
      </c>
      <c r="U98" s="7">
        <v>41</v>
      </c>
      <c r="V98" s="16"/>
      <c r="W98" s="19">
        <v>182.5</v>
      </c>
      <c r="X98" s="19">
        <v>86</v>
      </c>
      <c r="Y98" s="19">
        <v>73.5</v>
      </c>
      <c r="Z98" s="19">
        <f t="shared" si="19"/>
        <v>108.99305555555557</v>
      </c>
      <c r="AA98" s="19">
        <f t="shared" si="20"/>
        <v>667.58246527777783</v>
      </c>
      <c r="AB98" s="19">
        <v>10300</v>
      </c>
      <c r="AC98" s="20">
        <v>25</v>
      </c>
      <c r="AD98" s="41">
        <v>11</v>
      </c>
      <c r="AE98" s="41">
        <v>2</v>
      </c>
      <c r="AF98" s="41">
        <v>8</v>
      </c>
      <c r="AG98" s="41">
        <v>0</v>
      </c>
      <c r="AH98" s="41">
        <v>0</v>
      </c>
      <c r="AI98" s="41">
        <v>4450</v>
      </c>
      <c r="AJ98" s="41">
        <v>1</v>
      </c>
      <c r="AK98" s="41">
        <v>0</v>
      </c>
      <c r="AL98" s="41">
        <v>0</v>
      </c>
      <c r="AM98" s="41">
        <v>0</v>
      </c>
      <c r="AO98" s="8">
        <v>0</v>
      </c>
      <c r="AP98" s="8">
        <v>0</v>
      </c>
      <c r="AQ98" s="7">
        <v>0</v>
      </c>
      <c r="AR98" s="7">
        <v>0</v>
      </c>
      <c r="AS98" s="7">
        <v>0</v>
      </c>
      <c r="AT98" s="7">
        <v>0</v>
      </c>
      <c r="AV98" s="20">
        <f t="shared" si="22"/>
        <v>16.597387703090153</v>
      </c>
      <c r="AW98" s="33">
        <f t="shared" si="23"/>
        <v>11.650485436893204</v>
      </c>
      <c r="AX98" s="20">
        <f t="shared" si="25"/>
        <v>8.5833333333333331E-2</v>
      </c>
      <c r="AZ98" s="33">
        <f t="shared" si="16"/>
        <v>16.973558458107675</v>
      </c>
      <c r="BA98" s="20">
        <f t="shared" si="17"/>
        <v>40</v>
      </c>
      <c r="BB98" s="20">
        <f>Z98/1850</f>
        <v>5.8915165165165172E-2</v>
      </c>
    </row>
    <row r="99" spans="1:54" x14ac:dyDescent="0.25">
      <c r="A99" s="10" t="s">
        <v>305</v>
      </c>
      <c r="B99" s="10" t="s">
        <v>479</v>
      </c>
      <c r="C99" s="7" t="s">
        <v>569</v>
      </c>
      <c r="D99" s="7">
        <v>0</v>
      </c>
      <c r="E99" s="7">
        <v>5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26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f t="shared" si="21"/>
        <v>0</v>
      </c>
      <c r="U99" s="7">
        <v>0</v>
      </c>
      <c r="V99" s="16"/>
      <c r="W99" s="19">
        <v>164</v>
      </c>
      <c r="X99" s="19">
        <v>59.5</v>
      </c>
      <c r="Y99" s="19">
        <v>74.5</v>
      </c>
      <c r="Z99" s="19">
        <f t="shared" ref="Z99:Z130" si="26">(W99/12)*(X99/12)</f>
        <v>67.763888888888886</v>
      </c>
      <c r="AA99" s="19">
        <f t="shared" ref="AA99:AA130" si="27">(W99/12)*(X99/12)*(Y99/12)</f>
        <v>420.70081018518516</v>
      </c>
      <c r="AB99" s="19">
        <v>6750</v>
      </c>
      <c r="AC99" s="20">
        <v>10</v>
      </c>
      <c r="AD99" s="41">
        <v>17</v>
      </c>
      <c r="AE99" s="41">
        <v>2</v>
      </c>
      <c r="AF99" s="41">
        <v>2</v>
      </c>
      <c r="AG99" s="41">
        <v>0</v>
      </c>
      <c r="AH99" s="41">
        <v>0</v>
      </c>
      <c r="AI99" s="41">
        <v>2000</v>
      </c>
      <c r="AJ99" s="41">
        <v>0</v>
      </c>
      <c r="AK99" s="41">
        <v>0</v>
      </c>
      <c r="AL99" s="41">
        <v>0</v>
      </c>
      <c r="AM99" s="41">
        <v>0</v>
      </c>
      <c r="AO99" s="8">
        <v>0</v>
      </c>
      <c r="AP99" s="8">
        <v>0</v>
      </c>
      <c r="AQ99" s="7">
        <v>0</v>
      </c>
      <c r="AR99" s="7">
        <v>0</v>
      </c>
      <c r="AS99" s="7">
        <v>0</v>
      </c>
      <c r="AT99" s="7">
        <v>0</v>
      </c>
      <c r="AV99" s="20">
        <f t="shared" si="22"/>
        <v>26.695634351301496</v>
      </c>
      <c r="AW99" s="33">
        <f t="shared" si="23"/>
        <v>17.777777777777779</v>
      </c>
      <c r="AX99" s="20">
        <f t="shared" si="25"/>
        <v>5.6250000000000001E-2</v>
      </c>
      <c r="AZ99" s="33">
        <f t="shared" si="16"/>
        <v>27.300676368108221</v>
      </c>
      <c r="BA99" s="20">
        <f t="shared" si="17"/>
        <v>61.037037037037038</v>
      </c>
      <c r="BB99" s="20">
        <f>Z99/1850</f>
        <v>3.6629129129129127E-2</v>
      </c>
    </row>
    <row r="100" spans="1:54" x14ac:dyDescent="0.25">
      <c r="A100" s="10" t="s">
        <v>306</v>
      </c>
      <c r="B100" s="10" t="s">
        <v>480</v>
      </c>
      <c r="C100" s="7" t="s">
        <v>569</v>
      </c>
      <c r="D100" s="7">
        <v>0</v>
      </c>
      <c r="E100" s="7">
        <v>12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f t="shared" si="21"/>
        <v>0</v>
      </c>
      <c r="U100" s="7">
        <v>0</v>
      </c>
      <c r="V100" s="16"/>
      <c r="W100" s="19">
        <v>121.2</v>
      </c>
      <c r="X100" s="19">
        <v>59</v>
      </c>
      <c r="Y100" s="19">
        <v>74.5</v>
      </c>
      <c r="Z100" s="19">
        <f t="shared" si="26"/>
        <v>49.658333333333331</v>
      </c>
      <c r="AA100" s="19">
        <f t="shared" si="27"/>
        <v>308.29548611111107</v>
      </c>
      <c r="AB100" s="19">
        <v>5960</v>
      </c>
      <c r="AC100" s="20">
        <v>10</v>
      </c>
      <c r="AD100" s="41">
        <v>17</v>
      </c>
      <c r="AE100" s="41">
        <v>2</v>
      </c>
      <c r="AF100" s="41">
        <v>0</v>
      </c>
      <c r="AG100" s="41">
        <v>0</v>
      </c>
      <c r="AH100" s="41">
        <v>0</v>
      </c>
      <c r="AI100" s="41">
        <v>2000</v>
      </c>
      <c r="AJ100" s="41">
        <v>0</v>
      </c>
      <c r="AK100" s="41">
        <v>0</v>
      </c>
      <c r="AL100" s="41">
        <v>0</v>
      </c>
      <c r="AM100" s="41">
        <v>0</v>
      </c>
      <c r="AO100" s="8">
        <v>0</v>
      </c>
      <c r="AP100" s="8">
        <v>0</v>
      </c>
      <c r="AQ100" s="7">
        <v>0</v>
      </c>
      <c r="AR100" s="7">
        <v>0</v>
      </c>
      <c r="AS100" s="7">
        <v>0</v>
      </c>
      <c r="AT100" s="7">
        <v>0</v>
      </c>
      <c r="AV100" s="20">
        <f t="shared" si="22"/>
        <v>36.428931028696091</v>
      </c>
      <c r="AW100" s="33">
        <f t="shared" si="23"/>
        <v>20.134228187919462</v>
      </c>
      <c r="AX100" s="20">
        <f t="shared" si="25"/>
        <v>4.9666666666666665E-2</v>
      </c>
      <c r="AZ100" s="33">
        <f t="shared" si="16"/>
        <v>37.254572914918612</v>
      </c>
      <c r="BA100" s="20">
        <f t="shared" si="17"/>
        <v>69.127516778523486</v>
      </c>
      <c r="BB100" s="20">
        <f>Z100/1850</f>
        <v>2.684234234234234E-2</v>
      </c>
    </row>
    <row r="101" spans="1:54" x14ac:dyDescent="0.25">
      <c r="A101" s="10" t="s">
        <v>307</v>
      </c>
      <c r="B101" s="10" t="s">
        <v>584</v>
      </c>
      <c r="C101" s="7" t="s">
        <v>570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27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f t="shared" si="21"/>
        <v>0</v>
      </c>
      <c r="U101" s="7">
        <v>0</v>
      </c>
      <c r="V101" s="16"/>
      <c r="W101" s="19">
        <v>0</v>
      </c>
      <c r="X101" s="19">
        <v>0</v>
      </c>
      <c r="Y101" s="19">
        <v>0</v>
      </c>
      <c r="Z101" s="19">
        <f t="shared" si="26"/>
        <v>0</v>
      </c>
      <c r="AA101" s="19">
        <f t="shared" si="27"/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41">
        <v>0</v>
      </c>
      <c r="AL101" s="19">
        <v>0</v>
      </c>
      <c r="AM101" s="19">
        <v>0</v>
      </c>
      <c r="AO101" s="22">
        <v>0</v>
      </c>
      <c r="AP101" s="22">
        <v>0</v>
      </c>
      <c r="AQ101" s="7">
        <v>0</v>
      </c>
      <c r="AR101" s="7">
        <v>0</v>
      </c>
      <c r="AS101" s="7">
        <v>0</v>
      </c>
      <c r="AT101" s="7">
        <v>0</v>
      </c>
      <c r="AV101" s="33">
        <v>0</v>
      </c>
      <c r="AW101" s="33">
        <v>0</v>
      </c>
      <c r="AX101" s="33">
        <v>0</v>
      </c>
      <c r="AZ101" s="33">
        <v>0</v>
      </c>
      <c r="BA101" s="33">
        <v>0</v>
      </c>
      <c r="BB101" s="33">
        <v>0</v>
      </c>
    </row>
    <row r="102" spans="1:54" x14ac:dyDescent="0.25">
      <c r="A102" s="10" t="s">
        <v>308</v>
      </c>
      <c r="B102" s="10" t="s">
        <v>585</v>
      </c>
      <c r="C102" s="7" t="s">
        <v>591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17</v>
      </c>
      <c r="J102" s="7">
        <v>24</v>
      </c>
      <c r="K102" s="7">
        <v>48</v>
      </c>
      <c r="L102" s="7">
        <v>0</v>
      </c>
      <c r="M102" s="7">
        <v>12</v>
      </c>
      <c r="N102" s="7">
        <v>6</v>
      </c>
      <c r="O102" s="7">
        <v>6</v>
      </c>
      <c r="P102" s="7">
        <v>6</v>
      </c>
      <c r="Q102" s="7">
        <v>0</v>
      </c>
      <c r="R102" s="7">
        <v>0</v>
      </c>
      <c r="S102" s="7">
        <v>0</v>
      </c>
      <c r="T102" s="7">
        <f t="shared" si="21"/>
        <v>0</v>
      </c>
      <c r="U102" s="7">
        <v>22</v>
      </c>
      <c r="V102" s="16"/>
      <c r="W102" s="19">
        <v>0</v>
      </c>
      <c r="X102" s="19">
        <v>0</v>
      </c>
      <c r="Y102" s="19">
        <v>0</v>
      </c>
      <c r="Z102" s="19">
        <f t="shared" si="26"/>
        <v>0</v>
      </c>
      <c r="AA102" s="19">
        <f t="shared" si="27"/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41">
        <v>0</v>
      </c>
      <c r="AL102" s="19">
        <v>0</v>
      </c>
      <c r="AM102" s="19">
        <v>0</v>
      </c>
      <c r="AO102" s="22">
        <v>0</v>
      </c>
      <c r="AP102" s="22">
        <v>0</v>
      </c>
      <c r="AQ102" s="7">
        <v>0</v>
      </c>
      <c r="AR102" s="7">
        <v>0</v>
      </c>
      <c r="AS102" s="7">
        <v>0</v>
      </c>
      <c r="AT102" s="7">
        <v>0</v>
      </c>
      <c r="AV102" s="33">
        <v>0</v>
      </c>
      <c r="AW102" s="33">
        <v>0</v>
      </c>
      <c r="AX102" s="33">
        <v>0</v>
      </c>
      <c r="AZ102" s="33">
        <v>0</v>
      </c>
      <c r="BA102" s="33">
        <v>0</v>
      </c>
      <c r="BB102" s="33">
        <v>0</v>
      </c>
    </row>
    <row r="103" spans="1:54" x14ac:dyDescent="0.25">
      <c r="A103" s="10" t="s">
        <v>309</v>
      </c>
      <c r="B103" s="10" t="s">
        <v>7</v>
      </c>
      <c r="C103" s="7" t="s">
        <v>100</v>
      </c>
      <c r="D103" s="7">
        <v>238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f t="shared" si="21"/>
        <v>0</v>
      </c>
      <c r="U103" s="7">
        <v>0</v>
      </c>
      <c r="V103" s="16"/>
      <c r="W103" s="19">
        <v>0</v>
      </c>
      <c r="X103" s="19">
        <v>0</v>
      </c>
      <c r="Y103" s="19">
        <v>0</v>
      </c>
      <c r="Z103" s="19">
        <f t="shared" si="26"/>
        <v>0</v>
      </c>
      <c r="AA103" s="19">
        <f t="shared" si="27"/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41">
        <v>0</v>
      </c>
      <c r="AL103" s="19">
        <v>0</v>
      </c>
      <c r="AM103" s="19">
        <v>0</v>
      </c>
      <c r="AO103" s="22">
        <v>0</v>
      </c>
      <c r="AP103" s="22">
        <v>0</v>
      </c>
      <c r="AQ103" s="7">
        <v>0</v>
      </c>
      <c r="AR103" s="7">
        <v>0</v>
      </c>
      <c r="AS103" s="7">
        <v>0</v>
      </c>
      <c r="AT103" s="7">
        <v>0</v>
      </c>
      <c r="AV103" s="33">
        <v>0</v>
      </c>
      <c r="AW103" s="33">
        <v>0</v>
      </c>
      <c r="AX103" s="33">
        <v>0</v>
      </c>
      <c r="AZ103" s="33">
        <v>0</v>
      </c>
      <c r="BA103" s="33">
        <v>0</v>
      </c>
      <c r="BB103" s="33">
        <v>0</v>
      </c>
    </row>
    <row r="104" spans="1:54" x14ac:dyDescent="0.25">
      <c r="A104" s="10" t="s">
        <v>310</v>
      </c>
      <c r="B104" s="10" t="s">
        <v>99</v>
      </c>
      <c r="C104" s="7" t="s">
        <v>100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8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f t="shared" si="21"/>
        <v>0</v>
      </c>
      <c r="U104" s="7">
        <v>0</v>
      </c>
      <c r="V104" s="16"/>
      <c r="W104" s="19">
        <v>0</v>
      </c>
      <c r="X104" s="19">
        <v>0</v>
      </c>
      <c r="Y104" s="19">
        <v>0</v>
      </c>
      <c r="Z104" s="19">
        <f t="shared" si="26"/>
        <v>0</v>
      </c>
      <c r="AA104" s="19">
        <f t="shared" si="27"/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41">
        <v>0</v>
      </c>
      <c r="AL104" s="19">
        <v>0</v>
      </c>
      <c r="AM104" s="19">
        <v>0</v>
      </c>
      <c r="AO104" s="22">
        <v>0</v>
      </c>
      <c r="AP104" s="22">
        <v>0</v>
      </c>
      <c r="AQ104" s="7">
        <v>0</v>
      </c>
      <c r="AR104" s="7">
        <v>0</v>
      </c>
      <c r="AS104" s="7">
        <v>0</v>
      </c>
      <c r="AT104" s="7">
        <v>0</v>
      </c>
      <c r="AV104" s="33">
        <v>0</v>
      </c>
      <c r="AW104" s="33">
        <v>0</v>
      </c>
      <c r="AX104" s="33">
        <v>0</v>
      </c>
      <c r="AZ104" s="33">
        <v>0</v>
      </c>
      <c r="BA104" s="33">
        <v>0</v>
      </c>
      <c r="BB104" s="33">
        <v>0</v>
      </c>
    </row>
    <row r="105" spans="1:54" x14ac:dyDescent="0.25">
      <c r="A105" s="78" t="s">
        <v>115</v>
      </c>
      <c r="B105" s="1" t="s">
        <v>116</v>
      </c>
      <c r="C105" s="7" t="s">
        <v>583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8</v>
      </c>
      <c r="J105" s="7">
        <v>0</v>
      </c>
      <c r="K105" s="7">
        <v>0</v>
      </c>
      <c r="L105" s="7">
        <v>26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50</v>
      </c>
      <c r="S105" s="7">
        <v>50</v>
      </c>
      <c r="T105" s="7">
        <f t="shared" si="21"/>
        <v>100</v>
      </c>
      <c r="U105" s="7">
        <v>0</v>
      </c>
      <c r="V105" s="16"/>
      <c r="W105" s="19">
        <v>0</v>
      </c>
      <c r="X105" s="19">
        <v>0</v>
      </c>
      <c r="Y105" s="19">
        <v>0</v>
      </c>
      <c r="Z105" s="19">
        <f t="shared" si="26"/>
        <v>0</v>
      </c>
      <c r="AA105" s="19">
        <f t="shared" si="27"/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41">
        <v>0</v>
      </c>
      <c r="AL105" s="19">
        <v>0</v>
      </c>
      <c r="AM105" s="19">
        <v>0</v>
      </c>
      <c r="AO105" s="22">
        <v>0</v>
      </c>
      <c r="AP105" s="22">
        <v>0</v>
      </c>
      <c r="AQ105" s="7">
        <v>0</v>
      </c>
      <c r="AR105" s="7">
        <v>0</v>
      </c>
      <c r="AS105" s="7">
        <v>0</v>
      </c>
      <c r="AT105" s="7">
        <v>0</v>
      </c>
      <c r="AV105" s="33">
        <v>0</v>
      </c>
      <c r="AW105" s="33">
        <v>0</v>
      </c>
      <c r="AX105" s="33">
        <v>0</v>
      </c>
      <c r="AZ105" s="33">
        <v>0</v>
      </c>
      <c r="BA105" s="33">
        <v>0</v>
      </c>
      <c r="BB105" s="33">
        <v>0</v>
      </c>
    </row>
    <row r="106" spans="1:54" x14ac:dyDescent="0.25">
      <c r="A106" s="10" t="s">
        <v>311</v>
      </c>
      <c r="B106" s="10" t="s">
        <v>581</v>
      </c>
      <c r="C106" s="7" t="s">
        <v>582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1</v>
      </c>
      <c r="J106" s="7">
        <v>0</v>
      </c>
      <c r="K106" s="7">
        <v>0</v>
      </c>
      <c r="L106" s="7">
        <v>2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f t="shared" si="21"/>
        <v>0</v>
      </c>
      <c r="U106" s="7">
        <v>0</v>
      </c>
      <c r="V106" s="16"/>
      <c r="W106" s="19">
        <v>0</v>
      </c>
      <c r="X106" s="19">
        <v>0</v>
      </c>
      <c r="Y106" s="19">
        <v>0</v>
      </c>
      <c r="Z106" s="19">
        <f t="shared" si="26"/>
        <v>0</v>
      </c>
      <c r="AA106" s="19">
        <f t="shared" si="27"/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41">
        <v>0</v>
      </c>
      <c r="AL106" s="19">
        <v>0</v>
      </c>
      <c r="AM106" s="19">
        <v>0</v>
      </c>
      <c r="AO106" s="22">
        <v>0</v>
      </c>
      <c r="AP106" s="22">
        <v>0</v>
      </c>
      <c r="AQ106" s="7">
        <v>0</v>
      </c>
      <c r="AR106" s="7">
        <v>0</v>
      </c>
      <c r="AS106" s="7">
        <v>0</v>
      </c>
      <c r="AT106" s="7">
        <v>0</v>
      </c>
      <c r="AV106" s="33">
        <v>0</v>
      </c>
      <c r="AW106" s="33">
        <v>0</v>
      </c>
      <c r="AX106" s="33">
        <v>0</v>
      </c>
      <c r="AZ106" s="33">
        <v>0</v>
      </c>
      <c r="BA106" s="33">
        <v>0</v>
      </c>
      <c r="BB106" s="33">
        <v>0</v>
      </c>
    </row>
    <row r="107" spans="1:54" x14ac:dyDescent="0.25">
      <c r="A107" s="10" t="s">
        <v>312</v>
      </c>
      <c r="B107" s="10" t="s">
        <v>580</v>
      </c>
      <c r="C107" s="7" t="s">
        <v>570</v>
      </c>
      <c r="D107" s="7">
        <v>0</v>
      </c>
      <c r="E107" s="7">
        <v>0</v>
      </c>
      <c r="F107" s="7">
        <v>12</v>
      </c>
      <c r="G107" s="7">
        <v>57</v>
      </c>
      <c r="H107" s="7">
        <v>0</v>
      </c>
      <c r="I107" s="7">
        <v>81</v>
      </c>
      <c r="J107" s="7">
        <v>58</v>
      </c>
      <c r="K107" s="7">
        <v>84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f t="shared" si="21"/>
        <v>0</v>
      </c>
      <c r="U107" s="7">
        <v>0</v>
      </c>
      <c r="V107" s="16"/>
      <c r="W107" s="19">
        <v>0</v>
      </c>
      <c r="X107" s="19">
        <v>0</v>
      </c>
      <c r="Y107" s="19">
        <v>0</v>
      </c>
      <c r="Z107" s="19">
        <f t="shared" si="26"/>
        <v>0</v>
      </c>
      <c r="AA107" s="19">
        <f t="shared" si="27"/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41">
        <v>0</v>
      </c>
      <c r="AL107" s="19">
        <v>0</v>
      </c>
      <c r="AM107" s="19">
        <v>0</v>
      </c>
      <c r="AO107" s="22">
        <v>0</v>
      </c>
      <c r="AP107" s="22">
        <v>0</v>
      </c>
      <c r="AQ107" s="7">
        <v>0</v>
      </c>
      <c r="AR107" s="7">
        <v>0</v>
      </c>
      <c r="AS107" s="7">
        <v>0</v>
      </c>
      <c r="AT107" s="7">
        <v>0</v>
      </c>
      <c r="AV107" s="33">
        <v>0</v>
      </c>
      <c r="AW107" s="33">
        <v>0</v>
      </c>
      <c r="AX107" s="33">
        <v>0</v>
      </c>
      <c r="AZ107" s="33">
        <v>0</v>
      </c>
      <c r="BA107" s="33">
        <v>0</v>
      </c>
      <c r="BB107" s="33">
        <v>0</v>
      </c>
    </row>
    <row r="108" spans="1:54" x14ac:dyDescent="0.25">
      <c r="A108" s="10" t="s">
        <v>313</v>
      </c>
      <c r="B108" s="10" t="s">
        <v>0</v>
      </c>
      <c r="C108" s="7" t="s">
        <v>570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8</v>
      </c>
      <c r="J108" s="7">
        <v>0</v>
      </c>
      <c r="K108" s="7">
        <v>46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f t="shared" si="21"/>
        <v>0</v>
      </c>
      <c r="U108" s="7">
        <v>10</v>
      </c>
      <c r="V108" s="16"/>
      <c r="W108" s="19">
        <v>0</v>
      </c>
      <c r="X108" s="19">
        <v>0</v>
      </c>
      <c r="Y108" s="19">
        <v>0</v>
      </c>
      <c r="Z108" s="19">
        <f t="shared" si="26"/>
        <v>0</v>
      </c>
      <c r="AA108" s="19">
        <f t="shared" si="27"/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41">
        <v>0</v>
      </c>
      <c r="AL108" s="19">
        <v>0</v>
      </c>
      <c r="AM108" s="19">
        <v>0</v>
      </c>
      <c r="AO108" s="22">
        <v>0</v>
      </c>
      <c r="AP108" s="22">
        <v>0</v>
      </c>
      <c r="AQ108" s="7">
        <v>0</v>
      </c>
      <c r="AR108" s="7">
        <v>0</v>
      </c>
      <c r="AS108" s="7">
        <v>0</v>
      </c>
      <c r="AT108" s="7">
        <v>0</v>
      </c>
      <c r="AV108" s="33">
        <v>0</v>
      </c>
      <c r="AW108" s="33">
        <v>0</v>
      </c>
      <c r="AX108" s="33">
        <v>0</v>
      </c>
      <c r="AZ108" s="33">
        <v>0</v>
      </c>
      <c r="BA108" s="33">
        <v>0</v>
      </c>
      <c r="BB108" s="33">
        <v>0</v>
      </c>
    </row>
    <row r="109" spans="1:54" x14ac:dyDescent="0.25">
      <c r="A109" s="10" t="s">
        <v>314</v>
      </c>
      <c r="B109" s="10" t="s">
        <v>579</v>
      </c>
      <c r="C109" s="7" t="s">
        <v>572</v>
      </c>
      <c r="D109" s="7">
        <v>34</v>
      </c>
      <c r="E109" s="7">
        <v>22</v>
      </c>
      <c r="F109" s="7">
        <v>9</v>
      </c>
      <c r="G109" s="7">
        <v>16</v>
      </c>
      <c r="H109" s="7">
        <v>24</v>
      </c>
      <c r="I109" s="7">
        <v>10</v>
      </c>
      <c r="J109" s="7">
        <v>30</v>
      </c>
      <c r="K109" s="7">
        <v>32</v>
      </c>
      <c r="L109" s="7">
        <v>40</v>
      </c>
      <c r="M109" s="7">
        <v>32</v>
      </c>
      <c r="N109" s="7">
        <v>6</v>
      </c>
      <c r="O109" s="7">
        <v>6</v>
      </c>
      <c r="P109" s="7">
        <v>6</v>
      </c>
      <c r="Q109" s="7">
        <v>18</v>
      </c>
      <c r="R109" s="7">
        <v>30</v>
      </c>
      <c r="S109" s="7">
        <v>30</v>
      </c>
      <c r="T109" s="7">
        <f t="shared" si="21"/>
        <v>60</v>
      </c>
      <c r="U109" s="7">
        <v>41</v>
      </c>
      <c r="V109" s="16"/>
      <c r="W109" s="19">
        <v>0</v>
      </c>
      <c r="X109" s="19">
        <v>0</v>
      </c>
      <c r="Y109" s="19">
        <v>0</v>
      </c>
      <c r="Z109" s="19">
        <f t="shared" si="26"/>
        <v>0</v>
      </c>
      <c r="AA109" s="19">
        <f t="shared" si="27"/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41">
        <v>0</v>
      </c>
      <c r="AL109" s="19">
        <v>0</v>
      </c>
      <c r="AM109" s="19">
        <v>0</v>
      </c>
      <c r="AO109" s="22">
        <v>0</v>
      </c>
      <c r="AP109" s="22">
        <v>0</v>
      </c>
      <c r="AQ109" s="7">
        <v>0</v>
      </c>
      <c r="AR109" s="7">
        <v>0</v>
      </c>
      <c r="AS109" s="7">
        <v>0</v>
      </c>
      <c r="AT109" s="7">
        <v>0</v>
      </c>
      <c r="AV109" s="33">
        <v>0</v>
      </c>
      <c r="AW109" s="33">
        <v>0</v>
      </c>
      <c r="AX109" s="33">
        <v>0</v>
      </c>
      <c r="AZ109" s="33">
        <v>0</v>
      </c>
      <c r="BA109" s="33">
        <v>0</v>
      </c>
      <c r="BB109" s="33">
        <v>0</v>
      </c>
    </row>
    <row r="110" spans="1:54" x14ac:dyDescent="0.25">
      <c r="A110" s="10" t="s">
        <v>315</v>
      </c>
      <c r="B110" s="10" t="s">
        <v>106</v>
      </c>
      <c r="C110" s="7" t="s">
        <v>103</v>
      </c>
      <c r="D110" s="7">
        <v>0</v>
      </c>
      <c r="E110" s="7">
        <v>0</v>
      </c>
      <c r="F110" s="7">
        <v>0</v>
      </c>
      <c r="G110" s="7">
        <v>6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2</v>
      </c>
      <c r="S110" s="7">
        <v>2</v>
      </c>
      <c r="T110" s="7">
        <f t="shared" si="21"/>
        <v>4</v>
      </c>
      <c r="U110" s="7">
        <v>0</v>
      </c>
      <c r="V110" s="16"/>
      <c r="W110" s="25"/>
      <c r="X110" s="25"/>
      <c r="Y110" s="25"/>
      <c r="Z110" s="19">
        <f t="shared" si="26"/>
        <v>0</v>
      </c>
      <c r="AA110" s="19">
        <f t="shared" si="27"/>
        <v>0</v>
      </c>
      <c r="AB110" s="25"/>
      <c r="AC110" s="20">
        <v>0</v>
      </c>
      <c r="AD110" s="41">
        <v>0</v>
      </c>
      <c r="AE110" s="41">
        <v>0</v>
      </c>
      <c r="AF110" s="41">
        <v>0</v>
      </c>
      <c r="AG110" s="41">
        <v>0</v>
      </c>
      <c r="AH110" s="41">
        <v>0</v>
      </c>
      <c r="AI110" s="41">
        <v>0</v>
      </c>
      <c r="AJ110" s="41">
        <v>0</v>
      </c>
      <c r="AK110" s="41">
        <v>0</v>
      </c>
      <c r="AL110" s="41">
        <v>0</v>
      </c>
      <c r="AM110" s="41">
        <v>0</v>
      </c>
      <c r="AO110" s="22">
        <v>0</v>
      </c>
      <c r="AP110" s="22">
        <v>0</v>
      </c>
      <c r="AQ110" s="7">
        <v>0</v>
      </c>
      <c r="AR110" s="7">
        <v>0</v>
      </c>
      <c r="AS110" s="7">
        <v>0</v>
      </c>
      <c r="AT110" s="7">
        <v>0</v>
      </c>
      <c r="AV110" s="33">
        <v>0</v>
      </c>
      <c r="AW110" s="33">
        <v>0</v>
      </c>
      <c r="AX110" s="33">
        <v>0</v>
      </c>
      <c r="AZ110" s="33">
        <v>0</v>
      </c>
      <c r="BA110" s="33">
        <v>0</v>
      </c>
      <c r="BB110" s="33">
        <v>0</v>
      </c>
    </row>
    <row r="111" spans="1:54" x14ac:dyDescent="0.25">
      <c r="A111" s="10" t="s">
        <v>316</v>
      </c>
      <c r="B111" s="10" t="s">
        <v>481</v>
      </c>
      <c r="C111" s="7" t="s">
        <v>383</v>
      </c>
      <c r="D111" s="7">
        <v>0</v>
      </c>
      <c r="E111" s="7">
        <v>0</v>
      </c>
      <c r="F111" s="7">
        <v>6</v>
      </c>
      <c r="G111" s="7">
        <v>6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2</v>
      </c>
      <c r="S111" s="7">
        <v>2</v>
      </c>
      <c r="T111" s="7">
        <f t="shared" si="21"/>
        <v>4</v>
      </c>
      <c r="U111" s="7">
        <v>0</v>
      </c>
      <c r="V111" s="16"/>
      <c r="W111" s="25"/>
      <c r="X111" s="25"/>
      <c r="Y111" s="25"/>
      <c r="Z111" s="19">
        <f t="shared" si="26"/>
        <v>0</v>
      </c>
      <c r="AA111" s="19">
        <f t="shared" si="27"/>
        <v>0</v>
      </c>
      <c r="AB111" s="19">
        <v>113000</v>
      </c>
      <c r="AC111" s="20">
        <v>375</v>
      </c>
      <c r="AD111" s="41">
        <v>0.77</v>
      </c>
      <c r="AE111" s="41">
        <v>2</v>
      </c>
      <c r="AF111" s="41">
        <v>0</v>
      </c>
      <c r="AG111" s="41">
        <v>0</v>
      </c>
      <c r="AH111" s="41">
        <v>0</v>
      </c>
      <c r="AI111" s="41">
        <v>0</v>
      </c>
      <c r="AJ111" s="41">
        <v>0</v>
      </c>
      <c r="AK111" s="41">
        <v>0</v>
      </c>
      <c r="AL111" s="41">
        <v>0</v>
      </c>
      <c r="AM111" s="41">
        <v>0</v>
      </c>
      <c r="AN111" s="16">
        <v>0</v>
      </c>
      <c r="AO111" s="22">
        <v>0</v>
      </c>
      <c r="AP111" s="22">
        <v>0</v>
      </c>
      <c r="AQ111" s="7">
        <v>0</v>
      </c>
      <c r="AR111" s="7">
        <v>0</v>
      </c>
      <c r="AS111" s="7">
        <v>0</v>
      </c>
      <c r="AT111" s="7">
        <v>0</v>
      </c>
      <c r="AV111" s="23">
        <v>0</v>
      </c>
      <c r="AW111" s="23">
        <v>0</v>
      </c>
      <c r="AX111" s="20">
        <v>0</v>
      </c>
      <c r="AZ111" s="23">
        <v>0</v>
      </c>
      <c r="BA111" s="23">
        <v>0</v>
      </c>
      <c r="BB111" s="20">
        <v>0</v>
      </c>
    </row>
    <row r="112" spans="1:54" x14ac:dyDescent="0.25">
      <c r="A112" s="10" t="s">
        <v>317</v>
      </c>
      <c r="B112" s="10" t="s">
        <v>578</v>
      </c>
      <c r="C112" s="7" t="s">
        <v>570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76</v>
      </c>
      <c r="J112" s="7">
        <v>0</v>
      </c>
      <c r="K112" s="7">
        <v>239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f t="shared" si="21"/>
        <v>0</v>
      </c>
      <c r="U112" s="7">
        <v>0</v>
      </c>
      <c r="V112" s="16"/>
      <c r="W112" s="19">
        <v>0</v>
      </c>
      <c r="X112" s="19">
        <v>0</v>
      </c>
      <c r="Y112" s="19">
        <v>0</v>
      </c>
      <c r="Z112" s="19">
        <f t="shared" si="26"/>
        <v>0</v>
      </c>
      <c r="AA112" s="19">
        <f t="shared" si="27"/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41">
        <v>0</v>
      </c>
      <c r="AL112" s="19">
        <v>0</v>
      </c>
      <c r="AM112" s="19">
        <v>0</v>
      </c>
      <c r="AO112" s="22">
        <v>0</v>
      </c>
      <c r="AP112" s="22">
        <v>0</v>
      </c>
      <c r="AQ112" s="7">
        <v>0</v>
      </c>
      <c r="AR112" s="7">
        <v>0</v>
      </c>
      <c r="AS112" s="7">
        <v>0</v>
      </c>
      <c r="AT112" s="7">
        <v>0</v>
      </c>
      <c r="AV112" s="33">
        <v>0</v>
      </c>
      <c r="AW112" s="33">
        <v>0</v>
      </c>
      <c r="AX112" s="33">
        <v>0</v>
      </c>
      <c r="AZ112" s="33">
        <v>0</v>
      </c>
      <c r="BA112" s="33">
        <v>0</v>
      </c>
      <c r="BB112" s="33">
        <v>0</v>
      </c>
    </row>
    <row r="113" spans="1:54" x14ac:dyDescent="0.25">
      <c r="A113" s="10" t="s">
        <v>318</v>
      </c>
      <c r="B113" s="10" t="s">
        <v>578</v>
      </c>
      <c r="C113" s="7" t="s">
        <v>570</v>
      </c>
      <c r="D113" s="7">
        <v>1129</v>
      </c>
      <c r="E113" s="7">
        <v>186</v>
      </c>
      <c r="F113" s="7">
        <v>269</v>
      </c>
      <c r="G113" s="7">
        <v>679</v>
      </c>
      <c r="H113" s="7">
        <v>240</v>
      </c>
      <c r="I113" s="7">
        <v>856</v>
      </c>
      <c r="J113" s="7">
        <v>934</v>
      </c>
      <c r="K113" s="7">
        <v>53</v>
      </c>
      <c r="L113" s="7">
        <v>568</v>
      </c>
      <c r="M113" s="7">
        <v>259</v>
      </c>
      <c r="N113" s="7">
        <v>95</v>
      </c>
      <c r="O113" s="7">
        <v>95</v>
      </c>
      <c r="P113" s="7">
        <v>95</v>
      </c>
      <c r="Q113" s="7">
        <v>108</v>
      </c>
      <c r="R113" s="7">
        <v>0</v>
      </c>
      <c r="S113" s="7">
        <v>0</v>
      </c>
      <c r="T113" s="7">
        <f t="shared" si="21"/>
        <v>0</v>
      </c>
      <c r="U113" s="7">
        <v>149</v>
      </c>
      <c r="V113" s="16"/>
      <c r="W113" s="19">
        <v>0</v>
      </c>
      <c r="X113" s="19">
        <v>0</v>
      </c>
      <c r="Y113" s="19">
        <v>0</v>
      </c>
      <c r="Z113" s="19">
        <f t="shared" si="26"/>
        <v>0</v>
      </c>
      <c r="AA113" s="19">
        <f t="shared" si="27"/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41">
        <v>0</v>
      </c>
      <c r="AL113" s="19">
        <v>0</v>
      </c>
      <c r="AM113" s="19">
        <v>0</v>
      </c>
      <c r="AO113" s="22">
        <v>0</v>
      </c>
      <c r="AP113" s="22">
        <v>0</v>
      </c>
      <c r="AQ113" s="7">
        <v>0</v>
      </c>
      <c r="AR113" s="7">
        <v>0</v>
      </c>
      <c r="AS113" s="7">
        <v>0</v>
      </c>
      <c r="AT113" s="7">
        <v>0</v>
      </c>
      <c r="AV113" s="33">
        <v>0</v>
      </c>
      <c r="AW113" s="33">
        <v>0</v>
      </c>
      <c r="AX113" s="33">
        <v>0</v>
      </c>
      <c r="AZ113" s="33">
        <v>0</v>
      </c>
      <c r="BA113" s="33">
        <v>0</v>
      </c>
      <c r="BB113" s="33">
        <v>0</v>
      </c>
    </row>
    <row r="114" spans="1:54" x14ac:dyDescent="0.25">
      <c r="A114" s="10" t="s">
        <v>319</v>
      </c>
      <c r="B114" s="10" t="s">
        <v>45</v>
      </c>
      <c r="C114" s="7" t="s">
        <v>577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8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f t="shared" si="21"/>
        <v>0</v>
      </c>
      <c r="U114" s="7">
        <v>0</v>
      </c>
      <c r="V114" s="16"/>
      <c r="W114" s="19">
        <v>0</v>
      </c>
      <c r="X114" s="19">
        <v>0</v>
      </c>
      <c r="Y114" s="19">
        <v>0</v>
      </c>
      <c r="Z114" s="19">
        <f t="shared" si="26"/>
        <v>0</v>
      </c>
      <c r="AA114" s="19">
        <f t="shared" si="27"/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41">
        <v>0</v>
      </c>
      <c r="AL114" s="19">
        <v>0</v>
      </c>
      <c r="AM114" s="19">
        <v>0</v>
      </c>
      <c r="AO114" s="22">
        <v>0</v>
      </c>
      <c r="AP114" s="22">
        <v>0</v>
      </c>
      <c r="AQ114" s="7">
        <v>0</v>
      </c>
      <c r="AR114" s="7">
        <v>0</v>
      </c>
      <c r="AS114" s="7">
        <v>0</v>
      </c>
      <c r="AT114" s="7">
        <v>0</v>
      </c>
      <c r="AV114" s="33">
        <v>0</v>
      </c>
      <c r="AW114" s="33">
        <v>0</v>
      </c>
      <c r="AX114" s="33">
        <v>0</v>
      </c>
      <c r="AZ114" s="33">
        <v>0</v>
      </c>
      <c r="BA114" s="33">
        <v>0</v>
      </c>
      <c r="BB114" s="33">
        <v>0</v>
      </c>
    </row>
    <row r="115" spans="1:54" x14ac:dyDescent="0.25">
      <c r="A115" s="10" t="s">
        <v>320</v>
      </c>
      <c r="B115" s="10" t="s">
        <v>559</v>
      </c>
      <c r="C115" s="7" t="s">
        <v>101</v>
      </c>
      <c r="D115" s="7">
        <v>0</v>
      </c>
      <c r="E115" s="7">
        <v>4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4</v>
      </c>
      <c r="R115" s="7">
        <v>0</v>
      </c>
      <c r="S115" s="7">
        <v>0</v>
      </c>
      <c r="T115" s="7">
        <f t="shared" si="21"/>
        <v>0</v>
      </c>
      <c r="U115" s="7">
        <v>0</v>
      </c>
      <c r="V115" s="16"/>
      <c r="W115" s="19">
        <v>192</v>
      </c>
      <c r="X115" s="19">
        <v>70</v>
      </c>
      <c r="Y115" s="19">
        <v>54</v>
      </c>
      <c r="Z115" s="19">
        <f t="shared" si="26"/>
        <v>93.333333333333329</v>
      </c>
      <c r="AA115" s="19">
        <f t="shared" si="27"/>
        <v>420</v>
      </c>
      <c r="AB115" s="19">
        <v>4100</v>
      </c>
      <c r="AC115" s="19">
        <v>0</v>
      </c>
      <c r="AD115" s="19">
        <v>0</v>
      </c>
      <c r="AE115" s="19">
        <v>0</v>
      </c>
      <c r="AF115" s="19">
        <v>0</v>
      </c>
      <c r="AG115" s="19">
        <f t="shared" ref="AG115:AJ116" si="28">(AD115/12)*(AE115/12)</f>
        <v>0</v>
      </c>
      <c r="AH115" s="19">
        <f t="shared" si="28"/>
        <v>0</v>
      </c>
      <c r="AI115" s="19">
        <f t="shared" si="28"/>
        <v>0</v>
      </c>
      <c r="AJ115" s="19">
        <f t="shared" si="28"/>
        <v>0</v>
      </c>
      <c r="AK115" s="41">
        <v>0</v>
      </c>
      <c r="AL115" s="19">
        <f>(AH115/12)*(AI115/12)</f>
        <v>0</v>
      </c>
      <c r="AM115" s="19">
        <f>(AI115/12)*(AJ115/12)</f>
        <v>0</v>
      </c>
      <c r="AO115" s="22">
        <v>0</v>
      </c>
      <c r="AP115" s="22">
        <v>0</v>
      </c>
      <c r="AQ115" s="7">
        <v>0</v>
      </c>
      <c r="AR115" s="7">
        <v>0</v>
      </c>
      <c r="AS115" s="7">
        <v>0</v>
      </c>
      <c r="AT115" s="7">
        <v>0</v>
      </c>
      <c r="AV115" s="33">
        <f>1809/Z115</f>
        <v>19.38214285714286</v>
      </c>
      <c r="AW115" s="20">
        <f t="shared" si="23"/>
        <v>29.26829268292683</v>
      </c>
      <c r="AX115" s="20">
        <f>Z115/1809</f>
        <v>5.1593882439653578E-2</v>
      </c>
      <c r="AZ115" s="33">
        <f>1850/Z115</f>
        <v>19.821428571428573</v>
      </c>
      <c r="BA115" s="20">
        <f>412000/AB115</f>
        <v>100.48780487804878</v>
      </c>
      <c r="BB115" s="20">
        <f>Z115/1850</f>
        <v>5.0450450450450449E-2</v>
      </c>
    </row>
    <row r="116" spans="1:54" x14ac:dyDescent="0.25">
      <c r="A116" s="10" t="s">
        <v>321</v>
      </c>
      <c r="B116" s="10" t="s">
        <v>65</v>
      </c>
      <c r="C116" s="7" t="s">
        <v>101</v>
      </c>
      <c r="D116" s="7">
        <v>0</v>
      </c>
      <c r="E116" s="7">
        <v>18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6</v>
      </c>
      <c r="R116" s="7">
        <v>30</v>
      </c>
      <c r="S116" s="7">
        <v>30</v>
      </c>
      <c r="T116" s="7">
        <f t="shared" si="21"/>
        <v>60</v>
      </c>
      <c r="U116" s="7">
        <v>0</v>
      </c>
      <c r="V116" s="16"/>
      <c r="W116" s="19">
        <v>383</v>
      </c>
      <c r="X116" s="19">
        <v>102</v>
      </c>
      <c r="Y116" s="19">
        <v>73</v>
      </c>
      <c r="Z116" s="19">
        <f t="shared" si="26"/>
        <v>271.29166666666669</v>
      </c>
      <c r="AA116" s="19">
        <f t="shared" si="27"/>
        <v>1650.3576388888889</v>
      </c>
      <c r="AB116" s="19">
        <v>9840</v>
      </c>
      <c r="AC116" s="19">
        <v>0</v>
      </c>
      <c r="AD116" s="19">
        <v>0</v>
      </c>
      <c r="AE116" s="19">
        <v>0</v>
      </c>
      <c r="AF116" s="19">
        <v>0</v>
      </c>
      <c r="AG116" s="19">
        <f t="shared" si="28"/>
        <v>0</v>
      </c>
      <c r="AH116" s="19">
        <f t="shared" si="28"/>
        <v>0</v>
      </c>
      <c r="AI116" s="19">
        <f t="shared" si="28"/>
        <v>0</v>
      </c>
      <c r="AJ116" s="19">
        <f t="shared" si="28"/>
        <v>0</v>
      </c>
      <c r="AK116" s="41">
        <v>0</v>
      </c>
      <c r="AL116" s="19">
        <f>(AH116/12)*(AI116/12)</f>
        <v>0</v>
      </c>
      <c r="AM116" s="19">
        <f>(AI116/12)*(AJ116/12)</f>
        <v>0</v>
      </c>
      <c r="AO116" s="22">
        <v>0</v>
      </c>
      <c r="AP116" s="22">
        <v>0</v>
      </c>
      <c r="AQ116" s="7">
        <v>0</v>
      </c>
      <c r="AR116" s="7">
        <v>0</v>
      </c>
      <c r="AS116" s="7">
        <v>0</v>
      </c>
      <c r="AT116" s="7">
        <v>0</v>
      </c>
      <c r="AV116" s="33">
        <f>1809/Z116</f>
        <v>6.6681001382276142</v>
      </c>
      <c r="AW116" s="20">
        <f t="shared" si="23"/>
        <v>12.195121951219512</v>
      </c>
      <c r="AX116" s="20">
        <f>Z116/1809</f>
        <v>0.14996775382347521</v>
      </c>
      <c r="AZ116" s="33">
        <f>1850/Z116</f>
        <v>6.8192289970818614</v>
      </c>
      <c r="BA116" s="20">
        <f>412000/AB116</f>
        <v>41.869918699186989</v>
      </c>
      <c r="BB116" s="20">
        <f>Z116/1850</f>
        <v>0.14664414414414415</v>
      </c>
    </row>
    <row r="117" spans="1:54" x14ac:dyDescent="0.25">
      <c r="A117" s="10" t="s">
        <v>322</v>
      </c>
      <c r="B117" s="10" t="s">
        <v>48</v>
      </c>
      <c r="C117" s="7" t="s">
        <v>381</v>
      </c>
      <c r="D117" s="7">
        <v>15</v>
      </c>
      <c r="E117" s="7">
        <v>0</v>
      </c>
      <c r="F117" s="7">
        <v>1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9</v>
      </c>
      <c r="S117" s="7">
        <v>9</v>
      </c>
      <c r="T117" s="7">
        <f t="shared" si="21"/>
        <v>18</v>
      </c>
      <c r="U117" s="7">
        <v>0</v>
      </c>
      <c r="V117" s="16"/>
      <c r="W117" s="19">
        <v>321</v>
      </c>
      <c r="X117" s="19">
        <v>131</v>
      </c>
      <c r="Y117" s="19">
        <v>131</v>
      </c>
      <c r="Z117" s="19">
        <f t="shared" si="26"/>
        <v>292.02083333333331</v>
      </c>
      <c r="AA117" s="19">
        <f t="shared" si="27"/>
        <v>3187.8940972222217</v>
      </c>
      <c r="AB117" s="19">
        <v>62000</v>
      </c>
      <c r="AC117" s="20">
        <v>171</v>
      </c>
      <c r="AD117" s="41">
        <v>1.75</v>
      </c>
      <c r="AE117" s="41">
        <v>3</v>
      </c>
      <c r="AF117" s="41">
        <v>10</v>
      </c>
      <c r="AG117" s="41">
        <v>0</v>
      </c>
      <c r="AH117" s="41">
        <v>0</v>
      </c>
      <c r="AI117" s="41">
        <v>0</v>
      </c>
      <c r="AJ117" s="41">
        <v>0</v>
      </c>
      <c r="AK117" s="41">
        <v>0</v>
      </c>
      <c r="AL117" s="41">
        <v>0</v>
      </c>
      <c r="AM117" s="41">
        <v>0</v>
      </c>
      <c r="AO117" s="22">
        <v>0</v>
      </c>
      <c r="AP117" s="22">
        <v>0</v>
      </c>
      <c r="AQ117" s="7">
        <v>0</v>
      </c>
      <c r="AR117" s="7">
        <v>0</v>
      </c>
      <c r="AS117" s="7">
        <v>0</v>
      </c>
      <c r="AT117" s="7">
        <v>0</v>
      </c>
      <c r="AV117" s="33">
        <v>0</v>
      </c>
      <c r="AW117" s="33">
        <v>0</v>
      </c>
      <c r="AX117" s="33">
        <v>0</v>
      </c>
      <c r="AZ117" s="33">
        <v>0</v>
      </c>
      <c r="BA117" s="33">
        <v>0</v>
      </c>
      <c r="BB117" s="33">
        <v>0</v>
      </c>
    </row>
    <row r="118" spans="1:54" x14ac:dyDescent="0.25">
      <c r="A118" s="10" t="s">
        <v>323</v>
      </c>
      <c r="B118" s="10" t="s">
        <v>47</v>
      </c>
      <c r="C118" s="7" t="s">
        <v>381</v>
      </c>
      <c r="D118" s="7">
        <v>223</v>
      </c>
      <c r="E118" s="7">
        <v>0</v>
      </c>
      <c r="F118" s="7">
        <v>12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96</v>
      </c>
      <c r="S118" s="7">
        <v>96</v>
      </c>
      <c r="T118" s="7">
        <f t="shared" si="21"/>
        <v>192</v>
      </c>
      <c r="U118" s="7">
        <v>0</v>
      </c>
      <c r="V118" s="16"/>
      <c r="W118" s="19">
        <v>321</v>
      </c>
      <c r="X118" s="19">
        <v>131</v>
      </c>
      <c r="Y118" s="19">
        <v>131</v>
      </c>
      <c r="Z118" s="19">
        <f t="shared" si="26"/>
        <v>292.02083333333331</v>
      </c>
      <c r="AA118" s="19">
        <f t="shared" si="27"/>
        <v>3187.8940972222217</v>
      </c>
      <c r="AB118" s="19">
        <v>62000</v>
      </c>
      <c r="AC118" s="20">
        <v>171</v>
      </c>
      <c r="AD118" s="41">
        <v>1.75</v>
      </c>
      <c r="AE118" s="41">
        <v>3</v>
      </c>
      <c r="AF118" s="41">
        <v>21</v>
      </c>
      <c r="AG118" s="41">
        <v>0</v>
      </c>
      <c r="AH118" s="41">
        <v>0</v>
      </c>
      <c r="AI118" s="41">
        <v>0</v>
      </c>
      <c r="AJ118" s="41">
        <v>0</v>
      </c>
      <c r="AK118" s="41">
        <v>0</v>
      </c>
      <c r="AL118" s="41">
        <v>0</v>
      </c>
      <c r="AM118" s="41">
        <v>0</v>
      </c>
      <c r="AO118" s="22">
        <v>0</v>
      </c>
      <c r="AP118" s="22">
        <v>0</v>
      </c>
      <c r="AQ118" s="7">
        <v>0</v>
      </c>
      <c r="AR118" s="7">
        <v>0</v>
      </c>
      <c r="AS118" s="7">
        <v>0</v>
      </c>
      <c r="AT118" s="7">
        <v>0</v>
      </c>
      <c r="AV118" s="33">
        <v>0</v>
      </c>
      <c r="AW118" s="33">
        <v>0</v>
      </c>
      <c r="AX118" s="33">
        <v>0</v>
      </c>
      <c r="AZ118" s="33">
        <v>0</v>
      </c>
      <c r="BA118" s="33">
        <v>0</v>
      </c>
      <c r="BB118" s="33">
        <v>0</v>
      </c>
    </row>
    <row r="119" spans="1:54" x14ac:dyDescent="0.25">
      <c r="A119" s="10" t="s">
        <v>324</v>
      </c>
      <c r="B119" s="10" t="s">
        <v>46</v>
      </c>
      <c r="C119" s="7" t="s">
        <v>381</v>
      </c>
      <c r="D119" s="7">
        <v>7</v>
      </c>
      <c r="E119" s="7">
        <v>0</v>
      </c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3</v>
      </c>
      <c r="S119" s="7">
        <v>3</v>
      </c>
      <c r="T119" s="7">
        <f t="shared" si="21"/>
        <v>6</v>
      </c>
      <c r="U119" s="7">
        <v>0</v>
      </c>
      <c r="V119" s="16"/>
      <c r="W119" s="19">
        <v>321</v>
      </c>
      <c r="X119" s="19">
        <v>131</v>
      </c>
      <c r="Y119" s="19">
        <v>131</v>
      </c>
      <c r="Z119" s="19">
        <f t="shared" si="26"/>
        <v>292.02083333333331</v>
      </c>
      <c r="AA119" s="19">
        <f t="shared" si="27"/>
        <v>3187.8940972222217</v>
      </c>
      <c r="AB119" s="19">
        <v>62000</v>
      </c>
      <c r="AC119" s="20">
        <v>171</v>
      </c>
      <c r="AD119" s="41">
        <v>1.75</v>
      </c>
      <c r="AE119" s="41">
        <v>3</v>
      </c>
      <c r="AF119" s="41">
        <v>5</v>
      </c>
      <c r="AG119" s="41">
        <v>0</v>
      </c>
      <c r="AH119" s="41">
        <v>0</v>
      </c>
      <c r="AI119" s="41">
        <v>0</v>
      </c>
      <c r="AJ119" s="41">
        <v>0</v>
      </c>
      <c r="AK119" s="41">
        <v>0</v>
      </c>
      <c r="AL119" s="41">
        <v>0</v>
      </c>
      <c r="AM119" s="41">
        <v>0</v>
      </c>
      <c r="AO119" s="22">
        <v>0</v>
      </c>
      <c r="AP119" s="22">
        <v>0</v>
      </c>
      <c r="AQ119" s="7">
        <v>0</v>
      </c>
      <c r="AR119" s="7">
        <v>0</v>
      </c>
      <c r="AS119" s="7">
        <v>0</v>
      </c>
      <c r="AT119" s="7">
        <v>0</v>
      </c>
      <c r="AV119" s="33">
        <v>0</v>
      </c>
      <c r="AW119" s="33">
        <v>0</v>
      </c>
      <c r="AX119" s="33">
        <v>0</v>
      </c>
      <c r="AZ119" s="33">
        <v>0</v>
      </c>
      <c r="BA119" s="33">
        <v>0</v>
      </c>
      <c r="BB119" s="33">
        <v>0</v>
      </c>
    </row>
    <row r="120" spans="1:54" x14ac:dyDescent="0.25">
      <c r="A120" s="10" t="s">
        <v>325</v>
      </c>
      <c r="B120" s="10" t="s">
        <v>64</v>
      </c>
      <c r="C120" s="7" t="s">
        <v>100</v>
      </c>
      <c r="D120" s="7">
        <v>53</v>
      </c>
      <c r="E120" s="7">
        <v>40</v>
      </c>
      <c r="F120" s="7">
        <v>24</v>
      </c>
      <c r="G120" s="7">
        <v>36</v>
      </c>
      <c r="H120" s="7">
        <v>50</v>
      </c>
      <c r="I120" s="7">
        <v>156</v>
      </c>
      <c r="J120" s="7">
        <v>77</v>
      </c>
      <c r="K120" s="7">
        <v>99</v>
      </c>
      <c r="L120" s="7">
        <v>10</v>
      </c>
      <c r="M120" s="7">
        <v>9</v>
      </c>
      <c r="N120" s="7">
        <v>6</v>
      </c>
      <c r="O120" s="7">
        <v>6</v>
      </c>
      <c r="P120" s="7">
        <v>6</v>
      </c>
      <c r="Q120" s="7">
        <v>26</v>
      </c>
      <c r="R120" s="7">
        <v>0</v>
      </c>
      <c r="S120" s="7">
        <v>0</v>
      </c>
      <c r="T120" s="7">
        <f t="shared" si="21"/>
        <v>0</v>
      </c>
      <c r="U120" s="7">
        <v>72</v>
      </c>
      <c r="V120" s="16"/>
      <c r="W120" s="19">
        <v>0</v>
      </c>
      <c r="X120" s="19">
        <v>0</v>
      </c>
      <c r="Y120" s="19">
        <v>0</v>
      </c>
      <c r="Z120" s="19">
        <f t="shared" si="26"/>
        <v>0</v>
      </c>
      <c r="AA120" s="19">
        <f t="shared" si="27"/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41">
        <v>0</v>
      </c>
      <c r="AL120" s="19">
        <v>0</v>
      </c>
      <c r="AM120" s="19">
        <v>0</v>
      </c>
      <c r="AO120" s="22">
        <v>0</v>
      </c>
      <c r="AP120" s="22">
        <v>0</v>
      </c>
      <c r="AQ120" s="7">
        <v>0</v>
      </c>
      <c r="AR120" s="7">
        <v>0</v>
      </c>
      <c r="AS120" s="7">
        <v>0</v>
      </c>
      <c r="AT120" s="7">
        <v>0</v>
      </c>
      <c r="AV120" s="33">
        <v>0</v>
      </c>
      <c r="AW120" s="33">
        <v>0</v>
      </c>
      <c r="AX120" s="33">
        <v>0</v>
      </c>
      <c r="AZ120" s="33">
        <v>0</v>
      </c>
      <c r="BA120" s="33">
        <v>0</v>
      </c>
      <c r="BB120" s="33">
        <v>0</v>
      </c>
    </row>
    <row r="121" spans="1:54" x14ac:dyDescent="0.25">
      <c r="A121" s="10" t="s">
        <v>326</v>
      </c>
      <c r="B121" s="10" t="s">
        <v>575</v>
      </c>
      <c r="C121" s="7" t="s">
        <v>576</v>
      </c>
      <c r="D121" s="7">
        <v>0</v>
      </c>
      <c r="E121" s="7">
        <v>0</v>
      </c>
      <c r="F121" s="7">
        <v>15</v>
      </c>
      <c r="G121" s="7">
        <v>36</v>
      </c>
      <c r="H121" s="7">
        <v>0</v>
      </c>
      <c r="I121" s="7">
        <v>18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f t="shared" si="21"/>
        <v>0</v>
      </c>
      <c r="U121" s="7">
        <v>0</v>
      </c>
      <c r="V121" s="16"/>
      <c r="W121" s="19">
        <v>0</v>
      </c>
      <c r="X121" s="19">
        <v>0</v>
      </c>
      <c r="Y121" s="19">
        <v>0</v>
      </c>
      <c r="Z121" s="19">
        <f t="shared" si="26"/>
        <v>0</v>
      </c>
      <c r="AA121" s="19">
        <f t="shared" si="27"/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41">
        <v>0</v>
      </c>
      <c r="AL121" s="19">
        <v>0</v>
      </c>
      <c r="AM121" s="19">
        <v>0</v>
      </c>
      <c r="AO121" s="22">
        <v>0</v>
      </c>
      <c r="AP121" s="22">
        <v>0</v>
      </c>
      <c r="AQ121" s="7">
        <v>0</v>
      </c>
      <c r="AR121" s="7">
        <v>0</v>
      </c>
      <c r="AS121" s="7">
        <v>0</v>
      </c>
      <c r="AT121" s="7">
        <v>0</v>
      </c>
      <c r="AV121" s="33">
        <v>0</v>
      </c>
      <c r="AW121" s="33">
        <v>0</v>
      </c>
      <c r="AX121" s="33">
        <v>0</v>
      </c>
      <c r="AZ121" s="33">
        <v>0</v>
      </c>
      <c r="BA121" s="33">
        <v>0</v>
      </c>
      <c r="BB121" s="33">
        <v>0</v>
      </c>
    </row>
    <row r="122" spans="1:54" x14ac:dyDescent="0.25">
      <c r="A122" s="10" t="s">
        <v>327</v>
      </c>
      <c r="B122" s="10" t="s">
        <v>49</v>
      </c>
      <c r="C122" s="7" t="s">
        <v>574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16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4</v>
      </c>
      <c r="S122" s="7">
        <v>4</v>
      </c>
      <c r="T122" s="7">
        <f t="shared" si="21"/>
        <v>8</v>
      </c>
      <c r="U122" s="7">
        <v>0</v>
      </c>
      <c r="V122" s="16"/>
      <c r="W122" s="19">
        <v>0</v>
      </c>
      <c r="X122" s="19">
        <v>0</v>
      </c>
      <c r="Y122" s="19">
        <v>0</v>
      </c>
      <c r="Z122" s="19">
        <f t="shared" si="26"/>
        <v>0</v>
      </c>
      <c r="AA122" s="19">
        <f t="shared" si="27"/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41">
        <v>0</v>
      </c>
      <c r="AL122" s="19">
        <v>0</v>
      </c>
      <c r="AM122" s="19">
        <v>0</v>
      </c>
      <c r="AO122" s="22">
        <v>0</v>
      </c>
      <c r="AP122" s="22">
        <v>0</v>
      </c>
      <c r="AQ122" s="7">
        <v>0</v>
      </c>
      <c r="AR122" s="7">
        <v>0</v>
      </c>
      <c r="AS122" s="7">
        <v>0</v>
      </c>
      <c r="AT122" s="7">
        <v>0</v>
      </c>
      <c r="AV122" s="33">
        <v>0</v>
      </c>
      <c r="AW122" s="33">
        <v>0</v>
      </c>
      <c r="AX122" s="33">
        <v>0</v>
      </c>
      <c r="AZ122" s="33">
        <v>0</v>
      </c>
      <c r="BA122" s="33">
        <v>0</v>
      </c>
      <c r="BB122" s="33">
        <v>0</v>
      </c>
    </row>
    <row r="123" spans="1:54" x14ac:dyDescent="0.25">
      <c r="A123" s="10" t="s">
        <v>328</v>
      </c>
      <c r="B123" s="10" t="s">
        <v>52</v>
      </c>
      <c r="C123" s="7" t="s">
        <v>88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16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4</v>
      </c>
      <c r="S123" s="7">
        <v>4</v>
      </c>
      <c r="T123" s="7">
        <f t="shared" si="21"/>
        <v>8</v>
      </c>
      <c r="U123" s="7">
        <v>0</v>
      </c>
      <c r="V123" s="16"/>
      <c r="W123" s="19">
        <v>252</v>
      </c>
      <c r="X123" s="19">
        <v>98</v>
      </c>
      <c r="Y123" s="19">
        <v>102</v>
      </c>
      <c r="Z123" s="19">
        <f t="shared" si="26"/>
        <v>171.5</v>
      </c>
      <c r="AA123" s="19">
        <f t="shared" si="27"/>
        <v>1457.75</v>
      </c>
      <c r="AB123" s="19">
        <v>28400</v>
      </c>
      <c r="AC123" s="20">
        <v>71</v>
      </c>
      <c r="AD123" s="41">
        <v>5.7</v>
      </c>
      <c r="AE123" s="41">
        <v>3</v>
      </c>
      <c r="AF123" s="41">
        <v>0</v>
      </c>
      <c r="AG123" s="41">
        <v>0</v>
      </c>
      <c r="AH123" s="41">
        <v>0</v>
      </c>
      <c r="AI123" s="82">
        <v>0</v>
      </c>
      <c r="AJ123" s="41">
        <v>0</v>
      </c>
      <c r="AK123" s="41">
        <v>0</v>
      </c>
      <c r="AL123" s="41">
        <v>0</v>
      </c>
      <c r="AM123" s="41">
        <v>0</v>
      </c>
      <c r="AO123" s="22">
        <v>0</v>
      </c>
      <c r="AP123" s="22">
        <v>0</v>
      </c>
      <c r="AQ123" s="7">
        <v>0</v>
      </c>
      <c r="AR123" s="7">
        <v>0</v>
      </c>
      <c r="AS123" s="7">
        <v>0</v>
      </c>
      <c r="AT123" s="7">
        <v>0</v>
      </c>
      <c r="AV123" s="20">
        <f t="shared" ref="AV123:AV128" si="29">1809/Z123</f>
        <v>10.548104956268222</v>
      </c>
      <c r="AW123" s="33">
        <f t="shared" si="23"/>
        <v>4.225352112676056</v>
      </c>
      <c r="AX123" s="20">
        <f t="shared" ref="AX123:AX128" si="30">AB123/120000</f>
        <v>0.23666666666666666</v>
      </c>
      <c r="AZ123" s="33">
        <f t="shared" ref="AZ123:AZ128" si="31">1850/Z123</f>
        <v>10.787172011661808</v>
      </c>
      <c r="BA123" s="20">
        <f t="shared" ref="BA123:BA128" si="32">412000/AB123</f>
        <v>14.507042253521126</v>
      </c>
      <c r="BB123" s="20">
        <f>AB123/412000</f>
        <v>6.8932038834951456E-2</v>
      </c>
    </row>
    <row r="124" spans="1:54" x14ac:dyDescent="0.25">
      <c r="A124" s="10" t="s">
        <v>329</v>
      </c>
      <c r="B124" s="10" t="s">
        <v>53</v>
      </c>
      <c r="C124" s="7" t="s">
        <v>88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8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1</v>
      </c>
      <c r="S124" s="7">
        <v>1</v>
      </c>
      <c r="T124" s="7">
        <f t="shared" si="21"/>
        <v>2</v>
      </c>
      <c r="U124" s="7">
        <v>0</v>
      </c>
      <c r="V124" s="16"/>
      <c r="W124" s="19">
        <v>252</v>
      </c>
      <c r="X124" s="19">
        <v>98</v>
      </c>
      <c r="Y124" s="19">
        <v>102</v>
      </c>
      <c r="Z124" s="19">
        <f t="shared" si="26"/>
        <v>171.5</v>
      </c>
      <c r="AA124" s="19">
        <f t="shared" si="27"/>
        <v>1457.75</v>
      </c>
      <c r="AB124" s="19">
        <v>28400</v>
      </c>
      <c r="AC124" s="20">
        <v>71</v>
      </c>
      <c r="AD124" s="41">
        <v>5.7</v>
      </c>
      <c r="AE124" s="41">
        <v>2</v>
      </c>
      <c r="AF124" s="41">
        <v>4</v>
      </c>
      <c r="AG124" s="41">
        <v>0</v>
      </c>
      <c r="AH124" s="41">
        <v>0</v>
      </c>
      <c r="AI124" s="82">
        <v>0</v>
      </c>
      <c r="AJ124" s="41">
        <v>0</v>
      </c>
      <c r="AK124" s="41">
        <v>0</v>
      </c>
      <c r="AL124" s="41">
        <v>0</v>
      </c>
      <c r="AM124" s="41">
        <v>0</v>
      </c>
      <c r="AO124" s="22">
        <v>0</v>
      </c>
      <c r="AP124" s="22">
        <v>0</v>
      </c>
      <c r="AQ124" s="7">
        <v>0</v>
      </c>
      <c r="AR124" s="7">
        <v>0</v>
      </c>
      <c r="AS124" s="7">
        <v>0</v>
      </c>
      <c r="AT124" s="7">
        <v>0</v>
      </c>
      <c r="AV124" s="20">
        <f t="shared" si="29"/>
        <v>10.548104956268222</v>
      </c>
      <c r="AW124" s="33">
        <f t="shared" si="23"/>
        <v>4.225352112676056</v>
      </c>
      <c r="AX124" s="20">
        <f t="shared" si="30"/>
        <v>0.23666666666666666</v>
      </c>
      <c r="AZ124" s="33">
        <f t="shared" si="31"/>
        <v>10.787172011661808</v>
      </c>
      <c r="BA124" s="20">
        <f t="shared" si="32"/>
        <v>14.507042253521126</v>
      </c>
      <c r="BB124" s="20">
        <f t="shared" ref="BB124:BB128" si="33">AB124/412000</f>
        <v>6.8932038834951456E-2</v>
      </c>
    </row>
    <row r="125" spans="1:54" x14ac:dyDescent="0.25">
      <c r="A125" s="10" t="s">
        <v>330</v>
      </c>
      <c r="B125" s="10" t="s">
        <v>51</v>
      </c>
      <c r="C125" s="7" t="s">
        <v>88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60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14</v>
      </c>
      <c r="S125" s="7">
        <v>14</v>
      </c>
      <c r="T125" s="7">
        <f t="shared" si="21"/>
        <v>28</v>
      </c>
      <c r="U125" s="7">
        <v>0</v>
      </c>
      <c r="V125" s="16"/>
      <c r="W125" s="19">
        <v>252</v>
      </c>
      <c r="X125" s="19">
        <v>98</v>
      </c>
      <c r="Y125" s="19">
        <v>102</v>
      </c>
      <c r="Z125" s="19">
        <f t="shared" si="26"/>
        <v>171.5</v>
      </c>
      <c r="AA125" s="19">
        <f t="shared" si="27"/>
        <v>1457.75</v>
      </c>
      <c r="AB125" s="19">
        <v>28400</v>
      </c>
      <c r="AC125" s="20">
        <v>71</v>
      </c>
      <c r="AD125" s="41">
        <v>5.7</v>
      </c>
      <c r="AE125" s="41">
        <v>3</v>
      </c>
      <c r="AF125" s="41">
        <v>6</v>
      </c>
      <c r="AG125" s="41">
        <v>0</v>
      </c>
      <c r="AH125" s="41">
        <v>0</v>
      </c>
      <c r="AI125" s="82">
        <v>0</v>
      </c>
      <c r="AJ125" s="41">
        <v>0</v>
      </c>
      <c r="AK125" s="41">
        <v>0</v>
      </c>
      <c r="AL125" s="41">
        <v>0</v>
      </c>
      <c r="AM125" s="41">
        <v>0</v>
      </c>
      <c r="AO125" s="22">
        <v>0</v>
      </c>
      <c r="AP125" s="22">
        <v>0</v>
      </c>
      <c r="AQ125" s="7">
        <v>0</v>
      </c>
      <c r="AR125" s="7">
        <v>0</v>
      </c>
      <c r="AS125" s="7">
        <v>0</v>
      </c>
      <c r="AT125" s="7">
        <v>0</v>
      </c>
      <c r="AV125" s="20">
        <f t="shared" si="29"/>
        <v>10.548104956268222</v>
      </c>
      <c r="AW125" s="33">
        <f t="shared" si="23"/>
        <v>4.225352112676056</v>
      </c>
      <c r="AX125" s="20">
        <f t="shared" si="30"/>
        <v>0.23666666666666666</v>
      </c>
      <c r="AZ125" s="33">
        <f t="shared" si="31"/>
        <v>10.787172011661808</v>
      </c>
      <c r="BA125" s="20">
        <f t="shared" si="32"/>
        <v>14.507042253521126</v>
      </c>
      <c r="BB125" s="20">
        <f t="shared" si="33"/>
        <v>6.8932038834951456E-2</v>
      </c>
    </row>
    <row r="126" spans="1:54" x14ac:dyDescent="0.25">
      <c r="A126" s="10" t="s">
        <v>331</v>
      </c>
      <c r="B126" s="10" t="s">
        <v>50</v>
      </c>
      <c r="C126" s="7" t="s">
        <v>88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16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3</v>
      </c>
      <c r="S126" s="7">
        <v>3</v>
      </c>
      <c r="T126" s="7">
        <f t="shared" si="21"/>
        <v>6</v>
      </c>
      <c r="U126" s="7">
        <v>0</v>
      </c>
      <c r="V126" s="16"/>
      <c r="W126" s="19">
        <v>252</v>
      </c>
      <c r="X126" s="19">
        <v>98</v>
      </c>
      <c r="Y126" s="19">
        <v>102</v>
      </c>
      <c r="Z126" s="19">
        <f t="shared" si="26"/>
        <v>171.5</v>
      </c>
      <c r="AA126" s="19">
        <f t="shared" si="27"/>
        <v>1457.75</v>
      </c>
      <c r="AB126" s="19">
        <v>28400</v>
      </c>
      <c r="AC126" s="20">
        <v>71</v>
      </c>
      <c r="AD126" s="41">
        <v>5.7</v>
      </c>
      <c r="AE126" s="41">
        <v>2</v>
      </c>
      <c r="AF126" s="41">
        <v>1</v>
      </c>
      <c r="AG126" s="41">
        <v>0</v>
      </c>
      <c r="AH126" s="41">
        <v>0</v>
      </c>
      <c r="AI126" s="82">
        <v>0</v>
      </c>
      <c r="AJ126" s="41">
        <v>0</v>
      </c>
      <c r="AK126" s="41">
        <v>0</v>
      </c>
      <c r="AL126" s="41">
        <v>0</v>
      </c>
      <c r="AM126" s="41">
        <v>0</v>
      </c>
      <c r="AO126" s="22">
        <v>0</v>
      </c>
      <c r="AP126" s="22">
        <v>0</v>
      </c>
      <c r="AQ126" s="7">
        <v>0</v>
      </c>
      <c r="AR126" s="7">
        <v>0</v>
      </c>
      <c r="AS126" s="7">
        <v>0</v>
      </c>
      <c r="AT126" s="7">
        <v>0</v>
      </c>
      <c r="AV126" s="20">
        <f t="shared" si="29"/>
        <v>10.548104956268222</v>
      </c>
      <c r="AW126" s="33">
        <f t="shared" si="23"/>
        <v>4.225352112676056</v>
      </c>
      <c r="AX126" s="20">
        <f t="shared" si="30"/>
        <v>0.23666666666666666</v>
      </c>
      <c r="AZ126" s="33">
        <f t="shared" si="31"/>
        <v>10.787172011661808</v>
      </c>
      <c r="BA126" s="20">
        <f t="shared" si="32"/>
        <v>14.507042253521126</v>
      </c>
      <c r="BB126" s="20">
        <f t="shared" si="33"/>
        <v>6.8932038834951456E-2</v>
      </c>
    </row>
    <row r="127" spans="1:54" x14ac:dyDescent="0.25">
      <c r="A127" s="10" t="s">
        <v>332</v>
      </c>
      <c r="B127" s="10" t="s">
        <v>54</v>
      </c>
      <c r="C127" s="7" t="s">
        <v>88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8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2</v>
      </c>
      <c r="S127" s="7">
        <v>2</v>
      </c>
      <c r="T127" s="7">
        <f t="shared" si="21"/>
        <v>4</v>
      </c>
      <c r="U127" s="7">
        <v>0</v>
      </c>
      <c r="V127" s="16"/>
      <c r="W127" s="19">
        <v>252</v>
      </c>
      <c r="X127" s="19">
        <v>98</v>
      </c>
      <c r="Y127" s="19">
        <v>102</v>
      </c>
      <c r="Z127" s="19">
        <f t="shared" si="26"/>
        <v>171.5</v>
      </c>
      <c r="AA127" s="19">
        <f t="shared" si="27"/>
        <v>1457.75</v>
      </c>
      <c r="AB127" s="19">
        <v>28400</v>
      </c>
      <c r="AC127" s="20">
        <v>71</v>
      </c>
      <c r="AD127" s="41">
        <v>5.7</v>
      </c>
      <c r="AE127" s="41">
        <v>5</v>
      </c>
      <c r="AF127" s="41">
        <v>0</v>
      </c>
      <c r="AG127" s="41">
        <v>0</v>
      </c>
      <c r="AH127" s="41">
        <v>0</v>
      </c>
      <c r="AI127" s="82">
        <v>0</v>
      </c>
      <c r="AJ127" s="41">
        <v>0</v>
      </c>
      <c r="AK127" s="41">
        <v>0</v>
      </c>
      <c r="AL127" s="41">
        <v>0</v>
      </c>
      <c r="AM127" s="41">
        <v>0</v>
      </c>
      <c r="AO127" s="22">
        <v>0</v>
      </c>
      <c r="AP127" s="22">
        <v>0</v>
      </c>
      <c r="AQ127" s="7">
        <v>0</v>
      </c>
      <c r="AR127" s="7">
        <v>0</v>
      </c>
      <c r="AS127" s="7">
        <v>0</v>
      </c>
      <c r="AT127" s="7">
        <v>0</v>
      </c>
      <c r="AV127" s="20">
        <f t="shared" si="29"/>
        <v>10.548104956268222</v>
      </c>
      <c r="AW127" s="33">
        <f t="shared" si="23"/>
        <v>4.225352112676056</v>
      </c>
      <c r="AX127" s="20">
        <f t="shared" si="30"/>
        <v>0.23666666666666666</v>
      </c>
      <c r="AZ127" s="33">
        <f t="shared" si="31"/>
        <v>10.787172011661808</v>
      </c>
      <c r="BA127" s="20">
        <f t="shared" si="32"/>
        <v>14.507042253521126</v>
      </c>
      <c r="BB127" s="20">
        <f t="shared" si="33"/>
        <v>6.8932038834951456E-2</v>
      </c>
    </row>
    <row r="128" spans="1:54" x14ac:dyDescent="0.25">
      <c r="A128" s="10" t="s">
        <v>333</v>
      </c>
      <c r="B128" s="10" t="s">
        <v>55</v>
      </c>
      <c r="C128" s="7" t="s">
        <v>88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6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2</v>
      </c>
      <c r="S128" s="7">
        <v>2</v>
      </c>
      <c r="T128" s="7">
        <f t="shared" si="21"/>
        <v>4</v>
      </c>
      <c r="U128" s="7">
        <v>0</v>
      </c>
      <c r="V128" s="16"/>
      <c r="W128" s="19">
        <v>252</v>
      </c>
      <c r="X128" s="19">
        <v>98</v>
      </c>
      <c r="Y128" s="19">
        <v>102</v>
      </c>
      <c r="Z128" s="19">
        <f t="shared" si="26"/>
        <v>171.5</v>
      </c>
      <c r="AA128" s="19">
        <f t="shared" si="27"/>
        <v>1457.75</v>
      </c>
      <c r="AB128" s="19">
        <v>28400</v>
      </c>
      <c r="AC128" s="20">
        <v>71</v>
      </c>
      <c r="AD128" s="41">
        <v>5.7</v>
      </c>
      <c r="AE128" s="41">
        <v>3</v>
      </c>
      <c r="AF128" s="41">
        <v>5</v>
      </c>
      <c r="AG128" s="41">
        <v>0</v>
      </c>
      <c r="AH128" s="41">
        <v>0</v>
      </c>
      <c r="AI128" s="82">
        <v>0</v>
      </c>
      <c r="AJ128" s="41">
        <v>0</v>
      </c>
      <c r="AK128" s="41">
        <v>0</v>
      </c>
      <c r="AL128" s="41">
        <v>0</v>
      </c>
      <c r="AM128" s="41">
        <v>0</v>
      </c>
      <c r="AO128" s="22">
        <v>0</v>
      </c>
      <c r="AP128" s="22">
        <v>0</v>
      </c>
      <c r="AQ128" s="7">
        <v>0</v>
      </c>
      <c r="AR128" s="7">
        <v>0</v>
      </c>
      <c r="AS128" s="7">
        <v>0</v>
      </c>
      <c r="AT128" s="7">
        <v>0</v>
      </c>
      <c r="AV128" s="20">
        <f t="shared" si="29"/>
        <v>10.548104956268222</v>
      </c>
      <c r="AW128" s="33">
        <f t="shared" si="23"/>
        <v>4.225352112676056</v>
      </c>
      <c r="AX128" s="20">
        <f t="shared" si="30"/>
        <v>0.23666666666666666</v>
      </c>
      <c r="AZ128" s="33">
        <f t="shared" si="31"/>
        <v>10.787172011661808</v>
      </c>
      <c r="BA128" s="20">
        <f t="shared" si="32"/>
        <v>14.507042253521126</v>
      </c>
      <c r="BB128" s="20">
        <f t="shared" si="33"/>
        <v>6.8932038834951456E-2</v>
      </c>
    </row>
    <row r="129" spans="1:54" x14ac:dyDescent="0.25">
      <c r="A129" s="10" t="s">
        <v>334</v>
      </c>
      <c r="B129" s="10" t="s">
        <v>63</v>
      </c>
      <c r="C129" s="7" t="s">
        <v>100</v>
      </c>
      <c r="D129" s="7">
        <v>63</v>
      </c>
      <c r="E129" s="7">
        <v>31</v>
      </c>
      <c r="F129" s="7">
        <v>4</v>
      </c>
      <c r="G129" s="7">
        <v>16</v>
      </c>
      <c r="H129" s="7">
        <v>72</v>
      </c>
      <c r="I129" s="7">
        <v>45</v>
      </c>
      <c r="J129" s="7">
        <v>0</v>
      </c>
      <c r="K129" s="7">
        <v>24</v>
      </c>
      <c r="L129" s="7">
        <v>54</v>
      </c>
      <c r="M129" s="7">
        <v>7</v>
      </c>
      <c r="N129" s="7">
        <v>3</v>
      </c>
      <c r="O129" s="7">
        <v>3</v>
      </c>
      <c r="P129" s="7">
        <v>3</v>
      </c>
      <c r="Q129" s="7">
        <v>7</v>
      </c>
      <c r="R129" s="7">
        <v>0</v>
      </c>
      <c r="S129" s="7">
        <v>0</v>
      </c>
      <c r="T129" s="7">
        <f t="shared" si="21"/>
        <v>0</v>
      </c>
      <c r="U129" s="7">
        <v>110</v>
      </c>
      <c r="V129" s="16"/>
      <c r="W129" s="19">
        <v>0</v>
      </c>
      <c r="X129" s="19">
        <v>0</v>
      </c>
      <c r="Y129" s="19">
        <v>0</v>
      </c>
      <c r="Z129" s="19">
        <f t="shared" si="26"/>
        <v>0</v>
      </c>
      <c r="AA129" s="19">
        <f t="shared" si="27"/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41">
        <v>0</v>
      </c>
      <c r="AL129" s="19">
        <v>0</v>
      </c>
      <c r="AM129" s="19">
        <v>0</v>
      </c>
      <c r="AO129" s="22">
        <v>0</v>
      </c>
      <c r="AP129" s="22">
        <v>0</v>
      </c>
      <c r="AQ129" s="7">
        <v>0</v>
      </c>
      <c r="AR129" s="7">
        <v>0</v>
      </c>
      <c r="AS129" s="7">
        <v>0</v>
      </c>
      <c r="AT129" s="7">
        <v>0</v>
      </c>
      <c r="AV129" s="33">
        <v>0</v>
      </c>
      <c r="AW129" s="33">
        <v>0</v>
      </c>
      <c r="AX129" s="33">
        <v>0</v>
      </c>
      <c r="AZ129" s="33">
        <v>0</v>
      </c>
      <c r="BA129" s="33">
        <v>0</v>
      </c>
      <c r="BB129" s="33">
        <v>0</v>
      </c>
    </row>
    <row r="130" spans="1:54" x14ac:dyDescent="0.25">
      <c r="A130" s="10" t="s">
        <v>335</v>
      </c>
      <c r="B130" s="10" t="s">
        <v>56</v>
      </c>
      <c r="C130" s="7" t="s">
        <v>572</v>
      </c>
      <c r="D130" s="7">
        <v>34</v>
      </c>
      <c r="E130" s="7">
        <v>16</v>
      </c>
      <c r="F130" s="7">
        <v>9</v>
      </c>
      <c r="G130" s="7">
        <v>16</v>
      </c>
      <c r="H130" s="7">
        <v>24</v>
      </c>
      <c r="I130" s="7">
        <v>10</v>
      </c>
      <c r="J130" s="7">
        <v>30</v>
      </c>
      <c r="K130" s="7">
        <v>19</v>
      </c>
      <c r="L130" s="7">
        <v>40</v>
      </c>
      <c r="M130" s="7">
        <v>32</v>
      </c>
      <c r="N130" s="7">
        <v>6</v>
      </c>
      <c r="O130" s="7">
        <v>6</v>
      </c>
      <c r="P130" s="7">
        <v>6</v>
      </c>
      <c r="Q130" s="7">
        <v>18</v>
      </c>
      <c r="R130" s="7">
        <v>0</v>
      </c>
      <c r="S130" s="7">
        <v>0</v>
      </c>
      <c r="T130" s="7">
        <f t="shared" si="21"/>
        <v>0</v>
      </c>
      <c r="U130" s="7">
        <v>30</v>
      </c>
      <c r="V130" s="16"/>
      <c r="W130" s="19">
        <v>0</v>
      </c>
      <c r="X130" s="19">
        <v>0</v>
      </c>
      <c r="Y130" s="19">
        <v>0</v>
      </c>
      <c r="Z130" s="19">
        <f t="shared" si="26"/>
        <v>0</v>
      </c>
      <c r="AA130" s="19">
        <f t="shared" si="27"/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41">
        <v>0</v>
      </c>
      <c r="AL130" s="19">
        <v>0</v>
      </c>
      <c r="AM130" s="19">
        <v>0</v>
      </c>
      <c r="AO130" s="22">
        <v>0</v>
      </c>
      <c r="AP130" s="22">
        <v>0</v>
      </c>
      <c r="AQ130" s="7">
        <v>0</v>
      </c>
      <c r="AR130" s="7">
        <v>0</v>
      </c>
      <c r="AS130" s="7">
        <v>0</v>
      </c>
      <c r="AT130" s="7">
        <v>0</v>
      </c>
      <c r="AV130" s="33">
        <v>0</v>
      </c>
      <c r="AW130" s="33">
        <v>0</v>
      </c>
      <c r="AX130" s="33">
        <v>0</v>
      </c>
      <c r="AZ130" s="33">
        <v>0</v>
      </c>
      <c r="BA130" s="33">
        <v>0</v>
      </c>
      <c r="BB130" s="33">
        <v>0</v>
      </c>
    </row>
    <row r="131" spans="1:54" x14ac:dyDescent="0.25">
      <c r="A131" s="10" t="s">
        <v>336</v>
      </c>
      <c r="B131" s="10" t="s">
        <v>57</v>
      </c>
      <c r="C131" s="7" t="s">
        <v>572</v>
      </c>
      <c r="D131" s="7">
        <v>0</v>
      </c>
      <c r="E131" s="7">
        <v>0</v>
      </c>
      <c r="F131" s="7">
        <v>0</v>
      </c>
      <c r="G131" s="7">
        <v>12</v>
      </c>
      <c r="H131" s="7">
        <v>0</v>
      </c>
      <c r="I131" s="7">
        <v>0</v>
      </c>
      <c r="J131" s="7">
        <v>0</v>
      </c>
      <c r="K131" s="7">
        <v>0</v>
      </c>
      <c r="L131" s="7">
        <v>70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69</v>
      </c>
      <c r="S131" s="7">
        <v>69</v>
      </c>
      <c r="T131" s="7">
        <f t="shared" si="21"/>
        <v>138</v>
      </c>
      <c r="U131" s="7">
        <v>0</v>
      </c>
      <c r="V131" s="16"/>
      <c r="W131" s="19">
        <v>0</v>
      </c>
      <c r="X131" s="19">
        <v>0</v>
      </c>
      <c r="Y131" s="19">
        <v>0</v>
      </c>
      <c r="Z131" s="19">
        <f t="shared" ref="Z131:Z165" si="34">(W131/12)*(X131/12)</f>
        <v>0</v>
      </c>
      <c r="AA131" s="19">
        <f t="shared" ref="AA131:AA165" si="35">(W131/12)*(X131/12)*(Y131/12)</f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41">
        <v>0</v>
      </c>
      <c r="AL131" s="19">
        <v>0</v>
      </c>
      <c r="AM131" s="19">
        <v>0</v>
      </c>
      <c r="AO131" s="22">
        <v>0</v>
      </c>
      <c r="AP131" s="22">
        <v>0</v>
      </c>
      <c r="AQ131" s="7">
        <v>0</v>
      </c>
      <c r="AR131" s="7">
        <v>0</v>
      </c>
      <c r="AS131" s="7">
        <v>0</v>
      </c>
      <c r="AT131" s="7">
        <v>0</v>
      </c>
      <c r="AV131" s="33">
        <v>0</v>
      </c>
      <c r="AW131" s="33">
        <v>0</v>
      </c>
      <c r="AX131" s="33">
        <v>0</v>
      </c>
      <c r="AZ131" s="33">
        <v>0</v>
      </c>
      <c r="BA131" s="33">
        <v>0</v>
      </c>
      <c r="BB131" s="33">
        <v>0</v>
      </c>
    </row>
    <row r="132" spans="1:54" x14ac:dyDescent="0.25">
      <c r="A132" s="10" t="s">
        <v>337</v>
      </c>
      <c r="B132" s="10" t="s">
        <v>58</v>
      </c>
      <c r="C132" s="7" t="s">
        <v>572</v>
      </c>
      <c r="D132" s="7">
        <v>61</v>
      </c>
      <c r="E132" s="7">
        <v>32</v>
      </c>
      <c r="F132" s="7">
        <v>23</v>
      </c>
      <c r="G132" s="7">
        <v>49</v>
      </c>
      <c r="H132" s="7">
        <v>60</v>
      </c>
      <c r="I132" s="7">
        <v>40</v>
      </c>
      <c r="J132" s="7">
        <v>136</v>
      </c>
      <c r="K132" s="7">
        <v>30</v>
      </c>
      <c r="L132" s="7">
        <v>47</v>
      </c>
      <c r="M132" s="7">
        <v>38</v>
      </c>
      <c r="N132" s="7">
        <v>14</v>
      </c>
      <c r="O132" s="7">
        <v>14</v>
      </c>
      <c r="P132" s="7">
        <v>14</v>
      </c>
      <c r="Q132" s="7">
        <v>13</v>
      </c>
      <c r="R132" s="7">
        <v>38</v>
      </c>
      <c r="S132" s="7">
        <v>38</v>
      </c>
      <c r="T132" s="7">
        <f t="shared" ref="T132:T165" si="36">R132+S132</f>
        <v>76</v>
      </c>
      <c r="U132" s="7">
        <v>41</v>
      </c>
      <c r="V132" s="16"/>
      <c r="W132" s="19">
        <v>0</v>
      </c>
      <c r="X132" s="19">
        <v>0</v>
      </c>
      <c r="Y132" s="19">
        <v>0</v>
      </c>
      <c r="Z132" s="19">
        <f t="shared" si="34"/>
        <v>0</v>
      </c>
      <c r="AA132" s="19">
        <f t="shared" si="35"/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41">
        <v>0</v>
      </c>
      <c r="AL132" s="19">
        <v>0</v>
      </c>
      <c r="AM132" s="19">
        <v>0</v>
      </c>
      <c r="AO132" s="22">
        <v>0</v>
      </c>
      <c r="AP132" s="22">
        <v>0</v>
      </c>
      <c r="AQ132" s="7">
        <v>0</v>
      </c>
      <c r="AR132" s="7">
        <v>0</v>
      </c>
      <c r="AS132" s="7">
        <v>0</v>
      </c>
      <c r="AT132" s="7">
        <v>0</v>
      </c>
      <c r="AV132" s="33">
        <v>0</v>
      </c>
      <c r="AW132" s="33">
        <v>0</v>
      </c>
      <c r="AX132" s="33">
        <v>0</v>
      </c>
      <c r="AZ132" s="33">
        <v>0</v>
      </c>
      <c r="BA132" s="33">
        <v>0</v>
      </c>
      <c r="BB132" s="33">
        <v>0</v>
      </c>
    </row>
    <row r="133" spans="1:54" x14ac:dyDescent="0.25">
      <c r="A133" s="10" t="s">
        <v>338</v>
      </c>
      <c r="B133" s="10" t="s">
        <v>59</v>
      </c>
      <c r="C133" s="7" t="s">
        <v>572</v>
      </c>
      <c r="D133" s="7">
        <v>11</v>
      </c>
      <c r="E133" s="7">
        <v>16</v>
      </c>
      <c r="F133" s="7">
        <v>4</v>
      </c>
      <c r="G133" s="7">
        <v>8</v>
      </c>
      <c r="H133" s="7">
        <v>24</v>
      </c>
      <c r="I133" s="7">
        <v>12</v>
      </c>
      <c r="J133" s="7">
        <v>4</v>
      </c>
      <c r="K133" s="7">
        <v>25</v>
      </c>
      <c r="L133" s="7">
        <v>15</v>
      </c>
      <c r="M133" s="7">
        <v>24</v>
      </c>
      <c r="N133" s="7">
        <v>6</v>
      </c>
      <c r="O133" s="7">
        <v>6</v>
      </c>
      <c r="P133" s="7">
        <v>6</v>
      </c>
      <c r="Q133" s="7">
        <v>16</v>
      </c>
      <c r="R133" s="7">
        <v>31</v>
      </c>
      <c r="S133" s="7">
        <v>31</v>
      </c>
      <c r="T133" s="7">
        <f t="shared" si="36"/>
        <v>62</v>
      </c>
      <c r="U133" s="7">
        <v>24</v>
      </c>
      <c r="V133" s="16"/>
      <c r="W133" s="19">
        <v>0</v>
      </c>
      <c r="X133" s="19">
        <v>0</v>
      </c>
      <c r="Y133" s="19">
        <v>0</v>
      </c>
      <c r="Z133" s="19">
        <f t="shared" si="34"/>
        <v>0</v>
      </c>
      <c r="AA133" s="19">
        <f t="shared" si="35"/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41">
        <v>0</v>
      </c>
      <c r="AL133" s="19">
        <v>0</v>
      </c>
      <c r="AM133" s="19">
        <v>0</v>
      </c>
      <c r="AO133" s="22">
        <v>0</v>
      </c>
      <c r="AP133" s="22">
        <v>0</v>
      </c>
      <c r="AQ133" s="7">
        <v>0</v>
      </c>
      <c r="AR133" s="7">
        <v>0</v>
      </c>
      <c r="AS133" s="7">
        <v>0</v>
      </c>
      <c r="AT133" s="7">
        <v>0</v>
      </c>
      <c r="AV133" s="33">
        <v>0</v>
      </c>
      <c r="AW133" s="33">
        <v>0</v>
      </c>
      <c r="AX133" s="33">
        <v>0</v>
      </c>
      <c r="AZ133" s="33">
        <v>0</v>
      </c>
      <c r="BA133" s="33">
        <v>0</v>
      </c>
      <c r="BB133" s="33">
        <v>0</v>
      </c>
    </row>
    <row r="134" spans="1:54" x14ac:dyDescent="0.25">
      <c r="A134" s="10" t="s">
        <v>339</v>
      </c>
      <c r="B134" s="10" t="s">
        <v>117</v>
      </c>
      <c r="C134" s="7" t="s">
        <v>572</v>
      </c>
      <c r="D134" s="7">
        <v>223</v>
      </c>
      <c r="E134" s="7">
        <v>0</v>
      </c>
      <c r="F134" s="7">
        <v>12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96</v>
      </c>
      <c r="S134" s="7">
        <v>96</v>
      </c>
      <c r="T134" s="7">
        <f t="shared" si="36"/>
        <v>192</v>
      </c>
      <c r="U134" s="7">
        <v>0</v>
      </c>
      <c r="V134" s="16"/>
      <c r="W134" s="19">
        <v>0</v>
      </c>
      <c r="X134" s="19">
        <v>0</v>
      </c>
      <c r="Y134" s="19">
        <v>0</v>
      </c>
      <c r="Z134" s="19">
        <f t="shared" si="34"/>
        <v>0</v>
      </c>
      <c r="AA134" s="19">
        <f t="shared" si="35"/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41">
        <v>0</v>
      </c>
      <c r="AL134" s="19">
        <v>0</v>
      </c>
      <c r="AM134" s="19">
        <v>0</v>
      </c>
      <c r="AO134" s="22">
        <v>0</v>
      </c>
      <c r="AP134" s="22">
        <v>0</v>
      </c>
      <c r="AQ134" s="7">
        <v>0</v>
      </c>
      <c r="AR134" s="7">
        <v>0</v>
      </c>
      <c r="AS134" s="7">
        <v>0</v>
      </c>
      <c r="AT134" s="7">
        <v>0</v>
      </c>
      <c r="AV134" s="33">
        <v>0</v>
      </c>
      <c r="AW134" s="33">
        <v>0</v>
      </c>
      <c r="AX134" s="33">
        <v>0</v>
      </c>
      <c r="AZ134" s="33">
        <v>0</v>
      </c>
      <c r="BA134" s="33">
        <v>0</v>
      </c>
      <c r="BB134" s="33">
        <v>0</v>
      </c>
    </row>
    <row r="135" spans="1:54" x14ac:dyDescent="0.25">
      <c r="A135" s="10" t="s">
        <v>340</v>
      </c>
      <c r="B135" s="10" t="s">
        <v>1</v>
      </c>
      <c r="C135" s="7" t="s">
        <v>572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60</v>
      </c>
      <c r="K135" s="7">
        <v>0</v>
      </c>
      <c r="L135" s="7">
        <v>116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130</v>
      </c>
      <c r="S135" s="7">
        <v>130</v>
      </c>
      <c r="T135" s="7">
        <f t="shared" si="36"/>
        <v>260</v>
      </c>
      <c r="U135" s="7">
        <v>0</v>
      </c>
      <c r="V135" s="16"/>
      <c r="W135" s="19">
        <v>0</v>
      </c>
      <c r="X135" s="19">
        <v>0</v>
      </c>
      <c r="Y135" s="19">
        <v>0</v>
      </c>
      <c r="Z135" s="19">
        <f t="shared" si="34"/>
        <v>0</v>
      </c>
      <c r="AA135" s="19">
        <f t="shared" si="35"/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41">
        <v>0</v>
      </c>
      <c r="AL135" s="19">
        <v>0</v>
      </c>
      <c r="AM135" s="19">
        <v>0</v>
      </c>
      <c r="AO135" s="22">
        <v>0</v>
      </c>
      <c r="AP135" s="22">
        <v>0</v>
      </c>
      <c r="AQ135" s="7">
        <v>0</v>
      </c>
      <c r="AR135" s="7">
        <v>0</v>
      </c>
      <c r="AS135" s="7">
        <v>0</v>
      </c>
      <c r="AT135" s="7">
        <v>0</v>
      </c>
      <c r="AV135" s="33">
        <v>0</v>
      </c>
      <c r="AW135" s="33">
        <v>0</v>
      </c>
      <c r="AX135" s="33">
        <v>0</v>
      </c>
      <c r="AZ135" s="33">
        <v>0</v>
      </c>
      <c r="BA135" s="33">
        <v>0</v>
      </c>
      <c r="BB135" s="33">
        <v>0</v>
      </c>
    </row>
    <row r="136" spans="1:54" x14ac:dyDescent="0.25">
      <c r="A136" s="10" t="s">
        <v>341</v>
      </c>
      <c r="B136" s="10" t="s">
        <v>573</v>
      </c>
      <c r="C136" s="7" t="s">
        <v>572</v>
      </c>
      <c r="D136" s="7">
        <v>223</v>
      </c>
      <c r="E136" s="7">
        <v>0</v>
      </c>
      <c r="F136" s="7">
        <v>12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96</v>
      </c>
      <c r="S136" s="7">
        <v>96</v>
      </c>
      <c r="T136" s="7">
        <f t="shared" si="36"/>
        <v>192</v>
      </c>
      <c r="U136" s="7">
        <v>0</v>
      </c>
      <c r="V136" s="16"/>
      <c r="W136" s="19">
        <v>0</v>
      </c>
      <c r="X136" s="19">
        <v>0</v>
      </c>
      <c r="Y136" s="19">
        <v>0</v>
      </c>
      <c r="Z136" s="19">
        <f t="shared" si="34"/>
        <v>0</v>
      </c>
      <c r="AA136" s="19">
        <f t="shared" si="35"/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41">
        <v>0</v>
      </c>
      <c r="AL136" s="19">
        <v>0</v>
      </c>
      <c r="AM136" s="19">
        <v>0</v>
      </c>
      <c r="AO136" s="22">
        <v>0</v>
      </c>
      <c r="AP136" s="22">
        <v>0</v>
      </c>
      <c r="AQ136" s="7">
        <v>0</v>
      </c>
      <c r="AR136" s="7">
        <v>0</v>
      </c>
      <c r="AS136" s="7">
        <v>0</v>
      </c>
      <c r="AT136" s="7">
        <v>0</v>
      </c>
      <c r="AV136" s="33">
        <v>0</v>
      </c>
      <c r="AW136" s="33">
        <v>0</v>
      </c>
      <c r="AX136" s="33">
        <v>0</v>
      </c>
      <c r="AZ136" s="33">
        <v>0</v>
      </c>
      <c r="BA136" s="33">
        <v>0</v>
      </c>
      <c r="BB136" s="33">
        <v>0</v>
      </c>
    </row>
    <row r="137" spans="1:54" x14ac:dyDescent="0.25">
      <c r="A137" s="10" t="s">
        <v>342</v>
      </c>
      <c r="B137" s="10" t="s">
        <v>60</v>
      </c>
      <c r="C137" s="7" t="s">
        <v>101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9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f t="shared" si="36"/>
        <v>0</v>
      </c>
      <c r="U137" s="7">
        <v>0</v>
      </c>
      <c r="V137" s="16"/>
      <c r="W137" s="25">
        <f>(P137/12)*(Q137/12)</f>
        <v>0</v>
      </c>
      <c r="X137" s="25">
        <f>(Q137/12)*(V137/12)</f>
        <v>0</v>
      </c>
      <c r="Y137" s="25">
        <f>(V137/12)*(W137/12)</f>
        <v>0</v>
      </c>
      <c r="Z137" s="19">
        <f t="shared" si="34"/>
        <v>0</v>
      </c>
      <c r="AA137" s="19">
        <f t="shared" si="35"/>
        <v>0</v>
      </c>
      <c r="AB137" s="25">
        <f t="shared" ref="AB137:AJ139" si="37">(Y137/12)*(Z137/12)</f>
        <v>0</v>
      </c>
      <c r="AC137" s="19">
        <f t="shared" si="37"/>
        <v>0</v>
      </c>
      <c r="AD137" s="19">
        <f t="shared" si="37"/>
        <v>0</v>
      </c>
      <c r="AE137" s="19">
        <f t="shared" si="37"/>
        <v>0</v>
      </c>
      <c r="AF137" s="19">
        <f t="shared" si="37"/>
        <v>0</v>
      </c>
      <c r="AG137" s="19">
        <f t="shared" si="37"/>
        <v>0</v>
      </c>
      <c r="AH137" s="19">
        <f t="shared" si="37"/>
        <v>0</v>
      </c>
      <c r="AI137" s="19">
        <f t="shared" si="37"/>
        <v>0</v>
      </c>
      <c r="AJ137" s="19">
        <f t="shared" si="37"/>
        <v>0</v>
      </c>
      <c r="AK137" s="41">
        <v>0</v>
      </c>
      <c r="AL137" s="19">
        <f t="shared" ref="AL137:AM139" si="38">(AH137/12)*(AI137/12)</f>
        <v>0</v>
      </c>
      <c r="AM137" s="19">
        <f t="shared" si="38"/>
        <v>0</v>
      </c>
      <c r="AO137" s="22">
        <v>0</v>
      </c>
      <c r="AP137" s="22">
        <v>0</v>
      </c>
      <c r="AQ137" s="7">
        <v>0</v>
      </c>
      <c r="AR137" s="7">
        <v>0</v>
      </c>
      <c r="AS137" s="7">
        <v>0</v>
      </c>
      <c r="AT137" s="7">
        <v>0</v>
      </c>
      <c r="AV137" s="33">
        <v>0</v>
      </c>
      <c r="AW137" s="33">
        <v>0</v>
      </c>
      <c r="AX137" s="33">
        <v>0</v>
      </c>
      <c r="AZ137" s="33">
        <v>0</v>
      </c>
      <c r="BA137" s="33">
        <v>0</v>
      </c>
      <c r="BB137" s="33">
        <v>0</v>
      </c>
    </row>
    <row r="138" spans="1:54" x14ac:dyDescent="0.25">
      <c r="A138" s="10" t="s">
        <v>343</v>
      </c>
      <c r="B138" s="10" t="s">
        <v>107</v>
      </c>
      <c r="C138" s="7" t="s">
        <v>101</v>
      </c>
      <c r="D138" s="7">
        <v>0</v>
      </c>
      <c r="E138" s="7">
        <v>6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f t="shared" si="36"/>
        <v>0</v>
      </c>
      <c r="U138" s="7">
        <v>0</v>
      </c>
      <c r="V138" s="16"/>
      <c r="W138" s="25">
        <f>(P138/12)*(Q138/12)</f>
        <v>0</v>
      </c>
      <c r="X138" s="25">
        <f>(Q138/12)*(V138/12)</f>
        <v>0</v>
      </c>
      <c r="Y138" s="25">
        <f>(V138/12)*(W138/12)</f>
        <v>0</v>
      </c>
      <c r="Z138" s="19">
        <f t="shared" si="34"/>
        <v>0</v>
      </c>
      <c r="AA138" s="19">
        <f t="shared" si="35"/>
        <v>0</v>
      </c>
      <c r="AB138" s="25">
        <f t="shared" si="37"/>
        <v>0</v>
      </c>
      <c r="AC138" s="19">
        <f t="shared" si="37"/>
        <v>0</v>
      </c>
      <c r="AD138" s="19">
        <f t="shared" si="37"/>
        <v>0</v>
      </c>
      <c r="AE138" s="19">
        <f t="shared" si="37"/>
        <v>0</v>
      </c>
      <c r="AF138" s="19">
        <f t="shared" si="37"/>
        <v>0</v>
      </c>
      <c r="AG138" s="19">
        <f t="shared" si="37"/>
        <v>0</v>
      </c>
      <c r="AH138" s="19">
        <f t="shared" si="37"/>
        <v>0</v>
      </c>
      <c r="AI138" s="19">
        <f t="shared" si="37"/>
        <v>0</v>
      </c>
      <c r="AJ138" s="19">
        <f t="shared" si="37"/>
        <v>0</v>
      </c>
      <c r="AK138" s="41">
        <v>0</v>
      </c>
      <c r="AL138" s="19">
        <f t="shared" si="38"/>
        <v>0</v>
      </c>
      <c r="AM138" s="19">
        <f t="shared" si="38"/>
        <v>0</v>
      </c>
      <c r="AO138" s="22">
        <v>0</v>
      </c>
      <c r="AP138" s="22">
        <v>0</v>
      </c>
      <c r="AQ138" s="7">
        <v>0</v>
      </c>
      <c r="AR138" s="7">
        <v>0</v>
      </c>
      <c r="AS138" s="7">
        <v>0</v>
      </c>
      <c r="AT138" s="7">
        <v>0</v>
      </c>
      <c r="AV138" s="33">
        <v>0</v>
      </c>
      <c r="AW138" s="33">
        <v>0</v>
      </c>
      <c r="AX138" s="33">
        <v>0</v>
      </c>
      <c r="AZ138" s="33">
        <v>0</v>
      </c>
      <c r="BA138" s="33">
        <v>0</v>
      </c>
      <c r="BB138" s="33">
        <v>0</v>
      </c>
    </row>
    <row r="139" spans="1:54" x14ac:dyDescent="0.25">
      <c r="A139" s="10" t="s">
        <v>344</v>
      </c>
      <c r="B139" s="10" t="s">
        <v>61</v>
      </c>
      <c r="C139" s="7" t="s">
        <v>101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8</v>
      </c>
      <c r="J139" s="7">
        <v>8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2</v>
      </c>
      <c r="S139" s="7">
        <v>2</v>
      </c>
      <c r="T139" s="7">
        <f t="shared" si="36"/>
        <v>4</v>
      </c>
      <c r="U139" s="7">
        <v>0</v>
      </c>
      <c r="V139" s="16"/>
      <c r="W139" s="25">
        <f>(P139/12)*(Q139/12)</f>
        <v>0</v>
      </c>
      <c r="X139" s="25">
        <f>(Q139/12)*(V139/12)</f>
        <v>0</v>
      </c>
      <c r="Y139" s="25">
        <f>(V139/12)*(W139/12)</f>
        <v>0</v>
      </c>
      <c r="Z139" s="19">
        <f t="shared" si="34"/>
        <v>0</v>
      </c>
      <c r="AA139" s="19">
        <f t="shared" si="35"/>
        <v>0</v>
      </c>
      <c r="AB139" s="25">
        <f t="shared" si="37"/>
        <v>0</v>
      </c>
      <c r="AC139" s="19">
        <f t="shared" si="37"/>
        <v>0</v>
      </c>
      <c r="AD139" s="19">
        <f t="shared" si="37"/>
        <v>0</v>
      </c>
      <c r="AE139" s="19">
        <f t="shared" si="37"/>
        <v>0</v>
      </c>
      <c r="AF139" s="19">
        <f t="shared" si="37"/>
        <v>0</v>
      </c>
      <c r="AG139" s="19">
        <f t="shared" si="37"/>
        <v>0</v>
      </c>
      <c r="AH139" s="19">
        <f t="shared" si="37"/>
        <v>0</v>
      </c>
      <c r="AI139" s="19">
        <f t="shared" si="37"/>
        <v>0</v>
      </c>
      <c r="AJ139" s="19">
        <f t="shared" si="37"/>
        <v>0</v>
      </c>
      <c r="AK139" s="41">
        <v>0</v>
      </c>
      <c r="AL139" s="19">
        <f t="shared" si="38"/>
        <v>0</v>
      </c>
      <c r="AM139" s="19">
        <f t="shared" si="38"/>
        <v>0</v>
      </c>
      <c r="AO139" s="22">
        <v>0</v>
      </c>
      <c r="AP139" s="22">
        <v>0</v>
      </c>
      <c r="AQ139" s="7">
        <v>0</v>
      </c>
      <c r="AR139" s="7">
        <v>0</v>
      </c>
      <c r="AS139" s="7">
        <v>0</v>
      </c>
      <c r="AT139" s="7">
        <v>0</v>
      </c>
      <c r="AV139" s="33">
        <v>0</v>
      </c>
      <c r="AW139" s="33">
        <v>0</v>
      </c>
      <c r="AX139" s="33">
        <v>0</v>
      </c>
      <c r="AZ139" s="33">
        <v>0</v>
      </c>
      <c r="BA139" s="33">
        <v>0</v>
      </c>
      <c r="BB139" s="33">
        <v>0</v>
      </c>
    </row>
    <row r="140" spans="1:54" x14ac:dyDescent="0.25">
      <c r="A140" s="10" t="s">
        <v>345</v>
      </c>
      <c r="B140" s="10" t="s">
        <v>2</v>
      </c>
      <c r="C140" s="7" t="s">
        <v>599</v>
      </c>
      <c r="D140" s="7">
        <v>251</v>
      </c>
      <c r="E140" s="7">
        <v>5</v>
      </c>
      <c r="F140" s="7">
        <v>6</v>
      </c>
      <c r="G140" s="7">
        <v>47</v>
      </c>
      <c r="H140" s="7">
        <v>2</v>
      </c>
      <c r="I140" s="7">
        <v>53</v>
      </c>
      <c r="J140" s="7">
        <v>190</v>
      </c>
      <c r="K140" s="7">
        <v>6</v>
      </c>
      <c r="L140" s="7">
        <v>310</v>
      </c>
      <c r="M140" s="7">
        <v>55</v>
      </c>
      <c r="N140" s="7">
        <v>6</v>
      </c>
      <c r="O140" s="7">
        <v>6</v>
      </c>
      <c r="P140" s="7">
        <v>6</v>
      </c>
      <c r="Q140" s="7">
        <v>5</v>
      </c>
      <c r="R140" s="7">
        <v>0</v>
      </c>
      <c r="S140" s="7">
        <v>0</v>
      </c>
      <c r="T140" s="7">
        <f t="shared" si="36"/>
        <v>0</v>
      </c>
      <c r="U140" s="7">
        <v>0</v>
      </c>
      <c r="V140" s="16"/>
      <c r="W140" s="19">
        <v>0</v>
      </c>
      <c r="X140" s="19">
        <v>0</v>
      </c>
      <c r="Y140" s="19">
        <v>0</v>
      </c>
      <c r="Z140" s="19">
        <f t="shared" si="34"/>
        <v>0</v>
      </c>
      <c r="AA140" s="19">
        <f t="shared" si="35"/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41">
        <v>0</v>
      </c>
      <c r="AL140" s="19">
        <v>0</v>
      </c>
      <c r="AM140" s="19">
        <v>0</v>
      </c>
      <c r="AO140" s="22">
        <v>0</v>
      </c>
      <c r="AP140" s="22">
        <v>0</v>
      </c>
      <c r="AQ140" s="7">
        <v>0</v>
      </c>
      <c r="AR140" s="7">
        <v>0</v>
      </c>
      <c r="AS140" s="7">
        <v>0</v>
      </c>
      <c r="AT140" s="7">
        <v>0</v>
      </c>
      <c r="AV140" s="33">
        <v>0</v>
      </c>
      <c r="AW140" s="33">
        <v>0</v>
      </c>
      <c r="AX140" s="33">
        <v>0</v>
      </c>
      <c r="AZ140" s="33">
        <v>0</v>
      </c>
      <c r="BA140" s="33">
        <v>0</v>
      </c>
      <c r="BB140" s="33">
        <v>0</v>
      </c>
    </row>
    <row r="141" spans="1:54" x14ac:dyDescent="0.25">
      <c r="A141" s="10" t="s">
        <v>346</v>
      </c>
      <c r="B141" s="10" t="s">
        <v>8</v>
      </c>
      <c r="C141" s="7" t="s">
        <v>599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323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f t="shared" si="36"/>
        <v>0</v>
      </c>
      <c r="U141" s="7">
        <v>0</v>
      </c>
      <c r="V141" s="16"/>
      <c r="W141" s="19">
        <v>0</v>
      </c>
      <c r="X141" s="19">
        <v>0</v>
      </c>
      <c r="Y141" s="19">
        <v>0</v>
      </c>
      <c r="Z141" s="19">
        <f t="shared" si="34"/>
        <v>0</v>
      </c>
      <c r="AA141" s="19">
        <f t="shared" si="35"/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41">
        <v>0</v>
      </c>
      <c r="AL141" s="19">
        <v>0</v>
      </c>
      <c r="AM141" s="19">
        <v>0</v>
      </c>
      <c r="AO141" s="22">
        <v>0</v>
      </c>
      <c r="AP141" s="22">
        <v>0</v>
      </c>
      <c r="AQ141" s="7">
        <v>0</v>
      </c>
      <c r="AR141" s="7">
        <v>0</v>
      </c>
      <c r="AS141" s="7">
        <v>0</v>
      </c>
      <c r="AT141" s="7">
        <v>0</v>
      </c>
      <c r="AV141" s="33">
        <v>0</v>
      </c>
      <c r="AW141" s="33">
        <v>0</v>
      </c>
      <c r="AX141" s="33">
        <v>0</v>
      </c>
      <c r="AZ141" s="33">
        <v>0</v>
      </c>
      <c r="BA141" s="33">
        <v>0</v>
      </c>
      <c r="BB141" s="33">
        <v>0</v>
      </c>
    </row>
    <row r="142" spans="1:54" x14ac:dyDescent="0.25">
      <c r="A142" s="10" t="s">
        <v>347</v>
      </c>
      <c r="B142" s="10" t="s">
        <v>62</v>
      </c>
      <c r="C142" s="7" t="s">
        <v>385</v>
      </c>
      <c r="D142" s="7">
        <v>0</v>
      </c>
      <c r="E142" s="7">
        <v>0</v>
      </c>
      <c r="F142" s="7">
        <v>0</v>
      </c>
      <c r="G142" s="7">
        <v>2</v>
      </c>
      <c r="H142" s="7">
        <v>0</v>
      </c>
      <c r="I142" s="7">
        <v>0</v>
      </c>
      <c r="J142" s="7">
        <v>0</v>
      </c>
      <c r="K142" s="7">
        <v>0</v>
      </c>
      <c r="L142" s="7">
        <v>12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6</v>
      </c>
      <c r="S142" s="7">
        <v>6</v>
      </c>
      <c r="T142" s="7">
        <f t="shared" si="36"/>
        <v>12</v>
      </c>
      <c r="U142" s="7">
        <v>0</v>
      </c>
      <c r="V142" s="16"/>
      <c r="W142" s="19">
        <v>323</v>
      </c>
      <c r="X142" s="19">
        <v>144</v>
      </c>
      <c r="Y142" s="19">
        <v>124</v>
      </c>
      <c r="Z142" s="19">
        <f t="shared" si="34"/>
        <v>323</v>
      </c>
      <c r="AA142" s="19">
        <f t="shared" si="35"/>
        <v>3337.666666666667</v>
      </c>
      <c r="AB142" s="19">
        <v>107840</v>
      </c>
      <c r="AC142" s="20">
        <v>400</v>
      </c>
      <c r="AD142" s="41">
        <v>1.4</v>
      </c>
      <c r="AE142" s="41">
        <v>3</v>
      </c>
      <c r="AF142" s="41">
        <v>0</v>
      </c>
      <c r="AG142" s="41">
        <v>0</v>
      </c>
      <c r="AH142" s="41">
        <v>0</v>
      </c>
      <c r="AI142" s="41">
        <v>0</v>
      </c>
      <c r="AJ142" s="41">
        <v>0</v>
      </c>
      <c r="AK142" s="41">
        <v>0</v>
      </c>
      <c r="AL142" s="41">
        <v>0</v>
      </c>
      <c r="AM142" s="41">
        <v>0</v>
      </c>
      <c r="AO142" s="22">
        <v>0</v>
      </c>
      <c r="AP142" s="22">
        <v>0</v>
      </c>
      <c r="AQ142" s="7">
        <v>0</v>
      </c>
      <c r="AR142" s="7">
        <v>0</v>
      </c>
      <c r="AS142" s="7">
        <v>0</v>
      </c>
      <c r="AT142" s="7">
        <v>0</v>
      </c>
      <c r="AV142" s="20">
        <f>1809/Z142</f>
        <v>5.6006191950464395</v>
      </c>
      <c r="AW142" s="33">
        <f>120000/AB142</f>
        <v>1.1127596439169138</v>
      </c>
      <c r="AX142" s="20">
        <f>AB142/120000</f>
        <v>0.89866666666666661</v>
      </c>
      <c r="AZ142" s="20">
        <f>1850/Z142</f>
        <v>5.7275541795665639</v>
      </c>
      <c r="BA142" s="33">
        <f>412000/AB142</f>
        <v>3.8204747774480712</v>
      </c>
      <c r="BB142" s="36">
        <f>AB142/412000</f>
        <v>0.26174757281553396</v>
      </c>
    </row>
    <row r="143" spans="1:54" x14ac:dyDescent="0.25">
      <c r="A143" s="10" t="s">
        <v>348</v>
      </c>
      <c r="B143" s="10" t="s">
        <v>580</v>
      </c>
      <c r="C143" s="7" t="s">
        <v>570</v>
      </c>
      <c r="D143" s="7">
        <v>75</v>
      </c>
      <c r="E143" s="7">
        <v>507</v>
      </c>
      <c r="F143" s="7">
        <v>166</v>
      </c>
      <c r="G143" s="7">
        <v>197</v>
      </c>
      <c r="H143" s="7">
        <v>590</v>
      </c>
      <c r="I143" s="7">
        <v>2</v>
      </c>
      <c r="J143" s="7">
        <v>18</v>
      </c>
      <c r="K143" s="7">
        <v>215</v>
      </c>
      <c r="L143" s="7">
        <v>239</v>
      </c>
      <c r="M143" s="7">
        <v>362</v>
      </c>
      <c r="N143" s="7">
        <v>143</v>
      </c>
      <c r="O143" s="7">
        <v>143</v>
      </c>
      <c r="P143" s="7">
        <v>143</v>
      </c>
      <c r="Q143" s="7">
        <v>278</v>
      </c>
      <c r="R143" s="7">
        <v>0</v>
      </c>
      <c r="S143" s="7">
        <v>0</v>
      </c>
      <c r="T143" s="7">
        <f t="shared" si="36"/>
        <v>0</v>
      </c>
      <c r="U143" s="7">
        <v>387</v>
      </c>
      <c r="V143" s="16"/>
      <c r="W143" s="19">
        <v>0</v>
      </c>
      <c r="X143" s="19">
        <v>0</v>
      </c>
      <c r="Y143" s="19">
        <v>0</v>
      </c>
      <c r="Z143" s="19">
        <f t="shared" si="34"/>
        <v>0</v>
      </c>
      <c r="AA143" s="19">
        <f t="shared" si="35"/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41">
        <v>0</v>
      </c>
      <c r="AL143" s="19">
        <v>0</v>
      </c>
      <c r="AM143" s="19">
        <v>0</v>
      </c>
      <c r="AO143" s="22">
        <v>0</v>
      </c>
      <c r="AP143" s="22">
        <v>0</v>
      </c>
      <c r="AQ143" s="7">
        <v>0</v>
      </c>
      <c r="AR143" s="7">
        <v>0</v>
      </c>
      <c r="AS143" s="7">
        <v>0</v>
      </c>
      <c r="AT143" s="7">
        <v>0</v>
      </c>
      <c r="AV143" s="33">
        <v>0</v>
      </c>
      <c r="AW143" s="33">
        <v>0</v>
      </c>
      <c r="AX143" s="33">
        <v>0</v>
      </c>
      <c r="AZ143" s="33">
        <v>0</v>
      </c>
      <c r="BA143" s="33">
        <v>0</v>
      </c>
      <c r="BB143" s="33">
        <v>0</v>
      </c>
    </row>
    <row r="144" spans="1:54" x14ac:dyDescent="0.25">
      <c r="A144" s="10" t="s">
        <v>349</v>
      </c>
      <c r="B144" s="10" t="s">
        <v>586</v>
      </c>
      <c r="C144" s="7" t="s">
        <v>570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8</v>
      </c>
      <c r="J144" s="7">
        <v>0</v>
      </c>
      <c r="K144" s="7">
        <v>46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f t="shared" si="36"/>
        <v>0</v>
      </c>
      <c r="U144" s="7">
        <v>0</v>
      </c>
      <c r="V144" s="16"/>
      <c r="W144" s="19">
        <v>0</v>
      </c>
      <c r="X144" s="19">
        <v>0</v>
      </c>
      <c r="Y144" s="19">
        <v>0</v>
      </c>
      <c r="Z144" s="19">
        <f t="shared" si="34"/>
        <v>0</v>
      </c>
      <c r="AA144" s="19">
        <f t="shared" si="35"/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41">
        <v>0</v>
      </c>
      <c r="AL144" s="19">
        <v>0</v>
      </c>
      <c r="AM144" s="19">
        <v>0</v>
      </c>
      <c r="AO144" s="22">
        <v>0</v>
      </c>
      <c r="AP144" s="22">
        <v>0</v>
      </c>
      <c r="AQ144" s="7">
        <v>0</v>
      </c>
      <c r="AR144" s="7">
        <v>0</v>
      </c>
      <c r="AS144" s="7">
        <v>0</v>
      </c>
      <c r="AT144" s="7">
        <v>0</v>
      </c>
      <c r="AV144" s="33">
        <v>0</v>
      </c>
      <c r="AW144" s="33">
        <v>0</v>
      </c>
      <c r="AX144" s="33">
        <v>0</v>
      </c>
      <c r="AZ144" s="33">
        <v>0</v>
      </c>
      <c r="BA144" s="33">
        <v>0</v>
      </c>
      <c r="BB144" s="33">
        <v>0</v>
      </c>
    </row>
    <row r="145" spans="1:54" x14ac:dyDescent="0.25">
      <c r="A145" s="10" t="s">
        <v>350</v>
      </c>
      <c r="B145" s="10" t="s">
        <v>587</v>
      </c>
      <c r="C145" s="7" t="s">
        <v>570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4</v>
      </c>
      <c r="J145" s="7">
        <v>8</v>
      </c>
      <c r="K145" s="7">
        <v>26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f t="shared" si="36"/>
        <v>0</v>
      </c>
      <c r="U145" s="7">
        <v>0</v>
      </c>
      <c r="V145" s="16"/>
      <c r="W145" s="19">
        <v>0</v>
      </c>
      <c r="X145" s="19">
        <v>0</v>
      </c>
      <c r="Y145" s="19">
        <v>0</v>
      </c>
      <c r="Z145" s="19">
        <f t="shared" si="34"/>
        <v>0</v>
      </c>
      <c r="AA145" s="19">
        <f t="shared" si="35"/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41">
        <v>0</v>
      </c>
      <c r="AL145" s="19">
        <v>0</v>
      </c>
      <c r="AM145" s="19">
        <v>0</v>
      </c>
      <c r="AO145" s="22">
        <v>0</v>
      </c>
      <c r="AP145" s="22">
        <v>0</v>
      </c>
      <c r="AQ145" s="7">
        <v>0</v>
      </c>
      <c r="AR145" s="7">
        <v>0</v>
      </c>
      <c r="AS145" s="7">
        <v>0</v>
      </c>
      <c r="AT145" s="7">
        <v>0</v>
      </c>
      <c r="AV145" s="33">
        <v>0</v>
      </c>
      <c r="AW145" s="33">
        <v>0</v>
      </c>
      <c r="AX145" s="33">
        <v>0</v>
      </c>
      <c r="AZ145" s="33">
        <v>0</v>
      </c>
      <c r="BA145" s="33">
        <v>0</v>
      </c>
      <c r="BB145" s="33">
        <v>0</v>
      </c>
    </row>
    <row r="146" spans="1:54" x14ac:dyDescent="0.25">
      <c r="A146" s="10" t="s">
        <v>351</v>
      </c>
      <c r="B146" s="10" t="s">
        <v>588</v>
      </c>
      <c r="C146" s="7" t="s">
        <v>589</v>
      </c>
      <c r="D146" s="7">
        <v>0</v>
      </c>
      <c r="E146" s="7">
        <v>0</v>
      </c>
      <c r="F146" s="7">
        <v>0</v>
      </c>
      <c r="G146" s="7">
        <v>0</v>
      </c>
      <c r="H146" s="7">
        <v>24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f t="shared" si="36"/>
        <v>0</v>
      </c>
      <c r="U146" s="7">
        <v>0</v>
      </c>
      <c r="V146" s="16"/>
      <c r="W146" s="25">
        <v>314.89999999999998</v>
      </c>
      <c r="X146" s="25">
        <v>98</v>
      </c>
      <c r="Y146" s="25">
        <v>141.19999999999999</v>
      </c>
      <c r="Z146" s="25">
        <f t="shared" si="34"/>
        <v>214.30694444444441</v>
      </c>
      <c r="AA146" s="25">
        <f t="shared" si="35"/>
        <v>2521.678379629629</v>
      </c>
      <c r="AB146" s="25">
        <v>62200</v>
      </c>
      <c r="AC146" s="25">
        <v>80</v>
      </c>
      <c r="AD146" s="81">
        <v>4.5</v>
      </c>
      <c r="AE146" s="82">
        <v>3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41">
        <v>0</v>
      </c>
      <c r="AL146" s="19">
        <v>0</v>
      </c>
      <c r="AM146" s="19">
        <v>0</v>
      </c>
      <c r="AO146" s="22">
        <v>0</v>
      </c>
      <c r="AP146" s="22">
        <v>0</v>
      </c>
      <c r="AQ146" s="7">
        <v>0</v>
      </c>
      <c r="AR146" s="7">
        <v>0</v>
      </c>
      <c r="AS146" s="7">
        <v>0</v>
      </c>
      <c r="AT146" s="7">
        <v>0</v>
      </c>
      <c r="AV146" s="20">
        <f>1809/Z146</f>
        <v>8.4411636995223631</v>
      </c>
      <c r="AW146" s="33">
        <f>120000/AB146</f>
        <v>1.9292604501607717</v>
      </c>
      <c r="AX146" s="20">
        <f>AB146/120000</f>
        <v>0.51833333333333331</v>
      </c>
      <c r="AZ146" s="20">
        <f>1850/Z146</f>
        <v>8.6324780785607373</v>
      </c>
      <c r="BA146" s="20">
        <f>412000/AB146</f>
        <v>6.6237942122186499</v>
      </c>
      <c r="BB146" s="20">
        <f>AB146/412000</f>
        <v>0.15097087378640778</v>
      </c>
    </row>
    <row r="147" spans="1:54" x14ac:dyDescent="0.25">
      <c r="A147" s="10" t="s">
        <v>352</v>
      </c>
      <c r="B147" s="10" t="s">
        <v>9</v>
      </c>
      <c r="C147" s="7" t="s">
        <v>571</v>
      </c>
      <c r="D147" s="7">
        <v>0</v>
      </c>
      <c r="E147" s="7">
        <v>0</v>
      </c>
      <c r="F147" s="7">
        <v>4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18</v>
      </c>
      <c r="O147" s="7">
        <v>18</v>
      </c>
      <c r="P147" s="7">
        <v>18</v>
      </c>
      <c r="Q147" s="7">
        <v>0</v>
      </c>
      <c r="R147" s="7">
        <v>0</v>
      </c>
      <c r="S147" s="7">
        <v>0</v>
      </c>
      <c r="T147" s="7">
        <f t="shared" si="36"/>
        <v>0</v>
      </c>
      <c r="U147" s="7">
        <v>31</v>
      </c>
      <c r="V147" s="16"/>
      <c r="W147" s="19">
        <v>0</v>
      </c>
      <c r="X147" s="19">
        <v>0</v>
      </c>
      <c r="Y147" s="19">
        <v>0</v>
      </c>
      <c r="Z147" s="19">
        <f t="shared" si="34"/>
        <v>0</v>
      </c>
      <c r="AA147" s="19">
        <f t="shared" si="35"/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41">
        <v>0</v>
      </c>
      <c r="AL147" s="19">
        <v>0</v>
      </c>
      <c r="AM147" s="19">
        <v>0</v>
      </c>
      <c r="AO147" s="22">
        <v>0</v>
      </c>
      <c r="AP147" s="22">
        <v>0</v>
      </c>
      <c r="AQ147" s="7">
        <v>0</v>
      </c>
      <c r="AR147" s="7">
        <v>0</v>
      </c>
      <c r="AS147" s="7">
        <v>0</v>
      </c>
      <c r="AT147" s="7">
        <v>0</v>
      </c>
      <c r="AV147" s="33">
        <v>0</v>
      </c>
      <c r="AW147" s="33">
        <v>0</v>
      </c>
      <c r="AX147" s="33">
        <v>0</v>
      </c>
      <c r="AZ147" s="33">
        <v>0</v>
      </c>
      <c r="BA147" s="33">
        <v>0</v>
      </c>
      <c r="BB147" s="33">
        <v>0</v>
      </c>
    </row>
    <row r="148" spans="1:54" x14ac:dyDescent="0.25">
      <c r="A148" s="10" t="s">
        <v>353</v>
      </c>
      <c r="B148" s="10" t="s">
        <v>6</v>
      </c>
      <c r="C148" s="7" t="s">
        <v>571</v>
      </c>
      <c r="D148" s="7">
        <v>0</v>
      </c>
      <c r="E148" s="7">
        <v>0</v>
      </c>
      <c r="F148" s="7">
        <v>5</v>
      </c>
      <c r="G148" s="7">
        <v>48</v>
      </c>
      <c r="H148" s="7">
        <v>0</v>
      </c>
      <c r="I148" s="7">
        <v>0</v>
      </c>
      <c r="J148" s="7">
        <v>0</v>
      </c>
      <c r="K148" s="7">
        <v>21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f t="shared" si="36"/>
        <v>0</v>
      </c>
      <c r="U148" s="7">
        <v>72</v>
      </c>
      <c r="V148" s="16"/>
      <c r="W148" s="19">
        <v>0</v>
      </c>
      <c r="X148" s="19">
        <v>0</v>
      </c>
      <c r="Y148" s="19">
        <v>0</v>
      </c>
      <c r="Z148" s="19">
        <f t="shared" si="34"/>
        <v>0</v>
      </c>
      <c r="AA148" s="19">
        <f t="shared" si="35"/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41">
        <v>0</v>
      </c>
      <c r="AL148" s="19">
        <v>0</v>
      </c>
      <c r="AM148" s="19">
        <v>0</v>
      </c>
      <c r="AO148" s="22">
        <v>0</v>
      </c>
      <c r="AP148" s="22">
        <v>0</v>
      </c>
      <c r="AQ148" s="7">
        <v>0</v>
      </c>
      <c r="AR148" s="7">
        <v>0</v>
      </c>
      <c r="AS148" s="7">
        <v>0</v>
      </c>
      <c r="AT148" s="7">
        <v>0</v>
      </c>
      <c r="AV148" s="33">
        <v>0</v>
      </c>
      <c r="AW148" s="33">
        <v>0</v>
      </c>
      <c r="AX148" s="33">
        <v>0</v>
      </c>
      <c r="AZ148" s="33">
        <v>0</v>
      </c>
      <c r="BA148" s="33">
        <v>0</v>
      </c>
      <c r="BB148" s="33">
        <v>0</v>
      </c>
    </row>
    <row r="149" spans="1:54" x14ac:dyDescent="0.25">
      <c r="A149" s="10" t="s">
        <v>354</v>
      </c>
      <c r="B149" s="10" t="s">
        <v>66</v>
      </c>
      <c r="C149" s="7" t="s">
        <v>384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58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58</v>
      </c>
      <c r="S149" s="7">
        <v>58</v>
      </c>
      <c r="T149" s="7">
        <f t="shared" si="36"/>
        <v>116</v>
      </c>
      <c r="U149" s="7">
        <v>0</v>
      </c>
      <c r="V149" s="16"/>
      <c r="W149" s="19">
        <v>387</v>
      </c>
      <c r="X149" s="19">
        <v>144</v>
      </c>
      <c r="Y149" s="19">
        <v>114</v>
      </c>
      <c r="Z149" s="19">
        <f t="shared" si="34"/>
        <v>387</v>
      </c>
      <c r="AA149" s="19">
        <f t="shared" si="35"/>
        <v>3676.5</v>
      </c>
      <c r="AB149" s="19">
        <v>136000</v>
      </c>
      <c r="AC149" s="20">
        <v>505</v>
      </c>
      <c r="AD149" s="80">
        <v>0.6</v>
      </c>
      <c r="AE149" s="41">
        <v>4</v>
      </c>
      <c r="AF149" s="41">
        <v>0</v>
      </c>
      <c r="AG149" s="41">
        <v>0</v>
      </c>
      <c r="AH149" s="41">
        <v>0</v>
      </c>
      <c r="AI149" s="41">
        <v>0</v>
      </c>
      <c r="AJ149" s="41">
        <v>0</v>
      </c>
      <c r="AK149" s="41">
        <v>0</v>
      </c>
      <c r="AL149" s="41">
        <v>0</v>
      </c>
      <c r="AM149" s="41">
        <v>0</v>
      </c>
      <c r="AO149" s="22">
        <v>0</v>
      </c>
      <c r="AP149" s="22">
        <v>0</v>
      </c>
      <c r="AQ149" s="7">
        <v>0</v>
      </c>
      <c r="AR149" s="7">
        <v>0</v>
      </c>
      <c r="AS149" s="7">
        <v>0</v>
      </c>
      <c r="AT149" s="7">
        <v>0</v>
      </c>
      <c r="AV149" s="20">
        <f>1809/Z149</f>
        <v>4.6744186046511631</v>
      </c>
      <c r="AW149" s="33">
        <f>120000/AB149</f>
        <v>0.88235294117647056</v>
      </c>
      <c r="AX149" s="20">
        <f>AB149/120000</f>
        <v>1.1333333333333333</v>
      </c>
      <c r="AZ149" s="20">
        <f>1850/Z149</f>
        <v>4.7803617571059434</v>
      </c>
      <c r="BA149" s="33">
        <f>412000/AB149</f>
        <v>3.0294117647058822</v>
      </c>
      <c r="BB149" s="36">
        <f>AB149/412000</f>
        <v>0.3300970873786408</v>
      </c>
    </row>
    <row r="150" spans="1:54" x14ac:dyDescent="0.25">
      <c r="A150" s="10" t="s">
        <v>355</v>
      </c>
      <c r="B150" s="10" t="s">
        <v>3</v>
      </c>
      <c r="C150" s="7" t="s">
        <v>590</v>
      </c>
      <c r="D150" s="7">
        <v>10</v>
      </c>
      <c r="E150" s="7">
        <v>3</v>
      </c>
      <c r="F150" s="7">
        <v>0</v>
      </c>
      <c r="G150" s="7">
        <v>8</v>
      </c>
      <c r="H150" s="7">
        <v>0</v>
      </c>
      <c r="I150" s="7">
        <v>14</v>
      </c>
      <c r="J150" s="7">
        <v>15</v>
      </c>
      <c r="K150" s="7">
        <v>0</v>
      </c>
      <c r="L150" s="7">
        <v>15</v>
      </c>
      <c r="M150" s="7">
        <v>10</v>
      </c>
      <c r="N150" s="7">
        <v>5</v>
      </c>
      <c r="O150" s="7">
        <v>5</v>
      </c>
      <c r="P150" s="7">
        <v>5</v>
      </c>
      <c r="Q150" s="7">
        <v>0</v>
      </c>
      <c r="R150" s="7">
        <v>0</v>
      </c>
      <c r="S150" s="7">
        <v>0</v>
      </c>
      <c r="T150" s="7">
        <f t="shared" si="36"/>
        <v>0</v>
      </c>
      <c r="U150" s="7">
        <v>0</v>
      </c>
      <c r="V150" s="16"/>
      <c r="W150" s="19">
        <v>0</v>
      </c>
      <c r="X150" s="19">
        <v>0</v>
      </c>
      <c r="Y150" s="19">
        <v>0</v>
      </c>
      <c r="Z150" s="19">
        <f t="shared" si="34"/>
        <v>0</v>
      </c>
      <c r="AA150" s="19">
        <f t="shared" si="35"/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41">
        <v>0</v>
      </c>
      <c r="AL150" s="19">
        <v>0</v>
      </c>
      <c r="AM150" s="19">
        <v>0</v>
      </c>
      <c r="AO150" s="22">
        <v>0</v>
      </c>
      <c r="AP150" s="22">
        <v>0</v>
      </c>
      <c r="AQ150" s="7">
        <v>0</v>
      </c>
      <c r="AR150" s="7">
        <v>0</v>
      </c>
      <c r="AS150" s="7">
        <v>0</v>
      </c>
      <c r="AT150" s="7">
        <v>0</v>
      </c>
      <c r="AV150" s="33">
        <v>0</v>
      </c>
      <c r="AW150" s="33">
        <v>0</v>
      </c>
      <c r="AX150" s="33">
        <v>0</v>
      </c>
      <c r="AZ150" s="33">
        <v>0</v>
      </c>
      <c r="BA150" s="33">
        <v>0</v>
      </c>
      <c r="BB150" s="33">
        <v>0</v>
      </c>
    </row>
    <row r="151" spans="1:54" x14ac:dyDescent="0.25">
      <c r="A151" s="10" t="s">
        <v>356</v>
      </c>
      <c r="B151" s="10" t="s">
        <v>10</v>
      </c>
      <c r="C151" s="7" t="s">
        <v>590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44</v>
      </c>
      <c r="O151" s="7">
        <v>0</v>
      </c>
      <c r="P151" s="7">
        <v>44</v>
      </c>
      <c r="Q151" s="7">
        <v>0</v>
      </c>
      <c r="R151" s="7">
        <v>0</v>
      </c>
      <c r="S151" s="7">
        <v>0</v>
      </c>
      <c r="T151" s="7">
        <f t="shared" si="36"/>
        <v>0</v>
      </c>
      <c r="U151" s="7">
        <v>0</v>
      </c>
      <c r="V151" s="16"/>
      <c r="W151" s="19">
        <v>0</v>
      </c>
      <c r="X151" s="19">
        <v>0</v>
      </c>
      <c r="Y151" s="19">
        <v>0</v>
      </c>
      <c r="Z151" s="19">
        <f t="shared" si="34"/>
        <v>0</v>
      </c>
      <c r="AA151" s="19">
        <f t="shared" si="35"/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41">
        <v>0</v>
      </c>
      <c r="AL151" s="19">
        <v>0</v>
      </c>
      <c r="AM151" s="19">
        <v>0</v>
      </c>
      <c r="AO151" s="22">
        <v>0</v>
      </c>
      <c r="AP151" s="22">
        <v>0</v>
      </c>
      <c r="AQ151" s="7">
        <v>0</v>
      </c>
      <c r="AR151" s="7">
        <v>0</v>
      </c>
      <c r="AS151" s="7">
        <v>0</v>
      </c>
      <c r="AT151" s="7">
        <v>0</v>
      </c>
      <c r="AV151" s="33">
        <v>0</v>
      </c>
      <c r="AW151" s="33">
        <v>0</v>
      </c>
      <c r="AX151" s="33">
        <v>0</v>
      </c>
      <c r="AZ151" s="33">
        <v>0</v>
      </c>
      <c r="BA151" s="33">
        <v>0</v>
      </c>
      <c r="BB151" s="33">
        <v>0</v>
      </c>
    </row>
    <row r="152" spans="1:54" x14ac:dyDescent="0.25">
      <c r="A152" s="10" t="s">
        <v>357</v>
      </c>
      <c r="B152" s="10" t="s">
        <v>3</v>
      </c>
      <c r="C152" s="7" t="s">
        <v>590</v>
      </c>
      <c r="D152" s="7">
        <v>8</v>
      </c>
      <c r="E152" s="7">
        <v>3</v>
      </c>
      <c r="F152" s="7">
        <v>1</v>
      </c>
      <c r="G152" s="7">
        <v>8</v>
      </c>
      <c r="H152" s="7">
        <v>0</v>
      </c>
      <c r="I152" s="7">
        <v>14</v>
      </c>
      <c r="J152" s="7">
        <v>13</v>
      </c>
      <c r="K152" s="7">
        <v>11</v>
      </c>
      <c r="L152" s="7">
        <v>15</v>
      </c>
      <c r="M152" s="7">
        <v>0</v>
      </c>
      <c r="N152" s="7">
        <v>5</v>
      </c>
      <c r="O152" s="7">
        <v>5</v>
      </c>
      <c r="P152" s="7">
        <v>5</v>
      </c>
      <c r="Q152" s="7">
        <v>0</v>
      </c>
      <c r="R152" s="7">
        <v>0</v>
      </c>
      <c r="S152" s="7">
        <v>0</v>
      </c>
      <c r="T152" s="7">
        <f t="shared" si="36"/>
        <v>0</v>
      </c>
      <c r="U152" s="7">
        <v>0</v>
      </c>
      <c r="V152" s="16"/>
      <c r="W152" s="19">
        <v>0</v>
      </c>
      <c r="X152" s="19">
        <v>0</v>
      </c>
      <c r="Y152" s="19">
        <v>0</v>
      </c>
      <c r="Z152" s="19">
        <f t="shared" si="34"/>
        <v>0</v>
      </c>
      <c r="AA152" s="19">
        <f t="shared" si="35"/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41">
        <v>0</v>
      </c>
      <c r="AL152" s="19">
        <v>0</v>
      </c>
      <c r="AM152" s="19">
        <v>0</v>
      </c>
      <c r="AO152" s="22">
        <v>0</v>
      </c>
      <c r="AP152" s="22">
        <v>0</v>
      </c>
      <c r="AQ152" s="7">
        <v>0</v>
      </c>
      <c r="AR152" s="7">
        <v>0</v>
      </c>
      <c r="AS152" s="7">
        <v>0</v>
      </c>
      <c r="AT152" s="7">
        <v>0</v>
      </c>
      <c r="AV152" s="33">
        <v>0</v>
      </c>
      <c r="AW152" s="33">
        <v>0</v>
      </c>
      <c r="AX152" s="33">
        <v>0</v>
      </c>
      <c r="AZ152" s="33">
        <v>0</v>
      </c>
      <c r="BA152" s="33">
        <v>0</v>
      </c>
      <c r="BB152" s="33">
        <v>0</v>
      </c>
    </row>
    <row r="153" spans="1:54" x14ac:dyDescent="0.25">
      <c r="A153" s="10" t="s">
        <v>358</v>
      </c>
      <c r="B153" s="10" t="s">
        <v>11</v>
      </c>
      <c r="C153" s="7" t="s">
        <v>590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22</v>
      </c>
      <c r="O153" s="7">
        <v>0</v>
      </c>
      <c r="P153" s="7">
        <v>22</v>
      </c>
      <c r="Q153" s="7">
        <v>0</v>
      </c>
      <c r="R153" s="7">
        <v>0</v>
      </c>
      <c r="S153" s="7">
        <v>0</v>
      </c>
      <c r="T153" s="7">
        <f t="shared" si="36"/>
        <v>0</v>
      </c>
      <c r="U153" s="7">
        <v>0</v>
      </c>
      <c r="V153" s="16"/>
      <c r="W153" s="19">
        <v>0</v>
      </c>
      <c r="X153" s="19">
        <v>0</v>
      </c>
      <c r="Y153" s="19">
        <v>0</v>
      </c>
      <c r="Z153" s="19">
        <f t="shared" si="34"/>
        <v>0</v>
      </c>
      <c r="AA153" s="19">
        <f t="shared" si="35"/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41">
        <v>0</v>
      </c>
      <c r="AL153" s="19">
        <v>0</v>
      </c>
      <c r="AM153" s="19">
        <v>0</v>
      </c>
      <c r="AO153" s="22">
        <v>0</v>
      </c>
      <c r="AP153" s="22">
        <v>0</v>
      </c>
      <c r="AQ153" s="7">
        <v>0</v>
      </c>
      <c r="AR153" s="7">
        <v>0</v>
      </c>
      <c r="AS153" s="7">
        <v>0</v>
      </c>
      <c r="AT153" s="7">
        <v>0</v>
      </c>
      <c r="AV153" s="33">
        <v>0</v>
      </c>
      <c r="AW153" s="33">
        <v>0</v>
      </c>
      <c r="AX153" s="33">
        <v>0</v>
      </c>
      <c r="AZ153" s="33">
        <v>0</v>
      </c>
      <c r="BA153" s="33">
        <v>0</v>
      </c>
      <c r="BB153" s="33">
        <v>0</v>
      </c>
    </row>
    <row r="154" spans="1:54" x14ac:dyDescent="0.25">
      <c r="A154" s="10" t="s">
        <v>359</v>
      </c>
      <c r="B154" s="10" t="s">
        <v>12</v>
      </c>
      <c r="C154" s="7" t="s">
        <v>590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22</v>
      </c>
      <c r="O154" s="7">
        <v>0</v>
      </c>
      <c r="P154" s="7">
        <v>22</v>
      </c>
      <c r="Q154" s="7">
        <v>0</v>
      </c>
      <c r="R154" s="7">
        <v>0</v>
      </c>
      <c r="S154" s="7">
        <v>0</v>
      </c>
      <c r="T154" s="7">
        <f t="shared" si="36"/>
        <v>0</v>
      </c>
      <c r="U154" s="7">
        <v>0</v>
      </c>
      <c r="V154" s="16"/>
      <c r="W154" s="19">
        <v>0</v>
      </c>
      <c r="X154" s="19">
        <v>0</v>
      </c>
      <c r="Y154" s="19">
        <v>0</v>
      </c>
      <c r="Z154" s="19">
        <f t="shared" si="34"/>
        <v>0</v>
      </c>
      <c r="AA154" s="19">
        <f t="shared" si="35"/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41">
        <v>0</v>
      </c>
      <c r="AL154" s="19">
        <v>0</v>
      </c>
      <c r="AM154" s="19">
        <v>0</v>
      </c>
      <c r="AO154" s="22">
        <v>0</v>
      </c>
      <c r="AP154" s="22">
        <v>0</v>
      </c>
      <c r="AQ154" s="7">
        <v>0</v>
      </c>
      <c r="AR154" s="7">
        <v>0</v>
      </c>
      <c r="AS154" s="7">
        <v>0</v>
      </c>
      <c r="AT154" s="7">
        <v>0</v>
      </c>
      <c r="AV154" s="33">
        <v>0</v>
      </c>
      <c r="AW154" s="33">
        <v>0</v>
      </c>
      <c r="AX154" s="33">
        <v>0</v>
      </c>
      <c r="AZ154" s="33">
        <v>0</v>
      </c>
      <c r="BA154" s="33">
        <v>0</v>
      </c>
      <c r="BB154" s="33">
        <v>0</v>
      </c>
    </row>
    <row r="155" spans="1:54" x14ac:dyDescent="0.25">
      <c r="A155" s="10" t="s">
        <v>360</v>
      </c>
      <c r="B155" s="10" t="s">
        <v>13</v>
      </c>
      <c r="C155" s="7" t="s">
        <v>590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12</v>
      </c>
      <c r="O155" s="7">
        <v>0</v>
      </c>
      <c r="P155" s="7">
        <v>12</v>
      </c>
      <c r="Q155" s="7">
        <v>0</v>
      </c>
      <c r="R155" s="7">
        <v>0</v>
      </c>
      <c r="S155" s="7">
        <v>0</v>
      </c>
      <c r="T155" s="7">
        <f t="shared" si="36"/>
        <v>0</v>
      </c>
      <c r="U155" s="7">
        <v>0</v>
      </c>
      <c r="V155" s="16"/>
      <c r="W155" s="19">
        <v>0</v>
      </c>
      <c r="X155" s="19">
        <v>0</v>
      </c>
      <c r="Y155" s="19">
        <v>0</v>
      </c>
      <c r="Z155" s="19">
        <f t="shared" si="34"/>
        <v>0</v>
      </c>
      <c r="AA155" s="19">
        <f t="shared" si="35"/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41">
        <v>0</v>
      </c>
      <c r="AL155" s="19">
        <v>0</v>
      </c>
      <c r="AM155" s="19">
        <v>0</v>
      </c>
      <c r="AO155" s="22">
        <v>0</v>
      </c>
      <c r="AP155" s="22">
        <v>0</v>
      </c>
      <c r="AQ155" s="7">
        <v>0</v>
      </c>
      <c r="AR155" s="7">
        <v>0</v>
      </c>
      <c r="AS155" s="7">
        <v>0</v>
      </c>
      <c r="AT155" s="7">
        <v>0</v>
      </c>
      <c r="AV155" s="33">
        <v>0</v>
      </c>
      <c r="AW155" s="33">
        <v>0</v>
      </c>
      <c r="AX155" s="33">
        <v>0</v>
      </c>
      <c r="AZ155" s="33">
        <v>0</v>
      </c>
      <c r="BA155" s="33">
        <v>0</v>
      </c>
      <c r="BB155" s="33">
        <v>0</v>
      </c>
    </row>
    <row r="156" spans="1:54" x14ac:dyDescent="0.25">
      <c r="A156" s="10" t="s">
        <v>361</v>
      </c>
      <c r="B156" s="10" t="s">
        <v>14</v>
      </c>
      <c r="C156" s="7" t="s">
        <v>590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2</v>
      </c>
      <c r="O156" s="7">
        <v>0</v>
      </c>
      <c r="P156" s="7">
        <v>2</v>
      </c>
      <c r="Q156" s="7">
        <v>0</v>
      </c>
      <c r="R156" s="7">
        <v>0</v>
      </c>
      <c r="S156" s="7">
        <v>0</v>
      </c>
      <c r="T156" s="7">
        <f t="shared" si="36"/>
        <v>0</v>
      </c>
      <c r="U156" s="7">
        <v>0</v>
      </c>
      <c r="V156" s="16"/>
      <c r="W156" s="19">
        <v>0</v>
      </c>
      <c r="X156" s="19">
        <v>0</v>
      </c>
      <c r="Y156" s="19">
        <v>0</v>
      </c>
      <c r="Z156" s="19">
        <f t="shared" si="34"/>
        <v>0</v>
      </c>
      <c r="AA156" s="19">
        <f t="shared" si="35"/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41">
        <v>0</v>
      </c>
      <c r="AL156" s="19">
        <v>0</v>
      </c>
      <c r="AM156" s="19">
        <v>0</v>
      </c>
      <c r="AO156" s="22">
        <v>0</v>
      </c>
      <c r="AP156" s="22">
        <v>0</v>
      </c>
      <c r="AQ156" s="7">
        <v>0</v>
      </c>
      <c r="AR156" s="7">
        <v>0</v>
      </c>
      <c r="AS156" s="7">
        <v>0</v>
      </c>
      <c r="AT156" s="7">
        <v>0</v>
      </c>
      <c r="AV156" s="33">
        <v>0</v>
      </c>
      <c r="AW156" s="33">
        <v>0</v>
      </c>
      <c r="AX156" s="33">
        <v>0</v>
      </c>
      <c r="AZ156" s="33">
        <v>0</v>
      </c>
      <c r="BA156" s="33">
        <v>0</v>
      </c>
      <c r="BB156" s="33">
        <v>0</v>
      </c>
    </row>
    <row r="157" spans="1:54" x14ac:dyDescent="0.25">
      <c r="A157" s="10" t="s">
        <v>362</v>
      </c>
      <c r="B157" s="10" t="s">
        <v>15</v>
      </c>
      <c r="C157" s="7" t="s">
        <v>590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2</v>
      </c>
      <c r="O157" s="7">
        <v>0</v>
      </c>
      <c r="P157" s="7">
        <v>2</v>
      </c>
      <c r="Q157" s="7">
        <v>0</v>
      </c>
      <c r="R157" s="7">
        <v>0</v>
      </c>
      <c r="S157" s="7">
        <v>0</v>
      </c>
      <c r="T157" s="7">
        <f t="shared" si="36"/>
        <v>0</v>
      </c>
      <c r="U157" s="7">
        <v>0</v>
      </c>
      <c r="V157" s="16"/>
      <c r="W157" s="19">
        <v>0</v>
      </c>
      <c r="X157" s="19">
        <v>0</v>
      </c>
      <c r="Y157" s="19">
        <v>0</v>
      </c>
      <c r="Z157" s="19">
        <f t="shared" si="34"/>
        <v>0</v>
      </c>
      <c r="AA157" s="19">
        <f t="shared" si="35"/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41">
        <v>0</v>
      </c>
      <c r="AL157" s="19">
        <v>0</v>
      </c>
      <c r="AM157" s="19">
        <v>0</v>
      </c>
      <c r="AO157" s="22">
        <v>0</v>
      </c>
      <c r="AP157" s="22">
        <v>0</v>
      </c>
      <c r="AQ157" s="7">
        <v>0</v>
      </c>
      <c r="AR157" s="7">
        <v>0</v>
      </c>
      <c r="AS157" s="7">
        <v>0</v>
      </c>
      <c r="AT157" s="7">
        <v>0</v>
      </c>
      <c r="AV157" s="33">
        <v>0</v>
      </c>
      <c r="AW157" s="33">
        <v>0</v>
      </c>
      <c r="AX157" s="33">
        <v>0</v>
      </c>
      <c r="AZ157" s="33">
        <v>0</v>
      </c>
      <c r="BA157" s="33">
        <v>0</v>
      </c>
      <c r="BB157" s="33">
        <v>0</v>
      </c>
    </row>
    <row r="158" spans="1:54" x14ac:dyDescent="0.25">
      <c r="A158" s="10" t="s">
        <v>363</v>
      </c>
      <c r="B158" s="10" t="s">
        <v>16</v>
      </c>
      <c r="C158" s="7" t="s">
        <v>590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2</v>
      </c>
      <c r="O158" s="7">
        <v>0</v>
      </c>
      <c r="P158" s="7">
        <v>2</v>
      </c>
      <c r="Q158" s="7">
        <v>0</v>
      </c>
      <c r="R158" s="7">
        <v>0</v>
      </c>
      <c r="S158" s="7">
        <v>0</v>
      </c>
      <c r="T158" s="7">
        <f t="shared" si="36"/>
        <v>0</v>
      </c>
      <c r="U158" s="7">
        <v>0</v>
      </c>
      <c r="V158" s="16"/>
      <c r="W158" s="19">
        <v>0</v>
      </c>
      <c r="X158" s="19">
        <v>0</v>
      </c>
      <c r="Y158" s="19">
        <v>0</v>
      </c>
      <c r="Z158" s="19">
        <f t="shared" si="34"/>
        <v>0</v>
      </c>
      <c r="AA158" s="19">
        <f t="shared" si="35"/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41">
        <v>0</v>
      </c>
      <c r="AL158" s="19">
        <v>0</v>
      </c>
      <c r="AM158" s="19">
        <v>0</v>
      </c>
      <c r="AO158" s="22">
        <v>0</v>
      </c>
      <c r="AP158" s="22">
        <v>0</v>
      </c>
      <c r="AQ158" s="7">
        <v>0</v>
      </c>
      <c r="AR158" s="7">
        <v>0</v>
      </c>
      <c r="AS158" s="7">
        <v>0</v>
      </c>
      <c r="AT158" s="7">
        <v>0</v>
      </c>
      <c r="AV158" s="33">
        <v>0</v>
      </c>
      <c r="AW158" s="33">
        <v>0</v>
      </c>
      <c r="AX158" s="33">
        <v>0</v>
      </c>
      <c r="AZ158" s="33">
        <v>0</v>
      </c>
      <c r="BA158" s="33">
        <v>0</v>
      </c>
      <c r="BB158" s="33">
        <v>0</v>
      </c>
    </row>
    <row r="159" spans="1:54" x14ac:dyDescent="0.25">
      <c r="A159" s="10" t="s">
        <v>364</v>
      </c>
      <c r="B159" s="10" t="s">
        <v>17</v>
      </c>
      <c r="C159" s="7" t="s">
        <v>590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2</v>
      </c>
      <c r="O159" s="7">
        <v>0</v>
      </c>
      <c r="P159" s="7">
        <v>2</v>
      </c>
      <c r="Q159" s="7">
        <v>0</v>
      </c>
      <c r="R159" s="7">
        <v>0</v>
      </c>
      <c r="S159" s="7">
        <v>0</v>
      </c>
      <c r="T159" s="7">
        <f t="shared" si="36"/>
        <v>0</v>
      </c>
      <c r="U159" s="7">
        <v>0</v>
      </c>
      <c r="V159" s="16"/>
      <c r="W159" s="19">
        <v>0</v>
      </c>
      <c r="X159" s="19">
        <v>0</v>
      </c>
      <c r="Y159" s="19">
        <v>0</v>
      </c>
      <c r="Z159" s="19">
        <f t="shared" si="34"/>
        <v>0</v>
      </c>
      <c r="AA159" s="19">
        <f t="shared" si="35"/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41">
        <v>0</v>
      </c>
      <c r="AL159" s="19">
        <v>0</v>
      </c>
      <c r="AM159" s="19">
        <v>0</v>
      </c>
      <c r="AO159" s="22">
        <v>0</v>
      </c>
      <c r="AP159" s="22">
        <v>0</v>
      </c>
      <c r="AQ159" s="7">
        <v>0</v>
      </c>
      <c r="AR159" s="7">
        <v>0</v>
      </c>
      <c r="AS159" s="7">
        <v>0</v>
      </c>
      <c r="AT159" s="7">
        <v>0</v>
      </c>
      <c r="AV159" s="33">
        <v>0</v>
      </c>
      <c r="AW159" s="33">
        <v>0</v>
      </c>
      <c r="AX159" s="33">
        <v>0</v>
      </c>
      <c r="AZ159" s="33">
        <v>0</v>
      </c>
      <c r="BA159" s="33">
        <v>0</v>
      </c>
      <c r="BB159" s="33">
        <v>0</v>
      </c>
    </row>
    <row r="160" spans="1:54" x14ac:dyDescent="0.25">
      <c r="A160" s="10" t="s">
        <v>365</v>
      </c>
      <c r="B160" s="10" t="s">
        <v>18</v>
      </c>
      <c r="C160" s="7" t="s">
        <v>590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22</v>
      </c>
      <c r="O160" s="7">
        <v>0</v>
      </c>
      <c r="P160" s="7">
        <v>22</v>
      </c>
      <c r="Q160" s="7">
        <v>0</v>
      </c>
      <c r="R160" s="7">
        <v>0</v>
      </c>
      <c r="S160" s="7">
        <v>0</v>
      </c>
      <c r="T160" s="7">
        <f t="shared" si="36"/>
        <v>0</v>
      </c>
      <c r="U160" s="7">
        <v>0</v>
      </c>
      <c r="V160" s="16"/>
      <c r="W160" s="19">
        <v>0</v>
      </c>
      <c r="X160" s="19">
        <v>0</v>
      </c>
      <c r="Y160" s="19">
        <v>0</v>
      </c>
      <c r="Z160" s="19">
        <f t="shared" si="34"/>
        <v>0</v>
      </c>
      <c r="AA160" s="19">
        <f t="shared" si="35"/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41">
        <v>0</v>
      </c>
      <c r="AL160" s="19">
        <v>0</v>
      </c>
      <c r="AM160" s="19">
        <v>0</v>
      </c>
      <c r="AO160" s="22">
        <v>0</v>
      </c>
      <c r="AP160" s="22">
        <v>0</v>
      </c>
      <c r="AQ160" s="7">
        <v>0</v>
      </c>
      <c r="AR160" s="7">
        <v>0</v>
      </c>
      <c r="AS160" s="7">
        <v>0</v>
      </c>
      <c r="AT160" s="7">
        <v>0</v>
      </c>
      <c r="AV160" s="33">
        <v>0</v>
      </c>
      <c r="AW160" s="33">
        <v>0</v>
      </c>
      <c r="AX160" s="33">
        <v>0</v>
      </c>
      <c r="AZ160" s="33">
        <v>0</v>
      </c>
      <c r="BA160" s="33">
        <v>0</v>
      </c>
      <c r="BB160" s="33">
        <v>0</v>
      </c>
    </row>
    <row r="161" spans="1:54" x14ac:dyDescent="0.25">
      <c r="A161" s="10" t="s">
        <v>366</v>
      </c>
      <c r="B161" s="10" t="s">
        <v>19</v>
      </c>
      <c r="C161" s="7" t="s">
        <v>590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22</v>
      </c>
      <c r="O161" s="7">
        <v>0</v>
      </c>
      <c r="P161" s="7">
        <v>22</v>
      </c>
      <c r="Q161" s="7">
        <v>0</v>
      </c>
      <c r="R161" s="7">
        <v>0</v>
      </c>
      <c r="S161" s="7">
        <v>0</v>
      </c>
      <c r="T161" s="7">
        <f t="shared" si="36"/>
        <v>0</v>
      </c>
      <c r="U161" s="7">
        <v>0</v>
      </c>
      <c r="V161" s="16"/>
      <c r="W161" s="19">
        <v>0</v>
      </c>
      <c r="X161" s="19">
        <v>0</v>
      </c>
      <c r="Y161" s="19">
        <v>0</v>
      </c>
      <c r="Z161" s="19">
        <f t="shared" si="34"/>
        <v>0</v>
      </c>
      <c r="AA161" s="19">
        <f t="shared" si="35"/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41">
        <v>0</v>
      </c>
      <c r="AL161" s="19">
        <v>0</v>
      </c>
      <c r="AM161" s="19">
        <v>0</v>
      </c>
      <c r="AO161" s="22">
        <v>0</v>
      </c>
      <c r="AP161" s="22">
        <v>0</v>
      </c>
      <c r="AQ161" s="7">
        <v>0</v>
      </c>
      <c r="AR161" s="7">
        <v>0</v>
      </c>
      <c r="AS161" s="7">
        <v>0</v>
      </c>
      <c r="AT161" s="7">
        <v>0</v>
      </c>
      <c r="AV161" s="33">
        <v>0</v>
      </c>
      <c r="AW161" s="33">
        <v>0</v>
      </c>
      <c r="AX161" s="33">
        <v>0</v>
      </c>
      <c r="AZ161" s="33">
        <v>0</v>
      </c>
      <c r="BA161" s="33">
        <v>0</v>
      </c>
      <c r="BB161" s="33">
        <v>0</v>
      </c>
    </row>
    <row r="162" spans="1:54" x14ac:dyDescent="0.25">
      <c r="A162" s="10" t="s">
        <v>367</v>
      </c>
      <c r="B162" s="10" t="s">
        <v>0</v>
      </c>
      <c r="C162" s="7" t="s">
        <v>590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22</v>
      </c>
      <c r="O162" s="7">
        <v>0</v>
      </c>
      <c r="P162" s="7">
        <v>22</v>
      </c>
      <c r="Q162" s="7">
        <v>0</v>
      </c>
      <c r="R162" s="7">
        <v>0</v>
      </c>
      <c r="S162" s="7">
        <v>0</v>
      </c>
      <c r="T162" s="7">
        <f t="shared" si="36"/>
        <v>0</v>
      </c>
      <c r="U162" s="7">
        <v>0</v>
      </c>
      <c r="V162" s="16"/>
      <c r="W162" s="19">
        <v>0</v>
      </c>
      <c r="X162" s="19">
        <v>0</v>
      </c>
      <c r="Y162" s="19">
        <v>0</v>
      </c>
      <c r="Z162" s="19">
        <f t="shared" si="34"/>
        <v>0</v>
      </c>
      <c r="AA162" s="19">
        <f t="shared" si="35"/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41">
        <v>0</v>
      </c>
      <c r="AL162" s="19">
        <v>0</v>
      </c>
      <c r="AM162" s="19">
        <v>0</v>
      </c>
      <c r="AO162" s="22">
        <v>0</v>
      </c>
      <c r="AP162" s="22">
        <v>0</v>
      </c>
      <c r="AQ162" s="7">
        <v>0</v>
      </c>
      <c r="AR162" s="7">
        <v>0</v>
      </c>
      <c r="AS162" s="7">
        <v>0</v>
      </c>
      <c r="AT162" s="7">
        <v>0</v>
      </c>
      <c r="AV162" s="33">
        <v>0</v>
      </c>
      <c r="AW162" s="33">
        <v>0</v>
      </c>
      <c r="AX162" s="33">
        <v>0</v>
      </c>
      <c r="AZ162" s="33">
        <v>0</v>
      </c>
      <c r="BA162" s="33">
        <v>0</v>
      </c>
      <c r="BB162" s="33">
        <v>0</v>
      </c>
    </row>
    <row r="163" spans="1:54" x14ac:dyDescent="0.25">
      <c r="A163" s="10" t="s">
        <v>368</v>
      </c>
      <c r="B163" s="10" t="s">
        <v>20</v>
      </c>
      <c r="C163" s="7" t="s">
        <v>590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12</v>
      </c>
      <c r="O163" s="7">
        <v>0</v>
      </c>
      <c r="P163" s="7">
        <v>12</v>
      </c>
      <c r="Q163" s="7">
        <v>0</v>
      </c>
      <c r="R163" s="7">
        <v>0</v>
      </c>
      <c r="S163" s="7">
        <v>0</v>
      </c>
      <c r="T163" s="7">
        <f t="shared" si="36"/>
        <v>0</v>
      </c>
      <c r="U163" s="7">
        <v>0</v>
      </c>
      <c r="V163" s="16"/>
      <c r="W163" s="19">
        <v>0</v>
      </c>
      <c r="X163" s="19">
        <v>0</v>
      </c>
      <c r="Y163" s="19">
        <v>0</v>
      </c>
      <c r="Z163" s="19">
        <f t="shared" si="34"/>
        <v>0</v>
      </c>
      <c r="AA163" s="19">
        <f t="shared" si="35"/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41">
        <v>0</v>
      </c>
      <c r="AL163" s="19">
        <v>0</v>
      </c>
      <c r="AM163" s="19">
        <v>0</v>
      </c>
      <c r="AO163" s="22">
        <v>0</v>
      </c>
      <c r="AP163" s="22">
        <v>0</v>
      </c>
      <c r="AQ163" s="7">
        <v>0</v>
      </c>
      <c r="AR163" s="7">
        <v>0</v>
      </c>
      <c r="AS163" s="7">
        <v>0</v>
      </c>
      <c r="AT163" s="7">
        <v>0</v>
      </c>
      <c r="AV163" s="33">
        <v>0</v>
      </c>
      <c r="AW163" s="33">
        <v>0</v>
      </c>
      <c r="AX163" s="33">
        <v>0</v>
      </c>
      <c r="AZ163" s="33">
        <v>0</v>
      </c>
      <c r="BA163" s="33">
        <v>0</v>
      </c>
      <c r="BB163" s="33">
        <v>0</v>
      </c>
    </row>
    <row r="164" spans="1:54" x14ac:dyDescent="0.25">
      <c r="A164" s="10" t="s">
        <v>369</v>
      </c>
      <c r="B164" s="10" t="s">
        <v>118</v>
      </c>
      <c r="C164" s="7" t="s">
        <v>74</v>
      </c>
      <c r="D164" s="7">
        <v>190</v>
      </c>
      <c r="E164" s="7">
        <v>183</v>
      </c>
      <c r="F164" s="7">
        <v>264</v>
      </c>
      <c r="G164" s="7">
        <v>152</v>
      </c>
      <c r="H164" s="7">
        <v>3</v>
      </c>
      <c r="I164" s="7">
        <v>96</v>
      </c>
      <c r="J164" s="7">
        <v>0</v>
      </c>
      <c r="K164" s="7">
        <v>42</v>
      </c>
      <c r="L164" s="7">
        <v>0</v>
      </c>
      <c r="M164" s="7">
        <v>52</v>
      </c>
      <c r="N164" s="7">
        <v>15</v>
      </c>
      <c r="O164" s="7">
        <v>36</v>
      </c>
      <c r="P164" s="7">
        <v>0</v>
      </c>
      <c r="Q164" s="7">
        <v>0</v>
      </c>
      <c r="R164" s="7">
        <v>1419</v>
      </c>
      <c r="S164" s="7">
        <v>1421</v>
      </c>
      <c r="T164" s="7">
        <f t="shared" si="36"/>
        <v>2840</v>
      </c>
      <c r="U164" s="7">
        <v>0</v>
      </c>
      <c r="V164" s="16"/>
      <c r="W164" s="20">
        <v>0</v>
      </c>
      <c r="X164" s="20">
        <v>0</v>
      </c>
      <c r="Y164" s="20">
        <v>0</v>
      </c>
      <c r="Z164" s="19">
        <f t="shared" si="34"/>
        <v>0</v>
      </c>
      <c r="AA164" s="19">
        <f t="shared" si="35"/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20">
        <v>5</v>
      </c>
      <c r="AH164" s="20">
        <v>0</v>
      </c>
      <c r="AI164" s="20">
        <v>41.7</v>
      </c>
      <c r="AJ164" s="20">
        <v>0</v>
      </c>
      <c r="AK164" s="41">
        <v>0</v>
      </c>
      <c r="AL164" s="20">
        <v>0</v>
      </c>
      <c r="AM164" s="20">
        <v>0</v>
      </c>
      <c r="AO164" s="8">
        <v>0</v>
      </c>
      <c r="AP164" s="8">
        <v>0</v>
      </c>
      <c r="AQ164" s="7">
        <v>0</v>
      </c>
      <c r="AR164" s="7">
        <v>0</v>
      </c>
      <c r="AS164" s="7">
        <v>0</v>
      </c>
      <c r="AT164" s="7">
        <v>0</v>
      </c>
      <c r="AV164" s="33">
        <v>0</v>
      </c>
      <c r="AW164" s="33">
        <v>0</v>
      </c>
      <c r="AX164" s="33">
        <v>0</v>
      </c>
      <c r="AZ164" s="33">
        <v>0</v>
      </c>
      <c r="BA164" s="33">
        <v>0</v>
      </c>
      <c r="BB164" s="33">
        <v>0</v>
      </c>
    </row>
    <row r="165" spans="1:54" x14ac:dyDescent="0.25">
      <c r="A165" s="10" t="s">
        <v>370</v>
      </c>
      <c r="B165" s="10" t="s">
        <v>119</v>
      </c>
      <c r="C165" s="7" t="s">
        <v>87</v>
      </c>
      <c r="D165" s="7">
        <v>60</v>
      </c>
      <c r="E165" s="7">
        <v>180</v>
      </c>
      <c r="F165" s="7">
        <v>196</v>
      </c>
      <c r="G165" s="7">
        <v>121</v>
      </c>
      <c r="H165" s="7">
        <v>0</v>
      </c>
      <c r="I165" s="7">
        <v>203</v>
      </c>
      <c r="J165" s="7">
        <v>0</v>
      </c>
      <c r="K165" s="7">
        <v>151</v>
      </c>
      <c r="L165" s="7">
        <v>0</v>
      </c>
      <c r="M165" s="7">
        <v>607</v>
      </c>
      <c r="N165" s="7">
        <v>50</v>
      </c>
      <c r="O165" s="7">
        <v>509</v>
      </c>
      <c r="P165" s="7">
        <v>0</v>
      </c>
      <c r="Q165" s="7">
        <v>0</v>
      </c>
      <c r="R165" s="7">
        <v>3974</v>
      </c>
      <c r="S165" s="7">
        <v>4338</v>
      </c>
      <c r="T165" s="7">
        <f t="shared" si="36"/>
        <v>8312</v>
      </c>
      <c r="U165" s="7">
        <v>0</v>
      </c>
      <c r="V165" s="16"/>
      <c r="W165" s="20">
        <v>0</v>
      </c>
      <c r="X165" s="20">
        <v>0</v>
      </c>
      <c r="Y165" s="20">
        <v>0</v>
      </c>
      <c r="Z165" s="19">
        <f t="shared" si="34"/>
        <v>0</v>
      </c>
      <c r="AA165" s="19">
        <f t="shared" si="35"/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5</v>
      </c>
      <c r="AI165" s="20">
        <v>34</v>
      </c>
      <c r="AJ165" s="20">
        <v>0</v>
      </c>
      <c r="AK165" s="41">
        <v>0</v>
      </c>
      <c r="AL165" s="20">
        <v>0</v>
      </c>
      <c r="AM165" s="20">
        <v>0</v>
      </c>
      <c r="AO165" s="41">
        <v>0</v>
      </c>
      <c r="AP165" s="8">
        <v>0</v>
      </c>
      <c r="AQ165" s="7">
        <v>0</v>
      </c>
      <c r="AR165" s="7">
        <v>0</v>
      </c>
      <c r="AS165" s="7">
        <v>0</v>
      </c>
      <c r="AT165" s="7">
        <v>0</v>
      </c>
      <c r="AV165" s="33">
        <v>0</v>
      </c>
      <c r="AW165" s="33">
        <v>0</v>
      </c>
      <c r="AX165" s="33">
        <v>0</v>
      </c>
      <c r="AZ165" s="33">
        <v>0</v>
      </c>
      <c r="BA165" s="33">
        <v>0</v>
      </c>
      <c r="BB165" s="33">
        <v>0</v>
      </c>
    </row>
    <row r="166" spans="1:54" ht="14.25" customHeight="1" x14ac:dyDescent="0.25">
      <c r="A166" s="9"/>
      <c r="B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6"/>
      <c r="AC166" s="20"/>
      <c r="AD166" s="20"/>
      <c r="AO166" s="8"/>
      <c r="AP166" s="8"/>
    </row>
    <row r="167" spans="1:54" x14ac:dyDescent="0.25">
      <c r="AO167" s="8"/>
      <c r="AP167" s="8"/>
    </row>
    <row r="168" spans="1:54" x14ac:dyDescent="0.25">
      <c r="AO168" s="8"/>
      <c r="AP168" s="8"/>
    </row>
    <row r="169" spans="1:54" x14ac:dyDescent="0.25">
      <c r="AO169" s="20"/>
      <c r="AP169" s="20"/>
    </row>
  </sheetData>
  <sheetProtection sheet="1" objects="1" scenarios="1"/>
  <autoFilter ref="A2:AQ166">
    <sortState ref="A3:AP157">
      <sortCondition ref="A2:A157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2"/>
  <sheetViews>
    <sheetView topLeftCell="A151" zoomScale="70" zoomScaleNormal="70" workbookViewId="0">
      <selection activeCell="N183" sqref="N183"/>
    </sheetView>
  </sheetViews>
  <sheetFormatPr defaultColWidth="9.109375" defaultRowHeight="13.2" x14ac:dyDescent="0.25"/>
  <cols>
    <col min="1" max="1" width="16.88671875" style="6" bestFit="1" customWidth="1"/>
    <col min="2" max="6" width="9.109375" style="6"/>
    <col min="7" max="7" width="20.44140625" style="6" bestFit="1" customWidth="1"/>
    <col min="8" max="8" width="24.44140625" style="6" bestFit="1" customWidth="1"/>
    <col min="9" max="9" width="15.6640625" style="6" bestFit="1" customWidth="1"/>
    <col min="10" max="10" width="12.33203125" style="6" customWidth="1"/>
    <col min="11" max="13" width="9.109375" style="6"/>
    <col min="14" max="14" width="15.6640625" style="6" bestFit="1" customWidth="1"/>
    <col min="15" max="15" width="16.88671875" style="6" bestFit="1" customWidth="1"/>
    <col min="16" max="16" width="15.6640625" style="6" bestFit="1" customWidth="1"/>
    <col min="17" max="17" width="9.109375" style="6"/>
    <col min="18" max="18" width="12" style="6" bestFit="1" customWidth="1"/>
    <col min="19" max="20" width="9.109375" style="6"/>
    <col min="21" max="21" width="16" style="6" bestFit="1" customWidth="1"/>
    <col min="22" max="16384" width="9.109375" style="6"/>
  </cols>
  <sheetData>
    <row r="1" spans="1:26" x14ac:dyDescent="0.25">
      <c r="A1" s="119" t="s">
        <v>600</v>
      </c>
      <c r="B1" s="121">
        <v>90</v>
      </c>
      <c r="C1" s="121">
        <v>252</v>
      </c>
      <c r="D1" s="121">
        <v>10</v>
      </c>
      <c r="E1" s="121">
        <v>36</v>
      </c>
      <c r="F1" s="119">
        <f t="shared" ref="F1:F29" si="0">B1+C1+D1+E1</f>
        <v>388</v>
      </c>
      <c r="G1" s="119" t="s">
        <v>601</v>
      </c>
      <c r="H1" s="119">
        <f>H2+H3+H4+H10+H16</f>
        <v>170</v>
      </c>
      <c r="I1" s="119">
        <f>I2+I3+I4+I10+I16</f>
        <v>2878</v>
      </c>
      <c r="J1" s="119">
        <f>J2+J3+J4+J10+J16</f>
        <v>14</v>
      </c>
      <c r="K1" s="119">
        <f>K2+K3+K4+K10+K16</f>
        <v>225</v>
      </c>
      <c r="L1" s="119">
        <f t="shared" ref="L1:L22" si="1">H1+I1+J1+K1</f>
        <v>3287</v>
      </c>
      <c r="M1" s="123"/>
      <c r="N1" s="123"/>
      <c r="O1" s="119" t="s">
        <v>602</v>
      </c>
      <c r="P1" s="119">
        <f>SUM(P2:P7)</f>
        <v>41</v>
      </c>
      <c r="Q1" s="119">
        <f t="shared" ref="Q1:S1" si="2">SUM(Q2:Q7)</f>
        <v>859</v>
      </c>
      <c r="R1" s="119">
        <f t="shared" si="2"/>
        <v>2</v>
      </c>
      <c r="S1" s="119">
        <f t="shared" si="2"/>
        <v>26</v>
      </c>
      <c r="T1" s="119">
        <f>SUM(P1:S1)</f>
        <v>928</v>
      </c>
      <c r="U1" s="119" t="s">
        <v>603</v>
      </c>
      <c r="V1" s="119">
        <f>SUM(V2:V6)</f>
        <v>44</v>
      </c>
      <c r="W1" s="119">
        <f>SUM(W2:W6)</f>
        <v>837</v>
      </c>
      <c r="X1" s="119">
        <f>SUM(X2:X6)</f>
        <v>3</v>
      </c>
      <c r="Y1" s="119">
        <f>SUM(Y2:Y6)</f>
        <v>77</v>
      </c>
      <c r="Z1" s="119">
        <f>SUM(V1:Y1)</f>
        <v>961</v>
      </c>
    </row>
    <row r="2" spans="1:26" x14ac:dyDescent="0.25">
      <c r="A2" s="119" t="s">
        <v>604</v>
      </c>
      <c r="B2" s="119">
        <f>B3+B4+B5+B6+B7+B8+B9</f>
        <v>36</v>
      </c>
      <c r="C2" s="119">
        <f t="shared" ref="C2:E2" si="3">C3+C4+C5+C6+C7+C8+C9</f>
        <v>572</v>
      </c>
      <c r="D2" s="119">
        <f t="shared" si="3"/>
        <v>3</v>
      </c>
      <c r="E2" s="119">
        <f t="shared" si="3"/>
        <v>24</v>
      </c>
      <c r="F2" s="119">
        <f t="shared" si="0"/>
        <v>635</v>
      </c>
      <c r="G2" s="90" t="s">
        <v>605</v>
      </c>
      <c r="H2" s="89">
        <v>31</v>
      </c>
      <c r="I2" s="89">
        <v>217</v>
      </c>
      <c r="J2" s="89">
        <v>5</v>
      </c>
      <c r="K2" s="89">
        <v>25</v>
      </c>
      <c r="L2" s="119">
        <f t="shared" si="1"/>
        <v>278</v>
      </c>
      <c r="M2" s="123"/>
      <c r="N2" s="123"/>
      <c r="O2" s="90" t="s">
        <v>606</v>
      </c>
      <c r="P2" s="89">
        <v>6</v>
      </c>
      <c r="Q2" s="89">
        <v>220</v>
      </c>
      <c r="R2" s="89">
        <v>0</v>
      </c>
      <c r="S2" s="89">
        <v>0</v>
      </c>
      <c r="T2" s="119">
        <f>SUM(P2:S2)</f>
        <v>226</v>
      </c>
      <c r="U2" s="90" t="s">
        <v>607</v>
      </c>
      <c r="V2" s="89">
        <v>5</v>
      </c>
      <c r="W2" s="89">
        <v>133</v>
      </c>
      <c r="X2" s="89">
        <v>0</v>
      </c>
      <c r="Y2" s="89">
        <v>0</v>
      </c>
      <c r="Z2" s="119">
        <f t="shared" ref="Z2:Z6" si="4">SUM(V2:Y2)</f>
        <v>138</v>
      </c>
    </row>
    <row r="3" spans="1:26" x14ac:dyDescent="0.25">
      <c r="A3" s="90" t="s">
        <v>608</v>
      </c>
      <c r="B3" s="90">
        <v>15</v>
      </c>
      <c r="C3" s="90">
        <v>295</v>
      </c>
      <c r="D3" s="90">
        <v>0</v>
      </c>
      <c r="E3" s="90">
        <v>0</v>
      </c>
      <c r="F3" s="119">
        <f t="shared" si="0"/>
        <v>310</v>
      </c>
      <c r="G3" s="90" t="s">
        <v>609</v>
      </c>
      <c r="H3" s="89">
        <v>4</v>
      </c>
      <c r="I3" s="89">
        <v>114</v>
      </c>
      <c r="J3" s="89">
        <v>0</v>
      </c>
      <c r="K3" s="89">
        <v>2</v>
      </c>
      <c r="L3" s="119">
        <f t="shared" si="1"/>
        <v>120</v>
      </c>
      <c r="M3" s="123"/>
      <c r="N3" s="123"/>
      <c r="O3" s="90" t="s">
        <v>610</v>
      </c>
      <c r="P3" s="89">
        <v>5</v>
      </c>
      <c r="Q3" s="89">
        <v>206</v>
      </c>
      <c r="R3" s="89">
        <v>0</v>
      </c>
      <c r="S3" s="89">
        <v>0</v>
      </c>
      <c r="T3" s="119">
        <f>SUM(P3:S3)</f>
        <v>211</v>
      </c>
      <c r="U3" s="90" t="s">
        <v>611</v>
      </c>
      <c r="V3" s="89">
        <v>5</v>
      </c>
      <c r="W3" s="89">
        <v>133</v>
      </c>
      <c r="X3" s="89">
        <v>0</v>
      </c>
      <c r="Y3" s="89">
        <v>0</v>
      </c>
      <c r="Z3" s="119">
        <f t="shared" si="4"/>
        <v>138</v>
      </c>
    </row>
    <row r="4" spans="1:26" x14ac:dyDescent="0.25">
      <c r="A4" s="90" t="s">
        <v>612</v>
      </c>
      <c r="B4" s="90">
        <v>8</v>
      </c>
      <c r="C4" s="90">
        <v>129</v>
      </c>
      <c r="D4" s="90">
        <v>0</v>
      </c>
      <c r="E4" s="90">
        <v>0</v>
      </c>
      <c r="F4" s="119">
        <f t="shared" si="0"/>
        <v>137</v>
      </c>
      <c r="G4" s="119" t="s">
        <v>613</v>
      </c>
      <c r="H4" s="119">
        <f>H5+H6+H7+H8+H9</f>
        <v>45</v>
      </c>
      <c r="I4" s="119">
        <f>I5+I6+I7+I8+I9</f>
        <v>849</v>
      </c>
      <c r="J4" s="119">
        <f>J5+J6+J7+J8+J9</f>
        <v>3</v>
      </c>
      <c r="K4" s="119">
        <f>K5+K6+K7+K8+K9</f>
        <v>66</v>
      </c>
      <c r="L4" s="119">
        <f t="shared" si="1"/>
        <v>963</v>
      </c>
      <c r="M4" s="123"/>
      <c r="N4" s="123"/>
      <c r="O4" s="90" t="s">
        <v>614</v>
      </c>
      <c r="P4" s="89">
        <v>5</v>
      </c>
      <c r="Q4" s="89">
        <v>109</v>
      </c>
      <c r="R4" s="89">
        <v>0</v>
      </c>
      <c r="S4" s="89">
        <v>0</v>
      </c>
      <c r="T4" s="119">
        <f t="shared" ref="T4:T7" si="5">SUM(P4:S4)</f>
        <v>114</v>
      </c>
      <c r="U4" s="90" t="s">
        <v>615</v>
      </c>
      <c r="V4" s="89">
        <v>5</v>
      </c>
      <c r="W4" s="89">
        <v>133</v>
      </c>
      <c r="X4" s="89">
        <v>0</v>
      </c>
      <c r="Y4" s="89">
        <v>0</v>
      </c>
      <c r="Z4" s="119">
        <f t="shared" si="4"/>
        <v>138</v>
      </c>
    </row>
    <row r="5" spans="1:26" x14ac:dyDescent="0.25">
      <c r="A5" s="90" t="s">
        <v>605</v>
      </c>
      <c r="B5" s="90">
        <v>9</v>
      </c>
      <c r="C5" s="90">
        <v>104</v>
      </c>
      <c r="D5" s="90">
        <v>3</v>
      </c>
      <c r="E5" s="90">
        <v>24</v>
      </c>
      <c r="F5" s="119">
        <f t="shared" si="0"/>
        <v>140</v>
      </c>
      <c r="G5" s="90" t="s">
        <v>616</v>
      </c>
      <c r="H5" s="89">
        <v>22</v>
      </c>
      <c r="I5" s="89">
        <v>180</v>
      </c>
      <c r="J5" s="89">
        <v>3</v>
      </c>
      <c r="K5" s="89">
        <v>66</v>
      </c>
      <c r="L5" s="119">
        <f t="shared" si="1"/>
        <v>271</v>
      </c>
      <c r="M5" s="123"/>
      <c r="N5" s="123"/>
      <c r="O5" s="90" t="s">
        <v>617</v>
      </c>
      <c r="P5" s="89">
        <v>5</v>
      </c>
      <c r="Q5" s="89">
        <v>109</v>
      </c>
      <c r="R5" s="89">
        <v>0</v>
      </c>
      <c r="S5" s="89">
        <v>0</v>
      </c>
      <c r="T5" s="119">
        <f t="shared" si="5"/>
        <v>114</v>
      </c>
      <c r="U5" s="90" t="s">
        <v>618</v>
      </c>
      <c r="V5" s="89">
        <v>5</v>
      </c>
      <c r="W5" s="89">
        <v>133</v>
      </c>
      <c r="X5" s="89">
        <v>0</v>
      </c>
      <c r="Y5" s="89">
        <v>0</v>
      </c>
      <c r="Z5" s="119">
        <f t="shared" si="4"/>
        <v>138</v>
      </c>
    </row>
    <row r="6" spans="1:26" x14ac:dyDescent="0.25">
      <c r="A6" s="90" t="s">
        <v>619</v>
      </c>
      <c r="B6" s="90">
        <v>1</v>
      </c>
      <c r="C6" s="90">
        <v>7</v>
      </c>
      <c r="D6" s="90">
        <v>0</v>
      </c>
      <c r="E6" s="90">
        <v>0</v>
      </c>
      <c r="F6" s="119">
        <f t="shared" si="0"/>
        <v>8</v>
      </c>
      <c r="G6" s="90" t="s">
        <v>620</v>
      </c>
      <c r="H6" s="89">
        <v>6</v>
      </c>
      <c r="I6" s="89">
        <v>176</v>
      </c>
      <c r="J6" s="89">
        <v>0</v>
      </c>
      <c r="K6" s="89">
        <v>0</v>
      </c>
      <c r="L6" s="119">
        <f t="shared" si="1"/>
        <v>182</v>
      </c>
      <c r="M6" s="123"/>
      <c r="N6" s="123"/>
      <c r="O6" s="90" t="s">
        <v>621</v>
      </c>
      <c r="P6" s="89">
        <v>5</v>
      </c>
      <c r="Q6" s="89">
        <v>109</v>
      </c>
      <c r="R6" s="89">
        <v>0</v>
      </c>
      <c r="S6" s="89">
        <v>0</v>
      </c>
      <c r="T6" s="119">
        <f t="shared" si="5"/>
        <v>114</v>
      </c>
      <c r="U6" s="90" t="s">
        <v>616</v>
      </c>
      <c r="V6" s="89">
        <v>24</v>
      </c>
      <c r="W6" s="89">
        <v>305</v>
      </c>
      <c r="X6" s="89">
        <v>3</v>
      </c>
      <c r="Y6" s="89">
        <v>77</v>
      </c>
      <c r="Z6" s="119">
        <f t="shared" si="4"/>
        <v>409</v>
      </c>
    </row>
    <row r="7" spans="1:26" x14ac:dyDescent="0.25">
      <c r="A7" s="90" t="s">
        <v>622</v>
      </c>
      <c r="B7" s="90">
        <v>2</v>
      </c>
      <c r="C7" s="90">
        <v>15</v>
      </c>
      <c r="D7" s="90">
        <v>0</v>
      </c>
      <c r="E7" s="90">
        <v>0</v>
      </c>
      <c r="F7" s="119">
        <f t="shared" si="0"/>
        <v>17</v>
      </c>
      <c r="G7" s="90" t="s">
        <v>623</v>
      </c>
      <c r="H7" s="89">
        <v>6</v>
      </c>
      <c r="I7" s="89">
        <v>176</v>
      </c>
      <c r="J7" s="89">
        <v>0</v>
      </c>
      <c r="K7" s="89">
        <v>0</v>
      </c>
      <c r="L7" s="119">
        <f t="shared" si="1"/>
        <v>182</v>
      </c>
      <c r="M7" s="123"/>
      <c r="N7" s="123"/>
      <c r="O7" s="90" t="s">
        <v>616</v>
      </c>
      <c r="P7" s="89">
        <v>15</v>
      </c>
      <c r="Q7" s="89">
        <v>106</v>
      </c>
      <c r="R7" s="89">
        <v>2</v>
      </c>
      <c r="S7" s="89">
        <v>26</v>
      </c>
      <c r="T7" s="119">
        <f t="shared" si="5"/>
        <v>149</v>
      </c>
      <c r="U7" s="119" t="s">
        <v>624</v>
      </c>
      <c r="V7" s="119">
        <f>SUM(V8:V11)</f>
        <v>25</v>
      </c>
      <c r="W7" s="119">
        <f t="shared" ref="W7:Y7" si="6">SUM(W8:W11)</f>
        <v>501</v>
      </c>
      <c r="X7" s="119">
        <f t="shared" si="6"/>
        <v>1</v>
      </c>
      <c r="Y7" s="119">
        <f t="shared" si="6"/>
        <v>17</v>
      </c>
      <c r="Z7" s="119">
        <f>SUM(V7:Y7)</f>
        <v>544</v>
      </c>
    </row>
    <row r="8" spans="1:26" x14ac:dyDescent="0.25">
      <c r="A8" s="90" t="s">
        <v>625</v>
      </c>
      <c r="B8" s="90">
        <v>1</v>
      </c>
      <c r="C8" s="90">
        <v>7</v>
      </c>
      <c r="D8" s="90">
        <v>0</v>
      </c>
      <c r="E8" s="90">
        <v>0</v>
      </c>
      <c r="F8" s="119">
        <f t="shared" si="0"/>
        <v>8</v>
      </c>
      <c r="G8" s="90" t="s">
        <v>626</v>
      </c>
      <c r="H8" s="89">
        <v>6</v>
      </c>
      <c r="I8" s="89">
        <v>176</v>
      </c>
      <c r="J8" s="89">
        <v>0</v>
      </c>
      <c r="K8" s="89">
        <v>0</v>
      </c>
      <c r="L8" s="119">
        <f t="shared" si="1"/>
        <v>182</v>
      </c>
      <c r="M8" s="123"/>
      <c r="N8" s="123"/>
      <c r="O8" s="119" t="s">
        <v>627</v>
      </c>
      <c r="P8" s="119">
        <f>SUM(P9:P13)</f>
        <v>48</v>
      </c>
      <c r="Q8" s="119">
        <f t="shared" ref="Q8:S8" si="7">SUM(Q9:Q13)</f>
        <v>735</v>
      </c>
      <c r="R8" s="119">
        <f t="shared" si="7"/>
        <v>2</v>
      </c>
      <c r="S8" s="119">
        <f t="shared" si="7"/>
        <v>31</v>
      </c>
      <c r="T8" s="119">
        <f t="shared" ref="T8:T16" si="8">SUM(P8:S8)</f>
        <v>816</v>
      </c>
      <c r="U8" s="122" t="s">
        <v>616</v>
      </c>
      <c r="V8" s="91">
        <v>10</v>
      </c>
      <c r="W8" s="91">
        <v>132</v>
      </c>
      <c r="X8" s="91">
        <v>1</v>
      </c>
      <c r="Y8" s="91">
        <v>17</v>
      </c>
      <c r="Z8" s="119">
        <f t="shared" ref="Z8:Z11" si="9">SUM(V8:Y8)</f>
        <v>160</v>
      </c>
    </row>
    <row r="9" spans="1:26" x14ac:dyDescent="0.25">
      <c r="A9" s="90" t="s">
        <v>628</v>
      </c>
      <c r="B9" s="90">
        <v>0</v>
      </c>
      <c r="C9" s="90">
        <v>15</v>
      </c>
      <c r="D9" s="90">
        <v>0</v>
      </c>
      <c r="E9" s="90">
        <v>0</v>
      </c>
      <c r="F9" s="119">
        <f t="shared" si="0"/>
        <v>15</v>
      </c>
      <c r="G9" s="90" t="s">
        <v>629</v>
      </c>
      <c r="H9" s="89">
        <v>5</v>
      </c>
      <c r="I9" s="89">
        <v>141</v>
      </c>
      <c r="J9" s="89">
        <v>0</v>
      </c>
      <c r="K9" s="89">
        <v>0</v>
      </c>
      <c r="L9" s="119">
        <f t="shared" si="1"/>
        <v>146</v>
      </c>
      <c r="M9" s="123"/>
      <c r="N9" s="123"/>
      <c r="O9" s="90" t="s">
        <v>607</v>
      </c>
      <c r="P9" s="89">
        <v>5</v>
      </c>
      <c r="Q9" s="89">
        <v>81</v>
      </c>
      <c r="R9" s="89">
        <v>0</v>
      </c>
      <c r="S9" s="89">
        <v>0</v>
      </c>
      <c r="T9" s="119">
        <f t="shared" si="8"/>
        <v>86</v>
      </c>
      <c r="U9" s="122" t="s">
        <v>630</v>
      </c>
      <c r="V9" s="91">
        <v>5</v>
      </c>
      <c r="W9" s="91">
        <v>123</v>
      </c>
      <c r="X9" s="91">
        <v>0</v>
      </c>
      <c r="Y9" s="91">
        <v>0</v>
      </c>
      <c r="Z9" s="119">
        <f t="shared" si="9"/>
        <v>128</v>
      </c>
    </row>
    <row r="10" spans="1:26" x14ac:dyDescent="0.25">
      <c r="A10" s="119" t="s">
        <v>631</v>
      </c>
      <c r="B10" s="119">
        <f>B11+B12+B13+B14+B15</f>
        <v>31</v>
      </c>
      <c r="C10" s="119">
        <f>C11+C12+C13+C14+C15</f>
        <v>360</v>
      </c>
      <c r="D10" s="119">
        <f>D11+D12+D13+D14+D15</f>
        <v>2</v>
      </c>
      <c r="E10" s="119">
        <f>E11+E12+E13+E14+E15</f>
        <v>18</v>
      </c>
      <c r="F10" s="119">
        <f t="shared" si="0"/>
        <v>411</v>
      </c>
      <c r="G10" s="119" t="s">
        <v>632</v>
      </c>
      <c r="H10" s="119">
        <f>H11+H12+H13+H14+H15</f>
        <v>45</v>
      </c>
      <c r="I10" s="119">
        <f>I11+I12+I13+I14+I15</f>
        <v>849</v>
      </c>
      <c r="J10" s="119">
        <f>J11+J12+J13+J14+J15</f>
        <v>3</v>
      </c>
      <c r="K10" s="119">
        <f>K11+K12+K13+K14+K15</f>
        <v>66</v>
      </c>
      <c r="L10" s="119">
        <f t="shared" si="1"/>
        <v>963</v>
      </c>
      <c r="M10" s="123"/>
      <c r="N10" s="123"/>
      <c r="O10" s="90" t="s">
        <v>611</v>
      </c>
      <c r="P10" s="89">
        <v>5</v>
      </c>
      <c r="Q10" s="89">
        <v>81</v>
      </c>
      <c r="R10" s="89">
        <v>0</v>
      </c>
      <c r="S10" s="89">
        <v>0</v>
      </c>
      <c r="T10" s="119">
        <f t="shared" si="8"/>
        <v>86</v>
      </c>
      <c r="U10" s="122" t="s">
        <v>633</v>
      </c>
      <c r="V10" s="91">
        <v>5</v>
      </c>
      <c r="W10" s="91">
        <v>123</v>
      </c>
      <c r="X10" s="91">
        <v>0</v>
      </c>
      <c r="Y10" s="91">
        <v>0</v>
      </c>
      <c r="Z10" s="119">
        <f t="shared" si="9"/>
        <v>128</v>
      </c>
    </row>
    <row r="11" spans="1:26" x14ac:dyDescent="0.25">
      <c r="A11" s="90" t="s">
        <v>607</v>
      </c>
      <c r="B11" s="90">
        <v>3</v>
      </c>
      <c r="C11" s="90">
        <v>46</v>
      </c>
      <c r="D11" s="90">
        <v>0</v>
      </c>
      <c r="E11" s="90">
        <v>2</v>
      </c>
      <c r="F11" s="119">
        <f t="shared" si="0"/>
        <v>51</v>
      </c>
      <c r="G11" s="90" t="s">
        <v>616</v>
      </c>
      <c r="H11" s="89">
        <v>22</v>
      </c>
      <c r="I11" s="89">
        <v>180</v>
      </c>
      <c r="J11" s="89">
        <v>3</v>
      </c>
      <c r="K11" s="89">
        <v>66</v>
      </c>
      <c r="L11" s="119">
        <f t="shared" si="1"/>
        <v>271</v>
      </c>
      <c r="M11" s="123"/>
      <c r="N11" s="123"/>
      <c r="O11" s="90" t="s">
        <v>615</v>
      </c>
      <c r="P11" s="89">
        <v>5</v>
      </c>
      <c r="Q11" s="89">
        <v>81</v>
      </c>
      <c r="R11" s="89">
        <v>0</v>
      </c>
      <c r="S11" s="89">
        <v>0</v>
      </c>
      <c r="T11" s="119">
        <f t="shared" si="8"/>
        <v>86</v>
      </c>
      <c r="U11" s="122" t="s">
        <v>634</v>
      </c>
      <c r="V11" s="91">
        <v>5</v>
      </c>
      <c r="W11" s="91">
        <v>123</v>
      </c>
      <c r="X11" s="91">
        <v>0</v>
      </c>
      <c r="Y11" s="91">
        <v>0</v>
      </c>
      <c r="Z11" s="119">
        <f t="shared" si="9"/>
        <v>128</v>
      </c>
    </row>
    <row r="12" spans="1:26" x14ac:dyDescent="0.25">
      <c r="A12" s="90" t="s">
        <v>611</v>
      </c>
      <c r="B12" s="90">
        <v>3</v>
      </c>
      <c r="C12" s="90">
        <v>46</v>
      </c>
      <c r="D12" s="90">
        <v>0</v>
      </c>
      <c r="E12" s="90">
        <v>2</v>
      </c>
      <c r="F12" s="119">
        <f t="shared" si="0"/>
        <v>51</v>
      </c>
      <c r="G12" s="90" t="s">
        <v>620</v>
      </c>
      <c r="H12" s="89">
        <v>6</v>
      </c>
      <c r="I12" s="89">
        <v>176</v>
      </c>
      <c r="J12" s="89">
        <v>0</v>
      </c>
      <c r="K12" s="89">
        <v>0</v>
      </c>
      <c r="L12" s="119">
        <f t="shared" si="1"/>
        <v>182</v>
      </c>
      <c r="M12" s="123"/>
      <c r="N12" s="123"/>
      <c r="O12" s="90" t="s">
        <v>618</v>
      </c>
      <c r="P12" s="89">
        <v>5</v>
      </c>
      <c r="Q12" s="89">
        <v>81</v>
      </c>
      <c r="R12" s="89">
        <v>0</v>
      </c>
      <c r="S12" s="89">
        <v>0</v>
      </c>
      <c r="T12" s="119">
        <f t="shared" si="8"/>
        <v>86</v>
      </c>
      <c r="U12" s="119" t="s">
        <v>635</v>
      </c>
      <c r="V12" s="119">
        <f>SUM(V13:V15)</f>
        <v>8</v>
      </c>
      <c r="W12" s="119">
        <f t="shared" ref="W12:Y12" si="10">SUM(W13:W15)</f>
        <v>206</v>
      </c>
      <c r="X12" s="119">
        <f t="shared" si="10"/>
        <v>0</v>
      </c>
      <c r="Y12" s="119">
        <f t="shared" si="10"/>
        <v>3</v>
      </c>
      <c r="Z12" s="119">
        <f>SUM(V12:Y12)</f>
        <v>217</v>
      </c>
    </row>
    <row r="13" spans="1:26" x14ac:dyDescent="0.25">
      <c r="A13" s="90" t="s">
        <v>615</v>
      </c>
      <c r="B13" s="90">
        <v>3</v>
      </c>
      <c r="C13" s="90">
        <v>46</v>
      </c>
      <c r="D13" s="90">
        <v>0</v>
      </c>
      <c r="E13" s="90">
        <v>2</v>
      </c>
      <c r="F13" s="119">
        <f t="shared" si="0"/>
        <v>51</v>
      </c>
      <c r="G13" s="90" t="s">
        <v>623</v>
      </c>
      <c r="H13" s="89">
        <v>6</v>
      </c>
      <c r="I13" s="89">
        <v>176</v>
      </c>
      <c r="J13" s="89">
        <v>0</v>
      </c>
      <c r="K13" s="89">
        <v>0</v>
      </c>
      <c r="L13" s="119">
        <f t="shared" si="1"/>
        <v>182</v>
      </c>
      <c r="M13" s="123"/>
      <c r="N13" s="123"/>
      <c r="O13" s="90" t="s">
        <v>616</v>
      </c>
      <c r="P13" s="89">
        <v>28</v>
      </c>
      <c r="Q13" s="89">
        <v>411</v>
      </c>
      <c r="R13" s="89">
        <v>2</v>
      </c>
      <c r="S13" s="89">
        <v>31</v>
      </c>
      <c r="T13" s="119">
        <f t="shared" si="8"/>
        <v>472</v>
      </c>
      <c r="U13" s="90" t="s">
        <v>636</v>
      </c>
      <c r="V13" s="89">
        <v>1</v>
      </c>
      <c r="W13" s="89">
        <v>42</v>
      </c>
      <c r="X13" s="89">
        <v>0</v>
      </c>
      <c r="Y13" s="89">
        <v>0</v>
      </c>
      <c r="Z13" s="90">
        <v>43</v>
      </c>
    </row>
    <row r="14" spans="1:26" x14ac:dyDescent="0.25">
      <c r="A14" s="90" t="s">
        <v>616</v>
      </c>
      <c r="B14" s="90">
        <v>12</v>
      </c>
      <c r="C14" s="90">
        <v>113</v>
      </c>
      <c r="D14" s="90">
        <v>2</v>
      </c>
      <c r="E14" s="90">
        <v>11</v>
      </c>
      <c r="F14" s="119">
        <f t="shared" si="0"/>
        <v>138</v>
      </c>
      <c r="G14" s="90" t="s">
        <v>626</v>
      </c>
      <c r="H14" s="89">
        <v>6</v>
      </c>
      <c r="I14" s="89">
        <v>176</v>
      </c>
      <c r="J14" s="89">
        <v>0</v>
      </c>
      <c r="K14" s="89">
        <v>0</v>
      </c>
      <c r="L14" s="119">
        <f t="shared" si="1"/>
        <v>182</v>
      </c>
      <c r="M14" s="123"/>
      <c r="N14" s="123"/>
      <c r="O14" s="119" t="s">
        <v>637</v>
      </c>
      <c r="P14" s="119">
        <f>SUM(P15:P19)</f>
        <v>49</v>
      </c>
      <c r="Q14" s="119">
        <f t="shared" ref="Q14:S14" si="11">SUM(Q15:Q19)</f>
        <v>1128</v>
      </c>
      <c r="R14" s="119">
        <f t="shared" si="11"/>
        <v>2</v>
      </c>
      <c r="S14" s="119">
        <f t="shared" si="11"/>
        <v>24</v>
      </c>
      <c r="T14" s="119">
        <f t="shared" si="8"/>
        <v>1203</v>
      </c>
      <c r="U14" s="90" t="s">
        <v>638</v>
      </c>
      <c r="V14" s="89">
        <v>1</v>
      </c>
      <c r="W14" s="89">
        <v>35</v>
      </c>
      <c r="X14" s="89">
        <v>0</v>
      </c>
      <c r="Y14" s="89">
        <v>0</v>
      </c>
      <c r="Z14" s="90">
        <v>36</v>
      </c>
    </row>
    <row r="15" spans="1:26" x14ac:dyDescent="0.25">
      <c r="A15" s="90" t="s">
        <v>639</v>
      </c>
      <c r="B15" s="90">
        <v>10</v>
      </c>
      <c r="C15" s="90">
        <v>109</v>
      </c>
      <c r="D15" s="90">
        <v>0</v>
      </c>
      <c r="E15" s="90">
        <v>1</v>
      </c>
      <c r="F15" s="119">
        <f t="shared" si="0"/>
        <v>120</v>
      </c>
      <c r="G15" s="90" t="s">
        <v>629</v>
      </c>
      <c r="H15" s="89">
        <v>5</v>
      </c>
      <c r="I15" s="89">
        <v>141</v>
      </c>
      <c r="J15" s="89">
        <v>0</v>
      </c>
      <c r="K15" s="89">
        <v>0</v>
      </c>
      <c r="L15" s="119">
        <f t="shared" si="1"/>
        <v>146</v>
      </c>
      <c r="M15" s="123"/>
      <c r="N15" s="123"/>
      <c r="O15" s="90" t="s">
        <v>607</v>
      </c>
      <c r="P15" s="89">
        <v>6</v>
      </c>
      <c r="Q15" s="89">
        <v>185</v>
      </c>
      <c r="R15" s="89">
        <v>0</v>
      </c>
      <c r="S15" s="89">
        <v>0</v>
      </c>
      <c r="T15" s="119">
        <f t="shared" si="8"/>
        <v>191</v>
      </c>
      <c r="U15" s="90" t="s">
        <v>640</v>
      </c>
      <c r="V15" s="89">
        <v>6</v>
      </c>
      <c r="W15" s="89">
        <v>129</v>
      </c>
      <c r="X15" s="89">
        <v>0</v>
      </c>
      <c r="Y15" s="89">
        <v>3</v>
      </c>
      <c r="Z15" s="90">
        <v>138</v>
      </c>
    </row>
    <row r="16" spans="1:26" x14ac:dyDescent="0.25">
      <c r="A16" s="119" t="s">
        <v>29</v>
      </c>
      <c r="B16" s="119">
        <f>B17+B18</f>
        <v>33</v>
      </c>
      <c r="C16" s="119">
        <f>C17+C18</f>
        <v>497</v>
      </c>
      <c r="D16" s="119">
        <f>D17+D18</f>
        <v>3</v>
      </c>
      <c r="E16" s="119">
        <f>E17+E18</f>
        <v>26</v>
      </c>
      <c r="F16" s="119">
        <f t="shared" si="0"/>
        <v>559</v>
      </c>
      <c r="G16" s="119" t="s">
        <v>641</v>
      </c>
      <c r="H16" s="119">
        <f>H17+H18+H19+H20+H21</f>
        <v>45</v>
      </c>
      <c r="I16" s="119">
        <f>I17+I18+I19+I20+I21</f>
        <v>849</v>
      </c>
      <c r="J16" s="119">
        <f>J17+J18+J19+J20+J21</f>
        <v>3</v>
      </c>
      <c r="K16" s="119">
        <f>K17+K18+K19+K20+K21</f>
        <v>66</v>
      </c>
      <c r="L16" s="119">
        <f t="shared" si="1"/>
        <v>963</v>
      </c>
      <c r="M16" s="123"/>
      <c r="N16" s="123"/>
      <c r="O16" s="90" t="s">
        <v>611</v>
      </c>
      <c r="P16" s="89">
        <v>6</v>
      </c>
      <c r="Q16" s="89">
        <v>185</v>
      </c>
      <c r="R16" s="89">
        <v>0</v>
      </c>
      <c r="S16" s="89">
        <v>0</v>
      </c>
      <c r="T16" s="119">
        <f t="shared" si="8"/>
        <v>191</v>
      </c>
      <c r="U16" s="122"/>
      <c r="V16" s="122"/>
      <c r="W16" s="122"/>
      <c r="X16" s="122"/>
      <c r="Y16" s="122"/>
      <c r="Z16" s="122"/>
    </row>
    <row r="17" spans="1:26" x14ac:dyDescent="0.25">
      <c r="A17" s="90" t="s">
        <v>642</v>
      </c>
      <c r="B17" s="90">
        <v>10</v>
      </c>
      <c r="C17" s="90">
        <v>280</v>
      </c>
      <c r="D17" s="90">
        <v>0</v>
      </c>
      <c r="E17" s="90">
        <v>0</v>
      </c>
      <c r="F17" s="119">
        <f t="shared" si="0"/>
        <v>290</v>
      </c>
      <c r="G17" s="90" t="s">
        <v>616</v>
      </c>
      <c r="H17" s="89">
        <v>22</v>
      </c>
      <c r="I17" s="89">
        <v>180</v>
      </c>
      <c r="J17" s="89">
        <v>3</v>
      </c>
      <c r="K17" s="89">
        <v>66</v>
      </c>
      <c r="L17" s="119">
        <f t="shared" si="1"/>
        <v>271</v>
      </c>
      <c r="M17" s="123"/>
      <c r="N17" s="123"/>
      <c r="O17" s="90" t="s">
        <v>615</v>
      </c>
      <c r="P17" s="89">
        <v>7</v>
      </c>
      <c r="Q17" s="89">
        <v>222</v>
      </c>
      <c r="R17" s="89">
        <v>0</v>
      </c>
      <c r="S17" s="89">
        <v>0</v>
      </c>
      <c r="T17" s="119">
        <f t="shared" ref="T17:T23" si="12">SUM(P17:S17)</f>
        <v>229</v>
      </c>
      <c r="U17" s="230" t="s">
        <v>394</v>
      </c>
      <c r="V17" s="230"/>
      <c r="W17" s="230"/>
      <c r="X17" s="230"/>
      <c r="Y17" s="230"/>
      <c r="Z17" s="230"/>
    </row>
    <row r="18" spans="1:26" x14ac:dyDescent="0.25">
      <c r="A18" s="90" t="s">
        <v>616</v>
      </c>
      <c r="B18" s="90">
        <v>23</v>
      </c>
      <c r="C18" s="90">
        <v>217</v>
      </c>
      <c r="D18" s="90">
        <v>3</v>
      </c>
      <c r="E18" s="90">
        <v>26</v>
      </c>
      <c r="F18" s="119">
        <f t="shared" si="0"/>
        <v>269</v>
      </c>
      <c r="G18" s="90" t="s">
        <v>620</v>
      </c>
      <c r="H18" s="89">
        <v>6</v>
      </c>
      <c r="I18" s="89">
        <v>176</v>
      </c>
      <c r="J18" s="89">
        <v>0</v>
      </c>
      <c r="K18" s="89">
        <v>0</v>
      </c>
      <c r="L18" s="119">
        <f t="shared" si="1"/>
        <v>182</v>
      </c>
      <c r="M18" s="123"/>
      <c r="N18" s="123"/>
      <c r="O18" s="90" t="s">
        <v>618</v>
      </c>
      <c r="P18" s="89">
        <v>8</v>
      </c>
      <c r="Q18" s="89">
        <v>207</v>
      </c>
      <c r="R18" s="89">
        <v>0</v>
      </c>
      <c r="S18" s="89">
        <v>4</v>
      </c>
      <c r="T18" s="119">
        <f t="shared" si="12"/>
        <v>219</v>
      </c>
      <c r="U18" s="90" t="s">
        <v>643</v>
      </c>
      <c r="V18" s="90">
        <v>9</v>
      </c>
      <c r="W18" s="90">
        <v>136</v>
      </c>
      <c r="X18" s="90">
        <v>0</v>
      </c>
      <c r="Y18" s="90">
        <v>3</v>
      </c>
      <c r="Z18" s="146">
        <f t="shared" ref="Z18:Z21" si="13">SUM(V18:Y18)</f>
        <v>148</v>
      </c>
    </row>
    <row r="19" spans="1:26" x14ac:dyDescent="0.25">
      <c r="A19" s="119" t="s">
        <v>644</v>
      </c>
      <c r="B19" s="119">
        <f>B20+B21+B27</f>
        <v>105</v>
      </c>
      <c r="C19" s="119">
        <f>C20+C21+C27</f>
        <v>1201</v>
      </c>
      <c r="D19" s="119">
        <f>D20+D21+D27</f>
        <v>13</v>
      </c>
      <c r="E19" s="119">
        <f>E20+E21+E27</f>
        <v>27</v>
      </c>
      <c r="F19" s="119">
        <f t="shared" si="0"/>
        <v>1346</v>
      </c>
      <c r="G19" s="90" t="s">
        <v>623</v>
      </c>
      <c r="H19" s="89">
        <v>6</v>
      </c>
      <c r="I19" s="89">
        <v>176</v>
      </c>
      <c r="J19" s="89">
        <v>0</v>
      </c>
      <c r="K19" s="89">
        <v>0</v>
      </c>
      <c r="L19" s="119">
        <f t="shared" si="1"/>
        <v>182</v>
      </c>
      <c r="M19" s="123"/>
      <c r="N19" s="123"/>
      <c r="O19" s="90" t="s">
        <v>616</v>
      </c>
      <c r="P19" s="89">
        <v>22</v>
      </c>
      <c r="Q19" s="89">
        <v>329</v>
      </c>
      <c r="R19" s="89">
        <v>2</v>
      </c>
      <c r="S19" s="89">
        <v>20</v>
      </c>
      <c r="T19" s="119">
        <f t="shared" si="12"/>
        <v>373</v>
      </c>
      <c r="U19" s="90" t="s">
        <v>645</v>
      </c>
      <c r="V19" s="90">
        <v>16</v>
      </c>
      <c r="W19" s="90">
        <v>0</v>
      </c>
      <c r="X19" s="90">
        <v>76</v>
      </c>
      <c r="Y19" s="90"/>
      <c r="Z19" s="146">
        <f t="shared" si="13"/>
        <v>92</v>
      </c>
    </row>
    <row r="20" spans="1:26" x14ac:dyDescent="0.25">
      <c r="A20" s="90" t="s">
        <v>646</v>
      </c>
      <c r="B20" s="90">
        <v>27</v>
      </c>
      <c r="C20" s="90">
        <v>346</v>
      </c>
      <c r="D20" s="90">
        <v>3</v>
      </c>
      <c r="E20" s="90">
        <v>7</v>
      </c>
      <c r="F20" s="119">
        <f t="shared" si="0"/>
        <v>383</v>
      </c>
      <c r="G20" s="90" t="s">
        <v>626</v>
      </c>
      <c r="H20" s="89">
        <v>6</v>
      </c>
      <c r="I20" s="89">
        <v>176</v>
      </c>
      <c r="J20" s="89">
        <v>0</v>
      </c>
      <c r="K20" s="89">
        <v>0</v>
      </c>
      <c r="L20" s="119">
        <f t="shared" si="1"/>
        <v>182</v>
      </c>
      <c r="M20" s="123"/>
      <c r="N20" s="123"/>
      <c r="O20" s="119" t="s">
        <v>647</v>
      </c>
      <c r="P20" s="119">
        <f>SUM(P21:P23)</f>
        <v>35</v>
      </c>
      <c r="Q20" s="119">
        <f t="shared" ref="Q20:S20" si="14">SUM(Q21:Q23)</f>
        <v>529</v>
      </c>
      <c r="R20" s="119">
        <f t="shared" si="14"/>
        <v>2</v>
      </c>
      <c r="S20" s="119">
        <f t="shared" si="14"/>
        <v>19</v>
      </c>
      <c r="T20" s="119">
        <f t="shared" si="12"/>
        <v>585</v>
      </c>
      <c r="U20" s="90" t="s">
        <v>648</v>
      </c>
      <c r="V20" s="90">
        <v>15</v>
      </c>
      <c r="W20" s="90">
        <v>155</v>
      </c>
      <c r="X20" s="90">
        <v>0</v>
      </c>
      <c r="Y20" s="90">
        <v>2</v>
      </c>
      <c r="Z20" s="146">
        <f t="shared" si="13"/>
        <v>172</v>
      </c>
    </row>
    <row r="21" spans="1:26" x14ac:dyDescent="0.25">
      <c r="A21" s="119" t="s">
        <v>649</v>
      </c>
      <c r="B21" s="119">
        <f>B22+B23+B24+B25+B26</f>
        <v>51</v>
      </c>
      <c r="C21" s="119">
        <f>C22+C23+C24+C25+C26</f>
        <v>585</v>
      </c>
      <c r="D21" s="119">
        <f>D22+D23+D24+D25+D26</f>
        <v>5</v>
      </c>
      <c r="E21" s="119">
        <f>E22+E23+E24+E25+E26</f>
        <v>13</v>
      </c>
      <c r="F21" s="119">
        <f t="shared" si="0"/>
        <v>654</v>
      </c>
      <c r="G21" s="90" t="s">
        <v>629</v>
      </c>
      <c r="H21" s="89">
        <v>5</v>
      </c>
      <c r="I21" s="89">
        <v>141</v>
      </c>
      <c r="J21" s="89">
        <v>0</v>
      </c>
      <c r="K21" s="89">
        <v>0</v>
      </c>
      <c r="L21" s="119">
        <f t="shared" si="1"/>
        <v>146</v>
      </c>
      <c r="M21" s="123"/>
      <c r="N21" s="123"/>
      <c r="O21" s="90" t="s">
        <v>650</v>
      </c>
      <c r="P21" s="89">
        <v>6</v>
      </c>
      <c r="Q21" s="89">
        <v>208</v>
      </c>
      <c r="R21" s="89">
        <v>0</v>
      </c>
      <c r="S21" s="89">
        <v>0</v>
      </c>
      <c r="T21" s="119">
        <f t="shared" si="12"/>
        <v>214</v>
      </c>
      <c r="U21" s="90" t="s">
        <v>651</v>
      </c>
      <c r="V21" s="90">
        <v>1</v>
      </c>
      <c r="W21" s="90">
        <v>58</v>
      </c>
      <c r="X21" s="90">
        <v>0</v>
      </c>
      <c r="Y21" s="90">
        <v>1</v>
      </c>
      <c r="Z21" s="146">
        <f t="shared" si="13"/>
        <v>60</v>
      </c>
    </row>
    <row r="22" spans="1:26" x14ac:dyDescent="0.25">
      <c r="A22" s="90" t="s">
        <v>652</v>
      </c>
      <c r="B22" s="90">
        <v>21</v>
      </c>
      <c r="C22" s="90">
        <v>141</v>
      </c>
      <c r="D22" s="90">
        <v>5</v>
      </c>
      <c r="E22" s="90">
        <v>4</v>
      </c>
      <c r="F22" s="119">
        <f t="shared" si="0"/>
        <v>171</v>
      </c>
      <c r="G22" s="119" t="s">
        <v>653</v>
      </c>
      <c r="H22" s="119">
        <f>H23</f>
        <v>28</v>
      </c>
      <c r="I22" s="119">
        <f>I23</f>
        <v>203</v>
      </c>
      <c r="J22" s="119">
        <f>J23</f>
        <v>4</v>
      </c>
      <c r="K22" s="119">
        <f>K23</f>
        <v>6</v>
      </c>
      <c r="L22" s="119">
        <f t="shared" si="1"/>
        <v>241</v>
      </c>
      <c r="M22" s="123"/>
      <c r="N22" s="123"/>
      <c r="O22" s="90" t="s">
        <v>654</v>
      </c>
      <c r="P22" s="89">
        <v>13</v>
      </c>
      <c r="Q22" s="89">
        <v>131</v>
      </c>
      <c r="R22" s="89">
        <v>0</v>
      </c>
      <c r="S22" s="89">
        <v>8</v>
      </c>
      <c r="T22" s="119">
        <f t="shared" si="12"/>
        <v>152</v>
      </c>
      <c r="U22" s="90" t="s">
        <v>695</v>
      </c>
      <c r="V22" s="90"/>
      <c r="W22" s="90"/>
      <c r="X22" s="90"/>
      <c r="Y22" s="90"/>
      <c r="Z22" s="146">
        <v>156</v>
      </c>
    </row>
    <row r="23" spans="1:26" x14ac:dyDescent="0.25">
      <c r="A23" s="90" t="s">
        <v>655</v>
      </c>
      <c r="B23" s="90">
        <v>6</v>
      </c>
      <c r="C23" s="90">
        <v>129</v>
      </c>
      <c r="D23" s="90">
        <v>0</v>
      </c>
      <c r="E23" s="90">
        <v>3</v>
      </c>
      <c r="F23" s="119">
        <f t="shared" si="0"/>
        <v>138</v>
      </c>
      <c r="G23" s="90" t="s">
        <v>605</v>
      </c>
      <c r="H23" s="89">
        <v>28</v>
      </c>
      <c r="I23" s="89">
        <v>203</v>
      </c>
      <c r="J23" s="89">
        <v>4</v>
      </c>
      <c r="K23" s="89">
        <v>6</v>
      </c>
      <c r="L23" s="119">
        <v>241</v>
      </c>
      <c r="M23" s="123"/>
      <c r="N23" s="123"/>
      <c r="O23" s="90" t="s">
        <v>616</v>
      </c>
      <c r="P23" s="89">
        <v>16</v>
      </c>
      <c r="Q23" s="89">
        <v>190</v>
      </c>
      <c r="R23" s="89">
        <v>2</v>
      </c>
      <c r="S23" s="89">
        <v>11</v>
      </c>
      <c r="T23" s="119">
        <f t="shared" si="12"/>
        <v>219</v>
      </c>
      <c r="U23" s="90" t="s">
        <v>696</v>
      </c>
      <c r="V23" s="90"/>
      <c r="W23" s="90"/>
      <c r="X23" s="90"/>
      <c r="Y23" s="90"/>
      <c r="Z23" s="146">
        <v>10</v>
      </c>
    </row>
    <row r="24" spans="1:26" x14ac:dyDescent="0.25">
      <c r="A24" s="90" t="s">
        <v>656</v>
      </c>
      <c r="B24" s="90">
        <v>6</v>
      </c>
      <c r="C24" s="90">
        <v>129</v>
      </c>
      <c r="D24" s="90">
        <v>0</v>
      </c>
      <c r="E24" s="90">
        <v>3</v>
      </c>
      <c r="F24" s="119">
        <f t="shared" si="0"/>
        <v>138</v>
      </c>
      <c r="G24" s="122"/>
      <c r="H24" s="122"/>
      <c r="I24" s="122"/>
      <c r="J24" s="122"/>
      <c r="K24" s="122"/>
      <c r="L24" s="122"/>
      <c r="M24" s="123"/>
      <c r="N24" s="123"/>
      <c r="O24" s="122"/>
      <c r="P24" s="122"/>
      <c r="Q24" s="122"/>
      <c r="R24" s="122"/>
      <c r="S24" s="122"/>
      <c r="T24" s="122"/>
      <c r="U24" s="122" t="s">
        <v>697</v>
      </c>
      <c r="V24" s="122"/>
      <c r="W24" s="122"/>
      <c r="X24" s="122"/>
      <c r="Y24" s="122"/>
      <c r="Z24" s="146">
        <v>5</v>
      </c>
    </row>
    <row r="25" spans="1:26" x14ac:dyDescent="0.25">
      <c r="A25" s="90" t="s">
        <v>657</v>
      </c>
      <c r="B25" s="90">
        <v>6</v>
      </c>
      <c r="C25" s="90">
        <v>129</v>
      </c>
      <c r="D25" s="90">
        <v>0</v>
      </c>
      <c r="E25" s="90">
        <v>3</v>
      </c>
      <c r="F25" s="119">
        <f t="shared" si="0"/>
        <v>138</v>
      </c>
      <c r="G25" s="122"/>
      <c r="H25" s="122"/>
      <c r="I25" s="122"/>
      <c r="J25" s="122"/>
      <c r="K25" s="122"/>
      <c r="L25" s="122"/>
      <c r="M25" s="123"/>
      <c r="N25" s="123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x14ac:dyDescent="0.25">
      <c r="A26" s="90" t="s">
        <v>658</v>
      </c>
      <c r="B26" s="90">
        <v>12</v>
      </c>
      <c r="C26" s="90">
        <v>57</v>
      </c>
      <c r="D26" s="90">
        <v>0</v>
      </c>
      <c r="E26" s="90">
        <v>0</v>
      </c>
      <c r="F26" s="119">
        <f t="shared" si="0"/>
        <v>69</v>
      </c>
      <c r="G26" s="231" t="s">
        <v>659</v>
      </c>
      <c r="H26" s="92" t="s">
        <v>660</v>
      </c>
      <c r="I26" s="92" t="s">
        <v>661</v>
      </c>
      <c r="J26" s="92" t="s">
        <v>662</v>
      </c>
      <c r="K26" s="92" t="s">
        <v>663</v>
      </c>
      <c r="L26" s="92" t="s">
        <v>664</v>
      </c>
      <c r="M26" s="123"/>
      <c r="N26" s="123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x14ac:dyDescent="0.25">
      <c r="A27" s="119" t="s">
        <v>665</v>
      </c>
      <c r="B27" s="119">
        <f>B28+B29</f>
        <v>27</v>
      </c>
      <c r="C27" s="119">
        <f>C28+C29</f>
        <v>270</v>
      </c>
      <c r="D27" s="119">
        <f>D28+D29</f>
        <v>5</v>
      </c>
      <c r="E27" s="119">
        <f>E28+E29</f>
        <v>7</v>
      </c>
      <c r="F27" s="119">
        <f t="shared" si="0"/>
        <v>309</v>
      </c>
      <c r="G27" s="231"/>
      <c r="H27" s="232">
        <f>SUM(H22,H1,B1,B2,B10,B16,B19)</f>
        <v>493</v>
      </c>
      <c r="I27" s="232">
        <f>SUM(I22,I1,C1,C2,C10,C16,C19)</f>
        <v>5963</v>
      </c>
      <c r="J27" s="232">
        <f>SUM(J22,J1,D1,D2,D10,D16,D19)</f>
        <v>49</v>
      </c>
      <c r="K27" s="232">
        <f>SUM(K22,K1,E1,E2,E10,E16,E19)</f>
        <v>362</v>
      </c>
      <c r="L27" s="232">
        <f>SUM(H27:K27)</f>
        <v>6867</v>
      </c>
      <c r="M27" s="123"/>
      <c r="N27" s="123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x14ac:dyDescent="0.25">
      <c r="A28" s="90" t="s">
        <v>652</v>
      </c>
      <c r="B28" s="90">
        <v>21</v>
      </c>
      <c r="C28" s="90">
        <v>141</v>
      </c>
      <c r="D28" s="90">
        <v>5</v>
      </c>
      <c r="E28" s="90">
        <v>4</v>
      </c>
      <c r="F28" s="119">
        <f t="shared" si="0"/>
        <v>171</v>
      </c>
      <c r="G28" s="231"/>
      <c r="H28" s="232"/>
      <c r="I28" s="232"/>
      <c r="J28" s="232"/>
      <c r="K28" s="232"/>
      <c r="L28" s="232"/>
      <c r="M28" s="123"/>
      <c r="N28" s="123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x14ac:dyDescent="0.25">
      <c r="A29" s="90" t="s">
        <v>666</v>
      </c>
      <c r="B29" s="90">
        <v>6</v>
      </c>
      <c r="C29" s="90">
        <v>129</v>
      </c>
      <c r="D29" s="90">
        <v>0</v>
      </c>
      <c r="E29" s="90">
        <v>3</v>
      </c>
      <c r="F29" s="119">
        <f t="shared" si="0"/>
        <v>138</v>
      </c>
      <c r="G29" s="122"/>
      <c r="H29" s="122"/>
      <c r="I29" s="122"/>
      <c r="J29" s="122"/>
      <c r="K29" s="122"/>
      <c r="L29" s="122"/>
      <c r="M29" s="123"/>
      <c r="N29" s="123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2.75" customHeight="1" x14ac:dyDescent="0.25">
      <c r="H30" s="233" t="s">
        <v>702</v>
      </c>
      <c r="I30" s="234"/>
      <c r="J30" s="234"/>
      <c r="K30" s="234"/>
      <c r="L30" s="234"/>
      <c r="M30" s="234"/>
      <c r="N30" s="234"/>
      <c r="O30" s="234"/>
      <c r="P30" s="234"/>
      <c r="Q30" s="234"/>
      <c r="R30" s="235"/>
    </row>
    <row r="31" spans="1:26" ht="12.75" customHeight="1" x14ac:dyDescent="0.25">
      <c r="A31" s="229" t="s">
        <v>677</v>
      </c>
      <c r="B31" s="229"/>
      <c r="C31" s="229"/>
      <c r="D31" s="229"/>
      <c r="E31" s="229"/>
      <c r="F31" s="229"/>
      <c r="H31" s="236"/>
      <c r="I31" s="237"/>
      <c r="J31" s="237"/>
      <c r="K31" s="237"/>
      <c r="L31" s="237"/>
      <c r="M31" s="237"/>
      <c r="N31" s="237"/>
      <c r="O31" s="237"/>
      <c r="P31" s="237"/>
      <c r="Q31" s="237"/>
      <c r="R31" s="238"/>
    </row>
    <row r="32" spans="1:26" ht="15" x14ac:dyDescent="0.25">
      <c r="A32" s="6" t="s">
        <v>600</v>
      </c>
      <c r="B32" s="6">
        <v>90</v>
      </c>
      <c r="C32" s="6">
        <v>252</v>
      </c>
      <c r="D32" s="6">
        <v>10</v>
      </c>
      <c r="E32" s="6">
        <v>36</v>
      </c>
      <c r="F32" s="6">
        <v>388</v>
      </c>
      <c r="N32" s="40" t="s">
        <v>700</v>
      </c>
      <c r="O32" s="40"/>
      <c r="P32" s="40" t="s">
        <v>375</v>
      </c>
      <c r="Q32" s="40"/>
    </row>
    <row r="33" spans="1:18" ht="15" x14ac:dyDescent="0.25">
      <c r="A33" s="6" t="s">
        <v>604</v>
      </c>
      <c r="B33" s="6">
        <v>36</v>
      </c>
      <c r="C33" s="6">
        <v>572</v>
      </c>
      <c r="D33" s="6">
        <v>3</v>
      </c>
      <c r="E33" s="6">
        <v>24</v>
      </c>
      <c r="F33" s="6">
        <v>635</v>
      </c>
      <c r="N33" s="116" t="s">
        <v>676</v>
      </c>
      <c r="O33" s="116" t="s">
        <v>148</v>
      </c>
      <c r="P33" s="116" t="s">
        <v>676</v>
      </c>
      <c r="Q33" s="116" t="s">
        <v>148</v>
      </c>
      <c r="R33" s="149" t="s">
        <v>701</v>
      </c>
    </row>
    <row r="34" spans="1:18" x14ac:dyDescent="0.25">
      <c r="A34" s="6" t="s">
        <v>601</v>
      </c>
      <c r="B34" s="6">
        <v>170</v>
      </c>
      <c r="C34" s="6">
        <v>2878</v>
      </c>
      <c r="D34" s="6">
        <v>14</v>
      </c>
      <c r="E34" s="6">
        <v>225</v>
      </c>
      <c r="F34" s="6">
        <v>3287</v>
      </c>
      <c r="H34" s="5" t="s">
        <v>120</v>
      </c>
      <c r="I34" s="5">
        <v>90</v>
      </c>
      <c r="J34" s="5">
        <v>252</v>
      </c>
      <c r="K34" s="5">
        <v>10</v>
      </c>
      <c r="L34" s="5">
        <v>36</v>
      </c>
      <c r="M34" s="147">
        <v>388</v>
      </c>
      <c r="N34" s="37">
        <v>0</v>
      </c>
      <c r="O34" s="4">
        <f t="shared" ref="O34:O55" si="15">M34*N34</f>
        <v>0</v>
      </c>
      <c r="P34" s="37">
        <v>0</v>
      </c>
      <c r="Q34" s="4">
        <f>M34*P34</f>
        <v>0</v>
      </c>
      <c r="R34" s="151">
        <f>O34+Q34</f>
        <v>0</v>
      </c>
    </row>
    <row r="35" spans="1:18" x14ac:dyDescent="0.25">
      <c r="A35" s="6" t="s">
        <v>653</v>
      </c>
      <c r="B35" s="6">
        <v>170</v>
      </c>
      <c r="C35" s="6">
        <v>2878</v>
      </c>
      <c r="D35" s="6">
        <v>14</v>
      </c>
      <c r="E35" s="6">
        <v>225</v>
      </c>
      <c r="F35" s="6">
        <v>3287</v>
      </c>
      <c r="H35" s="5" t="s">
        <v>670</v>
      </c>
      <c r="I35" s="5">
        <v>36</v>
      </c>
      <c r="J35" s="5">
        <v>572</v>
      </c>
      <c r="K35" s="5">
        <v>3</v>
      </c>
      <c r="L35" s="5">
        <v>24</v>
      </c>
      <c r="M35" s="147">
        <v>635</v>
      </c>
      <c r="N35" s="37">
        <v>0</v>
      </c>
      <c r="O35" s="138">
        <f t="shared" si="15"/>
        <v>0</v>
      </c>
      <c r="P35" s="37">
        <v>0</v>
      </c>
      <c r="Q35" s="138">
        <f t="shared" ref="Q35:Q55" si="16">M35*P35</f>
        <v>0</v>
      </c>
      <c r="R35" s="151">
        <f t="shared" ref="R35:R56" si="17">O35+Q35</f>
        <v>0</v>
      </c>
    </row>
    <row r="36" spans="1:18" x14ac:dyDescent="0.25">
      <c r="A36" s="6" t="s">
        <v>668</v>
      </c>
      <c r="B36" s="6">
        <v>170</v>
      </c>
      <c r="C36" s="6">
        <v>2878</v>
      </c>
      <c r="D36" s="6">
        <v>14</v>
      </c>
      <c r="E36" s="6">
        <v>225</v>
      </c>
      <c r="F36" s="6">
        <v>3287</v>
      </c>
      <c r="H36" s="5" t="s">
        <v>678</v>
      </c>
      <c r="I36" s="5">
        <v>170</v>
      </c>
      <c r="J36" s="5">
        <v>2878</v>
      </c>
      <c r="K36" s="5">
        <v>14</v>
      </c>
      <c r="L36" s="5">
        <v>225</v>
      </c>
      <c r="M36" s="147">
        <v>3287</v>
      </c>
      <c r="N36" s="37">
        <v>0</v>
      </c>
      <c r="O36" s="138">
        <f t="shared" si="15"/>
        <v>0</v>
      </c>
      <c r="P36" s="37">
        <v>0</v>
      </c>
      <c r="Q36" s="138">
        <f t="shared" si="16"/>
        <v>0</v>
      </c>
      <c r="R36" s="151">
        <f t="shared" si="17"/>
        <v>0</v>
      </c>
    </row>
    <row r="37" spans="1:18" x14ac:dyDescent="0.25">
      <c r="A37" s="6" t="s">
        <v>631</v>
      </c>
      <c r="B37" s="6">
        <v>31</v>
      </c>
      <c r="C37" s="6">
        <v>360</v>
      </c>
      <c r="D37" s="6">
        <v>2</v>
      </c>
      <c r="E37" s="6">
        <v>18</v>
      </c>
      <c r="F37" s="6">
        <v>411</v>
      </c>
      <c r="H37" s="90" t="s">
        <v>679</v>
      </c>
      <c r="I37" s="89">
        <v>31</v>
      </c>
      <c r="J37" s="89">
        <v>217</v>
      </c>
      <c r="K37" s="89">
        <v>5</v>
      </c>
      <c r="L37" s="89">
        <v>25</v>
      </c>
      <c r="M37" s="146">
        <f t="shared" ref="M37" si="18">I37+J37+K37+L37</f>
        <v>278</v>
      </c>
      <c r="N37" s="37">
        <v>0</v>
      </c>
      <c r="O37" s="138">
        <f t="shared" si="15"/>
        <v>0</v>
      </c>
      <c r="P37" s="37">
        <v>0</v>
      </c>
      <c r="Q37" s="138">
        <f t="shared" si="16"/>
        <v>0</v>
      </c>
      <c r="R37" s="151">
        <f t="shared" si="17"/>
        <v>0</v>
      </c>
    </row>
    <row r="38" spans="1:18" x14ac:dyDescent="0.25">
      <c r="A38" s="6" t="s">
        <v>29</v>
      </c>
      <c r="B38" s="6">
        <v>33</v>
      </c>
      <c r="C38" s="6">
        <v>497</v>
      </c>
      <c r="D38" s="6">
        <v>3</v>
      </c>
      <c r="E38" s="6">
        <v>26</v>
      </c>
      <c r="F38" s="6">
        <v>559</v>
      </c>
      <c r="H38" s="5" t="s">
        <v>121</v>
      </c>
      <c r="I38" s="5">
        <v>45</v>
      </c>
      <c r="J38" s="5">
        <v>849</v>
      </c>
      <c r="K38" s="5">
        <v>3</v>
      </c>
      <c r="L38" s="5">
        <v>66</v>
      </c>
      <c r="M38" s="147">
        <v>963</v>
      </c>
      <c r="N38" s="37">
        <v>0</v>
      </c>
      <c r="O38" s="138">
        <f t="shared" si="15"/>
        <v>0</v>
      </c>
      <c r="P38" s="37">
        <v>0</v>
      </c>
      <c r="Q38" s="138">
        <f t="shared" si="16"/>
        <v>0</v>
      </c>
      <c r="R38" s="151">
        <f t="shared" si="17"/>
        <v>0</v>
      </c>
    </row>
    <row r="39" spans="1:18" x14ac:dyDescent="0.25">
      <c r="A39" s="6" t="s">
        <v>644</v>
      </c>
      <c r="B39" s="6">
        <v>105</v>
      </c>
      <c r="C39" s="6">
        <v>1201</v>
      </c>
      <c r="D39" s="6">
        <v>13</v>
      </c>
      <c r="E39" s="6">
        <v>27</v>
      </c>
      <c r="F39" s="6">
        <v>1346</v>
      </c>
      <c r="H39" s="5" t="s">
        <v>124</v>
      </c>
      <c r="I39" s="90">
        <v>27</v>
      </c>
      <c r="J39" s="90">
        <v>346</v>
      </c>
      <c r="K39" s="90">
        <v>3</v>
      </c>
      <c r="L39" s="90">
        <v>7</v>
      </c>
      <c r="M39" s="146">
        <f>I39+J39+K39+L39</f>
        <v>383</v>
      </c>
      <c r="N39" s="37">
        <v>0</v>
      </c>
      <c r="O39" s="138">
        <f t="shared" si="15"/>
        <v>0</v>
      </c>
      <c r="P39" s="37">
        <v>0</v>
      </c>
      <c r="Q39" s="138">
        <f t="shared" si="16"/>
        <v>0</v>
      </c>
      <c r="R39" s="151">
        <f t="shared" si="17"/>
        <v>0</v>
      </c>
    </row>
    <row r="40" spans="1:18" x14ac:dyDescent="0.25">
      <c r="A40" s="6" t="s">
        <v>649</v>
      </c>
      <c r="B40" s="6">
        <v>51</v>
      </c>
      <c r="C40" s="6">
        <v>585</v>
      </c>
      <c r="D40" s="6">
        <v>5</v>
      </c>
      <c r="E40" s="6">
        <v>13</v>
      </c>
      <c r="F40" s="6">
        <v>654</v>
      </c>
      <c r="G40" s="6">
        <v>18951</v>
      </c>
      <c r="H40" s="5" t="s">
        <v>122</v>
      </c>
      <c r="I40" s="5">
        <v>51</v>
      </c>
      <c r="J40" s="5">
        <v>585</v>
      </c>
      <c r="K40" s="5">
        <v>5</v>
      </c>
      <c r="L40" s="5">
        <v>13</v>
      </c>
      <c r="M40" s="147">
        <v>654</v>
      </c>
      <c r="N40" s="37">
        <v>0</v>
      </c>
      <c r="O40" s="138">
        <f t="shared" si="15"/>
        <v>0</v>
      </c>
      <c r="P40" s="37">
        <v>0</v>
      </c>
      <c r="Q40" s="138">
        <f t="shared" si="16"/>
        <v>0</v>
      </c>
      <c r="R40" s="151">
        <f t="shared" si="17"/>
        <v>0</v>
      </c>
    </row>
    <row r="41" spans="1:18" x14ac:dyDescent="0.25">
      <c r="H41" s="5" t="s">
        <v>691</v>
      </c>
      <c r="I41" s="90">
        <v>6</v>
      </c>
      <c r="J41" s="90">
        <v>129</v>
      </c>
      <c r="K41" s="90">
        <v>0</v>
      </c>
      <c r="L41" s="90">
        <v>3</v>
      </c>
      <c r="M41" s="146">
        <f t="shared" ref="M41" si="19">I41+J41+K41+L41</f>
        <v>138</v>
      </c>
      <c r="N41" s="37">
        <v>0</v>
      </c>
      <c r="O41" s="138">
        <f t="shared" si="15"/>
        <v>0</v>
      </c>
      <c r="P41" s="37">
        <v>0</v>
      </c>
      <c r="Q41" s="138">
        <f t="shared" si="16"/>
        <v>0</v>
      </c>
      <c r="R41" s="151">
        <f t="shared" si="17"/>
        <v>0</v>
      </c>
    </row>
    <row r="42" spans="1:18" x14ac:dyDescent="0.25">
      <c r="A42" s="6" t="s">
        <v>665</v>
      </c>
      <c r="B42" s="6">
        <v>27</v>
      </c>
      <c r="C42" s="6">
        <v>270</v>
      </c>
      <c r="D42" s="6">
        <v>5</v>
      </c>
      <c r="E42" s="6">
        <v>7</v>
      </c>
      <c r="F42" s="6">
        <v>309</v>
      </c>
      <c r="H42" s="5" t="s">
        <v>631</v>
      </c>
      <c r="I42" s="5">
        <v>31</v>
      </c>
      <c r="J42" s="5">
        <v>360</v>
      </c>
      <c r="K42" s="5">
        <v>2</v>
      </c>
      <c r="L42" s="5">
        <v>18</v>
      </c>
      <c r="M42" s="147">
        <v>411</v>
      </c>
      <c r="N42" s="37">
        <v>0</v>
      </c>
      <c r="O42" s="138">
        <f t="shared" si="15"/>
        <v>0</v>
      </c>
      <c r="P42" s="37">
        <v>0</v>
      </c>
      <c r="Q42" s="138">
        <f t="shared" si="16"/>
        <v>0</v>
      </c>
      <c r="R42" s="151">
        <f t="shared" si="17"/>
        <v>0</v>
      </c>
    </row>
    <row r="43" spans="1:18" x14ac:dyDescent="0.25">
      <c r="A43" s="6" t="s">
        <v>667</v>
      </c>
      <c r="B43" s="6">
        <v>51</v>
      </c>
      <c r="C43" s="6">
        <v>585</v>
      </c>
      <c r="D43" s="6">
        <v>5</v>
      </c>
      <c r="E43" s="6">
        <v>13</v>
      </c>
      <c r="F43" s="6">
        <v>654</v>
      </c>
      <c r="H43" s="5" t="s">
        <v>671</v>
      </c>
      <c r="I43" s="5">
        <v>3</v>
      </c>
      <c r="J43" s="5">
        <v>46</v>
      </c>
      <c r="K43" s="5">
        <v>0</v>
      </c>
      <c r="L43" s="5">
        <v>2</v>
      </c>
      <c r="M43" s="147">
        <v>51</v>
      </c>
      <c r="N43" s="37">
        <v>0</v>
      </c>
      <c r="O43" s="138">
        <f t="shared" si="15"/>
        <v>0</v>
      </c>
      <c r="P43" s="37">
        <v>0</v>
      </c>
      <c r="Q43" s="138">
        <f t="shared" si="16"/>
        <v>0</v>
      </c>
      <c r="R43" s="151">
        <f t="shared" si="17"/>
        <v>0</v>
      </c>
    </row>
    <row r="44" spans="1:18" x14ac:dyDescent="0.25">
      <c r="A44" s="6" t="s">
        <v>667</v>
      </c>
      <c r="B44" s="6">
        <v>51</v>
      </c>
      <c r="C44" s="6">
        <v>585</v>
      </c>
      <c r="D44" s="6">
        <v>5</v>
      </c>
      <c r="E44" s="6">
        <v>13</v>
      </c>
      <c r="F44" s="6">
        <v>654</v>
      </c>
      <c r="H44" s="5" t="s">
        <v>29</v>
      </c>
      <c r="I44" s="5">
        <v>33</v>
      </c>
      <c r="J44" s="5">
        <v>497</v>
      </c>
      <c r="K44" s="5">
        <v>3</v>
      </c>
      <c r="L44" s="5">
        <v>26</v>
      </c>
      <c r="M44" s="147">
        <v>559</v>
      </c>
      <c r="N44" s="37">
        <v>0</v>
      </c>
      <c r="O44" s="138">
        <f t="shared" si="15"/>
        <v>0</v>
      </c>
      <c r="P44" s="37">
        <v>0</v>
      </c>
      <c r="Q44" s="138">
        <f t="shared" si="16"/>
        <v>0</v>
      </c>
      <c r="R44" s="151">
        <f t="shared" si="17"/>
        <v>0</v>
      </c>
    </row>
    <row r="45" spans="1:18" x14ac:dyDescent="0.25">
      <c r="A45" s="6" t="s">
        <v>602</v>
      </c>
      <c r="B45" s="6">
        <v>41</v>
      </c>
      <c r="C45" s="6">
        <v>859</v>
      </c>
      <c r="D45" s="6">
        <v>2</v>
      </c>
      <c r="E45" s="6">
        <v>26</v>
      </c>
      <c r="F45" s="6">
        <v>928</v>
      </c>
      <c r="H45" s="5" t="s">
        <v>602</v>
      </c>
      <c r="I45" s="5">
        <v>41</v>
      </c>
      <c r="J45" s="5">
        <v>859</v>
      </c>
      <c r="K45" s="5">
        <v>2</v>
      </c>
      <c r="L45" s="5">
        <v>26</v>
      </c>
      <c r="M45" s="147">
        <v>928</v>
      </c>
      <c r="N45" s="37">
        <v>0</v>
      </c>
      <c r="O45" s="138">
        <f t="shared" si="15"/>
        <v>0</v>
      </c>
      <c r="P45" s="37">
        <v>0</v>
      </c>
      <c r="Q45" s="138">
        <f t="shared" si="16"/>
        <v>0</v>
      </c>
      <c r="R45" s="151">
        <f t="shared" si="17"/>
        <v>0</v>
      </c>
    </row>
    <row r="46" spans="1:18" x14ac:dyDescent="0.25">
      <c r="A46" s="6" t="s">
        <v>627</v>
      </c>
      <c r="B46" s="6">
        <v>48</v>
      </c>
      <c r="C46" s="6">
        <v>735</v>
      </c>
      <c r="D46" s="6">
        <v>2</v>
      </c>
      <c r="E46" s="6">
        <v>31</v>
      </c>
      <c r="F46" s="6">
        <v>816</v>
      </c>
      <c r="H46" s="5" t="s">
        <v>672</v>
      </c>
      <c r="I46" s="115">
        <v>5</v>
      </c>
      <c r="J46" s="115">
        <v>109</v>
      </c>
      <c r="K46" s="115">
        <v>0</v>
      </c>
      <c r="L46" s="115">
        <v>0</v>
      </c>
      <c r="M46" s="146">
        <v>114</v>
      </c>
      <c r="N46" s="37">
        <v>0</v>
      </c>
      <c r="O46" s="138">
        <f t="shared" si="15"/>
        <v>0</v>
      </c>
      <c r="P46" s="37">
        <v>0</v>
      </c>
      <c r="Q46" s="138">
        <f t="shared" si="16"/>
        <v>0</v>
      </c>
      <c r="R46" s="151">
        <f t="shared" si="17"/>
        <v>0</v>
      </c>
    </row>
    <row r="47" spans="1:18" x14ac:dyDescent="0.25">
      <c r="A47" s="6" t="s">
        <v>637</v>
      </c>
      <c r="B47" s="6">
        <v>49</v>
      </c>
      <c r="C47" s="6">
        <v>1128</v>
      </c>
      <c r="D47" s="6">
        <v>2</v>
      </c>
      <c r="E47" s="6">
        <v>24</v>
      </c>
      <c r="F47" s="6">
        <v>1203</v>
      </c>
      <c r="H47" s="5" t="s">
        <v>627</v>
      </c>
      <c r="I47" s="5">
        <v>48</v>
      </c>
      <c r="J47" s="5">
        <v>735</v>
      </c>
      <c r="K47" s="5">
        <v>2</v>
      </c>
      <c r="L47" s="5">
        <v>31</v>
      </c>
      <c r="M47" s="147">
        <v>816</v>
      </c>
      <c r="N47" s="37">
        <v>0</v>
      </c>
      <c r="O47" s="138">
        <f t="shared" si="15"/>
        <v>0</v>
      </c>
      <c r="P47" s="37">
        <v>0</v>
      </c>
      <c r="Q47" s="138">
        <f t="shared" si="16"/>
        <v>0</v>
      </c>
      <c r="R47" s="151">
        <f t="shared" si="17"/>
        <v>0</v>
      </c>
    </row>
    <row r="48" spans="1:18" x14ac:dyDescent="0.25">
      <c r="A48" s="6" t="s">
        <v>603</v>
      </c>
      <c r="B48" s="6">
        <v>44</v>
      </c>
      <c r="C48" s="6">
        <v>837</v>
      </c>
      <c r="D48" s="6">
        <v>3</v>
      </c>
      <c r="E48" s="6">
        <v>77</v>
      </c>
      <c r="F48" s="6">
        <v>961</v>
      </c>
      <c r="H48" s="5" t="s">
        <v>673</v>
      </c>
      <c r="I48" s="115">
        <v>5</v>
      </c>
      <c r="J48" s="115">
        <v>81</v>
      </c>
      <c r="K48" s="115">
        <v>0</v>
      </c>
      <c r="L48" s="115">
        <v>0</v>
      </c>
      <c r="M48" s="146">
        <f>SUM(I48:L48)</f>
        <v>86</v>
      </c>
      <c r="N48" s="37">
        <v>0</v>
      </c>
      <c r="O48" s="138">
        <f t="shared" si="15"/>
        <v>0</v>
      </c>
      <c r="P48" s="37">
        <v>0</v>
      </c>
      <c r="Q48" s="138">
        <f t="shared" si="16"/>
        <v>0</v>
      </c>
      <c r="R48" s="151">
        <f t="shared" si="17"/>
        <v>0</v>
      </c>
    </row>
    <row r="49" spans="6:18" x14ac:dyDescent="0.25">
      <c r="H49" s="5" t="s">
        <v>637</v>
      </c>
      <c r="I49" s="5">
        <v>49</v>
      </c>
      <c r="J49" s="5">
        <v>1128</v>
      </c>
      <c r="K49" s="5">
        <v>2</v>
      </c>
      <c r="L49" s="5">
        <v>24</v>
      </c>
      <c r="M49" s="147">
        <v>1203</v>
      </c>
      <c r="N49" s="37">
        <v>0</v>
      </c>
      <c r="O49" s="138">
        <f t="shared" si="15"/>
        <v>0</v>
      </c>
      <c r="P49" s="37">
        <v>0</v>
      </c>
      <c r="Q49" s="138">
        <f t="shared" si="16"/>
        <v>0</v>
      </c>
      <c r="R49" s="151">
        <f t="shared" si="17"/>
        <v>0</v>
      </c>
    </row>
    <row r="50" spans="6:18" x14ac:dyDescent="0.25">
      <c r="F50" s="6">
        <f>SUM(F32:F48)</f>
        <v>19379</v>
      </c>
      <c r="H50" s="5" t="s">
        <v>674</v>
      </c>
      <c r="I50" s="115">
        <v>6</v>
      </c>
      <c r="J50" s="115">
        <v>185</v>
      </c>
      <c r="K50" s="115">
        <v>0</v>
      </c>
      <c r="L50" s="115">
        <v>0</v>
      </c>
      <c r="M50" s="146">
        <f>SUM(I50:L50)</f>
        <v>191</v>
      </c>
      <c r="N50" s="37">
        <v>0</v>
      </c>
      <c r="O50" s="138">
        <f t="shared" si="15"/>
        <v>0</v>
      </c>
      <c r="P50" s="37">
        <v>0</v>
      </c>
      <c r="Q50" s="138">
        <f t="shared" si="16"/>
        <v>0</v>
      </c>
      <c r="R50" s="151">
        <f t="shared" si="17"/>
        <v>0</v>
      </c>
    </row>
    <row r="51" spans="6:18" x14ac:dyDescent="0.25">
      <c r="H51" s="5" t="s">
        <v>603</v>
      </c>
      <c r="I51" s="5">
        <v>44</v>
      </c>
      <c r="J51" s="5">
        <v>837</v>
      </c>
      <c r="K51" s="5">
        <v>3</v>
      </c>
      <c r="L51" s="5">
        <v>77</v>
      </c>
      <c r="M51" s="147">
        <v>961</v>
      </c>
      <c r="N51" s="37">
        <v>0</v>
      </c>
      <c r="O51" s="138">
        <f t="shared" si="15"/>
        <v>0</v>
      </c>
      <c r="P51" s="37">
        <v>0</v>
      </c>
      <c r="Q51" s="138">
        <f t="shared" si="16"/>
        <v>0</v>
      </c>
      <c r="R51" s="151">
        <f t="shared" si="17"/>
        <v>0</v>
      </c>
    </row>
    <row r="52" spans="6:18" x14ac:dyDescent="0.25">
      <c r="H52" s="5" t="s">
        <v>675</v>
      </c>
      <c r="I52" s="115">
        <v>5</v>
      </c>
      <c r="J52" s="115">
        <v>133</v>
      </c>
      <c r="K52" s="115">
        <v>0</v>
      </c>
      <c r="L52" s="115">
        <v>0</v>
      </c>
      <c r="M52" s="146">
        <f>SUM(I52:L52)</f>
        <v>138</v>
      </c>
      <c r="N52" s="37">
        <v>0</v>
      </c>
      <c r="O52" s="138">
        <f t="shared" si="15"/>
        <v>0</v>
      </c>
      <c r="P52" s="37">
        <v>0</v>
      </c>
      <c r="Q52" s="138">
        <f t="shared" si="16"/>
        <v>0</v>
      </c>
      <c r="R52" s="151">
        <f t="shared" si="17"/>
        <v>0</v>
      </c>
    </row>
    <row r="53" spans="6:18" x14ac:dyDescent="0.25">
      <c r="H53" s="5" t="s">
        <v>698</v>
      </c>
      <c r="I53" s="115">
        <v>25</v>
      </c>
      <c r="J53" s="115">
        <v>501</v>
      </c>
      <c r="K53" s="115">
        <v>1</v>
      </c>
      <c r="L53" s="115">
        <v>17</v>
      </c>
      <c r="M53" s="146">
        <v>544</v>
      </c>
      <c r="N53" s="37">
        <v>0</v>
      </c>
      <c r="O53" s="138">
        <f t="shared" si="15"/>
        <v>0</v>
      </c>
      <c r="P53" s="37">
        <v>0</v>
      </c>
      <c r="Q53" s="138">
        <f t="shared" si="16"/>
        <v>0</v>
      </c>
      <c r="R53" s="151">
        <f t="shared" si="17"/>
        <v>0</v>
      </c>
    </row>
    <row r="54" spans="6:18" x14ac:dyDescent="0.25">
      <c r="H54" s="5" t="s">
        <v>695</v>
      </c>
      <c r="I54" s="148"/>
      <c r="J54" s="148"/>
      <c r="K54" s="148"/>
      <c r="L54" s="148"/>
      <c r="M54" s="146">
        <v>156</v>
      </c>
      <c r="N54" s="37">
        <v>0</v>
      </c>
      <c r="O54" s="138">
        <f t="shared" si="15"/>
        <v>0</v>
      </c>
      <c r="P54" s="37">
        <v>0</v>
      </c>
      <c r="Q54" s="138">
        <f t="shared" si="16"/>
        <v>0</v>
      </c>
      <c r="R54" s="151">
        <f t="shared" si="17"/>
        <v>0</v>
      </c>
    </row>
    <row r="55" spans="6:18" x14ac:dyDescent="0.25">
      <c r="H55" s="5" t="s">
        <v>699</v>
      </c>
      <c r="I55" s="148"/>
      <c r="J55" s="148"/>
      <c r="K55" s="148"/>
      <c r="L55" s="148"/>
      <c r="M55" s="146">
        <v>40</v>
      </c>
      <c r="N55" s="37">
        <v>0</v>
      </c>
      <c r="O55" s="138">
        <f t="shared" si="15"/>
        <v>0</v>
      </c>
      <c r="P55" s="37">
        <v>0</v>
      </c>
      <c r="Q55" s="138">
        <f t="shared" si="16"/>
        <v>0</v>
      </c>
      <c r="R55" s="151">
        <f t="shared" si="17"/>
        <v>0</v>
      </c>
    </row>
    <row r="56" spans="6:18" ht="17.399999999999999" x14ac:dyDescent="0.3">
      <c r="N56" s="40" t="s">
        <v>148</v>
      </c>
      <c r="O56" s="120">
        <f>SUM(O34:O55)</f>
        <v>0</v>
      </c>
      <c r="P56" s="40" t="s">
        <v>148</v>
      </c>
      <c r="Q56" s="120">
        <f>SUM(Q34:Q55)</f>
        <v>0</v>
      </c>
      <c r="R56" s="150">
        <f t="shared" si="17"/>
        <v>0</v>
      </c>
    </row>
    <row r="57" spans="6:18" ht="12.75" customHeight="1" x14ac:dyDescent="0.25">
      <c r="H57" s="233" t="s">
        <v>703</v>
      </c>
      <c r="I57" s="234"/>
      <c r="J57" s="234"/>
      <c r="K57" s="234"/>
      <c r="L57" s="234"/>
      <c r="M57" s="234"/>
      <c r="N57" s="234"/>
      <c r="O57" s="234"/>
      <c r="P57" s="234"/>
      <c r="Q57" s="234"/>
      <c r="R57" s="235"/>
    </row>
    <row r="58" spans="6:18" ht="12.75" customHeight="1" x14ac:dyDescent="0.25">
      <c r="H58" s="236"/>
      <c r="I58" s="237"/>
      <c r="J58" s="237"/>
      <c r="K58" s="237"/>
      <c r="L58" s="237"/>
      <c r="M58" s="237"/>
      <c r="N58" s="237"/>
      <c r="O58" s="237"/>
      <c r="P58" s="237"/>
      <c r="Q58" s="237"/>
      <c r="R58" s="238"/>
    </row>
    <row r="59" spans="6:18" ht="15" x14ac:dyDescent="0.25">
      <c r="N59" s="40" t="s">
        <v>700</v>
      </c>
      <c r="O59" s="40"/>
      <c r="P59" s="40" t="s">
        <v>375</v>
      </c>
      <c r="Q59" s="40"/>
    </row>
    <row r="60" spans="6:18" ht="15" x14ac:dyDescent="0.25">
      <c r="N60" s="116" t="s">
        <v>676</v>
      </c>
      <c r="O60" s="116" t="s">
        <v>148</v>
      </c>
      <c r="P60" s="116" t="s">
        <v>676</v>
      </c>
      <c r="Q60" s="116" t="s">
        <v>148</v>
      </c>
      <c r="R60" s="149" t="s">
        <v>701</v>
      </c>
    </row>
    <row r="61" spans="6:18" x14ac:dyDescent="0.25">
      <c r="H61" s="5" t="s">
        <v>120</v>
      </c>
      <c r="I61" s="5">
        <v>90</v>
      </c>
      <c r="J61" s="5">
        <v>252</v>
      </c>
      <c r="K61" s="5">
        <v>10</v>
      </c>
      <c r="L61" s="5">
        <v>36</v>
      </c>
      <c r="M61" s="147">
        <v>388</v>
      </c>
      <c r="N61" s="37">
        <v>0</v>
      </c>
      <c r="O61" s="138">
        <f t="shared" ref="O61:O82" si="20">M61*N61</f>
        <v>0</v>
      </c>
      <c r="P61" s="37">
        <v>0</v>
      </c>
      <c r="Q61" s="138">
        <f>M61*P61</f>
        <v>0</v>
      </c>
      <c r="R61" s="151">
        <f>O61+Q61</f>
        <v>0</v>
      </c>
    </row>
    <row r="62" spans="6:18" x14ac:dyDescent="0.25">
      <c r="H62" s="5" t="s">
        <v>670</v>
      </c>
      <c r="I62" s="5">
        <v>36</v>
      </c>
      <c r="J62" s="5">
        <v>572</v>
      </c>
      <c r="K62" s="5">
        <v>3</v>
      </c>
      <c r="L62" s="5">
        <v>24</v>
      </c>
      <c r="M62" s="147">
        <v>635</v>
      </c>
      <c r="N62" s="37">
        <v>0</v>
      </c>
      <c r="O62" s="138">
        <f t="shared" si="20"/>
        <v>0</v>
      </c>
      <c r="P62" s="37">
        <v>0</v>
      </c>
      <c r="Q62" s="138">
        <f t="shared" ref="Q62:Q82" si="21">M62*P62</f>
        <v>0</v>
      </c>
      <c r="R62" s="151">
        <f t="shared" ref="R62:R83" si="22">O62+Q62</f>
        <v>0</v>
      </c>
    </row>
    <row r="63" spans="6:18" x14ac:dyDescent="0.25">
      <c r="H63" s="5" t="s">
        <v>678</v>
      </c>
      <c r="I63" s="5">
        <v>170</v>
      </c>
      <c r="J63" s="5">
        <v>2878</v>
      </c>
      <c r="K63" s="5">
        <v>14</v>
      </c>
      <c r="L63" s="5">
        <v>225</v>
      </c>
      <c r="M63" s="147">
        <v>3287</v>
      </c>
      <c r="N63" s="37">
        <v>0</v>
      </c>
      <c r="O63" s="138">
        <f t="shared" si="20"/>
        <v>0</v>
      </c>
      <c r="P63" s="37">
        <v>0</v>
      </c>
      <c r="Q63" s="138">
        <f t="shared" si="21"/>
        <v>0</v>
      </c>
      <c r="R63" s="151">
        <f t="shared" si="22"/>
        <v>0</v>
      </c>
    </row>
    <row r="64" spans="6:18" x14ac:dyDescent="0.25">
      <c r="H64" s="90" t="s">
        <v>679</v>
      </c>
      <c r="I64" s="89">
        <v>31</v>
      </c>
      <c r="J64" s="89">
        <v>217</v>
      </c>
      <c r="K64" s="89">
        <v>5</v>
      </c>
      <c r="L64" s="89">
        <v>25</v>
      </c>
      <c r="M64" s="146">
        <f t="shared" ref="M64" si="23">I64+J64+K64+L64</f>
        <v>278</v>
      </c>
      <c r="N64" s="37">
        <v>0</v>
      </c>
      <c r="O64" s="138">
        <f t="shared" si="20"/>
        <v>0</v>
      </c>
      <c r="P64" s="37">
        <v>0</v>
      </c>
      <c r="Q64" s="138">
        <f t="shared" si="21"/>
        <v>0</v>
      </c>
      <c r="R64" s="151">
        <f t="shared" si="22"/>
        <v>0</v>
      </c>
    </row>
    <row r="65" spans="8:18" x14ac:dyDescent="0.25">
      <c r="H65" s="5" t="s">
        <v>121</v>
      </c>
      <c r="I65" s="5">
        <v>45</v>
      </c>
      <c r="J65" s="5">
        <v>849</v>
      </c>
      <c r="K65" s="5">
        <v>3</v>
      </c>
      <c r="L65" s="5">
        <v>66</v>
      </c>
      <c r="M65" s="147">
        <v>963</v>
      </c>
      <c r="N65" s="37">
        <v>0</v>
      </c>
      <c r="O65" s="138">
        <f t="shared" si="20"/>
        <v>0</v>
      </c>
      <c r="P65" s="37">
        <v>0</v>
      </c>
      <c r="Q65" s="138">
        <f t="shared" si="21"/>
        <v>0</v>
      </c>
      <c r="R65" s="151">
        <f t="shared" si="22"/>
        <v>0</v>
      </c>
    </row>
    <row r="66" spans="8:18" x14ac:dyDescent="0.25">
      <c r="H66" s="5" t="s">
        <v>124</v>
      </c>
      <c r="I66" s="90">
        <v>27</v>
      </c>
      <c r="J66" s="90">
        <v>346</v>
      </c>
      <c r="K66" s="90">
        <v>3</v>
      </c>
      <c r="L66" s="90">
        <v>7</v>
      </c>
      <c r="M66" s="146">
        <f>I66+J66+K66+L66</f>
        <v>383</v>
      </c>
      <c r="N66" s="37">
        <v>0</v>
      </c>
      <c r="O66" s="138">
        <f t="shared" si="20"/>
        <v>0</v>
      </c>
      <c r="P66" s="37">
        <v>0</v>
      </c>
      <c r="Q66" s="138">
        <f t="shared" si="21"/>
        <v>0</v>
      </c>
      <c r="R66" s="151">
        <f t="shared" si="22"/>
        <v>0</v>
      </c>
    </row>
    <row r="67" spans="8:18" x14ac:dyDescent="0.25">
      <c r="H67" s="5" t="s">
        <v>122</v>
      </c>
      <c r="I67" s="5">
        <v>51</v>
      </c>
      <c r="J67" s="5">
        <v>585</v>
      </c>
      <c r="K67" s="5">
        <v>5</v>
      </c>
      <c r="L67" s="5">
        <v>13</v>
      </c>
      <c r="M67" s="147">
        <v>654</v>
      </c>
      <c r="N67" s="37">
        <v>0</v>
      </c>
      <c r="O67" s="138">
        <f t="shared" si="20"/>
        <v>0</v>
      </c>
      <c r="P67" s="37">
        <v>0</v>
      </c>
      <c r="Q67" s="138">
        <f t="shared" si="21"/>
        <v>0</v>
      </c>
      <c r="R67" s="151">
        <f t="shared" si="22"/>
        <v>0</v>
      </c>
    </row>
    <row r="68" spans="8:18" x14ac:dyDescent="0.25">
      <c r="H68" s="5" t="s">
        <v>691</v>
      </c>
      <c r="I68" s="90">
        <v>6</v>
      </c>
      <c r="J68" s="90">
        <v>129</v>
      </c>
      <c r="K68" s="90">
        <v>0</v>
      </c>
      <c r="L68" s="90">
        <v>3</v>
      </c>
      <c r="M68" s="146">
        <f t="shared" ref="M68" si="24">I68+J68+K68+L68</f>
        <v>138</v>
      </c>
      <c r="N68" s="37">
        <v>0</v>
      </c>
      <c r="O68" s="138">
        <f t="shared" si="20"/>
        <v>0</v>
      </c>
      <c r="P68" s="37">
        <v>0</v>
      </c>
      <c r="Q68" s="138">
        <f t="shared" si="21"/>
        <v>0</v>
      </c>
      <c r="R68" s="151">
        <f t="shared" si="22"/>
        <v>0</v>
      </c>
    </row>
    <row r="69" spans="8:18" x14ac:dyDescent="0.25">
      <c r="H69" s="5" t="s">
        <v>631</v>
      </c>
      <c r="I69" s="5">
        <v>31</v>
      </c>
      <c r="J69" s="5">
        <v>360</v>
      </c>
      <c r="K69" s="5">
        <v>2</v>
      </c>
      <c r="L69" s="5">
        <v>18</v>
      </c>
      <c r="M69" s="147">
        <v>411</v>
      </c>
      <c r="N69" s="37">
        <v>0</v>
      </c>
      <c r="O69" s="138">
        <f t="shared" si="20"/>
        <v>0</v>
      </c>
      <c r="P69" s="37">
        <v>0</v>
      </c>
      <c r="Q69" s="138">
        <f t="shared" si="21"/>
        <v>0</v>
      </c>
      <c r="R69" s="151">
        <f t="shared" si="22"/>
        <v>0</v>
      </c>
    </row>
    <row r="70" spans="8:18" x14ac:dyDescent="0.25">
      <c r="H70" s="5" t="s">
        <v>671</v>
      </c>
      <c r="I70" s="5">
        <v>3</v>
      </c>
      <c r="J70" s="5">
        <v>46</v>
      </c>
      <c r="K70" s="5">
        <v>0</v>
      </c>
      <c r="L70" s="5">
        <v>2</v>
      </c>
      <c r="M70" s="147">
        <v>51</v>
      </c>
      <c r="N70" s="37">
        <v>0</v>
      </c>
      <c r="O70" s="138">
        <f t="shared" si="20"/>
        <v>0</v>
      </c>
      <c r="P70" s="37">
        <v>0</v>
      </c>
      <c r="Q70" s="138">
        <f t="shared" si="21"/>
        <v>0</v>
      </c>
      <c r="R70" s="151">
        <f t="shared" si="22"/>
        <v>0</v>
      </c>
    </row>
    <row r="71" spans="8:18" x14ac:dyDescent="0.25">
      <c r="H71" s="5" t="s">
        <v>29</v>
      </c>
      <c r="I71" s="5">
        <v>33</v>
      </c>
      <c r="J71" s="5">
        <v>497</v>
      </c>
      <c r="K71" s="5">
        <v>3</v>
      </c>
      <c r="L71" s="5">
        <v>26</v>
      </c>
      <c r="M71" s="147">
        <v>559</v>
      </c>
      <c r="N71" s="37">
        <v>0</v>
      </c>
      <c r="O71" s="138">
        <f t="shared" si="20"/>
        <v>0</v>
      </c>
      <c r="P71" s="37">
        <v>0</v>
      </c>
      <c r="Q71" s="138">
        <f t="shared" si="21"/>
        <v>0</v>
      </c>
      <c r="R71" s="151">
        <f t="shared" si="22"/>
        <v>0</v>
      </c>
    </row>
    <row r="72" spans="8:18" x14ac:dyDescent="0.25">
      <c r="H72" s="5" t="s">
        <v>602</v>
      </c>
      <c r="I72" s="5">
        <v>41</v>
      </c>
      <c r="J72" s="5">
        <v>859</v>
      </c>
      <c r="K72" s="5">
        <v>2</v>
      </c>
      <c r="L72" s="5">
        <v>26</v>
      </c>
      <c r="M72" s="147">
        <v>928</v>
      </c>
      <c r="N72" s="37">
        <v>0</v>
      </c>
      <c r="O72" s="138">
        <f t="shared" si="20"/>
        <v>0</v>
      </c>
      <c r="P72" s="37">
        <v>0</v>
      </c>
      <c r="Q72" s="138">
        <f t="shared" si="21"/>
        <v>0</v>
      </c>
      <c r="R72" s="151">
        <f t="shared" si="22"/>
        <v>0</v>
      </c>
    </row>
    <row r="73" spans="8:18" x14ac:dyDescent="0.25">
      <c r="H73" s="5" t="s">
        <v>672</v>
      </c>
      <c r="I73" s="115">
        <v>5</v>
      </c>
      <c r="J73" s="115">
        <v>109</v>
      </c>
      <c r="K73" s="115">
        <v>0</v>
      </c>
      <c r="L73" s="115">
        <v>0</v>
      </c>
      <c r="M73" s="146">
        <v>114</v>
      </c>
      <c r="N73" s="37">
        <v>0</v>
      </c>
      <c r="O73" s="138">
        <f t="shared" si="20"/>
        <v>0</v>
      </c>
      <c r="P73" s="37">
        <v>0</v>
      </c>
      <c r="Q73" s="138">
        <f t="shared" si="21"/>
        <v>0</v>
      </c>
      <c r="R73" s="151">
        <f t="shared" si="22"/>
        <v>0</v>
      </c>
    </row>
    <row r="74" spans="8:18" x14ac:dyDescent="0.25">
      <c r="H74" s="5" t="s">
        <v>627</v>
      </c>
      <c r="I74" s="5">
        <v>48</v>
      </c>
      <c r="J74" s="5">
        <v>735</v>
      </c>
      <c r="K74" s="5">
        <v>2</v>
      </c>
      <c r="L74" s="5">
        <v>31</v>
      </c>
      <c r="M74" s="147">
        <v>816</v>
      </c>
      <c r="N74" s="37">
        <v>0</v>
      </c>
      <c r="O74" s="138">
        <f t="shared" si="20"/>
        <v>0</v>
      </c>
      <c r="P74" s="37">
        <v>0</v>
      </c>
      <c r="Q74" s="138">
        <f t="shared" si="21"/>
        <v>0</v>
      </c>
      <c r="R74" s="151">
        <f t="shared" si="22"/>
        <v>0</v>
      </c>
    </row>
    <row r="75" spans="8:18" x14ac:dyDescent="0.25">
      <c r="H75" s="5" t="s">
        <v>673</v>
      </c>
      <c r="I75" s="115">
        <v>5</v>
      </c>
      <c r="J75" s="115">
        <v>81</v>
      </c>
      <c r="K75" s="115">
        <v>0</v>
      </c>
      <c r="L75" s="115">
        <v>0</v>
      </c>
      <c r="M75" s="146">
        <f>SUM(I75:L75)</f>
        <v>86</v>
      </c>
      <c r="N75" s="37">
        <v>0</v>
      </c>
      <c r="O75" s="138">
        <f t="shared" si="20"/>
        <v>0</v>
      </c>
      <c r="P75" s="37">
        <v>0</v>
      </c>
      <c r="Q75" s="138">
        <f t="shared" si="21"/>
        <v>0</v>
      </c>
      <c r="R75" s="151">
        <f t="shared" si="22"/>
        <v>0</v>
      </c>
    </row>
    <row r="76" spans="8:18" x14ac:dyDescent="0.25">
      <c r="H76" s="5" t="s">
        <v>637</v>
      </c>
      <c r="I76" s="5">
        <v>49</v>
      </c>
      <c r="J76" s="5">
        <v>1128</v>
      </c>
      <c r="K76" s="5">
        <v>2</v>
      </c>
      <c r="L76" s="5">
        <v>24</v>
      </c>
      <c r="M76" s="147">
        <v>1203</v>
      </c>
      <c r="N76" s="37">
        <v>0</v>
      </c>
      <c r="O76" s="138">
        <f t="shared" si="20"/>
        <v>0</v>
      </c>
      <c r="P76" s="37">
        <v>0</v>
      </c>
      <c r="Q76" s="138">
        <f t="shared" si="21"/>
        <v>0</v>
      </c>
      <c r="R76" s="151">
        <f t="shared" si="22"/>
        <v>0</v>
      </c>
    </row>
    <row r="77" spans="8:18" x14ac:dyDescent="0.25">
      <c r="H77" s="5" t="s">
        <v>674</v>
      </c>
      <c r="I77" s="115">
        <v>6</v>
      </c>
      <c r="J77" s="115">
        <v>185</v>
      </c>
      <c r="K77" s="115">
        <v>0</v>
      </c>
      <c r="L77" s="115">
        <v>0</v>
      </c>
      <c r="M77" s="146">
        <f>SUM(I77:L77)</f>
        <v>191</v>
      </c>
      <c r="N77" s="37">
        <v>0</v>
      </c>
      <c r="O77" s="138">
        <f t="shared" si="20"/>
        <v>0</v>
      </c>
      <c r="P77" s="37">
        <v>0</v>
      </c>
      <c r="Q77" s="138">
        <f t="shared" si="21"/>
        <v>0</v>
      </c>
      <c r="R77" s="151">
        <f t="shared" si="22"/>
        <v>0</v>
      </c>
    </row>
    <row r="78" spans="8:18" x14ac:dyDescent="0.25">
      <c r="H78" s="5" t="s">
        <v>603</v>
      </c>
      <c r="I78" s="5">
        <v>44</v>
      </c>
      <c r="J78" s="5">
        <v>837</v>
      </c>
      <c r="K78" s="5">
        <v>3</v>
      </c>
      <c r="L78" s="5">
        <v>77</v>
      </c>
      <c r="M78" s="147">
        <v>961</v>
      </c>
      <c r="N78" s="37">
        <v>0</v>
      </c>
      <c r="O78" s="138">
        <f t="shared" si="20"/>
        <v>0</v>
      </c>
      <c r="P78" s="37">
        <v>0</v>
      </c>
      <c r="Q78" s="138">
        <f t="shared" si="21"/>
        <v>0</v>
      </c>
      <c r="R78" s="151">
        <f t="shared" si="22"/>
        <v>0</v>
      </c>
    </row>
    <row r="79" spans="8:18" x14ac:dyDescent="0.25">
      <c r="H79" s="5" t="s">
        <v>675</v>
      </c>
      <c r="I79" s="115">
        <v>5</v>
      </c>
      <c r="J79" s="115">
        <v>133</v>
      </c>
      <c r="K79" s="115">
        <v>0</v>
      </c>
      <c r="L79" s="115">
        <v>0</v>
      </c>
      <c r="M79" s="146">
        <f>SUM(I79:L79)</f>
        <v>138</v>
      </c>
      <c r="N79" s="37">
        <v>0</v>
      </c>
      <c r="O79" s="138">
        <f t="shared" si="20"/>
        <v>0</v>
      </c>
      <c r="P79" s="37">
        <v>0</v>
      </c>
      <c r="Q79" s="138">
        <f t="shared" si="21"/>
        <v>0</v>
      </c>
      <c r="R79" s="151">
        <f t="shared" si="22"/>
        <v>0</v>
      </c>
    </row>
    <row r="80" spans="8:18" x14ac:dyDescent="0.25">
      <c r="H80" s="5" t="s">
        <v>698</v>
      </c>
      <c r="I80" s="115">
        <v>25</v>
      </c>
      <c r="J80" s="115">
        <v>501</v>
      </c>
      <c r="K80" s="115">
        <v>1</v>
      </c>
      <c r="L80" s="115">
        <v>17</v>
      </c>
      <c r="M80" s="146">
        <v>544</v>
      </c>
      <c r="N80" s="37">
        <v>0</v>
      </c>
      <c r="O80" s="138">
        <f t="shared" si="20"/>
        <v>0</v>
      </c>
      <c r="P80" s="37">
        <v>0</v>
      </c>
      <c r="Q80" s="138">
        <f t="shared" si="21"/>
        <v>0</v>
      </c>
      <c r="R80" s="151">
        <f t="shared" si="22"/>
        <v>0</v>
      </c>
    </row>
    <row r="81" spans="8:18" x14ac:dyDescent="0.25">
      <c r="H81" s="5" t="s">
        <v>695</v>
      </c>
      <c r="I81" s="148"/>
      <c r="J81" s="148"/>
      <c r="K81" s="148"/>
      <c r="L81" s="148"/>
      <c r="M81" s="146">
        <v>156</v>
      </c>
      <c r="N81" s="37">
        <v>0</v>
      </c>
      <c r="O81" s="138">
        <f t="shared" si="20"/>
        <v>0</v>
      </c>
      <c r="P81" s="37">
        <v>0</v>
      </c>
      <c r="Q81" s="138">
        <f t="shared" si="21"/>
        <v>0</v>
      </c>
      <c r="R81" s="151">
        <f t="shared" si="22"/>
        <v>0</v>
      </c>
    </row>
    <row r="82" spans="8:18" x14ac:dyDescent="0.25">
      <c r="H82" s="5" t="s">
        <v>699</v>
      </c>
      <c r="I82" s="148"/>
      <c r="J82" s="148"/>
      <c r="K82" s="148"/>
      <c r="L82" s="148"/>
      <c r="M82" s="146">
        <v>40</v>
      </c>
      <c r="N82" s="37">
        <v>0</v>
      </c>
      <c r="O82" s="138">
        <f t="shared" si="20"/>
        <v>0</v>
      </c>
      <c r="P82" s="37">
        <v>0</v>
      </c>
      <c r="Q82" s="138">
        <f t="shared" si="21"/>
        <v>0</v>
      </c>
      <c r="R82" s="151">
        <f t="shared" si="22"/>
        <v>0</v>
      </c>
    </row>
    <row r="83" spans="8:18" ht="17.399999999999999" x14ac:dyDescent="0.3">
      <c r="N83" s="40" t="s">
        <v>148</v>
      </c>
      <c r="O83" s="120">
        <f>SUM(O61:O82)</f>
        <v>0</v>
      </c>
      <c r="P83" s="40" t="s">
        <v>148</v>
      </c>
      <c r="Q83" s="120">
        <f>SUM(Q61:Q82)</f>
        <v>0</v>
      </c>
      <c r="R83" s="150">
        <f t="shared" si="22"/>
        <v>0</v>
      </c>
    </row>
    <row r="84" spans="8:18" x14ac:dyDescent="0.25">
      <c r="H84" s="233" t="s">
        <v>704</v>
      </c>
      <c r="I84" s="234"/>
      <c r="J84" s="234"/>
      <c r="K84" s="234"/>
      <c r="L84" s="234"/>
      <c r="M84" s="234"/>
      <c r="N84" s="234"/>
      <c r="O84" s="234"/>
      <c r="P84" s="234"/>
      <c r="Q84" s="234"/>
      <c r="R84" s="235"/>
    </row>
    <row r="85" spans="8:18" x14ac:dyDescent="0.25">
      <c r="H85" s="236"/>
      <c r="I85" s="237"/>
      <c r="J85" s="237"/>
      <c r="K85" s="237"/>
      <c r="L85" s="237"/>
      <c r="M85" s="237"/>
      <c r="N85" s="237"/>
      <c r="O85" s="237"/>
      <c r="P85" s="237"/>
      <c r="Q85" s="237"/>
      <c r="R85" s="238"/>
    </row>
    <row r="86" spans="8:18" ht="15" x14ac:dyDescent="0.25">
      <c r="N86" s="40" t="s">
        <v>700</v>
      </c>
      <c r="O86" s="40"/>
      <c r="P86" s="40" t="s">
        <v>375</v>
      </c>
      <c r="Q86" s="40"/>
    </row>
    <row r="87" spans="8:18" ht="15" x14ac:dyDescent="0.25">
      <c r="N87" s="116" t="s">
        <v>676</v>
      </c>
      <c r="O87" s="116" t="s">
        <v>148</v>
      </c>
      <c r="P87" s="116" t="s">
        <v>676</v>
      </c>
      <c r="Q87" s="116" t="s">
        <v>148</v>
      </c>
      <c r="R87" s="149" t="s">
        <v>701</v>
      </c>
    </row>
    <row r="88" spans="8:18" x14ac:dyDescent="0.25">
      <c r="H88" s="5" t="s">
        <v>120</v>
      </c>
      <c r="I88" s="5">
        <v>90</v>
      </c>
      <c r="J88" s="5">
        <v>252</v>
      </c>
      <c r="K88" s="5">
        <v>10</v>
      </c>
      <c r="L88" s="5">
        <v>36</v>
      </c>
      <c r="M88" s="147">
        <v>388</v>
      </c>
      <c r="N88" s="37">
        <v>0</v>
      </c>
      <c r="O88" s="138">
        <f t="shared" ref="O88:O109" si="25">M88*N88</f>
        <v>0</v>
      </c>
      <c r="P88" s="37">
        <v>0</v>
      </c>
      <c r="Q88" s="138">
        <f>M88*P88</f>
        <v>0</v>
      </c>
      <c r="R88" s="151">
        <f>O88+Q88</f>
        <v>0</v>
      </c>
    </row>
    <row r="89" spans="8:18" x14ac:dyDescent="0.25">
      <c r="H89" s="5" t="s">
        <v>670</v>
      </c>
      <c r="I89" s="5">
        <v>36</v>
      </c>
      <c r="J89" s="5">
        <v>572</v>
      </c>
      <c r="K89" s="5">
        <v>3</v>
      </c>
      <c r="L89" s="5">
        <v>24</v>
      </c>
      <c r="M89" s="147">
        <v>635</v>
      </c>
      <c r="N89" s="37">
        <v>0</v>
      </c>
      <c r="O89" s="138">
        <f t="shared" si="25"/>
        <v>0</v>
      </c>
      <c r="P89" s="37">
        <v>0</v>
      </c>
      <c r="Q89" s="138">
        <f t="shared" ref="Q89:Q109" si="26">M89*P89</f>
        <v>0</v>
      </c>
      <c r="R89" s="151">
        <f t="shared" ref="R89:R110" si="27">O89+Q89</f>
        <v>0</v>
      </c>
    </row>
    <row r="90" spans="8:18" x14ac:dyDescent="0.25">
      <c r="H90" s="5" t="s">
        <v>678</v>
      </c>
      <c r="I90" s="5">
        <v>170</v>
      </c>
      <c r="J90" s="5">
        <v>2878</v>
      </c>
      <c r="K90" s="5">
        <v>14</v>
      </c>
      <c r="L90" s="5">
        <v>225</v>
      </c>
      <c r="M90" s="147">
        <v>3287</v>
      </c>
      <c r="N90" s="37">
        <v>0</v>
      </c>
      <c r="O90" s="138">
        <f t="shared" si="25"/>
        <v>0</v>
      </c>
      <c r="P90" s="37">
        <v>0</v>
      </c>
      <c r="Q90" s="138">
        <f t="shared" si="26"/>
        <v>0</v>
      </c>
      <c r="R90" s="151">
        <f t="shared" si="27"/>
        <v>0</v>
      </c>
    </row>
    <row r="91" spans="8:18" x14ac:dyDescent="0.25">
      <c r="H91" s="90" t="s">
        <v>679</v>
      </c>
      <c r="I91" s="89">
        <v>31</v>
      </c>
      <c r="J91" s="89">
        <v>217</v>
      </c>
      <c r="K91" s="89">
        <v>5</v>
      </c>
      <c r="L91" s="89">
        <v>25</v>
      </c>
      <c r="M91" s="146">
        <f t="shared" ref="M91" si="28">I91+J91+K91+L91</f>
        <v>278</v>
      </c>
      <c r="N91" s="37">
        <v>0</v>
      </c>
      <c r="O91" s="138">
        <f t="shared" si="25"/>
        <v>0</v>
      </c>
      <c r="P91" s="37">
        <v>0</v>
      </c>
      <c r="Q91" s="138">
        <f t="shared" si="26"/>
        <v>0</v>
      </c>
      <c r="R91" s="151">
        <f t="shared" si="27"/>
        <v>0</v>
      </c>
    </row>
    <row r="92" spans="8:18" x14ac:dyDescent="0.25">
      <c r="H92" s="5" t="s">
        <v>121</v>
      </c>
      <c r="I92" s="5">
        <v>45</v>
      </c>
      <c r="J92" s="5">
        <v>849</v>
      </c>
      <c r="K92" s="5">
        <v>3</v>
      </c>
      <c r="L92" s="5">
        <v>66</v>
      </c>
      <c r="M92" s="147">
        <v>963</v>
      </c>
      <c r="N92" s="37">
        <v>0</v>
      </c>
      <c r="O92" s="138">
        <f t="shared" si="25"/>
        <v>0</v>
      </c>
      <c r="P92" s="37">
        <v>0</v>
      </c>
      <c r="Q92" s="138">
        <f t="shared" si="26"/>
        <v>0</v>
      </c>
      <c r="R92" s="151">
        <f t="shared" si="27"/>
        <v>0</v>
      </c>
    </row>
    <row r="93" spans="8:18" x14ac:dyDescent="0.25">
      <c r="H93" s="5" t="s">
        <v>124</v>
      </c>
      <c r="I93" s="90">
        <v>27</v>
      </c>
      <c r="J93" s="90">
        <v>346</v>
      </c>
      <c r="K93" s="90">
        <v>3</v>
      </c>
      <c r="L93" s="90">
        <v>7</v>
      </c>
      <c r="M93" s="146">
        <f>I93+J93+K93+L93</f>
        <v>383</v>
      </c>
      <c r="N93" s="37">
        <v>0</v>
      </c>
      <c r="O93" s="138">
        <f t="shared" si="25"/>
        <v>0</v>
      </c>
      <c r="P93" s="37">
        <v>0</v>
      </c>
      <c r="Q93" s="138">
        <f t="shared" si="26"/>
        <v>0</v>
      </c>
      <c r="R93" s="151">
        <f t="shared" si="27"/>
        <v>0</v>
      </c>
    </row>
    <row r="94" spans="8:18" x14ac:dyDescent="0.25">
      <c r="H94" s="5" t="s">
        <v>122</v>
      </c>
      <c r="I94" s="5">
        <v>51</v>
      </c>
      <c r="J94" s="5">
        <v>585</v>
      </c>
      <c r="K94" s="5">
        <v>5</v>
      </c>
      <c r="L94" s="5">
        <v>13</v>
      </c>
      <c r="M94" s="147">
        <v>654</v>
      </c>
      <c r="N94" s="37">
        <v>0</v>
      </c>
      <c r="O94" s="138">
        <f t="shared" si="25"/>
        <v>0</v>
      </c>
      <c r="P94" s="37">
        <v>0</v>
      </c>
      <c r="Q94" s="138">
        <f t="shared" si="26"/>
        <v>0</v>
      </c>
      <c r="R94" s="151">
        <f t="shared" si="27"/>
        <v>0</v>
      </c>
    </row>
    <row r="95" spans="8:18" x14ac:dyDescent="0.25">
      <c r="H95" s="5" t="s">
        <v>691</v>
      </c>
      <c r="I95" s="90">
        <v>6</v>
      </c>
      <c r="J95" s="90">
        <v>129</v>
      </c>
      <c r="K95" s="90">
        <v>0</v>
      </c>
      <c r="L95" s="90">
        <v>3</v>
      </c>
      <c r="M95" s="146">
        <f t="shared" ref="M95" si="29">I95+J95+K95+L95</f>
        <v>138</v>
      </c>
      <c r="N95" s="37">
        <v>0</v>
      </c>
      <c r="O95" s="138">
        <f t="shared" si="25"/>
        <v>0</v>
      </c>
      <c r="P95" s="37">
        <v>0</v>
      </c>
      <c r="Q95" s="138">
        <f t="shared" si="26"/>
        <v>0</v>
      </c>
      <c r="R95" s="151">
        <f t="shared" si="27"/>
        <v>0</v>
      </c>
    </row>
    <row r="96" spans="8:18" x14ac:dyDescent="0.25">
      <c r="H96" s="5" t="s">
        <v>631</v>
      </c>
      <c r="I96" s="5">
        <v>31</v>
      </c>
      <c r="J96" s="5">
        <v>360</v>
      </c>
      <c r="K96" s="5">
        <v>2</v>
      </c>
      <c r="L96" s="5">
        <v>18</v>
      </c>
      <c r="M96" s="147">
        <v>411</v>
      </c>
      <c r="N96" s="37">
        <v>0</v>
      </c>
      <c r="O96" s="138">
        <f t="shared" si="25"/>
        <v>0</v>
      </c>
      <c r="P96" s="37">
        <v>0</v>
      </c>
      <c r="Q96" s="138">
        <f t="shared" si="26"/>
        <v>0</v>
      </c>
      <c r="R96" s="151">
        <f t="shared" si="27"/>
        <v>0</v>
      </c>
    </row>
    <row r="97" spans="8:18" x14ac:dyDescent="0.25">
      <c r="H97" s="5" t="s">
        <v>671</v>
      </c>
      <c r="I97" s="5">
        <v>3</v>
      </c>
      <c r="J97" s="5">
        <v>46</v>
      </c>
      <c r="K97" s="5">
        <v>0</v>
      </c>
      <c r="L97" s="5">
        <v>2</v>
      </c>
      <c r="M97" s="147">
        <v>51</v>
      </c>
      <c r="N97" s="37">
        <v>0</v>
      </c>
      <c r="O97" s="138">
        <f t="shared" si="25"/>
        <v>0</v>
      </c>
      <c r="P97" s="37">
        <v>0</v>
      </c>
      <c r="Q97" s="138">
        <f t="shared" si="26"/>
        <v>0</v>
      </c>
      <c r="R97" s="151">
        <f t="shared" si="27"/>
        <v>0</v>
      </c>
    </row>
    <row r="98" spans="8:18" x14ac:dyDescent="0.25">
      <c r="H98" s="5" t="s">
        <v>29</v>
      </c>
      <c r="I98" s="5">
        <v>33</v>
      </c>
      <c r="J98" s="5">
        <v>497</v>
      </c>
      <c r="K98" s="5">
        <v>3</v>
      </c>
      <c r="L98" s="5">
        <v>26</v>
      </c>
      <c r="M98" s="147">
        <v>559</v>
      </c>
      <c r="N98" s="37">
        <v>0</v>
      </c>
      <c r="O98" s="138">
        <f t="shared" si="25"/>
        <v>0</v>
      </c>
      <c r="P98" s="37">
        <v>0</v>
      </c>
      <c r="Q98" s="138">
        <f t="shared" si="26"/>
        <v>0</v>
      </c>
      <c r="R98" s="151">
        <f t="shared" si="27"/>
        <v>0</v>
      </c>
    </row>
    <row r="99" spans="8:18" x14ac:dyDescent="0.25">
      <c r="H99" s="5" t="s">
        <v>602</v>
      </c>
      <c r="I99" s="5">
        <v>41</v>
      </c>
      <c r="J99" s="5">
        <v>859</v>
      </c>
      <c r="K99" s="5">
        <v>2</v>
      </c>
      <c r="L99" s="5">
        <v>26</v>
      </c>
      <c r="M99" s="147">
        <v>928</v>
      </c>
      <c r="N99" s="37">
        <v>0</v>
      </c>
      <c r="O99" s="138">
        <f t="shared" si="25"/>
        <v>0</v>
      </c>
      <c r="P99" s="37">
        <v>0</v>
      </c>
      <c r="Q99" s="138">
        <f t="shared" si="26"/>
        <v>0</v>
      </c>
      <c r="R99" s="151">
        <f t="shared" si="27"/>
        <v>0</v>
      </c>
    </row>
    <row r="100" spans="8:18" x14ac:dyDescent="0.25">
      <c r="H100" s="5" t="s">
        <v>672</v>
      </c>
      <c r="I100" s="115">
        <v>5</v>
      </c>
      <c r="J100" s="115">
        <v>109</v>
      </c>
      <c r="K100" s="115">
        <v>0</v>
      </c>
      <c r="L100" s="115">
        <v>0</v>
      </c>
      <c r="M100" s="146">
        <v>114</v>
      </c>
      <c r="N100" s="37">
        <v>0</v>
      </c>
      <c r="O100" s="138">
        <f t="shared" si="25"/>
        <v>0</v>
      </c>
      <c r="P100" s="37">
        <v>0</v>
      </c>
      <c r="Q100" s="138">
        <f t="shared" si="26"/>
        <v>0</v>
      </c>
      <c r="R100" s="151">
        <f t="shared" si="27"/>
        <v>0</v>
      </c>
    </row>
    <row r="101" spans="8:18" x14ac:dyDescent="0.25">
      <c r="H101" s="5" t="s">
        <v>627</v>
      </c>
      <c r="I101" s="5">
        <v>48</v>
      </c>
      <c r="J101" s="5">
        <v>735</v>
      </c>
      <c r="K101" s="5">
        <v>2</v>
      </c>
      <c r="L101" s="5">
        <v>31</v>
      </c>
      <c r="M101" s="147">
        <v>816</v>
      </c>
      <c r="N101" s="37">
        <v>0</v>
      </c>
      <c r="O101" s="138">
        <f t="shared" si="25"/>
        <v>0</v>
      </c>
      <c r="P101" s="37">
        <v>0</v>
      </c>
      <c r="Q101" s="138">
        <f t="shared" si="26"/>
        <v>0</v>
      </c>
      <c r="R101" s="151">
        <f t="shared" si="27"/>
        <v>0</v>
      </c>
    </row>
    <row r="102" spans="8:18" x14ac:dyDescent="0.25">
      <c r="H102" s="5" t="s">
        <v>673</v>
      </c>
      <c r="I102" s="115">
        <v>5</v>
      </c>
      <c r="J102" s="115">
        <v>81</v>
      </c>
      <c r="K102" s="115">
        <v>0</v>
      </c>
      <c r="L102" s="115">
        <v>0</v>
      </c>
      <c r="M102" s="146">
        <f>SUM(I102:L102)</f>
        <v>86</v>
      </c>
      <c r="N102" s="37">
        <v>0</v>
      </c>
      <c r="O102" s="138">
        <f t="shared" si="25"/>
        <v>0</v>
      </c>
      <c r="P102" s="37">
        <v>0</v>
      </c>
      <c r="Q102" s="138">
        <f t="shared" si="26"/>
        <v>0</v>
      </c>
      <c r="R102" s="151">
        <f t="shared" si="27"/>
        <v>0</v>
      </c>
    </row>
    <row r="103" spans="8:18" x14ac:dyDescent="0.25">
      <c r="H103" s="5" t="s">
        <v>637</v>
      </c>
      <c r="I103" s="5">
        <v>49</v>
      </c>
      <c r="J103" s="5">
        <v>1128</v>
      </c>
      <c r="K103" s="5">
        <v>2</v>
      </c>
      <c r="L103" s="5">
        <v>24</v>
      </c>
      <c r="M103" s="147">
        <v>1203</v>
      </c>
      <c r="N103" s="37">
        <v>0</v>
      </c>
      <c r="O103" s="138">
        <f t="shared" si="25"/>
        <v>0</v>
      </c>
      <c r="P103" s="37">
        <v>0</v>
      </c>
      <c r="Q103" s="138">
        <f t="shared" si="26"/>
        <v>0</v>
      </c>
      <c r="R103" s="151">
        <f t="shared" si="27"/>
        <v>0</v>
      </c>
    </row>
    <row r="104" spans="8:18" x14ac:dyDescent="0.25">
      <c r="H104" s="5" t="s">
        <v>674</v>
      </c>
      <c r="I104" s="115">
        <v>6</v>
      </c>
      <c r="J104" s="115">
        <v>185</v>
      </c>
      <c r="K104" s="115">
        <v>0</v>
      </c>
      <c r="L104" s="115">
        <v>0</v>
      </c>
      <c r="M104" s="146">
        <f>SUM(I104:L104)</f>
        <v>191</v>
      </c>
      <c r="N104" s="37">
        <v>0</v>
      </c>
      <c r="O104" s="138">
        <f t="shared" si="25"/>
        <v>0</v>
      </c>
      <c r="P104" s="37">
        <v>0</v>
      </c>
      <c r="Q104" s="138">
        <f t="shared" si="26"/>
        <v>0</v>
      </c>
      <c r="R104" s="151">
        <f t="shared" si="27"/>
        <v>0</v>
      </c>
    </row>
    <row r="105" spans="8:18" x14ac:dyDescent="0.25">
      <c r="H105" s="5" t="s">
        <v>603</v>
      </c>
      <c r="I105" s="5">
        <v>44</v>
      </c>
      <c r="J105" s="5">
        <v>837</v>
      </c>
      <c r="K105" s="5">
        <v>3</v>
      </c>
      <c r="L105" s="5">
        <v>77</v>
      </c>
      <c r="M105" s="147">
        <v>961</v>
      </c>
      <c r="N105" s="37">
        <v>0</v>
      </c>
      <c r="O105" s="138">
        <f t="shared" si="25"/>
        <v>0</v>
      </c>
      <c r="P105" s="37">
        <v>0</v>
      </c>
      <c r="Q105" s="138">
        <f t="shared" si="26"/>
        <v>0</v>
      </c>
      <c r="R105" s="151">
        <f t="shared" si="27"/>
        <v>0</v>
      </c>
    </row>
    <row r="106" spans="8:18" x14ac:dyDescent="0.25">
      <c r="H106" s="5" t="s">
        <v>675</v>
      </c>
      <c r="I106" s="115">
        <v>5</v>
      </c>
      <c r="J106" s="115">
        <v>133</v>
      </c>
      <c r="K106" s="115">
        <v>0</v>
      </c>
      <c r="L106" s="115">
        <v>0</v>
      </c>
      <c r="M106" s="146">
        <f>SUM(I106:L106)</f>
        <v>138</v>
      </c>
      <c r="N106" s="37">
        <v>0</v>
      </c>
      <c r="O106" s="138">
        <f t="shared" si="25"/>
        <v>0</v>
      </c>
      <c r="P106" s="37">
        <v>0</v>
      </c>
      <c r="Q106" s="138">
        <f t="shared" si="26"/>
        <v>0</v>
      </c>
      <c r="R106" s="151">
        <f t="shared" si="27"/>
        <v>0</v>
      </c>
    </row>
    <row r="107" spans="8:18" x14ac:dyDescent="0.25">
      <c r="H107" s="5" t="s">
        <v>698</v>
      </c>
      <c r="I107" s="115">
        <v>25</v>
      </c>
      <c r="J107" s="115">
        <v>501</v>
      </c>
      <c r="K107" s="115">
        <v>1</v>
      </c>
      <c r="L107" s="115">
        <v>17</v>
      </c>
      <c r="M107" s="146">
        <v>544</v>
      </c>
      <c r="N107" s="37">
        <v>0</v>
      </c>
      <c r="O107" s="138">
        <f t="shared" si="25"/>
        <v>0</v>
      </c>
      <c r="P107" s="37">
        <v>0</v>
      </c>
      <c r="Q107" s="138">
        <f t="shared" si="26"/>
        <v>0</v>
      </c>
      <c r="R107" s="151">
        <f t="shared" si="27"/>
        <v>0</v>
      </c>
    </row>
    <row r="108" spans="8:18" x14ac:dyDescent="0.25">
      <c r="H108" s="5" t="s">
        <v>695</v>
      </c>
      <c r="I108" s="148"/>
      <c r="J108" s="148"/>
      <c r="K108" s="148"/>
      <c r="L108" s="148"/>
      <c r="M108" s="146">
        <v>156</v>
      </c>
      <c r="N108" s="37">
        <v>0</v>
      </c>
      <c r="O108" s="138">
        <f t="shared" si="25"/>
        <v>0</v>
      </c>
      <c r="P108" s="37">
        <v>0</v>
      </c>
      <c r="Q108" s="138">
        <f t="shared" si="26"/>
        <v>0</v>
      </c>
      <c r="R108" s="151">
        <f t="shared" si="27"/>
        <v>0</v>
      </c>
    </row>
    <row r="109" spans="8:18" x14ac:dyDescent="0.25">
      <c r="H109" s="5" t="s">
        <v>699</v>
      </c>
      <c r="I109" s="148"/>
      <c r="J109" s="148"/>
      <c r="K109" s="148"/>
      <c r="L109" s="148"/>
      <c r="M109" s="146">
        <v>40</v>
      </c>
      <c r="N109" s="37">
        <v>0</v>
      </c>
      <c r="O109" s="138">
        <f t="shared" si="25"/>
        <v>0</v>
      </c>
      <c r="P109" s="37">
        <v>0</v>
      </c>
      <c r="Q109" s="138">
        <f t="shared" si="26"/>
        <v>0</v>
      </c>
      <c r="R109" s="151">
        <f t="shared" si="27"/>
        <v>0</v>
      </c>
    </row>
    <row r="110" spans="8:18" ht="17.399999999999999" x14ac:dyDescent="0.3">
      <c r="N110" s="40" t="s">
        <v>148</v>
      </c>
      <c r="O110" s="120">
        <f>SUM(O88:O109)</f>
        <v>0</v>
      </c>
      <c r="P110" s="40" t="s">
        <v>148</v>
      </c>
      <c r="Q110" s="120">
        <f>SUM(Q88:Q109)</f>
        <v>0</v>
      </c>
      <c r="R110" s="150">
        <f t="shared" si="27"/>
        <v>0</v>
      </c>
    </row>
    <row r="111" spans="8:18" x14ac:dyDescent="0.25">
      <c r="H111" s="233" t="s">
        <v>705</v>
      </c>
      <c r="I111" s="234"/>
      <c r="J111" s="234"/>
      <c r="K111" s="234"/>
      <c r="L111" s="234"/>
      <c r="M111" s="234"/>
      <c r="N111" s="234"/>
      <c r="O111" s="234"/>
      <c r="P111" s="234"/>
      <c r="Q111" s="234"/>
      <c r="R111" s="235"/>
    </row>
    <row r="112" spans="8:18" x14ac:dyDescent="0.25">
      <c r="H112" s="236"/>
      <c r="I112" s="237"/>
      <c r="J112" s="237"/>
      <c r="K112" s="237"/>
      <c r="L112" s="237"/>
      <c r="M112" s="237"/>
      <c r="N112" s="237"/>
      <c r="O112" s="237"/>
      <c r="P112" s="237"/>
      <c r="Q112" s="237"/>
      <c r="R112" s="238"/>
    </row>
    <row r="113" spans="8:18" ht="15" x14ac:dyDescent="0.25">
      <c r="N113" s="40" t="s">
        <v>700</v>
      </c>
      <c r="O113" s="40"/>
      <c r="P113" s="40" t="s">
        <v>375</v>
      </c>
      <c r="Q113" s="40"/>
    </row>
    <row r="114" spans="8:18" ht="15" x14ac:dyDescent="0.25">
      <c r="N114" s="116" t="s">
        <v>676</v>
      </c>
      <c r="O114" s="116" t="s">
        <v>148</v>
      </c>
      <c r="P114" s="116" t="s">
        <v>676</v>
      </c>
      <c r="Q114" s="116" t="s">
        <v>148</v>
      </c>
      <c r="R114" s="149" t="s">
        <v>701</v>
      </c>
    </row>
    <row r="115" spans="8:18" x14ac:dyDescent="0.25">
      <c r="H115" s="5" t="s">
        <v>120</v>
      </c>
      <c r="I115" s="5">
        <v>90</v>
      </c>
      <c r="J115" s="5">
        <v>252</v>
      </c>
      <c r="K115" s="5">
        <v>10</v>
      </c>
      <c r="L115" s="5">
        <v>36</v>
      </c>
      <c r="M115" s="147">
        <v>388</v>
      </c>
      <c r="N115" s="37">
        <v>0</v>
      </c>
      <c r="O115" s="138">
        <f t="shared" ref="O115:O136" si="30">M115*N115</f>
        <v>0</v>
      </c>
      <c r="P115" s="37">
        <v>0</v>
      </c>
      <c r="Q115" s="138">
        <f>M115*P115</f>
        <v>0</v>
      </c>
      <c r="R115" s="151">
        <f>O115+Q115</f>
        <v>0</v>
      </c>
    </row>
    <row r="116" spans="8:18" x14ac:dyDescent="0.25">
      <c r="H116" s="5" t="s">
        <v>670</v>
      </c>
      <c r="I116" s="5">
        <v>36</v>
      </c>
      <c r="J116" s="5">
        <v>572</v>
      </c>
      <c r="K116" s="5">
        <v>3</v>
      </c>
      <c r="L116" s="5">
        <v>24</v>
      </c>
      <c r="M116" s="147">
        <v>635</v>
      </c>
      <c r="N116" s="37">
        <v>0</v>
      </c>
      <c r="O116" s="138">
        <f t="shared" si="30"/>
        <v>0</v>
      </c>
      <c r="P116" s="37">
        <v>0</v>
      </c>
      <c r="Q116" s="138">
        <f t="shared" ref="Q116:Q136" si="31">M116*P116</f>
        <v>0</v>
      </c>
      <c r="R116" s="151">
        <f t="shared" ref="R116:R137" si="32">O116+Q116</f>
        <v>0</v>
      </c>
    </row>
    <row r="117" spans="8:18" x14ac:dyDescent="0.25">
      <c r="H117" s="5" t="s">
        <v>678</v>
      </c>
      <c r="I117" s="5">
        <v>170</v>
      </c>
      <c r="J117" s="5">
        <v>2878</v>
      </c>
      <c r="K117" s="5">
        <v>14</v>
      </c>
      <c r="L117" s="5">
        <v>225</v>
      </c>
      <c r="M117" s="147">
        <v>3287</v>
      </c>
      <c r="N117" s="37">
        <v>0</v>
      </c>
      <c r="O117" s="138">
        <f t="shared" si="30"/>
        <v>0</v>
      </c>
      <c r="P117" s="37">
        <v>0</v>
      </c>
      <c r="Q117" s="138">
        <f t="shared" si="31"/>
        <v>0</v>
      </c>
      <c r="R117" s="151">
        <f t="shared" si="32"/>
        <v>0</v>
      </c>
    </row>
    <row r="118" spans="8:18" x14ac:dyDescent="0.25">
      <c r="H118" s="90" t="s">
        <v>679</v>
      </c>
      <c r="I118" s="89">
        <v>31</v>
      </c>
      <c r="J118" s="89">
        <v>217</v>
      </c>
      <c r="K118" s="89">
        <v>5</v>
      </c>
      <c r="L118" s="89">
        <v>25</v>
      </c>
      <c r="M118" s="146">
        <f t="shared" ref="M118" si="33">I118+J118+K118+L118</f>
        <v>278</v>
      </c>
      <c r="N118" s="37">
        <v>0</v>
      </c>
      <c r="O118" s="138">
        <f t="shared" si="30"/>
        <v>0</v>
      </c>
      <c r="P118" s="37">
        <v>0</v>
      </c>
      <c r="Q118" s="138">
        <f t="shared" si="31"/>
        <v>0</v>
      </c>
      <c r="R118" s="151">
        <f t="shared" si="32"/>
        <v>0</v>
      </c>
    </row>
    <row r="119" spans="8:18" x14ac:dyDescent="0.25">
      <c r="H119" s="5" t="s">
        <v>121</v>
      </c>
      <c r="I119" s="5">
        <v>45</v>
      </c>
      <c r="J119" s="5">
        <v>849</v>
      </c>
      <c r="K119" s="5">
        <v>3</v>
      </c>
      <c r="L119" s="5">
        <v>66</v>
      </c>
      <c r="M119" s="147">
        <v>963</v>
      </c>
      <c r="N119" s="37">
        <v>0</v>
      </c>
      <c r="O119" s="138">
        <f t="shared" si="30"/>
        <v>0</v>
      </c>
      <c r="P119" s="37">
        <v>0</v>
      </c>
      <c r="Q119" s="138">
        <f t="shared" si="31"/>
        <v>0</v>
      </c>
      <c r="R119" s="151">
        <f t="shared" si="32"/>
        <v>0</v>
      </c>
    </row>
    <row r="120" spans="8:18" x14ac:dyDescent="0.25">
      <c r="H120" s="5" t="s">
        <v>124</v>
      </c>
      <c r="I120" s="90">
        <v>27</v>
      </c>
      <c r="J120" s="90">
        <v>346</v>
      </c>
      <c r="K120" s="90">
        <v>3</v>
      </c>
      <c r="L120" s="90">
        <v>7</v>
      </c>
      <c r="M120" s="146">
        <f>I120+J120+K120+L120</f>
        <v>383</v>
      </c>
      <c r="N120" s="37">
        <v>0</v>
      </c>
      <c r="O120" s="138">
        <f t="shared" si="30"/>
        <v>0</v>
      </c>
      <c r="P120" s="37">
        <v>0</v>
      </c>
      <c r="Q120" s="138">
        <f t="shared" si="31"/>
        <v>0</v>
      </c>
      <c r="R120" s="151">
        <f t="shared" si="32"/>
        <v>0</v>
      </c>
    </row>
    <row r="121" spans="8:18" x14ac:dyDescent="0.25">
      <c r="H121" s="5" t="s">
        <v>122</v>
      </c>
      <c r="I121" s="5">
        <v>51</v>
      </c>
      <c r="J121" s="5">
        <v>585</v>
      </c>
      <c r="K121" s="5">
        <v>5</v>
      </c>
      <c r="L121" s="5">
        <v>13</v>
      </c>
      <c r="M121" s="147">
        <v>654</v>
      </c>
      <c r="N121" s="37">
        <v>0</v>
      </c>
      <c r="O121" s="138">
        <f t="shared" si="30"/>
        <v>0</v>
      </c>
      <c r="P121" s="37">
        <v>0</v>
      </c>
      <c r="Q121" s="138">
        <f t="shared" si="31"/>
        <v>0</v>
      </c>
      <c r="R121" s="151">
        <f t="shared" si="32"/>
        <v>0</v>
      </c>
    </row>
    <row r="122" spans="8:18" x14ac:dyDescent="0.25">
      <c r="H122" s="5" t="s">
        <v>691</v>
      </c>
      <c r="I122" s="90">
        <v>6</v>
      </c>
      <c r="J122" s="90">
        <v>129</v>
      </c>
      <c r="K122" s="90">
        <v>0</v>
      </c>
      <c r="L122" s="90">
        <v>3</v>
      </c>
      <c r="M122" s="146">
        <f t="shared" ref="M122" si="34">I122+J122+K122+L122</f>
        <v>138</v>
      </c>
      <c r="N122" s="37">
        <v>0</v>
      </c>
      <c r="O122" s="138">
        <f t="shared" si="30"/>
        <v>0</v>
      </c>
      <c r="P122" s="37">
        <v>0</v>
      </c>
      <c r="Q122" s="138">
        <f t="shared" si="31"/>
        <v>0</v>
      </c>
      <c r="R122" s="151">
        <f t="shared" si="32"/>
        <v>0</v>
      </c>
    </row>
    <row r="123" spans="8:18" x14ac:dyDescent="0.25">
      <c r="H123" s="5" t="s">
        <v>631</v>
      </c>
      <c r="I123" s="5">
        <v>31</v>
      </c>
      <c r="J123" s="5">
        <v>360</v>
      </c>
      <c r="K123" s="5">
        <v>2</v>
      </c>
      <c r="L123" s="5">
        <v>18</v>
      </c>
      <c r="M123" s="147">
        <v>411</v>
      </c>
      <c r="N123" s="37">
        <v>0</v>
      </c>
      <c r="O123" s="138">
        <f t="shared" si="30"/>
        <v>0</v>
      </c>
      <c r="P123" s="37">
        <v>0</v>
      </c>
      <c r="Q123" s="138">
        <f t="shared" si="31"/>
        <v>0</v>
      </c>
      <c r="R123" s="151">
        <f t="shared" si="32"/>
        <v>0</v>
      </c>
    </row>
    <row r="124" spans="8:18" x14ac:dyDescent="0.25">
      <c r="H124" s="5" t="s">
        <v>671</v>
      </c>
      <c r="I124" s="5">
        <v>3</v>
      </c>
      <c r="J124" s="5">
        <v>46</v>
      </c>
      <c r="K124" s="5">
        <v>0</v>
      </c>
      <c r="L124" s="5">
        <v>2</v>
      </c>
      <c r="M124" s="147">
        <v>51</v>
      </c>
      <c r="N124" s="37">
        <v>0</v>
      </c>
      <c r="O124" s="138">
        <f t="shared" si="30"/>
        <v>0</v>
      </c>
      <c r="P124" s="37">
        <v>0</v>
      </c>
      <c r="Q124" s="138">
        <f t="shared" si="31"/>
        <v>0</v>
      </c>
      <c r="R124" s="151">
        <f t="shared" si="32"/>
        <v>0</v>
      </c>
    </row>
    <row r="125" spans="8:18" x14ac:dyDescent="0.25">
      <c r="H125" s="5" t="s">
        <v>29</v>
      </c>
      <c r="I125" s="5">
        <v>33</v>
      </c>
      <c r="J125" s="5">
        <v>497</v>
      </c>
      <c r="K125" s="5">
        <v>3</v>
      </c>
      <c r="L125" s="5">
        <v>26</v>
      </c>
      <c r="M125" s="147">
        <v>559</v>
      </c>
      <c r="N125" s="37">
        <v>0</v>
      </c>
      <c r="O125" s="138">
        <f t="shared" si="30"/>
        <v>0</v>
      </c>
      <c r="P125" s="37">
        <v>0</v>
      </c>
      <c r="Q125" s="138">
        <f t="shared" si="31"/>
        <v>0</v>
      </c>
      <c r="R125" s="151">
        <f t="shared" si="32"/>
        <v>0</v>
      </c>
    </row>
    <row r="126" spans="8:18" x14ac:dyDescent="0.25">
      <c r="H126" s="5" t="s">
        <v>602</v>
      </c>
      <c r="I126" s="5">
        <v>41</v>
      </c>
      <c r="J126" s="5">
        <v>859</v>
      </c>
      <c r="K126" s="5">
        <v>2</v>
      </c>
      <c r="L126" s="5">
        <v>26</v>
      </c>
      <c r="M126" s="147">
        <v>928</v>
      </c>
      <c r="N126" s="37">
        <v>0</v>
      </c>
      <c r="O126" s="138">
        <f t="shared" si="30"/>
        <v>0</v>
      </c>
      <c r="P126" s="37">
        <v>0</v>
      </c>
      <c r="Q126" s="138">
        <f t="shared" si="31"/>
        <v>0</v>
      </c>
      <c r="R126" s="151">
        <f t="shared" si="32"/>
        <v>0</v>
      </c>
    </row>
    <row r="127" spans="8:18" x14ac:dyDescent="0.25">
      <c r="H127" s="5" t="s">
        <v>672</v>
      </c>
      <c r="I127" s="115">
        <v>5</v>
      </c>
      <c r="J127" s="115">
        <v>109</v>
      </c>
      <c r="K127" s="115">
        <v>0</v>
      </c>
      <c r="L127" s="115">
        <v>0</v>
      </c>
      <c r="M127" s="146">
        <v>114</v>
      </c>
      <c r="N127" s="37">
        <v>0</v>
      </c>
      <c r="O127" s="138">
        <f t="shared" si="30"/>
        <v>0</v>
      </c>
      <c r="P127" s="37">
        <v>0</v>
      </c>
      <c r="Q127" s="138">
        <f t="shared" si="31"/>
        <v>0</v>
      </c>
      <c r="R127" s="151">
        <f t="shared" si="32"/>
        <v>0</v>
      </c>
    </row>
    <row r="128" spans="8:18" x14ac:dyDescent="0.25">
      <c r="H128" s="5" t="s">
        <v>627</v>
      </c>
      <c r="I128" s="5">
        <v>48</v>
      </c>
      <c r="J128" s="5">
        <v>735</v>
      </c>
      <c r="K128" s="5">
        <v>2</v>
      </c>
      <c r="L128" s="5">
        <v>31</v>
      </c>
      <c r="M128" s="147">
        <v>816</v>
      </c>
      <c r="N128" s="37">
        <v>0</v>
      </c>
      <c r="O128" s="138">
        <f t="shared" si="30"/>
        <v>0</v>
      </c>
      <c r="P128" s="37">
        <v>0</v>
      </c>
      <c r="Q128" s="138">
        <f t="shared" si="31"/>
        <v>0</v>
      </c>
      <c r="R128" s="151">
        <f t="shared" si="32"/>
        <v>0</v>
      </c>
    </row>
    <row r="129" spans="8:18" x14ac:dyDescent="0.25">
      <c r="H129" s="5" t="s">
        <v>673</v>
      </c>
      <c r="I129" s="115">
        <v>5</v>
      </c>
      <c r="J129" s="115">
        <v>81</v>
      </c>
      <c r="K129" s="115">
        <v>0</v>
      </c>
      <c r="L129" s="115">
        <v>0</v>
      </c>
      <c r="M129" s="146">
        <f>SUM(I129:L129)</f>
        <v>86</v>
      </c>
      <c r="N129" s="37">
        <v>0</v>
      </c>
      <c r="O129" s="138">
        <f t="shared" si="30"/>
        <v>0</v>
      </c>
      <c r="P129" s="37">
        <v>0</v>
      </c>
      <c r="Q129" s="138">
        <f t="shared" si="31"/>
        <v>0</v>
      </c>
      <c r="R129" s="151">
        <f t="shared" si="32"/>
        <v>0</v>
      </c>
    </row>
    <row r="130" spans="8:18" x14ac:dyDescent="0.25">
      <c r="H130" s="5" t="s">
        <v>637</v>
      </c>
      <c r="I130" s="5">
        <v>49</v>
      </c>
      <c r="J130" s="5">
        <v>1128</v>
      </c>
      <c r="K130" s="5">
        <v>2</v>
      </c>
      <c r="L130" s="5">
        <v>24</v>
      </c>
      <c r="M130" s="147">
        <v>1203</v>
      </c>
      <c r="N130" s="37">
        <v>0</v>
      </c>
      <c r="O130" s="138">
        <f t="shared" si="30"/>
        <v>0</v>
      </c>
      <c r="P130" s="37">
        <v>0</v>
      </c>
      <c r="Q130" s="138">
        <f t="shared" si="31"/>
        <v>0</v>
      </c>
      <c r="R130" s="151">
        <f t="shared" si="32"/>
        <v>0</v>
      </c>
    </row>
    <row r="131" spans="8:18" x14ac:dyDescent="0.25">
      <c r="H131" s="5" t="s">
        <v>674</v>
      </c>
      <c r="I131" s="115">
        <v>6</v>
      </c>
      <c r="J131" s="115">
        <v>185</v>
      </c>
      <c r="K131" s="115">
        <v>0</v>
      </c>
      <c r="L131" s="115">
        <v>0</v>
      </c>
      <c r="M131" s="146">
        <f>SUM(I131:L131)</f>
        <v>191</v>
      </c>
      <c r="N131" s="37">
        <v>0</v>
      </c>
      <c r="O131" s="138">
        <f t="shared" si="30"/>
        <v>0</v>
      </c>
      <c r="P131" s="37">
        <v>0</v>
      </c>
      <c r="Q131" s="138">
        <f t="shared" si="31"/>
        <v>0</v>
      </c>
      <c r="R131" s="151">
        <f t="shared" si="32"/>
        <v>0</v>
      </c>
    </row>
    <row r="132" spans="8:18" x14ac:dyDescent="0.25">
      <c r="H132" s="5" t="s">
        <v>603</v>
      </c>
      <c r="I132" s="5">
        <v>44</v>
      </c>
      <c r="J132" s="5">
        <v>837</v>
      </c>
      <c r="K132" s="5">
        <v>3</v>
      </c>
      <c r="L132" s="5">
        <v>77</v>
      </c>
      <c r="M132" s="147">
        <v>961</v>
      </c>
      <c r="N132" s="37">
        <v>0</v>
      </c>
      <c r="O132" s="138">
        <f t="shared" si="30"/>
        <v>0</v>
      </c>
      <c r="P132" s="37">
        <v>0</v>
      </c>
      <c r="Q132" s="138">
        <f t="shared" si="31"/>
        <v>0</v>
      </c>
      <c r="R132" s="151">
        <f t="shared" si="32"/>
        <v>0</v>
      </c>
    </row>
    <row r="133" spans="8:18" x14ac:dyDescent="0.25">
      <c r="H133" s="5" t="s">
        <v>675</v>
      </c>
      <c r="I133" s="115">
        <v>5</v>
      </c>
      <c r="J133" s="115">
        <v>133</v>
      </c>
      <c r="K133" s="115">
        <v>0</v>
      </c>
      <c r="L133" s="115">
        <v>0</v>
      </c>
      <c r="M133" s="146">
        <f>SUM(I133:L133)</f>
        <v>138</v>
      </c>
      <c r="N133" s="37">
        <v>0</v>
      </c>
      <c r="O133" s="138">
        <f t="shared" si="30"/>
        <v>0</v>
      </c>
      <c r="P133" s="37">
        <v>0</v>
      </c>
      <c r="Q133" s="138">
        <f t="shared" si="31"/>
        <v>0</v>
      </c>
      <c r="R133" s="151">
        <f t="shared" si="32"/>
        <v>0</v>
      </c>
    </row>
    <row r="134" spans="8:18" x14ac:dyDescent="0.25">
      <c r="H134" s="5" t="s">
        <v>698</v>
      </c>
      <c r="I134" s="115">
        <v>25</v>
      </c>
      <c r="J134" s="115">
        <v>501</v>
      </c>
      <c r="K134" s="115">
        <v>1</v>
      </c>
      <c r="L134" s="115">
        <v>17</v>
      </c>
      <c r="M134" s="146">
        <v>544</v>
      </c>
      <c r="N134" s="37">
        <v>0</v>
      </c>
      <c r="O134" s="138">
        <f t="shared" si="30"/>
        <v>0</v>
      </c>
      <c r="P134" s="37">
        <v>0</v>
      </c>
      <c r="Q134" s="138">
        <f t="shared" si="31"/>
        <v>0</v>
      </c>
      <c r="R134" s="151">
        <f t="shared" si="32"/>
        <v>0</v>
      </c>
    </row>
    <row r="135" spans="8:18" x14ac:dyDescent="0.25">
      <c r="H135" s="5" t="s">
        <v>695</v>
      </c>
      <c r="I135" s="148"/>
      <c r="J135" s="148"/>
      <c r="K135" s="148"/>
      <c r="L135" s="148"/>
      <c r="M135" s="146">
        <v>156</v>
      </c>
      <c r="N135" s="37">
        <v>0</v>
      </c>
      <c r="O135" s="138">
        <f t="shared" si="30"/>
        <v>0</v>
      </c>
      <c r="P135" s="37">
        <v>0</v>
      </c>
      <c r="Q135" s="138">
        <f t="shared" si="31"/>
        <v>0</v>
      </c>
      <c r="R135" s="151">
        <f t="shared" si="32"/>
        <v>0</v>
      </c>
    </row>
    <row r="136" spans="8:18" x14ac:dyDescent="0.25">
      <c r="H136" s="5" t="s">
        <v>699</v>
      </c>
      <c r="I136" s="148"/>
      <c r="J136" s="148"/>
      <c r="K136" s="148"/>
      <c r="L136" s="148"/>
      <c r="M136" s="146">
        <v>40</v>
      </c>
      <c r="N136" s="37">
        <v>0</v>
      </c>
      <c r="O136" s="138">
        <f t="shared" si="30"/>
        <v>0</v>
      </c>
      <c r="P136" s="37">
        <v>0</v>
      </c>
      <c r="Q136" s="138">
        <f t="shared" si="31"/>
        <v>0</v>
      </c>
      <c r="R136" s="151">
        <f t="shared" si="32"/>
        <v>0</v>
      </c>
    </row>
    <row r="137" spans="8:18" ht="17.399999999999999" x14ac:dyDescent="0.3">
      <c r="N137" s="40" t="s">
        <v>148</v>
      </c>
      <c r="O137" s="120">
        <f>SUM(O115:O136)</f>
        <v>0</v>
      </c>
      <c r="P137" s="40" t="s">
        <v>148</v>
      </c>
      <c r="Q137" s="120">
        <f>SUM(Q115:Q136)</f>
        <v>0</v>
      </c>
      <c r="R137" s="150">
        <f t="shared" si="32"/>
        <v>0</v>
      </c>
    </row>
    <row r="138" spans="8:18" x14ac:dyDescent="0.25">
      <c r="H138" s="233" t="s">
        <v>706</v>
      </c>
      <c r="I138" s="234"/>
      <c r="J138" s="234"/>
      <c r="K138" s="234"/>
      <c r="L138" s="234"/>
      <c r="M138" s="234"/>
      <c r="N138" s="234"/>
      <c r="O138" s="234"/>
      <c r="P138" s="234"/>
      <c r="Q138" s="234"/>
      <c r="R138" s="235"/>
    </row>
    <row r="139" spans="8:18" x14ac:dyDescent="0.25">
      <c r="H139" s="236"/>
      <c r="I139" s="237"/>
      <c r="J139" s="237"/>
      <c r="K139" s="237"/>
      <c r="L139" s="237"/>
      <c r="M139" s="237"/>
      <c r="N139" s="237"/>
      <c r="O139" s="237"/>
      <c r="P139" s="237"/>
      <c r="Q139" s="237"/>
      <c r="R139" s="238"/>
    </row>
    <row r="140" spans="8:18" ht="15" x14ac:dyDescent="0.25">
      <c r="N140" s="40" t="s">
        <v>700</v>
      </c>
      <c r="O140" s="40"/>
      <c r="P140" s="40" t="s">
        <v>375</v>
      </c>
      <c r="Q140" s="40"/>
    </row>
    <row r="141" spans="8:18" ht="15" x14ac:dyDescent="0.25">
      <c r="N141" s="116" t="s">
        <v>676</v>
      </c>
      <c r="O141" s="116" t="s">
        <v>148</v>
      </c>
      <c r="P141" s="116" t="s">
        <v>676</v>
      </c>
      <c r="Q141" s="116" t="s">
        <v>148</v>
      </c>
      <c r="R141" s="149" t="s">
        <v>701</v>
      </c>
    </row>
    <row r="142" spans="8:18" x14ac:dyDescent="0.25">
      <c r="H142" s="5" t="s">
        <v>120</v>
      </c>
      <c r="I142" s="5">
        <v>90</v>
      </c>
      <c r="J142" s="5">
        <v>252</v>
      </c>
      <c r="K142" s="5">
        <v>10</v>
      </c>
      <c r="L142" s="5">
        <v>36</v>
      </c>
      <c r="M142" s="147">
        <v>388</v>
      </c>
      <c r="N142" s="37">
        <v>0</v>
      </c>
      <c r="O142" s="138">
        <f t="shared" ref="O142:O163" si="35">M142*N142</f>
        <v>0</v>
      </c>
      <c r="P142" s="37">
        <v>0</v>
      </c>
      <c r="Q142" s="138">
        <f>M142*P142</f>
        <v>0</v>
      </c>
      <c r="R142" s="151">
        <f>O142+Q142</f>
        <v>0</v>
      </c>
    </row>
    <row r="143" spans="8:18" x14ac:dyDescent="0.25">
      <c r="H143" s="5" t="s">
        <v>670</v>
      </c>
      <c r="I143" s="5">
        <v>36</v>
      </c>
      <c r="J143" s="5">
        <v>572</v>
      </c>
      <c r="K143" s="5">
        <v>3</v>
      </c>
      <c r="L143" s="5">
        <v>24</v>
      </c>
      <c r="M143" s="147">
        <v>635</v>
      </c>
      <c r="N143" s="37">
        <v>0</v>
      </c>
      <c r="O143" s="138">
        <f t="shared" si="35"/>
        <v>0</v>
      </c>
      <c r="P143" s="37">
        <v>0</v>
      </c>
      <c r="Q143" s="138">
        <f t="shared" ref="Q143:Q163" si="36">M143*P143</f>
        <v>0</v>
      </c>
      <c r="R143" s="151">
        <f t="shared" ref="R143:R164" si="37">O143+Q143</f>
        <v>0</v>
      </c>
    </row>
    <row r="144" spans="8:18" x14ac:dyDescent="0.25">
      <c r="H144" s="5" t="s">
        <v>678</v>
      </c>
      <c r="I144" s="5">
        <v>170</v>
      </c>
      <c r="J144" s="5">
        <v>2878</v>
      </c>
      <c r="K144" s="5">
        <v>14</v>
      </c>
      <c r="L144" s="5">
        <v>225</v>
      </c>
      <c r="M144" s="147">
        <v>3287</v>
      </c>
      <c r="N144" s="37">
        <v>0</v>
      </c>
      <c r="O144" s="138">
        <f t="shared" si="35"/>
        <v>0</v>
      </c>
      <c r="P144" s="37">
        <v>0</v>
      </c>
      <c r="Q144" s="138">
        <f t="shared" si="36"/>
        <v>0</v>
      </c>
      <c r="R144" s="151">
        <f t="shared" si="37"/>
        <v>0</v>
      </c>
    </row>
    <row r="145" spans="8:18" x14ac:dyDescent="0.25">
      <c r="H145" s="90" t="s">
        <v>679</v>
      </c>
      <c r="I145" s="89">
        <v>31</v>
      </c>
      <c r="J145" s="89">
        <v>217</v>
      </c>
      <c r="K145" s="89">
        <v>5</v>
      </c>
      <c r="L145" s="89">
        <v>25</v>
      </c>
      <c r="M145" s="146">
        <f t="shared" ref="M145" si="38">I145+J145+K145+L145</f>
        <v>278</v>
      </c>
      <c r="N145" s="37">
        <v>0</v>
      </c>
      <c r="O145" s="138">
        <f t="shared" si="35"/>
        <v>0</v>
      </c>
      <c r="P145" s="37">
        <v>0</v>
      </c>
      <c r="Q145" s="138">
        <f t="shared" si="36"/>
        <v>0</v>
      </c>
      <c r="R145" s="151">
        <f t="shared" si="37"/>
        <v>0</v>
      </c>
    </row>
    <row r="146" spans="8:18" x14ac:dyDescent="0.25">
      <c r="H146" s="5" t="s">
        <v>121</v>
      </c>
      <c r="I146" s="5">
        <v>45</v>
      </c>
      <c r="J146" s="5">
        <v>849</v>
      </c>
      <c r="K146" s="5">
        <v>3</v>
      </c>
      <c r="L146" s="5">
        <v>66</v>
      </c>
      <c r="M146" s="147">
        <v>963</v>
      </c>
      <c r="N146" s="37">
        <v>0</v>
      </c>
      <c r="O146" s="138">
        <f t="shared" si="35"/>
        <v>0</v>
      </c>
      <c r="P146" s="37">
        <v>0</v>
      </c>
      <c r="Q146" s="138">
        <f t="shared" si="36"/>
        <v>0</v>
      </c>
      <c r="R146" s="151">
        <f t="shared" si="37"/>
        <v>0</v>
      </c>
    </row>
    <row r="147" spans="8:18" x14ac:dyDescent="0.25">
      <c r="H147" s="5" t="s">
        <v>124</v>
      </c>
      <c r="I147" s="90">
        <v>27</v>
      </c>
      <c r="J147" s="90">
        <v>346</v>
      </c>
      <c r="K147" s="90">
        <v>3</v>
      </c>
      <c r="L147" s="90">
        <v>7</v>
      </c>
      <c r="M147" s="146">
        <f>I147+J147+K147+L147</f>
        <v>383</v>
      </c>
      <c r="N147" s="37">
        <v>0</v>
      </c>
      <c r="O147" s="138">
        <f t="shared" si="35"/>
        <v>0</v>
      </c>
      <c r="P147" s="37">
        <v>0</v>
      </c>
      <c r="Q147" s="138">
        <f t="shared" si="36"/>
        <v>0</v>
      </c>
      <c r="R147" s="151">
        <f t="shared" si="37"/>
        <v>0</v>
      </c>
    </row>
    <row r="148" spans="8:18" x14ac:dyDescent="0.25">
      <c r="H148" s="5" t="s">
        <v>122</v>
      </c>
      <c r="I148" s="5">
        <v>51</v>
      </c>
      <c r="J148" s="5">
        <v>585</v>
      </c>
      <c r="K148" s="5">
        <v>5</v>
      </c>
      <c r="L148" s="5">
        <v>13</v>
      </c>
      <c r="M148" s="147">
        <v>654</v>
      </c>
      <c r="N148" s="37">
        <v>0</v>
      </c>
      <c r="O148" s="138">
        <f t="shared" si="35"/>
        <v>0</v>
      </c>
      <c r="P148" s="37">
        <v>0</v>
      </c>
      <c r="Q148" s="138">
        <f t="shared" si="36"/>
        <v>0</v>
      </c>
      <c r="R148" s="151">
        <f t="shared" si="37"/>
        <v>0</v>
      </c>
    </row>
    <row r="149" spans="8:18" x14ac:dyDescent="0.25">
      <c r="H149" s="5" t="s">
        <v>691</v>
      </c>
      <c r="I149" s="90">
        <v>6</v>
      </c>
      <c r="J149" s="90">
        <v>129</v>
      </c>
      <c r="K149" s="90">
        <v>0</v>
      </c>
      <c r="L149" s="90">
        <v>3</v>
      </c>
      <c r="M149" s="146">
        <f t="shared" ref="M149" si="39">I149+J149+K149+L149</f>
        <v>138</v>
      </c>
      <c r="N149" s="37">
        <v>0</v>
      </c>
      <c r="O149" s="138">
        <f t="shared" si="35"/>
        <v>0</v>
      </c>
      <c r="P149" s="37">
        <v>0</v>
      </c>
      <c r="Q149" s="138">
        <f t="shared" si="36"/>
        <v>0</v>
      </c>
      <c r="R149" s="151">
        <f t="shared" si="37"/>
        <v>0</v>
      </c>
    </row>
    <row r="150" spans="8:18" x14ac:dyDescent="0.25">
      <c r="H150" s="5" t="s">
        <v>631</v>
      </c>
      <c r="I150" s="5">
        <v>31</v>
      </c>
      <c r="J150" s="5">
        <v>360</v>
      </c>
      <c r="K150" s="5">
        <v>2</v>
      </c>
      <c r="L150" s="5">
        <v>18</v>
      </c>
      <c r="M150" s="147">
        <v>411</v>
      </c>
      <c r="N150" s="37">
        <v>0</v>
      </c>
      <c r="O150" s="138">
        <f t="shared" si="35"/>
        <v>0</v>
      </c>
      <c r="P150" s="37">
        <v>0</v>
      </c>
      <c r="Q150" s="138">
        <f t="shared" si="36"/>
        <v>0</v>
      </c>
      <c r="R150" s="151">
        <f t="shared" si="37"/>
        <v>0</v>
      </c>
    </row>
    <row r="151" spans="8:18" x14ac:dyDescent="0.25">
      <c r="H151" s="5" t="s">
        <v>671</v>
      </c>
      <c r="I151" s="5">
        <v>3</v>
      </c>
      <c r="J151" s="5">
        <v>46</v>
      </c>
      <c r="K151" s="5">
        <v>0</v>
      </c>
      <c r="L151" s="5">
        <v>2</v>
      </c>
      <c r="M151" s="147">
        <v>51</v>
      </c>
      <c r="N151" s="37">
        <v>0</v>
      </c>
      <c r="O151" s="138">
        <f t="shared" si="35"/>
        <v>0</v>
      </c>
      <c r="P151" s="37">
        <v>0</v>
      </c>
      <c r="Q151" s="138">
        <f t="shared" si="36"/>
        <v>0</v>
      </c>
      <c r="R151" s="151">
        <f t="shared" si="37"/>
        <v>0</v>
      </c>
    </row>
    <row r="152" spans="8:18" x14ac:dyDescent="0.25">
      <c r="H152" s="5" t="s">
        <v>29</v>
      </c>
      <c r="I152" s="5">
        <v>33</v>
      </c>
      <c r="J152" s="5">
        <v>497</v>
      </c>
      <c r="K152" s="5">
        <v>3</v>
      </c>
      <c r="L152" s="5">
        <v>26</v>
      </c>
      <c r="M152" s="147">
        <v>559</v>
      </c>
      <c r="N152" s="37">
        <v>0</v>
      </c>
      <c r="O152" s="138">
        <f t="shared" si="35"/>
        <v>0</v>
      </c>
      <c r="P152" s="37">
        <v>0</v>
      </c>
      <c r="Q152" s="138">
        <f t="shared" si="36"/>
        <v>0</v>
      </c>
      <c r="R152" s="151">
        <f t="shared" si="37"/>
        <v>0</v>
      </c>
    </row>
    <row r="153" spans="8:18" x14ac:dyDescent="0.25">
      <c r="H153" s="5" t="s">
        <v>602</v>
      </c>
      <c r="I153" s="5">
        <v>41</v>
      </c>
      <c r="J153" s="5">
        <v>859</v>
      </c>
      <c r="K153" s="5">
        <v>2</v>
      </c>
      <c r="L153" s="5">
        <v>26</v>
      </c>
      <c r="M153" s="147">
        <v>928</v>
      </c>
      <c r="N153" s="37">
        <v>0</v>
      </c>
      <c r="O153" s="138">
        <f t="shared" si="35"/>
        <v>0</v>
      </c>
      <c r="P153" s="37">
        <v>0</v>
      </c>
      <c r="Q153" s="138">
        <f t="shared" si="36"/>
        <v>0</v>
      </c>
      <c r="R153" s="151">
        <f t="shared" si="37"/>
        <v>0</v>
      </c>
    </row>
    <row r="154" spans="8:18" x14ac:dyDescent="0.25">
      <c r="H154" s="5" t="s">
        <v>672</v>
      </c>
      <c r="I154" s="115">
        <v>5</v>
      </c>
      <c r="J154" s="115">
        <v>109</v>
      </c>
      <c r="K154" s="115">
        <v>0</v>
      </c>
      <c r="L154" s="115">
        <v>0</v>
      </c>
      <c r="M154" s="146">
        <v>114</v>
      </c>
      <c r="N154" s="37">
        <v>0</v>
      </c>
      <c r="O154" s="138">
        <f t="shared" si="35"/>
        <v>0</v>
      </c>
      <c r="P154" s="37">
        <v>0</v>
      </c>
      <c r="Q154" s="138">
        <f t="shared" si="36"/>
        <v>0</v>
      </c>
      <c r="R154" s="151">
        <f t="shared" si="37"/>
        <v>0</v>
      </c>
    </row>
    <row r="155" spans="8:18" x14ac:dyDescent="0.25">
      <c r="H155" s="5" t="s">
        <v>627</v>
      </c>
      <c r="I155" s="5">
        <v>48</v>
      </c>
      <c r="J155" s="5">
        <v>735</v>
      </c>
      <c r="K155" s="5">
        <v>2</v>
      </c>
      <c r="L155" s="5">
        <v>31</v>
      </c>
      <c r="M155" s="147">
        <v>816</v>
      </c>
      <c r="N155" s="37">
        <v>0</v>
      </c>
      <c r="O155" s="138">
        <f t="shared" si="35"/>
        <v>0</v>
      </c>
      <c r="P155" s="37">
        <v>0</v>
      </c>
      <c r="Q155" s="138">
        <f t="shared" si="36"/>
        <v>0</v>
      </c>
      <c r="R155" s="151">
        <f t="shared" si="37"/>
        <v>0</v>
      </c>
    </row>
    <row r="156" spans="8:18" x14ac:dyDescent="0.25">
      <c r="H156" s="5" t="s">
        <v>673</v>
      </c>
      <c r="I156" s="115">
        <v>5</v>
      </c>
      <c r="J156" s="115">
        <v>81</v>
      </c>
      <c r="K156" s="115">
        <v>0</v>
      </c>
      <c r="L156" s="115">
        <v>0</v>
      </c>
      <c r="M156" s="146">
        <f>SUM(I156:L156)</f>
        <v>86</v>
      </c>
      <c r="N156" s="37">
        <v>0</v>
      </c>
      <c r="O156" s="138">
        <f t="shared" si="35"/>
        <v>0</v>
      </c>
      <c r="P156" s="37">
        <v>0</v>
      </c>
      <c r="Q156" s="138">
        <f t="shared" si="36"/>
        <v>0</v>
      </c>
      <c r="R156" s="151">
        <f t="shared" si="37"/>
        <v>0</v>
      </c>
    </row>
    <row r="157" spans="8:18" x14ac:dyDescent="0.25">
      <c r="H157" s="5" t="s">
        <v>637</v>
      </c>
      <c r="I157" s="5">
        <v>49</v>
      </c>
      <c r="J157" s="5">
        <v>1128</v>
      </c>
      <c r="K157" s="5">
        <v>2</v>
      </c>
      <c r="L157" s="5">
        <v>24</v>
      </c>
      <c r="M157" s="147">
        <v>1203</v>
      </c>
      <c r="N157" s="37">
        <v>0</v>
      </c>
      <c r="O157" s="138">
        <f t="shared" si="35"/>
        <v>0</v>
      </c>
      <c r="P157" s="37">
        <v>0</v>
      </c>
      <c r="Q157" s="138">
        <f t="shared" si="36"/>
        <v>0</v>
      </c>
      <c r="R157" s="151">
        <f t="shared" si="37"/>
        <v>0</v>
      </c>
    </row>
    <row r="158" spans="8:18" x14ac:dyDescent="0.25">
      <c r="H158" s="5" t="s">
        <v>674</v>
      </c>
      <c r="I158" s="115">
        <v>6</v>
      </c>
      <c r="J158" s="115">
        <v>185</v>
      </c>
      <c r="K158" s="115">
        <v>0</v>
      </c>
      <c r="L158" s="115">
        <v>0</v>
      </c>
      <c r="M158" s="146">
        <f>SUM(I158:L158)</f>
        <v>191</v>
      </c>
      <c r="N158" s="37">
        <v>0</v>
      </c>
      <c r="O158" s="138">
        <f t="shared" si="35"/>
        <v>0</v>
      </c>
      <c r="P158" s="37">
        <v>0</v>
      </c>
      <c r="Q158" s="138">
        <f t="shared" si="36"/>
        <v>0</v>
      </c>
      <c r="R158" s="151">
        <f t="shared" si="37"/>
        <v>0</v>
      </c>
    </row>
    <row r="159" spans="8:18" x14ac:dyDescent="0.25">
      <c r="H159" s="5" t="s">
        <v>603</v>
      </c>
      <c r="I159" s="5">
        <v>44</v>
      </c>
      <c r="J159" s="5">
        <v>837</v>
      </c>
      <c r="K159" s="5">
        <v>3</v>
      </c>
      <c r="L159" s="5">
        <v>77</v>
      </c>
      <c r="M159" s="147">
        <v>961</v>
      </c>
      <c r="N159" s="37">
        <v>0</v>
      </c>
      <c r="O159" s="138">
        <f t="shared" si="35"/>
        <v>0</v>
      </c>
      <c r="P159" s="37">
        <v>0</v>
      </c>
      <c r="Q159" s="138">
        <f t="shared" si="36"/>
        <v>0</v>
      </c>
      <c r="R159" s="151">
        <f t="shared" si="37"/>
        <v>0</v>
      </c>
    </row>
    <row r="160" spans="8:18" x14ac:dyDescent="0.25">
      <c r="H160" s="5" t="s">
        <v>675</v>
      </c>
      <c r="I160" s="115">
        <v>5</v>
      </c>
      <c r="J160" s="115">
        <v>133</v>
      </c>
      <c r="K160" s="115">
        <v>0</v>
      </c>
      <c r="L160" s="115">
        <v>0</v>
      </c>
      <c r="M160" s="146">
        <f>SUM(I160:L160)</f>
        <v>138</v>
      </c>
      <c r="N160" s="37">
        <v>0</v>
      </c>
      <c r="O160" s="138">
        <f t="shared" si="35"/>
        <v>0</v>
      </c>
      <c r="P160" s="37">
        <v>0</v>
      </c>
      <c r="Q160" s="138">
        <f t="shared" si="36"/>
        <v>0</v>
      </c>
      <c r="R160" s="151">
        <f t="shared" si="37"/>
        <v>0</v>
      </c>
    </row>
    <row r="161" spans="8:18" x14ac:dyDescent="0.25">
      <c r="H161" s="5" t="s">
        <v>698</v>
      </c>
      <c r="I161" s="115">
        <v>25</v>
      </c>
      <c r="J161" s="115">
        <v>501</v>
      </c>
      <c r="K161" s="115">
        <v>1</v>
      </c>
      <c r="L161" s="115">
        <v>17</v>
      </c>
      <c r="M161" s="146">
        <v>544</v>
      </c>
      <c r="N161" s="37">
        <v>0</v>
      </c>
      <c r="O161" s="138">
        <f t="shared" si="35"/>
        <v>0</v>
      </c>
      <c r="P161" s="37">
        <v>0</v>
      </c>
      <c r="Q161" s="138">
        <f t="shared" si="36"/>
        <v>0</v>
      </c>
      <c r="R161" s="151">
        <f t="shared" si="37"/>
        <v>0</v>
      </c>
    </row>
    <row r="162" spans="8:18" x14ac:dyDescent="0.25">
      <c r="H162" s="5" t="s">
        <v>695</v>
      </c>
      <c r="I162" s="148"/>
      <c r="J162" s="148"/>
      <c r="K162" s="148"/>
      <c r="L162" s="148"/>
      <c r="M162" s="146">
        <v>156</v>
      </c>
      <c r="N162" s="37">
        <v>0</v>
      </c>
      <c r="O162" s="138">
        <f t="shared" si="35"/>
        <v>0</v>
      </c>
      <c r="P162" s="37">
        <v>0</v>
      </c>
      <c r="Q162" s="138">
        <f t="shared" si="36"/>
        <v>0</v>
      </c>
      <c r="R162" s="151">
        <f t="shared" si="37"/>
        <v>0</v>
      </c>
    </row>
    <row r="163" spans="8:18" x14ac:dyDescent="0.25">
      <c r="H163" s="5" t="s">
        <v>699</v>
      </c>
      <c r="I163" s="148"/>
      <c r="J163" s="148"/>
      <c r="K163" s="148"/>
      <c r="L163" s="148"/>
      <c r="M163" s="146">
        <v>40</v>
      </c>
      <c r="N163" s="37">
        <v>0</v>
      </c>
      <c r="O163" s="138">
        <f t="shared" si="35"/>
        <v>0</v>
      </c>
      <c r="P163" s="37">
        <v>0</v>
      </c>
      <c r="Q163" s="138">
        <f t="shared" si="36"/>
        <v>0</v>
      </c>
      <c r="R163" s="151">
        <f t="shared" si="37"/>
        <v>0</v>
      </c>
    </row>
    <row r="164" spans="8:18" ht="17.399999999999999" x14ac:dyDescent="0.3">
      <c r="N164" s="40" t="s">
        <v>148</v>
      </c>
      <c r="O164" s="120">
        <f>SUM(O142:O163)</f>
        <v>0</v>
      </c>
      <c r="P164" s="40" t="s">
        <v>148</v>
      </c>
      <c r="Q164" s="120">
        <f>SUM(Q142:Q163)</f>
        <v>0</v>
      </c>
      <c r="R164" s="150">
        <f t="shared" si="37"/>
        <v>0</v>
      </c>
    </row>
    <row r="165" spans="8:18" x14ac:dyDescent="0.25">
      <c r="H165" s="233" t="s">
        <v>798</v>
      </c>
      <c r="I165" s="234"/>
      <c r="J165" s="234"/>
      <c r="K165" s="234"/>
      <c r="L165" s="234"/>
      <c r="M165" s="234"/>
      <c r="N165" s="234"/>
      <c r="O165" s="234"/>
      <c r="P165" s="234"/>
      <c r="Q165" s="234"/>
      <c r="R165" s="235"/>
    </row>
    <row r="166" spans="8:18" x14ac:dyDescent="0.25">
      <c r="H166" s="236"/>
      <c r="I166" s="237"/>
      <c r="J166" s="237"/>
      <c r="K166" s="237"/>
      <c r="L166" s="237"/>
      <c r="M166" s="237"/>
      <c r="N166" s="237"/>
      <c r="O166" s="237"/>
      <c r="P166" s="237"/>
      <c r="Q166" s="237"/>
      <c r="R166" s="238"/>
    </row>
    <row r="167" spans="8:18" ht="15" x14ac:dyDescent="0.25">
      <c r="N167" s="40" t="s">
        <v>700</v>
      </c>
      <c r="O167" s="40"/>
      <c r="P167" s="40" t="s">
        <v>375</v>
      </c>
      <c r="Q167" s="40"/>
    </row>
    <row r="168" spans="8:18" ht="15" x14ac:dyDescent="0.25">
      <c r="N168" s="116" t="s">
        <v>676</v>
      </c>
      <c r="O168" s="116" t="s">
        <v>148</v>
      </c>
      <c r="P168" s="116" t="s">
        <v>676</v>
      </c>
      <c r="Q168" s="116" t="s">
        <v>148</v>
      </c>
      <c r="R168" s="149" t="s">
        <v>701</v>
      </c>
    </row>
    <row r="169" spans="8:18" x14ac:dyDescent="0.25">
      <c r="H169" s="5" t="s">
        <v>120</v>
      </c>
      <c r="I169" s="5">
        <v>90</v>
      </c>
      <c r="J169" s="5">
        <v>252</v>
      </c>
      <c r="K169" s="5">
        <v>10</v>
      </c>
      <c r="L169" s="5">
        <v>36</v>
      </c>
      <c r="M169" s="147">
        <v>388</v>
      </c>
      <c r="N169" s="37">
        <v>0</v>
      </c>
      <c r="O169" s="138">
        <f t="shared" ref="O169:O190" si="40">M169*N169</f>
        <v>0</v>
      </c>
      <c r="P169" s="37">
        <v>0</v>
      </c>
      <c r="Q169" s="138">
        <f>M169*P169</f>
        <v>0</v>
      </c>
      <c r="R169" s="151">
        <f>O169+Q169</f>
        <v>0</v>
      </c>
    </row>
    <row r="170" spans="8:18" x14ac:dyDescent="0.25">
      <c r="H170" s="5" t="s">
        <v>670</v>
      </c>
      <c r="I170" s="5">
        <v>36</v>
      </c>
      <c r="J170" s="5">
        <v>572</v>
      </c>
      <c r="K170" s="5">
        <v>3</v>
      </c>
      <c r="L170" s="5">
        <v>24</v>
      </c>
      <c r="M170" s="147">
        <v>635</v>
      </c>
      <c r="N170" s="37">
        <v>0</v>
      </c>
      <c r="O170" s="138">
        <f t="shared" si="40"/>
        <v>0</v>
      </c>
      <c r="P170" s="37">
        <v>0</v>
      </c>
      <c r="Q170" s="138">
        <f t="shared" ref="Q170:Q190" si="41">M170*P170</f>
        <v>0</v>
      </c>
      <c r="R170" s="151">
        <f t="shared" ref="R170:R191" si="42">O170+Q170</f>
        <v>0</v>
      </c>
    </row>
    <row r="171" spans="8:18" x14ac:dyDescent="0.25">
      <c r="H171" s="5" t="s">
        <v>678</v>
      </c>
      <c r="I171" s="5">
        <v>170</v>
      </c>
      <c r="J171" s="5">
        <v>2878</v>
      </c>
      <c r="K171" s="5">
        <v>14</v>
      </c>
      <c r="L171" s="5">
        <v>225</v>
      </c>
      <c r="M171" s="147">
        <v>3287</v>
      </c>
      <c r="N171" s="37">
        <v>0</v>
      </c>
      <c r="O171" s="138">
        <f t="shared" si="40"/>
        <v>0</v>
      </c>
      <c r="P171" s="37">
        <v>0</v>
      </c>
      <c r="Q171" s="138">
        <f t="shared" si="41"/>
        <v>0</v>
      </c>
      <c r="R171" s="151">
        <f t="shared" si="42"/>
        <v>0</v>
      </c>
    </row>
    <row r="172" spans="8:18" x14ac:dyDescent="0.25">
      <c r="H172" s="90" t="s">
        <v>679</v>
      </c>
      <c r="I172" s="89">
        <v>31</v>
      </c>
      <c r="J172" s="89">
        <v>217</v>
      </c>
      <c r="K172" s="89">
        <v>5</v>
      </c>
      <c r="L172" s="89">
        <v>25</v>
      </c>
      <c r="M172" s="146">
        <f t="shared" ref="M172" si="43">I172+J172+K172+L172</f>
        <v>278</v>
      </c>
      <c r="N172" s="37">
        <v>0</v>
      </c>
      <c r="O172" s="138">
        <f t="shared" si="40"/>
        <v>0</v>
      </c>
      <c r="P172" s="37">
        <v>0</v>
      </c>
      <c r="Q172" s="138">
        <f t="shared" si="41"/>
        <v>0</v>
      </c>
      <c r="R172" s="151">
        <f t="shared" si="42"/>
        <v>0</v>
      </c>
    </row>
    <row r="173" spans="8:18" x14ac:dyDescent="0.25">
      <c r="H173" s="5" t="s">
        <v>121</v>
      </c>
      <c r="I173" s="5">
        <v>45</v>
      </c>
      <c r="J173" s="5">
        <v>849</v>
      </c>
      <c r="K173" s="5">
        <v>3</v>
      </c>
      <c r="L173" s="5">
        <v>66</v>
      </c>
      <c r="M173" s="147">
        <v>963</v>
      </c>
      <c r="N173" s="37">
        <v>0</v>
      </c>
      <c r="O173" s="138">
        <f t="shared" si="40"/>
        <v>0</v>
      </c>
      <c r="P173" s="37">
        <v>0</v>
      </c>
      <c r="Q173" s="138">
        <f t="shared" si="41"/>
        <v>0</v>
      </c>
      <c r="R173" s="151">
        <f t="shared" si="42"/>
        <v>0</v>
      </c>
    </row>
    <row r="174" spans="8:18" x14ac:dyDescent="0.25">
      <c r="H174" s="5" t="s">
        <v>124</v>
      </c>
      <c r="I174" s="90">
        <v>27</v>
      </c>
      <c r="J174" s="90">
        <v>346</v>
      </c>
      <c r="K174" s="90">
        <v>3</v>
      </c>
      <c r="L174" s="90">
        <v>7</v>
      </c>
      <c r="M174" s="146">
        <f>I174+J174+K174+L174</f>
        <v>383</v>
      </c>
      <c r="N174" s="37">
        <v>0</v>
      </c>
      <c r="O174" s="138">
        <f t="shared" si="40"/>
        <v>0</v>
      </c>
      <c r="P174" s="37">
        <v>0</v>
      </c>
      <c r="Q174" s="138">
        <f t="shared" si="41"/>
        <v>0</v>
      </c>
      <c r="R174" s="151">
        <f t="shared" si="42"/>
        <v>0</v>
      </c>
    </row>
    <row r="175" spans="8:18" x14ac:dyDescent="0.25">
      <c r="H175" s="5" t="s">
        <v>122</v>
      </c>
      <c r="I175" s="5">
        <v>51</v>
      </c>
      <c r="J175" s="5">
        <v>585</v>
      </c>
      <c r="K175" s="5">
        <v>5</v>
      </c>
      <c r="L175" s="5">
        <v>13</v>
      </c>
      <c r="M175" s="147">
        <v>654</v>
      </c>
      <c r="N175" s="37">
        <v>0</v>
      </c>
      <c r="O175" s="138">
        <f t="shared" si="40"/>
        <v>0</v>
      </c>
      <c r="P175" s="37">
        <v>0</v>
      </c>
      <c r="Q175" s="138">
        <f t="shared" si="41"/>
        <v>0</v>
      </c>
      <c r="R175" s="151">
        <f t="shared" si="42"/>
        <v>0</v>
      </c>
    </row>
    <row r="176" spans="8:18" x14ac:dyDescent="0.25">
      <c r="H176" s="5" t="s">
        <v>691</v>
      </c>
      <c r="I176" s="90">
        <v>6</v>
      </c>
      <c r="J176" s="90">
        <v>129</v>
      </c>
      <c r="K176" s="90">
        <v>0</v>
      </c>
      <c r="L176" s="90">
        <v>3</v>
      </c>
      <c r="M176" s="146">
        <f t="shared" ref="M176" si="44">I176+J176+K176+L176</f>
        <v>138</v>
      </c>
      <c r="N176" s="37">
        <v>0</v>
      </c>
      <c r="O176" s="138">
        <f t="shared" si="40"/>
        <v>0</v>
      </c>
      <c r="P176" s="37">
        <v>0</v>
      </c>
      <c r="Q176" s="138">
        <f t="shared" si="41"/>
        <v>0</v>
      </c>
      <c r="R176" s="151">
        <f t="shared" si="42"/>
        <v>0</v>
      </c>
    </row>
    <row r="177" spans="8:18" x14ac:dyDescent="0.25">
      <c r="H177" s="5" t="s">
        <v>631</v>
      </c>
      <c r="I177" s="5">
        <v>31</v>
      </c>
      <c r="J177" s="5">
        <v>360</v>
      </c>
      <c r="K177" s="5">
        <v>2</v>
      </c>
      <c r="L177" s="5">
        <v>18</v>
      </c>
      <c r="M177" s="147">
        <v>411</v>
      </c>
      <c r="N177" s="37">
        <v>0</v>
      </c>
      <c r="O177" s="138">
        <f t="shared" si="40"/>
        <v>0</v>
      </c>
      <c r="P177" s="37">
        <v>0</v>
      </c>
      <c r="Q177" s="138">
        <f t="shared" si="41"/>
        <v>0</v>
      </c>
      <c r="R177" s="151">
        <f t="shared" si="42"/>
        <v>0</v>
      </c>
    </row>
    <row r="178" spans="8:18" x14ac:dyDescent="0.25">
      <c r="H178" s="5" t="s">
        <v>671</v>
      </c>
      <c r="I178" s="5">
        <v>3</v>
      </c>
      <c r="J178" s="5">
        <v>46</v>
      </c>
      <c r="K178" s="5">
        <v>0</v>
      </c>
      <c r="L178" s="5">
        <v>2</v>
      </c>
      <c r="M178" s="147">
        <v>51</v>
      </c>
      <c r="N178" s="37">
        <v>0</v>
      </c>
      <c r="O178" s="138">
        <f t="shared" si="40"/>
        <v>0</v>
      </c>
      <c r="P178" s="37">
        <v>0</v>
      </c>
      <c r="Q178" s="138">
        <f t="shared" si="41"/>
        <v>0</v>
      </c>
      <c r="R178" s="151">
        <f t="shared" si="42"/>
        <v>0</v>
      </c>
    </row>
    <row r="179" spans="8:18" x14ac:dyDescent="0.25">
      <c r="H179" s="5" t="s">
        <v>29</v>
      </c>
      <c r="I179" s="5">
        <v>33</v>
      </c>
      <c r="J179" s="5">
        <v>497</v>
      </c>
      <c r="K179" s="5">
        <v>3</v>
      </c>
      <c r="L179" s="5">
        <v>26</v>
      </c>
      <c r="M179" s="147">
        <v>559</v>
      </c>
      <c r="N179" s="37">
        <v>0</v>
      </c>
      <c r="O179" s="138">
        <f t="shared" si="40"/>
        <v>0</v>
      </c>
      <c r="P179" s="37">
        <v>0</v>
      </c>
      <c r="Q179" s="138">
        <f t="shared" si="41"/>
        <v>0</v>
      </c>
      <c r="R179" s="151">
        <f t="shared" si="42"/>
        <v>0</v>
      </c>
    </row>
    <row r="180" spans="8:18" x14ac:dyDescent="0.25">
      <c r="H180" s="5" t="s">
        <v>602</v>
      </c>
      <c r="I180" s="5">
        <v>41</v>
      </c>
      <c r="J180" s="5">
        <v>859</v>
      </c>
      <c r="K180" s="5">
        <v>2</v>
      </c>
      <c r="L180" s="5">
        <v>26</v>
      </c>
      <c r="M180" s="147">
        <v>928</v>
      </c>
      <c r="N180" s="37">
        <v>0</v>
      </c>
      <c r="O180" s="138">
        <f t="shared" si="40"/>
        <v>0</v>
      </c>
      <c r="P180" s="37">
        <v>0</v>
      </c>
      <c r="Q180" s="138">
        <f t="shared" si="41"/>
        <v>0</v>
      </c>
      <c r="R180" s="151">
        <f t="shared" si="42"/>
        <v>0</v>
      </c>
    </row>
    <row r="181" spans="8:18" x14ac:dyDescent="0.25">
      <c r="H181" s="5" t="s">
        <v>672</v>
      </c>
      <c r="I181" s="115">
        <v>5</v>
      </c>
      <c r="J181" s="115">
        <v>109</v>
      </c>
      <c r="K181" s="115">
        <v>0</v>
      </c>
      <c r="L181" s="115">
        <v>0</v>
      </c>
      <c r="M181" s="146">
        <v>114</v>
      </c>
      <c r="N181" s="37">
        <v>0</v>
      </c>
      <c r="O181" s="138">
        <f t="shared" si="40"/>
        <v>0</v>
      </c>
      <c r="P181" s="37">
        <v>0</v>
      </c>
      <c r="Q181" s="138">
        <f t="shared" si="41"/>
        <v>0</v>
      </c>
      <c r="R181" s="151">
        <f t="shared" si="42"/>
        <v>0</v>
      </c>
    </row>
    <row r="182" spans="8:18" x14ac:dyDescent="0.25">
      <c r="H182" s="5" t="s">
        <v>627</v>
      </c>
      <c r="I182" s="5">
        <v>48</v>
      </c>
      <c r="J182" s="5">
        <v>735</v>
      </c>
      <c r="K182" s="5">
        <v>2</v>
      </c>
      <c r="L182" s="5">
        <v>31</v>
      </c>
      <c r="M182" s="147">
        <v>816</v>
      </c>
      <c r="N182" s="37">
        <v>0</v>
      </c>
      <c r="O182" s="138">
        <f t="shared" si="40"/>
        <v>0</v>
      </c>
      <c r="P182" s="37">
        <v>0</v>
      </c>
      <c r="Q182" s="138">
        <f t="shared" si="41"/>
        <v>0</v>
      </c>
      <c r="R182" s="151">
        <f t="shared" si="42"/>
        <v>0</v>
      </c>
    </row>
    <row r="183" spans="8:18" x14ac:dyDescent="0.25">
      <c r="H183" s="5" t="s">
        <v>673</v>
      </c>
      <c r="I183" s="115">
        <v>5</v>
      </c>
      <c r="J183" s="115">
        <v>81</v>
      </c>
      <c r="K183" s="115">
        <v>0</v>
      </c>
      <c r="L183" s="115">
        <v>0</v>
      </c>
      <c r="M183" s="146">
        <f>SUM(I183:L183)</f>
        <v>86</v>
      </c>
      <c r="N183" s="37">
        <v>0</v>
      </c>
      <c r="O183" s="138">
        <f t="shared" si="40"/>
        <v>0</v>
      </c>
      <c r="P183" s="37">
        <v>0</v>
      </c>
      <c r="Q183" s="138">
        <f t="shared" si="41"/>
        <v>0</v>
      </c>
      <c r="R183" s="151">
        <f t="shared" si="42"/>
        <v>0</v>
      </c>
    </row>
    <row r="184" spans="8:18" x14ac:dyDescent="0.25">
      <c r="H184" s="5" t="s">
        <v>637</v>
      </c>
      <c r="I184" s="5">
        <v>49</v>
      </c>
      <c r="J184" s="5">
        <v>1128</v>
      </c>
      <c r="K184" s="5">
        <v>2</v>
      </c>
      <c r="L184" s="5">
        <v>24</v>
      </c>
      <c r="M184" s="147">
        <v>1203</v>
      </c>
      <c r="N184" s="37">
        <v>0</v>
      </c>
      <c r="O184" s="138">
        <f t="shared" si="40"/>
        <v>0</v>
      </c>
      <c r="P184" s="37">
        <v>0</v>
      </c>
      <c r="Q184" s="138">
        <f t="shared" si="41"/>
        <v>0</v>
      </c>
      <c r="R184" s="151">
        <f t="shared" si="42"/>
        <v>0</v>
      </c>
    </row>
    <row r="185" spans="8:18" x14ac:dyDescent="0.25">
      <c r="H185" s="5" t="s">
        <v>674</v>
      </c>
      <c r="I185" s="115">
        <v>6</v>
      </c>
      <c r="J185" s="115">
        <v>185</v>
      </c>
      <c r="K185" s="115">
        <v>0</v>
      </c>
      <c r="L185" s="115">
        <v>0</v>
      </c>
      <c r="M185" s="146">
        <f>SUM(I185:L185)</f>
        <v>191</v>
      </c>
      <c r="N185" s="37">
        <v>0</v>
      </c>
      <c r="O185" s="138">
        <f t="shared" si="40"/>
        <v>0</v>
      </c>
      <c r="P185" s="37">
        <v>0</v>
      </c>
      <c r="Q185" s="138">
        <f t="shared" si="41"/>
        <v>0</v>
      </c>
      <c r="R185" s="151">
        <f t="shared" si="42"/>
        <v>0</v>
      </c>
    </row>
    <row r="186" spans="8:18" x14ac:dyDescent="0.25">
      <c r="H186" s="5" t="s">
        <v>603</v>
      </c>
      <c r="I186" s="5">
        <v>44</v>
      </c>
      <c r="J186" s="5">
        <v>837</v>
      </c>
      <c r="K186" s="5">
        <v>3</v>
      </c>
      <c r="L186" s="5">
        <v>77</v>
      </c>
      <c r="M186" s="147">
        <v>961</v>
      </c>
      <c r="N186" s="37">
        <v>0</v>
      </c>
      <c r="O186" s="138">
        <f t="shared" si="40"/>
        <v>0</v>
      </c>
      <c r="P186" s="37">
        <v>0</v>
      </c>
      <c r="Q186" s="138">
        <f t="shared" si="41"/>
        <v>0</v>
      </c>
      <c r="R186" s="151">
        <f t="shared" si="42"/>
        <v>0</v>
      </c>
    </row>
    <row r="187" spans="8:18" x14ac:dyDescent="0.25">
      <c r="H187" s="5" t="s">
        <v>675</v>
      </c>
      <c r="I187" s="115">
        <v>5</v>
      </c>
      <c r="J187" s="115">
        <v>133</v>
      </c>
      <c r="K187" s="115">
        <v>0</v>
      </c>
      <c r="L187" s="115">
        <v>0</v>
      </c>
      <c r="M187" s="146">
        <f>SUM(I187:L187)</f>
        <v>138</v>
      </c>
      <c r="N187" s="37">
        <v>0</v>
      </c>
      <c r="O187" s="138">
        <f t="shared" si="40"/>
        <v>0</v>
      </c>
      <c r="P187" s="37">
        <v>0</v>
      </c>
      <c r="Q187" s="138">
        <f t="shared" si="41"/>
        <v>0</v>
      </c>
      <c r="R187" s="151">
        <f t="shared" si="42"/>
        <v>0</v>
      </c>
    </row>
    <row r="188" spans="8:18" x14ac:dyDescent="0.25">
      <c r="H188" s="5" t="s">
        <v>698</v>
      </c>
      <c r="I188" s="115">
        <v>25</v>
      </c>
      <c r="J188" s="115">
        <v>501</v>
      </c>
      <c r="K188" s="115">
        <v>1</v>
      </c>
      <c r="L188" s="115">
        <v>17</v>
      </c>
      <c r="M188" s="146">
        <v>544</v>
      </c>
      <c r="N188" s="37">
        <v>0</v>
      </c>
      <c r="O188" s="138">
        <f t="shared" si="40"/>
        <v>0</v>
      </c>
      <c r="P188" s="37">
        <v>0</v>
      </c>
      <c r="Q188" s="138">
        <f t="shared" si="41"/>
        <v>0</v>
      </c>
      <c r="R188" s="151">
        <f t="shared" si="42"/>
        <v>0</v>
      </c>
    </row>
    <row r="189" spans="8:18" x14ac:dyDescent="0.25">
      <c r="H189" s="5" t="s">
        <v>695</v>
      </c>
      <c r="I189" s="148"/>
      <c r="J189" s="148"/>
      <c r="K189" s="148"/>
      <c r="L189" s="148"/>
      <c r="M189" s="146">
        <v>156</v>
      </c>
      <c r="N189" s="37">
        <v>0</v>
      </c>
      <c r="O189" s="138">
        <f t="shared" si="40"/>
        <v>0</v>
      </c>
      <c r="P189" s="37">
        <v>0</v>
      </c>
      <c r="Q189" s="138">
        <f t="shared" si="41"/>
        <v>0</v>
      </c>
      <c r="R189" s="151">
        <f t="shared" si="42"/>
        <v>0</v>
      </c>
    </row>
    <row r="190" spans="8:18" x14ac:dyDescent="0.25">
      <c r="H190" s="5" t="s">
        <v>699</v>
      </c>
      <c r="I190" s="148"/>
      <c r="J190" s="148"/>
      <c r="K190" s="148"/>
      <c r="L190" s="148"/>
      <c r="M190" s="146">
        <v>40</v>
      </c>
      <c r="N190" s="37">
        <v>0</v>
      </c>
      <c r="O190" s="138">
        <f t="shared" si="40"/>
        <v>0</v>
      </c>
      <c r="P190" s="37">
        <v>0</v>
      </c>
      <c r="Q190" s="138">
        <f t="shared" si="41"/>
        <v>0</v>
      </c>
      <c r="R190" s="151">
        <f t="shared" si="42"/>
        <v>0</v>
      </c>
    </row>
    <row r="191" spans="8:18" ht="17.399999999999999" x14ac:dyDescent="0.3">
      <c r="N191" s="40" t="s">
        <v>148</v>
      </c>
      <c r="O191" s="120">
        <f>SUM(O169:O190)</f>
        <v>0</v>
      </c>
      <c r="P191" s="40" t="s">
        <v>148</v>
      </c>
      <c r="Q191" s="120">
        <f>SUM(Q169:Q190)</f>
        <v>0</v>
      </c>
      <c r="R191" s="150">
        <f t="shared" si="42"/>
        <v>0</v>
      </c>
    </row>
    <row r="192" spans="8:18" ht="13.8" x14ac:dyDescent="0.25">
      <c r="H192" s="128"/>
      <c r="I192" s="116"/>
    </row>
  </sheetData>
  <mergeCells count="14">
    <mergeCell ref="H165:R166"/>
    <mergeCell ref="H30:R31"/>
    <mergeCell ref="H57:R58"/>
    <mergeCell ref="H84:R85"/>
    <mergeCell ref="H111:R112"/>
    <mergeCell ref="H138:R139"/>
    <mergeCell ref="A31:F31"/>
    <mergeCell ref="U17:Z17"/>
    <mergeCell ref="G26:G28"/>
    <mergeCell ref="H27:H28"/>
    <mergeCell ref="I27:I28"/>
    <mergeCell ref="J27:J28"/>
    <mergeCell ref="K27:K28"/>
    <mergeCell ref="L27:L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B6" sqref="B6"/>
    </sheetView>
  </sheetViews>
  <sheetFormatPr defaultColWidth="9.109375" defaultRowHeight="13.8" x14ac:dyDescent="0.3"/>
  <cols>
    <col min="1" max="1" width="22.5546875" style="6" bestFit="1" customWidth="1"/>
    <col min="2" max="2" width="21.88671875" style="132" bestFit="1" customWidth="1"/>
    <col min="3" max="3" width="8" style="132" bestFit="1" customWidth="1"/>
    <col min="4" max="4" width="8" style="132" customWidth="1"/>
    <col min="5" max="5" width="21.109375" style="132" bestFit="1" customWidth="1"/>
    <col min="6" max="6" width="9.44140625" style="132" bestFit="1" customWidth="1"/>
    <col min="7" max="7" width="9" style="132" bestFit="1" customWidth="1"/>
    <col min="8" max="8" width="21" style="132" bestFit="1" customWidth="1"/>
    <col min="9" max="9" width="9.33203125" style="132" bestFit="1" customWidth="1"/>
    <col min="10" max="10" width="9.109375" style="132"/>
    <col min="11" max="11" width="9.109375" style="131"/>
    <col min="12" max="16384" width="9.109375" style="6"/>
  </cols>
  <sheetData>
    <row r="1" spans="1:10" ht="15.6" x14ac:dyDescent="0.3">
      <c r="A1" s="125" t="s">
        <v>681</v>
      </c>
      <c r="B1" s="129" t="s">
        <v>682</v>
      </c>
      <c r="C1" s="129" t="s">
        <v>683</v>
      </c>
      <c r="D1" s="129" t="s">
        <v>684</v>
      </c>
      <c r="E1" s="129" t="s">
        <v>685</v>
      </c>
      <c r="F1" s="129" t="s">
        <v>686</v>
      </c>
      <c r="G1" s="129" t="s">
        <v>687</v>
      </c>
      <c r="H1" s="129" t="s">
        <v>688</v>
      </c>
      <c r="I1" s="129" t="s">
        <v>689</v>
      </c>
      <c r="J1" s="129" t="s">
        <v>690</v>
      </c>
    </row>
    <row r="2" spans="1:10" ht="15.6" x14ac:dyDescent="0.3">
      <c r="A2" s="130" t="s">
        <v>120</v>
      </c>
      <c r="B2" s="132">
        <v>21.29</v>
      </c>
      <c r="C2" s="124">
        <v>40445.199999999997</v>
      </c>
      <c r="D2" s="124">
        <f>C2/2000</f>
        <v>20.2226</v>
      </c>
      <c r="E2" s="132">
        <v>1.5000000000000002</v>
      </c>
      <c r="F2" s="124">
        <v>2910.41</v>
      </c>
      <c r="G2" s="124">
        <f>F2/2000</f>
        <v>1.4552049999999999</v>
      </c>
      <c r="H2" s="132">
        <v>0.53</v>
      </c>
      <c r="I2" s="132">
        <v>447.44999999999993</v>
      </c>
      <c r="J2" s="124">
        <f>I2/2000</f>
        <v>0.22372499999999998</v>
      </c>
    </row>
    <row r="3" spans="1:10" ht="15.6" x14ac:dyDescent="0.3">
      <c r="A3" s="130" t="s">
        <v>123</v>
      </c>
      <c r="B3" s="132">
        <v>12.26</v>
      </c>
      <c r="C3" s="132">
        <v>16368</v>
      </c>
      <c r="D3" s="124">
        <f t="shared" ref="D3:D18" si="0">C3/2000</f>
        <v>8.1839999999999993</v>
      </c>
      <c r="E3" s="132">
        <v>1.8800000000000003</v>
      </c>
      <c r="F3" s="132">
        <v>1397.83</v>
      </c>
      <c r="G3" s="124">
        <f t="shared" ref="G3:G18" si="1">F3/2000</f>
        <v>0.69891499999999995</v>
      </c>
      <c r="H3" s="132">
        <v>1.64</v>
      </c>
      <c r="I3" s="132">
        <v>800.38</v>
      </c>
      <c r="J3" s="124">
        <f t="shared" ref="J3:J18" si="2">I3/2000</f>
        <v>0.40018999999999999</v>
      </c>
    </row>
    <row r="4" spans="1:10" ht="15.6" x14ac:dyDescent="0.3">
      <c r="A4" s="130" t="s">
        <v>121</v>
      </c>
      <c r="B4" s="124">
        <v>45.66</v>
      </c>
      <c r="C4" s="132">
        <v>64348.389999999992</v>
      </c>
      <c r="D4" s="124">
        <f t="shared" si="0"/>
        <v>32.174194999999997</v>
      </c>
      <c r="E4" s="124">
        <v>5.5599999999999987</v>
      </c>
      <c r="F4" s="132">
        <v>7069.59</v>
      </c>
      <c r="G4" s="124">
        <f t="shared" si="1"/>
        <v>3.5347949999999999</v>
      </c>
      <c r="H4" s="124">
        <v>1.5500000000000003</v>
      </c>
      <c r="I4" s="132">
        <v>1731.7499999999998</v>
      </c>
      <c r="J4" s="124">
        <f t="shared" si="2"/>
        <v>0.86587499999999984</v>
      </c>
    </row>
    <row r="5" spans="1:10" ht="15.6" x14ac:dyDescent="0.3">
      <c r="A5" s="130" t="s">
        <v>124</v>
      </c>
      <c r="B5" s="133"/>
      <c r="C5" s="133"/>
      <c r="D5" s="37">
        <f t="shared" si="0"/>
        <v>0</v>
      </c>
      <c r="E5" s="133"/>
      <c r="F5" s="133"/>
      <c r="G5" s="37">
        <f t="shared" si="1"/>
        <v>0</v>
      </c>
      <c r="H5" s="133"/>
      <c r="I5" s="133"/>
      <c r="J5" s="37">
        <f t="shared" si="2"/>
        <v>0</v>
      </c>
    </row>
    <row r="6" spans="1:10" ht="15.6" x14ac:dyDescent="0.3">
      <c r="A6" s="130" t="s">
        <v>122</v>
      </c>
      <c r="B6" s="132">
        <v>272.81</v>
      </c>
      <c r="C6" s="132">
        <v>366920.81</v>
      </c>
      <c r="D6" s="124">
        <f t="shared" si="0"/>
        <v>183.46040500000001</v>
      </c>
      <c r="E6" s="132">
        <v>64.100000000000009</v>
      </c>
      <c r="F6" s="132">
        <v>93608.79</v>
      </c>
      <c r="G6" s="124">
        <f t="shared" si="1"/>
        <v>46.804395</v>
      </c>
      <c r="H6" s="132">
        <v>7.4499999999999993</v>
      </c>
      <c r="I6" s="132">
        <v>12915.43</v>
      </c>
      <c r="J6" s="124">
        <f t="shared" si="2"/>
        <v>6.4577150000000003</v>
      </c>
    </row>
    <row r="7" spans="1:10" ht="15.6" x14ac:dyDescent="0.3">
      <c r="A7" s="130" t="s">
        <v>127</v>
      </c>
      <c r="B7" s="133"/>
      <c r="C7" s="133"/>
      <c r="D7" s="37">
        <f t="shared" si="0"/>
        <v>0</v>
      </c>
      <c r="E7" s="133"/>
      <c r="F7" s="133"/>
      <c r="G7" s="37">
        <f t="shared" si="1"/>
        <v>0</v>
      </c>
      <c r="H7" s="133"/>
      <c r="I7" s="133"/>
      <c r="J7" s="37">
        <f t="shared" si="2"/>
        <v>0</v>
      </c>
    </row>
    <row r="8" spans="1:10" ht="15.6" x14ac:dyDescent="0.3">
      <c r="A8" s="130" t="s">
        <v>24</v>
      </c>
      <c r="B8" s="132">
        <v>210.43999999999997</v>
      </c>
      <c r="C8" s="132">
        <v>505109.29000000004</v>
      </c>
      <c r="D8" s="124">
        <f t="shared" si="0"/>
        <v>252.55464500000002</v>
      </c>
      <c r="E8" s="132">
        <v>59.81</v>
      </c>
      <c r="F8" s="132">
        <v>119431.58</v>
      </c>
      <c r="G8" s="124">
        <f t="shared" si="1"/>
        <v>59.715789999999998</v>
      </c>
      <c r="H8" s="132">
        <v>6.49</v>
      </c>
      <c r="I8" s="132">
        <v>11906.36</v>
      </c>
      <c r="J8" s="124">
        <f t="shared" si="2"/>
        <v>5.9531800000000006</v>
      </c>
    </row>
    <row r="9" spans="1:10" ht="15.6" x14ac:dyDescent="0.3">
      <c r="A9" s="130" t="s">
        <v>128</v>
      </c>
      <c r="B9" s="133"/>
      <c r="C9" s="133"/>
      <c r="D9" s="37">
        <f t="shared" si="0"/>
        <v>0</v>
      </c>
      <c r="E9" s="133"/>
      <c r="F9" s="133"/>
      <c r="G9" s="37">
        <f t="shared" si="1"/>
        <v>0</v>
      </c>
      <c r="H9" s="133"/>
      <c r="I9" s="133"/>
      <c r="J9" s="37">
        <f t="shared" si="2"/>
        <v>0</v>
      </c>
    </row>
    <row r="10" spans="1:10" ht="15.6" x14ac:dyDescent="0.3">
      <c r="A10" s="130" t="s">
        <v>129</v>
      </c>
      <c r="B10" s="132">
        <v>223.51999999999998</v>
      </c>
      <c r="C10" s="132">
        <v>398027.19999999995</v>
      </c>
      <c r="D10" s="124">
        <f t="shared" si="0"/>
        <v>199.01359999999997</v>
      </c>
      <c r="E10" s="132">
        <v>105.19999999999999</v>
      </c>
      <c r="F10" s="132">
        <v>181984.20000000004</v>
      </c>
      <c r="G10" s="124">
        <f t="shared" si="1"/>
        <v>90.992100000000022</v>
      </c>
      <c r="H10" s="132">
        <v>15.969999999999997</v>
      </c>
      <c r="I10" s="132">
        <v>31341.46</v>
      </c>
      <c r="J10" s="124">
        <f t="shared" si="2"/>
        <v>15.670729999999999</v>
      </c>
    </row>
    <row r="11" spans="1:10" ht="15.6" x14ac:dyDescent="0.3">
      <c r="A11" s="130" t="s">
        <v>27</v>
      </c>
      <c r="B11" s="132">
        <v>87.19</v>
      </c>
      <c r="C11" s="132">
        <v>172144.78</v>
      </c>
      <c r="D11" s="124">
        <f t="shared" si="0"/>
        <v>86.072389999999999</v>
      </c>
      <c r="E11" s="132">
        <v>12.85</v>
      </c>
      <c r="F11" s="132">
        <v>26190.93</v>
      </c>
      <c r="G11" s="124">
        <f t="shared" si="1"/>
        <v>13.095465000000001</v>
      </c>
      <c r="H11" s="132">
        <v>2.4500000000000002</v>
      </c>
      <c r="I11" s="132">
        <v>4003.4299999999994</v>
      </c>
      <c r="J11" s="124">
        <f t="shared" si="2"/>
        <v>2.0017149999999999</v>
      </c>
    </row>
    <row r="12" spans="1:10" ht="15.6" x14ac:dyDescent="0.3">
      <c r="A12" s="130" t="s">
        <v>25</v>
      </c>
      <c r="B12" s="132">
        <v>142.82</v>
      </c>
      <c r="C12" s="132">
        <v>332153.01</v>
      </c>
      <c r="D12" s="124">
        <f t="shared" si="0"/>
        <v>166.076505</v>
      </c>
      <c r="E12" s="132">
        <v>14.690000000000001</v>
      </c>
      <c r="F12" s="132">
        <v>32729.370000000003</v>
      </c>
      <c r="G12" s="124">
        <f t="shared" si="1"/>
        <v>16.364685000000001</v>
      </c>
      <c r="H12" s="132">
        <v>14.690000000000001</v>
      </c>
      <c r="I12" s="132">
        <v>32729.370000000003</v>
      </c>
      <c r="J12" s="124">
        <f t="shared" si="2"/>
        <v>16.364685000000001</v>
      </c>
    </row>
    <row r="13" spans="1:10" ht="15.6" x14ac:dyDescent="0.3">
      <c r="A13" s="130" t="s">
        <v>23</v>
      </c>
      <c r="B13" s="132">
        <v>210.43999999999997</v>
      </c>
      <c r="C13" s="132">
        <v>505109.29000000004</v>
      </c>
      <c r="D13" s="124">
        <f t="shared" si="0"/>
        <v>252.55464500000002</v>
      </c>
      <c r="E13" s="132">
        <v>59.81</v>
      </c>
      <c r="F13" s="132">
        <v>119431.58</v>
      </c>
      <c r="G13" s="124">
        <f t="shared" si="1"/>
        <v>59.715789999999998</v>
      </c>
      <c r="H13" s="132">
        <v>6.49</v>
      </c>
      <c r="I13" s="132">
        <v>11906.36</v>
      </c>
      <c r="J13" s="124">
        <f t="shared" si="2"/>
        <v>5.9531800000000006</v>
      </c>
    </row>
    <row r="14" spans="1:10" ht="15.6" x14ac:dyDescent="0.3">
      <c r="A14" s="130" t="s">
        <v>624</v>
      </c>
      <c r="B14" s="133"/>
      <c r="C14" s="133"/>
      <c r="D14" s="37">
        <f t="shared" si="0"/>
        <v>0</v>
      </c>
      <c r="E14" s="133"/>
      <c r="F14" s="133"/>
      <c r="G14" s="37">
        <f t="shared" si="1"/>
        <v>0</v>
      </c>
      <c r="H14" s="133"/>
      <c r="I14" s="133"/>
      <c r="J14" s="37">
        <f t="shared" si="2"/>
        <v>0</v>
      </c>
    </row>
    <row r="15" spans="1:10" ht="15.6" x14ac:dyDescent="0.3">
      <c r="A15" s="130" t="s">
        <v>691</v>
      </c>
      <c r="B15" s="132">
        <v>90.87</v>
      </c>
      <c r="C15" s="132">
        <v>115635.54000000001</v>
      </c>
      <c r="D15" s="124">
        <f t="shared" si="0"/>
        <v>57.817770000000003</v>
      </c>
      <c r="E15" s="132">
        <v>24.19</v>
      </c>
      <c r="F15" s="132">
        <v>32319.019999999997</v>
      </c>
      <c r="G15" s="124">
        <f t="shared" si="1"/>
        <v>16.159509999999997</v>
      </c>
      <c r="H15" s="132">
        <v>3.9299999999999997</v>
      </c>
      <c r="I15" s="132">
        <v>4754.53</v>
      </c>
      <c r="J15" s="124">
        <f t="shared" si="2"/>
        <v>2.377265</v>
      </c>
    </row>
    <row r="16" spans="1:10" ht="15.6" x14ac:dyDescent="0.3">
      <c r="A16" s="130" t="s">
        <v>692</v>
      </c>
      <c r="B16" s="133"/>
      <c r="C16" s="133"/>
      <c r="D16" s="37">
        <f t="shared" si="0"/>
        <v>0</v>
      </c>
      <c r="E16" s="133"/>
      <c r="F16" s="133"/>
      <c r="G16" s="37">
        <f t="shared" si="1"/>
        <v>0</v>
      </c>
      <c r="H16" s="133"/>
      <c r="I16" s="133"/>
      <c r="J16" s="37">
        <f t="shared" si="2"/>
        <v>0</v>
      </c>
    </row>
    <row r="17" spans="1:10" ht="15.6" x14ac:dyDescent="0.3">
      <c r="A17" s="130" t="s">
        <v>693</v>
      </c>
      <c r="B17" s="132">
        <v>19.45</v>
      </c>
      <c r="C17" s="132">
        <v>37003.119999999995</v>
      </c>
      <c r="D17" s="124">
        <f t="shared" si="0"/>
        <v>18.501559999999998</v>
      </c>
      <c r="E17" s="132">
        <v>3.1799999999999997</v>
      </c>
      <c r="F17" s="132">
        <v>6252.5100000000011</v>
      </c>
      <c r="G17" s="124">
        <f t="shared" si="1"/>
        <v>3.1262550000000005</v>
      </c>
      <c r="H17" s="132">
        <v>0.63</v>
      </c>
      <c r="I17" s="132">
        <v>1123.54</v>
      </c>
      <c r="J17" s="124">
        <f t="shared" si="2"/>
        <v>0.56176999999999999</v>
      </c>
    </row>
    <row r="18" spans="1:10" ht="15.6" x14ac:dyDescent="0.3">
      <c r="A18" s="130" t="s">
        <v>694</v>
      </c>
      <c r="B18" s="132">
        <v>29.580000000000002</v>
      </c>
      <c r="C18" s="132">
        <v>71513.929999999993</v>
      </c>
      <c r="D18" s="124">
        <f t="shared" si="0"/>
        <v>35.756964999999994</v>
      </c>
      <c r="E18" s="132">
        <v>3.26</v>
      </c>
      <c r="F18" s="132">
        <v>7297.1100000000006</v>
      </c>
      <c r="G18" s="124">
        <f t="shared" si="1"/>
        <v>3.6485550000000004</v>
      </c>
      <c r="H18" s="132">
        <v>0.31</v>
      </c>
      <c r="I18" s="132">
        <v>590.7399999999999</v>
      </c>
      <c r="J18" s="124">
        <f t="shared" si="2"/>
        <v>0.29536999999999997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105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42" customWidth="1"/>
    <col min="24" max="24" width="9.88671875" style="90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42"/>
    <col min="105" max="105" width="15.6640625" style="142" customWidth="1"/>
    <col min="106" max="106" width="13.5546875" style="142" customWidth="1"/>
    <col min="107" max="107" width="11.33203125" style="142" bestFit="1" customWidth="1"/>
    <col min="108" max="114" width="9.109375" style="142"/>
    <col min="115" max="115" width="9.109375" style="145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44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125</v>
      </c>
      <c r="X2" s="172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153">
        <v>0</v>
      </c>
      <c r="Y3" s="154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153">
        <v>0</v>
      </c>
      <c r="Y4" s="154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43" t="s">
        <v>120</v>
      </c>
      <c r="C5" s="98">
        <v>0</v>
      </c>
      <c r="D5" s="143" t="s">
        <v>131</v>
      </c>
      <c r="E5" s="98">
        <v>0</v>
      </c>
      <c r="F5" s="143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153">
        <v>0</v>
      </c>
      <c r="Y5" s="154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43" t="s">
        <v>123</v>
      </c>
      <c r="C6" s="98">
        <v>0</v>
      </c>
      <c r="D6" s="143" t="s">
        <v>132</v>
      </c>
      <c r="E6" s="98">
        <v>0</v>
      </c>
      <c r="F6" s="143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153">
        <v>0</v>
      </c>
      <c r="Y6" s="154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43" t="s">
        <v>121</v>
      </c>
      <c r="C7" s="98">
        <v>0</v>
      </c>
      <c r="D7" s="143" t="s">
        <v>133</v>
      </c>
      <c r="E7" s="98">
        <f>E5+E6</f>
        <v>0</v>
      </c>
      <c r="F7" s="143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153">
        <v>0</v>
      </c>
      <c r="Y7" s="154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43" t="s">
        <v>124</v>
      </c>
      <c r="C8" s="98">
        <v>0</v>
      </c>
      <c r="D8" s="99"/>
      <c r="E8" s="99"/>
      <c r="F8" s="143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153">
        <v>0</v>
      </c>
      <c r="Y8" s="154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43" t="s">
        <v>122</v>
      </c>
      <c r="C9" s="98">
        <v>0</v>
      </c>
      <c r="D9" s="143" t="s">
        <v>134</v>
      </c>
      <c r="E9" s="98">
        <v>3</v>
      </c>
      <c r="F9" s="143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153">
        <v>0</v>
      </c>
      <c r="Y9" s="154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43" t="s">
        <v>127</v>
      </c>
      <c r="C10" s="98">
        <v>0</v>
      </c>
      <c r="D10" s="143" t="s">
        <v>135</v>
      </c>
      <c r="E10" s="98">
        <v>18</v>
      </c>
      <c r="F10" s="143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153">
        <v>0</v>
      </c>
      <c r="Y10" s="154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43" t="s">
        <v>24</v>
      </c>
      <c r="C11" s="98">
        <v>0</v>
      </c>
      <c r="D11" s="143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153">
        <v>0</v>
      </c>
      <c r="Y11" s="154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43" t="s">
        <v>128</v>
      </c>
      <c r="C12" s="98">
        <v>0</v>
      </c>
      <c r="D12" s="143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153">
        <v>0</v>
      </c>
      <c r="Y12" s="154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43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153">
        <v>0</v>
      </c>
      <c r="Y13" s="154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43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153">
        <v>0</v>
      </c>
      <c r="Y14" s="154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43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153">
        <v>0</v>
      </c>
      <c r="Y15" s="154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43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153">
        <v>0</v>
      </c>
      <c r="Y16" s="154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43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153">
        <v>0</v>
      </c>
      <c r="Y17" s="154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153">
        <v>0</v>
      </c>
      <c r="Y18" s="154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153">
        <v>0</v>
      </c>
      <c r="Y19" s="154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153">
        <v>0</v>
      </c>
      <c r="Y20" s="154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153">
        <v>0</v>
      </c>
      <c r="Y21" s="154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52" t="s">
        <v>708</v>
      </c>
      <c r="C22" s="103" t="s">
        <v>143</v>
      </c>
      <c r="D22" s="103">
        <f>E5*2/12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153">
        <v>0</v>
      </c>
      <c r="Y22" s="154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153">
        <v>0</v>
      </c>
      <c r="Y23" s="154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153">
        <v>0</v>
      </c>
      <c r="Y24" s="154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153">
        <v>0</v>
      </c>
      <c r="Y25" s="154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153">
        <v>0</v>
      </c>
      <c r="Y26" s="154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153">
        <v>0</v>
      </c>
      <c r="Y27" s="154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153">
        <v>0</v>
      </c>
      <c r="Y28" s="154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153">
        <v>0</v>
      </c>
      <c r="Y29" s="154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153">
        <v>0</v>
      </c>
      <c r="Y30" s="154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153">
        <v>0</v>
      </c>
      <c r="Y31" s="154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153">
        <v>0</v>
      </c>
      <c r="Y32" s="154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153">
        <v>0</v>
      </c>
      <c r="Y33" s="154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153">
        <v>0</v>
      </c>
      <c r="Y34" s="154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153">
        <v>0</v>
      </c>
      <c r="Y35" s="154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153">
        <v>0</v>
      </c>
      <c r="Y36" s="154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153">
        <v>0</v>
      </c>
      <c r="Y37" s="154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153">
        <v>0</v>
      </c>
      <c r="Y38" s="154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153">
        <v>0</v>
      </c>
      <c r="Y39" s="154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153">
        <v>0</v>
      </c>
      <c r="Y40" s="154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153">
        <v>0</v>
      </c>
      <c r="Y41" s="154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153">
        <v>0</v>
      </c>
      <c r="Y42" s="154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153">
        <v>0</v>
      </c>
      <c r="Y43" s="154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153">
        <v>0</v>
      </c>
      <c r="Y44" s="154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153">
        <v>0</v>
      </c>
      <c r="Y45" s="154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153">
        <v>0</v>
      </c>
      <c r="Y46" s="154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153">
        <v>0</v>
      </c>
      <c r="Y47" s="154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153">
        <v>0</v>
      </c>
      <c r="Y48" s="154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153">
        <v>0</v>
      </c>
      <c r="Y49" s="154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153">
        <v>0</v>
      </c>
      <c r="Y50" s="154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153">
        <v>0</v>
      </c>
      <c r="Y51" s="154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153">
        <v>0</v>
      </c>
      <c r="Y52" s="154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153">
        <v>0</v>
      </c>
      <c r="Y53" s="154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153">
        <v>0</v>
      </c>
      <c r="Y54" s="154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153">
        <v>0</v>
      </c>
      <c r="Y55" s="154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153">
        <v>0</v>
      </c>
      <c r="Y56" s="154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153">
        <v>0</v>
      </c>
      <c r="Y57" s="154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153">
        <v>0</v>
      </c>
      <c r="Y58" s="154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153">
        <v>0</v>
      </c>
      <c r="Y59" s="154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153">
        <v>0</v>
      </c>
      <c r="Y60" s="154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153">
        <v>0</v>
      </c>
      <c r="Y61" s="154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153">
        <v>0</v>
      </c>
      <c r="Y62" s="154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153">
        <v>0</v>
      </c>
      <c r="Y63" s="154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153">
        <v>0</v>
      </c>
      <c r="Y64" s="154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e">
        <f>sum</f>
        <v>#NAME?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153">
        <v>0</v>
      </c>
      <c r="Y65" s="154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153">
        <v>0</v>
      </c>
      <c r="Y66" s="154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153">
        <v>0</v>
      </c>
      <c r="Y67" s="154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153">
        <v>0</v>
      </c>
      <c r="Y68" s="154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153">
        <v>0</v>
      </c>
      <c r="Y69" s="154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153">
        <v>0</v>
      </c>
      <c r="Y70" s="154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(UNCLASS)'!B2+'RLT3 (UNCLASS)'!C6*'CL V SUM (UNCLASS)'!B3+'RLT3 (UNCLASS)'!C7*'CL V SUM (UNCLASS)'!B4+'RLT3 (UNCLASS)'!C8*'CL V SUM (UNCLASS)'!B5+'RLT3 (UNCLASS)'!C9*'CL V SUM (UNCLASS)'!B6+'RLT3 (UNCLASS)'!C10*'CL V SUM (UNCLASS)'!B7+'RLT3 (UNCLASS)'!C11*'CL V SUM (UNCLASS)'!B8+'RLT3 (UNCLASS)'!C12*'CL V SUM (UNCLASS)'!B9+'RLT3 (UNCLASS)'!C13*'CL V SUM (UNCLASS)'!B10+'RLT3 (UNCLASS)'!C14*'CL V SUM (UNCLASS)'!B11+'RLT3 (UNCLASS)'!C15*'CL V SUM (UNCLASS)'!B12+'RLT3 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153">
        <v>0</v>
      </c>
      <c r="Y71" s="154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(UNCLASS)'!D2+'RLT3 (UNCLASS)'!C6*'CL V SUM (UNCLASS)'!D3+'RLT3 (UNCLASS)'!C7*'CL V SUM (UNCLASS)'!D4+'RLT3 (UNCLASS)'!C8*'CL V SUM (UNCLASS)'!D5+'RLT3 (UNCLASS)'!C9*'CL V SUM (UNCLASS)'!D6+'RLT3 (UNCLASS)'!C10*'CL V SUM (UNCLASS)'!D7+'RLT3 (UNCLASS)'!C11*'CL V SUM (UNCLASS)'!D8+'RLT3 (UNCLASS)'!C12*'CL V SUM (UNCLASS)'!D9+'RLT3 (UNCLASS)'!C13*'CL V SUM (UNCLASS)'!D10+'RLT3 (UNCLASS)'!C14*'CL V SUM (UNCLASS)'!D11+'RLT3 (UNCLASS)'!C15*'CL V SUM (UNCLASS)'!D12+'RLT3 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153">
        <v>0</v>
      </c>
      <c r="Y72" s="154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153">
        <v>0</v>
      </c>
      <c r="Y73" s="154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153">
        <v>0</v>
      </c>
      <c r="Y74" s="154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(UNCLASS)'!E2+'RLT3 (UNCLASS)'!C6*'CL V SUM (UNCLASS)'!E3+'RLT3 (UNCLASS)'!C7*'CL V SUM (UNCLASS)'!E4+'RLT3 (UNCLASS)'!C8*'CL V SUM (UNCLASS)'!E5+'RLT3 (UNCLASS)'!C9*'CL V SUM (UNCLASS)'!E6+'RLT3 (UNCLASS)'!C10*'CL V SUM (UNCLASS)'!E7+'RLT3 (UNCLASS)'!C11*'CL V SUM (UNCLASS)'!E8+'RLT3 (UNCLASS)'!C12*'CL V SUM (UNCLASS)'!E9+'RLT3 (UNCLASS)'!C13*'CL V SUM (UNCLASS)'!E10+'RLT3 (UNCLASS)'!C14*'CL V SUM (UNCLASS)'!E11+'RLT3 (UNCLASS)'!C15*'CL V SUM (UNCLASS)'!E12+'RLT3 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153">
        <v>0</v>
      </c>
      <c r="Y75" s="154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(UNCLASS)'!G2+'RLT3 (UNCLASS)'!C6*'CL V SUM (UNCLASS)'!G3+'RLT3 (UNCLASS)'!C7*'CL V SUM (UNCLASS)'!G4+'RLT3 (UNCLASS)'!C8*'CL V SUM (UNCLASS)'!G5+'RLT3 (UNCLASS)'!C9*'CL V SUM (UNCLASS)'!G6+'RLT3 (UNCLASS)'!C10*'CL V SUM (UNCLASS)'!G7+'RLT3 (UNCLASS)'!C11*'CL V SUM (UNCLASS)'!G8+'RLT3 (UNCLASS)'!C12*'CL V SUM (UNCLASS)'!G9+'RLT3 (UNCLASS)'!C13*'CL V SUM (UNCLASS)'!G10+'RLT3 (UNCLASS)'!C14*'CL V SUM (UNCLASS)'!G11+'RLT3 (UNCLASS)'!C15*'CL V SUM (UNCLASS)'!G12+'RLT3 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153">
        <v>0</v>
      </c>
      <c r="Y76" s="154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153">
        <v>0</v>
      </c>
      <c r="Y77" s="154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153">
        <v>0</v>
      </c>
      <c r="Y78" s="154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(UNCLASS)'!H2+'RLT3 (UNCLASS)'!C6*'CL V SUM (UNCLASS)'!H3+'RLT3 (UNCLASS)'!C7*'CL V SUM (UNCLASS)'!H4+'RLT3 (UNCLASS)'!C8*'CL V SUM (UNCLASS)'!H5+'RLT3 (UNCLASS)'!C9*'CL V SUM (UNCLASS)'!H6+'RLT3 (UNCLASS)'!C10*'CL V SUM (UNCLASS)'!H7+'RLT3 (UNCLASS)'!C11*'CL V SUM (UNCLASS)'!H8+'RLT3 (UNCLASS)'!C12*'CL V SUM (UNCLASS)'!H9+'RLT3 (UNCLASS)'!C13*'CL V SUM (UNCLASS)'!H10+'RLT3 (UNCLASS)'!C14*'CL V SUM (UNCLASS)'!H11+'RLT3 (UNCLASS)'!C15*'CL V SUM (UNCLASS)'!H12+'RLT3 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153">
        <v>0</v>
      </c>
      <c r="Y79" s="154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(UNCLASS)'!J2+'RLT3 (UNCLASS)'!C6*'CL V SUM (UNCLASS)'!J3+'RLT3 (UNCLASS)'!C7*'CL V SUM (UNCLASS)'!J4+'RLT3 (UNCLASS)'!C8*'CL V SUM (UNCLASS)'!J5+'RLT3 (UNCLASS)'!C9*'CL V SUM (UNCLASS)'!J6+'RLT3 (UNCLASS)'!C10*'CL V SUM (UNCLASS)'!J7+'RLT3 (UNCLASS)'!C11*'CL V SUM (UNCLASS)'!J8+'RLT3 (UNCLASS)'!C12*'CL V SUM (UNCLASS)'!J9+'RLT3 (UNCLASS)'!C13*'CL V SUM (UNCLASS)'!J10+'RLT3 (UNCLASS)'!C14*'CL V SUM (UNCLASS)'!J11+'RLT3 (UNCLASS)'!C15*'CL V SUM (UNCLASS)'!J12+'RLT3 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153">
        <v>0</v>
      </c>
      <c r="Y80" s="154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153">
        <v>0</v>
      </c>
      <c r="Y81" s="154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153">
        <v>0</v>
      </c>
      <c r="Y82" s="154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153">
        <v>0</v>
      </c>
      <c r="Y83" s="154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153">
        <v>0</v>
      </c>
      <c r="Y84" s="154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153">
        <v>0</v>
      </c>
      <c r="Y85" s="154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153">
        <v>0</v>
      </c>
      <c r="Y86" s="154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153">
        <v>0</v>
      </c>
      <c r="Y87" s="154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153">
        <v>0</v>
      </c>
      <c r="Y88" s="154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153">
        <v>0</v>
      </c>
      <c r="Y89" s="154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153">
        <v>0</v>
      </c>
      <c r="Y90" s="154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153">
        <v>0</v>
      </c>
      <c r="Y91" s="154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153">
        <v>0</v>
      </c>
      <c r="Y92" s="154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153">
        <v>0</v>
      </c>
      <c r="Y93" s="154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153">
        <v>0</v>
      </c>
      <c r="Y94" s="154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153">
        <v>0</v>
      </c>
      <c r="Y95" s="154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153">
        <v>0</v>
      </c>
      <c r="Y96" s="154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153">
        <v>0</v>
      </c>
      <c r="Y97" s="154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153">
        <v>0</v>
      </c>
      <c r="Y98" s="154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153">
        <v>0</v>
      </c>
      <c r="Y99" s="154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153">
        <v>0</v>
      </c>
      <c r="Y100" s="154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153">
        <v>0</v>
      </c>
      <c r="Y101" s="154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153">
        <v>0</v>
      </c>
      <c r="Y102" s="154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153">
        <v>0</v>
      </c>
      <c r="Y103" s="154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153">
        <v>0</v>
      </c>
      <c r="Y104" s="154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153">
        <v>0</v>
      </c>
      <c r="Y105" s="154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153">
        <v>0</v>
      </c>
      <c r="Y106" s="154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153">
        <v>0</v>
      </c>
      <c r="Y107" s="154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153">
        <v>0</v>
      </c>
      <c r="Y108" s="154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153">
        <v>0</v>
      </c>
      <c r="Y109" s="154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153">
        <v>0</v>
      </c>
      <c r="Y110" s="154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153">
        <v>0</v>
      </c>
      <c r="Y111" s="154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153">
        <v>0</v>
      </c>
      <c r="Y112" s="154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153">
        <v>0</v>
      </c>
      <c r="Y113" s="154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153">
        <v>0</v>
      </c>
      <c r="Y114" s="154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153">
        <v>0</v>
      </c>
      <c r="Y115" s="154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153">
        <v>0</v>
      </c>
      <c r="Y116" s="154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153">
        <v>0</v>
      </c>
      <c r="Y117" s="154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153">
        <v>0</v>
      </c>
      <c r="Y118" s="154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153">
        <v>0</v>
      </c>
      <c r="Y119" s="154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153">
        <v>0</v>
      </c>
      <c r="Y120" s="154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153">
        <v>0</v>
      </c>
      <c r="Y121" s="154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153">
        <v>0</v>
      </c>
      <c r="Y122" s="154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153">
        <v>0</v>
      </c>
      <c r="Y123" s="154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153">
        <v>0</v>
      </c>
      <c r="Y124" s="154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153">
        <v>0</v>
      </c>
      <c r="Y125" s="154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153">
        <v>0</v>
      </c>
      <c r="Y126" s="154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153">
        <v>0</v>
      </c>
      <c r="Y127" s="154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153">
        <v>0</v>
      </c>
      <c r="Y128" s="154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153">
        <v>0</v>
      </c>
      <c r="Y129" s="154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153">
        <v>0</v>
      </c>
      <c r="Y130" s="154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153">
        <v>0</v>
      </c>
      <c r="Y131" s="154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153">
        <v>0</v>
      </c>
      <c r="Y132" s="154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153">
        <v>0</v>
      </c>
      <c r="Y133" s="154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153">
        <v>0</v>
      </c>
      <c r="Y134" s="154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153">
        <v>0</v>
      </c>
      <c r="Y135" s="154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153">
        <v>0</v>
      </c>
      <c r="Y136" s="154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153">
        <v>0</v>
      </c>
      <c r="Y137" s="154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153">
        <v>0</v>
      </c>
      <c r="Y138" s="154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153">
        <v>0</v>
      </c>
      <c r="Y139" s="154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153">
        <v>0</v>
      </c>
      <c r="Y140" s="154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153">
        <v>0</v>
      </c>
      <c r="Y141" s="154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153">
        <v>0</v>
      </c>
      <c r="Y142" s="154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153">
        <v>0</v>
      </c>
      <c r="Y143" s="154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153">
        <v>0</v>
      </c>
      <c r="Y144" s="154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153">
        <v>0</v>
      </c>
      <c r="Y145" s="154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153">
        <v>0</v>
      </c>
      <c r="Y146" s="154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153">
        <v>0</v>
      </c>
      <c r="Y147" s="154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153">
        <v>0</v>
      </c>
      <c r="Y148" s="154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153">
        <v>0</v>
      </c>
      <c r="Y149" s="154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153">
        <v>0</v>
      </c>
      <c r="Y150" s="154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153">
        <v>0</v>
      </c>
      <c r="Y151" s="154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153">
        <v>0</v>
      </c>
      <c r="Y152" s="154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153">
        <v>0</v>
      </c>
      <c r="Y153" s="154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153">
        <v>0</v>
      </c>
      <c r="Y154" s="154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153">
        <v>0</v>
      </c>
      <c r="Y155" s="154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153">
        <v>0</v>
      </c>
      <c r="Y156" s="154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153">
        <v>0</v>
      </c>
      <c r="Y157" s="154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153">
        <v>0</v>
      </c>
      <c r="Y158" s="154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153">
        <v>0</v>
      </c>
      <c r="Y159" s="154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153">
        <v>0</v>
      </c>
      <c r="Y160" s="154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153">
        <v>0</v>
      </c>
      <c r="Y161" s="154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153">
        <v>0</v>
      </c>
      <c r="Y162" s="154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153">
        <v>0</v>
      </c>
      <c r="Y163" s="154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153">
        <v>0</v>
      </c>
      <c r="Y164" s="154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153">
        <v>0</v>
      </c>
      <c r="Y165" s="154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45"/>
      <c r="V166" s="68"/>
      <c r="W166" s="145"/>
      <c r="X166" s="156"/>
      <c r="Y166" s="145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45">
        <f t="shared" ref="CX166:DJ166" si="198">CX165</f>
        <v>0</v>
      </c>
      <c r="CY166" s="145">
        <f t="shared" si="198"/>
        <v>0</v>
      </c>
      <c r="CZ166" s="145">
        <f t="shared" si="198"/>
        <v>0</v>
      </c>
      <c r="DA166" s="145">
        <f t="shared" si="198"/>
        <v>0</v>
      </c>
      <c r="DB166" s="145">
        <f t="shared" si="198"/>
        <v>0</v>
      </c>
      <c r="DC166" s="145">
        <f t="shared" si="198"/>
        <v>0</v>
      </c>
      <c r="DD166" s="145">
        <f t="shared" si="198"/>
        <v>0</v>
      </c>
      <c r="DE166" s="145">
        <f t="shared" si="198"/>
        <v>0</v>
      </c>
      <c r="DF166" s="145">
        <f t="shared" si="198"/>
        <v>0</v>
      </c>
      <c r="DG166" s="145">
        <f t="shared" si="198"/>
        <v>0</v>
      </c>
      <c r="DH166" s="145">
        <f t="shared" si="198"/>
        <v>0</v>
      </c>
      <c r="DI166" s="145">
        <f t="shared" si="198"/>
        <v>0</v>
      </c>
      <c r="DJ166" s="145">
        <f t="shared" si="198"/>
        <v>0</v>
      </c>
      <c r="DK166" s="145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173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45"/>
      <c r="V168" s="68"/>
      <c r="W168" s="145"/>
      <c r="X168" s="156"/>
      <c r="Y168" s="145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45"/>
      <c r="CY168" s="145"/>
      <c r="CZ168" s="145"/>
      <c r="DA168" s="145"/>
      <c r="DB168" s="145"/>
      <c r="DC168" s="145"/>
      <c r="DD168" s="145"/>
      <c r="DE168" s="145"/>
      <c r="DF168" s="145"/>
      <c r="DG168" s="145"/>
      <c r="DH168" s="145"/>
      <c r="DI168" s="145"/>
      <c r="DJ168" s="145"/>
      <c r="DK168" s="145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15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15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15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15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15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15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15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15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15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15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15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15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15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15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15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15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15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15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15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15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15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15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15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15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15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15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15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15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15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15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15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15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15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15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15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15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15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15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15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15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15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15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15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15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15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15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15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15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15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15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15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15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15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15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15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15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15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15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15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15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15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15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15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15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15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15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15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15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15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15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15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15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15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15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15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15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15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15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15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15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15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15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15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15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15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15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15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15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15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15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15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15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15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15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15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15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15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15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15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15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15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15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15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15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15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15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15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15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15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15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15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15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15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15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15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15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15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15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15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15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15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15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15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15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15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15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15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15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15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15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15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15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15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15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15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15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15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15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15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15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15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15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15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15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15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15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15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15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15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15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15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15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15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15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15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15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15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15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15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15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15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15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15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15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15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15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15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15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15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15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15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15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15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15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15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15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15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15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15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15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15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15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15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15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15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15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15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15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15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15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15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15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15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15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15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15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15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15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15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15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15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15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15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15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15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15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15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15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15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15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15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15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15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15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15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15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15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15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15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15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15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15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15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15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15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15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15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15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15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15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15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15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15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15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15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15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15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15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15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15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15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15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15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15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15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15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15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15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15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15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15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15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15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15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15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15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102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24" customWidth="1"/>
    <col min="24" max="24" width="9.88671875" style="12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24"/>
    <col min="105" max="105" width="15.6640625" style="124" customWidth="1"/>
    <col min="106" max="106" width="13.5546875" style="124" customWidth="1"/>
    <col min="107" max="107" width="11.33203125" style="124" bestFit="1" customWidth="1"/>
    <col min="108" max="114" width="9.109375" style="124"/>
    <col min="115" max="115" width="9.109375" style="12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2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811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153">
        <v>0</v>
      </c>
      <c r="Y3" s="154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153">
        <v>0</v>
      </c>
      <c r="Y4" s="154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25" t="s">
        <v>120</v>
      </c>
      <c r="C5" s="98">
        <v>0</v>
      </c>
      <c r="D5" s="125" t="s">
        <v>131</v>
      </c>
      <c r="E5" s="98">
        <v>0</v>
      </c>
      <c r="F5" s="12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153">
        <v>0</v>
      </c>
      <c r="Y5" s="154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25" t="s">
        <v>123</v>
      </c>
      <c r="C6" s="98">
        <v>0</v>
      </c>
      <c r="D6" s="125" t="s">
        <v>132</v>
      </c>
      <c r="E6" s="98">
        <v>0</v>
      </c>
      <c r="F6" s="12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153">
        <v>0</v>
      </c>
      <c r="Y6" s="154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25" t="s">
        <v>121</v>
      </c>
      <c r="C7" s="98">
        <v>0</v>
      </c>
      <c r="D7" s="125" t="s">
        <v>133</v>
      </c>
      <c r="E7" s="98">
        <f>E5+E6</f>
        <v>0</v>
      </c>
      <c r="F7" s="12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153">
        <v>0</v>
      </c>
      <c r="Y7" s="154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25" t="s">
        <v>124</v>
      </c>
      <c r="C8" s="98">
        <v>0</v>
      </c>
      <c r="D8" s="99"/>
      <c r="E8" s="99"/>
      <c r="F8" s="12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153">
        <v>0</v>
      </c>
      <c r="Y8" s="154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25" t="s">
        <v>122</v>
      </c>
      <c r="C9" s="98">
        <v>0</v>
      </c>
      <c r="D9" s="125" t="s">
        <v>134</v>
      </c>
      <c r="E9" s="98">
        <v>3</v>
      </c>
      <c r="F9" s="12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153">
        <v>0</v>
      </c>
      <c r="Y9" s="154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25" t="s">
        <v>127</v>
      </c>
      <c r="C10" s="98">
        <v>0</v>
      </c>
      <c r="D10" s="125" t="s">
        <v>135</v>
      </c>
      <c r="E10" s="98">
        <v>18</v>
      </c>
      <c r="F10" s="12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153">
        <v>0</v>
      </c>
      <c r="Y10" s="154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25" t="s">
        <v>24</v>
      </c>
      <c r="C11" s="98">
        <v>0</v>
      </c>
      <c r="D11" s="125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153">
        <v>0</v>
      </c>
      <c r="Y11" s="154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25" t="s">
        <v>128</v>
      </c>
      <c r="C12" s="98">
        <v>0</v>
      </c>
      <c r="D12" s="12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153">
        <v>0</v>
      </c>
      <c r="Y12" s="154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2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153">
        <v>0</v>
      </c>
      <c r="Y13" s="154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2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153">
        <v>0</v>
      </c>
      <c r="Y14" s="154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2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153">
        <v>0</v>
      </c>
      <c r="Y15" s="154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2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153">
        <v>0</v>
      </c>
      <c r="Y16" s="154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2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153">
        <v>0</v>
      </c>
      <c r="Y17" s="154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153">
        <v>0</v>
      </c>
      <c r="Y18" s="154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153">
        <v>0</v>
      </c>
      <c r="Y19" s="154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153">
        <v>0</v>
      </c>
      <c r="Y20" s="154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153">
        <v>0</v>
      </c>
      <c r="Y21" s="154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153">
        <v>0</v>
      </c>
      <c r="Y22" s="154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153">
        <v>0</v>
      </c>
      <c r="Y23" s="154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153">
        <v>0</v>
      </c>
      <c r="Y24" s="154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153">
        <v>0</v>
      </c>
      <c r="Y25" s="154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153">
        <v>0</v>
      </c>
      <c r="Y26" s="154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153">
        <v>0</v>
      </c>
      <c r="Y27" s="154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153">
        <v>0</v>
      </c>
      <c r="Y28" s="154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153">
        <v>0</v>
      </c>
      <c r="Y29" s="154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153">
        <v>0</v>
      </c>
      <c r="Y30" s="154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153">
        <v>0</v>
      </c>
      <c r="Y31" s="154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153">
        <v>0</v>
      </c>
      <c r="Y32" s="154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153">
        <v>0</v>
      </c>
      <c r="Y33" s="154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153">
        <v>0</v>
      </c>
      <c r="Y34" s="154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153">
        <v>0</v>
      </c>
      <c r="Y35" s="154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153">
        <v>0</v>
      </c>
      <c r="Y36" s="154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153">
        <v>0</v>
      </c>
      <c r="Y37" s="154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153">
        <v>0</v>
      </c>
      <c r="Y38" s="154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153">
        <v>0</v>
      </c>
      <c r="Y39" s="154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153">
        <v>0</v>
      </c>
      <c r="Y40" s="154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153">
        <v>0</v>
      </c>
      <c r="Y41" s="154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153">
        <v>0</v>
      </c>
      <c r="Y42" s="154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153">
        <v>0</v>
      </c>
      <c r="Y43" s="154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153">
        <v>0</v>
      </c>
      <c r="Y44" s="154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153">
        <v>0</v>
      </c>
      <c r="Y45" s="154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153">
        <v>0</v>
      </c>
      <c r="Y46" s="154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153">
        <v>0</v>
      </c>
      <c r="Y47" s="154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153">
        <v>0</v>
      </c>
      <c r="Y48" s="154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153">
        <v>0</v>
      </c>
      <c r="Y49" s="154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153">
        <v>0</v>
      </c>
      <c r="Y50" s="154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153">
        <v>0</v>
      </c>
      <c r="Y51" s="154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153">
        <v>0</v>
      </c>
      <c r="Y52" s="154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153">
        <v>0</v>
      </c>
      <c r="Y53" s="154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153">
        <v>0</v>
      </c>
      <c r="Y54" s="154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153">
        <v>0</v>
      </c>
      <c r="Y55" s="154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153">
        <v>0</v>
      </c>
      <c r="Y56" s="154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153">
        <v>0</v>
      </c>
      <c r="Y57" s="154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153">
        <v>0</v>
      </c>
      <c r="Y58" s="154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153">
        <v>0</v>
      </c>
      <c r="Y59" s="154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153">
        <v>0</v>
      </c>
      <c r="Y60" s="154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153">
        <v>0</v>
      </c>
      <c r="Y61" s="154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153">
        <v>0</v>
      </c>
      <c r="Y62" s="154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153">
        <v>0</v>
      </c>
      <c r="Y63" s="154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153">
        <v>0</v>
      </c>
      <c r="Y64" s="154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153">
        <v>0</v>
      </c>
      <c r="Y65" s="154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153">
        <v>0</v>
      </c>
      <c r="Y66" s="154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153">
        <v>0</v>
      </c>
      <c r="Y67" s="154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153">
        <v>0</v>
      </c>
      <c r="Y68" s="154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153">
        <v>0</v>
      </c>
      <c r="Y69" s="154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153">
        <v>0</v>
      </c>
      <c r="Y70" s="154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(UNCLASS)'!B2+'RLT7(UNCLASS)'!C6*'CL V SUM (UNCLASS)'!B3+'RLT7(UNCLASS)'!C7*'CL V SUM (UNCLASS)'!B4+'RLT7(UNCLASS)'!C8*'CL V SUM (UNCLASS)'!B5+'RLT7(UNCLASS)'!C9*'CL V SUM (UNCLASS)'!B6+'RLT7(UNCLASS)'!C10*'CL V SUM (UNCLASS)'!B7+'RLT7(UNCLASS)'!C11*'CL V SUM (UNCLASS)'!B8+'RLT7(UNCLASS)'!C12*'CL V SUM (UNCLASS)'!B9+'RLT7(UNCLASS)'!C13*'CL V SUM (UNCLASS)'!B10+'RLT7(UNCLASS)'!C14*'CL V SUM (UNCLASS)'!B11+'RLT7(UNCLASS)'!C15*'CL V SUM (UNCLASS)'!B12+'RLT7(UNCLASS)'!C16*'CL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153">
        <v>0</v>
      </c>
      <c r="Y71" s="154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(UNCLASS)'!D2+'RLT7(UNCLASS)'!C6*'CL V SUM (UNCLASS)'!D3+'RLT7(UNCLASS)'!C7*'CL V SUM (UNCLASS)'!D4+'RLT7(UNCLASS)'!C8*'CL V SUM (UNCLASS)'!D5+'RLT7(UNCLASS)'!C9*'CL V SUM (UNCLASS)'!D6+'RLT7(UNCLASS)'!C10*'CL V SUM (UNCLASS)'!D7+'RLT7(UNCLASS)'!C11*'CL V SUM (UNCLASS)'!D8+'RLT7(UNCLASS)'!C12*'CL V SUM (UNCLASS)'!D9+'RLT7(UNCLASS)'!C13*'CL V SUM (UNCLASS)'!D10+'RLT7(UNCLASS)'!C14*'CL V SUM (UNCLASS)'!D11+'RLT7(UNCLASS)'!C15*'CL V SUM (UNCLASS)'!D12+'RLT7(UNCLASS)'!C16*'CL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153">
        <v>0</v>
      </c>
      <c r="Y72" s="154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153">
        <v>0</v>
      </c>
      <c r="Y73" s="154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153">
        <v>0</v>
      </c>
      <c r="Y74" s="154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(UNCLASS)'!E2+'RLT7(UNCLASS)'!C6*'CL V SUM (UNCLASS)'!E3+'RLT7(UNCLASS)'!C7*'CL V SUM (UNCLASS)'!E4+'RLT7(UNCLASS)'!C8*'CL V SUM (UNCLASS)'!E5+'RLT7(UNCLASS)'!C9*'CL V SUM (UNCLASS)'!E6+'RLT7(UNCLASS)'!C10*'CL V SUM (UNCLASS)'!E7+'RLT7(UNCLASS)'!C11*'CL V SUM (UNCLASS)'!E8+'RLT7(UNCLASS)'!C12*'CL V SUM (UNCLASS)'!E9+'RLT7(UNCLASS)'!C13*'CL V SUM (UNCLASS)'!E10+'RLT7(UNCLASS)'!C14*'CL V SUM (UNCLASS)'!E11+'RLT7(UNCLASS)'!C15*'CL V SUM (UNCLASS)'!E12+'RLT7(UNCLASS)'!C16*'CL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153">
        <v>0</v>
      </c>
      <c r="Y75" s="154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(UNCLASS)'!G2+'RLT7(UNCLASS)'!C6*'CL V SUM (UNCLASS)'!G3+'RLT7(UNCLASS)'!C7*'CL V SUM (UNCLASS)'!G4+'RLT7(UNCLASS)'!C8*'CL V SUM (UNCLASS)'!G5+'RLT7(UNCLASS)'!C9*'CL V SUM (UNCLASS)'!G6+'RLT7(UNCLASS)'!C10*'CL V SUM (UNCLASS)'!G7+'RLT7(UNCLASS)'!C11*'CL V SUM (UNCLASS)'!G8+'RLT7(UNCLASS)'!C12*'CL V SUM (UNCLASS)'!G9+'RLT7(UNCLASS)'!C13*'CL V SUM (UNCLASS)'!G10+'RLT7(UNCLASS)'!C14*'CL V SUM (UNCLASS)'!G11+'RLT7(UNCLASS)'!C15*'CL V SUM (UNCLASS)'!G12+'RLT7(UNCLASS)'!C16*'CL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153">
        <v>0</v>
      </c>
      <c r="Y76" s="154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153">
        <v>0</v>
      </c>
      <c r="Y77" s="154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153">
        <v>0</v>
      </c>
      <c r="Y78" s="154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(UNCLASS)'!H2+'RLT7(UNCLASS)'!C6*'CL V SUM (UNCLASS)'!H3+'RLT7(UNCLASS)'!C7*'CL V SUM (UNCLASS)'!H4+'RLT7(UNCLASS)'!C8*'CL V SUM (UNCLASS)'!H5+'RLT7(UNCLASS)'!C9*'CL V SUM (UNCLASS)'!H6+'RLT7(UNCLASS)'!C10*'CL V SUM (UNCLASS)'!H7+'RLT7(UNCLASS)'!C11*'CL V SUM (UNCLASS)'!H8+'RLT7(UNCLASS)'!C12*'CL V SUM (UNCLASS)'!H9+'RLT7(UNCLASS)'!C13*'CL V SUM (UNCLASS)'!H10+'RLT7(UNCLASS)'!C14*'CL V SUM (UNCLASS)'!H11+'RLT7(UNCLASS)'!C15*'CL V SUM (UNCLASS)'!H12+'RLT7(UNCLASS)'!C16*'CL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153">
        <v>0</v>
      </c>
      <c r="Y79" s="154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(UNCLASS)'!J2+'RLT7(UNCLASS)'!C6*'CL V SUM (UNCLASS)'!J3+'RLT7(UNCLASS)'!C7*'CL V SUM (UNCLASS)'!J4+'RLT7(UNCLASS)'!C8*'CL V SUM (UNCLASS)'!J5+'RLT7(UNCLASS)'!C9*'CL V SUM (UNCLASS)'!J6+'RLT7(UNCLASS)'!C10*'CL V SUM (UNCLASS)'!J7+'RLT7(UNCLASS)'!C11*'CL V SUM (UNCLASS)'!J8+'RLT7(UNCLASS)'!C12*'CL V SUM (UNCLASS)'!J9+'RLT7(UNCLASS)'!C13*'CL V SUM (UNCLASS)'!J10+'RLT7(UNCLASS)'!C14*'CL V SUM (UNCLASS)'!J11+'RLT7(UNCLASS)'!C15*'CL V SUM (UNCLASS)'!J12+'RLT7(UNCLASS)'!C16*'CL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153">
        <v>0</v>
      </c>
      <c r="Y80" s="154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153">
        <v>0</v>
      </c>
      <c r="Y81" s="154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153">
        <v>0</v>
      </c>
      <c r="Y82" s="154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153">
        <v>0</v>
      </c>
      <c r="Y83" s="154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153">
        <v>0</v>
      </c>
      <c r="Y84" s="154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153">
        <v>0</v>
      </c>
      <c r="Y85" s="154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153">
        <v>0</v>
      </c>
      <c r="Y86" s="154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153">
        <v>0</v>
      </c>
      <c r="Y87" s="154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153">
        <v>0</v>
      </c>
      <c r="Y88" s="154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153">
        <v>0</v>
      </c>
      <c r="Y89" s="154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153">
        <v>0</v>
      </c>
      <c r="Y90" s="154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153">
        <v>0</v>
      </c>
      <c r="Y91" s="154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153">
        <v>0</v>
      </c>
      <c r="Y92" s="154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153">
        <v>0</v>
      </c>
      <c r="Y93" s="154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153">
        <v>0</v>
      </c>
      <c r="Y94" s="154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153">
        <v>0</v>
      </c>
      <c r="Y95" s="154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153">
        <v>0</v>
      </c>
      <c r="Y96" s="154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153">
        <v>0</v>
      </c>
      <c r="Y97" s="154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153">
        <v>0</v>
      </c>
      <c r="Y98" s="154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153">
        <v>0</v>
      </c>
      <c r="Y99" s="154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153">
        <v>0</v>
      </c>
      <c r="Y100" s="154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153">
        <v>0</v>
      </c>
      <c r="Y101" s="154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153">
        <v>0</v>
      </c>
      <c r="Y102" s="154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153">
        <v>0</v>
      </c>
      <c r="Y103" s="154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153">
        <v>0</v>
      </c>
      <c r="Y104" s="154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153">
        <v>0</v>
      </c>
      <c r="Y105" s="154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153">
        <v>0</v>
      </c>
      <c r="Y106" s="154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153">
        <v>0</v>
      </c>
      <c r="Y107" s="154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153">
        <v>0</v>
      </c>
      <c r="Y108" s="154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153">
        <v>0</v>
      </c>
      <c r="Y109" s="154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153">
        <v>0</v>
      </c>
      <c r="Y110" s="154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153">
        <v>0</v>
      </c>
      <c r="Y111" s="154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153">
        <v>0</v>
      </c>
      <c r="Y112" s="154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153">
        <v>0</v>
      </c>
      <c r="Y113" s="154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153">
        <v>0</v>
      </c>
      <c r="Y114" s="154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153">
        <v>0</v>
      </c>
      <c r="Y115" s="154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153">
        <v>0</v>
      </c>
      <c r="Y116" s="154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153">
        <v>0</v>
      </c>
      <c r="Y117" s="154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153">
        <v>0</v>
      </c>
      <c r="Y118" s="154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153">
        <v>0</v>
      </c>
      <c r="Y119" s="154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153">
        <v>0</v>
      </c>
      <c r="Y120" s="154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153">
        <v>0</v>
      </c>
      <c r="Y121" s="154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153">
        <v>0</v>
      </c>
      <c r="Y122" s="154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153">
        <v>0</v>
      </c>
      <c r="Y123" s="154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153">
        <v>0</v>
      </c>
      <c r="Y124" s="154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153">
        <v>0</v>
      </c>
      <c r="Y125" s="154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153">
        <v>0</v>
      </c>
      <c r="Y126" s="154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153">
        <v>0</v>
      </c>
      <c r="Y127" s="154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153">
        <v>0</v>
      </c>
      <c r="Y128" s="154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153">
        <v>0</v>
      </c>
      <c r="Y129" s="154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153">
        <v>0</v>
      </c>
      <c r="Y130" s="154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153">
        <v>0</v>
      </c>
      <c r="Y131" s="154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153">
        <v>0</v>
      </c>
      <c r="Y132" s="154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153">
        <v>0</v>
      </c>
      <c r="Y133" s="154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153">
        <v>0</v>
      </c>
      <c r="Y134" s="154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153">
        <v>0</v>
      </c>
      <c r="Y135" s="154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153">
        <v>0</v>
      </c>
      <c r="Y136" s="154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153">
        <v>0</v>
      </c>
      <c r="Y137" s="154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153">
        <v>0</v>
      </c>
      <c r="Y138" s="154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153">
        <v>0</v>
      </c>
      <c r="Y139" s="154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153">
        <v>0</v>
      </c>
      <c r="Y140" s="154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153">
        <v>0</v>
      </c>
      <c r="Y141" s="154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153">
        <v>0</v>
      </c>
      <c r="Y142" s="154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153">
        <v>0</v>
      </c>
      <c r="Y143" s="154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153">
        <v>0</v>
      </c>
      <c r="Y144" s="154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153">
        <v>0</v>
      </c>
      <c r="Y145" s="154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153">
        <v>0</v>
      </c>
      <c r="Y146" s="154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153">
        <v>0</v>
      </c>
      <c r="Y147" s="154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153">
        <v>0</v>
      </c>
      <c r="Y148" s="154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153">
        <v>0</v>
      </c>
      <c r="Y149" s="154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153">
        <v>0</v>
      </c>
      <c r="Y150" s="154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153">
        <v>0</v>
      </c>
      <c r="Y151" s="154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153">
        <v>0</v>
      </c>
      <c r="Y152" s="154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153">
        <v>0</v>
      </c>
      <c r="Y153" s="154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153">
        <v>0</v>
      </c>
      <c r="Y154" s="154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153">
        <v>0</v>
      </c>
      <c r="Y155" s="154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153">
        <v>0</v>
      </c>
      <c r="Y156" s="154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153">
        <v>0</v>
      </c>
      <c r="Y157" s="154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153">
        <v>0</v>
      </c>
      <c r="Y158" s="154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153">
        <v>0</v>
      </c>
      <c r="Y159" s="154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153">
        <v>0</v>
      </c>
      <c r="Y160" s="154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153">
        <v>0</v>
      </c>
      <c r="Y161" s="154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153">
        <v>0</v>
      </c>
      <c r="Y162" s="154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153">
        <v>0</v>
      </c>
      <c r="Y163" s="154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153">
        <v>0</v>
      </c>
      <c r="Y164" s="154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153">
        <v>0</v>
      </c>
      <c r="Y165" s="154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27"/>
      <c r="V166" s="68"/>
      <c r="W166" s="127"/>
      <c r="X166" s="127"/>
      <c r="Y166" s="12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27">
        <f t="shared" ref="CX166:DJ166" si="198">CX165</f>
        <v>0</v>
      </c>
      <c r="CY166" s="127">
        <f t="shared" si="198"/>
        <v>0</v>
      </c>
      <c r="CZ166" s="127">
        <f t="shared" si="198"/>
        <v>0</v>
      </c>
      <c r="DA166" s="127">
        <f t="shared" si="198"/>
        <v>0</v>
      </c>
      <c r="DB166" s="127">
        <f t="shared" si="198"/>
        <v>0</v>
      </c>
      <c r="DC166" s="127">
        <f t="shared" si="198"/>
        <v>0</v>
      </c>
      <c r="DD166" s="127">
        <f t="shared" si="198"/>
        <v>0</v>
      </c>
      <c r="DE166" s="127">
        <f t="shared" si="198"/>
        <v>0</v>
      </c>
      <c r="DF166" s="127">
        <f t="shared" si="198"/>
        <v>0</v>
      </c>
      <c r="DG166" s="127">
        <f t="shared" si="198"/>
        <v>0</v>
      </c>
      <c r="DH166" s="127">
        <f t="shared" si="198"/>
        <v>0</v>
      </c>
      <c r="DI166" s="127">
        <f t="shared" si="198"/>
        <v>0</v>
      </c>
      <c r="DJ166" s="127">
        <f t="shared" si="198"/>
        <v>0</v>
      </c>
      <c r="DK166" s="12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27"/>
      <c r="V168" s="68"/>
      <c r="W168" s="127"/>
      <c r="X168" s="127"/>
      <c r="Y168" s="12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104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24" customWidth="1"/>
    <col min="24" max="24" width="9.88671875" style="12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24"/>
    <col min="105" max="105" width="15.6640625" style="124" customWidth="1"/>
    <col min="106" max="106" width="13.5546875" style="124" customWidth="1"/>
    <col min="107" max="107" width="11.33203125" style="124" bestFit="1" customWidth="1"/>
    <col min="108" max="114" width="9.109375" style="124"/>
    <col min="115" max="115" width="9.109375" style="12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2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153">
        <v>0</v>
      </c>
      <c r="Y3" s="154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153">
        <v>0</v>
      </c>
      <c r="Y4" s="154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25" t="s">
        <v>120</v>
      </c>
      <c r="C5" s="98">
        <v>0</v>
      </c>
      <c r="D5" s="125" t="s">
        <v>131</v>
      </c>
      <c r="E5" s="98">
        <v>0</v>
      </c>
      <c r="F5" s="12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153">
        <v>0</v>
      </c>
      <c r="Y5" s="154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25" t="s">
        <v>123</v>
      </c>
      <c r="C6" s="98">
        <v>0</v>
      </c>
      <c r="D6" s="125" t="s">
        <v>132</v>
      </c>
      <c r="E6" s="98">
        <v>0</v>
      </c>
      <c r="F6" s="12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153">
        <v>0</v>
      </c>
      <c r="Y6" s="154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25" t="s">
        <v>121</v>
      </c>
      <c r="C7" s="98">
        <v>0</v>
      </c>
      <c r="D7" s="125" t="s">
        <v>133</v>
      </c>
      <c r="E7" s="98">
        <f>E5+E6</f>
        <v>0</v>
      </c>
      <c r="F7" s="12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153">
        <v>0</v>
      </c>
      <c r="Y7" s="154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25" t="s">
        <v>124</v>
      </c>
      <c r="C8" s="98">
        <v>0</v>
      </c>
      <c r="D8" s="99"/>
      <c r="E8" s="99"/>
      <c r="F8" s="12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153">
        <v>0</v>
      </c>
      <c r="Y8" s="154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25" t="s">
        <v>122</v>
      </c>
      <c r="C9" s="98">
        <v>0</v>
      </c>
      <c r="D9" s="125" t="s">
        <v>134</v>
      </c>
      <c r="E9" s="98">
        <v>3</v>
      </c>
      <c r="F9" s="12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153">
        <v>0</v>
      </c>
      <c r="Y9" s="154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25" t="s">
        <v>127</v>
      </c>
      <c r="C10" s="98">
        <v>0</v>
      </c>
      <c r="D10" s="125" t="s">
        <v>135</v>
      </c>
      <c r="E10" s="98">
        <v>18</v>
      </c>
      <c r="F10" s="12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153">
        <v>0</v>
      </c>
      <c r="Y10" s="154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25" t="s">
        <v>24</v>
      </c>
      <c r="C11" s="98">
        <v>0</v>
      </c>
      <c r="D11" s="125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153">
        <v>0</v>
      </c>
      <c r="Y11" s="154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25" t="s">
        <v>128</v>
      </c>
      <c r="C12" s="98">
        <v>0</v>
      </c>
      <c r="D12" s="12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153">
        <v>0</v>
      </c>
      <c r="Y12" s="154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2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153">
        <v>0</v>
      </c>
      <c r="Y13" s="154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2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153">
        <v>0</v>
      </c>
      <c r="Y14" s="154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2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153">
        <v>0</v>
      </c>
      <c r="Y15" s="154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2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153">
        <v>0</v>
      </c>
      <c r="Y16" s="154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2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153">
        <v>0</v>
      </c>
      <c r="Y17" s="154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153">
        <v>0</v>
      </c>
      <c r="Y18" s="154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153">
        <v>0</v>
      </c>
      <c r="Y19" s="154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153">
        <v>0</v>
      </c>
      <c r="Y20" s="154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153">
        <v>0</v>
      </c>
      <c r="Y21" s="154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153">
        <v>0</v>
      </c>
      <c r="Y22" s="154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153">
        <v>0</v>
      </c>
      <c r="Y23" s="154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153">
        <v>0</v>
      </c>
      <c r="Y24" s="154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153">
        <v>0</v>
      </c>
      <c r="Y25" s="154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153">
        <v>0</v>
      </c>
      <c r="Y26" s="154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153">
        <v>0</v>
      </c>
      <c r="Y27" s="154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153">
        <v>0</v>
      </c>
      <c r="Y28" s="154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153">
        <v>0</v>
      </c>
      <c r="Y29" s="154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153">
        <v>0</v>
      </c>
      <c r="Y30" s="154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153">
        <v>0</v>
      </c>
      <c r="Y31" s="154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153">
        <v>0</v>
      </c>
      <c r="Y32" s="154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153">
        <v>0</v>
      </c>
      <c r="Y33" s="154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153">
        <v>0</v>
      </c>
      <c r="Y34" s="154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153">
        <v>0</v>
      </c>
      <c r="Y35" s="154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153">
        <v>0</v>
      </c>
      <c r="Y36" s="154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153">
        <v>0</v>
      </c>
      <c r="Y37" s="154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153">
        <v>0</v>
      </c>
      <c r="Y38" s="154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153">
        <v>0</v>
      </c>
      <c r="Y39" s="154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153">
        <v>0</v>
      </c>
      <c r="Y40" s="154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153">
        <v>0</v>
      </c>
      <c r="Y41" s="154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153">
        <v>0</v>
      </c>
      <c r="Y42" s="154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153">
        <v>0</v>
      </c>
      <c r="Y43" s="154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153">
        <v>0</v>
      </c>
      <c r="Y44" s="154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153">
        <v>0</v>
      </c>
      <c r="Y45" s="154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153">
        <v>0</v>
      </c>
      <c r="Y46" s="154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153">
        <v>0</v>
      </c>
      <c r="Y47" s="154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153">
        <v>0</v>
      </c>
      <c r="Y48" s="154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153">
        <v>0</v>
      </c>
      <c r="Y49" s="154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153">
        <v>0</v>
      </c>
      <c r="Y50" s="154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153">
        <v>0</v>
      </c>
      <c r="Y51" s="154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153">
        <v>0</v>
      </c>
      <c r="Y52" s="154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153">
        <v>0</v>
      </c>
      <c r="Y53" s="154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153">
        <v>0</v>
      </c>
      <c r="Y54" s="154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153">
        <v>0</v>
      </c>
      <c r="Y55" s="154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153">
        <v>0</v>
      </c>
      <c r="Y56" s="154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153">
        <v>0</v>
      </c>
      <c r="Y57" s="154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153">
        <v>0</v>
      </c>
      <c r="Y58" s="154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153">
        <v>0</v>
      </c>
      <c r="Y59" s="154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153">
        <v>0</v>
      </c>
      <c r="Y60" s="154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153">
        <v>0</v>
      </c>
      <c r="Y61" s="154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153">
        <v>0</v>
      </c>
      <c r="Y62" s="154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153">
        <v>0</v>
      </c>
      <c r="Y63" s="154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153">
        <v>0</v>
      </c>
      <c r="Y64" s="154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153">
        <v>0</v>
      </c>
      <c r="Y65" s="154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153">
        <v>0</v>
      </c>
      <c r="Y66" s="154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153">
        <v>0</v>
      </c>
      <c r="Y67" s="154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153">
        <v>0</v>
      </c>
      <c r="Y68" s="154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153">
        <v>0</v>
      </c>
      <c r="Y69" s="154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153">
        <v>0</v>
      </c>
      <c r="Y70" s="154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(UNCLASS)'!B2+'RLT4(UNCLASS)'!C6*'CL V SUM (UNCLASS)'!B3+'RLT4(UNCLASS)'!C7*'CL V SUM (UNCLASS)'!B4+'RLT4(UNCLASS)'!C8*'CL V SUM (UNCLASS)'!B5+'RLT4(UNCLASS)'!C9*'CL V SUM (UNCLASS)'!B6+'RLT4(UNCLASS)'!C10*'CL V SUM (UNCLASS)'!B7+'RLT4(UNCLASS)'!C11*'CL V SUM (UNCLASS)'!B8+'RLT4(UNCLASS)'!C12*'CL V SUM (UNCLASS)'!B9+'RLT4(UNCLASS)'!C13*'CL V SUM (UNCLASS)'!B10+'RLT4(UNCLASS)'!C14*'CL V SUM (UNCLASS)'!B11+'RLT4(UNCLASS)'!C15*'CL V SUM (UNCLASS)'!B12+'RLT4(UNCLASS)'!C16*'CL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153">
        <v>0</v>
      </c>
      <c r="Y71" s="154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(UNCLASS)'!D2+'RLT4(UNCLASS)'!C6*'CL V SUM (UNCLASS)'!D3+'RLT4(UNCLASS)'!C7*'CL V SUM (UNCLASS)'!D4+'RLT4(UNCLASS)'!C8*'CL V SUM (UNCLASS)'!D5+'RLT4(UNCLASS)'!C9*'CL V SUM (UNCLASS)'!D6+'RLT4(UNCLASS)'!C10*'CL V SUM (UNCLASS)'!D7+'RLT4(UNCLASS)'!C11*'CL V SUM (UNCLASS)'!D8+'RLT4(UNCLASS)'!C12*'CL V SUM (UNCLASS)'!D9+'RLT4(UNCLASS)'!C13*'CL V SUM (UNCLASS)'!D10+'RLT4(UNCLASS)'!C14*'CL V SUM (UNCLASS)'!D11+'RLT4(UNCLASS)'!C15*'CL V SUM (UNCLASS)'!D12+'RLT4(UNCLASS)'!C16*'CL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153">
        <v>0</v>
      </c>
      <c r="Y72" s="154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153">
        <v>0</v>
      </c>
      <c r="Y73" s="154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153">
        <v>0</v>
      </c>
      <c r="Y74" s="154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(UNCLASS)'!E2+'RLT4(UNCLASS)'!C6*'CL V SUM (UNCLASS)'!E3+'RLT4(UNCLASS)'!C7*'CL V SUM (UNCLASS)'!E4+'RLT4(UNCLASS)'!C8*'CL V SUM (UNCLASS)'!E5+'RLT4(UNCLASS)'!C9*'CL V SUM (UNCLASS)'!E6+'RLT4(UNCLASS)'!C10*'CL V SUM (UNCLASS)'!E7+'RLT4(UNCLASS)'!C11*'CL V SUM (UNCLASS)'!E8+'RLT4(UNCLASS)'!C12*'CL V SUM (UNCLASS)'!E9+'RLT4(UNCLASS)'!C13*'CL V SUM (UNCLASS)'!E10+'RLT4(UNCLASS)'!C14*'CL V SUM (UNCLASS)'!E11+'RLT4(UNCLASS)'!C15*'CL V SUM (UNCLASS)'!E12+'RLT4(UNCLASS)'!C16*'CL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153">
        <v>0</v>
      </c>
      <c r="Y75" s="154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(UNCLASS)'!G2+'RLT4(UNCLASS)'!C6*'CL V SUM (UNCLASS)'!G3+'RLT4(UNCLASS)'!C7*'CL V SUM (UNCLASS)'!G4+'RLT4(UNCLASS)'!C8*'CL V SUM (UNCLASS)'!G5+'RLT4(UNCLASS)'!C9*'CL V SUM (UNCLASS)'!G6+'RLT4(UNCLASS)'!C10*'CL V SUM (UNCLASS)'!G7+'RLT4(UNCLASS)'!C11*'CL V SUM (UNCLASS)'!G8+'RLT4(UNCLASS)'!C12*'CL V SUM (UNCLASS)'!G9+'RLT4(UNCLASS)'!C13*'CL V SUM (UNCLASS)'!G10+'RLT4(UNCLASS)'!C14*'CL V SUM (UNCLASS)'!G11+'RLT4(UNCLASS)'!C15*'CL V SUM (UNCLASS)'!G12+'RLT4(UNCLASS)'!C16*'CL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153">
        <v>0</v>
      </c>
      <c r="Y76" s="154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153">
        <v>0</v>
      </c>
      <c r="Y77" s="154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153">
        <v>0</v>
      </c>
      <c r="Y78" s="154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(UNCLASS)'!H2+'RLT4(UNCLASS)'!C6*'CL V SUM (UNCLASS)'!H3+'RLT4(UNCLASS)'!C7*'CL V SUM (UNCLASS)'!H4+'RLT4(UNCLASS)'!C8*'CL V SUM (UNCLASS)'!H5+'RLT4(UNCLASS)'!C9*'CL V SUM (UNCLASS)'!H6+'RLT4(UNCLASS)'!C10*'CL V SUM (UNCLASS)'!H7+'RLT4(UNCLASS)'!C11*'CL V SUM (UNCLASS)'!H8+'RLT4(UNCLASS)'!C12*'CL V SUM (UNCLASS)'!H9+'RLT4(UNCLASS)'!C13*'CL V SUM (UNCLASS)'!H10+'RLT4(UNCLASS)'!C14*'CL V SUM (UNCLASS)'!H11+'RLT4(UNCLASS)'!C15*'CL V SUM (UNCLASS)'!H12+'RLT4(UNCLASS)'!C16*'CL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153">
        <v>0</v>
      </c>
      <c r="Y79" s="154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(UNCLASS)'!J2+'RLT4(UNCLASS)'!C6*'CL V SUM (UNCLASS)'!J3+'RLT4(UNCLASS)'!C7*'CL V SUM (UNCLASS)'!J4+'RLT4(UNCLASS)'!C8*'CL V SUM (UNCLASS)'!J5+'RLT4(UNCLASS)'!C9*'CL V SUM (UNCLASS)'!J6+'RLT4(UNCLASS)'!C10*'CL V SUM (UNCLASS)'!J7+'RLT4(UNCLASS)'!C11*'CL V SUM (UNCLASS)'!J8+'RLT4(UNCLASS)'!C12*'CL V SUM (UNCLASS)'!J9+'RLT4(UNCLASS)'!C13*'CL V SUM (UNCLASS)'!J10+'RLT4(UNCLASS)'!C14*'CL V SUM (UNCLASS)'!J11+'RLT4(UNCLASS)'!C15*'CL V SUM (UNCLASS)'!J12+'RLT4(UNCLASS)'!C16*'CL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153">
        <v>0</v>
      </c>
      <c r="Y80" s="154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153">
        <v>0</v>
      </c>
      <c r="Y81" s="154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153">
        <v>0</v>
      </c>
      <c r="Y82" s="154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153">
        <v>0</v>
      </c>
      <c r="Y83" s="154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153">
        <v>0</v>
      </c>
      <c r="Y84" s="154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153">
        <v>0</v>
      </c>
      <c r="Y85" s="154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153">
        <v>0</v>
      </c>
      <c r="Y86" s="154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153">
        <v>0</v>
      </c>
      <c r="Y87" s="154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153">
        <v>0</v>
      </c>
      <c r="Y88" s="154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153">
        <v>0</v>
      </c>
      <c r="Y89" s="154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153">
        <v>0</v>
      </c>
      <c r="Y90" s="154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153">
        <v>0</v>
      </c>
      <c r="Y91" s="154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153">
        <v>0</v>
      </c>
      <c r="Y92" s="154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153">
        <v>0</v>
      </c>
      <c r="Y93" s="154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153">
        <v>0</v>
      </c>
      <c r="Y94" s="154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153">
        <v>0</v>
      </c>
      <c r="Y95" s="154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153">
        <v>0</v>
      </c>
      <c r="Y96" s="154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153">
        <v>0</v>
      </c>
      <c r="Y97" s="154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153">
        <v>0</v>
      </c>
      <c r="Y98" s="154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153">
        <v>0</v>
      </c>
      <c r="Y99" s="154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153">
        <v>0</v>
      </c>
      <c r="Y100" s="154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153">
        <v>0</v>
      </c>
      <c r="Y101" s="154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153">
        <v>0</v>
      </c>
      <c r="Y102" s="154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153">
        <v>0</v>
      </c>
      <c r="Y103" s="154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153">
        <v>0</v>
      </c>
      <c r="Y104" s="154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153">
        <v>0</v>
      </c>
      <c r="Y105" s="154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153">
        <v>0</v>
      </c>
      <c r="Y106" s="154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153">
        <v>0</v>
      </c>
      <c r="Y107" s="154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153">
        <v>0</v>
      </c>
      <c r="Y108" s="154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153">
        <v>0</v>
      </c>
      <c r="Y109" s="154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153">
        <v>0</v>
      </c>
      <c r="Y110" s="154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153">
        <v>0</v>
      </c>
      <c r="Y111" s="154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153">
        <v>0</v>
      </c>
      <c r="Y112" s="154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153">
        <v>0</v>
      </c>
      <c r="Y113" s="154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153">
        <v>0</v>
      </c>
      <c r="Y114" s="154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153">
        <v>0</v>
      </c>
      <c r="Y115" s="154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153">
        <v>0</v>
      </c>
      <c r="Y116" s="154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153">
        <v>0</v>
      </c>
      <c r="Y117" s="154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153">
        <v>0</v>
      </c>
      <c r="Y118" s="154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153">
        <v>0</v>
      </c>
      <c r="Y119" s="154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153">
        <v>0</v>
      </c>
      <c r="Y120" s="154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153">
        <v>0</v>
      </c>
      <c r="Y121" s="154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153">
        <v>0</v>
      </c>
      <c r="Y122" s="154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153">
        <v>0</v>
      </c>
      <c r="Y123" s="154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153">
        <v>0</v>
      </c>
      <c r="Y124" s="154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153">
        <v>0</v>
      </c>
      <c r="Y125" s="154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153">
        <v>0</v>
      </c>
      <c r="Y126" s="154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153">
        <v>0</v>
      </c>
      <c r="Y127" s="154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153">
        <v>0</v>
      </c>
      <c r="Y128" s="154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153">
        <v>0</v>
      </c>
      <c r="Y129" s="154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153">
        <v>0</v>
      </c>
      <c r="Y130" s="154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153">
        <v>0</v>
      </c>
      <c r="Y131" s="154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153">
        <v>0</v>
      </c>
      <c r="Y132" s="154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153">
        <v>0</v>
      </c>
      <c r="Y133" s="154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153">
        <v>0</v>
      </c>
      <c r="Y134" s="154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153">
        <v>0</v>
      </c>
      <c r="Y135" s="154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153">
        <v>0</v>
      </c>
      <c r="Y136" s="154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153">
        <v>0</v>
      </c>
      <c r="Y137" s="154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153">
        <v>0</v>
      </c>
      <c r="Y138" s="154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153">
        <v>0</v>
      </c>
      <c r="Y139" s="154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153">
        <v>0</v>
      </c>
      <c r="Y140" s="154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153">
        <v>0</v>
      </c>
      <c r="Y141" s="154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153">
        <v>0</v>
      </c>
      <c r="Y142" s="154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153">
        <v>0</v>
      </c>
      <c r="Y143" s="154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153">
        <v>0</v>
      </c>
      <c r="Y144" s="154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153">
        <v>0</v>
      </c>
      <c r="Y145" s="154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153">
        <v>0</v>
      </c>
      <c r="Y146" s="154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153">
        <v>0</v>
      </c>
      <c r="Y147" s="154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153">
        <v>0</v>
      </c>
      <c r="Y148" s="154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153">
        <v>0</v>
      </c>
      <c r="Y149" s="154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153">
        <v>0</v>
      </c>
      <c r="Y150" s="154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153">
        <v>0</v>
      </c>
      <c r="Y151" s="154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153">
        <v>0</v>
      </c>
      <c r="Y152" s="154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153">
        <v>0</v>
      </c>
      <c r="Y153" s="154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153">
        <v>0</v>
      </c>
      <c r="Y154" s="154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153">
        <v>0</v>
      </c>
      <c r="Y155" s="154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153">
        <v>0</v>
      </c>
      <c r="Y156" s="154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153">
        <v>0</v>
      </c>
      <c r="Y157" s="154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153">
        <v>0</v>
      </c>
      <c r="Y158" s="154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153">
        <v>0</v>
      </c>
      <c r="Y159" s="154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153">
        <v>0</v>
      </c>
      <c r="Y160" s="154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153">
        <v>0</v>
      </c>
      <c r="Y161" s="154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153">
        <v>0</v>
      </c>
      <c r="Y162" s="154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153">
        <v>0</v>
      </c>
      <c r="Y163" s="154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153">
        <v>0</v>
      </c>
      <c r="Y164" s="154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153">
        <v>0</v>
      </c>
      <c r="Y165" s="154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27"/>
      <c r="V166" s="68"/>
      <c r="W166" s="127"/>
      <c r="X166" s="127"/>
      <c r="Y166" s="12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27">
        <f t="shared" ref="CX166:DJ166" si="198">CX165</f>
        <v>0</v>
      </c>
      <c r="CY166" s="127">
        <f t="shared" si="198"/>
        <v>0</v>
      </c>
      <c r="CZ166" s="127">
        <f t="shared" si="198"/>
        <v>0</v>
      </c>
      <c r="DA166" s="127">
        <f t="shared" si="198"/>
        <v>0</v>
      </c>
      <c r="DB166" s="127">
        <f t="shared" si="198"/>
        <v>0</v>
      </c>
      <c r="DC166" s="127">
        <f t="shared" si="198"/>
        <v>0</v>
      </c>
      <c r="DD166" s="127">
        <f t="shared" si="198"/>
        <v>0</v>
      </c>
      <c r="DE166" s="127">
        <f t="shared" si="198"/>
        <v>0</v>
      </c>
      <c r="DF166" s="127">
        <f t="shared" si="198"/>
        <v>0</v>
      </c>
      <c r="DG166" s="127">
        <f t="shared" si="198"/>
        <v>0</v>
      </c>
      <c r="DH166" s="127">
        <f t="shared" si="198"/>
        <v>0</v>
      </c>
      <c r="DI166" s="127">
        <f t="shared" si="198"/>
        <v>0</v>
      </c>
      <c r="DJ166" s="127">
        <f t="shared" si="198"/>
        <v>0</v>
      </c>
      <c r="DK166" s="12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27"/>
      <c r="V168" s="68"/>
      <c r="W168" s="127"/>
      <c r="X168" s="127"/>
      <c r="Y168" s="12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102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24" customWidth="1"/>
    <col min="24" max="24" width="9.88671875" style="12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24"/>
    <col min="105" max="105" width="15.6640625" style="124" customWidth="1"/>
    <col min="106" max="106" width="13.5546875" style="124" customWidth="1"/>
    <col min="107" max="107" width="11.33203125" style="124" bestFit="1" customWidth="1"/>
    <col min="108" max="114" width="9.109375" style="124"/>
    <col min="115" max="115" width="9.109375" style="12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2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25" t="s">
        <v>120</v>
      </c>
      <c r="C5" s="98">
        <v>0</v>
      </c>
      <c r="D5" s="125" t="s">
        <v>131</v>
      </c>
      <c r="E5" s="98">
        <v>0</v>
      </c>
      <c r="F5" s="12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25" t="s">
        <v>123</v>
      </c>
      <c r="C6" s="98">
        <v>0</v>
      </c>
      <c r="D6" s="125" t="s">
        <v>132</v>
      </c>
      <c r="E6" s="98">
        <v>0</v>
      </c>
      <c r="F6" s="12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25" t="s">
        <v>121</v>
      </c>
      <c r="C7" s="98">
        <v>0</v>
      </c>
      <c r="D7" s="125" t="s">
        <v>133</v>
      </c>
      <c r="E7" s="98">
        <f>E5+E6</f>
        <v>0</v>
      </c>
      <c r="F7" s="12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25" t="s">
        <v>124</v>
      </c>
      <c r="C8" s="98">
        <v>0</v>
      </c>
      <c r="D8" s="99"/>
      <c r="E8" s="99"/>
      <c r="F8" s="12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25" t="s">
        <v>122</v>
      </c>
      <c r="C9" s="98">
        <v>0</v>
      </c>
      <c r="D9" s="125" t="s">
        <v>134</v>
      </c>
      <c r="E9" s="98">
        <v>3</v>
      </c>
      <c r="F9" s="12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25" t="s">
        <v>127</v>
      </c>
      <c r="C10" s="98">
        <v>0</v>
      </c>
      <c r="D10" s="125" t="s">
        <v>135</v>
      </c>
      <c r="E10" s="98">
        <v>18</v>
      </c>
      <c r="F10" s="12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25" t="s">
        <v>24</v>
      </c>
      <c r="C11" s="98">
        <v>0</v>
      </c>
      <c r="D11" s="125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25" t="s">
        <v>128</v>
      </c>
      <c r="C12" s="98">
        <v>0</v>
      </c>
      <c r="D12" s="12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2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2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2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2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2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(UNCLASS)'!B2+'12TH REG(UNCLASS)'!C6*'CL V SUM (UNCLASS)'!B3+'12TH REG(UNCLASS)'!C7*'CL V SUM (UNCLASS)'!B4+'12TH REG(UNCLASS)'!C8*'CL V SUM (UNCLASS)'!B5+'12TH REG(UNCLASS)'!C9*'CL V SUM (UNCLASS)'!B6+'12TH REG(UNCLASS)'!C10*'CL V SUM (UNCLASS)'!B7+'12TH REG(UNCLASS)'!C11*'CL V SUM (UNCLASS)'!B8+'12TH REG(UNCLASS)'!C12*'CL V SUM (UNCLASS)'!B9+'12TH REG(UNCLASS)'!C13*'CL V SUM (UNCLASS)'!B10+'12TH REG(UNCLASS)'!C14*'CL V SUM (UNCLASS)'!B11+'12TH REG(UNCLASS)'!C15*'CL V SUM (UNCLASS)'!B12+'12TH REG(UNCLASS)'!C16*'CL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(UNCLASS)'!D2+'12TH REG(UNCLASS)'!C6*'CL V SUM (UNCLASS)'!D3+'12TH REG(UNCLASS)'!C7*'CL V SUM (UNCLASS)'!D4+'12TH REG(UNCLASS)'!C8*'CL V SUM (UNCLASS)'!D5+'12TH REG(UNCLASS)'!C9*'CL V SUM (UNCLASS)'!D6+'12TH REG(UNCLASS)'!C10*'CL V SUM (UNCLASS)'!D7+'12TH REG(UNCLASS)'!C11*'CL V SUM (UNCLASS)'!D8+'12TH REG(UNCLASS)'!C12*'CL V SUM (UNCLASS)'!D9+'12TH REG(UNCLASS)'!C13*'CL V SUM (UNCLASS)'!D10+'12TH REG(UNCLASS)'!C14*'CL V SUM (UNCLASS)'!D11+'12TH REG(UNCLASS)'!C15*'CL V SUM (UNCLASS)'!D12+'12TH REG(UNCLASS)'!C16*'CL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(UNCLASS)'!E2+'12TH REG(UNCLASS)'!C6*'CL V SUM (UNCLASS)'!E3+'12TH REG(UNCLASS)'!C7*'CL V SUM (UNCLASS)'!E4+'12TH REG(UNCLASS)'!C8*'CL V SUM (UNCLASS)'!E5+'12TH REG(UNCLASS)'!C9*'CL V SUM (UNCLASS)'!E6+'12TH REG(UNCLASS)'!C10*'CL V SUM (UNCLASS)'!E7+'12TH REG(UNCLASS)'!C11*'CL V SUM (UNCLASS)'!E8+'12TH REG(UNCLASS)'!C12*'CL V SUM (UNCLASS)'!E9+'12TH REG(UNCLASS)'!C13*'CL V SUM (UNCLASS)'!E10+'12TH REG(UNCLASS)'!C14*'CL V SUM (UNCLASS)'!E11+'12TH REG(UNCLASS)'!C15*'CL V SUM (UNCLASS)'!E12+'12TH REG(UNCLASS)'!C16*'CL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(UNCLASS)'!G2+'12TH REG(UNCLASS)'!C6*'CL V SUM (UNCLASS)'!G3+'12TH REG(UNCLASS)'!C7*'CL V SUM (UNCLASS)'!G4+'12TH REG(UNCLASS)'!C8*'CL V SUM (UNCLASS)'!G5+'12TH REG(UNCLASS)'!C9*'CL V SUM (UNCLASS)'!G6+'12TH REG(UNCLASS)'!C10*'CL V SUM (UNCLASS)'!G7+'12TH REG(UNCLASS)'!C11*'CL V SUM (UNCLASS)'!G8+'12TH REG(UNCLASS)'!C12*'CL V SUM (UNCLASS)'!G9+'12TH REG(UNCLASS)'!C13*'CL V SUM (UNCLASS)'!G10+'12TH REG(UNCLASS)'!C14*'CL V SUM (UNCLASS)'!G11+'12TH REG(UNCLASS)'!C15*'CL V SUM (UNCLASS)'!G12+'12TH REG(UNCLASS)'!C16*'CL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(UNCLASS)'!H2+'12TH REG(UNCLASS)'!C6*'CL V SUM (UNCLASS)'!H3+'12TH REG(UNCLASS)'!C7*'CL V SUM (UNCLASS)'!H4+'12TH REG(UNCLASS)'!C8*'CL V SUM (UNCLASS)'!H5+'12TH REG(UNCLASS)'!C9*'CL V SUM (UNCLASS)'!H6+'12TH REG(UNCLASS)'!C10*'CL V SUM (UNCLASS)'!H7+'12TH REG(UNCLASS)'!C11*'CL V SUM (UNCLASS)'!H8+'12TH REG(UNCLASS)'!C12*'CL V SUM (UNCLASS)'!H9+'12TH REG(UNCLASS)'!C13*'CL V SUM (UNCLASS)'!H10+'12TH REG(UNCLASS)'!C14*'CL V SUM (UNCLASS)'!H11+'12TH REG(UNCLASS)'!C15*'CL V SUM (UNCLASS)'!H12+'12TH REG(UNCLASS)'!C16*'CL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(UNCLASS)'!J2+'12TH REG(UNCLASS)'!C6*'CL V SUM (UNCLASS)'!J3+'12TH REG(UNCLASS)'!C7*'CL V SUM (UNCLASS)'!J4+'12TH REG(UNCLASS)'!C8*'CL V SUM (UNCLASS)'!J5+'12TH REG(UNCLASS)'!C9*'CL V SUM (UNCLASS)'!J6+'12TH REG(UNCLASS)'!C10*'CL V SUM (UNCLASS)'!J7+'12TH REG(UNCLASS)'!C11*'CL V SUM (UNCLASS)'!J8+'12TH REG(UNCLASS)'!C12*'CL V SUM (UNCLASS)'!J9+'12TH REG(UNCLASS)'!C13*'CL V SUM (UNCLASS)'!J10+'12TH REG(UNCLASS)'!C14*'CL V SUM (UNCLASS)'!J11+'12TH REG(UNCLASS)'!C15*'CL V SUM (UNCLASS)'!J12+'12TH REG(UNCLASS)'!C16*'CL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27"/>
      <c r="V166" s="68"/>
      <c r="W166" s="127"/>
      <c r="X166" s="127"/>
      <c r="Y166" s="12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27">
        <f t="shared" ref="CX166:DJ166" si="198">CX165</f>
        <v>0</v>
      </c>
      <c r="CY166" s="127">
        <f t="shared" si="198"/>
        <v>0</v>
      </c>
      <c r="CZ166" s="127">
        <f t="shared" si="198"/>
        <v>0</v>
      </c>
      <c r="DA166" s="127">
        <f t="shared" si="198"/>
        <v>0</v>
      </c>
      <c r="DB166" s="127">
        <f t="shared" si="198"/>
        <v>0</v>
      </c>
      <c r="DC166" s="127">
        <f t="shared" si="198"/>
        <v>0</v>
      </c>
      <c r="DD166" s="127">
        <f t="shared" si="198"/>
        <v>0</v>
      </c>
      <c r="DE166" s="127">
        <f t="shared" si="198"/>
        <v>0</v>
      </c>
      <c r="DF166" s="127">
        <f t="shared" si="198"/>
        <v>0</v>
      </c>
      <c r="DG166" s="127">
        <f t="shared" si="198"/>
        <v>0</v>
      </c>
      <c r="DH166" s="127">
        <f t="shared" si="198"/>
        <v>0</v>
      </c>
      <c r="DI166" s="127">
        <f t="shared" si="198"/>
        <v>0</v>
      </c>
      <c r="DJ166" s="127">
        <f t="shared" si="198"/>
        <v>0</v>
      </c>
      <c r="DK166" s="12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27"/>
      <c r="V168" s="68"/>
      <c r="W168" s="127"/>
      <c r="X168" s="127"/>
      <c r="Y168" s="12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3" activePane="bottomRight" state="frozen"/>
      <selection pane="topRight" activeCell="H1" sqref="H1"/>
      <selection pane="bottomLeft" activeCell="A3" sqref="A3"/>
      <selection pane="bottomRight" activeCell="W165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24" customWidth="1"/>
    <col min="24" max="24" width="9.88671875" style="12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24"/>
    <col min="105" max="105" width="15.6640625" style="124" customWidth="1"/>
    <col min="106" max="106" width="13.5546875" style="124" customWidth="1"/>
    <col min="107" max="107" width="11.33203125" style="124" bestFit="1" customWidth="1"/>
    <col min="108" max="114" width="9.109375" style="124"/>
    <col min="115" max="115" width="9.109375" style="12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2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25" t="s">
        <v>120</v>
      </c>
      <c r="C5" s="98">
        <v>0</v>
      </c>
      <c r="D5" s="125" t="s">
        <v>131</v>
      </c>
      <c r="E5" s="98">
        <v>0</v>
      </c>
      <c r="F5" s="12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25" t="s">
        <v>123</v>
      </c>
      <c r="C6" s="98">
        <v>0</v>
      </c>
      <c r="D6" s="125" t="s">
        <v>132</v>
      </c>
      <c r="E6" s="98">
        <v>0</v>
      </c>
      <c r="F6" s="12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25" t="s">
        <v>121</v>
      </c>
      <c r="C7" s="98">
        <v>0</v>
      </c>
      <c r="D7" s="125" t="s">
        <v>133</v>
      </c>
      <c r="E7" s="98">
        <f>E5+E6</f>
        <v>0</v>
      </c>
      <c r="F7" s="12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25" t="s">
        <v>124</v>
      </c>
      <c r="C8" s="98">
        <v>0</v>
      </c>
      <c r="D8" s="99"/>
      <c r="E8" s="99"/>
      <c r="F8" s="12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25" t="s">
        <v>122</v>
      </c>
      <c r="C9" s="98">
        <v>0</v>
      </c>
      <c r="D9" s="125" t="s">
        <v>134</v>
      </c>
      <c r="E9" s="98">
        <v>3</v>
      </c>
      <c r="F9" s="12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25" t="s">
        <v>127</v>
      </c>
      <c r="C10" s="98">
        <v>0</v>
      </c>
      <c r="D10" s="125" t="s">
        <v>135</v>
      </c>
      <c r="E10" s="98">
        <v>18</v>
      </c>
      <c r="F10" s="12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25" t="s">
        <v>24</v>
      </c>
      <c r="C11" s="98">
        <v>0</v>
      </c>
      <c r="D11" s="125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25" t="s">
        <v>128</v>
      </c>
      <c r="C12" s="98">
        <v>0</v>
      </c>
      <c r="D12" s="12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2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2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2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2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2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(UNCLASS)'!B2+'HQBN(UNCLASS)'!C6*'CL V SUM (UNCLASS)'!B3+'HQBN(UNCLASS)'!C7*'CL V SUM (UNCLASS)'!B4+'HQBN(UNCLASS)'!C8*'CL V SUM (UNCLASS)'!B5+'HQBN(UNCLASS)'!C9*'CL V SUM (UNCLASS)'!B6+'HQBN(UNCLASS)'!C10*'CL V SUM (UNCLASS)'!B7+'HQBN(UNCLASS)'!C11*'CL V SUM (UNCLASS)'!B8+'HQBN(UNCLASS)'!C12*'CL V SUM (UNCLASS)'!B9+'HQBN(UNCLASS)'!C13*'CL V SUM (UNCLASS)'!B10+'HQBN(UNCLASS)'!C14*'CL V SUM (UNCLASS)'!B11+'HQBN(UNCLASS)'!C15*'CL V SUM (UNCLASS)'!B12+'HQBN(UNCLASS)'!C16*'CL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(UNCLASS)'!D2+'HQBN(UNCLASS)'!C6*'CL V SUM (UNCLASS)'!D3+'HQBN(UNCLASS)'!C7*'CL V SUM (UNCLASS)'!D4+'HQBN(UNCLASS)'!C8*'CL V SUM (UNCLASS)'!D5+'HQBN(UNCLASS)'!C9*'CL V SUM (UNCLASS)'!D6+'HQBN(UNCLASS)'!C10*'CL V SUM (UNCLASS)'!D7+'HQBN(UNCLASS)'!C11*'CL V SUM (UNCLASS)'!D8+'HQBN(UNCLASS)'!C12*'CL V SUM (UNCLASS)'!D9+'HQBN(UNCLASS)'!C13*'CL V SUM (UNCLASS)'!D10+'HQBN(UNCLASS)'!C14*'CL V SUM (UNCLASS)'!D11+'HQBN(UNCLASS)'!C15*'CL V SUM (UNCLASS)'!D12+'HQBN(UNCLASS)'!C16*'CL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(UNCLASS)'!E2+'HQBN(UNCLASS)'!C6*'CL V SUM (UNCLASS)'!E3+'HQBN(UNCLASS)'!C7*'CL V SUM (UNCLASS)'!E4+'HQBN(UNCLASS)'!C8*'CL V SUM (UNCLASS)'!E5+'HQBN(UNCLASS)'!C9*'CL V SUM (UNCLASS)'!E6+'HQBN(UNCLASS)'!C10*'CL V SUM (UNCLASS)'!E7+'HQBN(UNCLASS)'!C11*'CL V SUM (UNCLASS)'!E8+'HQBN(UNCLASS)'!C12*'CL V SUM (UNCLASS)'!E9+'HQBN(UNCLASS)'!C13*'CL V SUM (UNCLASS)'!E10+'HQBN(UNCLASS)'!C14*'CL V SUM (UNCLASS)'!E11+'HQBN(UNCLASS)'!C15*'CL V SUM (UNCLASS)'!E12+'HQBN(UNCLASS)'!C16*'CL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(UNCLASS)'!G2+'HQBN(UNCLASS)'!C6*'CL V SUM (UNCLASS)'!G3+'HQBN(UNCLASS)'!C7*'CL V SUM (UNCLASS)'!G4+'HQBN(UNCLASS)'!C8*'CL V SUM (UNCLASS)'!G5+'HQBN(UNCLASS)'!C9*'CL V SUM (UNCLASS)'!G6+'HQBN(UNCLASS)'!C10*'CL V SUM (UNCLASS)'!G7+'HQBN(UNCLASS)'!C11*'CL V SUM (UNCLASS)'!G8+'HQBN(UNCLASS)'!C12*'CL V SUM (UNCLASS)'!G9+'HQBN(UNCLASS)'!C13*'CL V SUM (UNCLASS)'!G10+'HQBN(UNCLASS)'!C14*'CL V SUM (UNCLASS)'!G11+'HQBN(UNCLASS)'!C15*'CL V SUM (UNCLASS)'!G12+'HQBN(UNCLASS)'!C16*'CL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(UNCLASS)'!H2+'HQBN(UNCLASS)'!C6*'CL V SUM (UNCLASS)'!H3+'HQBN(UNCLASS)'!C7*'CL V SUM (UNCLASS)'!H4+'HQBN(UNCLASS)'!C8*'CL V SUM (UNCLASS)'!H5+'HQBN(UNCLASS)'!C9*'CL V SUM (UNCLASS)'!H6+'HQBN(UNCLASS)'!C10*'CL V SUM (UNCLASS)'!H7+'HQBN(UNCLASS)'!C11*'CL V SUM (UNCLASS)'!H8+'HQBN(UNCLASS)'!C12*'CL V SUM (UNCLASS)'!H9+'HQBN(UNCLASS)'!C13*'CL V SUM (UNCLASS)'!H10+'HQBN(UNCLASS)'!C14*'CL V SUM (UNCLASS)'!H11+'HQBN(UNCLASS)'!C15*'CL V SUM (UNCLASS)'!H12+'HQBN(UNCLASS)'!C16*'CL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(UNCLASS)'!J2+'HQBN(UNCLASS)'!C6*'CL V SUM (UNCLASS)'!J3+'HQBN(UNCLASS)'!C7*'CL V SUM (UNCLASS)'!J4+'HQBN(UNCLASS)'!C8*'CL V SUM (UNCLASS)'!J5+'HQBN(UNCLASS)'!C9*'CL V SUM (UNCLASS)'!J6+'HQBN(UNCLASS)'!C10*'CL V SUM (UNCLASS)'!J7+'HQBN(UNCLASS)'!C11*'CL V SUM (UNCLASS)'!J8+'HQBN(UNCLASS)'!C12*'CL V SUM (UNCLASS)'!J9+'HQBN(UNCLASS)'!C13*'CL V SUM (UNCLASS)'!J10+'HQBN(UNCLASS)'!C14*'CL V SUM (UNCLASS)'!J11+'HQBN(UNCLASS)'!C15*'CL V SUM (UNCLASS)'!J12+'HQBN(UNCLASS)'!C16*'CL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27"/>
      <c r="V166" s="68"/>
      <c r="W166" s="127"/>
      <c r="X166" s="127"/>
      <c r="Y166" s="12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27">
        <f t="shared" ref="CX166:DJ166" si="198">CX165</f>
        <v>0</v>
      </c>
      <c r="CY166" s="127">
        <f t="shared" si="198"/>
        <v>0</v>
      </c>
      <c r="CZ166" s="127">
        <f t="shared" si="198"/>
        <v>0</v>
      </c>
      <c r="DA166" s="127">
        <f t="shared" si="198"/>
        <v>0</v>
      </c>
      <c r="DB166" s="127">
        <f t="shared" si="198"/>
        <v>0</v>
      </c>
      <c r="DC166" s="127">
        <f t="shared" si="198"/>
        <v>0</v>
      </c>
      <c r="DD166" s="127">
        <f t="shared" si="198"/>
        <v>0</v>
      </c>
      <c r="DE166" s="127">
        <f t="shared" si="198"/>
        <v>0</v>
      </c>
      <c r="DF166" s="127">
        <f t="shared" si="198"/>
        <v>0</v>
      </c>
      <c r="DG166" s="127">
        <f t="shared" si="198"/>
        <v>0</v>
      </c>
      <c r="DH166" s="127">
        <f t="shared" si="198"/>
        <v>0</v>
      </c>
      <c r="DI166" s="127">
        <f t="shared" si="198"/>
        <v>0</v>
      </c>
      <c r="DJ166" s="127">
        <f t="shared" si="198"/>
        <v>0</v>
      </c>
      <c r="DK166" s="12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27"/>
      <c r="V168" s="68"/>
      <c r="W168" s="127"/>
      <c r="X168" s="127"/>
      <c r="Y168" s="12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H102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34" customWidth="1"/>
    <col min="24" max="24" width="9.88671875" style="13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34"/>
    <col min="105" max="105" width="15.6640625" style="134" customWidth="1"/>
    <col min="106" max="106" width="13.5546875" style="134" customWidth="1"/>
    <col min="107" max="107" width="11.33203125" style="134" bestFit="1" customWidth="1"/>
    <col min="108" max="114" width="9.109375" style="134"/>
    <col min="115" max="115" width="9.109375" style="13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3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35" t="s">
        <v>120</v>
      </c>
      <c r="C5" s="98">
        <v>0</v>
      </c>
      <c r="D5" s="135" t="s">
        <v>131</v>
      </c>
      <c r="E5" s="98">
        <v>0</v>
      </c>
      <c r="F5" s="13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35" t="s">
        <v>123</v>
      </c>
      <c r="C6" s="98">
        <v>0</v>
      </c>
      <c r="D6" s="135" t="s">
        <v>132</v>
      </c>
      <c r="E6" s="98">
        <v>0</v>
      </c>
      <c r="F6" s="13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35" t="s">
        <v>121</v>
      </c>
      <c r="C7" s="98">
        <v>0</v>
      </c>
      <c r="D7" s="135" t="s">
        <v>133</v>
      </c>
      <c r="E7" s="98">
        <f>E5+E6</f>
        <v>0</v>
      </c>
      <c r="F7" s="13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35" t="s">
        <v>124</v>
      </c>
      <c r="C8" s="98">
        <v>0</v>
      </c>
      <c r="D8" s="99"/>
      <c r="E8" s="99"/>
      <c r="F8" s="13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35" t="s">
        <v>122</v>
      </c>
      <c r="C9" s="98">
        <v>0</v>
      </c>
      <c r="D9" s="135" t="s">
        <v>134</v>
      </c>
      <c r="E9" s="98">
        <v>3</v>
      </c>
      <c r="F9" s="13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35" t="s">
        <v>127</v>
      </c>
      <c r="C10" s="98">
        <v>0</v>
      </c>
      <c r="D10" s="135" t="s">
        <v>135</v>
      </c>
      <c r="E10" s="98">
        <v>18</v>
      </c>
      <c r="F10" s="13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35" t="s">
        <v>24</v>
      </c>
      <c r="C11" s="98">
        <v>0</v>
      </c>
      <c r="D11" s="135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35" t="s">
        <v>128</v>
      </c>
      <c r="C12" s="98">
        <v>0</v>
      </c>
      <c r="D12" s="13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3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3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3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3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3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(UNCLASS)'!B2+'LAR(UNCLASS)'!C6*'CL V SUM (UNCLASS)'!B3+'LAR(UNCLASS)'!C7*'CL V SUM (UNCLASS)'!B4+'LAR(UNCLASS)'!C8*'CL V SUM (UNCLASS)'!B5+'LAR(UNCLASS)'!C9*'CL V SUM (UNCLASS)'!B6+'LAR(UNCLASS)'!C10*'CL V SUM (UNCLASS)'!B7+'LAR(UNCLASS)'!C11*'CL V SUM (UNCLASS)'!B8+'LAR(UNCLASS)'!C12*'CL V SUM (UNCLASS)'!B9+'LAR(UNCLASS)'!C13*'CL V SUM (UNCLASS)'!B10+'LAR(UNCLASS)'!C14*'CL V SUM (UNCLASS)'!B11+'LAR(UNCLASS)'!C15*'CL V SUM (UNCLASS)'!B12+'LAR(UNCLASS)'!C16*'CL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(UNCLASS)'!D2+'LAR(UNCLASS)'!C6*'CL V SUM (UNCLASS)'!D3+'LAR(UNCLASS)'!C7*'CL V SUM (UNCLASS)'!D4+'LAR(UNCLASS)'!C8*'CL V SUM (UNCLASS)'!D5+'LAR(UNCLASS)'!C9*'CL V SUM (UNCLASS)'!D6+'LAR(UNCLASS)'!C10*'CL V SUM (UNCLASS)'!D7+'LAR(UNCLASS)'!C11*'CL V SUM (UNCLASS)'!D8+'LAR(UNCLASS)'!C12*'CL V SUM (UNCLASS)'!D9+'LAR(UNCLASS)'!C13*'CL V SUM (UNCLASS)'!D10+'LAR(UNCLASS)'!C14*'CL V SUM (UNCLASS)'!D11+'LAR(UNCLASS)'!C15*'CL V SUM (UNCLASS)'!D12+'LAR(UNCLASS)'!C16*'CL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(UNCLASS)'!E2+'LAR(UNCLASS)'!C6*'CL V SUM (UNCLASS)'!E3+'LAR(UNCLASS)'!C7*'CL V SUM (UNCLASS)'!E4+'LAR(UNCLASS)'!C8*'CL V SUM (UNCLASS)'!E5+'LAR(UNCLASS)'!C9*'CL V SUM (UNCLASS)'!E6+'LAR(UNCLASS)'!C10*'CL V SUM (UNCLASS)'!E7+'LAR(UNCLASS)'!C11*'CL V SUM (UNCLASS)'!E8+'LAR(UNCLASS)'!C12*'CL V SUM (UNCLASS)'!E9+'LAR(UNCLASS)'!C13*'CL V SUM (UNCLASS)'!E10+'LAR(UNCLASS)'!C14*'CL V SUM (UNCLASS)'!E11+'LAR(UNCLASS)'!C15*'CL V SUM (UNCLASS)'!E12+'LAR(UNCLASS)'!C16*'CL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(UNCLASS)'!G2+'LAR(UNCLASS)'!C6*'CL V SUM (UNCLASS)'!G3+'LAR(UNCLASS)'!C7*'CL V SUM (UNCLASS)'!G4+'LAR(UNCLASS)'!C8*'CL V SUM (UNCLASS)'!G5+'LAR(UNCLASS)'!C9*'CL V SUM (UNCLASS)'!G6+'LAR(UNCLASS)'!C10*'CL V SUM (UNCLASS)'!G7+'LAR(UNCLASS)'!C11*'CL V SUM (UNCLASS)'!G8+'LAR(UNCLASS)'!C12*'CL V SUM (UNCLASS)'!G9+'LAR(UNCLASS)'!C13*'CL V SUM (UNCLASS)'!G10+'LAR(UNCLASS)'!C14*'CL V SUM (UNCLASS)'!G11+'LAR(UNCLASS)'!C15*'CL V SUM (UNCLASS)'!G12+'LAR(UNCLASS)'!C16*'CL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(UNCLASS)'!H2+'LAR(UNCLASS)'!C6*'CL V SUM (UNCLASS)'!H3+'LAR(UNCLASS)'!C7*'CL V SUM (UNCLASS)'!H4+'LAR(UNCLASS)'!C8*'CL V SUM (UNCLASS)'!H5+'LAR(UNCLASS)'!C9*'CL V SUM (UNCLASS)'!H6+'LAR(UNCLASS)'!C10*'CL V SUM (UNCLASS)'!H7+'LAR(UNCLASS)'!C11*'CL V SUM (UNCLASS)'!H8+'LAR(UNCLASS)'!C12*'CL V SUM (UNCLASS)'!H9+'LAR(UNCLASS)'!C13*'CL V SUM (UNCLASS)'!H10+'LAR(UNCLASS)'!C14*'CL V SUM (UNCLASS)'!H11+'LAR(UNCLASS)'!C15*'CL V SUM (UNCLASS)'!H12+'LAR(UNCLASS)'!C16*'CL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(UNCLASS)'!J2+'LAR(UNCLASS)'!C6*'CL V SUM (UNCLASS)'!J3+'LAR(UNCLASS)'!C7*'CL V SUM (UNCLASS)'!J4+'LAR(UNCLASS)'!C8*'CL V SUM (UNCLASS)'!J5+'LAR(UNCLASS)'!C9*'CL V SUM (UNCLASS)'!J6+'LAR(UNCLASS)'!C10*'CL V SUM (UNCLASS)'!J7+'LAR(UNCLASS)'!C11*'CL V SUM (UNCLASS)'!J8+'LAR(UNCLASS)'!C12*'CL V SUM (UNCLASS)'!J9+'LAR(UNCLASS)'!C13*'CL V SUM (UNCLASS)'!J10+'LAR(UNCLASS)'!C14*'CL V SUM (UNCLASS)'!J11+'LAR(UNCLASS)'!C15*'CL V SUM (UNCLASS)'!J12+'LAR(UNCLASS)'!C16*'CL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37"/>
      <c r="V166" s="68"/>
      <c r="W166" s="137"/>
      <c r="X166" s="137"/>
      <c r="Y166" s="13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37">
        <f t="shared" ref="CX166:DJ166" si="198">CX165</f>
        <v>0</v>
      </c>
      <c r="CY166" s="137">
        <f t="shared" si="198"/>
        <v>0</v>
      </c>
      <c r="CZ166" s="137">
        <f t="shared" si="198"/>
        <v>0</v>
      </c>
      <c r="DA166" s="137">
        <f t="shared" si="198"/>
        <v>0</v>
      </c>
      <c r="DB166" s="137">
        <f t="shared" si="198"/>
        <v>0</v>
      </c>
      <c r="DC166" s="137">
        <f t="shared" si="198"/>
        <v>0</v>
      </c>
      <c r="DD166" s="137">
        <f t="shared" si="198"/>
        <v>0</v>
      </c>
      <c r="DE166" s="137">
        <f t="shared" si="198"/>
        <v>0</v>
      </c>
      <c r="DF166" s="137">
        <f t="shared" si="198"/>
        <v>0</v>
      </c>
      <c r="DG166" s="137">
        <f t="shared" si="198"/>
        <v>0</v>
      </c>
      <c r="DH166" s="137">
        <f t="shared" si="198"/>
        <v>0</v>
      </c>
      <c r="DI166" s="137">
        <f t="shared" si="198"/>
        <v>0</v>
      </c>
      <c r="DJ166" s="137">
        <f t="shared" si="198"/>
        <v>0</v>
      </c>
      <c r="DK166" s="13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37"/>
      <c r="V168" s="68"/>
      <c r="W168" s="137"/>
      <c r="X168" s="137"/>
      <c r="Y168" s="13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37"/>
      <c r="CY168" s="137"/>
      <c r="CZ168" s="137"/>
      <c r="DA168" s="137"/>
      <c r="DB168" s="137"/>
      <c r="DC168" s="137"/>
      <c r="DD168" s="137"/>
      <c r="DE168" s="137"/>
      <c r="DF168" s="137"/>
      <c r="DG168" s="137"/>
      <c r="DH168" s="137"/>
      <c r="DI168" s="137"/>
      <c r="DJ168" s="137"/>
      <c r="DK168" s="13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H106" activePane="bottomRight" state="frozen"/>
      <selection pane="topRight" activeCell="H1" sqref="H1"/>
      <selection pane="bottomLeft" activeCell="A3" sqref="A3"/>
      <selection pane="bottomRight" activeCell="AH166" sqref="AH166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24" customWidth="1"/>
    <col min="24" max="24" width="9.88671875" style="12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24"/>
    <col min="105" max="105" width="15.6640625" style="124" customWidth="1"/>
    <col min="106" max="106" width="13.5546875" style="124" customWidth="1"/>
    <col min="107" max="107" width="11.33203125" style="124" bestFit="1" customWidth="1"/>
    <col min="108" max="114" width="9.109375" style="124"/>
    <col min="115" max="115" width="9.109375" style="12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2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25" t="s">
        <v>120</v>
      </c>
      <c r="C5" s="98">
        <v>0</v>
      </c>
      <c r="D5" s="125" t="s">
        <v>131</v>
      </c>
      <c r="E5" s="98">
        <v>0</v>
      </c>
      <c r="F5" s="12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25" t="s">
        <v>123</v>
      </c>
      <c r="C6" s="98">
        <v>0</v>
      </c>
      <c r="D6" s="125" t="s">
        <v>132</v>
      </c>
      <c r="E6" s="98">
        <v>0</v>
      </c>
      <c r="F6" s="12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25" t="s">
        <v>121</v>
      </c>
      <c r="C7" s="98">
        <v>0</v>
      </c>
      <c r="D7" s="125" t="s">
        <v>133</v>
      </c>
      <c r="E7" s="98">
        <f>E5+E6</f>
        <v>0</v>
      </c>
      <c r="F7" s="12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25" t="s">
        <v>124</v>
      </c>
      <c r="C8" s="98">
        <v>0</v>
      </c>
      <c r="D8" s="99"/>
      <c r="E8" s="99"/>
      <c r="F8" s="12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25" t="s">
        <v>122</v>
      </c>
      <c r="C9" s="98">
        <v>0</v>
      </c>
      <c r="D9" s="125" t="s">
        <v>134</v>
      </c>
      <c r="E9" s="98">
        <v>3</v>
      </c>
      <c r="F9" s="12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25" t="s">
        <v>127</v>
      </c>
      <c r="C10" s="98">
        <v>0</v>
      </c>
      <c r="D10" s="125" t="s">
        <v>135</v>
      </c>
      <c r="E10" s="98">
        <v>18</v>
      </c>
      <c r="F10" s="12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25" t="s">
        <v>24</v>
      </c>
      <c r="C11" s="98">
        <v>0</v>
      </c>
      <c r="D11" s="125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25" t="s">
        <v>128</v>
      </c>
      <c r="C12" s="98">
        <v>0</v>
      </c>
      <c r="D12" s="12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2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2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2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2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2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(UNCLASS)'!B2+'RECON(UNCLASS)'!C6*'CL V SUM (UNCLASS)'!B3+'RECON(UNCLASS)'!C7*'CL V SUM (UNCLASS)'!B4+'RECON(UNCLASS)'!C8*'CL V SUM (UNCLASS)'!B5+'RECON(UNCLASS)'!C9*'CL V SUM (UNCLASS)'!B6+'RECON(UNCLASS)'!C10*'CL V SUM (UNCLASS)'!B7+'RECON(UNCLASS)'!C11*'CL V SUM (UNCLASS)'!B8+'RECON(UNCLASS)'!C12*'CL V SUM (UNCLASS)'!B9+'RECON(UNCLASS)'!C13*'CL V SUM (UNCLASS)'!B10+'RECON(UNCLASS)'!C14*'CL V SUM (UNCLASS)'!B11+'RECON(UNCLASS)'!C15*'CL V SUM (UNCLASS)'!B12+'RECON(UNCLASS)'!C16*'CL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(UNCLASS)'!D2+'RECON(UNCLASS)'!C6*'CL V SUM (UNCLASS)'!D3+'RECON(UNCLASS)'!C7*'CL V SUM (UNCLASS)'!D4+'RECON(UNCLASS)'!C8*'CL V SUM (UNCLASS)'!D5+'RECON(UNCLASS)'!C9*'CL V SUM (UNCLASS)'!D6+'RECON(UNCLASS)'!C10*'CL V SUM (UNCLASS)'!D7+'RECON(UNCLASS)'!C11*'CL V SUM (UNCLASS)'!D8+'RECON(UNCLASS)'!C12*'CL V SUM (UNCLASS)'!D9+'RECON(UNCLASS)'!C13*'CL V SUM (UNCLASS)'!D10+'RECON(UNCLASS)'!C14*'CL V SUM (UNCLASS)'!D11+'RECON(UNCLASS)'!C15*'CL V SUM (UNCLASS)'!D12+'RECON(UNCLASS)'!C16*'CL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(UNCLASS)'!E2+'RECON(UNCLASS)'!C6*'CL V SUM (UNCLASS)'!E3+'RECON(UNCLASS)'!C7*'CL V SUM (UNCLASS)'!E4+'RECON(UNCLASS)'!C8*'CL V SUM (UNCLASS)'!E5+'RECON(UNCLASS)'!C9*'CL V SUM (UNCLASS)'!E6+'RECON(UNCLASS)'!C10*'CL V SUM (UNCLASS)'!E7+'RECON(UNCLASS)'!C11*'CL V SUM (UNCLASS)'!E8+'RECON(UNCLASS)'!C12*'CL V SUM (UNCLASS)'!E9+'RECON(UNCLASS)'!C13*'CL V SUM (UNCLASS)'!E10+'RECON(UNCLASS)'!C14*'CL V SUM (UNCLASS)'!E11+'RECON(UNCLASS)'!C15*'CL V SUM (UNCLASS)'!E12+'RECON(UNCLASS)'!C16*'CL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(UNCLASS)'!G2+'RECON(UNCLASS)'!C6*'CL V SUM (UNCLASS)'!G3+'RECON(UNCLASS)'!C7*'CL V SUM (UNCLASS)'!G4+'RECON(UNCLASS)'!C8*'CL V SUM (UNCLASS)'!G5+'RECON(UNCLASS)'!C9*'CL V SUM (UNCLASS)'!G6+'RECON(UNCLASS)'!C10*'CL V SUM (UNCLASS)'!G7+'RECON(UNCLASS)'!C11*'CL V SUM (UNCLASS)'!G8+'RECON(UNCLASS)'!C12*'CL V SUM (UNCLASS)'!G9+'RECON(UNCLASS)'!C13*'CL V SUM (UNCLASS)'!G10+'RECON(UNCLASS)'!C14*'CL V SUM (UNCLASS)'!G11+'RECON(UNCLASS)'!C15*'CL V SUM (UNCLASS)'!G12+'RECON(UNCLASS)'!C16*'CL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(UNCLASS)'!H2+'RECON(UNCLASS)'!C6*'CL V SUM (UNCLASS)'!H3+'RECON(UNCLASS)'!C7*'CL V SUM (UNCLASS)'!H4+'RECON(UNCLASS)'!C8*'CL V SUM (UNCLASS)'!H5+'RECON(UNCLASS)'!C9*'CL V SUM (UNCLASS)'!H6+'RECON(UNCLASS)'!C10*'CL V SUM (UNCLASS)'!H7+'RECON(UNCLASS)'!C11*'CL V SUM (UNCLASS)'!H8+'RECON(UNCLASS)'!C12*'CL V SUM (UNCLASS)'!H9+'RECON(UNCLASS)'!C13*'CL V SUM (UNCLASS)'!H10+'RECON(UNCLASS)'!C14*'CL V SUM (UNCLASS)'!H11+'RECON(UNCLASS)'!C15*'CL V SUM (UNCLASS)'!H12+'RECON(UNCLASS)'!C16*'CL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(UNCLASS)'!J2+'RECON(UNCLASS)'!C6*'CL V SUM (UNCLASS)'!J3+'RECON(UNCLASS)'!C7*'CL V SUM (UNCLASS)'!J4+'RECON(UNCLASS)'!C8*'CL V SUM (UNCLASS)'!J5+'RECON(UNCLASS)'!C9*'CL V SUM (UNCLASS)'!J6+'RECON(UNCLASS)'!C10*'CL V SUM (UNCLASS)'!J7+'RECON(UNCLASS)'!C11*'CL V SUM (UNCLASS)'!J8+'RECON(UNCLASS)'!C12*'CL V SUM (UNCLASS)'!J9+'RECON(UNCLASS)'!C13*'CL V SUM (UNCLASS)'!J10+'RECON(UNCLASS)'!C14*'CL V SUM (UNCLASS)'!J11+'RECON(UNCLASS)'!C15*'CL V SUM (UNCLASS)'!J12+'RECON(UNCLASS)'!C16*'CL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27"/>
      <c r="V166" s="68"/>
      <c r="W166" s="188"/>
      <c r="X166" s="188"/>
      <c r="Y166" s="12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27">
        <f t="shared" ref="CX166:DJ166" si="198">CX165</f>
        <v>0</v>
      </c>
      <c r="CY166" s="127">
        <f t="shared" si="198"/>
        <v>0</v>
      </c>
      <c r="CZ166" s="127">
        <f t="shared" si="198"/>
        <v>0</v>
      </c>
      <c r="DA166" s="127">
        <f t="shared" si="198"/>
        <v>0</v>
      </c>
      <c r="DB166" s="127">
        <f t="shared" si="198"/>
        <v>0</v>
      </c>
      <c r="DC166" s="127">
        <f t="shared" si="198"/>
        <v>0</v>
      </c>
      <c r="DD166" s="127">
        <f t="shared" si="198"/>
        <v>0</v>
      </c>
      <c r="DE166" s="127">
        <f t="shared" si="198"/>
        <v>0</v>
      </c>
      <c r="DF166" s="127">
        <f t="shared" si="198"/>
        <v>0</v>
      </c>
      <c r="DG166" s="127">
        <f t="shared" si="198"/>
        <v>0</v>
      </c>
      <c r="DH166" s="127">
        <f t="shared" si="198"/>
        <v>0</v>
      </c>
      <c r="DI166" s="127">
        <f t="shared" si="198"/>
        <v>0</v>
      </c>
      <c r="DJ166" s="127">
        <f t="shared" si="198"/>
        <v>0</v>
      </c>
      <c r="DK166" s="12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27"/>
      <c r="V168" s="68"/>
      <c r="W168" s="127"/>
      <c r="X168" s="127"/>
      <c r="Y168" s="12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103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38" customWidth="1"/>
    <col min="24" max="24" width="9.88671875" style="138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38"/>
    <col min="105" max="105" width="15.6640625" style="138" customWidth="1"/>
    <col min="106" max="106" width="13.5546875" style="138" customWidth="1"/>
    <col min="107" max="107" width="11.33203125" style="138" bestFit="1" customWidth="1"/>
    <col min="108" max="114" width="9.109375" style="138"/>
    <col min="115" max="115" width="9.109375" style="140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41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39" t="s">
        <v>120</v>
      </c>
      <c r="C5" s="98">
        <v>0</v>
      </c>
      <c r="D5" s="139" t="s">
        <v>131</v>
      </c>
      <c r="E5" s="98">
        <v>0</v>
      </c>
      <c r="F5" s="139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39" t="s">
        <v>123</v>
      </c>
      <c r="C6" s="98">
        <v>0</v>
      </c>
      <c r="D6" s="139" t="s">
        <v>132</v>
      </c>
      <c r="E6" s="98">
        <v>0</v>
      </c>
      <c r="F6" s="139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39" t="s">
        <v>121</v>
      </c>
      <c r="C7" s="98">
        <v>0</v>
      </c>
      <c r="D7" s="139" t="s">
        <v>133</v>
      </c>
      <c r="E7" s="98">
        <f>E5+E6</f>
        <v>0</v>
      </c>
      <c r="F7" s="139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39" t="s">
        <v>124</v>
      </c>
      <c r="C8" s="98">
        <v>0</v>
      </c>
      <c r="D8" s="99"/>
      <c r="E8" s="99"/>
      <c r="F8" s="139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39" t="s">
        <v>122</v>
      </c>
      <c r="C9" s="98">
        <v>0</v>
      </c>
      <c r="D9" s="139" t="s">
        <v>134</v>
      </c>
      <c r="E9" s="98">
        <v>3</v>
      </c>
      <c r="F9" s="139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39" t="s">
        <v>127</v>
      </c>
      <c r="C10" s="98">
        <v>0</v>
      </c>
      <c r="D10" s="139" t="s">
        <v>135</v>
      </c>
      <c r="E10" s="98">
        <v>18</v>
      </c>
      <c r="F10" s="139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39" t="s">
        <v>24</v>
      </c>
      <c r="C11" s="98">
        <v>0</v>
      </c>
      <c r="D11" s="139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39" t="s">
        <v>128</v>
      </c>
      <c r="C12" s="98">
        <v>0</v>
      </c>
      <c r="D12" s="139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39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39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39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39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39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(UNCLASS)'!B2+'LE(UNCLASS)'!C6*'CL V SUM (UNCLASS)'!B3+'LE(UNCLASS)'!C7*'CL V SUM (UNCLASS)'!B4+'LE(UNCLASS)'!C8*'CL V SUM (UNCLASS)'!B5+'LE(UNCLASS)'!C9*'CL V SUM (UNCLASS)'!B6+'LE(UNCLASS)'!C10*'CL V SUM (UNCLASS)'!B7+'LE(UNCLASS)'!C11*'CL V SUM (UNCLASS)'!B8+'LE(UNCLASS)'!C12*'CL V SUM (UNCLASS)'!B9+'LE(UNCLASS)'!C13*'CL V SUM (UNCLASS)'!B10+'LE(UNCLASS)'!C14*'CL V SUM (UNCLASS)'!B11+'LE(UNCLASS)'!C15*'CL V SUM (UNCLASS)'!B12+'LE(UNCLASS)'!C16*'CL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(UNCLASS)'!D2+'LE(UNCLASS)'!C6*'CL V SUM (UNCLASS)'!D3+'LE(UNCLASS)'!C7*'CL V SUM (UNCLASS)'!D4+'LE(UNCLASS)'!C8*'CL V SUM (UNCLASS)'!D5+'LE(UNCLASS)'!C9*'CL V SUM (UNCLASS)'!D6+'LE(UNCLASS)'!C10*'CL V SUM (UNCLASS)'!D7+'LE(UNCLASS)'!C11*'CL V SUM (UNCLASS)'!D8+'LE(UNCLASS)'!C12*'CL V SUM (UNCLASS)'!D9+'LE(UNCLASS)'!C13*'CL V SUM (UNCLASS)'!D10+'LE(UNCLASS)'!C14*'CL V SUM (UNCLASS)'!D11+'LE(UNCLASS)'!C15*'CL V SUM (UNCLASS)'!D12+'LE(UNCLASS)'!C16*'CL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(UNCLASS)'!E2+'LE(UNCLASS)'!C6*'CL V SUM (UNCLASS)'!E3+'LE(UNCLASS)'!C7*'CL V SUM (UNCLASS)'!E4+'LE(UNCLASS)'!C8*'CL V SUM (UNCLASS)'!E5+'LE(UNCLASS)'!C9*'CL V SUM (UNCLASS)'!E6+'LE(UNCLASS)'!C10*'CL V SUM (UNCLASS)'!E7+'LE(UNCLASS)'!C11*'CL V SUM (UNCLASS)'!E8+'LE(UNCLASS)'!C12*'CL V SUM (UNCLASS)'!E9+'LE(UNCLASS)'!C13*'CL V SUM (UNCLASS)'!E10+'LE(UNCLASS)'!C14*'CL V SUM (UNCLASS)'!E11+'LE(UNCLASS)'!C15*'CL V SUM (UNCLASS)'!E12+'LE(UNCLASS)'!C16*'CL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(UNCLASS)'!G2+'LE(UNCLASS)'!C6*'CL V SUM (UNCLASS)'!G3+'LE(UNCLASS)'!C7*'CL V SUM (UNCLASS)'!G4+'LE(UNCLASS)'!C8*'CL V SUM (UNCLASS)'!G5+'LE(UNCLASS)'!C9*'CL V SUM (UNCLASS)'!G6+'LE(UNCLASS)'!C10*'CL V SUM (UNCLASS)'!G7+'LE(UNCLASS)'!C11*'CL V SUM (UNCLASS)'!G8+'LE(UNCLASS)'!C12*'CL V SUM (UNCLASS)'!G9+'LE(UNCLASS)'!C13*'CL V SUM (UNCLASS)'!G10+'LE(UNCLASS)'!C14*'CL V SUM (UNCLASS)'!G11+'LE(UNCLASS)'!C15*'CL V SUM (UNCLASS)'!G12+'LE(UNCLASS)'!C16*'CL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(UNCLASS)'!H2+'LE(UNCLASS)'!C6*'CL V SUM (UNCLASS)'!H3+'LE(UNCLASS)'!C7*'CL V SUM (UNCLASS)'!H4+'LE(UNCLASS)'!C8*'CL V SUM (UNCLASS)'!H5+'LE(UNCLASS)'!C9*'CL V SUM (UNCLASS)'!H6+'LE(UNCLASS)'!C10*'CL V SUM (UNCLASS)'!H7+'LE(UNCLASS)'!C11*'CL V SUM (UNCLASS)'!H8+'LE(UNCLASS)'!C12*'CL V SUM (UNCLASS)'!H9+'LE(UNCLASS)'!C13*'CL V SUM (UNCLASS)'!H10+'LE(UNCLASS)'!C14*'CL V SUM (UNCLASS)'!H11+'LE(UNCLASS)'!C15*'CL V SUM (UNCLASS)'!H12+'LE(UNCLASS)'!C16*'CL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(UNCLASS)'!J2+'LE(UNCLASS)'!C6*'CL V SUM (UNCLASS)'!J3+'LE(UNCLASS)'!C7*'CL V SUM (UNCLASS)'!J4+'LE(UNCLASS)'!C8*'CL V SUM (UNCLASS)'!J5+'LE(UNCLASS)'!C9*'CL V SUM (UNCLASS)'!J6+'LE(UNCLASS)'!C10*'CL V SUM (UNCLASS)'!J7+'LE(UNCLASS)'!C11*'CL V SUM (UNCLASS)'!J8+'LE(UNCLASS)'!C12*'CL V SUM (UNCLASS)'!J9+'LE(UNCLASS)'!C13*'CL V SUM (UNCLASS)'!J10+'LE(UNCLASS)'!C14*'CL V SUM (UNCLASS)'!J11+'LE(UNCLASS)'!C15*'CL V SUM (UNCLASS)'!J12+'LE(UNCLASS)'!C16*'CL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40"/>
      <c r="V166" s="68"/>
      <c r="W166" s="140"/>
      <c r="X166" s="140"/>
      <c r="Y166" s="140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40">
        <f t="shared" ref="CX166:DJ166" si="198">CX165</f>
        <v>0</v>
      </c>
      <c r="CY166" s="140">
        <f t="shared" si="198"/>
        <v>0</v>
      </c>
      <c r="CZ166" s="140">
        <f t="shared" si="198"/>
        <v>0</v>
      </c>
      <c r="DA166" s="140">
        <f t="shared" si="198"/>
        <v>0</v>
      </c>
      <c r="DB166" s="140">
        <f t="shared" si="198"/>
        <v>0</v>
      </c>
      <c r="DC166" s="140">
        <f t="shared" si="198"/>
        <v>0</v>
      </c>
      <c r="DD166" s="140">
        <f t="shared" si="198"/>
        <v>0</v>
      </c>
      <c r="DE166" s="140">
        <f t="shared" si="198"/>
        <v>0</v>
      </c>
      <c r="DF166" s="140">
        <f t="shared" si="198"/>
        <v>0</v>
      </c>
      <c r="DG166" s="140">
        <f t="shared" si="198"/>
        <v>0</v>
      </c>
      <c r="DH166" s="140">
        <f t="shared" si="198"/>
        <v>0</v>
      </c>
      <c r="DI166" s="140">
        <f t="shared" si="198"/>
        <v>0</v>
      </c>
      <c r="DJ166" s="140">
        <f t="shared" si="198"/>
        <v>0</v>
      </c>
      <c r="DK166" s="140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40"/>
      <c r="V168" s="68"/>
      <c r="W168" s="140"/>
      <c r="X168" s="140"/>
      <c r="Y168" s="140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40"/>
      <c r="CY168" s="140"/>
      <c r="CZ168" s="140"/>
      <c r="DA168" s="140"/>
      <c r="DB168" s="140"/>
      <c r="DC168" s="140"/>
      <c r="DD168" s="140"/>
      <c r="DE168" s="140"/>
      <c r="DF168" s="140"/>
      <c r="DG168" s="140"/>
      <c r="DH168" s="140"/>
      <c r="DI168" s="140"/>
      <c r="DJ168" s="140"/>
      <c r="DK168" s="140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94:A124"/>
    <mergeCell ref="B94:F94"/>
    <mergeCell ref="G94:G124"/>
    <mergeCell ref="B100:F100"/>
    <mergeCell ref="B107:F107"/>
    <mergeCell ref="B116:F116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5:A17"/>
    <mergeCell ref="A1:G1"/>
    <mergeCell ref="I1:BU1"/>
    <mergeCell ref="CX1:DW1"/>
    <mergeCell ref="A2:G2"/>
    <mergeCell ref="A3:G3"/>
  </mergeCells>
  <pageMargins left="0.7" right="0.7" top="0.75" bottom="0.75" header="0.3" footer="0.3"/>
  <pageSetup scale="1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H104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4" customWidth="1"/>
    <col min="24" max="24" width="9.88671875" style="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4"/>
    <col min="105" max="105" width="15.6640625" style="4" customWidth="1"/>
    <col min="106" max="106" width="13.5546875" style="4" customWidth="1"/>
    <col min="107" max="107" width="11.33203125" style="4" bestFit="1" customWidth="1"/>
    <col min="108" max="114" width="9.109375" style="4"/>
    <col min="115" max="115" width="9.109375" style="38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805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79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698</v>
      </c>
      <c r="X2" s="87" t="s">
        <v>707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R34" si="0">N3-P3</f>
        <v>0</v>
      </c>
      <c r="S3" s="85">
        <f t="shared" ref="S3:S34" si="1">O3-Q3</f>
        <v>10</v>
      </c>
      <c r="T3" s="85">
        <f>R3+S3</f>
        <v>10</v>
      </c>
      <c r="U3" s="55">
        <f t="shared" ref="U3:U34" si="2">L3-P3-Q3</f>
        <v>-36</v>
      </c>
      <c r="W3" s="37">
        <v>0</v>
      </c>
      <c r="X3" s="153">
        <v>0</v>
      </c>
      <c r="Y3" s="154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J34" si="3">W3*DQ3</f>
        <v>0</v>
      </c>
      <c r="AK3" s="61">
        <f t="shared" ref="AK3:AK34" si="4">X3*DR3</f>
        <v>0</v>
      </c>
      <c r="AL3" s="34">
        <f t="shared" ref="AL3:AL34" si="5">W3*DS3</f>
        <v>0</v>
      </c>
      <c r="AM3" s="61">
        <f t="shared" ref="AM3:AM34" si="6">X3*DT3</f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1"/>
        <v>5</v>
      </c>
      <c r="T4" s="85">
        <f t="shared" ref="T4:T67" si="7">R4+S4</f>
        <v>6</v>
      </c>
      <c r="U4" s="55">
        <f t="shared" si="2"/>
        <v>-4</v>
      </c>
      <c r="W4" s="37">
        <v>0</v>
      </c>
      <c r="X4" s="153">
        <v>0</v>
      </c>
      <c r="Y4" s="154">
        <f t="shared" ref="Y4:Y67" si="8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3"/>
        <v>0</v>
      </c>
      <c r="AK4" s="61">
        <f t="shared" si="4"/>
        <v>0</v>
      </c>
      <c r="AL4" s="34">
        <f t="shared" si="5"/>
        <v>0</v>
      </c>
      <c r="AM4" s="61">
        <f t="shared" si="6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9">CZ3</f>
        <v>0</v>
      </c>
      <c r="DA4" s="37">
        <f t="shared" si="9"/>
        <v>0</v>
      </c>
      <c r="DB4" s="37">
        <f t="shared" si="9"/>
        <v>0</v>
      </c>
      <c r="DC4" s="37">
        <f t="shared" si="9"/>
        <v>0</v>
      </c>
      <c r="DD4" s="37">
        <f t="shared" si="9"/>
        <v>0</v>
      </c>
      <c r="DE4" s="37">
        <f t="shared" si="9"/>
        <v>0</v>
      </c>
      <c r="DF4" s="37">
        <f t="shared" si="9"/>
        <v>0</v>
      </c>
      <c r="DG4" s="37">
        <f t="shared" si="9"/>
        <v>0</v>
      </c>
      <c r="DH4" s="37">
        <f t="shared" si="9"/>
        <v>0</v>
      </c>
      <c r="DI4" s="37">
        <f t="shared" si="9"/>
        <v>0</v>
      </c>
      <c r="DJ4" s="37">
        <f t="shared" si="9"/>
        <v>0</v>
      </c>
      <c r="DL4" s="29">
        <f t="shared" ref="DL4:DO5" si="10">DL3</f>
        <v>3</v>
      </c>
      <c r="DM4" s="29">
        <f t="shared" si="10"/>
        <v>18</v>
      </c>
      <c r="DN4" s="29">
        <f t="shared" si="10"/>
        <v>3</v>
      </c>
      <c r="DO4" s="29">
        <f t="shared" si="10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97" t="s">
        <v>120</v>
      </c>
      <c r="C5" s="98">
        <v>0</v>
      </c>
      <c r="D5" s="97" t="s">
        <v>131</v>
      </c>
      <c r="E5" s="98">
        <v>0</v>
      </c>
      <c r="F5" s="97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1"/>
        <v>0</v>
      </c>
      <c r="T5" s="85">
        <f t="shared" si="7"/>
        <v>0</v>
      </c>
      <c r="U5" s="55">
        <f t="shared" si="2"/>
        <v>0</v>
      </c>
      <c r="W5" s="37">
        <v>0</v>
      </c>
      <c r="X5" s="153">
        <v>0</v>
      </c>
      <c r="Y5" s="154">
        <f t="shared" si="8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3"/>
        <v>0</v>
      </c>
      <c r="AK5" s="61">
        <f t="shared" si="4"/>
        <v>0</v>
      </c>
      <c r="AL5" s="34">
        <f t="shared" si="5"/>
        <v>0</v>
      </c>
      <c r="AM5" s="61">
        <f t="shared" si="6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11">CZ3</f>
        <v>0</v>
      </c>
      <c r="DA5" s="37">
        <f t="shared" si="11"/>
        <v>0</v>
      </c>
      <c r="DB5" s="37">
        <f t="shared" si="11"/>
        <v>0</v>
      </c>
      <c r="DC5" s="37">
        <f t="shared" si="11"/>
        <v>0</v>
      </c>
      <c r="DD5" s="37">
        <f t="shared" si="11"/>
        <v>0</v>
      </c>
      <c r="DE5" s="37">
        <f t="shared" si="11"/>
        <v>0</v>
      </c>
      <c r="DF5" s="37">
        <f t="shared" si="11"/>
        <v>0</v>
      </c>
      <c r="DG5" s="37">
        <f t="shared" si="11"/>
        <v>0</v>
      </c>
      <c r="DH5" s="37">
        <f t="shared" si="11"/>
        <v>0</v>
      </c>
      <c r="DI5" s="37">
        <f t="shared" si="11"/>
        <v>0</v>
      </c>
      <c r="DJ5" s="37">
        <f t="shared" si="11"/>
        <v>0</v>
      </c>
      <c r="DL5" s="29">
        <f t="shared" si="10"/>
        <v>3</v>
      </c>
      <c r="DM5" s="29">
        <f t="shared" si="10"/>
        <v>18</v>
      </c>
      <c r="DN5" s="29">
        <f t="shared" si="10"/>
        <v>3</v>
      </c>
      <c r="DO5" s="29">
        <f t="shared" si="10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97" t="s">
        <v>123</v>
      </c>
      <c r="C6" s="98">
        <v>0</v>
      </c>
      <c r="D6" s="97" t="s">
        <v>132</v>
      </c>
      <c r="E6" s="98">
        <v>0</v>
      </c>
      <c r="F6" s="97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1"/>
        <v>37</v>
      </c>
      <c r="T6" s="85">
        <f t="shared" si="7"/>
        <v>37</v>
      </c>
      <c r="U6" s="55">
        <f t="shared" si="2"/>
        <v>-69</v>
      </c>
      <c r="W6" s="37">
        <v>0</v>
      </c>
      <c r="X6" s="153">
        <v>0</v>
      </c>
      <c r="Y6" s="154">
        <f t="shared" si="8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3"/>
        <v>0</v>
      </c>
      <c r="AK6" s="61">
        <f t="shared" si="4"/>
        <v>0</v>
      </c>
      <c r="AL6" s="34">
        <f t="shared" si="5"/>
        <v>0</v>
      </c>
      <c r="AM6" s="61">
        <f t="shared" si="6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12">CX5</f>
        <v>0</v>
      </c>
      <c r="CY6" s="37">
        <f t="shared" si="12"/>
        <v>0</v>
      </c>
      <c r="CZ6" s="37">
        <f t="shared" si="12"/>
        <v>0</v>
      </c>
      <c r="DA6" s="37">
        <f t="shared" si="12"/>
        <v>0</v>
      </c>
      <c r="DB6" s="37">
        <f t="shared" si="12"/>
        <v>0</v>
      </c>
      <c r="DC6" s="37">
        <f t="shared" si="12"/>
        <v>0</v>
      </c>
      <c r="DD6" s="37">
        <f t="shared" si="12"/>
        <v>0</v>
      </c>
      <c r="DE6" s="37">
        <f t="shared" si="12"/>
        <v>0</v>
      </c>
      <c r="DF6" s="37">
        <f t="shared" si="12"/>
        <v>0</v>
      </c>
      <c r="DG6" s="37">
        <f t="shared" si="12"/>
        <v>0</v>
      </c>
      <c r="DH6" s="37">
        <f t="shared" si="12"/>
        <v>0</v>
      </c>
      <c r="DI6" s="37">
        <f t="shared" si="12"/>
        <v>0</v>
      </c>
      <c r="DJ6" s="37">
        <f t="shared" si="12"/>
        <v>0</v>
      </c>
      <c r="DL6" s="29">
        <f t="shared" ref="DL6:DL69" si="13">DL5</f>
        <v>3</v>
      </c>
      <c r="DM6" s="29">
        <f t="shared" ref="DM6:DM69" si="14">DM5</f>
        <v>18</v>
      </c>
      <c r="DN6" s="29">
        <f t="shared" ref="DN6:DN69" si="15">DN5</f>
        <v>3</v>
      </c>
      <c r="DO6" s="29">
        <f t="shared" ref="DO6:DO69" si="16">DO5</f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97" t="s">
        <v>121</v>
      </c>
      <c r="C7" s="98">
        <v>0</v>
      </c>
      <c r="D7" s="97" t="s">
        <v>133</v>
      </c>
      <c r="E7" s="98">
        <f>E5+E6</f>
        <v>0</v>
      </c>
      <c r="F7" s="97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1"/>
        <v>0</v>
      </c>
      <c r="T7" s="85">
        <f t="shared" si="7"/>
        <v>0</v>
      </c>
      <c r="U7" s="55">
        <f t="shared" si="2"/>
        <v>0</v>
      </c>
      <c r="W7" s="37">
        <v>0</v>
      </c>
      <c r="X7" s="153">
        <v>0</v>
      </c>
      <c r="Y7" s="154">
        <f t="shared" si="8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3"/>
        <v>0</v>
      </c>
      <c r="AK7" s="61">
        <f t="shared" si="4"/>
        <v>0</v>
      </c>
      <c r="AL7" s="34">
        <f t="shared" si="5"/>
        <v>0</v>
      </c>
      <c r="AM7" s="61">
        <f t="shared" si="6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7">CX5</f>
        <v>0</v>
      </c>
      <c r="CY7" s="37">
        <f t="shared" si="17"/>
        <v>0</v>
      </c>
      <c r="CZ7" s="37">
        <f t="shared" si="17"/>
        <v>0</v>
      </c>
      <c r="DA7" s="37">
        <f t="shared" si="17"/>
        <v>0</v>
      </c>
      <c r="DB7" s="37">
        <f t="shared" si="17"/>
        <v>0</v>
      </c>
      <c r="DC7" s="37">
        <f t="shared" si="17"/>
        <v>0</v>
      </c>
      <c r="DD7" s="37">
        <f t="shared" si="17"/>
        <v>0</v>
      </c>
      <c r="DE7" s="37">
        <f t="shared" si="17"/>
        <v>0</v>
      </c>
      <c r="DF7" s="37">
        <f t="shared" si="17"/>
        <v>0</v>
      </c>
      <c r="DG7" s="37">
        <f t="shared" si="17"/>
        <v>0</v>
      </c>
      <c r="DH7" s="37">
        <f t="shared" si="17"/>
        <v>0</v>
      </c>
      <c r="DI7" s="37">
        <f t="shared" si="17"/>
        <v>0</v>
      </c>
      <c r="DJ7" s="37">
        <f t="shared" si="17"/>
        <v>0</v>
      </c>
      <c r="DL7" s="29">
        <f t="shared" si="13"/>
        <v>3</v>
      </c>
      <c r="DM7" s="29">
        <f t="shared" si="14"/>
        <v>18</v>
      </c>
      <c r="DN7" s="29">
        <f t="shared" si="15"/>
        <v>3</v>
      </c>
      <c r="DO7" s="29">
        <f t="shared" si="16"/>
        <v>12</v>
      </c>
      <c r="DQ7" s="30"/>
      <c r="DR7" s="30"/>
    </row>
    <row r="8" spans="1:127" x14ac:dyDescent="0.25">
      <c r="A8" s="247"/>
      <c r="B8" s="97" t="s">
        <v>124</v>
      </c>
      <c r="C8" s="98">
        <v>0</v>
      </c>
      <c r="D8" s="99"/>
      <c r="E8" s="99"/>
      <c r="F8" s="97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1"/>
        <v>0</v>
      </c>
      <c r="T8" s="85">
        <f t="shared" si="7"/>
        <v>0</v>
      </c>
      <c r="U8" s="55">
        <f t="shared" si="2"/>
        <v>0</v>
      </c>
      <c r="W8" s="37">
        <v>0</v>
      </c>
      <c r="X8" s="153">
        <v>0</v>
      </c>
      <c r="Y8" s="154">
        <f t="shared" si="8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3"/>
        <v>0</v>
      </c>
      <c r="AK8" s="61">
        <f t="shared" si="4"/>
        <v>0</v>
      </c>
      <c r="AL8" s="34">
        <f t="shared" si="5"/>
        <v>0</v>
      </c>
      <c r="AM8" s="61">
        <f t="shared" si="6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8">CX7</f>
        <v>0</v>
      </c>
      <c r="CY8" s="37">
        <f t="shared" si="18"/>
        <v>0</v>
      </c>
      <c r="CZ8" s="37">
        <f t="shared" si="18"/>
        <v>0</v>
      </c>
      <c r="DA8" s="37">
        <f t="shared" si="18"/>
        <v>0</v>
      </c>
      <c r="DB8" s="37">
        <f t="shared" si="18"/>
        <v>0</v>
      </c>
      <c r="DC8" s="37">
        <f t="shared" si="18"/>
        <v>0</v>
      </c>
      <c r="DD8" s="37">
        <f t="shared" si="18"/>
        <v>0</v>
      </c>
      <c r="DE8" s="37">
        <f t="shared" si="18"/>
        <v>0</v>
      </c>
      <c r="DF8" s="37">
        <f t="shared" si="18"/>
        <v>0</v>
      </c>
      <c r="DG8" s="37">
        <f t="shared" si="18"/>
        <v>0</v>
      </c>
      <c r="DH8" s="37">
        <f t="shared" si="18"/>
        <v>0</v>
      </c>
      <c r="DI8" s="37">
        <f t="shared" si="18"/>
        <v>0</v>
      </c>
      <c r="DJ8" s="37">
        <f t="shared" si="18"/>
        <v>0</v>
      </c>
      <c r="DL8" s="29">
        <f t="shared" si="13"/>
        <v>3</v>
      </c>
      <c r="DM8" s="29">
        <f t="shared" si="14"/>
        <v>18</v>
      </c>
      <c r="DN8" s="29">
        <f t="shared" si="15"/>
        <v>3</v>
      </c>
      <c r="DO8" s="29">
        <f t="shared" si="16"/>
        <v>12</v>
      </c>
      <c r="DQ8" s="30"/>
      <c r="DR8" s="30"/>
    </row>
    <row r="9" spans="1:127" x14ac:dyDescent="0.25">
      <c r="A9" s="247"/>
      <c r="B9" s="97" t="s">
        <v>122</v>
      </c>
      <c r="C9" s="98">
        <v>0</v>
      </c>
      <c r="D9" s="97" t="s">
        <v>134</v>
      </c>
      <c r="E9" s="98">
        <v>3</v>
      </c>
      <c r="F9" s="97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1"/>
        <v>0</v>
      </c>
      <c r="T9" s="85">
        <f t="shared" si="7"/>
        <v>0</v>
      </c>
      <c r="U9" s="55">
        <f t="shared" si="2"/>
        <v>-2</v>
      </c>
      <c r="W9" s="37">
        <v>0</v>
      </c>
      <c r="X9" s="153">
        <v>0</v>
      </c>
      <c r="Y9" s="154">
        <f t="shared" si="8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3"/>
        <v>0</v>
      </c>
      <c r="AK9" s="61">
        <f t="shared" si="4"/>
        <v>0</v>
      </c>
      <c r="AL9" s="34">
        <f t="shared" si="5"/>
        <v>0</v>
      </c>
      <c r="AM9" s="61">
        <f t="shared" si="6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9">CX7</f>
        <v>0</v>
      </c>
      <c r="CY9" s="37">
        <f t="shared" si="19"/>
        <v>0</v>
      </c>
      <c r="CZ9" s="37">
        <f t="shared" si="19"/>
        <v>0</v>
      </c>
      <c r="DA9" s="37">
        <f t="shared" si="19"/>
        <v>0</v>
      </c>
      <c r="DB9" s="37">
        <f t="shared" si="19"/>
        <v>0</v>
      </c>
      <c r="DC9" s="37">
        <f t="shared" si="19"/>
        <v>0</v>
      </c>
      <c r="DD9" s="37">
        <f t="shared" si="19"/>
        <v>0</v>
      </c>
      <c r="DE9" s="37">
        <f t="shared" si="19"/>
        <v>0</v>
      </c>
      <c r="DF9" s="37">
        <f t="shared" si="19"/>
        <v>0</v>
      </c>
      <c r="DG9" s="37">
        <f t="shared" si="19"/>
        <v>0</v>
      </c>
      <c r="DH9" s="37">
        <f t="shared" si="19"/>
        <v>0</v>
      </c>
      <c r="DI9" s="37">
        <f t="shared" si="19"/>
        <v>0</v>
      </c>
      <c r="DJ9" s="37">
        <f t="shared" si="19"/>
        <v>0</v>
      </c>
      <c r="DL9" s="29">
        <f t="shared" si="13"/>
        <v>3</v>
      </c>
      <c r="DM9" s="29">
        <f t="shared" si="14"/>
        <v>18</v>
      </c>
      <c r="DN9" s="29">
        <f t="shared" si="15"/>
        <v>3</v>
      </c>
      <c r="DO9" s="29">
        <f t="shared" si="16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97" t="s">
        <v>127</v>
      </c>
      <c r="C10" s="98">
        <v>0</v>
      </c>
      <c r="D10" s="97" t="s">
        <v>135</v>
      </c>
      <c r="E10" s="98">
        <v>18</v>
      </c>
      <c r="F10" s="97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1"/>
        <v>0</v>
      </c>
      <c r="T10" s="85">
        <f t="shared" si="7"/>
        <v>0</v>
      </c>
      <c r="U10" s="55">
        <f t="shared" si="2"/>
        <v>-8</v>
      </c>
      <c r="W10" s="37">
        <v>0</v>
      </c>
      <c r="X10" s="153">
        <v>0</v>
      </c>
      <c r="Y10" s="154">
        <f t="shared" si="8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3"/>
        <v>0</v>
      </c>
      <c r="AK10" s="61">
        <f t="shared" si="4"/>
        <v>0</v>
      </c>
      <c r="AL10" s="34">
        <f t="shared" si="5"/>
        <v>0</v>
      </c>
      <c r="AM10" s="61">
        <f t="shared" si="6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20">CX9</f>
        <v>0</v>
      </c>
      <c r="CY10" s="37">
        <f t="shared" si="20"/>
        <v>0</v>
      </c>
      <c r="CZ10" s="37">
        <f t="shared" si="20"/>
        <v>0</v>
      </c>
      <c r="DA10" s="37">
        <f t="shared" si="20"/>
        <v>0</v>
      </c>
      <c r="DB10" s="37">
        <f t="shared" si="20"/>
        <v>0</v>
      </c>
      <c r="DC10" s="37">
        <f t="shared" si="20"/>
        <v>0</v>
      </c>
      <c r="DD10" s="37">
        <f t="shared" si="20"/>
        <v>0</v>
      </c>
      <c r="DE10" s="37">
        <f t="shared" si="20"/>
        <v>0</v>
      </c>
      <c r="DF10" s="37">
        <f t="shared" si="20"/>
        <v>0</v>
      </c>
      <c r="DG10" s="37">
        <f t="shared" si="20"/>
        <v>0</v>
      </c>
      <c r="DH10" s="37">
        <f t="shared" si="20"/>
        <v>0</v>
      </c>
      <c r="DI10" s="37">
        <f t="shared" si="20"/>
        <v>0</v>
      </c>
      <c r="DJ10" s="37">
        <f t="shared" si="20"/>
        <v>0</v>
      </c>
      <c r="DL10" s="29">
        <f t="shared" si="13"/>
        <v>3</v>
      </c>
      <c r="DM10" s="29">
        <f t="shared" si="14"/>
        <v>18</v>
      </c>
      <c r="DN10" s="29">
        <f t="shared" si="15"/>
        <v>3</v>
      </c>
      <c r="DO10" s="29">
        <f t="shared" si="16"/>
        <v>12</v>
      </c>
      <c r="DQ10" s="31"/>
      <c r="DR10" s="31"/>
    </row>
    <row r="11" spans="1:127" x14ac:dyDescent="0.25">
      <c r="A11" s="247"/>
      <c r="B11" s="97" t="s">
        <v>24</v>
      </c>
      <c r="C11" s="98">
        <v>0</v>
      </c>
      <c r="D11" s="97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1"/>
        <v>0</v>
      </c>
      <c r="T11" s="85">
        <f t="shared" si="7"/>
        <v>0</v>
      </c>
      <c r="U11" s="55">
        <f t="shared" si="2"/>
        <v>-8</v>
      </c>
      <c r="W11" s="37">
        <v>0</v>
      </c>
      <c r="X11" s="153">
        <v>0</v>
      </c>
      <c r="Y11" s="154">
        <f t="shared" si="8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3"/>
        <v>0</v>
      </c>
      <c r="AK11" s="61">
        <f t="shared" si="4"/>
        <v>0</v>
      </c>
      <c r="AL11" s="34">
        <f t="shared" si="5"/>
        <v>0</v>
      </c>
      <c r="AM11" s="61">
        <f t="shared" si="6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21">CX9</f>
        <v>0</v>
      </c>
      <c r="CY11" s="37">
        <f t="shared" si="21"/>
        <v>0</v>
      </c>
      <c r="CZ11" s="37">
        <f t="shared" si="21"/>
        <v>0</v>
      </c>
      <c r="DA11" s="37">
        <f t="shared" si="21"/>
        <v>0</v>
      </c>
      <c r="DB11" s="37">
        <f t="shared" si="21"/>
        <v>0</v>
      </c>
      <c r="DC11" s="37">
        <f t="shared" si="21"/>
        <v>0</v>
      </c>
      <c r="DD11" s="37">
        <f t="shared" si="21"/>
        <v>0</v>
      </c>
      <c r="DE11" s="37">
        <f t="shared" si="21"/>
        <v>0</v>
      </c>
      <c r="DF11" s="37">
        <f t="shared" si="21"/>
        <v>0</v>
      </c>
      <c r="DG11" s="37">
        <f t="shared" si="21"/>
        <v>0</v>
      </c>
      <c r="DH11" s="37">
        <f t="shared" si="21"/>
        <v>0</v>
      </c>
      <c r="DI11" s="37">
        <f t="shared" si="21"/>
        <v>0</v>
      </c>
      <c r="DJ11" s="37">
        <f t="shared" si="21"/>
        <v>0</v>
      </c>
      <c r="DL11" s="29">
        <f t="shared" si="13"/>
        <v>3</v>
      </c>
      <c r="DM11" s="29">
        <f t="shared" si="14"/>
        <v>18</v>
      </c>
      <c r="DN11" s="29">
        <f t="shared" si="15"/>
        <v>3</v>
      </c>
      <c r="DO11" s="29">
        <f t="shared" si="16"/>
        <v>12</v>
      </c>
      <c r="DQ11" s="31"/>
      <c r="DR11" s="31"/>
    </row>
    <row r="12" spans="1:127" x14ac:dyDescent="0.25">
      <c r="A12" s="247"/>
      <c r="B12" s="97" t="s">
        <v>128</v>
      </c>
      <c r="C12" s="98">
        <v>0</v>
      </c>
      <c r="D12" s="97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1"/>
        <v>0</v>
      </c>
      <c r="T12" s="85">
        <f t="shared" si="7"/>
        <v>0</v>
      </c>
      <c r="U12" s="55">
        <f t="shared" si="2"/>
        <v>-4</v>
      </c>
      <c r="W12" s="37">
        <v>0</v>
      </c>
      <c r="X12" s="153">
        <v>0</v>
      </c>
      <c r="Y12" s="154">
        <f t="shared" si="8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3"/>
        <v>0</v>
      </c>
      <c r="AK12" s="61">
        <f t="shared" si="4"/>
        <v>0</v>
      </c>
      <c r="AL12" s="34">
        <f t="shared" si="5"/>
        <v>0</v>
      </c>
      <c r="AM12" s="61">
        <f t="shared" si="6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22">CX11</f>
        <v>0</v>
      </c>
      <c r="CY12" s="37">
        <f t="shared" si="22"/>
        <v>0</v>
      </c>
      <c r="CZ12" s="37">
        <f t="shared" si="22"/>
        <v>0</v>
      </c>
      <c r="DA12" s="37">
        <f t="shared" si="22"/>
        <v>0</v>
      </c>
      <c r="DB12" s="37">
        <f t="shared" si="22"/>
        <v>0</v>
      </c>
      <c r="DC12" s="37">
        <f t="shared" si="22"/>
        <v>0</v>
      </c>
      <c r="DD12" s="37">
        <f t="shared" si="22"/>
        <v>0</v>
      </c>
      <c r="DE12" s="37">
        <f t="shared" si="22"/>
        <v>0</v>
      </c>
      <c r="DF12" s="37">
        <f t="shared" si="22"/>
        <v>0</v>
      </c>
      <c r="DG12" s="37">
        <f t="shared" si="22"/>
        <v>0</v>
      </c>
      <c r="DH12" s="37">
        <f t="shared" si="22"/>
        <v>0</v>
      </c>
      <c r="DI12" s="37">
        <f t="shared" si="22"/>
        <v>0</v>
      </c>
      <c r="DJ12" s="37">
        <f t="shared" si="22"/>
        <v>0</v>
      </c>
      <c r="DL12" s="29">
        <f t="shared" si="13"/>
        <v>3</v>
      </c>
      <c r="DM12" s="29">
        <f t="shared" si="14"/>
        <v>18</v>
      </c>
      <c r="DN12" s="29">
        <f t="shared" si="15"/>
        <v>3</v>
      </c>
      <c r="DO12" s="29">
        <f t="shared" si="16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97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1"/>
        <v>0</v>
      </c>
      <c r="T13" s="85">
        <f t="shared" si="7"/>
        <v>0</v>
      </c>
      <c r="U13" s="55">
        <f t="shared" si="2"/>
        <v>-11</v>
      </c>
      <c r="W13" s="37">
        <v>0</v>
      </c>
      <c r="X13" s="153">
        <v>0</v>
      </c>
      <c r="Y13" s="154">
        <f t="shared" si="8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3"/>
        <v>0</v>
      </c>
      <c r="AK13" s="61">
        <f t="shared" si="4"/>
        <v>0</v>
      </c>
      <c r="AL13" s="34">
        <f t="shared" si="5"/>
        <v>0</v>
      </c>
      <c r="AM13" s="61">
        <f t="shared" si="6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23">CX11</f>
        <v>0</v>
      </c>
      <c r="CY13" s="37">
        <f t="shared" si="23"/>
        <v>0</v>
      </c>
      <c r="CZ13" s="37">
        <f t="shared" si="23"/>
        <v>0</v>
      </c>
      <c r="DA13" s="37">
        <f t="shared" si="23"/>
        <v>0</v>
      </c>
      <c r="DB13" s="37">
        <f t="shared" si="23"/>
        <v>0</v>
      </c>
      <c r="DC13" s="37">
        <f t="shared" si="23"/>
        <v>0</v>
      </c>
      <c r="DD13" s="37">
        <f t="shared" si="23"/>
        <v>0</v>
      </c>
      <c r="DE13" s="37">
        <f t="shared" si="23"/>
        <v>0</v>
      </c>
      <c r="DF13" s="37">
        <f t="shared" si="23"/>
        <v>0</v>
      </c>
      <c r="DG13" s="37">
        <f t="shared" si="23"/>
        <v>0</v>
      </c>
      <c r="DH13" s="37">
        <f t="shared" si="23"/>
        <v>0</v>
      </c>
      <c r="DI13" s="37">
        <f t="shared" si="23"/>
        <v>0</v>
      </c>
      <c r="DJ13" s="37">
        <f t="shared" si="23"/>
        <v>0</v>
      </c>
      <c r="DL13" s="29">
        <f t="shared" si="13"/>
        <v>3</v>
      </c>
      <c r="DM13" s="29">
        <f t="shared" si="14"/>
        <v>18</v>
      </c>
      <c r="DN13" s="29">
        <f t="shared" si="15"/>
        <v>3</v>
      </c>
      <c r="DO13" s="29">
        <f t="shared" si="16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97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1"/>
        <v>0</v>
      </c>
      <c r="T14" s="85">
        <f t="shared" si="7"/>
        <v>0</v>
      </c>
      <c r="U14" s="55">
        <f t="shared" si="2"/>
        <v>0</v>
      </c>
      <c r="W14" s="37">
        <v>0</v>
      </c>
      <c r="X14" s="153">
        <v>0</v>
      </c>
      <c r="Y14" s="154">
        <f t="shared" si="8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3"/>
        <v>0</v>
      </c>
      <c r="AK14" s="61">
        <f t="shared" si="4"/>
        <v>0</v>
      </c>
      <c r="AL14" s="34">
        <f t="shared" si="5"/>
        <v>0</v>
      </c>
      <c r="AM14" s="61">
        <f t="shared" si="6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24">CX13</f>
        <v>0</v>
      </c>
      <c r="CY14" s="37">
        <f t="shared" si="24"/>
        <v>0</v>
      </c>
      <c r="CZ14" s="37">
        <f t="shared" si="24"/>
        <v>0</v>
      </c>
      <c r="DA14" s="37">
        <f t="shared" si="24"/>
        <v>0</v>
      </c>
      <c r="DB14" s="37">
        <f t="shared" si="24"/>
        <v>0</v>
      </c>
      <c r="DC14" s="37">
        <f t="shared" si="24"/>
        <v>0</v>
      </c>
      <c r="DD14" s="37">
        <f t="shared" si="24"/>
        <v>0</v>
      </c>
      <c r="DE14" s="37">
        <f t="shared" si="24"/>
        <v>0</v>
      </c>
      <c r="DF14" s="37">
        <f t="shared" si="24"/>
        <v>0</v>
      </c>
      <c r="DG14" s="37">
        <f t="shared" si="24"/>
        <v>0</v>
      </c>
      <c r="DH14" s="37">
        <f t="shared" si="24"/>
        <v>0</v>
      </c>
      <c r="DI14" s="37">
        <f t="shared" si="24"/>
        <v>0</v>
      </c>
      <c r="DJ14" s="37">
        <f t="shared" si="24"/>
        <v>0</v>
      </c>
      <c r="DL14" s="29">
        <f t="shared" si="13"/>
        <v>3</v>
      </c>
      <c r="DM14" s="29">
        <f t="shared" si="14"/>
        <v>18</v>
      </c>
      <c r="DN14" s="29">
        <f t="shared" si="15"/>
        <v>3</v>
      </c>
      <c r="DO14" s="29">
        <f t="shared" si="16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97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1"/>
        <v>5</v>
      </c>
      <c r="T15" s="85">
        <f t="shared" si="7"/>
        <v>5</v>
      </c>
      <c r="U15" s="55">
        <f t="shared" si="2"/>
        <v>-5</v>
      </c>
      <c r="W15" s="37">
        <v>0</v>
      </c>
      <c r="X15" s="153">
        <v>0</v>
      </c>
      <c r="Y15" s="154">
        <f t="shared" si="8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3"/>
        <v>0</v>
      </c>
      <c r="AK15" s="61">
        <f t="shared" si="4"/>
        <v>0</v>
      </c>
      <c r="AL15" s="34">
        <f t="shared" si="5"/>
        <v>0</v>
      </c>
      <c r="AM15" s="61">
        <f t="shared" si="6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25">CX13</f>
        <v>0</v>
      </c>
      <c r="CY15" s="37">
        <f t="shared" si="25"/>
        <v>0</v>
      </c>
      <c r="CZ15" s="37">
        <f t="shared" si="25"/>
        <v>0</v>
      </c>
      <c r="DA15" s="37">
        <f t="shared" si="25"/>
        <v>0</v>
      </c>
      <c r="DB15" s="37">
        <f t="shared" si="25"/>
        <v>0</v>
      </c>
      <c r="DC15" s="37">
        <f t="shared" si="25"/>
        <v>0</v>
      </c>
      <c r="DD15" s="37">
        <f t="shared" si="25"/>
        <v>0</v>
      </c>
      <c r="DE15" s="37">
        <f t="shared" si="25"/>
        <v>0</v>
      </c>
      <c r="DF15" s="37">
        <f t="shared" si="25"/>
        <v>0</v>
      </c>
      <c r="DG15" s="37">
        <f t="shared" si="25"/>
        <v>0</v>
      </c>
      <c r="DH15" s="37">
        <f t="shared" si="25"/>
        <v>0</v>
      </c>
      <c r="DI15" s="37">
        <f t="shared" si="25"/>
        <v>0</v>
      </c>
      <c r="DJ15" s="37">
        <f t="shared" si="25"/>
        <v>0</v>
      </c>
      <c r="DL15" s="29">
        <f t="shared" si="13"/>
        <v>3</v>
      </c>
      <c r="DM15" s="29">
        <f t="shared" si="14"/>
        <v>18</v>
      </c>
      <c r="DN15" s="29">
        <f t="shared" si="15"/>
        <v>3</v>
      </c>
      <c r="DO15" s="29">
        <f t="shared" si="16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97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1"/>
        <v>8</v>
      </c>
      <c r="T16" s="85">
        <f t="shared" si="7"/>
        <v>8</v>
      </c>
      <c r="U16" s="55">
        <f t="shared" si="2"/>
        <v>-13</v>
      </c>
      <c r="W16" s="37">
        <v>0</v>
      </c>
      <c r="X16" s="153">
        <v>0</v>
      </c>
      <c r="Y16" s="154">
        <f t="shared" si="8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3"/>
        <v>0</v>
      </c>
      <c r="AK16" s="61">
        <f t="shared" si="4"/>
        <v>0</v>
      </c>
      <c r="AL16" s="34">
        <f t="shared" si="5"/>
        <v>0</v>
      </c>
      <c r="AM16" s="61">
        <f t="shared" si="6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26">CX15</f>
        <v>0</v>
      </c>
      <c r="CY16" s="37">
        <f t="shared" si="26"/>
        <v>0</v>
      </c>
      <c r="CZ16" s="37">
        <f t="shared" si="26"/>
        <v>0</v>
      </c>
      <c r="DA16" s="37">
        <f t="shared" si="26"/>
        <v>0</v>
      </c>
      <c r="DB16" s="37">
        <f t="shared" si="26"/>
        <v>0</v>
      </c>
      <c r="DC16" s="37">
        <f t="shared" si="26"/>
        <v>0</v>
      </c>
      <c r="DD16" s="37">
        <f t="shared" si="26"/>
        <v>0</v>
      </c>
      <c r="DE16" s="37">
        <f t="shared" si="26"/>
        <v>0</v>
      </c>
      <c r="DF16" s="37">
        <f t="shared" si="26"/>
        <v>0</v>
      </c>
      <c r="DG16" s="37">
        <f t="shared" si="26"/>
        <v>0</v>
      </c>
      <c r="DH16" s="37">
        <f t="shared" si="26"/>
        <v>0</v>
      </c>
      <c r="DI16" s="37">
        <f t="shared" si="26"/>
        <v>0</v>
      </c>
      <c r="DJ16" s="37">
        <f t="shared" si="26"/>
        <v>0</v>
      </c>
      <c r="DL16" s="29">
        <f t="shared" si="13"/>
        <v>3</v>
      </c>
      <c r="DM16" s="29">
        <f t="shared" si="14"/>
        <v>18</v>
      </c>
      <c r="DN16" s="29">
        <f t="shared" si="15"/>
        <v>3</v>
      </c>
      <c r="DO16" s="29">
        <f t="shared" si="16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97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1"/>
        <v>0</v>
      </c>
      <c r="T17" s="85">
        <f t="shared" si="7"/>
        <v>0</v>
      </c>
      <c r="U17" s="55">
        <f t="shared" si="2"/>
        <v>0</v>
      </c>
      <c r="W17" s="37">
        <v>0</v>
      </c>
      <c r="X17" s="153">
        <v>0</v>
      </c>
      <c r="Y17" s="154">
        <f t="shared" si="8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3"/>
        <v>0</v>
      </c>
      <c r="AK17" s="61">
        <f t="shared" si="4"/>
        <v>0</v>
      </c>
      <c r="AL17" s="34">
        <f t="shared" si="5"/>
        <v>0</v>
      </c>
      <c r="AM17" s="61">
        <f t="shared" si="6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7">CX15</f>
        <v>0</v>
      </c>
      <c r="CY17" s="37">
        <f t="shared" si="27"/>
        <v>0</v>
      </c>
      <c r="CZ17" s="37">
        <f t="shared" si="27"/>
        <v>0</v>
      </c>
      <c r="DA17" s="37">
        <f t="shared" si="27"/>
        <v>0</v>
      </c>
      <c r="DB17" s="37">
        <f t="shared" si="27"/>
        <v>0</v>
      </c>
      <c r="DC17" s="37">
        <f t="shared" si="27"/>
        <v>0</v>
      </c>
      <c r="DD17" s="37">
        <f t="shared" si="27"/>
        <v>0</v>
      </c>
      <c r="DE17" s="37">
        <f t="shared" si="27"/>
        <v>0</v>
      </c>
      <c r="DF17" s="37">
        <f t="shared" si="27"/>
        <v>0</v>
      </c>
      <c r="DG17" s="37">
        <f t="shared" si="27"/>
        <v>0</v>
      </c>
      <c r="DH17" s="37">
        <f t="shared" si="27"/>
        <v>0</v>
      </c>
      <c r="DI17" s="37">
        <f t="shared" si="27"/>
        <v>0</v>
      </c>
      <c r="DJ17" s="37">
        <f t="shared" si="27"/>
        <v>0</v>
      </c>
      <c r="DL17" s="29">
        <f t="shared" si="13"/>
        <v>3</v>
      </c>
      <c r="DM17" s="29">
        <f t="shared" si="14"/>
        <v>18</v>
      </c>
      <c r="DN17" s="29">
        <f t="shared" si="15"/>
        <v>3</v>
      </c>
      <c r="DO17" s="29">
        <f t="shared" si="16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1"/>
        <v>0</v>
      </c>
      <c r="T18" s="85">
        <f t="shared" si="7"/>
        <v>0</v>
      </c>
      <c r="U18" s="55">
        <f t="shared" si="2"/>
        <v>0</v>
      </c>
      <c r="W18" s="37">
        <v>0</v>
      </c>
      <c r="X18" s="153">
        <v>0</v>
      </c>
      <c r="Y18" s="154">
        <f t="shared" si="8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3"/>
        <v>0</v>
      </c>
      <c r="AK18" s="61">
        <f t="shared" si="4"/>
        <v>0</v>
      </c>
      <c r="AL18" s="34">
        <f t="shared" si="5"/>
        <v>0</v>
      </c>
      <c r="AM18" s="61">
        <f t="shared" si="6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8">CX17</f>
        <v>0</v>
      </c>
      <c r="CY18" s="37">
        <f t="shared" si="28"/>
        <v>0</v>
      </c>
      <c r="CZ18" s="37">
        <f t="shared" si="28"/>
        <v>0</v>
      </c>
      <c r="DA18" s="37">
        <f t="shared" si="28"/>
        <v>0</v>
      </c>
      <c r="DB18" s="37">
        <f t="shared" si="28"/>
        <v>0</v>
      </c>
      <c r="DC18" s="37">
        <f t="shared" si="28"/>
        <v>0</v>
      </c>
      <c r="DD18" s="37">
        <f t="shared" si="28"/>
        <v>0</v>
      </c>
      <c r="DE18" s="37">
        <f t="shared" si="28"/>
        <v>0</v>
      </c>
      <c r="DF18" s="37">
        <f t="shared" si="28"/>
        <v>0</v>
      </c>
      <c r="DG18" s="37">
        <f t="shared" si="28"/>
        <v>0</v>
      </c>
      <c r="DH18" s="37">
        <f t="shared" si="28"/>
        <v>0</v>
      </c>
      <c r="DI18" s="37">
        <f t="shared" si="28"/>
        <v>0</v>
      </c>
      <c r="DJ18" s="37">
        <f t="shared" si="28"/>
        <v>0</v>
      </c>
      <c r="DL18" s="29">
        <f t="shared" si="13"/>
        <v>3</v>
      </c>
      <c r="DM18" s="29">
        <f t="shared" si="14"/>
        <v>18</v>
      </c>
      <c r="DN18" s="29">
        <f t="shared" si="15"/>
        <v>3</v>
      </c>
      <c r="DO18" s="29">
        <f t="shared" si="16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1"/>
        <v>9</v>
      </c>
      <c r="T19" s="85">
        <f t="shared" si="7"/>
        <v>12</v>
      </c>
      <c r="U19" s="55">
        <f t="shared" si="2"/>
        <v>-6</v>
      </c>
      <c r="W19" s="37">
        <v>0</v>
      </c>
      <c r="X19" s="153">
        <v>0</v>
      </c>
      <c r="Y19" s="154">
        <f t="shared" si="8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3"/>
        <v>0</v>
      </c>
      <c r="AK19" s="61">
        <f t="shared" si="4"/>
        <v>0</v>
      </c>
      <c r="AL19" s="34">
        <f t="shared" si="5"/>
        <v>0</v>
      </c>
      <c r="AM19" s="61">
        <f t="shared" si="6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9">CX17</f>
        <v>0</v>
      </c>
      <c r="CY19" s="37">
        <f t="shared" si="29"/>
        <v>0</v>
      </c>
      <c r="CZ19" s="37">
        <f t="shared" si="29"/>
        <v>0</v>
      </c>
      <c r="DA19" s="37">
        <f t="shared" si="29"/>
        <v>0</v>
      </c>
      <c r="DB19" s="37">
        <f t="shared" si="29"/>
        <v>0</v>
      </c>
      <c r="DC19" s="37">
        <f t="shared" si="29"/>
        <v>0</v>
      </c>
      <c r="DD19" s="37">
        <f t="shared" si="29"/>
        <v>0</v>
      </c>
      <c r="DE19" s="37">
        <f t="shared" si="29"/>
        <v>0</v>
      </c>
      <c r="DF19" s="37">
        <f t="shared" si="29"/>
        <v>0</v>
      </c>
      <c r="DG19" s="37">
        <f t="shared" si="29"/>
        <v>0</v>
      </c>
      <c r="DH19" s="37">
        <f t="shared" si="29"/>
        <v>0</v>
      </c>
      <c r="DI19" s="37">
        <f t="shared" si="29"/>
        <v>0</v>
      </c>
      <c r="DJ19" s="37">
        <f t="shared" si="29"/>
        <v>0</v>
      </c>
      <c r="DL19" s="29">
        <f t="shared" si="13"/>
        <v>3</v>
      </c>
      <c r="DM19" s="29">
        <f t="shared" si="14"/>
        <v>18</v>
      </c>
      <c r="DN19" s="29">
        <f t="shared" si="15"/>
        <v>3</v>
      </c>
      <c r="DO19" s="29">
        <f t="shared" si="16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1"/>
        <v>0</v>
      </c>
      <c r="T20" s="85">
        <f t="shared" si="7"/>
        <v>0</v>
      </c>
      <c r="U20" s="55">
        <f t="shared" si="2"/>
        <v>-8</v>
      </c>
      <c r="W20" s="37">
        <v>0</v>
      </c>
      <c r="X20" s="153">
        <v>0</v>
      </c>
      <c r="Y20" s="154">
        <f t="shared" si="8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3"/>
        <v>0</v>
      </c>
      <c r="AK20" s="61">
        <f t="shared" si="4"/>
        <v>0</v>
      </c>
      <c r="AL20" s="34">
        <f t="shared" si="5"/>
        <v>0</v>
      </c>
      <c r="AM20" s="61">
        <f t="shared" si="6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30">CX19</f>
        <v>0</v>
      </c>
      <c r="CY20" s="37">
        <f t="shared" si="30"/>
        <v>0</v>
      </c>
      <c r="CZ20" s="37">
        <f t="shared" si="30"/>
        <v>0</v>
      </c>
      <c r="DA20" s="37">
        <f t="shared" si="30"/>
        <v>0</v>
      </c>
      <c r="DB20" s="37">
        <f t="shared" si="30"/>
        <v>0</v>
      </c>
      <c r="DC20" s="37">
        <f t="shared" si="30"/>
        <v>0</v>
      </c>
      <c r="DD20" s="37">
        <f t="shared" si="30"/>
        <v>0</v>
      </c>
      <c r="DE20" s="37">
        <f t="shared" si="30"/>
        <v>0</v>
      </c>
      <c r="DF20" s="37">
        <f t="shared" si="30"/>
        <v>0</v>
      </c>
      <c r="DG20" s="37">
        <f t="shared" si="30"/>
        <v>0</v>
      </c>
      <c r="DH20" s="37">
        <f t="shared" si="30"/>
        <v>0</v>
      </c>
      <c r="DI20" s="37">
        <f t="shared" si="30"/>
        <v>0</v>
      </c>
      <c r="DJ20" s="37">
        <f t="shared" si="30"/>
        <v>0</v>
      </c>
      <c r="DL20" s="29">
        <f t="shared" si="13"/>
        <v>3</v>
      </c>
      <c r="DM20" s="29">
        <f t="shared" si="14"/>
        <v>18</v>
      </c>
      <c r="DN20" s="29">
        <f t="shared" si="15"/>
        <v>3</v>
      </c>
      <c r="DO20" s="29">
        <f t="shared" si="16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1"/>
        <v>0</v>
      </c>
      <c r="T21" s="85">
        <f t="shared" si="7"/>
        <v>0</v>
      </c>
      <c r="U21" s="55">
        <f t="shared" si="2"/>
        <v>-2</v>
      </c>
      <c r="W21" s="37">
        <v>0</v>
      </c>
      <c r="X21" s="153">
        <v>0</v>
      </c>
      <c r="Y21" s="154">
        <f t="shared" si="8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3"/>
        <v>0</v>
      </c>
      <c r="AK21" s="61">
        <f t="shared" si="4"/>
        <v>0</v>
      </c>
      <c r="AL21" s="34">
        <f t="shared" si="5"/>
        <v>0</v>
      </c>
      <c r="AM21" s="61">
        <f t="shared" si="6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31">CX19</f>
        <v>0</v>
      </c>
      <c r="CY21" s="37">
        <f t="shared" si="31"/>
        <v>0</v>
      </c>
      <c r="CZ21" s="37">
        <f t="shared" si="31"/>
        <v>0</v>
      </c>
      <c r="DA21" s="37">
        <f t="shared" si="31"/>
        <v>0</v>
      </c>
      <c r="DB21" s="37">
        <f t="shared" si="31"/>
        <v>0</v>
      </c>
      <c r="DC21" s="37">
        <f t="shared" si="31"/>
        <v>0</v>
      </c>
      <c r="DD21" s="37">
        <f t="shared" si="31"/>
        <v>0</v>
      </c>
      <c r="DE21" s="37">
        <f t="shared" si="31"/>
        <v>0</v>
      </c>
      <c r="DF21" s="37">
        <f t="shared" si="31"/>
        <v>0</v>
      </c>
      <c r="DG21" s="37">
        <f t="shared" si="31"/>
        <v>0</v>
      </c>
      <c r="DH21" s="37">
        <f t="shared" si="31"/>
        <v>0</v>
      </c>
      <c r="DI21" s="37">
        <f t="shared" si="31"/>
        <v>0</v>
      </c>
      <c r="DJ21" s="37">
        <f t="shared" si="31"/>
        <v>0</v>
      </c>
      <c r="DL21" s="29">
        <f t="shared" si="13"/>
        <v>3</v>
      </c>
      <c r="DM21" s="29">
        <f t="shared" si="14"/>
        <v>18</v>
      </c>
      <c r="DN21" s="29">
        <f t="shared" si="15"/>
        <v>3</v>
      </c>
      <c r="DO21" s="29">
        <f t="shared" si="16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1"/>
        <v>2</v>
      </c>
      <c r="T22" s="85">
        <f t="shared" si="7"/>
        <v>2</v>
      </c>
      <c r="U22" s="55">
        <f t="shared" si="2"/>
        <v>0</v>
      </c>
      <c r="W22" s="37">
        <v>0</v>
      </c>
      <c r="X22" s="153">
        <v>0</v>
      </c>
      <c r="Y22" s="154">
        <f t="shared" si="8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3"/>
        <v>0</v>
      </c>
      <c r="AK22" s="61">
        <f t="shared" si="4"/>
        <v>0</v>
      </c>
      <c r="AL22" s="34">
        <f t="shared" si="5"/>
        <v>0</v>
      </c>
      <c r="AM22" s="61">
        <f t="shared" si="6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32">CX21</f>
        <v>0</v>
      </c>
      <c r="CY22" s="37">
        <f t="shared" si="32"/>
        <v>0</v>
      </c>
      <c r="CZ22" s="37">
        <f t="shared" si="32"/>
        <v>0</v>
      </c>
      <c r="DA22" s="37">
        <f t="shared" si="32"/>
        <v>0</v>
      </c>
      <c r="DB22" s="37">
        <f t="shared" si="32"/>
        <v>0</v>
      </c>
      <c r="DC22" s="37">
        <f t="shared" si="32"/>
        <v>0</v>
      </c>
      <c r="DD22" s="37">
        <f t="shared" si="32"/>
        <v>0</v>
      </c>
      <c r="DE22" s="37">
        <f t="shared" si="32"/>
        <v>0</v>
      </c>
      <c r="DF22" s="37">
        <f t="shared" si="32"/>
        <v>0</v>
      </c>
      <c r="DG22" s="37">
        <f t="shared" si="32"/>
        <v>0</v>
      </c>
      <c r="DH22" s="37">
        <f t="shared" si="32"/>
        <v>0</v>
      </c>
      <c r="DI22" s="37">
        <f t="shared" si="32"/>
        <v>0</v>
      </c>
      <c r="DJ22" s="37">
        <f t="shared" si="32"/>
        <v>0</v>
      </c>
      <c r="DL22" s="29">
        <f t="shared" si="13"/>
        <v>3</v>
      </c>
      <c r="DM22" s="29">
        <f t="shared" si="14"/>
        <v>18</v>
      </c>
      <c r="DN22" s="29">
        <f t="shared" si="15"/>
        <v>3</v>
      </c>
      <c r="DO22" s="29">
        <f t="shared" si="16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1"/>
        <v>2</v>
      </c>
      <c r="T23" s="85">
        <f t="shared" si="7"/>
        <v>2</v>
      </c>
      <c r="U23" s="55">
        <f t="shared" si="2"/>
        <v>-8</v>
      </c>
      <c r="W23" s="37">
        <v>0</v>
      </c>
      <c r="X23" s="153">
        <v>0</v>
      </c>
      <c r="Y23" s="154">
        <f t="shared" si="8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3"/>
        <v>0</v>
      </c>
      <c r="AK23" s="61">
        <f t="shared" si="4"/>
        <v>0</v>
      </c>
      <c r="AL23" s="34">
        <f t="shared" si="5"/>
        <v>0</v>
      </c>
      <c r="AM23" s="61">
        <f t="shared" si="6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33">CX21</f>
        <v>0</v>
      </c>
      <c r="CY23" s="37">
        <f t="shared" si="33"/>
        <v>0</v>
      </c>
      <c r="CZ23" s="37">
        <f t="shared" si="33"/>
        <v>0</v>
      </c>
      <c r="DA23" s="37">
        <f t="shared" si="33"/>
        <v>0</v>
      </c>
      <c r="DB23" s="37">
        <f t="shared" si="33"/>
        <v>0</v>
      </c>
      <c r="DC23" s="37">
        <f t="shared" si="33"/>
        <v>0</v>
      </c>
      <c r="DD23" s="37">
        <f t="shared" si="33"/>
        <v>0</v>
      </c>
      <c r="DE23" s="37">
        <f t="shared" si="33"/>
        <v>0</v>
      </c>
      <c r="DF23" s="37">
        <f t="shared" si="33"/>
        <v>0</v>
      </c>
      <c r="DG23" s="37">
        <f t="shared" si="33"/>
        <v>0</v>
      </c>
      <c r="DH23" s="37">
        <f t="shared" si="33"/>
        <v>0</v>
      </c>
      <c r="DI23" s="37">
        <f t="shared" si="33"/>
        <v>0</v>
      </c>
      <c r="DJ23" s="37">
        <f t="shared" si="33"/>
        <v>0</v>
      </c>
      <c r="DL23" s="29">
        <f t="shared" si="13"/>
        <v>3</v>
      </c>
      <c r="DM23" s="29">
        <f t="shared" si="14"/>
        <v>18</v>
      </c>
      <c r="DN23" s="29">
        <f t="shared" si="15"/>
        <v>3</v>
      </c>
      <c r="DO23" s="29">
        <f t="shared" si="16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1"/>
        <v>13</v>
      </c>
      <c r="T24" s="85">
        <f t="shared" si="7"/>
        <v>26</v>
      </c>
      <c r="U24" s="55">
        <f t="shared" si="2"/>
        <v>0</v>
      </c>
      <c r="W24" s="37">
        <v>0</v>
      </c>
      <c r="X24" s="153">
        <v>0</v>
      </c>
      <c r="Y24" s="154">
        <f t="shared" si="8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3"/>
        <v>0</v>
      </c>
      <c r="AK24" s="61">
        <f t="shared" si="4"/>
        <v>0</v>
      </c>
      <c r="AL24" s="34">
        <f t="shared" si="5"/>
        <v>0</v>
      </c>
      <c r="AM24" s="61">
        <f t="shared" si="6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34">CX23</f>
        <v>0</v>
      </c>
      <c r="CY24" s="37">
        <f t="shared" si="34"/>
        <v>0</v>
      </c>
      <c r="CZ24" s="37">
        <f t="shared" si="34"/>
        <v>0</v>
      </c>
      <c r="DA24" s="37">
        <f t="shared" si="34"/>
        <v>0</v>
      </c>
      <c r="DB24" s="37">
        <f t="shared" si="34"/>
        <v>0</v>
      </c>
      <c r="DC24" s="37">
        <f t="shared" si="34"/>
        <v>0</v>
      </c>
      <c r="DD24" s="37">
        <f t="shared" si="34"/>
        <v>0</v>
      </c>
      <c r="DE24" s="37">
        <f t="shared" si="34"/>
        <v>0</v>
      </c>
      <c r="DF24" s="37">
        <f t="shared" si="34"/>
        <v>0</v>
      </c>
      <c r="DG24" s="37">
        <f t="shared" si="34"/>
        <v>0</v>
      </c>
      <c r="DH24" s="37">
        <f t="shared" si="34"/>
        <v>0</v>
      </c>
      <c r="DI24" s="37">
        <f t="shared" si="34"/>
        <v>0</v>
      </c>
      <c r="DJ24" s="37">
        <f t="shared" si="34"/>
        <v>0</v>
      </c>
      <c r="DL24" s="29">
        <f t="shared" si="13"/>
        <v>3</v>
      </c>
      <c r="DM24" s="29">
        <f t="shared" si="14"/>
        <v>18</v>
      </c>
      <c r="DN24" s="29">
        <f t="shared" si="15"/>
        <v>3</v>
      </c>
      <c r="DO24" s="29">
        <f t="shared" si="16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1"/>
        <v>0</v>
      </c>
      <c r="T25" s="85">
        <f t="shared" si="7"/>
        <v>0</v>
      </c>
      <c r="U25" s="55">
        <f t="shared" si="2"/>
        <v>-6</v>
      </c>
      <c r="W25" s="37">
        <v>0</v>
      </c>
      <c r="X25" s="153">
        <v>0</v>
      </c>
      <c r="Y25" s="154">
        <f t="shared" si="8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3"/>
        <v>0</v>
      </c>
      <c r="AK25" s="61">
        <f t="shared" si="4"/>
        <v>0</v>
      </c>
      <c r="AL25" s="34">
        <f t="shared" si="5"/>
        <v>0</v>
      </c>
      <c r="AM25" s="61">
        <f t="shared" si="6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35">CX23</f>
        <v>0</v>
      </c>
      <c r="CY25" s="37">
        <f t="shared" si="35"/>
        <v>0</v>
      </c>
      <c r="CZ25" s="37">
        <f t="shared" si="35"/>
        <v>0</v>
      </c>
      <c r="DA25" s="37">
        <f t="shared" si="35"/>
        <v>0</v>
      </c>
      <c r="DB25" s="37">
        <f t="shared" si="35"/>
        <v>0</v>
      </c>
      <c r="DC25" s="37">
        <f t="shared" si="35"/>
        <v>0</v>
      </c>
      <c r="DD25" s="37">
        <f t="shared" si="35"/>
        <v>0</v>
      </c>
      <c r="DE25" s="37">
        <f t="shared" si="35"/>
        <v>0</v>
      </c>
      <c r="DF25" s="37">
        <f t="shared" si="35"/>
        <v>0</v>
      </c>
      <c r="DG25" s="37">
        <f t="shared" si="35"/>
        <v>0</v>
      </c>
      <c r="DH25" s="37">
        <f t="shared" si="35"/>
        <v>0</v>
      </c>
      <c r="DI25" s="37">
        <f t="shared" si="35"/>
        <v>0</v>
      </c>
      <c r="DJ25" s="37">
        <f t="shared" si="35"/>
        <v>0</v>
      </c>
      <c r="DL25" s="29">
        <f t="shared" si="13"/>
        <v>3</v>
      </c>
      <c r="DM25" s="29">
        <f t="shared" si="14"/>
        <v>18</v>
      </c>
      <c r="DN25" s="29">
        <f t="shared" si="15"/>
        <v>3</v>
      </c>
      <c r="DO25" s="29">
        <f t="shared" si="16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1"/>
        <v>10</v>
      </c>
      <c r="T26" s="85">
        <f t="shared" si="7"/>
        <v>10</v>
      </c>
      <c r="U26" s="55">
        <f t="shared" si="2"/>
        <v>-10</v>
      </c>
      <c r="W26" s="37">
        <v>0</v>
      </c>
      <c r="X26" s="153">
        <v>0</v>
      </c>
      <c r="Y26" s="154">
        <f t="shared" si="8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3"/>
        <v>0</v>
      </c>
      <c r="AK26" s="61">
        <f t="shared" si="4"/>
        <v>0</v>
      </c>
      <c r="AL26" s="34">
        <f t="shared" si="5"/>
        <v>0</v>
      </c>
      <c r="AM26" s="61">
        <f t="shared" si="6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6">CX25</f>
        <v>0</v>
      </c>
      <c r="CY26" s="37">
        <f t="shared" si="36"/>
        <v>0</v>
      </c>
      <c r="CZ26" s="37">
        <f t="shared" si="36"/>
        <v>0</v>
      </c>
      <c r="DA26" s="37">
        <f t="shared" si="36"/>
        <v>0</v>
      </c>
      <c r="DB26" s="37">
        <f t="shared" si="36"/>
        <v>0</v>
      </c>
      <c r="DC26" s="37">
        <f t="shared" si="36"/>
        <v>0</v>
      </c>
      <c r="DD26" s="37">
        <f t="shared" si="36"/>
        <v>0</v>
      </c>
      <c r="DE26" s="37">
        <f t="shared" si="36"/>
        <v>0</v>
      </c>
      <c r="DF26" s="37">
        <f t="shared" si="36"/>
        <v>0</v>
      </c>
      <c r="DG26" s="37">
        <f t="shared" si="36"/>
        <v>0</v>
      </c>
      <c r="DH26" s="37">
        <f t="shared" si="36"/>
        <v>0</v>
      </c>
      <c r="DI26" s="37">
        <f t="shared" si="36"/>
        <v>0</v>
      </c>
      <c r="DJ26" s="37">
        <f t="shared" si="36"/>
        <v>0</v>
      </c>
      <c r="DL26" s="29">
        <f t="shared" si="13"/>
        <v>3</v>
      </c>
      <c r="DM26" s="29">
        <f t="shared" si="14"/>
        <v>18</v>
      </c>
      <c r="DN26" s="29">
        <f t="shared" si="15"/>
        <v>3</v>
      </c>
      <c r="DO26" s="29">
        <f t="shared" si="16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1"/>
        <v>12</v>
      </c>
      <c r="T27" s="85">
        <f t="shared" si="7"/>
        <v>12</v>
      </c>
      <c r="U27" s="55">
        <f t="shared" si="2"/>
        <v>-24</v>
      </c>
      <c r="W27" s="37">
        <v>0</v>
      </c>
      <c r="X27" s="153">
        <v>0</v>
      </c>
      <c r="Y27" s="154">
        <f t="shared" si="8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3"/>
        <v>0</v>
      </c>
      <c r="AK27" s="61">
        <f t="shared" si="4"/>
        <v>0</v>
      </c>
      <c r="AL27" s="34">
        <f t="shared" si="5"/>
        <v>0</v>
      </c>
      <c r="AM27" s="61">
        <f t="shared" si="6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7">CX25</f>
        <v>0</v>
      </c>
      <c r="CY27" s="37">
        <f t="shared" si="37"/>
        <v>0</v>
      </c>
      <c r="CZ27" s="37">
        <f t="shared" si="37"/>
        <v>0</v>
      </c>
      <c r="DA27" s="37">
        <f t="shared" si="37"/>
        <v>0</v>
      </c>
      <c r="DB27" s="37">
        <f t="shared" si="37"/>
        <v>0</v>
      </c>
      <c r="DC27" s="37">
        <f t="shared" si="37"/>
        <v>0</v>
      </c>
      <c r="DD27" s="37">
        <f t="shared" si="37"/>
        <v>0</v>
      </c>
      <c r="DE27" s="37">
        <f t="shared" si="37"/>
        <v>0</v>
      </c>
      <c r="DF27" s="37">
        <f t="shared" si="37"/>
        <v>0</v>
      </c>
      <c r="DG27" s="37">
        <f t="shared" si="37"/>
        <v>0</v>
      </c>
      <c r="DH27" s="37">
        <f t="shared" si="37"/>
        <v>0</v>
      </c>
      <c r="DI27" s="37">
        <f t="shared" si="37"/>
        <v>0</v>
      </c>
      <c r="DJ27" s="37">
        <f t="shared" si="37"/>
        <v>0</v>
      </c>
      <c r="DL27" s="29">
        <f t="shared" si="13"/>
        <v>3</v>
      </c>
      <c r="DM27" s="29">
        <f t="shared" si="14"/>
        <v>18</v>
      </c>
      <c r="DN27" s="29">
        <f t="shared" si="15"/>
        <v>3</v>
      </c>
      <c r="DO27" s="29">
        <f t="shared" si="16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1"/>
        <v>0</v>
      </c>
      <c r="T28" s="85">
        <f t="shared" si="7"/>
        <v>0</v>
      </c>
      <c r="U28" s="55">
        <f t="shared" si="2"/>
        <v>-16</v>
      </c>
      <c r="W28" s="37">
        <v>0</v>
      </c>
      <c r="X28" s="153">
        <v>0</v>
      </c>
      <c r="Y28" s="154">
        <f t="shared" si="8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3"/>
        <v>0</v>
      </c>
      <c r="AK28" s="61">
        <f t="shared" si="4"/>
        <v>0</v>
      </c>
      <c r="AL28" s="34">
        <f t="shared" si="5"/>
        <v>0</v>
      </c>
      <c r="AM28" s="61">
        <f t="shared" si="6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8">CX27</f>
        <v>0</v>
      </c>
      <c r="CY28" s="37">
        <f t="shared" si="38"/>
        <v>0</v>
      </c>
      <c r="CZ28" s="37">
        <f t="shared" si="38"/>
        <v>0</v>
      </c>
      <c r="DA28" s="37">
        <f t="shared" si="38"/>
        <v>0</v>
      </c>
      <c r="DB28" s="37">
        <f t="shared" si="38"/>
        <v>0</v>
      </c>
      <c r="DC28" s="37">
        <f t="shared" si="38"/>
        <v>0</v>
      </c>
      <c r="DD28" s="37">
        <f t="shared" si="38"/>
        <v>0</v>
      </c>
      <c r="DE28" s="37">
        <f t="shared" si="38"/>
        <v>0</v>
      </c>
      <c r="DF28" s="37">
        <f t="shared" si="38"/>
        <v>0</v>
      </c>
      <c r="DG28" s="37">
        <f t="shared" si="38"/>
        <v>0</v>
      </c>
      <c r="DH28" s="37">
        <f t="shared" si="38"/>
        <v>0</v>
      </c>
      <c r="DI28" s="37">
        <f t="shared" si="38"/>
        <v>0</v>
      </c>
      <c r="DJ28" s="37">
        <f t="shared" si="38"/>
        <v>0</v>
      </c>
      <c r="DL28" s="29">
        <f t="shared" si="13"/>
        <v>3</v>
      </c>
      <c r="DM28" s="29">
        <f t="shared" si="14"/>
        <v>18</v>
      </c>
      <c r="DN28" s="29">
        <f t="shared" si="15"/>
        <v>3</v>
      </c>
      <c r="DO28" s="29">
        <f t="shared" si="16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1"/>
        <v>0</v>
      </c>
      <c r="T29" s="85">
        <f t="shared" si="7"/>
        <v>0</v>
      </c>
      <c r="U29" s="55">
        <f t="shared" si="2"/>
        <v>0</v>
      </c>
      <c r="W29" s="37">
        <v>0</v>
      </c>
      <c r="X29" s="153">
        <v>0</v>
      </c>
      <c r="Y29" s="154">
        <f t="shared" si="8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3"/>
        <v>0</v>
      </c>
      <c r="AK29" s="61">
        <f t="shared" si="4"/>
        <v>0</v>
      </c>
      <c r="AL29" s="34">
        <f t="shared" si="5"/>
        <v>0</v>
      </c>
      <c r="AM29" s="61">
        <f t="shared" si="6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9">CX27</f>
        <v>0</v>
      </c>
      <c r="CY29" s="37">
        <f t="shared" si="39"/>
        <v>0</v>
      </c>
      <c r="CZ29" s="37">
        <f t="shared" si="39"/>
        <v>0</v>
      </c>
      <c r="DA29" s="37">
        <f t="shared" si="39"/>
        <v>0</v>
      </c>
      <c r="DB29" s="37">
        <f t="shared" si="39"/>
        <v>0</v>
      </c>
      <c r="DC29" s="37">
        <f t="shared" si="39"/>
        <v>0</v>
      </c>
      <c r="DD29" s="37">
        <f t="shared" si="39"/>
        <v>0</v>
      </c>
      <c r="DE29" s="37">
        <f t="shared" si="39"/>
        <v>0</v>
      </c>
      <c r="DF29" s="37">
        <f t="shared" si="39"/>
        <v>0</v>
      </c>
      <c r="DG29" s="37">
        <f t="shared" si="39"/>
        <v>0</v>
      </c>
      <c r="DH29" s="37">
        <f t="shared" si="39"/>
        <v>0</v>
      </c>
      <c r="DI29" s="37">
        <f t="shared" si="39"/>
        <v>0</v>
      </c>
      <c r="DJ29" s="37">
        <f t="shared" si="39"/>
        <v>0</v>
      </c>
      <c r="DL29" s="29">
        <f t="shared" si="13"/>
        <v>3</v>
      </c>
      <c r="DM29" s="29">
        <f t="shared" si="14"/>
        <v>18</v>
      </c>
      <c r="DN29" s="29">
        <f t="shared" si="15"/>
        <v>3</v>
      </c>
      <c r="DO29" s="29">
        <f t="shared" si="16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1"/>
        <v>0</v>
      </c>
      <c r="T30" s="85">
        <f t="shared" si="7"/>
        <v>0</v>
      </c>
      <c r="U30" s="55">
        <f t="shared" si="2"/>
        <v>-3</v>
      </c>
      <c r="W30" s="37">
        <v>0</v>
      </c>
      <c r="X30" s="153">
        <v>0</v>
      </c>
      <c r="Y30" s="154">
        <f t="shared" si="8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3"/>
        <v>0</v>
      </c>
      <c r="AK30" s="61">
        <f t="shared" si="4"/>
        <v>0</v>
      </c>
      <c r="AL30" s="34">
        <f t="shared" si="5"/>
        <v>0</v>
      </c>
      <c r="AM30" s="61">
        <f t="shared" si="6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40">CX29</f>
        <v>0</v>
      </c>
      <c r="CY30" s="37">
        <f t="shared" si="40"/>
        <v>0</v>
      </c>
      <c r="CZ30" s="37">
        <f t="shared" si="40"/>
        <v>0</v>
      </c>
      <c r="DA30" s="37">
        <f t="shared" si="40"/>
        <v>0</v>
      </c>
      <c r="DB30" s="37">
        <f t="shared" si="40"/>
        <v>0</v>
      </c>
      <c r="DC30" s="37">
        <f t="shared" si="40"/>
        <v>0</v>
      </c>
      <c r="DD30" s="37">
        <f t="shared" si="40"/>
        <v>0</v>
      </c>
      <c r="DE30" s="37">
        <f t="shared" si="40"/>
        <v>0</v>
      </c>
      <c r="DF30" s="37">
        <f t="shared" si="40"/>
        <v>0</v>
      </c>
      <c r="DG30" s="37">
        <f t="shared" si="40"/>
        <v>0</v>
      </c>
      <c r="DH30" s="37">
        <f t="shared" si="40"/>
        <v>0</v>
      </c>
      <c r="DI30" s="37">
        <f t="shared" si="40"/>
        <v>0</v>
      </c>
      <c r="DJ30" s="37">
        <f t="shared" si="40"/>
        <v>0</v>
      </c>
      <c r="DL30" s="29">
        <f t="shared" si="13"/>
        <v>3</v>
      </c>
      <c r="DM30" s="29">
        <f t="shared" si="14"/>
        <v>18</v>
      </c>
      <c r="DN30" s="29">
        <f t="shared" si="15"/>
        <v>3</v>
      </c>
      <c r="DO30" s="29">
        <f t="shared" si="16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1"/>
        <v>5</v>
      </c>
      <c r="T31" s="85">
        <f t="shared" si="7"/>
        <v>10</v>
      </c>
      <c r="U31" s="55">
        <f t="shared" si="2"/>
        <v>0</v>
      </c>
      <c r="W31" s="37">
        <v>0</v>
      </c>
      <c r="X31" s="153">
        <v>0</v>
      </c>
      <c r="Y31" s="154">
        <f t="shared" si="8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3"/>
        <v>0</v>
      </c>
      <c r="AK31" s="61">
        <f t="shared" si="4"/>
        <v>0</v>
      </c>
      <c r="AL31" s="34">
        <f t="shared" si="5"/>
        <v>0</v>
      </c>
      <c r="AM31" s="61">
        <f t="shared" si="6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41">CX29</f>
        <v>0</v>
      </c>
      <c r="CY31" s="37">
        <f t="shared" si="41"/>
        <v>0</v>
      </c>
      <c r="CZ31" s="37">
        <f t="shared" si="41"/>
        <v>0</v>
      </c>
      <c r="DA31" s="37">
        <f t="shared" si="41"/>
        <v>0</v>
      </c>
      <c r="DB31" s="37">
        <f t="shared" si="41"/>
        <v>0</v>
      </c>
      <c r="DC31" s="37">
        <f t="shared" si="41"/>
        <v>0</v>
      </c>
      <c r="DD31" s="37">
        <f t="shared" si="41"/>
        <v>0</v>
      </c>
      <c r="DE31" s="37">
        <f t="shared" si="41"/>
        <v>0</v>
      </c>
      <c r="DF31" s="37">
        <f t="shared" si="41"/>
        <v>0</v>
      </c>
      <c r="DG31" s="37">
        <f t="shared" si="41"/>
        <v>0</v>
      </c>
      <c r="DH31" s="37">
        <f t="shared" si="41"/>
        <v>0</v>
      </c>
      <c r="DI31" s="37">
        <f t="shared" si="41"/>
        <v>0</v>
      </c>
      <c r="DJ31" s="37">
        <f t="shared" si="41"/>
        <v>0</v>
      </c>
      <c r="DL31" s="29">
        <f t="shared" si="13"/>
        <v>3</v>
      </c>
      <c r="DM31" s="29">
        <f t="shared" si="14"/>
        <v>18</v>
      </c>
      <c r="DN31" s="29">
        <f t="shared" si="15"/>
        <v>3</v>
      </c>
      <c r="DO31" s="29">
        <f t="shared" si="16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1"/>
        <v>0</v>
      </c>
      <c r="T32" s="85">
        <f t="shared" si="7"/>
        <v>0</v>
      </c>
      <c r="U32" s="55">
        <f t="shared" si="2"/>
        <v>-3</v>
      </c>
      <c r="W32" s="37">
        <v>0</v>
      </c>
      <c r="X32" s="153">
        <v>0</v>
      </c>
      <c r="Y32" s="154">
        <f t="shared" si="8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3"/>
        <v>0</v>
      </c>
      <c r="AK32" s="61">
        <f t="shared" si="4"/>
        <v>0</v>
      </c>
      <c r="AL32" s="34">
        <f t="shared" si="5"/>
        <v>0</v>
      </c>
      <c r="AM32" s="61">
        <f t="shared" si="6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42">CX31</f>
        <v>0</v>
      </c>
      <c r="CY32" s="37">
        <f t="shared" si="42"/>
        <v>0</v>
      </c>
      <c r="CZ32" s="37">
        <f t="shared" si="42"/>
        <v>0</v>
      </c>
      <c r="DA32" s="37">
        <f t="shared" si="42"/>
        <v>0</v>
      </c>
      <c r="DB32" s="37">
        <f t="shared" si="42"/>
        <v>0</v>
      </c>
      <c r="DC32" s="37">
        <f t="shared" si="42"/>
        <v>0</v>
      </c>
      <c r="DD32" s="37">
        <f t="shared" si="42"/>
        <v>0</v>
      </c>
      <c r="DE32" s="37">
        <f t="shared" si="42"/>
        <v>0</v>
      </c>
      <c r="DF32" s="37">
        <f t="shared" si="42"/>
        <v>0</v>
      </c>
      <c r="DG32" s="37">
        <f t="shared" si="42"/>
        <v>0</v>
      </c>
      <c r="DH32" s="37">
        <f t="shared" si="42"/>
        <v>0</v>
      </c>
      <c r="DI32" s="37">
        <f t="shared" si="42"/>
        <v>0</v>
      </c>
      <c r="DJ32" s="37">
        <f t="shared" si="42"/>
        <v>0</v>
      </c>
      <c r="DL32" s="29">
        <f t="shared" si="13"/>
        <v>3</v>
      </c>
      <c r="DM32" s="29">
        <f t="shared" si="14"/>
        <v>18</v>
      </c>
      <c r="DN32" s="29">
        <f t="shared" si="15"/>
        <v>3</v>
      </c>
      <c r="DO32" s="29">
        <f t="shared" si="16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1"/>
        <v>1</v>
      </c>
      <c r="T33" s="85">
        <f t="shared" si="7"/>
        <v>2</v>
      </c>
      <c r="U33" s="55">
        <f t="shared" si="2"/>
        <v>0</v>
      </c>
      <c r="W33" s="37">
        <v>0</v>
      </c>
      <c r="X33" s="153">
        <v>0</v>
      </c>
      <c r="Y33" s="154">
        <f t="shared" si="8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3"/>
        <v>0</v>
      </c>
      <c r="AK33" s="61">
        <f t="shared" si="4"/>
        <v>0</v>
      </c>
      <c r="AL33" s="34">
        <f t="shared" si="5"/>
        <v>0</v>
      </c>
      <c r="AM33" s="61">
        <f t="shared" si="6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43">CX31</f>
        <v>0</v>
      </c>
      <c r="CY33" s="37">
        <f t="shared" si="43"/>
        <v>0</v>
      </c>
      <c r="CZ33" s="37">
        <f t="shared" si="43"/>
        <v>0</v>
      </c>
      <c r="DA33" s="37">
        <f t="shared" si="43"/>
        <v>0</v>
      </c>
      <c r="DB33" s="37">
        <f t="shared" si="43"/>
        <v>0</v>
      </c>
      <c r="DC33" s="37">
        <f t="shared" si="43"/>
        <v>0</v>
      </c>
      <c r="DD33" s="37">
        <f t="shared" si="43"/>
        <v>0</v>
      </c>
      <c r="DE33" s="37">
        <f t="shared" si="43"/>
        <v>0</v>
      </c>
      <c r="DF33" s="37">
        <f t="shared" si="43"/>
        <v>0</v>
      </c>
      <c r="DG33" s="37">
        <f t="shared" si="43"/>
        <v>0</v>
      </c>
      <c r="DH33" s="37">
        <f t="shared" si="43"/>
        <v>0</v>
      </c>
      <c r="DI33" s="37">
        <f t="shared" si="43"/>
        <v>0</v>
      </c>
      <c r="DJ33" s="37">
        <f t="shared" si="43"/>
        <v>0</v>
      </c>
      <c r="DL33" s="29">
        <f t="shared" si="13"/>
        <v>3</v>
      </c>
      <c r="DM33" s="29">
        <f t="shared" si="14"/>
        <v>18</v>
      </c>
      <c r="DN33" s="29">
        <f t="shared" si="15"/>
        <v>3</v>
      </c>
      <c r="DO33" s="29">
        <f t="shared" si="16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1"/>
        <v>0</v>
      </c>
      <c r="T34" s="85">
        <f t="shared" si="7"/>
        <v>0</v>
      </c>
      <c r="U34" s="55">
        <f t="shared" si="2"/>
        <v>-30</v>
      </c>
      <c r="W34" s="37">
        <v>0</v>
      </c>
      <c r="X34" s="153">
        <v>0</v>
      </c>
      <c r="Y34" s="154">
        <f t="shared" si="8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3"/>
        <v>0</v>
      </c>
      <c r="AK34" s="61">
        <f t="shared" si="4"/>
        <v>0</v>
      </c>
      <c r="AL34" s="34">
        <f t="shared" si="5"/>
        <v>0</v>
      </c>
      <c r="AM34" s="61">
        <f t="shared" si="6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44">CX33</f>
        <v>0</v>
      </c>
      <c r="CY34" s="37">
        <f t="shared" si="44"/>
        <v>0</v>
      </c>
      <c r="CZ34" s="37">
        <f t="shared" si="44"/>
        <v>0</v>
      </c>
      <c r="DA34" s="37">
        <f t="shared" si="44"/>
        <v>0</v>
      </c>
      <c r="DB34" s="37">
        <f t="shared" si="44"/>
        <v>0</v>
      </c>
      <c r="DC34" s="37">
        <f t="shared" si="44"/>
        <v>0</v>
      </c>
      <c r="DD34" s="37">
        <f t="shared" si="44"/>
        <v>0</v>
      </c>
      <c r="DE34" s="37">
        <f t="shared" si="44"/>
        <v>0</v>
      </c>
      <c r="DF34" s="37">
        <f t="shared" si="44"/>
        <v>0</v>
      </c>
      <c r="DG34" s="37">
        <f t="shared" si="44"/>
        <v>0</v>
      </c>
      <c r="DH34" s="37">
        <f t="shared" si="44"/>
        <v>0</v>
      </c>
      <c r="DI34" s="37">
        <f t="shared" si="44"/>
        <v>0</v>
      </c>
      <c r="DJ34" s="37">
        <f t="shared" si="44"/>
        <v>0</v>
      </c>
      <c r="DL34" s="29">
        <f t="shared" si="13"/>
        <v>3</v>
      </c>
      <c r="DM34" s="29">
        <f t="shared" si="14"/>
        <v>18</v>
      </c>
      <c r="DN34" s="29">
        <f t="shared" si="15"/>
        <v>3</v>
      </c>
      <c r="DO34" s="29">
        <f t="shared" si="16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R66" si="45">N35-P35</f>
        <v>0</v>
      </c>
      <c r="S35" s="85">
        <f t="shared" ref="S35:S66" si="46">O35-Q35</f>
        <v>0</v>
      </c>
      <c r="T35" s="85">
        <f t="shared" si="7"/>
        <v>0</v>
      </c>
      <c r="U35" s="55">
        <f t="shared" ref="U35:U66" si="47">L35-P35-Q35</f>
        <v>-12</v>
      </c>
      <c r="W35" s="37">
        <v>0</v>
      </c>
      <c r="X35" s="153">
        <v>0</v>
      </c>
      <c r="Y35" s="154">
        <f t="shared" si="8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J66" si="48">W35*DQ35</f>
        <v>0</v>
      </c>
      <c r="AK35" s="61">
        <f t="shared" ref="AK35:AK66" si="49">X35*DR35</f>
        <v>0</v>
      </c>
      <c r="AL35" s="34">
        <f t="shared" ref="AL35:AL66" si="50">W35*DS35</f>
        <v>0</v>
      </c>
      <c r="AM35" s="61">
        <f t="shared" ref="AM35:AM66" si="51">X35*DT35</f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52">CX33</f>
        <v>0</v>
      </c>
      <c r="CY35" s="37">
        <f t="shared" si="52"/>
        <v>0</v>
      </c>
      <c r="CZ35" s="37">
        <f t="shared" si="52"/>
        <v>0</v>
      </c>
      <c r="DA35" s="37">
        <f t="shared" si="52"/>
        <v>0</v>
      </c>
      <c r="DB35" s="37">
        <f t="shared" si="52"/>
        <v>0</v>
      </c>
      <c r="DC35" s="37">
        <f t="shared" si="52"/>
        <v>0</v>
      </c>
      <c r="DD35" s="37">
        <f t="shared" si="52"/>
        <v>0</v>
      </c>
      <c r="DE35" s="37">
        <f t="shared" si="52"/>
        <v>0</v>
      </c>
      <c r="DF35" s="37">
        <f t="shared" si="52"/>
        <v>0</v>
      </c>
      <c r="DG35" s="37">
        <f t="shared" si="52"/>
        <v>0</v>
      </c>
      <c r="DH35" s="37">
        <f t="shared" si="52"/>
        <v>0</v>
      </c>
      <c r="DI35" s="37">
        <f t="shared" si="52"/>
        <v>0</v>
      </c>
      <c r="DJ35" s="37">
        <f t="shared" si="52"/>
        <v>0</v>
      </c>
      <c r="DL35" s="29">
        <f t="shared" si="13"/>
        <v>3</v>
      </c>
      <c r="DM35" s="29">
        <f t="shared" si="14"/>
        <v>18</v>
      </c>
      <c r="DN35" s="29">
        <f t="shared" si="15"/>
        <v>3</v>
      </c>
      <c r="DO35" s="29">
        <f t="shared" si="16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45"/>
        <v>0</v>
      </c>
      <c r="S36" s="85">
        <f t="shared" si="46"/>
        <v>0</v>
      </c>
      <c r="T36" s="85">
        <f t="shared" si="7"/>
        <v>0</v>
      </c>
      <c r="U36" s="55">
        <f t="shared" si="47"/>
        <v>-64</v>
      </c>
      <c r="W36" s="37">
        <v>0</v>
      </c>
      <c r="X36" s="153">
        <v>0</v>
      </c>
      <c r="Y36" s="154">
        <f t="shared" si="8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8"/>
        <v>0</v>
      </c>
      <c r="AK36" s="61">
        <f t="shared" si="49"/>
        <v>0</v>
      </c>
      <c r="AL36" s="34">
        <f t="shared" si="50"/>
        <v>0</v>
      </c>
      <c r="AM36" s="61">
        <f t="shared" si="5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53">CX35</f>
        <v>0</v>
      </c>
      <c r="CY36" s="37">
        <f t="shared" si="53"/>
        <v>0</v>
      </c>
      <c r="CZ36" s="37">
        <f t="shared" si="53"/>
        <v>0</v>
      </c>
      <c r="DA36" s="37">
        <f t="shared" si="53"/>
        <v>0</v>
      </c>
      <c r="DB36" s="37">
        <f t="shared" si="53"/>
        <v>0</v>
      </c>
      <c r="DC36" s="37">
        <f t="shared" si="53"/>
        <v>0</v>
      </c>
      <c r="DD36" s="37">
        <f t="shared" si="53"/>
        <v>0</v>
      </c>
      <c r="DE36" s="37">
        <f t="shared" si="53"/>
        <v>0</v>
      </c>
      <c r="DF36" s="37">
        <f t="shared" si="53"/>
        <v>0</v>
      </c>
      <c r="DG36" s="37">
        <f t="shared" si="53"/>
        <v>0</v>
      </c>
      <c r="DH36" s="37">
        <f t="shared" si="53"/>
        <v>0</v>
      </c>
      <c r="DI36" s="37">
        <f t="shared" si="53"/>
        <v>0</v>
      </c>
      <c r="DJ36" s="37">
        <f t="shared" si="53"/>
        <v>0</v>
      </c>
      <c r="DL36" s="29">
        <f t="shared" si="13"/>
        <v>3</v>
      </c>
      <c r="DM36" s="29">
        <f t="shared" si="14"/>
        <v>18</v>
      </c>
      <c r="DN36" s="29">
        <f t="shared" si="15"/>
        <v>3</v>
      </c>
      <c r="DO36" s="29">
        <f t="shared" si="16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45"/>
        <v>0</v>
      </c>
      <c r="S37" s="85">
        <f t="shared" si="46"/>
        <v>24</v>
      </c>
      <c r="T37" s="85">
        <f t="shared" si="7"/>
        <v>24</v>
      </c>
      <c r="U37" s="55">
        <f t="shared" si="47"/>
        <v>-24</v>
      </c>
      <c r="W37" s="37">
        <v>0</v>
      </c>
      <c r="X37" s="153">
        <v>0</v>
      </c>
      <c r="Y37" s="154">
        <f t="shared" si="8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8"/>
        <v>0</v>
      </c>
      <c r="AK37" s="61">
        <f t="shared" si="49"/>
        <v>0</v>
      </c>
      <c r="AL37" s="34">
        <f t="shared" si="50"/>
        <v>0</v>
      </c>
      <c r="AM37" s="61">
        <f t="shared" si="5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54">CX35</f>
        <v>0</v>
      </c>
      <c r="CY37" s="37">
        <f t="shared" si="54"/>
        <v>0</v>
      </c>
      <c r="CZ37" s="37">
        <f t="shared" si="54"/>
        <v>0</v>
      </c>
      <c r="DA37" s="37">
        <f t="shared" si="54"/>
        <v>0</v>
      </c>
      <c r="DB37" s="37">
        <f t="shared" si="54"/>
        <v>0</v>
      </c>
      <c r="DC37" s="37">
        <f t="shared" si="54"/>
        <v>0</v>
      </c>
      <c r="DD37" s="37">
        <f t="shared" si="54"/>
        <v>0</v>
      </c>
      <c r="DE37" s="37">
        <f t="shared" si="54"/>
        <v>0</v>
      </c>
      <c r="DF37" s="37">
        <f t="shared" si="54"/>
        <v>0</v>
      </c>
      <c r="DG37" s="37">
        <f t="shared" si="54"/>
        <v>0</v>
      </c>
      <c r="DH37" s="37">
        <f t="shared" si="54"/>
        <v>0</v>
      </c>
      <c r="DI37" s="37">
        <f t="shared" si="54"/>
        <v>0</v>
      </c>
      <c r="DJ37" s="37">
        <f t="shared" si="54"/>
        <v>0</v>
      </c>
      <c r="DL37" s="29">
        <f t="shared" si="13"/>
        <v>3</v>
      </c>
      <c r="DM37" s="29">
        <f t="shared" si="14"/>
        <v>18</v>
      </c>
      <c r="DN37" s="29">
        <f t="shared" si="15"/>
        <v>3</v>
      </c>
      <c r="DO37" s="29">
        <f t="shared" si="16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45"/>
        <v>0</v>
      </c>
      <c r="S38" s="85">
        <f t="shared" si="46"/>
        <v>0</v>
      </c>
      <c r="T38" s="85">
        <f t="shared" si="7"/>
        <v>0</v>
      </c>
      <c r="U38" s="55">
        <f t="shared" si="47"/>
        <v>0</v>
      </c>
      <c r="W38" s="37">
        <v>0</v>
      </c>
      <c r="X38" s="153">
        <v>0</v>
      </c>
      <c r="Y38" s="154">
        <f t="shared" si="8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8"/>
        <v>0</v>
      </c>
      <c r="AK38" s="61">
        <f t="shared" si="49"/>
        <v>0</v>
      </c>
      <c r="AL38" s="34">
        <f t="shared" si="50"/>
        <v>0</v>
      </c>
      <c r="AM38" s="61">
        <f t="shared" si="5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55">CX37</f>
        <v>0</v>
      </c>
      <c r="CY38" s="37">
        <f t="shared" si="55"/>
        <v>0</v>
      </c>
      <c r="CZ38" s="37">
        <f t="shared" si="55"/>
        <v>0</v>
      </c>
      <c r="DA38" s="37">
        <f t="shared" si="55"/>
        <v>0</v>
      </c>
      <c r="DB38" s="37">
        <f t="shared" si="55"/>
        <v>0</v>
      </c>
      <c r="DC38" s="37">
        <f t="shared" si="55"/>
        <v>0</v>
      </c>
      <c r="DD38" s="37">
        <f t="shared" si="55"/>
        <v>0</v>
      </c>
      <c r="DE38" s="37">
        <f t="shared" si="55"/>
        <v>0</v>
      </c>
      <c r="DF38" s="37">
        <f t="shared" si="55"/>
        <v>0</v>
      </c>
      <c r="DG38" s="37">
        <f t="shared" si="55"/>
        <v>0</v>
      </c>
      <c r="DH38" s="37">
        <f t="shared" si="55"/>
        <v>0</v>
      </c>
      <c r="DI38" s="37">
        <f t="shared" si="55"/>
        <v>0</v>
      </c>
      <c r="DJ38" s="37">
        <f t="shared" si="55"/>
        <v>0</v>
      </c>
      <c r="DL38" s="29">
        <f t="shared" si="13"/>
        <v>3</v>
      </c>
      <c r="DM38" s="29">
        <f t="shared" si="14"/>
        <v>18</v>
      </c>
      <c r="DN38" s="29">
        <f t="shared" si="15"/>
        <v>3</v>
      </c>
      <c r="DO38" s="29">
        <f t="shared" si="16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45"/>
        <v>5</v>
      </c>
      <c r="S39" s="85">
        <f t="shared" si="46"/>
        <v>5</v>
      </c>
      <c r="T39" s="85">
        <f t="shared" si="7"/>
        <v>10</v>
      </c>
      <c r="U39" s="55">
        <f t="shared" si="47"/>
        <v>0</v>
      </c>
      <c r="W39" s="37">
        <v>0</v>
      </c>
      <c r="X39" s="153">
        <v>0</v>
      </c>
      <c r="Y39" s="154">
        <f t="shared" si="8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8"/>
        <v>0</v>
      </c>
      <c r="AK39" s="61">
        <f t="shared" si="49"/>
        <v>0</v>
      </c>
      <c r="AL39" s="34">
        <f t="shared" si="50"/>
        <v>0</v>
      </c>
      <c r="AM39" s="61">
        <f t="shared" si="5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56">CX37</f>
        <v>0</v>
      </c>
      <c r="CY39" s="37">
        <f t="shared" si="56"/>
        <v>0</v>
      </c>
      <c r="CZ39" s="37">
        <f t="shared" si="56"/>
        <v>0</v>
      </c>
      <c r="DA39" s="37">
        <f t="shared" si="56"/>
        <v>0</v>
      </c>
      <c r="DB39" s="37">
        <f t="shared" si="56"/>
        <v>0</v>
      </c>
      <c r="DC39" s="37">
        <f t="shared" si="56"/>
        <v>0</v>
      </c>
      <c r="DD39" s="37">
        <f t="shared" si="56"/>
        <v>0</v>
      </c>
      <c r="DE39" s="37">
        <f t="shared" si="56"/>
        <v>0</v>
      </c>
      <c r="DF39" s="37">
        <f t="shared" si="56"/>
        <v>0</v>
      </c>
      <c r="DG39" s="37">
        <f t="shared" si="56"/>
        <v>0</v>
      </c>
      <c r="DH39" s="37">
        <f t="shared" si="56"/>
        <v>0</v>
      </c>
      <c r="DI39" s="37">
        <f t="shared" si="56"/>
        <v>0</v>
      </c>
      <c r="DJ39" s="37">
        <f t="shared" si="56"/>
        <v>0</v>
      </c>
      <c r="DL39" s="29">
        <f t="shared" si="13"/>
        <v>3</v>
      </c>
      <c r="DM39" s="29">
        <f t="shared" si="14"/>
        <v>18</v>
      </c>
      <c r="DN39" s="29">
        <f t="shared" si="15"/>
        <v>3</v>
      </c>
      <c r="DO39" s="29">
        <f t="shared" si="16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45"/>
        <v>0</v>
      </c>
      <c r="S40" s="85">
        <f t="shared" si="46"/>
        <v>0</v>
      </c>
      <c r="T40" s="85">
        <f t="shared" si="7"/>
        <v>0</v>
      </c>
      <c r="U40" s="55">
        <f t="shared" si="47"/>
        <v>-6</v>
      </c>
      <c r="W40" s="37">
        <v>0</v>
      </c>
      <c r="X40" s="153">
        <v>0</v>
      </c>
      <c r="Y40" s="154">
        <f t="shared" si="8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8"/>
        <v>0</v>
      </c>
      <c r="AK40" s="61">
        <f t="shared" si="49"/>
        <v>0</v>
      </c>
      <c r="AL40" s="34">
        <f t="shared" si="50"/>
        <v>0</v>
      </c>
      <c r="AM40" s="61">
        <f t="shared" si="5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57">CX39</f>
        <v>0</v>
      </c>
      <c r="CY40" s="37">
        <f t="shared" si="57"/>
        <v>0</v>
      </c>
      <c r="CZ40" s="37">
        <f t="shared" si="57"/>
        <v>0</v>
      </c>
      <c r="DA40" s="37">
        <f t="shared" si="57"/>
        <v>0</v>
      </c>
      <c r="DB40" s="37">
        <f t="shared" si="57"/>
        <v>0</v>
      </c>
      <c r="DC40" s="37">
        <f t="shared" si="57"/>
        <v>0</v>
      </c>
      <c r="DD40" s="37">
        <f t="shared" si="57"/>
        <v>0</v>
      </c>
      <c r="DE40" s="37">
        <f t="shared" si="57"/>
        <v>0</v>
      </c>
      <c r="DF40" s="37">
        <f t="shared" si="57"/>
        <v>0</v>
      </c>
      <c r="DG40" s="37">
        <f t="shared" si="57"/>
        <v>0</v>
      </c>
      <c r="DH40" s="37">
        <f t="shared" si="57"/>
        <v>0</v>
      </c>
      <c r="DI40" s="37">
        <f t="shared" si="57"/>
        <v>0</v>
      </c>
      <c r="DJ40" s="37">
        <f t="shared" si="57"/>
        <v>0</v>
      </c>
      <c r="DL40" s="29">
        <f t="shared" si="13"/>
        <v>3</v>
      </c>
      <c r="DM40" s="29">
        <f t="shared" si="14"/>
        <v>18</v>
      </c>
      <c r="DN40" s="29">
        <f t="shared" si="15"/>
        <v>3</v>
      </c>
      <c r="DO40" s="29">
        <f t="shared" si="16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45"/>
        <v>0</v>
      </c>
      <c r="S41" s="85">
        <f t="shared" si="46"/>
        <v>1</v>
      </c>
      <c r="T41" s="85">
        <f t="shared" si="7"/>
        <v>1</v>
      </c>
      <c r="U41" s="55">
        <f t="shared" si="47"/>
        <v>-7</v>
      </c>
      <c r="W41" s="37">
        <v>0</v>
      </c>
      <c r="X41" s="153">
        <v>0</v>
      </c>
      <c r="Y41" s="154">
        <f t="shared" si="8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8"/>
        <v>0</v>
      </c>
      <c r="AK41" s="61">
        <f t="shared" si="49"/>
        <v>0</v>
      </c>
      <c r="AL41" s="34">
        <f t="shared" si="50"/>
        <v>0</v>
      </c>
      <c r="AM41" s="61">
        <f t="shared" si="5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58">CX39</f>
        <v>0</v>
      </c>
      <c r="CY41" s="37">
        <f t="shared" si="58"/>
        <v>0</v>
      </c>
      <c r="CZ41" s="37">
        <f t="shared" si="58"/>
        <v>0</v>
      </c>
      <c r="DA41" s="37">
        <f t="shared" si="58"/>
        <v>0</v>
      </c>
      <c r="DB41" s="37">
        <f t="shared" si="58"/>
        <v>0</v>
      </c>
      <c r="DC41" s="37">
        <f t="shared" si="58"/>
        <v>0</v>
      </c>
      <c r="DD41" s="37">
        <f t="shared" si="58"/>
        <v>0</v>
      </c>
      <c r="DE41" s="37">
        <f t="shared" si="58"/>
        <v>0</v>
      </c>
      <c r="DF41" s="37">
        <f t="shared" si="58"/>
        <v>0</v>
      </c>
      <c r="DG41" s="37">
        <f t="shared" si="58"/>
        <v>0</v>
      </c>
      <c r="DH41" s="37">
        <f t="shared" si="58"/>
        <v>0</v>
      </c>
      <c r="DI41" s="37">
        <f t="shared" si="58"/>
        <v>0</v>
      </c>
      <c r="DJ41" s="37">
        <f t="shared" si="58"/>
        <v>0</v>
      </c>
      <c r="DL41" s="29">
        <f t="shared" si="13"/>
        <v>3</v>
      </c>
      <c r="DM41" s="29">
        <f t="shared" si="14"/>
        <v>18</v>
      </c>
      <c r="DN41" s="29">
        <f t="shared" si="15"/>
        <v>3</v>
      </c>
      <c r="DO41" s="29">
        <f t="shared" si="16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45"/>
        <v>0</v>
      </c>
      <c r="S42" s="85">
        <f t="shared" si="46"/>
        <v>0</v>
      </c>
      <c r="T42" s="85">
        <f t="shared" si="7"/>
        <v>0</v>
      </c>
      <c r="U42" s="55">
        <f t="shared" si="47"/>
        <v>0</v>
      </c>
      <c r="W42" s="37">
        <v>0</v>
      </c>
      <c r="X42" s="153">
        <v>0</v>
      </c>
      <c r="Y42" s="154">
        <f t="shared" si="8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8"/>
        <v>0</v>
      </c>
      <c r="AK42" s="61">
        <f t="shared" si="49"/>
        <v>0</v>
      </c>
      <c r="AL42" s="34">
        <f t="shared" si="50"/>
        <v>0</v>
      </c>
      <c r="AM42" s="61">
        <f t="shared" si="5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9">CX41</f>
        <v>0</v>
      </c>
      <c r="CY42" s="37">
        <f t="shared" si="59"/>
        <v>0</v>
      </c>
      <c r="CZ42" s="37">
        <f t="shared" si="59"/>
        <v>0</v>
      </c>
      <c r="DA42" s="37">
        <f t="shared" si="59"/>
        <v>0</v>
      </c>
      <c r="DB42" s="37">
        <f t="shared" si="59"/>
        <v>0</v>
      </c>
      <c r="DC42" s="37">
        <f t="shared" si="59"/>
        <v>0</v>
      </c>
      <c r="DD42" s="37">
        <f t="shared" si="59"/>
        <v>0</v>
      </c>
      <c r="DE42" s="37">
        <f t="shared" si="59"/>
        <v>0</v>
      </c>
      <c r="DF42" s="37">
        <f t="shared" si="59"/>
        <v>0</v>
      </c>
      <c r="DG42" s="37">
        <f t="shared" si="59"/>
        <v>0</v>
      </c>
      <c r="DH42" s="37">
        <f t="shared" si="59"/>
        <v>0</v>
      </c>
      <c r="DI42" s="37">
        <f t="shared" si="59"/>
        <v>0</v>
      </c>
      <c r="DJ42" s="37">
        <f t="shared" si="59"/>
        <v>0</v>
      </c>
      <c r="DL42" s="29">
        <f t="shared" si="13"/>
        <v>3</v>
      </c>
      <c r="DM42" s="29">
        <f t="shared" si="14"/>
        <v>18</v>
      </c>
      <c r="DN42" s="29">
        <f t="shared" si="15"/>
        <v>3</v>
      </c>
      <c r="DO42" s="29">
        <f t="shared" si="16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45"/>
        <v>0</v>
      </c>
      <c r="S43" s="85">
        <f t="shared" si="46"/>
        <v>5</v>
      </c>
      <c r="T43" s="85">
        <f t="shared" si="7"/>
        <v>5</v>
      </c>
      <c r="U43" s="55">
        <f t="shared" si="47"/>
        <v>-11</v>
      </c>
      <c r="W43" s="37">
        <v>0</v>
      </c>
      <c r="X43" s="153">
        <v>0</v>
      </c>
      <c r="Y43" s="154">
        <f t="shared" si="8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8"/>
        <v>0</v>
      </c>
      <c r="AK43" s="61">
        <f t="shared" si="49"/>
        <v>0</v>
      </c>
      <c r="AL43" s="34">
        <f t="shared" si="50"/>
        <v>0</v>
      </c>
      <c r="AM43" s="61">
        <f t="shared" si="5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60">CX41</f>
        <v>0</v>
      </c>
      <c r="CY43" s="37">
        <f t="shared" si="60"/>
        <v>0</v>
      </c>
      <c r="CZ43" s="37">
        <f t="shared" si="60"/>
        <v>0</v>
      </c>
      <c r="DA43" s="37">
        <f t="shared" si="60"/>
        <v>0</v>
      </c>
      <c r="DB43" s="37">
        <f t="shared" si="60"/>
        <v>0</v>
      </c>
      <c r="DC43" s="37">
        <f t="shared" si="60"/>
        <v>0</v>
      </c>
      <c r="DD43" s="37">
        <f t="shared" si="60"/>
        <v>0</v>
      </c>
      <c r="DE43" s="37">
        <f t="shared" si="60"/>
        <v>0</v>
      </c>
      <c r="DF43" s="37">
        <f t="shared" si="60"/>
        <v>0</v>
      </c>
      <c r="DG43" s="37">
        <f t="shared" si="60"/>
        <v>0</v>
      </c>
      <c r="DH43" s="37">
        <f t="shared" si="60"/>
        <v>0</v>
      </c>
      <c r="DI43" s="37">
        <f t="shared" si="60"/>
        <v>0</v>
      </c>
      <c r="DJ43" s="37">
        <f t="shared" si="60"/>
        <v>0</v>
      </c>
      <c r="DL43" s="29">
        <f t="shared" si="13"/>
        <v>3</v>
      </c>
      <c r="DM43" s="29">
        <f t="shared" si="14"/>
        <v>18</v>
      </c>
      <c r="DN43" s="29">
        <f t="shared" si="15"/>
        <v>3</v>
      </c>
      <c r="DO43" s="29">
        <f t="shared" si="16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45"/>
        <v>0</v>
      </c>
      <c r="S44" s="85">
        <f t="shared" si="46"/>
        <v>0</v>
      </c>
      <c r="T44" s="85">
        <f t="shared" si="7"/>
        <v>0</v>
      </c>
      <c r="U44" s="55">
        <f t="shared" si="47"/>
        <v>0</v>
      </c>
      <c r="W44" s="37">
        <v>0</v>
      </c>
      <c r="X44" s="153">
        <v>0</v>
      </c>
      <c r="Y44" s="154">
        <f t="shared" si="8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8"/>
        <v>0</v>
      </c>
      <c r="AK44" s="61">
        <f t="shared" si="49"/>
        <v>0</v>
      </c>
      <c r="AL44" s="34">
        <f t="shared" si="50"/>
        <v>0</v>
      </c>
      <c r="AM44" s="61">
        <f t="shared" si="5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61">CX43</f>
        <v>0</v>
      </c>
      <c r="CY44" s="37">
        <f t="shared" si="61"/>
        <v>0</v>
      </c>
      <c r="CZ44" s="37">
        <f t="shared" si="61"/>
        <v>0</v>
      </c>
      <c r="DA44" s="37">
        <f t="shared" si="61"/>
        <v>0</v>
      </c>
      <c r="DB44" s="37">
        <f t="shared" si="61"/>
        <v>0</v>
      </c>
      <c r="DC44" s="37">
        <f t="shared" si="61"/>
        <v>0</v>
      </c>
      <c r="DD44" s="37">
        <f t="shared" si="61"/>
        <v>0</v>
      </c>
      <c r="DE44" s="37">
        <f t="shared" si="61"/>
        <v>0</v>
      </c>
      <c r="DF44" s="37">
        <f t="shared" si="61"/>
        <v>0</v>
      </c>
      <c r="DG44" s="37">
        <f t="shared" si="61"/>
        <v>0</v>
      </c>
      <c r="DH44" s="37">
        <f t="shared" si="61"/>
        <v>0</v>
      </c>
      <c r="DI44" s="37">
        <f t="shared" si="61"/>
        <v>0</v>
      </c>
      <c r="DJ44" s="37">
        <f t="shared" si="61"/>
        <v>0</v>
      </c>
      <c r="DL44" s="29">
        <f t="shared" si="13"/>
        <v>3</v>
      </c>
      <c r="DM44" s="29">
        <f t="shared" si="14"/>
        <v>18</v>
      </c>
      <c r="DN44" s="29">
        <f t="shared" si="15"/>
        <v>3</v>
      </c>
      <c r="DO44" s="29">
        <f t="shared" si="16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45"/>
        <v>0</v>
      </c>
      <c r="S45" s="85">
        <f t="shared" si="46"/>
        <v>0</v>
      </c>
      <c r="T45" s="85">
        <f t="shared" si="7"/>
        <v>0</v>
      </c>
      <c r="U45" s="55">
        <f t="shared" si="47"/>
        <v>0</v>
      </c>
      <c r="W45" s="37">
        <v>0</v>
      </c>
      <c r="X45" s="153">
        <v>0</v>
      </c>
      <c r="Y45" s="154">
        <f t="shared" si="8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8"/>
        <v>0</v>
      </c>
      <c r="AK45" s="61">
        <f t="shared" si="49"/>
        <v>0</v>
      </c>
      <c r="AL45" s="34">
        <f t="shared" si="50"/>
        <v>0</v>
      </c>
      <c r="AM45" s="61">
        <f t="shared" si="5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62">CX43</f>
        <v>0</v>
      </c>
      <c r="CY45" s="37">
        <f t="shared" si="62"/>
        <v>0</v>
      </c>
      <c r="CZ45" s="37">
        <f t="shared" si="62"/>
        <v>0</v>
      </c>
      <c r="DA45" s="37">
        <f t="shared" si="62"/>
        <v>0</v>
      </c>
      <c r="DB45" s="37">
        <f t="shared" si="62"/>
        <v>0</v>
      </c>
      <c r="DC45" s="37">
        <f t="shared" si="62"/>
        <v>0</v>
      </c>
      <c r="DD45" s="37">
        <f t="shared" si="62"/>
        <v>0</v>
      </c>
      <c r="DE45" s="37">
        <f t="shared" si="62"/>
        <v>0</v>
      </c>
      <c r="DF45" s="37">
        <f t="shared" si="62"/>
        <v>0</v>
      </c>
      <c r="DG45" s="37">
        <f t="shared" si="62"/>
        <v>0</v>
      </c>
      <c r="DH45" s="37">
        <f t="shared" si="62"/>
        <v>0</v>
      </c>
      <c r="DI45" s="37">
        <f t="shared" si="62"/>
        <v>0</v>
      </c>
      <c r="DJ45" s="37">
        <f t="shared" si="62"/>
        <v>0</v>
      </c>
      <c r="DL45" s="29">
        <f t="shared" si="13"/>
        <v>3</v>
      </c>
      <c r="DM45" s="29">
        <f t="shared" si="14"/>
        <v>18</v>
      </c>
      <c r="DN45" s="29">
        <f t="shared" si="15"/>
        <v>3</v>
      </c>
      <c r="DO45" s="29">
        <f t="shared" si="16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45"/>
        <v>0</v>
      </c>
      <c r="S46" s="85">
        <f t="shared" si="46"/>
        <v>0</v>
      </c>
      <c r="T46" s="85">
        <f t="shared" si="7"/>
        <v>0</v>
      </c>
      <c r="U46" s="55">
        <f t="shared" si="47"/>
        <v>0</v>
      </c>
      <c r="W46" s="37">
        <v>0</v>
      </c>
      <c r="X46" s="153">
        <v>0</v>
      </c>
      <c r="Y46" s="154">
        <f t="shared" si="8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8"/>
        <v>0</v>
      </c>
      <c r="AK46" s="61">
        <f t="shared" si="49"/>
        <v>0</v>
      </c>
      <c r="AL46" s="34">
        <f t="shared" si="50"/>
        <v>0</v>
      </c>
      <c r="AM46" s="61">
        <f t="shared" si="5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63">CX45</f>
        <v>0</v>
      </c>
      <c r="CY46" s="37">
        <f t="shared" si="63"/>
        <v>0</v>
      </c>
      <c r="CZ46" s="37">
        <f t="shared" si="63"/>
        <v>0</v>
      </c>
      <c r="DA46" s="37">
        <f t="shared" si="63"/>
        <v>0</v>
      </c>
      <c r="DB46" s="37">
        <f t="shared" si="63"/>
        <v>0</v>
      </c>
      <c r="DC46" s="37">
        <f t="shared" si="63"/>
        <v>0</v>
      </c>
      <c r="DD46" s="37">
        <f t="shared" si="63"/>
        <v>0</v>
      </c>
      <c r="DE46" s="37">
        <f t="shared" si="63"/>
        <v>0</v>
      </c>
      <c r="DF46" s="37">
        <f t="shared" si="63"/>
        <v>0</v>
      </c>
      <c r="DG46" s="37">
        <f t="shared" si="63"/>
        <v>0</v>
      </c>
      <c r="DH46" s="37">
        <f t="shared" si="63"/>
        <v>0</v>
      </c>
      <c r="DI46" s="37">
        <f t="shared" si="63"/>
        <v>0</v>
      </c>
      <c r="DJ46" s="37">
        <f t="shared" si="63"/>
        <v>0</v>
      </c>
      <c r="DL46" s="29">
        <f t="shared" si="13"/>
        <v>3</v>
      </c>
      <c r="DM46" s="29">
        <f t="shared" si="14"/>
        <v>18</v>
      </c>
      <c r="DN46" s="29">
        <f t="shared" si="15"/>
        <v>3</v>
      </c>
      <c r="DO46" s="29">
        <f t="shared" si="16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45"/>
        <v>0</v>
      </c>
      <c r="S47" s="85">
        <f t="shared" si="46"/>
        <v>0</v>
      </c>
      <c r="T47" s="85">
        <f t="shared" si="7"/>
        <v>0</v>
      </c>
      <c r="U47" s="55">
        <f t="shared" si="47"/>
        <v>0</v>
      </c>
      <c r="W47" s="37">
        <v>0</v>
      </c>
      <c r="X47" s="153">
        <v>0</v>
      </c>
      <c r="Y47" s="154">
        <f t="shared" si="8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8"/>
        <v>0</v>
      </c>
      <c r="AK47" s="61">
        <f t="shared" si="49"/>
        <v>0</v>
      </c>
      <c r="AL47" s="34">
        <f t="shared" si="50"/>
        <v>0</v>
      </c>
      <c r="AM47" s="61">
        <f t="shared" si="5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64">CX45</f>
        <v>0</v>
      </c>
      <c r="CY47" s="37">
        <f t="shared" si="64"/>
        <v>0</v>
      </c>
      <c r="CZ47" s="37">
        <f t="shared" si="64"/>
        <v>0</v>
      </c>
      <c r="DA47" s="37">
        <f t="shared" si="64"/>
        <v>0</v>
      </c>
      <c r="DB47" s="37">
        <f t="shared" si="64"/>
        <v>0</v>
      </c>
      <c r="DC47" s="37">
        <f t="shared" si="64"/>
        <v>0</v>
      </c>
      <c r="DD47" s="37">
        <f t="shared" si="64"/>
        <v>0</v>
      </c>
      <c r="DE47" s="37">
        <f t="shared" si="64"/>
        <v>0</v>
      </c>
      <c r="DF47" s="37">
        <f t="shared" si="64"/>
        <v>0</v>
      </c>
      <c r="DG47" s="37">
        <f t="shared" si="64"/>
        <v>0</v>
      </c>
      <c r="DH47" s="37">
        <f t="shared" si="64"/>
        <v>0</v>
      </c>
      <c r="DI47" s="37">
        <f t="shared" si="64"/>
        <v>0</v>
      </c>
      <c r="DJ47" s="37">
        <f t="shared" si="64"/>
        <v>0</v>
      </c>
      <c r="DL47" s="29">
        <f t="shared" si="13"/>
        <v>3</v>
      </c>
      <c r="DM47" s="29">
        <f t="shared" si="14"/>
        <v>18</v>
      </c>
      <c r="DN47" s="29">
        <f t="shared" si="15"/>
        <v>3</v>
      </c>
      <c r="DO47" s="29">
        <f t="shared" si="16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45"/>
        <v>0</v>
      </c>
      <c r="S48" s="85">
        <f t="shared" si="46"/>
        <v>17</v>
      </c>
      <c r="T48" s="85">
        <f t="shared" si="7"/>
        <v>17</v>
      </c>
      <c r="U48" s="55">
        <f t="shared" si="47"/>
        <v>-25</v>
      </c>
      <c r="W48" s="37">
        <v>0</v>
      </c>
      <c r="X48" s="153">
        <v>0</v>
      </c>
      <c r="Y48" s="154">
        <f t="shared" si="8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8"/>
        <v>0</v>
      </c>
      <c r="AK48" s="61">
        <f t="shared" si="49"/>
        <v>0</v>
      </c>
      <c r="AL48" s="34">
        <f t="shared" si="50"/>
        <v>0</v>
      </c>
      <c r="AM48" s="61">
        <f t="shared" si="5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65">CX47</f>
        <v>0</v>
      </c>
      <c r="CY48" s="37">
        <f t="shared" si="65"/>
        <v>0</v>
      </c>
      <c r="CZ48" s="37">
        <f t="shared" si="65"/>
        <v>0</v>
      </c>
      <c r="DA48" s="37">
        <f t="shared" si="65"/>
        <v>0</v>
      </c>
      <c r="DB48" s="37">
        <f t="shared" si="65"/>
        <v>0</v>
      </c>
      <c r="DC48" s="37">
        <f t="shared" si="65"/>
        <v>0</v>
      </c>
      <c r="DD48" s="37">
        <f t="shared" si="65"/>
        <v>0</v>
      </c>
      <c r="DE48" s="37">
        <f t="shared" si="65"/>
        <v>0</v>
      </c>
      <c r="DF48" s="37">
        <f t="shared" si="65"/>
        <v>0</v>
      </c>
      <c r="DG48" s="37">
        <f t="shared" si="65"/>
        <v>0</v>
      </c>
      <c r="DH48" s="37">
        <f t="shared" si="65"/>
        <v>0</v>
      </c>
      <c r="DI48" s="37">
        <f t="shared" si="65"/>
        <v>0</v>
      </c>
      <c r="DJ48" s="37">
        <f t="shared" si="65"/>
        <v>0</v>
      </c>
      <c r="DL48" s="29">
        <f t="shared" si="13"/>
        <v>3</v>
      </c>
      <c r="DM48" s="29">
        <f t="shared" si="14"/>
        <v>18</v>
      </c>
      <c r="DN48" s="29">
        <f t="shared" si="15"/>
        <v>3</v>
      </c>
      <c r="DO48" s="29">
        <f t="shared" si="16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45"/>
        <v>0</v>
      </c>
      <c r="S49" s="85">
        <f t="shared" si="46"/>
        <v>0</v>
      </c>
      <c r="T49" s="85">
        <f t="shared" si="7"/>
        <v>0</v>
      </c>
      <c r="U49" s="55">
        <f t="shared" si="47"/>
        <v>0</v>
      </c>
      <c r="W49" s="37">
        <v>0</v>
      </c>
      <c r="X49" s="153">
        <v>0</v>
      </c>
      <c r="Y49" s="154">
        <f t="shared" si="8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8"/>
        <v>0</v>
      </c>
      <c r="AK49" s="61">
        <f t="shared" si="49"/>
        <v>0</v>
      </c>
      <c r="AL49" s="34">
        <f t="shared" si="50"/>
        <v>0</v>
      </c>
      <c r="AM49" s="61">
        <f t="shared" si="5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66">CX47</f>
        <v>0</v>
      </c>
      <c r="CY49" s="37">
        <f t="shared" si="66"/>
        <v>0</v>
      </c>
      <c r="CZ49" s="37">
        <f t="shared" si="66"/>
        <v>0</v>
      </c>
      <c r="DA49" s="37">
        <f t="shared" si="66"/>
        <v>0</v>
      </c>
      <c r="DB49" s="37">
        <f t="shared" si="66"/>
        <v>0</v>
      </c>
      <c r="DC49" s="37">
        <f t="shared" si="66"/>
        <v>0</v>
      </c>
      <c r="DD49" s="37">
        <f t="shared" si="66"/>
        <v>0</v>
      </c>
      <c r="DE49" s="37">
        <f t="shared" si="66"/>
        <v>0</v>
      </c>
      <c r="DF49" s="37">
        <f t="shared" si="66"/>
        <v>0</v>
      </c>
      <c r="DG49" s="37">
        <f t="shared" si="66"/>
        <v>0</v>
      </c>
      <c r="DH49" s="37">
        <f t="shared" si="66"/>
        <v>0</v>
      </c>
      <c r="DI49" s="37">
        <f t="shared" si="66"/>
        <v>0</v>
      </c>
      <c r="DJ49" s="37">
        <f t="shared" si="66"/>
        <v>0</v>
      </c>
      <c r="DL49" s="29">
        <f t="shared" si="13"/>
        <v>3</v>
      </c>
      <c r="DM49" s="29">
        <f t="shared" si="14"/>
        <v>18</v>
      </c>
      <c r="DN49" s="29">
        <f t="shared" si="15"/>
        <v>3</v>
      </c>
      <c r="DO49" s="29">
        <f t="shared" si="16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45"/>
        <v>0</v>
      </c>
      <c r="S50" s="85">
        <f t="shared" si="46"/>
        <v>6</v>
      </c>
      <c r="T50" s="85">
        <f t="shared" si="7"/>
        <v>6</v>
      </c>
      <c r="U50" s="55">
        <f t="shared" si="47"/>
        <v>-14</v>
      </c>
      <c r="W50" s="37">
        <v>0</v>
      </c>
      <c r="X50" s="153">
        <v>0</v>
      </c>
      <c r="Y50" s="154">
        <f t="shared" si="8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8"/>
        <v>0</v>
      </c>
      <c r="AK50" s="61">
        <f t="shared" si="49"/>
        <v>0</v>
      </c>
      <c r="AL50" s="34">
        <f t="shared" si="50"/>
        <v>0</v>
      </c>
      <c r="AM50" s="61">
        <f t="shared" si="5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67">CX49</f>
        <v>0</v>
      </c>
      <c r="CY50" s="37">
        <f t="shared" si="67"/>
        <v>0</v>
      </c>
      <c r="CZ50" s="37">
        <f t="shared" si="67"/>
        <v>0</v>
      </c>
      <c r="DA50" s="37">
        <f t="shared" si="67"/>
        <v>0</v>
      </c>
      <c r="DB50" s="37">
        <f t="shared" si="67"/>
        <v>0</v>
      </c>
      <c r="DC50" s="37">
        <f t="shared" si="67"/>
        <v>0</v>
      </c>
      <c r="DD50" s="37">
        <f t="shared" si="67"/>
        <v>0</v>
      </c>
      <c r="DE50" s="37">
        <f t="shared" si="67"/>
        <v>0</v>
      </c>
      <c r="DF50" s="37">
        <f t="shared" si="67"/>
        <v>0</v>
      </c>
      <c r="DG50" s="37">
        <f t="shared" si="67"/>
        <v>0</v>
      </c>
      <c r="DH50" s="37">
        <f t="shared" si="67"/>
        <v>0</v>
      </c>
      <c r="DI50" s="37">
        <f t="shared" si="67"/>
        <v>0</v>
      </c>
      <c r="DJ50" s="37">
        <f t="shared" si="67"/>
        <v>0</v>
      </c>
      <c r="DL50" s="29">
        <f t="shared" si="13"/>
        <v>3</v>
      </c>
      <c r="DM50" s="29">
        <f t="shared" si="14"/>
        <v>18</v>
      </c>
      <c r="DN50" s="29">
        <f t="shared" si="15"/>
        <v>3</v>
      </c>
      <c r="DO50" s="29">
        <f t="shared" si="16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45"/>
        <v>0</v>
      </c>
      <c r="S51" s="85">
        <f t="shared" si="46"/>
        <v>0</v>
      </c>
      <c r="T51" s="85">
        <f t="shared" si="7"/>
        <v>0</v>
      </c>
      <c r="U51" s="55">
        <f t="shared" si="47"/>
        <v>-18</v>
      </c>
      <c r="W51" s="37">
        <v>0</v>
      </c>
      <c r="X51" s="153">
        <v>0</v>
      </c>
      <c r="Y51" s="154">
        <f t="shared" si="8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8"/>
        <v>0</v>
      </c>
      <c r="AK51" s="61">
        <f t="shared" si="49"/>
        <v>0</v>
      </c>
      <c r="AL51" s="34">
        <f t="shared" si="50"/>
        <v>0</v>
      </c>
      <c r="AM51" s="61">
        <f t="shared" si="5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68">CX49</f>
        <v>0</v>
      </c>
      <c r="CY51" s="37">
        <f t="shared" si="68"/>
        <v>0</v>
      </c>
      <c r="CZ51" s="37">
        <f t="shared" si="68"/>
        <v>0</v>
      </c>
      <c r="DA51" s="37">
        <f t="shared" si="68"/>
        <v>0</v>
      </c>
      <c r="DB51" s="37">
        <f t="shared" si="68"/>
        <v>0</v>
      </c>
      <c r="DC51" s="37">
        <f t="shared" si="68"/>
        <v>0</v>
      </c>
      <c r="DD51" s="37">
        <f t="shared" si="68"/>
        <v>0</v>
      </c>
      <c r="DE51" s="37">
        <f t="shared" si="68"/>
        <v>0</v>
      </c>
      <c r="DF51" s="37">
        <f t="shared" si="68"/>
        <v>0</v>
      </c>
      <c r="DG51" s="37">
        <f t="shared" si="68"/>
        <v>0</v>
      </c>
      <c r="DH51" s="37">
        <f t="shared" si="68"/>
        <v>0</v>
      </c>
      <c r="DI51" s="37">
        <f t="shared" si="68"/>
        <v>0</v>
      </c>
      <c r="DJ51" s="37">
        <f t="shared" si="68"/>
        <v>0</v>
      </c>
      <c r="DL51" s="29">
        <f t="shared" si="13"/>
        <v>3</v>
      </c>
      <c r="DM51" s="29">
        <f t="shared" si="14"/>
        <v>18</v>
      </c>
      <c r="DN51" s="29">
        <f t="shared" si="15"/>
        <v>3</v>
      </c>
      <c r="DO51" s="29">
        <f t="shared" si="16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45"/>
        <v>0</v>
      </c>
      <c r="S52" s="85">
        <f t="shared" si="46"/>
        <v>0</v>
      </c>
      <c r="T52" s="85">
        <f t="shared" si="7"/>
        <v>0</v>
      </c>
      <c r="U52" s="55">
        <f t="shared" si="47"/>
        <v>-4</v>
      </c>
      <c r="W52" s="37">
        <v>0</v>
      </c>
      <c r="X52" s="153">
        <v>0</v>
      </c>
      <c r="Y52" s="154">
        <f t="shared" si="8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8"/>
        <v>0</v>
      </c>
      <c r="AK52" s="61">
        <f t="shared" si="49"/>
        <v>0</v>
      </c>
      <c r="AL52" s="34">
        <f t="shared" si="50"/>
        <v>0</v>
      </c>
      <c r="AM52" s="61">
        <f t="shared" si="5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9">CX51</f>
        <v>0</v>
      </c>
      <c r="CY52" s="37">
        <f t="shared" si="69"/>
        <v>0</v>
      </c>
      <c r="CZ52" s="37">
        <f t="shared" si="69"/>
        <v>0</v>
      </c>
      <c r="DA52" s="37">
        <f t="shared" si="69"/>
        <v>0</v>
      </c>
      <c r="DB52" s="37">
        <f t="shared" si="69"/>
        <v>0</v>
      </c>
      <c r="DC52" s="37">
        <f t="shared" si="69"/>
        <v>0</v>
      </c>
      <c r="DD52" s="37">
        <f t="shared" si="69"/>
        <v>0</v>
      </c>
      <c r="DE52" s="37">
        <f t="shared" si="69"/>
        <v>0</v>
      </c>
      <c r="DF52" s="37">
        <f t="shared" si="69"/>
        <v>0</v>
      </c>
      <c r="DG52" s="37">
        <f t="shared" si="69"/>
        <v>0</v>
      </c>
      <c r="DH52" s="37">
        <f t="shared" si="69"/>
        <v>0</v>
      </c>
      <c r="DI52" s="37">
        <f t="shared" si="69"/>
        <v>0</v>
      </c>
      <c r="DJ52" s="37">
        <f t="shared" si="69"/>
        <v>0</v>
      </c>
      <c r="DL52" s="29">
        <f t="shared" si="13"/>
        <v>3</v>
      </c>
      <c r="DM52" s="29">
        <f t="shared" si="14"/>
        <v>18</v>
      </c>
      <c r="DN52" s="29">
        <f t="shared" si="15"/>
        <v>3</v>
      </c>
      <c r="DO52" s="29">
        <f t="shared" si="16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45"/>
        <v>0</v>
      </c>
      <c r="S53" s="85">
        <f t="shared" si="46"/>
        <v>0</v>
      </c>
      <c r="T53" s="85">
        <f t="shared" si="7"/>
        <v>0</v>
      </c>
      <c r="U53" s="55">
        <f t="shared" si="47"/>
        <v>-2</v>
      </c>
      <c r="W53" s="37">
        <v>0</v>
      </c>
      <c r="X53" s="153">
        <v>0</v>
      </c>
      <c r="Y53" s="154">
        <f t="shared" si="8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8"/>
        <v>0</v>
      </c>
      <c r="AK53" s="61">
        <f t="shared" si="49"/>
        <v>0</v>
      </c>
      <c r="AL53" s="34">
        <f t="shared" si="50"/>
        <v>0</v>
      </c>
      <c r="AM53" s="61">
        <f t="shared" si="5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70">CX51</f>
        <v>0</v>
      </c>
      <c r="CY53" s="37">
        <f t="shared" si="70"/>
        <v>0</v>
      </c>
      <c r="CZ53" s="37">
        <f t="shared" si="70"/>
        <v>0</v>
      </c>
      <c r="DA53" s="37">
        <f t="shared" si="70"/>
        <v>0</v>
      </c>
      <c r="DB53" s="37">
        <f t="shared" si="70"/>
        <v>0</v>
      </c>
      <c r="DC53" s="37">
        <f t="shared" si="70"/>
        <v>0</v>
      </c>
      <c r="DD53" s="37">
        <f t="shared" si="70"/>
        <v>0</v>
      </c>
      <c r="DE53" s="37">
        <f t="shared" si="70"/>
        <v>0</v>
      </c>
      <c r="DF53" s="37">
        <f t="shared" si="70"/>
        <v>0</v>
      </c>
      <c r="DG53" s="37">
        <f t="shared" si="70"/>
        <v>0</v>
      </c>
      <c r="DH53" s="37">
        <f t="shared" si="70"/>
        <v>0</v>
      </c>
      <c r="DI53" s="37">
        <f t="shared" si="70"/>
        <v>0</v>
      </c>
      <c r="DJ53" s="37">
        <f t="shared" si="70"/>
        <v>0</v>
      </c>
      <c r="DL53" s="29">
        <f t="shared" si="13"/>
        <v>3</v>
      </c>
      <c r="DM53" s="29">
        <f t="shared" si="14"/>
        <v>18</v>
      </c>
      <c r="DN53" s="29">
        <f t="shared" si="15"/>
        <v>3</v>
      </c>
      <c r="DO53" s="29">
        <f t="shared" si="16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45"/>
        <v>0</v>
      </c>
      <c r="S54" s="85">
        <f t="shared" si="46"/>
        <v>0</v>
      </c>
      <c r="T54" s="85">
        <f t="shared" si="7"/>
        <v>0</v>
      </c>
      <c r="U54" s="55">
        <f t="shared" si="47"/>
        <v>0</v>
      </c>
      <c r="W54" s="37">
        <v>0</v>
      </c>
      <c r="X54" s="153">
        <v>0</v>
      </c>
      <c r="Y54" s="154">
        <f t="shared" si="8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8"/>
        <v>0</v>
      </c>
      <c r="AK54" s="61">
        <f t="shared" si="49"/>
        <v>0</v>
      </c>
      <c r="AL54" s="34">
        <f t="shared" si="50"/>
        <v>0</v>
      </c>
      <c r="AM54" s="61">
        <f t="shared" si="5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71">CX53</f>
        <v>0</v>
      </c>
      <c r="CY54" s="37">
        <f t="shared" si="71"/>
        <v>0</v>
      </c>
      <c r="CZ54" s="37">
        <f t="shared" si="71"/>
        <v>0</v>
      </c>
      <c r="DA54" s="37">
        <f t="shared" si="71"/>
        <v>0</v>
      </c>
      <c r="DB54" s="37">
        <f t="shared" si="71"/>
        <v>0</v>
      </c>
      <c r="DC54" s="37">
        <f t="shared" si="71"/>
        <v>0</v>
      </c>
      <c r="DD54" s="37">
        <f t="shared" si="71"/>
        <v>0</v>
      </c>
      <c r="DE54" s="37">
        <f t="shared" si="71"/>
        <v>0</v>
      </c>
      <c r="DF54" s="37">
        <f t="shared" si="71"/>
        <v>0</v>
      </c>
      <c r="DG54" s="37">
        <f t="shared" si="71"/>
        <v>0</v>
      </c>
      <c r="DH54" s="37">
        <f t="shared" si="71"/>
        <v>0</v>
      </c>
      <c r="DI54" s="37">
        <f t="shared" si="71"/>
        <v>0</v>
      </c>
      <c r="DJ54" s="37">
        <f t="shared" si="71"/>
        <v>0</v>
      </c>
      <c r="DL54" s="29">
        <f t="shared" si="13"/>
        <v>3</v>
      </c>
      <c r="DM54" s="29">
        <f t="shared" si="14"/>
        <v>18</v>
      </c>
      <c r="DN54" s="29">
        <f t="shared" si="15"/>
        <v>3</v>
      </c>
      <c r="DO54" s="29">
        <f t="shared" si="16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45"/>
        <v>0</v>
      </c>
      <c r="S55" s="85">
        <f t="shared" si="46"/>
        <v>0</v>
      </c>
      <c r="T55" s="85">
        <f t="shared" si="7"/>
        <v>0</v>
      </c>
      <c r="U55" s="55">
        <f t="shared" si="47"/>
        <v>0</v>
      </c>
      <c r="W55" s="37">
        <v>0</v>
      </c>
      <c r="X55" s="153">
        <v>0</v>
      </c>
      <c r="Y55" s="154">
        <f t="shared" si="8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8"/>
        <v>0</v>
      </c>
      <c r="AK55" s="61">
        <f t="shared" si="49"/>
        <v>0</v>
      </c>
      <c r="AL55" s="34">
        <f t="shared" si="50"/>
        <v>0</v>
      </c>
      <c r="AM55" s="61">
        <f t="shared" si="5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72">CX53</f>
        <v>0</v>
      </c>
      <c r="CY55" s="37">
        <f t="shared" si="72"/>
        <v>0</v>
      </c>
      <c r="CZ55" s="37">
        <f t="shared" si="72"/>
        <v>0</v>
      </c>
      <c r="DA55" s="37">
        <f t="shared" si="72"/>
        <v>0</v>
      </c>
      <c r="DB55" s="37">
        <f t="shared" si="72"/>
        <v>0</v>
      </c>
      <c r="DC55" s="37">
        <f t="shared" si="72"/>
        <v>0</v>
      </c>
      <c r="DD55" s="37">
        <f t="shared" si="72"/>
        <v>0</v>
      </c>
      <c r="DE55" s="37">
        <f t="shared" si="72"/>
        <v>0</v>
      </c>
      <c r="DF55" s="37">
        <f t="shared" si="72"/>
        <v>0</v>
      </c>
      <c r="DG55" s="37">
        <f t="shared" si="72"/>
        <v>0</v>
      </c>
      <c r="DH55" s="37">
        <f t="shared" si="72"/>
        <v>0</v>
      </c>
      <c r="DI55" s="37">
        <f t="shared" si="72"/>
        <v>0</v>
      </c>
      <c r="DJ55" s="37">
        <f t="shared" si="72"/>
        <v>0</v>
      </c>
      <c r="DL55" s="29">
        <f t="shared" si="13"/>
        <v>3</v>
      </c>
      <c r="DM55" s="29">
        <f t="shared" si="14"/>
        <v>18</v>
      </c>
      <c r="DN55" s="29">
        <f t="shared" si="15"/>
        <v>3</v>
      </c>
      <c r="DO55" s="29">
        <f t="shared" si="16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45"/>
        <v>50</v>
      </c>
      <c r="S56" s="85">
        <f t="shared" si="46"/>
        <v>151</v>
      </c>
      <c r="T56" s="85">
        <f t="shared" si="7"/>
        <v>201</v>
      </c>
      <c r="U56" s="55">
        <f t="shared" si="47"/>
        <v>-101</v>
      </c>
      <c r="W56" s="37">
        <v>0</v>
      </c>
      <c r="X56" s="153">
        <v>0</v>
      </c>
      <c r="Y56" s="154">
        <f t="shared" si="8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8"/>
        <v>0</v>
      </c>
      <c r="AK56" s="61">
        <f t="shared" si="49"/>
        <v>0</v>
      </c>
      <c r="AL56" s="34">
        <f t="shared" si="50"/>
        <v>0</v>
      </c>
      <c r="AM56" s="61">
        <f t="shared" si="5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73">CX55</f>
        <v>0</v>
      </c>
      <c r="CY56" s="37">
        <f t="shared" si="73"/>
        <v>0</v>
      </c>
      <c r="CZ56" s="37">
        <f t="shared" si="73"/>
        <v>0</v>
      </c>
      <c r="DA56" s="37">
        <f t="shared" si="73"/>
        <v>0</v>
      </c>
      <c r="DB56" s="37">
        <f t="shared" si="73"/>
        <v>0</v>
      </c>
      <c r="DC56" s="37">
        <f t="shared" si="73"/>
        <v>0</v>
      </c>
      <c r="DD56" s="37">
        <f t="shared" si="73"/>
        <v>0</v>
      </c>
      <c r="DE56" s="37">
        <f t="shared" si="73"/>
        <v>0</v>
      </c>
      <c r="DF56" s="37">
        <f t="shared" si="73"/>
        <v>0</v>
      </c>
      <c r="DG56" s="37">
        <f t="shared" si="73"/>
        <v>0</v>
      </c>
      <c r="DH56" s="37">
        <f t="shared" si="73"/>
        <v>0</v>
      </c>
      <c r="DI56" s="37">
        <f t="shared" si="73"/>
        <v>0</v>
      </c>
      <c r="DJ56" s="37">
        <f t="shared" si="73"/>
        <v>0</v>
      </c>
      <c r="DL56" s="29">
        <f t="shared" si="13"/>
        <v>3</v>
      </c>
      <c r="DM56" s="29">
        <f t="shared" si="14"/>
        <v>18</v>
      </c>
      <c r="DN56" s="29">
        <f t="shared" si="15"/>
        <v>3</v>
      </c>
      <c r="DO56" s="29">
        <f t="shared" si="16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45"/>
        <v>2</v>
      </c>
      <c r="S57" s="85">
        <f t="shared" si="46"/>
        <v>6</v>
      </c>
      <c r="T57" s="85">
        <f t="shared" si="7"/>
        <v>8</v>
      </c>
      <c r="U57" s="55">
        <f t="shared" si="47"/>
        <v>-4</v>
      </c>
      <c r="W57" s="37">
        <v>0</v>
      </c>
      <c r="X57" s="153">
        <v>0</v>
      </c>
      <c r="Y57" s="154">
        <f t="shared" si="8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8"/>
        <v>0</v>
      </c>
      <c r="AK57" s="61">
        <f t="shared" si="49"/>
        <v>0</v>
      </c>
      <c r="AL57" s="34">
        <f t="shared" si="50"/>
        <v>0</v>
      </c>
      <c r="AM57" s="61">
        <f t="shared" si="5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74">CX55</f>
        <v>0</v>
      </c>
      <c r="CY57" s="37">
        <f t="shared" si="74"/>
        <v>0</v>
      </c>
      <c r="CZ57" s="37">
        <f t="shared" si="74"/>
        <v>0</v>
      </c>
      <c r="DA57" s="37">
        <f t="shared" si="74"/>
        <v>0</v>
      </c>
      <c r="DB57" s="37">
        <f t="shared" si="74"/>
        <v>0</v>
      </c>
      <c r="DC57" s="37">
        <f t="shared" si="74"/>
        <v>0</v>
      </c>
      <c r="DD57" s="37">
        <f t="shared" si="74"/>
        <v>0</v>
      </c>
      <c r="DE57" s="37">
        <f t="shared" si="74"/>
        <v>0</v>
      </c>
      <c r="DF57" s="37">
        <f t="shared" si="74"/>
        <v>0</v>
      </c>
      <c r="DG57" s="37">
        <f t="shared" si="74"/>
        <v>0</v>
      </c>
      <c r="DH57" s="37">
        <f t="shared" si="74"/>
        <v>0</v>
      </c>
      <c r="DI57" s="37">
        <f t="shared" si="74"/>
        <v>0</v>
      </c>
      <c r="DJ57" s="37">
        <f t="shared" si="74"/>
        <v>0</v>
      </c>
      <c r="DL57" s="29">
        <f t="shared" si="13"/>
        <v>3</v>
      </c>
      <c r="DM57" s="29">
        <f t="shared" si="14"/>
        <v>18</v>
      </c>
      <c r="DN57" s="29">
        <f t="shared" si="15"/>
        <v>3</v>
      </c>
      <c r="DO57" s="29">
        <f t="shared" si="16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45"/>
        <v>0</v>
      </c>
      <c r="S58" s="85">
        <f t="shared" si="46"/>
        <v>0</v>
      </c>
      <c r="T58" s="85">
        <f t="shared" si="7"/>
        <v>0</v>
      </c>
      <c r="U58" s="55">
        <f t="shared" si="47"/>
        <v>0</v>
      </c>
      <c r="W58" s="37">
        <v>0</v>
      </c>
      <c r="X58" s="153">
        <v>0</v>
      </c>
      <c r="Y58" s="154">
        <f t="shared" si="8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8"/>
        <v>0</v>
      </c>
      <c r="AK58" s="61">
        <f t="shared" si="49"/>
        <v>0</v>
      </c>
      <c r="AL58" s="34">
        <f t="shared" si="50"/>
        <v>0</v>
      </c>
      <c r="AM58" s="61">
        <f t="shared" si="5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75">CX57</f>
        <v>0</v>
      </c>
      <c r="CY58" s="37">
        <f t="shared" si="75"/>
        <v>0</v>
      </c>
      <c r="CZ58" s="37">
        <f t="shared" si="75"/>
        <v>0</v>
      </c>
      <c r="DA58" s="37">
        <f t="shared" si="75"/>
        <v>0</v>
      </c>
      <c r="DB58" s="37">
        <f t="shared" si="75"/>
        <v>0</v>
      </c>
      <c r="DC58" s="37">
        <f t="shared" si="75"/>
        <v>0</v>
      </c>
      <c r="DD58" s="37">
        <f t="shared" si="75"/>
        <v>0</v>
      </c>
      <c r="DE58" s="37">
        <f t="shared" si="75"/>
        <v>0</v>
      </c>
      <c r="DF58" s="37">
        <f t="shared" si="75"/>
        <v>0</v>
      </c>
      <c r="DG58" s="37">
        <f t="shared" si="75"/>
        <v>0</v>
      </c>
      <c r="DH58" s="37">
        <f t="shared" si="75"/>
        <v>0</v>
      </c>
      <c r="DI58" s="37">
        <f t="shared" si="75"/>
        <v>0</v>
      </c>
      <c r="DJ58" s="37">
        <f t="shared" si="75"/>
        <v>0</v>
      </c>
      <c r="DL58" s="29">
        <f t="shared" si="13"/>
        <v>3</v>
      </c>
      <c r="DM58" s="29">
        <f t="shared" si="14"/>
        <v>18</v>
      </c>
      <c r="DN58" s="29">
        <f t="shared" si="15"/>
        <v>3</v>
      </c>
      <c r="DO58" s="29">
        <f t="shared" si="16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45"/>
        <v>0</v>
      </c>
      <c r="S59" s="85">
        <f t="shared" si="46"/>
        <v>0</v>
      </c>
      <c r="T59" s="85">
        <f t="shared" si="7"/>
        <v>0</v>
      </c>
      <c r="U59" s="55">
        <f t="shared" si="47"/>
        <v>-20</v>
      </c>
      <c r="W59" s="37">
        <v>0</v>
      </c>
      <c r="X59" s="153">
        <v>0</v>
      </c>
      <c r="Y59" s="154">
        <f t="shared" si="8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8"/>
        <v>0</v>
      </c>
      <c r="AK59" s="61">
        <f t="shared" si="49"/>
        <v>0</v>
      </c>
      <c r="AL59" s="34">
        <f t="shared" si="50"/>
        <v>0</v>
      </c>
      <c r="AM59" s="61">
        <f t="shared" si="5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76">CX57</f>
        <v>0</v>
      </c>
      <c r="CY59" s="37">
        <f t="shared" si="76"/>
        <v>0</v>
      </c>
      <c r="CZ59" s="37">
        <f t="shared" si="76"/>
        <v>0</v>
      </c>
      <c r="DA59" s="37">
        <f t="shared" si="76"/>
        <v>0</v>
      </c>
      <c r="DB59" s="37">
        <f t="shared" si="76"/>
        <v>0</v>
      </c>
      <c r="DC59" s="37">
        <f t="shared" si="76"/>
        <v>0</v>
      </c>
      <c r="DD59" s="37">
        <f t="shared" si="76"/>
        <v>0</v>
      </c>
      <c r="DE59" s="37">
        <f t="shared" si="76"/>
        <v>0</v>
      </c>
      <c r="DF59" s="37">
        <f t="shared" si="76"/>
        <v>0</v>
      </c>
      <c r="DG59" s="37">
        <f t="shared" si="76"/>
        <v>0</v>
      </c>
      <c r="DH59" s="37">
        <f t="shared" si="76"/>
        <v>0</v>
      </c>
      <c r="DI59" s="37">
        <f t="shared" si="76"/>
        <v>0</v>
      </c>
      <c r="DJ59" s="37">
        <f t="shared" si="76"/>
        <v>0</v>
      </c>
      <c r="DL59" s="29">
        <f t="shared" si="13"/>
        <v>3</v>
      </c>
      <c r="DM59" s="29">
        <f t="shared" si="14"/>
        <v>18</v>
      </c>
      <c r="DN59" s="29">
        <f t="shared" si="15"/>
        <v>3</v>
      </c>
      <c r="DO59" s="29">
        <f t="shared" si="16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45"/>
        <v>3</v>
      </c>
      <c r="S60" s="85">
        <f t="shared" si="46"/>
        <v>9</v>
      </c>
      <c r="T60" s="85">
        <f t="shared" si="7"/>
        <v>12</v>
      </c>
      <c r="U60" s="55">
        <f t="shared" si="47"/>
        <v>-8</v>
      </c>
      <c r="W60" s="37">
        <v>0</v>
      </c>
      <c r="X60" s="153">
        <v>0</v>
      </c>
      <c r="Y60" s="154">
        <f t="shared" si="8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8"/>
        <v>0</v>
      </c>
      <c r="AK60" s="61">
        <f t="shared" si="49"/>
        <v>0</v>
      </c>
      <c r="AL60" s="34">
        <f t="shared" si="50"/>
        <v>0</v>
      </c>
      <c r="AM60" s="61">
        <f t="shared" si="5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77">CX59</f>
        <v>0</v>
      </c>
      <c r="CY60" s="37">
        <f t="shared" si="77"/>
        <v>0</v>
      </c>
      <c r="CZ60" s="37">
        <f t="shared" si="77"/>
        <v>0</v>
      </c>
      <c r="DA60" s="37">
        <f t="shared" si="77"/>
        <v>0</v>
      </c>
      <c r="DB60" s="37">
        <f t="shared" si="77"/>
        <v>0</v>
      </c>
      <c r="DC60" s="37">
        <f t="shared" si="77"/>
        <v>0</v>
      </c>
      <c r="DD60" s="37">
        <f t="shared" si="77"/>
        <v>0</v>
      </c>
      <c r="DE60" s="37">
        <f t="shared" si="77"/>
        <v>0</v>
      </c>
      <c r="DF60" s="37">
        <f t="shared" si="77"/>
        <v>0</v>
      </c>
      <c r="DG60" s="37">
        <f t="shared" si="77"/>
        <v>0</v>
      </c>
      <c r="DH60" s="37">
        <f t="shared" si="77"/>
        <v>0</v>
      </c>
      <c r="DI60" s="37">
        <f t="shared" si="77"/>
        <v>0</v>
      </c>
      <c r="DJ60" s="37">
        <f t="shared" si="77"/>
        <v>0</v>
      </c>
      <c r="DL60" s="29">
        <f t="shared" si="13"/>
        <v>3</v>
      </c>
      <c r="DM60" s="29">
        <f t="shared" si="14"/>
        <v>18</v>
      </c>
      <c r="DN60" s="29">
        <f t="shared" si="15"/>
        <v>3</v>
      </c>
      <c r="DO60" s="29">
        <f t="shared" si="16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45"/>
        <v>0</v>
      </c>
      <c r="S61" s="85">
        <f t="shared" si="46"/>
        <v>0</v>
      </c>
      <c r="T61" s="85">
        <f t="shared" si="7"/>
        <v>0</v>
      </c>
      <c r="U61" s="55">
        <f t="shared" si="47"/>
        <v>-88</v>
      </c>
      <c r="W61" s="37">
        <v>0</v>
      </c>
      <c r="X61" s="153">
        <v>0</v>
      </c>
      <c r="Y61" s="154">
        <f t="shared" si="8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8"/>
        <v>0</v>
      </c>
      <c r="AK61" s="61">
        <f t="shared" si="49"/>
        <v>0</v>
      </c>
      <c r="AL61" s="34">
        <f t="shared" si="50"/>
        <v>0</v>
      </c>
      <c r="AM61" s="61">
        <f t="shared" si="5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8">CX59</f>
        <v>0</v>
      </c>
      <c r="CY61" s="37">
        <f t="shared" si="78"/>
        <v>0</v>
      </c>
      <c r="CZ61" s="37">
        <f t="shared" si="78"/>
        <v>0</v>
      </c>
      <c r="DA61" s="37">
        <f t="shared" si="78"/>
        <v>0</v>
      </c>
      <c r="DB61" s="37">
        <f t="shared" si="78"/>
        <v>0</v>
      </c>
      <c r="DC61" s="37">
        <f t="shared" si="78"/>
        <v>0</v>
      </c>
      <c r="DD61" s="37">
        <f t="shared" si="78"/>
        <v>0</v>
      </c>
      <c r="DE61" s="37">
        <f t="shared" si="78"/>
        <v>0</v>
      </c>
      <c r="DF61" s="37">
        <f t="shared" si="78"/>
        <v>0</v>
      </c>
      <c r="DG61" s="37">
        <f t="shared" si="78"/>
        <v>0</v>
      </c>
      <c r="DH61" s="37">
        <f t="shared" si="78"/>
        <v>0</v>
      </c>
      <c r="DI61" s="37">
        <f t="shared" si="78"/>
        <v>0</v>
      </c>
      <c r="DJ61" s="37">
        <f t="shared" si="78"/>
        <v>0</v>
      </c>
      <c r="DL61" s="29">
        <f t="shared" si="13"/>
        <v>3</v>
      </c>
      <c r="DM61" s="29">
        <f t="shared" si="14"/>
        <v>18</v>
      </c>
      <c r="DN61" s="29">
        <f t="shared" si="15"/>
        <v>3</v>
      </c>
      <c r="DO61" s="29">
        <f t="shared" si="16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45"/>
        <v>0</v>
      </c>
      <c r="S62" s="85">
        <f t="shared" si="46"/>
        <v>0</v>
      </c>
      <c r="T62" s="85">
        <f t="shared" si="7"/>
        <v>0</v>
      </c>
      <c r="U62" s="55">
        <f t="shared" si="47"/>
        <v>-70</v>
      </c>
      <c r="W62" s="37">
        <v>0</v>
      </c>
      <c r="X62" s="153">
        <v>0</v>
      </c>
      <c r="Y62" s="154">
        <f t="shared" si="8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8"/>
        <v>0</v>
      </c>
      <c r="AK62" s="61">
        <f t="shared" si="49"/>
        <v>0</v>
      </c>
      <c r="AL62" s="34">
        <f t="shared" si="50"/>
        <v>0</v>
      </c>
      <c r="AM62" s="61">
        <f t="shared" si="5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9">CX61</f>
        <v>0</v>
      </c>
      <c r="CY62" s="37">
        <f t="shared" si="79"/>
        <v>0</v>
      </c>
      <c r="CZ62" s="37">
        <f t="shared" si="79"/>
        <v>0</v>
      </c>
      <c r="DA62" s="37">
        <f t="shared" si="79"/>
        <v>0</v>
      </c>
      <c r="DB62" s="37">
        <f t="shared" si="79"/>
        <v>0</v>
      </c>
      <c r="DC62" s="37">
        <f t="shared" si="79"/>
        <v>0</v>
      </c>
      <c r="DD62" s="37">
        <f t="shared" si="79"/>
        <v>0</v>
      </c>
      <c r="DE62" s="37">
        <f t="shared" si="79"/>
        <v>0</v>
      </c>
      <c r="DF62" s="37">
        <f t="shared" si="79"/>
        <v>0</v>
      </c>
      <c r="DG62" s="37">
        <f t="shared" si="79"/>
        <v>0</v>
      </c>
      <c r="DH62" s="37">
        <f t="shared" si="79"/>
        <v>0</v>
      </c>
      <c r="DI62" s="37">
        <f t="shared" si="79"/>
        <v>0</v>
      </c>
      <c r="DJ62" s="37">
        <f t="shared" si="79"/>
        <v>0</v>
      </c>
      <c r="DL62" s="29">
        <f t="shared" si="13"/>
        <v>3</v>
      </c>
      <c r="DM62" s="29">
        <f t="shared" si="14"/>
        <v>18</v>
      </c>
      <c r="DN62" s="29">
        <f t="shared" si="15"/>
        <v>3</v>
      </c>
      <c r="DO62" s="29">
        <f t="shared" si="16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45"/>
        <v>0</v>
      </c>
      <c r="S63" s="85">
        <f t="shared" si="46"/>
        <v>0</v>
      </c>
      <c r="T63" s="85">
        <f t="shared" si="7"/>
        <v>0</v>
      </c>
      <c r="U63" s="55">
        <f t="shared" si="47"/>
        <v>0</v>
      </c>
      <c r="W63" s="37">
        <v>0</v>
      </c>
      <c r="X63" s="153">
        <v>0</v>
      </c>
      <c r="Y63" s="154">
        <f t="shared" si="8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8"/>
        <v>0</v>
      </c>
      <c r="AK63" s="61">
        <f t="shared" si="49"/>
        <v>0</v>
      </c>
      <c r="AL63" s="34">
        <f t="shared" si="50"/>
        <v>0</v>
      </c>
      <c r="AM63" s="61">
        <f t="shared" si="5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80">CX61</f>
        <v>0</v>
      </c>
      <c r="CY63" s="37">
        <f t="shared" si="80"/>
        <v>0</v>
      </c>
      <c r="CZ63" s="37">
        <f t="shared" si="80"/>
        <v>0</v>
      </c>
      <c r="DA63" s="37">
        <f t="shared" si="80"/>
        <v>0</v>
      </c>
      <c r="DB63" s="37">
        <f t="shared" si="80"/>
        <v>0</v>
      </c>
      <c r="DC63" s="37">
        <f t="shared" si="80"/>
        <v>0</v>
      </c>
      <c r="DD63" s="37">
        <f t="shared" si="80"/>
        <v>0</v>
      </c>
      <c r="DE63" s="37">
        <f t="shared" si="80"/>
        <v>0</v>
      </c>
      <c r="DF63" s="37">
        <f t="shared" si="80"/>
        <v>0</v>
      </c>
      <c r="DG63" s="37">
        <f t="shared" si="80"/>
        <v>0</v>
      </c>
      <c r="DH63" s="37">
        <f t="shared" si="80"/>
        <v>0</v>
      </c>
      <c r="DI63" s="37">
        <f t="shared" si="80"/>
        <v>0</v>
      </c>
      <c r="DJ63" s="37">
        <f t="shared" si="80"/>
        <v>0</v>
      </c>
      <c r="DL63" s="29">
        <f t="shared" si="13"/>
        <v>3</v>
      </c>
      <c r="DM63" s="29">
        <f t="shared" si="14"/>
        <v>18</v>
      </c>
      <c r="DN63" s="29">
        <f t="shared" si="15"/>
        <v>3</v>
      </c>
      <c r="DO63" s="29">
        <f t="shared" si="16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45"/>
        <v>0</v>
      </c>
      <c r="S64" s="85">
        <f t="shared" si="46"/>
        <v>0</v>
      </c>
      <c r="T64" s="85">
        <f t="shared" si="7"/>
        <v>0</v>
      </c>
      <c r="U64" s="55">
        <f t="shared" si="47"/>
        <v>-4</v>
      </c>
      <c r="W64" s="37">
        <v>0</v>
      </c>
      <c r="X64" s="153">
        <v>0</v>
      </c>
      <c r="Y64" s="154">
        <f t="shared" si="8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8"/>
        <v>0</v>
      </c>
      <c r="AK64" s="61">
        <f t="shared" si="49"/>
        <v>0</v>
      </c>
      <c r="AL64" s="34">
        <f t="shared" si="50"/>
        <v>0</v>
      </c>
      <c r="AM64" s="61">
        <f t="shared" si="5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81">CX63</f>
        <v>0</v>
      </c>
      <c r="CY64" s="37">
        <f t="shared" si="81"/>
        <v>0</v>
      </c>
      <c r="CZ64" s="37">
        <f t="shared" si="81"/>
        <v>0</v>
      </c>
      <c r="DA64" s="37">
        <f t="shared" si="81"/>
        <v>0</v>
      </c>
      <c r="DB64" s="37">
        <f t="shared" si="81"/>
        <v>0</v>
      </c>
      <c r="DC64" s="37">
        <f t="shared" si="81"/>
        <v>0</v>
      </c>
      <c r="DD64" s="37">
        <f t="shared" si="81"/>
        <v>0</v>
      </c>
      <c r="DE64" s="37">
        <f t="shared" si="81"/>
        <v>0</v>
      </c>
      <c r="DF64" s="37">
        <f t="shared" si="81"/>
        <v>0</v>
      </c>
      <c r="DG64" s="37">
        <f t="shared" si="81"/>
        <v>0</v>
      </c>
      <c r="DH64" s="37">
        <f t="shared" si="81"/>
        <v>0</v>
      </c>
      <c r="DI64" s="37">
        <f t="shared" si="81"/>
        <v>0</v>
      </c>
      <c r="DJ64" s="37">
        <f t="shared" si="81"/>
        <v>0</v>
      </c>
      <c r="DL64" s="29">
        <f t="shared" si="13"/>
        <v>3</v>
      </c>
      <c r="DM64" s="29">
        <f t="shared" si="14"/>
        <v>18</v>
      </c>
      <c r="DN64" s="29">
        <f t="shared" si="15"/>
        <v>3</v>
      </c>
      <c r="DO64" s="29">
        <f t="shared" si="16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45"/>
        <v>0</v>
      </c>
      <c r="S65" s="85">
        <f t="shared" si="46"/>
        <v>0</v>
      </c>
      <c r="T65" s="85">
        <f t="shared" si="7"/>
        <v>0</v>
      </c>
      <c r="U65" s="55">
        <f t="shared" si="47"/>
        <v>0</v>
      </c>
      <c r="W65" s="37">
        <v>0</v>
      </c>
      <c r="X65" s="153">
        <v>0</v>
      </c>
      <c r="Y65" s="154">
        <f t="shared" si="8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8"/>
        <v>0</v>
      </c>
      <c r="AK65" s="61">
        <f t="shared" si="49"/>
        <v>0</v>
      </c>
      <c r="AL65" s="34">
        <f t="shared" si="50"/>
        <v>0</v>
      </c>
      <c r="AM65" s="61">
        <f t="shared" si="5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82">CX63</f>
        <v>0</v>
      </c>
      <c r="CY65" s="37">
        <f t="shared" si="82"/>
        <v>0</v>
      </c>
      <c r="CZ65" s="37">
        <f t="shared" si="82"/>
        <v>0</v>
      </c>
      <c r="DA65" s="37">
        <f t="shared" si="82"/>
        <v>0</v>
      </c>
      <c r="DB65" s="37">
        <f t="shared" si="82"/>
        <v>0</v>
      </c>
      <c r="DC65" s="37">
        <f t="shared" si="82"/>
        <v>0</v>
      </c>
      <c r="DD65" s="37">
        <f t="shared" si="82"/>
        <v>0</v>
      </c>
      <c r="DE65" s="37">
        <f t="shared" si="82"/>
        <v>0</v>
      </c>
      <c r="DF65" s="37">
        <f t="shared" si="82"/>
        <v>0</v>
      </c>
      <c r="DG65" s="37">
        <f t="shared" si="82"/>
        <v>0</v>
      </c>
      <c r="DH65" s="37">
        <f t="shared" si="82"/>
        <v>0</v>
      </c>
      <c r="DI65" s="37">
        <f t="shared" si="82"/>
        <v>0</v>
      </c>
      <c r="DJ65" s="37">
        <f t="shared" si="82"/>
        <v>0</v>
      </c>
      <c r="DL65" s="29">
        <f t="shared" si="13"/>
        <v>3</v>
      </c>
      <c r="DM65" s="29">
        <f t="shared" si="14"/>
        <v>18</v>
      </c>
      <c r="DN65" s="29">
        <f t="shared" si="15"/>
        <v>3</v>
      </c>
      <c r="DO65" s="29">
        <f t="shared" si="16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45"/>
        <v>0</v>
      </c>
      <c r="S66" s="85">
        <f t="shared" si="46"/>
        <v>0</v>
      </c>
      <c r="T66" s="85">
        <f t="shared" si="7"/>
        <v>0</v>
      </c>
      <c r="U66" s="55">
        <f t="shared" si="47"/>
        <v>-122</v>
      </c>
      <c r="W66" s="37">
        <v>0</v>
      </c>
      <c r="X66" s="153">
        <v>0</v>
      </c>
      <c r="Y66" s="154">
        <f t="shared" si="8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8"/>
        <v>0</v>
      </c>
      <c r="AK66" s="61">
        <f t="shared" si="49"/>
        <v>0</v>
      </c>
      <c r="AL66" s="34">
        <f t="shared" si="50"/>
        <v>0</v>
      </c>
      <c r="AM66" s="61">
        <f t="shared" si="5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83">CX65</f>
        <v>0</v>
      </c>
      <c r="CY66" s="37">
        <f t="shared" si="83"/>
        <v>0</v>
      </c>
      <c r="CZ66" s="37">
        <f t="shared" si="83"/>
        <v>0</v>
      </c>
      <c r="DA66" s="37">
        <f t="shared" si="83"/>
        <v>0</v>
      </c>
      <c r="DB66" s="37">
        <f t="shared" si="83"/>
        <v>0</v>
      </c>
      <c r="DC66" s="37">
        <f t="shared" si="83"/>
        <v>0</v>
      </c>
      <c r="DD66" s="37">
        <f t="shared" si="83"/>
        <v>0</v>
      </c>
      <c r="DE66" s="37">
        <f t="shared" si="83"/>
        <v>0</v>
      </c>
      <c r="DF66" s="37">
        <f t="shared" si="83"/>
        <v>0</v>
      </c>
      <c r="DG66" s="37">
        <f t="shared" si="83"/>
        <v>0</v>
      </c>
      <c r="DH66" s="37">
        <f t="shared" si="83"/>
        <v>0</v>
      </c>
      <c r="DI66" s="37">
        <f t="shared" si="83"/>
        <v>0</v>
      </c>
      <c r="DJ66" s="37">
        <f t="shared" si="83"/>
        <v>0</v>
      </c>
      <c r="DL66" s="29">
        <f t="shared" si="13"/>
        <v>3</v>
      </c>
      <c r="DM66" s="29">
        <f t="shared" si="14"/>
        <v>18</v>
      </c>
      <c r="DN66" s="29">
        <f t="shared" si="15"/>
        <v>3</v>
      </c>
      <c r="DO66" s="29">
        <f t="shared" si="16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R98" si="84">N67-P67</f>
        <v>0</v>
      </c>
      <c r="S67" s="85">
        <f t="shared" ref="S67:S98" si="85">O67-Q67</f>
        <v>0</v>
      </c>
      <c r="T67" s="85">
        <f t="shared" si="7"/>
        <v>0</v>
      </c>
      <c r="U67" s="55">
        <f t="shared" ref="U67:U98" si="86">L67-P67-Q67</f>
        <v>0</v>
      </c>
      <c r="W67" s="37">
        <v>0</v>
      </c>
      <c r="X67" s="153">
        <v>0</v>
      </c>
      <c r="Y67" s="154">
        <f t="shared" si="8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J98" si="87">W67*DQ67</f>
        <v>0</v>
      </c>
      <c r="AK67" s="61">
        <f t="shared" ref="AK67:AK98" si="88">X67*DR67</f>
        <v>0</v>
      </c>
      <c r="AL67" s="34">
        <f t="shared" ref="AL67:AL98" si="89">W67*DS67</f>
        <v>0</v>
      </c>
      <c r="AM67" s="61">
        <f t="shared" ref="AM67:AM98" si="90">X67*DT67</f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91">CX65</f>
        <v>0</v>
      </c>
      <c r="CY67" s="37">
        <f t="shared" si="91"/>
        <v>0</v>
      </c>
      <c r="CZ67" s="37">
        <f t="shared" si="91"/>
        <v>0</v>
      </c>
      <c r="DA67" s="37">
        <f t="shared" si="91"/>
        <v>0</v>
      </c>
      <c r="DB67" s="37">
        <f t="shared" si="91"/>
        <v>0</v>
      </c>
      <c r="DC67" s="37">
        <f t="shared" si="91"/>
        <v>0</v>
      </c>
      <c r="DD67" s="37">
        <f t="shared" si="91"/>
        <v>0</v>
      </c>
      <c r="DE67" s="37">
        <f t="shared" si="91"/>
        <v>0</v>
      </c>
      <c r="DF67" s="37">
        <f t="shared" si="91"/>
        <v>0</v>
      </c>
      <c r="DG67" s="37">
        <f t="shared" si="91"/>
        <v>0</v>
      </c>
      <c r="DH67" s="37">
        <f t="shared" si="91"/>
        <v>0</v>
      </c>
      <c r="DI67" s="37">
        <f t="shared" si="91"/>
        <v>0</v>
      </c>
      <c r="DJ67" s="37">
        <f t="shared" si="91"/>
        <v>0</v>
      </c>
      <c r="DL67" s="29">
        <f t="shared" si="13"/>
        <v>3</v>
      </c>
      <c r="DM67" s="29">
        <f t="shared" si="14"/>
        <v>18</v>
      </c>
      <c r="DN67" s="29">
        <f t="shared" si="15"/>
        <v>3</v>
      </c>
      <c r="DO67" s="29">
        <f t="shared" si="16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84"/>
        <v>11</v>
      </c>
      <c r="S68" s="85">
        <f t="shared" si="85"/>
        <v>50</v>
      </c>
      <c r="T68" s="85">
        <f t="shared" ref="T68:T131" si="92">R68+S68</f>
        <v>61</v>
      </c>
      <c r="U68" s="55">
        <f t="shared" si="86"/>
        <v>-39</v>
      </c>
      <c r="W68" s="37">
        <v>0</v>
      </c>
      <c r="X68" s="153">
        <v>0</v>
      </c>
      <c r="Y68" s="154">
        <f t="shared" ref="Y68:Y131" si="93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87"/>
        <v>0</v>
      </c>
      <c r="AK68" s="61">
        <f t="shared" si="88"/>
        <v>0</v>
      </c>
      <c r="AL68" s="34">
        <f t="shared" si="89"/>
        <v>0</v>
      </c>
      <c r="AM68" s="61">
        <f t="shared" si="90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94">CX67</f>
        <v>0</v>
      </c>
      <c r="CY68" s="37">
        <f t="shared" si="94"/>
        <v>0</v>
      </c>
      <c r="CZ68" s="37">
        <f t="shared" si="94"/>
        <v>0</v>
      </c>
      <c r="DA68" s="37">
        <f t="shared" si="94"/>
        <v>0</v>
      </c>
      <c r="DB68" s="37">
        <f t="shared" si="94"/>
        <v>0</v>
      </c>
      <c r="DC68" s="37">
        <f t="shared" si="94"/>
        <v>0</v>
      </c>
      <c r="DD68" s="37">
        <f t="shared" si="94"/>
        <v>0</v>
      </c>
      <c r="DE68" s="37">
        <f t="shared" si="94"/>
        <v>0</v>
      </c>
      <c r="DF68" s="37">
        <f t="shared" si="94"/>
        <v>0</v>
      </c>
      <c r="DG68" s="37">
        <f t="shared" si="94"/>
        <v>0</v>
      </c>
      <c r="DH68" s="37">
        <f t="shared" si="94"/>
        <v>0</v>
      </c>
      <c r="DI68" s="37">
        <f t="shared" si="94"/>
        <v>0</v>
      </c>
      <c r="DJ68" s="37">
        <f t="shared" si="94"/>
        <v>0</v>
      </c>
      <c r="DL68" s="29">
        <f t="shared" si="13"/>
        <v>3</v>
      </c>
      <c r="DM68" s="29">
        <f t="shared" si="14"/>
        <v>18</v>
      </c>
      <c r="DN68" s="29">
        <f t="shared" si="15"/>
        <v>3</v>
      </c>
      <c r="DO68" s="29">
        <f t="shared" si="16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84"/>
        <v>0</v>
      </c>
      <c r="S69" s="85">
        <f t="shared" si="85"/>
        <v>20</v>
      </c>
      <c r="T69" s="85">
        <f t="shared" si="92"/>
        <v>20</v>
      </c>
      <c r="U69" s="55">
        <f t="shared" si="86"/>
        <v>-88</v>
      </c>
      <c r="W69" s="37">
        <v>0</v>
      </c>
      <c r="X69" s="153">
        <v>0</v>
      </c>
      <c r="Y69" s="154">
        <f t="shared" si="93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87"/>
        <v>0</v>
      </c>
      <c r="AK69" s="61">
        <f t="shared" si="88"/>
        <v>0</v>
      </c>
      <c r="AL69" s="34">
        <f t="shared" si="89"/>
        <v>0</v>
      </c>
      <c r="AM69" s="61">
        <f t="shared" si="90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95">CX67</f>
        <v>0</v>
      </c>
      <c r="CY69" s="37">
        <f t="shared" si="95"/>
        <v>0</v>
      </c>
      <c r="CZ69" s="37">
        <f t="shared" si="95"/>
        <v>0</v>
      </c>
      <c r="DA69" s="37">
        <f t="shared" si="95"/>
        <v>0</v>
      </c>
      <c r="DB69" s="37">
        <f t="shared" si="95"/>
        <v>0</v>
      </c>
      <c r="DC69" s="37">
        <f t="shared" si="95"/>
        <v>0</v>
      </c>
      <c r="DD69" s="37">
        <f t="shared" si="95"/>
        <v>0</v>
      </c>
      <c r="DE69" s="37">
        <f t="shared" si="95"/>
        <v>0</v>
      </c>
      <c r="DF69" s="37">
        <f t="shared" si="95"/>
        <v>0</v>
      </c>
      <c r="DG69" s="37">
        <f t="shared" si="95"/>
        <v>0</v>
      </c>
      <c r="DH69" s="37">
        <f t="shared" si="95"/>
        <v>0</v>
      </c>
      <c r="DI69" s="37">
        <f t="shared" si="95"/>
        <v>0</v>
      </c>
      <c r="DJ69" s="37">
        <f t="shared" si="95"/>
        <v>0</v>
      </c>
      <c r="DL69" s="29">
        <f t="shared" si="13"/>
        <v>3</v>
      </c>
      <c r="DM69" s="29">
        <f t="shared" si="14"/>
        <v>18</v>
      </c>
      <c r="DN69" s="29">
        <f t="shared" si="15"/>
        <v>3</v>
      </c>
      <c r="DO69" s="29">
        <f t="shared" si="16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84"/>
        <v>84</v>
      </c>
      <c r="S70" s="85">
        <f t="shared" si="85"/>
        <v>125</v>
      </c>
      <c r="T70" s="85">
        <f t="shared" si="92"/>
        <v>209</v>
      </c>
      <c r="U70" s="55">
        <f t="shared" si="86"/>
        <v>-41</v>
      </c>
      <c r="W70" s="37">
        <v>0</v>
      </c>
      <c r="X70" s="153">
        <v>0</v>
      </c>
      <c r="Y70" s="154">
        <f t="shared" si="93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87"/>
        <v>0</v>
      </c>
      <c r="AK70" s="61">
        <f t="shared" si="88"/>
        <v>0</v>
      </c>
      <c r="AL70" s="34">
        <f t="shared" si="89"/>
        <v>0</v>
      </c>
      <c r="AM70" s="61">
        <f t="shared" si="90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96">CX69</f>
        <v>0</v>
      </c>
      <c r="CY70" s="37">
        <f t="shared" si="96"/>
        <v>0</v>
      </c>
      <c r="CZ70" s="37">
        <f t="shared" si="96"/>
        <v>0</v>
      </c>
      <c r="DA70" s="37">
        <f t="shared" si="96"/>
        <v>0</v>
      </c>
      <c r="DB70" s="37">
        <f t="shared" si="96"/>
        <v>0</v>
      </c>
      <c r="DC70" s="37">
        <f t="shared" si="96"/>
        <v>0</v>
      </c>
      <c r="DD70" s="37">
        <f t="shared" si="96"/>
        <v>0</v>
      </c>
      <c r="DE70" s="37">
        <f t="shared" si="96"/>
        <v>0</v>
      </c>
      <c r="DF70" s="37">
        <f t="shared" si="96"/>
        <v>0</v>
      </c>
      <c r="DG70" s="37">
        <f t="shared" si="96"/>
        <v>0</v>
      </c>
      <c r="DH70" s="37">
        <f t="shared" si="96"/>
        <v>0</v>
      </c>
      <c r="DI70" s="37">
        <f t="shared" si="96"/>
        <v>0</v>
      </c>
      <c r="DJ70" s="37">
        <f t="shared" si="96"/>
        <v>0</v>
      </c>
      <c r="DL70" s="29">
        <f t="shared" ref="DL70:DL133" si="97">DL69</f>
        <v>3</v>
      </c>
      <c r="DM70" s="29">
        <f t="shared" ref="DM70:DM133" si="98">DM69</f>
        <v>18</v>
      </c>
      <c r="DN70" s="29">
        <f t="shared" ref="DN70:DN133" si="99">DN69</f>
        <v>3</v>
      </c>
      <c r="DO70" s="29">
        <f t="shared" ref="DO70:DO133" si="100">DO69</f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(UNCLASS)'!B2+'AATF(UNCLASS)'!C6*'CL V SUM (UNCLASS)'!B3+'AATF(UNCLASS)'!C7*'CL V SUM (UNCLASS)'!B4+'AATF(UNCLASS)'!C8*'CL V SUM (UNCLASS)'!B5+'AATF(UNCLASS)'!C9*'CL V SUM (UNCLASS)'!B6+'AATF(UNCLASS)'!C10*'CL V SUM (UNCLASS)'!B7+'AATF(UNCLASS)'!C11*'CL V SUM (UNCLASS)'!B8+'AATF(UNCLASS)'!C12*'CL V SUM (UNCLASS)'!B9+'AATF(UNCLASS)'!C13*'CL V SUM (UNCLASS)'!B10+'AATF(UNCLASS)'!C14*'CL V SUM (UNCLASS)'!B11+'AATF(UNCLASS)'!C15*'CL V SUM (UNCLASS)'!B12+'AATF(UNCLASS)'!C16*'CL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84"/>
        <v>0</v>
      </c>
      <c r="S71" s="85">
        <f t="shared" si="85"/>
        <v>0</v>
      </c>
      <c r="T71" s="85">
        <f t="shared" si="92"/>
        <v>0</v>
      </c>
      <c r="U71" s="55">
        <f t="shared" si="86"/>
        <v>0</v>
      </c>
      <c r="W71" s="37">
        <v>0</v>
      </c>
      <c r="X71" s="153">
        <v>0</v>
      </c>
      <c r="Y71" s="154">
        <f t="shared" si="93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87"/>
        <v>0</v>
      </c>
      <c r="AK71" s="61">
        <f t="shared" si="88"/>
        <v>0</v>
      </c>
      <c r="AL71" s="34">
        <f t="shared" si="89"/>
        <v>0</v>
      </c>
      <c r="AM71" s="61">
        <f t="shared" si="90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101">CX69</f>
        <v>0</v>
      </c>
      <c r="CY71" s="37">
        <f t="shared" si="101"/>
        <v>0</v>
      </c>
      <c r="CZ71" s="37">
        <f t="shared" si="101"/>
        <v>0</v>
      </c>
      <c r="DA71" s="37">
        <f t="shared" si="101"/>
        <v>0</v>
      </c>
      <c r="DB71" s="37">
        <f t="shared" si="101"/>
        <v>0</v>
      </c>
      <c r="DC71" s="37">
        <f t="shared" si="101"/>
        <v>0</v>
      </c>
      <c r="DD71" s="37">
        <f t="shared" si="101"/>
        <v>0</v>
      </c>
      <c r="DE71" s="37">
        <f t="shared" si="101"/>
        <v>0</v>
      </c>
      <c r="DF71" s="37">
        <f t="shared" si="101"/>
        <v>0</v>
      </c>
      <c r="DG71" s="37">
        <f t="shared" si="101"/>
        <v>0</v>
      </c>
      <c r="DH71" s="37">
        <f t="shared" si="101"/>
        <v>0</v>
      </c>
      <c r="DI71" s="37">
        <f t="shared" si="101"/>
        <v>0</v>
      </c>
      <c r="DJ71" s="37">
        <f t="shared" si="101"/>
        <v>0</v>
      </c>
      <c r="DL71" s="29">
        <f t="shared" si="97"/>
        <v>3</v>
      </c>
      <c r="DM71" s="29">
        <f t="shared" si="98"/>
        <v>18</v>
      </c>
      <c r="DN71" s="29">
        <f t="shared" si="99"/>
        <v>3</v>
      </c>
      <c r="DO71" s="29">
        <f t="shared" si="100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(UNCLASS)'!D2+'AATF(UNCLASS)'!C6*'CL V SUM (UNCLASS)'!D3+'AATF(UNCLASS)'!C7*'CL V SUM (UNCLASS)'!D4+'AATF(UNCLASS)'!C8*'CL V SUM (UNCLASS)'!D5+'AATF(UNCLASS)'!C9*'CL V SUM (UNCLASS)'!D6+'AATF(UNCLASS)'!C10*'CL V SUM (UNCLASS)'!D7+'AATF(UNCLASS)'!C11*'CL V SUM (UNCLASS)'!D8+'AATF(UNCLASS)'!C12*'CL V SUM (UNCLASS)'!D9+'AATF(UNCLASS)'!C13*'CL V SUM (UNCLASS)'!D10+'AATF(UNCLASS)'!C14*'CL V SUM (UNCLASS)'!D11+'AATF(UNCLASS)'!C15*'CL V SUM (UNCLASS)'!D12+'AATF(UNCLASS)'!C16*'CL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84"/>
        <v>0</v>
      </c>
      <c r="S72" s="85">
        <f t="shared" si="85"/>
        <v>0</v>
      </c>
      <c r="T72" s="85">
        <f t="shared" si="92"/>
        <v>0</v>
      </c>
      <c r="U72" s="55">
        <f t="shared" si="86"/>
        <v>0</v>
      </c>
      <c r="W72" s="37">
        <v>0</v>
      </c>
      <c r="X72" s="153">
        <v>0</v>
      </c>
      <c r="Y72" s="154">
        <f t="shared" si="93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87"/>
        <v>0</v>
      </c>
      <c r="AK72" s="61">
        <f t="shared" si="88"/>
        <v>0</v>
      </c>
      <c r="AL72" s="34">
        <f t="shared" si="89"/>
        <v>0</v>
      </c>
      <c r="AM72" s="61">
        <f t="shared" si="90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102">CX71</f>
        <v>0</v>
      </c>
      <c r="CY72" s="37">
        <f t="shared" si="102"/>
        <v>0</v>
      </c>
      <c r="CZ72" s="37">
        <f t="shared" si="102"/>
        <v>0</v>
      </c>
      <c r="DA72" s="37">
        <f t="shared" si="102"/>
        <v>0</v>
      </c>
      <c r="DB72" s="37">
        <f t="shared" si="102"/>
        <v>0</v>
      </c>
      <c r="DC72" s="37">
        <f t="shared" si="102"/>
        <v>0</v>
      </c>
      <c r="DD72" s="37">
        <f t="shared" si="102"/>
        <v>0</v>
      </c>
      <c r="DE72" s="37">
        <f t="shared" si="102"/>
        <v>0</v>
      </c>
      <c r="DF72" s="37">
        <f t="shared" si="102"/>
        <v>0</v>
      </c>
      <c r="DG72" s="37">
        <f t="shared" si="102"/>
        <v>0</v>
      </c>
      <c r="DH72" s="37">
        <f t="shared" si="102"/>
        <v>0</v>
      </c>
      <c r="DI72" s="37">
        <f t="shared" si="102"/>
        <v>0</v>
      </c>
      <c r="DJ72" s="37">
        <f t="shared" si="102"/>
        <v>0</v>
      </c>
      <c r="DL72" s="29">
        <f t="shared" si="97"/>
        <v>3</v>
      </c>
      <c r="DM72" s="29">
        <f t="shared" si="98"/>
        <v>18</v>
      </c>
      <c r="DN72" s="29">
        <f t="shared" si="99"/>
        <v>3</v>
      </c>
      <c r="DO72" s="29">
        <f t="shared" si="100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84"/>
        <v>0</v>
      </c>
      <c r="S73" s="85">
        <f t="shared" si="85"/>
        <v>0</v>
      </c>
      <c r="T73" s="85">
        <f t="shared" si="92"/>
        <v>0</v>
      </c>
      <c r="U73" s="55">
        <f t="shared" si="86"/>
        <v>0</v>
      </c>
      <c r="W73" s="37">
        <v>0</v>
      </c>
      <c r="X73" s="153">
        <v>0</v>
      </c>
      <c r="Y73" s="154">
        <f t="shared" si="93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87"/>
        <v>0</v>
      </c>
      <c r="AK73" s="61">
        <f t="shared" si="88"/>
        <v>0</v>
      </c>
      <c r="AL73" s="34">
        <f t="shared" si="89"/>
        <v>0</v>
      </c>
      <c r="AM73" s="61">
        <f t="shared" si="90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103">CX71</f>
        <v>0</v>
      </c>
      <c r="CY73" s="37">
        <f t="shared" si="103"/>
        <v>0</v>
      </c>
      <c r="CZ73" s="37">
        <f t="shared" si="103"/>
        <v>0</v>
      </c>
      <c r="DA73" s="37">
        <f t="shared" si="103"/>
        <v>0</v>
      </c>
      <c r="DB73" s="37">
        <f t="shared" si="103"/>
        <v>0</v>
      </c>
      <c r="DC73" s="37">
        <f t="shared" si="103"/>
        <v>0</v>
      </c>
      <c r="DD73" s="37">
        <f t="shared" si="103"/>
        <v>0</v>
      </c>
      <c r="DE73" s="37">
        <f t="shared" si="103"/>
        <v>0</v>
      </c>
      <c r="DF73" s="37">
        <f t="shared" si="103"/>
        <v>0</v>
      </c>
      <c r="DG73" s="37">
        <f t="shared" si="103"/>
        <v>0</v>
      </c>
      <c r="DH73" s="37">
        <f t="shared" si="103"/>
        <v>0</v>
      </c>
      <c r="DI73" s="37">
        <f t="shared" si="103"/>
        <v>0</v>
      </c>
      <c r="DJ73" s="37">
        <f t="shared" si="103"/>
        <v>0</v>
      </c>
      <c r="DL73" s="29">
        <f t="shared" si="97"/>
        <v>3</v>
      </c>
      <c r="DM73" s="29">
        <f t="shared" si="98"/>
        <v>18</v>
      </c>
      <c r="DN73" s="29">
        <f t="shared" si="99"/>
        <v>3</v>
      </c>
      <c r="DO73" s="29">
        <f t="shared" si="100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84"/>
        <v>0</v>
      </c>
      <c r="S74" s="85">
        <f t="shared" si="85"/>
        <v>0</v>
      </c>
      <c r="T74" s="85">
        <f t="shared" si="92"/>
        <v>0</v>
      </c>
      <c r="U74" s="55">
        <f t="shared" si="86"/>
        <v>0</v>
      </c>
      <c r="W74" s="37">
        <v>0</v>
      </c>
      <c r="X74" s="153">
        <v>0</v>
      </c>
      <c r="Y74" s="154">
        <f t="shared" si="93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87"/>
        <v>0</v>
      </c>
      <c r="AK74" s="61">
        <f t="shared" si="88"/>
        <v>0</v>
      </c>
      <c r="AL74" s="34">
        <f t="shared" si="89"/>
        <v>0</v>
      </c>
      <c r="AM74" s="61">
        <f t="shared" si="90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104">CX73</f>
        <v>0</v>
      </c>
      <c r="CY74" s="37">
        <f t="shared" si="104"/>
        <v>0</v>
      </c>
      <c r="CZ74" s="37">
        <f t="shared" si="104"/>
        <v>0</v>
      </c>
      <c r="DA74" s="37">
        <f t="shared" si="104"/>
        <v>0</v>
      </c>
      <c r="DB74" s="37">
        <f t="shared" si="104"/>
        <v>0</v>
      </c>
      <c r="DC74" s="37">
        <f t="shared" si="104"/>
        <v>0</v>
      </c>
      <c r="DD74" s="37">
        <f t="shared" si="104"/>
        <v>0</v>
      </c>
      <c r="DE74" s="37">
        <f t="shared" si="104"/>
        <v>0</v>
      </c>
      <c r="DF74" s="37">
        <f t="shared" si="104"/>
        <v>0</v>
      </c>
      <c r="DG74" s="37">
        <f t="shared" si="104"/>
        <v>0</v>
      </c>
      <c r="DH74" s="37">
        <f t="shared" si="104"/>
        <v>0</v>
      </c>
      <c r="DI74" s="37">
        <f t="shared" si="104"/>
        <v>0</v>
      </c>
      <c r="DJ74" s="37">
        <f t="shared" si="104"/>
        <v>0</v>
      </c>
      <c r="DL74" s="29">
        <f t="shared" si="97"/>
        <v>3</v>
      </c>
      <c r="DM74" s="29">
        <f t="shared" si="98"/>
        <v>18</v>
      </c>
      <c r="DN74" s="29">
        <f t="shared" si="99"/>
        <v>3</v>
      </c>
      <c r="DO74" s="29">
        <f t="shared" si="100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(UNCLASS)'!E2+'AATF(UNCLASS)'!C6*'CL V SUM (UNCLASS)'!E3+'AATF(UNCLASS)'!C7*'CL V SUM (UNCLASS)'!E4+'AATF(UNCLASS)'!C8*'CL V SUM (UNCLASS)'!E5+'AATF(UNCLASS)'!C9*'CL V SUM (UNCLASS)'!E6+'AATF(UNCLASS)'!C10*'CL V SUM (UNCLASS)'!E7+'AATF(UNCLASS)'!C11*'CL V SUM (UNCLASS)'!E8+'AATF(UNCLASS)'!C12*'CL V SUM (UNCLASS)'!E9+'AATF(UNCLASS)'!C13*'CL V SUM (UNCLASS)'!E10+'AATF(UNCLASS)'!C14*'CL V SUM (UNCLASS)'!E11+'AATF(UNCLASS)'!C15*'CL V SUM (UNCLASS)'!E12+'AATF(UNCLASS)'!C16*'CL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84"/>
        <v>0</v>
      </c>
      <c r="S75" s="85">
        <f t="shared" si="85"/>
        <v>0</v>
      </c>
      <c r="T75" s="85">
        <f t="shared" si="92"/>
        <v>0</v>
      </c>
      <c r="U75" s="55">
        <f t="shared" si="86"/>
        <v>0</v>
      </c>
      <c r="W75" s="37">
        <v>0</v>
      </c>
      <c r="X75" s="153">
        <v>0</v>
      </c>
      <c r="Y75" s="154">
        <f t="shared" si="93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87"/>
        <v>0</v>
      </c>
      <c r="AK75" s="61">
        <f t="shared" si="88"/>
        <v>0</v>
      </c>
      <c r="AL75" s="34">
        <f t="shared" si="89"/>
        <v>0</v>
      </c>
      <c r="AM75" s="61">
        <f t="shared" si="90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105">CX73</f>
        <v>0</v>
      </c>
      <c r="CY75" s="37">
        <f t="shared" si="105"/>
        <v>0</v>
      </c>
      <c r="CZ75" s="37">
        <f t="shared" si="105"/>
        <v>0</v>
      </c>
      <c r="DA75" s="37">
        <f t="shared" si="105"/>
        <v>0</v>
      </c>
      <c r="DB75" s="37">
        <f t="shared" si="105"/>
        <v>0</v>
      </c>
      <c r="DC75" s="37">
        <f t="shared" si="105"/>
        <v>0</v>
      </c>
      <c r="DD75" s="37">
        <f t="shared" si="105"/>
        <v>0</v>
      </c>
      <c r="DE75" s="37">
        <f t="shared" si="105"/>
        <v>0</v>
      </c>
      <c r="DF75" s="37">
        <f t="shared" si="105"/>
        <v>0</v>
      </c>
      <c r="DG75" s="37">
        <f t="shared" si="105"/>
        <v>0</v>
      </c>
      <c r="DH75" s="37">
        <f t="shared" si="105"/>
        <v>0</v>
      </c>
      <c r="DI75" s="37">
        <f t="shared" si="105"/>
        <v>0</v>
      </c>
      <c r="DJ75" s="37">
        <f t="shared" si="105"/>
        <v>0</v>
      </c>
      <c r="DL75" s="29">
        <f t="shared" si="97"/>
        <v>3</v>
      </c>
      <c r="DM75" s="29">
        <f t="shared" si="98"/>
        <v>18</v>
      </c>
      <c r="DN75" s="29">
        <f t="shared" si="99"/>
        <v>3</v>
      </c>
      <c r="DO75" s="29">
        <f t="shared" si="100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(UNCLASS)'!G2+'AATF(UNCLASS)'!C6*'CL V SUM (UNCLASS)'!G3+'AATF(UNCLASS)'!C7*'CL V SUM (UNCLASS)'!G4+'AATF(UNCLASS)'!C8*'CL V SUM (UNCLASS)'!G5+'AATF(UNCLASS)'!C9*'CL V SUM (UNCLASS)'!G6+'AATF(UNCLASS)'!C10*'CL V SUM (UNCLASS)'!G7+'AATF(UNCLASS)'!C11*'CL V SUM (UNCLASS)'!G8+'AATF(UNCLASS)'!C12*'CL V SUM (UNCLASS)'!G9+'AATF(UNCLASS)'!C13*'CL V SUM (UNCLASS)'!G10+'AATF(UNCLASS)'!C14*'CL V SUM (UNCLASS)'!G11+'AATF(UNCLASS)'!C15*'CL V SUM (UNCLASS)'!G12+'AATF(UNCLASS)'!C16*'CL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84"/>
        <v>0</v>
      </c>
      <c r="S76" s="85">
        <f t="shared" si="85"/>
        <v>0</v>
      </c>
      <c r="T76" s="85">
        <f t="shared" si="92"/>
        <v>0</v>
      </c>
      <c r="U76" s="55">
        <f t="shared" si="86"/>
        <v>0</v>
      </c>
      <c r="W76" s="37">
        <v>0</v>
      </c>
      <c r="X76" s="153">
        <v>0</v>
      </c>
      <c r="Y76" s="154">
        <f t="shared" si="93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87"/>
        <v>0</v>
      </c>
      <c r="AK76" s="61">
        <f t="shared" si="88"/>
        <v>0</v>
      </c>
      <c r="AL76" s="34">
        <f t="shared" si="89"/>
        <v>0</v>
      </c>
      <c r="AM76" s="61">
        <f t="shared" si="90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106">CX75</f>
        <v>0</v>
      </c>
      <c r="CY76" s="37">
        <f t="shared" si="106"/>
        <v>0</v>
      </c>
      <c r="CZ76" s="37">
        <f t="shared" si="106"/>
        <v>0</v>
      </c>
      <c r="DA76" s="37">
        <f t="shared" si="106"/>
        <v>0</v>
      </c>
      <c r="DB76" s="37">
        <f t="shared" si="106"/>
        <v>0</v>
      </c>
      <c r="DC76" s="37">
        <f t="shared" si="106"/>
        <v>0</v>
      </c>
      <c r="DD76" s="37">
        <f t="shared" si="106"/>
        <v>0</v>
      </c>
      <c r="DE76" s="37">
        <f t="shared" si="106"/>
        <v>0</v>
      </c>
      <c r="DF76" s="37">
        <f t="shared" si="106"/>
        <v>0</v>
      </c>
      <c r="DG76" s="37">
        <f t="shared" si="106"/>
        <v>0</v>
      </c>
      <c r="DH76" s="37">
        <f t="shared" si="106"/>
        <v>0</v>
      </c>
      <c r="DI76" s="37">
        <f t="shared" si="106"/>
        <v>0</v>
      </c>
      <c r="DJ76" s="37">
        <f t="shared" si="106"/>
        <v>0</v>
      </c>
      <c r="DL76" s="29">
        <f t="shared" si="97"/>
        <v>3</v>
      </c>
      <c r="DM76" s="29">
        <f t="shared" si="98"/>
        <v>18</v>
      </c>
      <c r="DN76" s="29">
        <f t="shared" si="99"/>
        <v>3</v>
      </c>
      <c r="DO76" s="29">
        <f t="shared" si="100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84"/>
        <v>0</v>
      </c>
      <c r="S77" s="85">
        <f t="shared" si="85"/>
        <v>0</v>
      </c>
      <c r="T77" s="85">
        <f t="shared" si="92"/>
        <v>0</v>
      </c>
      <c r="U77" s="55">
        <f t="shared" si="86"/>
        <v>-4</v>
      </c>
      <c r="W77" s="37">
        <v>0</v>
      </c>
      <c r="X77" s="153">
        <v>0</v>
      </c>
      <c r="Y77" s="154">
        <f t="shared" si="93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87"/>
        <v>0</v>
      </c>
      <c r="AK77" s="61">
        <f t="shared" si="88"/>
        <v>0</v>
      </c>
      <c r="AL77" s="34">
        <f t="shared" si="89"/>
        <v>0</v>
      </c>
      <c r="AM77" s="61">
        <f t="shared" si="90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107">CX75</f>
        <v>0</v>
      </c>
      <c r="CY77" s="37">
        <f t="shared" si="107"/>
        <v>0</v>
      </c>
      <c r="CZ77" s="37">
        <f t="shared" si="107"/>
        <v>0</v>
      </c>
      <c r="DA77" s="37">
        <f t="shared" si="107"/>
        <v>0</v>
      </c>
      <c r="DB77" s="37">
        <f t="shared" si="107"/>
        <v>0</v>
      </c>
      <c r="DC77" s="37">
        <f t="shared" si="107"/>
        <v>0</v>
      </c>
      <c r="DD77" s="37">
        <f t="shared" si="107"/>
        <v>0</v>
      </c>
      <c r="DE77" s="37">
        <f t="shared" si="107"/>
        <v>0</v>
      </c>
      <c r="DF77" s="37">
        <f t="shared" si="107"/>
        <v>0</v>
      </c>
      <c r="DG77" s="37">
        <f t="shared" si="107"/>
        <v>0</v>
      </c>
      <c r="DH77" s="37">
        <f t="shared" si="107"/>
        <v>0</v>
      </c>
      <c r="DI77" s="37">
        <f t="shared" si="107"/>
        <v>0</v>
      </c>
      <c r="DJ77" s="37">
        <f t="shared" si="107"/>
        <v>0</v>
      </c>
      <c r="DL77" s="29">
        <f t="shared" si="97"/>
        <v>3</v>
      </c>
      <c r="DM77" s="29">
        <f t="shared" si="98"/>
        <v>18</v>
      </c>
      <c r="DN77" s="29">
        <f t="shared" si="99"/>
        <v>3</v>
      </c>
      <c r="DO77" s="29">
        <f t="shared" si="100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84"/>
        <v>0</v>
      </c>
      <c r="S78" s="85">
        <f t="shared" si="85"/>
        <v>6</v>
      </c>
      <c r="T78" s="85">
        <f t="shared" si="92"/>
        <v>6</v>
      </c>
      <c r="U78" s="55">
        <f t="shared" si="86"/>
        <v>-32</v>
      </c>
      <c r="W78" s="37">
        <v>0</v>
      </c>
      <c r="X78" s="153">
        <v>0</v>
      </c>
      <c r="Y78" s="154">
        <f t="shared" si="93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87"/>
        <v>0</v>
      </c>
      <c r="AK78" s="61">
        <f t="shared" si="88"/>
        <v>0</v>
      </c>
      <c r="AL78" s="34">
        <f t="shared" si="89"/>
        <v>0</v>
      </c>
      <c r="AM78" s="61">
        <f t="shared" si="90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108">CX77</f>
        <v>0</v>
      </c>
      <c r="CY78" s="37">
        <f t="shared" si="108"/>
        <v>0</v>
      </c>
      <c r="CZ78" s="37">
        <f t="shared" si="108"/>
        <v>0</v>
      </c>
      <c r="DA78" s="37">
        <f t="shared" si="108"/>
        <v>0</v>
      </c>
      <c r="DB78" s="37">
        <f t="shared" si="108"/>
        <v>0</v>
      </c>
      <c r="DC78" s="37">
        <f t="shared" si="108"/>
        <v>0</v>
      </c>
      <c r="DD78" s="37">
        <f t="shared" si="108"/>
        <v>0</v>
      </c>
      <c r="DE78" s="37">
        <f t="shared" si="108"/>
        <v>0</v>
      </c>
      <c r="DF78" s="37">
        <f t="shared" si="108"/>
        <v>0</v>
      </c>
      <c r="DG78" s="37">
        <f t="shared" si="108"/>
        <v>0</v>
      </c>
      <c r="DH78" s="37">
        <f t="shared" si="108"/>
        <v>0</v>
      </c>
      <c r="DI78" s="37">
        <f t="shared" si="108"/>
        <v>0</v>
      </c>
      <c r="DJ78" s="37">
        <f t="shared" si="108"/>
        <v>0</v>
      </c>
      <c r="DL78" s="29">
        <f t="shared" si="97"/>
        <v>3</v>
      </c>
      <c r="DM78" s="29">
        <f t="shared" si="98"/>
        <v>18</v>
      </c>
      <c r="DN78" s="29">
        <f t="shared" si="99"/>
        <v>3</v>
      </c>
      <c r="DO78" s="29">
        <f t="shared" si="100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(UNCLASS)'!H2+'AATF(UNCLASS)'!C6*'CL V SUM (UNCLASS)'!H3+'AATF(UNCLASS)'!C7*'CL V SUM (UNCLASS)'!H4+'AATF(UNCLASS)'!C8*'CL V SUM (UNCLASS)'!H5+'AATF(UNCLASS)'!C9*'CL V SUM (UNCLASS)'!H6+'AATF(UNCLASS)'!C10*'CL V SUM (UNCLASS)'!H7+'AATF(UNCLASS)'!C11*'CL V SUM (UNCLASS)'!H8+'AATF(UNCLASS)'!C12*'CL V SUM (UNCLASS)'!H9+'AATF(UNCLASS)'!C13*'CL V SUM (UNCLASS)'!H10+'AATF(UNCLASS)'!C14*'CL V SUM (UNCLASS)'!H11+'AATF(UNCLASS)'!C15*'CL V SUM (UNCLASS)'!H12+'AATF(UNCLASS)'!C16*'CL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84"/>
        <v>0</v>
      </c>
      <c r="S79" s="85">
        <f t="shared" si="85"/>
        <v>0</v>
      </c>
      <c r="T79" s="85">
        <f t="shared" si="92"/>
        <v>0</v>
      </c>
      <c r="U79" s="55">
        <f t="shared" si="86"/>
        <v>-4</v>
      </c>
      <c r="W79" s="37">
        <v>0</v>
      </c>
      <c r="X79" s="153">
        <v>0</v>
      </c>
      <c r="Y79" s="154">
        <f t="shared" si="93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87"/>
        <v>0</v>
      </c>
      <c r="AK79" s="61">
        <f t="shared" si="88"/>
        <v>0</v>
      </c>
      <c r="AL79" s="34">
        <f t="shared" si="89"/>
        <v>0</v>
      </c>
      <c r="AM79" s="61">
        <f t="shared" si="90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109">CX77</f>
        <v>0</v>
      </c>
      <c r="CY79" s="37">
        <f t="shared" si="109"/>
        <v>0</v>
      </c>
      <c r="CZ79" s="37">
        <f t="shared" si="109"/>
        <v>0</v>
      </c>
      <c r="DA79" s="37">
        <f t="shared" si="109"/>
        <v>0</v>
      </c>
      <c r="DB79" s="37">
        <f t="shared" si="109"/>
        <v>0</v>
      </c>
      <c r="DC79" s="37">
        <f t="shared" si="109"/>
        <v>0</v>
      </c>
      <c r="DD79" s="37">
        <f t="shared" si="109"/>
        <v>0</v>
      </c>
      <c r="DE79" s="37">
        <f t="shared" si="109"/>
        <v>0</v>
      </c>
      <c r="DF79" s="37">
        <f t="shared" si="109"/>
        <v>0</v>
      </c>
      <c r="DG79" s="37">
        <f t="shared" si="109"/>
        <v>0</v>
      </c>
      <c r="DH79" s="37">
        <f t="shared" si="109"/>
        <v>0</v>
      </c>
      <c r="DI79" s="37">
        <f t="shared" si="109"/>
        <v>0</v>
      </c>
      <c r="DJ79" s="37">
        <f t="shared" si="109"/>
        <v>0</v>
      </c>
      <c r="DL79" s="29">
        <f t="shared" si="97"/>
        <v>3</v>
      </c>
      <c r="DM79" s="29">
        <f t="shared" si="98"/>
        <v>18</v>
      </c>
      <c r="DN79" s="29">
        <f t="shared" si="99"/>
        <v>3</v>
      </c>
      <c r="DO79" s="29">
        <f t="shared" si="100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(UNCLASS)'!J2+'AATF(UNCLASS)'!C6*'CL V SUM (UNCLASS)'!J3+'AATF(UNCLASS)'!C7*'CL V SUM (UNCLASS)'!J4+'AATF(UNCLASS)'!C8*'CL V SUM (UNCLASS)'!J5+'AATF(UNCLASS)'!C9*'CL V SUM (UNCLASS)'!J6+'AATF(UNCLASS)'!C10*'CL V SUM (UNCLASS)'!J7+'AATF(UNCLASS)'!C11*'CL V SUM (UNCLASS)'!J8+'AATF(UNCLASS)'!C12*'CL V SUM (UNCLASS)'!J9+'AATF(UNCLASS)'!C13*'CL V SUM (UNCLASS)'!J10+'AATF(UNCLASS)'!C14*'CL V SUM (UNCLASS)'!J11+'AATF(UNCLASS)'!C15*'CL V SUM (UNCLASS)'!J12+'AATF(UNCLASS)'!C16*'CL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84"/>
        <v>0</v>
      </c>
      <c r="S80" s="85">
        <f t="shared" si="85"/>
        <v>4</v>
      </c>
      <c r="T80" s="85">
        <f t="shared" si="92"/>
        <v>4</v>
      </c>
      <c r="U80" s="55">
        <f t="shared" si="86"/>
        <v>-4</v>
      </c>
      <c r="W80" s="37">
        <v>0</v>
      </c>
      <c r="X80" s="153">
        <v>0</v>
      </c>
      <c r="Y80" s="154">
        <f t="shared" si="93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87"/>
        <v>0</v>
      </c>
      <c r="AK80" s="61">
        <f t="shared" si="88"/>
        <v>0</v>
      </c>
      <c r="AL80" s="34">
        <f t="shared" si="89"/>
        <v>0</v>
      </c>
      <c r="AM80" s="61">
        <f t="shared" si="90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110">CX79</f>
        <v>0</v>
      </c>
      <c r="CY80" s="37">
        <f t="shared" si="110"/>
        <v>0</v>
      </c>
      <c r="CZ80" s="37">
        <f t="shared" si="110"/>
        <v>0</v>
      </c>
      <c r="DA80" s="37">
        <f t="shared" si="110"/>
        <v>0</v>
      </c>
      <c r="DB80" s="37">
        <f t="shared" si="110"/>
        <v>0</v>
      </c>
      <c r="DC80" s="37">
        <f t="shared" si="110"/>
        <v>0</v>
      </c>
      <c r="DD80" s="37">
        <f t="shared" si="110"/>
        <v>0</v>
      </c>
      <c r="DE80" s="37">
        <f t="shared" si="110"/>
        <v>0</v>
      </c>
      <c r="DF80" s="37">
        <f t="shared" si="110"/>
        <v>0</v>
      </c>
      <c r="DG80" s="37">
        <f t="shared" si="110"/>
        <v>0</v>
      </c>
      <c r="DH80" s="37">
        <f t="shared" si="110"/>
        <v>0</v>
      </c>
      <c r="DI80" s="37">
        <f t="shared" si="110"/>
        <v>0</v>
      </c>
      <c r="DJ80" s="37">
        <f t="shared" si="110"/>
        <v>0</v>
      </c>
      <c r="DL80" s="29">
        <f t="shared" si="97"/>
        <v>3</v>
      </c>
      <c r="DM80" s="29">
        <f t="shared" si="98"/>
        <v>18</v>
      </c>
      <c r="DN80" s="29">
        <f t="shared" si="99"/>
        <v>3</v>
      </c>
      <c r="DO80" s="29">
        <f t="shared" si="100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84"/>
        <v>0</v>
      </c>
      <c r="S81" s="85">
        <f t="shared" si="85"/>
        <v>0</v>
      </c>
      <c r="T81" s="85">
        <f t="shared" si="92"/>
        <v>0</v>
      </c>
      <c r="U81" s="55">
        <f t="shared" si="86"/>
        <v>0</v>
      </c>
      <c r="W81" s="37">
        <v>0</v>
      </c>
      <c r="X81" s="153">
        <v>0</v>
      </c>
      <c r="Y81" s="154">
        <f t="shared" si="93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87"/>
        <v>0</v>
      </c>
      <c r="AK81" s="61">
        <f t="shared" si="88"/>
        <v>0</v>
      </c>
      <c r="AL81" s="34">
        <f t="shared" si="89"/>
        <v>0</v>
      </c>
      <c r="AM81" s="61">
        <f t="shared" si="90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111">CX79</f>
        <v>0</v>
      </c>
      <c r="CY81" s="37">
        <f t="shared" si="111"/>
        <v>0</v>
      </c>
      <c r="CZ81" s="37">
        <f t="shared" si="111"/>
        <v>0</v>
      </c>
      <c r="DA81" s="37">
        <f t="shared" si="111"/>
        <v>0</v>
      </c>
      <c r="DB81" s="37">
        <f t="shared" si="111"/>
        <v>0</v>
      </c>
      <c r="DC81" s="37">
        <f t="shared" si="111"/>
        <v>0</v>
      </c>
      <c r="DD81" s="37">
        <f t="shared" si="111"/>
        <v>0</v>
      </c>
      <c r="DE81" s="37">
        <f t="shared" si="111"/>
        <v>0</v>
      </c>
      <c r="DF81" s="37">
        <f t="shared" si="111"/>
        <v>0</v>
      </c>
      <c r="DG81" s="37">
        <f t="shared" si="111"/>
        <v>0</v>
      </c>
      <c r="DH81" s="37">
        <f t="shared" si="111"/>
        <v>0</v>
      </c>
      <c r="DI81" s="37">
        <f t="shared" si="111"/>
        <v>0</v>
      </c>
      <c r="DJ81" s="37">
        <f t="shared" si="111"/>
        <v>0</v>
      </c>
      <c r="DL81" s="29">
        <f t="shared" si="97"/>
        <v>3</v>
      </c>
      <c r="DM81" s="29">
        <f t="shared" si="98"/>
        <v>18</v>
      </c>
      <c r="DN81" s="29">
        <f t="shared" si="99"/>
        <v>3</v>
      </c>
      <c r="DO81" s="29">
        <f t="shared" si="100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84"/>
        <v>0</v>
      </c>
      <c r="S82" s="85">
        <f t="shared" si="85"/>
        <v>0</v>
      </c>
      <c r="T82" s="85">
        <f t="shared" si="92"/>
        <v>0</v>
      </c>
      <c r="U82" s="55">
        <f t="shared" si="86"/>
        <v>-3</v>
      </c>
      <c r="W82" s="37">
        <v>0</v>
      </c>
      <c r="X82" s="153">
        <v>0</v>
      </c>
      <c r="Y82" s="154">
        <f t="shared" si="93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87"/>
        <v>0</v>
      </c>
      <c r="AK82" s="61">
        <f t="shared" si="88"/>
        <v>0</v>
      </c>
      <c r="AL82" s="34">
        <f t="shared" si="89"/>
        <v>0</v>
      </c>
      <c r="AM82" s="61">
        <f t="shared" si="90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112">CX81</f>
        <v>0</v>
      </c>
      <c r="CY82" s="37">
        <f t="shared" si="112"/>
        <v>0</v>
      </c>
      <c r="CZ82" s="37">
        <f t="shared" si="112"/>
        <v>0</v>
      </c>
      <c r="DA82" s="37">
        <f t="shared" si="112"/>
        <v>0</v>
      </c>
      <c r="DB82" s="37">
        <f t="shared" si="112"/>
        <v>0</v>
      </c>
      <c r="DC82" s="37">
        <f t="shared" si="112"/>
        <v>0</v>
      </c>
      <c r="DD82" s="37">
        <f t="shared" si="112"/>
        <v>0</v>
      </c>
      <c r="DE82" s="37">
        <f t="shared" si="112"/>
        <v>0</v>
      </c>
      <c r="DF82" s="37">
        <f t="shared" si="112"/>
        <v>0</v>
      </c>
      <c r="DG82" s="37">
        <f t="shared" si="112"/>
        <v>0</v>
      </c>
      <c r="DH82" s="37">
        <f t="shared" si="112"/>
        <v>0</v>
      </c>
      <c r="DI82" s="37">
        <f t="shared" si="112"/>
        <v>0</v>
      </c>
      <c r="DJ82" s="37">
        <f t="shared" si="112"/>
        <v>0</v>
      </c>
      <c r="DL82" s="29">
        <f t="shared" si="97"/>
        <v>3</v>
      </c>
      <c r="DM82" s="29">
        <f t="shared" si="98"/>
        <v>18</v>
      </c>
      <c r="DN82" s="29">
        <f t="shared" si="99"/>
        <v>3</v>
      </c>
      <c r="DO82" s="29">
        <f t="shared" si="100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84"/>
        <v>0</v>
      </c>
      <c r="S83" s="85">
        <f t="shared" si="85"/>
        <v>0</v>
      </c>
      <c r="T83" s="85">
        <f t="shared" si="92"/>
        <v>0</v>
      </c>
      <c r="U83" s="55">
        <f t="shared" si="86"/>
        <v>-38</v>
      </c>
      <c r="W83" s="37">
        <v>0</v>
      </c>
      <c r="X83" s="153">
        <v>0</v>
      </c>
      <c r="Y83" s="154">
        <f t="shared" si="93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87"/>
        <v>0</v>
      </c>
      <c r="AK83" s="61">
        <f t="shared" si="88"/>
        <v>0</v>
      </c>
      <c r="AL83" s="34">
        <f t="shared" si="89"/>
        <v>0</v>
      </c>
      <c r="AM83" s="61">
        <f t="shared" si="90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113">CX81</f>
        <v>0</v>
      </c>
      <c r="CY83" s="37">
        <f t="shared" si="113"/>
        <v>0</v>
      </c>
      <c r="CZ83" s="37">
        <f t="shared" si="113"/>
        <v>0</v>
      </c>
      <c r="DA83" s="37">
        <f t="shared" si="113"/>
        <v>0</v>
      </c>
      <c r="DB83" s="37">
        <f t="shared" si="113"/>
        <v>0</v>
      </c>
      <c r="DC83" s="37">
        <f t="shared" si="113"/>
        <v>0</v>
      </c>
      <c r="DD83" s="37">
        <f t="shared" si="113"/>
        <v>0</v>
      </c>
      <c r="DE83" s="37">
        <f t="shared" si="113"/>
        <v>0</v>
      </c>
      <c r="DF83" s="37">
        <f t="shared" si="113"/>
        <v>0</v>
      </c>
      <c r="DG83" s="37">
        <f t="shared" si="113"/>
        <v>0</v>
      </c>
      <c r="DH83" s="37">
        <f t="shared" si="113"/>
        <v>0</v>
      </c>
      <c r="DI83" s="37">
        <f t="shared" si="113"/>
        <v>0</v>
      </c>
      <c r="DJ83" s="37">
        <f t="shared" si="113"/>
        <v>0</v>
      </c>
      <c r="DL83" s="29">
        <f t="shared" si="97"/>
        <v>3</v>
      </c>
      <c r="DM83" s="29">
        <f t="shared" si="98"/>
        <v>18</v>
      </c>
      <c r="DN83" s="29">
        <f t="shared" si="99"/>
        <v>3</v>
      </c>
      <c r="DO83" s="29">
        <f t="shared" si="100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84"/>
        <v>0</v>
      </c>
      <c r="S84" s="85">
        <f t="shared" si="85"/>
        <v>2</v>
      </c>
      <c r="T84" s="85">
        <f t="shared" si="92"/>
        <v>2</v>
      </c>
      <c r="U84" s="55">
        <f t="shared" si="86"/>
        <v>-16</v>
      </c>
      <c r="W84" s="37">
        <v>0</v>
      </c>
      <c r="X84" s="153">
        <v>0</v>
      </c>
      <c r="Y84" s="154">
        <f t="shared" si="93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87"/>
        <v>0</v>
      </c>
      <c r="AK84" s="61">
        <f t="shared" si="88"/>
        <v>0</v>
      </c>
      <c r="AL84" s="34">
        <f t="shared" si="89"/>
        <v>0</v>
      </c>
      <c r="AM84" s="61">
        <f t="shared" si="90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14">CX83</f>
        <v>0</v>
      </c>
      <c r="CY84" s="37">
        <f t="shared" si="114"/>
        <v>0</v>
      </c>
      <c r="CZ84" s="37">
        <f t="shared" si="114"/>
        <v>0</v>
      </c>
      <c r="DA84" s="37">
        <f t="shared" si="114"/>
        <v>0</v>
      </c>
      <c r="DB84" s="37">
        <f t="shared" si="114"/>
        <v>0</v>
      </c>
      <c r="DC84" s="37">
        <f t="shared" si="114"/>
        <v>0</v>
      </c>
      <c r="DD84" s="37">
        <f t="shared" si="114"/>
        <v>0</v>
      </c>
      <c r="DE84" s="37">
        <f t="shared" si="114"/>
        <v>0</v>
      </c>
      <c r="DF84" s="37">
        <f t="shared" si="114"/>
        <v>0</v>
      </c>
      <c r="DG84" s="37">
        <f t="shared" si="114"/>
        <v>0</v>
      </c>
      <c r="DH84" s="37">
        <f t="shared" si="114"/>
        <v>0</v>
      </c>
      <c r="DI84" s="37">
        <f t="shared" si="114"/>
        <v>0</v>
      </c>
      <c r="DJ84" s="37">
        <f t="shared" si="114"/>
        <v>0</v>
      </c>
      <c r="DL84" s="29">
        <f t="shared" si="97"/>
        <v>3</v>
      </c>
      <c r="DM84" s="29">
        <f t="shared" si="98"/>
        <v>18</v>
      </c>
      <c r="DN84" s="29">
        <f t="shared" si="99"/>
        <v>3</v>
      </c>
      <c r="DO84" s="29">
        <f t="shared" si="100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84"/>
        <v>0</v>
      </c>
      <c r="S85" s="85">
        <f t="shared" si="85"/>
        <v>0</v>
      </c>
      <c r="T85" s="85">
        <f t="shared" si="92"/>
        <v>0</v>
      </c>
      <c r="U85" s="55">
        <f t="shared" si="86"/>
        <v>-4</v>
      </c>
      <c r="W85" s="37">
        <v>0</v>
      </c>
      <c r="X85" s="153">
        <v>0</v>
      </c>
      <c r="Y85" s="154">
        <f t="shared" si="93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87"/>
        <v>0</v>
      </c>
      <c r="AK85" s="61">
        <f t="shared" si="88"/>
        <v>0</v>
      </c>
      <c r="AL85" s="34">
        <f t="shared" si="89"/>
        <v>0</v>
      </c>
      <c r="AM85" s="61">
        <f t="shared" si="90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15">CX83</f>
        <v>0</v>
      </c>
      <c r="CY85" s="37">
        <f t="shared" si="115"/>
        <v>0</v>
      </c>
      <c r="CZ85" s="37">
        <f t="shared" si="115"/>
        <v>0</v>
      </c>
      <c r="DA85" s="37">
        <f t="shared" si="115"/>
        <v>0</v>
      </c>
      <c r="DB85" s="37">
        <f t="shared" si="115"/>
        <v>0</v>
      </c>
      <c r="DC85" s="37">
        <f t="shared" si="115"/>
        <v>0</v>
      </c>
      <c r="DD85" s="37">
        <f t="shared" si="115"/>
        <v>0</v>
      </c>
      <c r="DE85" s="37">
        <f t="shared" si="115"/>
        <v>0</v>
      </c>
      <c r="DF85" s="37">
        <f t="shared" si="115"/>
        <v>0</v>
      </c>
      <c r="DG85" s="37">
        <f t="shared" si="115"/>
        <v>0</v>
      </c>
      <c r="DH85" s="37">
        <f t="shared" si="115"/>
        <v>0</v>
      </c>
      <c r="DI85" s="37">
        <f t="shared" si="115"/>
        <v>0</v>
      </c>
      <c r="DJ85" s="37">
        <f t="shared" si="115"/>
        <v>0</v>
      </c>
      <c r="DL85" s="29">
        <f t="shared" si="97"/>
        <v>3</v>
      </c>
      <c r="DM85" s="29">
        <f t="shared" si="98"/>
        <v>18</v>
      </c>
      <c r="DN85" s="29">
        <f t="shared" si="99"/>
        <v>3</v>
      </c>
      <c r="DO85" s="29">
        <f t="shared" si="100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84"/>
        <v>0</v>
      </c>
      <c r="S86" s="85">
        <f t="shared" si="85"/>
        <v>0</v>
      </c>
      <c r="T86" s="85">
        <f t="shared" si="92"/>
        <v>0</v>
      </c>
      <c r="U86" s="55">
        <f t="shared" si="86"/>
        <v>0</v>
      </c>
      <c r="W86" s="37">
        <v>0</v>
      </c>
      <c r="X86" s="153">
        <v>0</v>
      </c>
      <c r="Y86" s="154">
        <f t="shared" si="93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87"/>
        <v>0</v>
      </c>
      <c r="AK86" s="61">
        <f t="shared" si="88"/>
        <v>0</v>
      </c>
      <c r="AL86" s="34">
        <f t="shared" si="89"/>
        <v>0</v>
      </c>
      <c r="AM86" s="61">
        <f t="shared" si="90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16">CX85</f>
        <v>0</v>
      </c>
      <c r="CY86" s="37">
        <f t="shared" si="116"/>
        <v>0</v>
      </c>
      <c r="CZ86" s="37">
        <f t="shared" si="116"/>
        <v>0</v>
      </c>
      <c r="DA86" s="37">
        <f t="shared" si="116"/>
        <v>0</v>
      </c>
      <c r="DB86" s="37">
        <f t="shared" si="116"/>
        <v>0</v>
      </c>
      <c r="DC86" s="37">
        <f t="shared" si="116"/>
        <v>0</v>
      </c>
      <c r="DD86" s="37">
        <f t="shared" si="116"/>
        <v>0</v>
      </c>
      <c r="DE86" s="37">
        <f t="shared" si="116"/>
        <v>0</v>
      </c>
      <c r="DF86" s="37">
        <f t="shared" si="116"/>
        <v>0</v>
      </c>
      <c r="DG86" s="37">
        <f t="shared" si="116"/>
        <v>0</v>
      </c>
      <c r="DH86" s="37">
        <f t="shared" si="116"/>
        <v>0</v>
      </c>
      <c r="DI86" s="37">
        <f t="shared" si="116"/>
        <v>0</v>
      </c>
      <c r="DJ86" s="37">
        <f t="shared" si="116"/>
        <v>0</v>
      </c>
      <c r="DL86" s="29">
        <f t="shared" si="97"/>
        <v>3</v>
      </c>
      <c r="DM86" s="29">
        <f t="shared" si="98"/>
        <v>18</v>
      </c>
      <c r="DN86" s="29">
        <f t="shared" si="99"/>
        <v>3</v>
      </c>
      <c r="DO86" s="29">
        <f t="shared" si="100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84"/>
        <v>0</v>
      </c>
      <c r="S87" s="85">
        <f t="shared" si="85"/>
        <v>0</v>
      </c>
      <c r="T87" s="85">
        <f t="shared" si="92"/>
        <v>0</v>
      </c>
      <c r="U87" s="55">
        <f t="shared" si="86"/>
        <v>0</v>
      </c>
      <c r="W87" s="37">
        <v>0</v>
      </c>
      <c r="X87" s="153">
        <v>0</v>
      </c>
      <c r="Y87" s="154">
        <f t="shared" si="93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87"/>
        <v>0</v>
      </c>
      <c r="AK87" s="61">
        <f t="shared" si="88"/>
        <v>0</v>
      </c>
      <c r="AL87" s="34">
        <f t="shared" si="89"/>
        <v>0</v>
      </c>
      <c r="AM87" s="61">
        <f t="shared" si="90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17">CX85</f>
        <v>0</v>
      </c>
      <c r="CY87" s="37">
        <f t="shared" si="117"/>
        <v>0</v>
      </c>
      <c r="CZ87" s="37">
        <f t="shared" si="117"/>
        <v>0</v>
      </c>
      <c r="DA87" s="37">
        <f t="shared" si="117"/>
        <v>0</v>
      </c>
      <c r="DB87" s="37">
        <f t="shared" si="117"/>
        <v>0</v>
      </c>
      <c r="DC87" s="37">
        <f t="shared" si="117"/>
        <v>0</v>
      </c>
      <c r="DD87" s="37">
        <f t="shared" si="117"/>
        <v>0</v>
      </c>
      <c r="DE87" s="37">
        <f t="shared" si="117"/>
        <v>0</v>
      </c>
      <c r="DF87" s="37">
        <f t="shared" si="117"/>
        <v>0</v>
      </c>
      <c r="DG87" s="37">
        <f t="shared" si="117"/>
        <v>0</v>
      </c>
      <c r="DH87" s="37">
        <f t="shared" si="117"/>
        <v>0</v>
      </c>
      <c r="DI87" s="37">
        <f t="shared" si="117"/>
        <v>0</v>
      </c>
      <c r="DJ87" s="37">
        <f t="shared" si="117"/>
        <v>0</v>
      </c>
      <c r="DL87" s="29">
        <f t="shared" si="97"/>
        <v>3</v>
      </c>
      <c r="DM87" s="29">
        <f t="shared" si="98"/>
        <v>18</v>
      </c>
      <c r="DN87" s="29">
        <f t="shared" si="99"/>
        <v>3</v>
      </c>
      <c r="DO87" s="29">
        <f t="shared" si="100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84"/>
        <v>0</v>
      </c>
      <c r="S88" s="85">
        <f t="shared" si="85"/>
        <v>47</v>
      </c>
      <c r="T88" s="85">
        <f t="shared" si="92"/>
        <v>47</v>
      </c>
      <c r="U88" s="55">
        <f t="shared" si="86"/>
        <v>-53</v>
      </c>
      <c r="W88" s="37">
        <v>0</v>
      </c>
      <c r="X88" s="153">
        <v>0</v>
      </c>
      <c r="Y88" s="154">
        <f t="shared" si="93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87"/>
        <v>0</v>
      </c>
      <c r="AK88" s="61">
        <f t="shared" si="88"/>
        <v>0</v>
      </c>
      <c r="AL88" s="34">
        <f t="shared" si="89"/>
        <v>0</v>
      </c>
      <c r="AM88" s="61">
        <f t="shared" si="90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18">CX87</f>
        <v>0</v>
      </c>
      <c r="CY88" s="37">
        <f t="shared" si="118"/>
        <v>0</v>
      </c>
      <c r="CZ88" s="37">
        <f t="shared" si="118"/>
        <v>0</v>
      </c>
      <c r="DA88" s="37">
        <f t="shared" si="118"/>
        <v>0</v>
      </c>
      <c r="DB88" s="37">
        <f t="shared" si="118"/>
        <v>0</v>
      </c>
      <c r="DC88" s="37">
        <f t="shared" si="118"/>
        <v>0</v>
      </c>
      <c r="DD88" s="37">
        <f t="shared" si="118"/>
        <v>0</v>
      </c>
      <c r="DE88" s="37">
        <f t="shared" si="118"/>
        <v>0</v>
      </c>
      <c r="DF88" s="37">
        <f t="shared" si="118"/>
        <v>0</v>
      </c>
      <c r="DG88" s="37">
        <f t="shared" si="118"/>
        <v>0</v>
      </c>
      <c r="DH88" s="37">
        <f t="shared" si="118"/>
        <v>0</v>
      </c>
      <c r="DI88" s="37">
        <f t="shared" si="118"/>
        <v>0</v>
      </c>
      <c r="DJ88" s="37">
        <f t="shared" si="118"/>
        <v>0</v>
      </c>
      <c r="DL88" s="29">
        <f t="shared" si="97"/>
        <v>3</v>
      </c>
      <c r="DM88" s="29">
        <f t="shared" si="98"/>
        <v>18</v>
      </c>
      <c r="DN88" s="29">
        <f t="shared" si="99"/>
        <v>3</v>
      </c>
      <c r="DO88" s="29">
        <f t="shared" si="100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84"/>
        <v>13</v>
      </c>
      <c r="S89" s="85">
        <f t="shared" si="85"/>
        <v>60</v>
      </c>
      <c r="T89" s="85">
        <f t="shared" si="92"/>
        <v>73</v>
      </c>
      <c r="U89" s="55">
        <f t="shared" si="86"/>
        <v>-47</v>
      </c>
      <c r="W89" s="37">
        <v>0</v>
      </c>
      <c r="X89" s="153">
        <v>0</v>
      </c>
      <c r="Y89" s="154">
        <f t="shared" si="93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87"/>
        <v>0</v>
      </c>
      <c r="AK89" s="61">
        <f t="shared" si="88"/>
        <v>0</v>
      </c>
      <c r="AL89" s="34">
        <f t="shared" si="89"/>
        <v>0</v>
      </c>
      <c r="AM89" s="61">
        <f t="shared" si="90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19">CX87</f>
        <v>0</v>
      </c>
      <c r="CY89" s="37">
        <f t="shared" si="119"/>
        <v>0</v>
      </c>
      <c r="CZ89" s="37">
        <f t="shared" si="119"/>
        <v>0</v>
      </c>
      <c r="DA89" s="37">
        <f t="shared" si="119"/>
        <v>0</v>
      </c>
      <c r="DB89" s="37">
        <f t="shared" si="119"/>
        <v>0</v>
      </c>
      <c r="DC89" s="37">
        <f t="shared" si="119"/>
        <v>0</v>
      </c>
      <c r="DD89" s="37">
        <f t="shared" si="119"/>
        <v>0</v>
      </c>
      <c r="DE89" s="37">
        <f t="shared" si="119"/>
        <v>0</v>
      </c>
      <c r="DF89" s="37">
        <f t="shared" si="119"/>
        <v>0</v>
      </c>
      <c r="DG89" s="37">
        <f t="shared" si="119"/>
        <v>0</v>
      </c>
      <c r="DH89" s="37">
        <f t="shared" si="119"/>
        <v>0</v>
      </c>
      <c r="DI89" s="37">
        <f t="shared" si="119"/>
        <v>0</v>
      </c>
      <c r="DJ89" s="37">
        <f t="shared" si="119"/>
        <v>0</v>
      </c>
      <c r="DL89" s="29">
        <f t="shared" si="97"/>
        <v>3</v>
      </c>
      <c r="DM89" s="29">
        <f t="shared" si="98"/>
        <v>18</v>
      </c>
      <c r="DN89" s="29">
        <f t="shared" si="99"/>
        <v>3</v>
      </c>
      <c r="DO89" s="29">
        <f t="shared" si="100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84"/>
        <v>0</v>
      </c>
      <c r="S90" s="85">
        <f t="shared" si="85"/>
        <v>0</v>
      </c>
      <c r="T90" s="85">
        <f t="shared" si="92"/>
        <v>0</v>
      </c>
      <c r="U90" s="55">
        <f t="shared" si="86"/>
        <v>0</v>
      </c>
      <c r="W90" s="37">
        <v>0</v>
      </c>
      <c r="X90" s="153">
        <v>0</v>
      </c>
      <c r="Y90" s="154">
        <f t="shared" si="93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87"/>
        <v>0</v>
      </c>
      <c r="AK90" s="61">
        <f t="shared" si="88"/>
        <v>0</v>
      </c>
      <c r="AL90" s="34">
        <f t="shared" si="89"/>
        <v>0</v>
      </c>
      <c r="AM90" s="61">
        <f t="shared" si="90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20">CX89</f>
        <v>0</v>
      </c>
      <c r="CY90" s="37">
        <f t="shared" si="120"/>
        <v>0</v>
      </c>
      <c r="CZ90" s="37">
        <f t="shared" si="120"/>
        <v>0</v>
      </c>
      <c r="DA90" s="37">
        <f t="shared" si="120"/>
        <v>0</v>
      </c>
      <c r="DB90" s="37">
        <f t="shared" si="120"/>
        <v>0</v>
      </c>
      <c r="DC90" s="37">
        <f t="shared" si="120"/>
        <v>0</v>
      </c>
      <c r="DD90" s="37">
        <f t="shared" si="120"/>
        <v>0</v>
      </c>
      <c r="DE90" s="37">
        <f t="shared" si="120"/>
        <v>0</v>
      </c>
      <c r="DF90" s="37">
        <f t="shared" si="120"/>
        <v>0</v>
      </c>
      <c r="DG90" s="37">
        <f t="shared" si="120"/>
        <v>0</v>
      </c>
      <c r="DH90" s="37">
        <f t="shared" si="120"/>
        <v>0</v>
      </c>
      <c r="DI90" s="37">
        <f t="shared" si="120"/>
        <v>0</v>
      </c>
      <c r="DJ90" s="37">
        <f t="shared" si="120"/>
        <v>0</v>
      </c>
      <c r="DL90" s="29">
        <f t="shared" si="97"/>
        <v>3</v>
      </c>
      <c r="DM90" s="29">
        <f t="shared" si="98"/>
        <v>18</v>
      </c>
      <c r="DN90" s="29">
        <f t="shared" si="99"/>
        <v>3</v>
      </c>
      <c r="DO90" s="29">
        <f t="shared" si="100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84"/>
        <v>0</v>
      </c>
      <c r="S91" s="85">
        <f t="shared" si="85"/>
        <v>0</v>
      </c>
      <c r="T91" s="85">
        <f t="shared" si="92"/>
        <v>0</v>
      </c>
      <c r="U91" s="55">
        <f t="shared" si="86"/>
        <v>0</v>
      </c>
      <c r="W91" s="37">
        <v>0</v>
      </c>
      <c r="X91" s="153">
        <v>0</v>
      </c>
      <c r="Y91" s="154">
        <f t="shared" si="93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87"/>
        <v>0</v>
      </c>
      <c r="AK91" s="61">
        <f t="shared" si="88"/>
        <v>0</v>
      </c>
      <c r="AL91" s="34">
        <f t="shared" si="89"/>
        <v>0</v>
      </c>
      <c r="AM91" s="61">
        <f t="shared" si="90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21">CX89</f>
        <v>0</v>
      </c>
      <c r="CY91" s="37">
        <f t="shared" si="121"/>
        <v>0</v>
      </c>
      <c r="CZ91" s="37">
        <f t="shared" si="121"/>
        <v>0</v>
      </c>
      <c r="DA91" s="37">
        <f t="shared" si="121"/>
        <v>0</v>
      </c>
      <c r="DB91" s="37">
        <f t="shared" si="121"/>
        <v>0</v>
      </c>
      <c r="DC91" s="37">
        <f t="shared" si="121"/>
        <v>0</v>
      </c>
      <c r="DD91" s="37">
        <f t="shared" si="121"/>
        <v>0</v>
      </c>
      <c r="DE91" s="37">
        <f t="shared" si="121"/>
        <v>0</v>
      </c>
      <c r="DF91" s="37">
        <f t="shared" si="121"/>
        <v>0</v>
      </c>
      <c r="DG91" s="37">
        <f t="shared" si="121"/>
        <v>0</v>
      </c>
      <c r="DH91" s="37">
        <f t="shared" si="121"/>
        <v>0</v>
      </c>
      <c r="DI91" s="37">
        <f t="shared" si="121"/>
        <v>0</v>
      </c>
      <c r="DJ91" s="37">
        <f t="shared" si="121"/>
        <v>0</v>
      </c>
      <c r="DL91" s="29">
        <f t="shared" si="97"/>
        <v>3</v>
      </c>
      <c r="DM91" s="29">
        <f t="shared" si="98"/>
        <v>18</v>
      </c>
      <c r="DN91" s="29">
        <f t="shared" si="99"/>
        <v>3</v>
      </c>
      <c r="DO91" s="29">
        <f t="shared" si="100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84"/>
        <v>0</v>
      </c>
      <c r="S92" s="85">
        <f t="shared" si="85"/>
        <v>7</v>
      </c>
      <c r="T92" s="85">
        <f t="shared" si="92"/>
        <v>7</v>
      </c>
      <c r="U92" s="55">
        <f t="shared" si="86"/>
        <v>-19</v>
      </c>
      <c r="W92" s="37">
        <v>0</v>
      </c>
      <c r="X92" s="153">
        <v>0</v>
      </c>
      <c r="Y92" s="154">
        <f t="shared" si="93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87"/>
        <v>0</v>
      </c>
      <c r="AK92" s="61">
        <f t="shared" si="88"/>
        <v>0</v>
      </c>
      <c r="AL92" s="34">
        <f t="shared" si="89"/>
        <v>0</v>
      </c>
      <c r="AM92" s="61">
        <f t="shared" si="90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22">CX91</f>
        <v>0</v>
      </c>
      <c r="CY92" s="37">
        <f t="shared" si="122"/>
        <v>0</v>
      </c>
      <c r="CZ92" s="37">
        <f t="shared" si="122"/>
        <v>0</v>
      </c>
      <c r="DA92" s="37">
        <f t="shared" si="122"/>
        <v>0</v>
      </c>
      <c r="DB92" s="37">
        <f t="shared" si="122"/>
        <v>0</v>
      </c>
      <c r="DC92" s="37">
        <f t="shared" si="122"/>
        <v>0</v>
      </c>
      <c r="DD92" s="37">
        <f t="shared" si="122"/>
        <v>0</v>
      </c>
      <c r="DE92" s="37">
        <f t="shared" si="122"/>
        <v>0</v>
      </c>
      <c r="DF92" s="37">
        <f t="shared" si="122"/>
        <v>0</v>
      </c>
      <c r="DG92" s="37">
        <f t="shared" si="122"/>
        <v>0</v>
      </c>
      <c r="DH92" s="37">
        <f t="shared" si="122"/>
        <v>0</v>
      </c>
      <c r="DI92" s="37">
        <f t="shared" si="122"/>
        <v>0</v>
      </c>
      <c r="DJ92" s="37">
        <f t="shared" si="122"/>
        <v>0</v>
      </c>
      <c r="DL92" s="29">
        <f t="shared" si="97"/>
        <v>3</v>
      </c>
      <c r="DM92" s="29">
        <f t="shared" si="98"/>
        <v>18</v>
      </c>
      <c r="DN92" s="29">
        <f t="shared" si="99"/>
        <v>3</v>
      </c>
      <c r="DO92" s="29">
        <f t="shared" si="100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84"/>
        <v>0</v>
      </c>
      <c r="S93" s="85">
        <f t="shared" si="85"/>
        <v>18</v>
      </c>
      <c r="T93" s="85">
        <f t="shared" si="92"/>
        <v>18</v>
      </c>
      <c r="U93" s="55">
        <f t="shared" si="86"/>
        <v>-18</v>
      </c>
      <c r="W93" s="37">
        <v>0</v>
      </c>
      <c r="X93" s="153">
        <v>0</v>
      </c>
      <c r="Y93" s="154">
        <f t="shared" si="93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87"/>
        <v>0</v>
      </c>
      <c r="AK93" s="61">
        <f t="shared" si="88"/>
        <v>0</v>
      </c>
      <c r="AL93" s="34">
        <f t="shared" si="89"/>
        <v>0</v>
      </c>
      <c r="AM93" s="61">
        <f t="shared" si="90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23">CX91</f>
        <v>0</v>
      </c>
      <c r="CY93" s="37">
        <f t="shared" si="123"/>
        <v>0</v>
      </c>
      <c r="CZ93" s="37">
        <f t="shared" si="123"/>
        <v>0</v>
      </c>
      <c r="DA93" s="37">
        <f t="shared" si="123"/>
        <v>0</v>
      </c>
      <c r="DB93" s="37">
        <f t="shared" si="123"/>
        <v>0</v>
      </c>
      <c r="DC93" s="37">
        <f t="shared" si="123"/>
        <v>0</v>
      </c>
      <c r="DD93" s="37">
        <f t="shared" si="123"/>
        <v>0</v>
      </c>
      <c r="DE93" s="37">
        <f t="shared" si="123"/>
        <v>0</v>
      </c>
      <c r="DF93" s="37">
        <f t="shared" si="123"/>
        <v>0</v>
      </c>
      <c r="DG93" s="37">
        <f t="shared" si="123"/>
        <v>0</v>
      </c>
      <c r="DH93" s="37">
        <f t="shared" si="123"/>
        <v>0</v>
      </c>
      <c r="DI93" s="37">
        <f t="shared" si="123"/>
        <v>0</v>
      </c>
      <c r="DJ93" s="37">
        <f t="shared" si="123"/>
        <v>0</v>
      </c>
      <c r="DL93" s="29">
        <f t="shared" si="97"/>
        <v>3</v>
      </c>
      <c r="DM93" s="29">
        <f t="shared" si="98"/>
        <v>18</v>
      </c>
      <c r="DN93" s="29">
        <f t="shared" si="99"/>
        <v>3</v>
      </c>
      <c r="DO93" s="29">
        <f t="shared" si="100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84"/>
        <v>0</v>
      </c>
      <c r="S94" s="85">
        <f t="shared" si="85"/>
        <v>0</v>
      </c>
      <c r="T94" s="85">
        <f t="shared" si="92"/>
        <v>0</v>
      </c>
      <c r="U94" s="55">
        <f t="shared" si="86"/>
        <v>0</v>
      </c>
      <c r="W94" s="37">
        <v>0</v>
      </c>
      <c r="X94" s="153">
        <v>0</v>
      </c>
      <c r="Y94" s="154">
        <f t="shared" si="93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87"/>
        <v>0</v>
      </c>
      <c r="AK94" s="61">
        <f t="shared" si="88"/>
        <v>0</v>
      </c>
      <c r="AL94" s="34">
        <f t="shared" si="89"/>
        <v>0</v>
      </c>
      <c r="AM94" s="61">
        <f t="shared" si="90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24">CX93</f>
        <v>0</v>
      </c>
      <c r="CY94" s="37">
        <f t="shared" si="124"/>
        <v>0</v>
      </c>
      <c r="CZ94" s="37">
        <f t="shared" si="124"/>
        <v>0</v>
      </c>
      <c r="DA94" s="37">
        <f t="shared" si="124"/>
        <v>0</v>
      </c>
      <c r="DB94" s="37">
        <f t="shared" si="124"/>
        <v>0</v>
      </c>
      <c r="DC94" s="37">
        <f t="shared" si="124"/>
        <v>0</v>
      </c>
      <c r="DD94" s="37">
        <f t="shared" si="124"/>
        <v>0</v>
      </c>
      <c r="DE94" s="37">
        <f t="shared" si="124"/>
        <v>0</v>
      </c>
      <c r="DF94" s="37">
        <f t="shared" si="124"/>
        <v>0</v>
      </c>
      <c r="DG94" s="37">
        <f t="shared" si="124"/>
        <v>0</v>
      </c>
      <c r="DH94" s="37">
        <f t="shared" si="124"/>
        <v>0</v>
      </c>
      <c r="DI94" s="37">
        <f t="shared" si="124"/>
        <v>0</v>
      </c>
      <c r="DJ94" s="37">
        <f t="shared" si="124"/>
        <v>0</v>
      </c>
      <c r="DL94" s="29">
        <f t="shared" si="97"/>
        <v>3</v>
      </c>
      <c r="DM94" s="29">
        <f t="shared" si="98"/>
        <v>18</v>
      </c>
      <c r="DN94" s="29">
        <f t="shared" si="99"/>
        <v>3</v>
      </c>
      <c r="DO94" s="29">
        <f t="shared" si="100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84"/>
        <v>0</v>
      </c>
      <c r="S95" s="85">
        <f t="shared" si="85"/>
        <v>0</v>
      </c>
      <c r="T95" s="85">
        <f t="shared" si="92"/>
        <v>0</v>
      </c>
      <c r="U95" s="55">
        <f t="shared" si="86"/>
        <v>0</v>
      </c>
      <c r="W95" s="37">
        <v>0</v>
      </c>
      <c r="X95" s="153">
        <v>0</v>
      </c>
      <c r="Y95" s="154">
        <f t="shared" si="93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87"/>
        <v>0</v>
      </c>
      <c r="AK95" s="61">
        <f t="shared" si="88"/>
        <v>0</v>
      </c>
      <c r="AL95" s="34">
        <f t="shared" si="89"/>
        <v>0</v>
      </c>
      <c r="AM95" s="61">
        <f t="shared" si="90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25">CX93</f>
        <v>0</v>
      </c>
      <c r="CY95" s="37">
        <f t="shared" si="125"/>
        <v>0</v>
      </c>
      <c r="CZ95" s="37">
        <f t="shared" si="125"/>
        <v>0</v>
      </c>
      <c r="DA95" s="37">
        <f t="shared" si="125"/>
        <v>0</v>
      </c>
      <c r="DB95" s="37">
        <f t="shared" si="125"/>
        <v>0</v>
      </c>
      <c r="DC95" s="37">
        <f t="shared" si="125"/>
        <v>0</v>
      </c>
      <c r="DD95" s="37">
        <f t="shared" si="125"/>
        <v>0</v>
      </c>
      <c r="DE95" s="37">
        <f t="shared" si="125"/>
        <v>0</v>
      </c>
      <c r="DF95" s="37">
        <f t="shared" si="125"/>
        <v>0</v>
      </c>
      <c r="DG95" s="37">
        <f t="shared" si="125"/>
        <v>0</v>
      </c>
      <c r="DH95" s="37">
        <f t="shared" si="125"/>
        <v>0</v>
      </c>
      <c r="DI95" s="37">
        <f t="shared" si="125"/>
        <v>0</v>
      </c>
      <c r="DJ95" s="37">
        <f t="shared" si="125"/>
        <v>0</v>
      </c>
      <c r="DL95" s="29">
        <f t="shared" si="97"/>
        <v>3</v>
      </c>
      <c r="DM95" s="29">
        <f t="shared" si="98"/>
        <v>18</v>
      </c>
      <c r="DN95" s="29">
        <f t="shared" si="99"/>
        <v>3</v>
      </c>
      <c r="DO95" s="29">
        <f t="shared" si="100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84"/>
        <v>0</v>
      </c>
      <c r="S96" s="85">
        <f t="shared" si="85"/>
        <v>0</v>
      </c>
      <c r="T96" s="85">
        <f t="shared" si="92"/>
        <v>0</v>
      </c>
      <c r="U96" s="55">
        <f t="shared" si="86"/>
        <v>0</v>
      </c>
      <c r="W96" s="37">
        <v>0</v>
      </c>
      <c r="X96" s="153">
        <v>0</v>
      </c>
      <c r="Y96" s="154">
        <f t="shared" si="93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87"/>
        <v>0</v>
      </c>
      <c r="AK96" s="61">
        <f t="shared" si="88"/>
        <v>0</v>
      </c>
      <c r="AL96" s="34">
        <f t="shared" si="89"/>
        <v>0</v>
      </c>
      <c r="AM96" s="61">
        <f t="shared" si="90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26">CX95</f>
        <v>0</v>
      </c>
      <c r="CY96" s="37">
        <f t="shared" si="126"/>
        <v>0</v>
      </c>
      <c r="CZ96" s="37">
        <f t="shared" si="126"/>
        <v>0</v>
      </c>
      <c r="DA96" s="37">
        <f t="shared" si="126"/>
        <v>0</v>
      </c>
      <c r="DB96" s="37">
        <f t="shared" si="126"/>
        <v>0</v>
      </c>
      <c r="DC96" s="37">
        <f t="shared" si="126"/>
        <v>0</v>
      </c>
      <c r="DD96" s="37">
        <f t="shared" si="126"/>
        <v>0</v>
      </c>
      <c r="DE96" s="37">
        <f t="shared" si="126"/>
        <v>0</v>
      </c>
      <c r="DF96" s="37">
        <f t="shared" si="126"/>
        <v>0</v>
      </c>
      <c r="DG96" s="37">
        <f t="shared" si="126"/>
        <v>0</v>
      </c>
      <c r="DH96" s="37">
        <f t="shared" si="126"/>
        <v>0</v>
      </c>
      <c r="DI96" s="37">
        <f t="shared" si="126"/>
        <v>0</v>
      </c>
      <c r="DJ96" s="37">
        <f t="shared" si="126"/>
        <v>0</v>
      </c>
      <c r="DL96" s="29">
        <f t="shared" si="97"/>
        <v>3</v>
      </c>
      <c r="DM96" s="29">
        <f t="shared" si="98"/>
        <v>18</v>
      </c>
      <c r="DN96" s="29">
        <f t="shared" si="99"/>
        <v>3</v>
      </c>
      <c r="DO96" s="29">
        <f t="shared" si="100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84"/>
        <v>0</v>
      </c>
      <c r="S97" s="85">
        <f t="shared" si="85"/>
        <v>0</v>
      </c>
      <c r="T97" s="85">
        <f t="shared" si="92"/>
        <v>0</v>
      </c>
      <c r="U97" s="55">
        <f t="shared" si="86"/>
        <v>0</v>
      </c>
      <c r="W97" s="37">
        <v>0</v>
      </c>
      <c r="X97" s="153">
        <v>0</v>
      </c>
      <c r="Y97" s="154">
        <f t="shared" si="93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87"/>
        <v>0</v>
      </c>
      <c r="AK97" s="61">
        <f t="shared" si="88"/>
        <v>0</v>
      </c>
      <c r="AL97" s="34">
        <f t="shared" si="89"/>
        <v>0</v>
      </c>
      <c r="AM97" s="61">
        <f t="shared" si="90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27">CX95</f>
        <v>0</v>
      </c>
      <c r="CY97" s="37">
        <f t="shared" si="127"/>
        <v>0</v>
      </c>
      <c r="CZ97" s="37">
        <f t="shared" si="127"/>
        <v>0</v>
      </c>
      <c r="DA97" s="37">
        <f t="shared" si="127"/>
        <v>0</v>
      </c>
      <c r="DB97" s="37">
        <f t="shared" si="127"/>
        <v>0</v>
      </c>
      <c r="DC97" s="37">
        <f t="shared" si="127"/>
        <v>0</v>
      </c>
      <c r="DD97" s="37">
        <f t="shared" si="127"/>
        <v>0</v>
      </c>
      <c r="DE97" s="37">
        <f t="shared" si="127"/>
        <v>0</v>
      </c>
      <c r="DF97" s="37">
        <f t="shared" si="127"/>
        <v>0</v>
      </c>
      <c r="DG97" s="37">
        <f t="shared" si="127"/>
        <v>0</v>
      </c>
      <c r="DH97" s="37">
        <f t="shared" si="127"/>
        <v>0</v>
      </c>
      <c r="DI97" s="37">
        <f t="shared" si="127"/>
        <v>0</v>
      </c>
      <c r="DJ97" s="37">
        <f t="shared" si="127"/>
        <v>0</v>
      </c>
      <c r="DL97" s="29">
        <f t="shared" si="97"/>
        <v>3</v>
      </c>
      <c r="DM97" s="29">
        <f t="shared" si="98"/>
        <v>18</v>
      </c>
      <c r="DN97" s="29">
        <f t="shared" si="99"/>
        <v>3</v>
      </c>
      <c r="DO97" s="29">
        <f t="shared" si="100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84"/>
        <v>0</v>
      </c>
      <c r="S98" s="85">
        <f t="shared" si="85"/>
        <v>0</v>
      </c>
      <c r="T98" s="85">
        <f t="shared" si="92"/>
        <v>0</v>
      </c>
      <c r="U98" s="55">
        <f t="shared" si="86"/>
        <v>0</v>
      </c>
      <c r="W98" s="37">
        <v>0</v>
      </c>
      <c r="X98" s="153">
        <v>0</v>
      </c>
      <c r="Y98" s="154">
        <f t="shared" si="93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87"/>
        <v>0</v>
      </c>
      <c r="AK98" s="61">
        <f t="shared" si="88"/>
        <v>0</v>
      </c>
      <c r="AL98" s="34">
        <f t="shared" si="89"/>
        <v>0</v>
      </c>
      <c r="AM98" s="61">
        <f t="shared" si="90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28">CX97</f>
        <v>0</v>
      </c>
      <c r="CY98" s="37">
        <f t="shared" si="128"/>
        <v>0</v>
      </c>
      <c r="CZ98" s="37">
        <f t="shared" si="128"/>
        <v>0</v>
      </c>
      <c r="DA98" s="37">
        <f t="shared" si="128"/>
        <v>0</v>
      </c>
      <c r="DB98" s="37">
        <f t="shared" si="128"/>
        <v>0</v>
      </c>
      <c r="DC98" s="37">
        <f t="shared" si="128"/>
        <v>0</v>
      </c>
      <c r="DD98" s="37">
        <f t="shared" si="128"/>
        <v>0</v>
      </c>
      <c r="DE98" s="37">
        <f t="shared" si="128"/>
        <v>0</v>
      </c>
      <c r="DF98" s="37">
        <f t="shared" si="128"/>
        <v>0</v>
      </c>
      <c r="DG98" s="37">
        <f t="shared" si="128"/>
        <v>0</v>
      </c>
      <c r="DH98" s="37">
        <f t="shared" si="128"/>
        <v>0</v>
      </c>
      <c r="DI98" s="37">
        <f t="shared" si="128"/>
        <v>0</v>
      </c>
      <c r="DJ98" s="37">
        <f t="shared" si="128"/>
        <v>0</v>
      </c>
      <c r="DL98" s="29">
        <f t="shared" si="97"/>
        <v>3</v>
      </c>
      <c r="DM98" s="29">
        <f t="shared" si="98"/>
        <v>18</v>
      </c>
      <c r="DN98" s="29">
        <f t="shared" si="99"/>
        <v>3</v>
      </c>
      <c r="DO98" s="29">
        <f t="shared" si="100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R130" si="129">N99-P99</f>
        <v>0</v>
      </c>
      <c r="S99" s="85">
        <f t="shared" ref="S99:S130" si="130">O99-Q99</f>
        <v>0</v>
      </c>
      <c r="T99" s="85">
        <f t="shared" si="92"/>
        <v>0</v>
      </c>
      <c r="U99" s="55">
        <f t="shared" ref="U99:U130" si="131">L99-P99-Q99</f>
        <v>0</v>
      </c>
      <c r="W99" s="37">
        <v>0</v>
      </c>
      <c r="X99" s="153">
        <v>0</v>
      </c>
      <c r="Y99" s="154">
        <f t="shared" si="93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J130" si="132">W99*DQ99</f>
        <v>0</v>
      </c>
      <c r="AK99" s="61">
        <f t="shared" ref="AK99:AK130" si="133">X99*DR99</f>
        <v>0</v>
      </c>
      <c r="AL99" s="34">
        <f t="shared" ref="AL99:AL130" si="134">W99*DS99</f>
        <v>0</v>
      </c>
      <c r="AM99" s="61">
        <f t="shared" ref="AM99:AM130" si="135">X99*DT99</f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36">CX97</f>
        <v>0</v>
      </c>
      <c r="CY99" s="37">
        <f t="shared" si="136"/>
        <v>0</v>
      </c>
      <c r="CZ99" s="37">
        <f t="shared" si="136"/>
        <v>0</v>
      </c>
      <c r="DA99" s="37">
        <f t="shared" si="136"/>
        <v>0</v>
      </c>
      <c r="DB99" s="37">
        <f t="shared" si="136"/>
        <v>0</v>
      </c>
      <c r="DC99" s="37">
        <f t="shared" si="136"/>
        <v>0</v>
      </c>
      <c r="DD99" s="37">
        <f t="shared" si="136"/>
        <v>0</v>
      </c>
      <c r="DE99" s="37">
        <f t="shared" si="136"/>
        <v>0</v>
      </c>
      <c r="DF99" s="37">
        <f t="shared" si="136"/>
        <v>0</v>
      </c>
      <c r="DG99" s="37">
        <f t="shared" si="136"/>
        <v>0</v>
      </c>
      <c r="DH99" s="37">
        <f t="shared" si="136"/>
        <v>0</v>
      </c>
      <c r="DI99" s="37">
        <f t="shared" si="136"/>
        <v>0</v>
      </c>
      <c r="DJ99" s="37">
        <f t="shared" si="136"/>
        <v>0</v>
      </c>
      <c r="DL99" s="29">
        <f t="shared" si="97"/>
        <v>3</v>
      </c>
      <c r="DM99" s="29">
        <f t="shared" si="98"/>
        <v>18</v>
      </c>
      <c r="DN99" s="29">
        <f t="shared" si="99"/>
        <v>3</v>
      </c>
      <c r="DO99" s="29">
        <f t="shared" si="100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29"/>
        <v>0</v>
      </c>
      <c r="S100" s="85">
        <f t="shared" si="130"/>
        <v>0</v>
      </c>
      <c r="T100" s="85">
        <f t="shared" si="92"/>
        <v>0</v>
      </c>
      <c r="U100" s="55">
        <f t="shared" si="131"/>
        <v>0</v>
      </c>
      <c r="W100" s="37">
        <v>0</v>
      </c>
      <c r="X100" s="153">
        <v>0</v>
      </c>
      <c r="Y100" s="154">
        <f t="shared" si="93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32"/>
        <v>0</v>
      </c>
      <c r="AK100" s="61">
        <f t="shared" si="133"/>
        <v>0</v>
      </c>
      <c r="AL100" s="34">
        <f t="shared" si="134"/>
        <v>0</v>
      </c>
      <c r="AM100" s="61">
        <f t="shared" si="135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37">CX99</f>
        <v>0</v>
      </c>
      <c r="CY100" s="37">
        <f t="shared" si="137"/>
        <v>0</v>
      </c>
      <c r="CZ100" s="37">
        <f t="shared" si="137"/>
        <v>0</v>
      </c>
      <c r="DA100" s="37">
        <f t="shared" si="137"/>
        <v>0</v>
      </c>
      <c r="DB100" s="37">
        <f t="shared" si="137"/>
        <v>0</v>
      </c>
      <c r="DC100" s="37">
        <f t="shared" si="137"/>
        <v>0</v>
      </c>
      <c r="DD100" s="37">
        <f t="shared" si="137"/>
        <v>0</v>
      </c>
      <c r="DE100" s="37">
        <f t="shared" si="137"/>
        <v>0</v>
      </c>
      <c r="DF100" s="37">
        <f t="shared" si="137"/>
        <v>0</v>
      </c>
      <c r="DG100" s="37">
        <f t="shared" si="137"/>
        <v>0</v>
      </c>
      <c r="DH100" s="37">
        <f t="shared" si="137"/>
        <v>0</v>
      </c>
      <c r="DI100" s="37">
        <f t="shared" si="137"/>
        <v>0</v>
      </c>
      <c r="DJ100" s="37">
        <f t="shared" si="137"/>
        <v>0</v>
      </c>
      <c r="DL100" s="29">
        <f t="shared" si="97"/>
        <v>3</v>
      </c>
      <c r="DM100" s="29">
        <f t="shared" si="98"/>
        <v>18</v>
      </c>
      <c r="DN100" s="29">
        <f t="shared" si="99"/>
        <v>3</v>
      </c>
      <c r="DO100" s="29">
        <f t="shared" si="100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29"/>
        <v>0</v>
      </c>
      <c r="S101" s="85">
        <f t="shared" si="130"/>
        <v>0</v>
      </c>
      <c r="T101" s="85">
        <f t="shared" si="92"/>
        <v>0</v>
      </c>
      <c r="U101" s="55">
        <f t="shared" si="131"/>
        <v>0</v>
      </c>
      <c r="W101" s="37">
        <v>0</v>
      </c>
      <c r="X101" s="153">
        <v>0</v>
      </c>
      <c r="Y101" s="154">
        <f t="shared" si="93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32"/>
        <v>0</v>
      </c>
      <c r="AK101" s="61">
        <f t="shared" si="133"/>
        <v>0</v>
      </c>
      <c r="AL101" s="34">
        <f t="shared" si="134"/>
        <v>0</v>
      </c>
      <c r="AM101" s="61">
        <f t="shared" si="135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38">CX99</f>
        <v>0</v>
      </c>
      <c r="CY101" s="37">
        <f t="shared" si="138"/>
        <v>0</v>
      </c>
      <c r="CZ101" s="37">
        <f t="shared" si="138"/>
        <v>0</v>
      </c>
      <c r="DA101" s="37">
        <f t="shared" si="138"/>
        <v>0</v>
      </c>
      <c r="DB101" s="37">
        <f t="shared" si="138"/>
        <v>0</v>
      </c>
      <c r="DC101" s="37">
        <f t="shared" si="138"/>
        <v>0</v>
      </c>
      <c r="DD101" s="37">
        <f t="shared" si="138"/>
        <v>0</v>
      </c>
      <c r="DE101" s="37">
        <f t="shared" si="138"/>
        <v>0</v>
      </c>
      <c r="DF101" s="37">
        <f t="shared" si="138"/>
        <v>0</v>
      </c>
      <c r="DG101" s="37">
        <f t="shared" si="138"/>
        <v>0</v>
      </c>
      <c r="DH101" s="37">
        <f t="shared" si="138"/>
        <v>0</v>
      </c>
      <c r="DI101" s="37">
        <f t="shared" si="138"/>
        <v>0</v>
      </c>
      <c r="DJ101" s="37">
        <f t="shared" si="138"/>
        <v>0</v>
      </c>
      <c r="DL101" s="29">
        <f t="shared" si="97"/>
        <v>3</v>
      </c>
      <c r="DM101" s="29">
        <f t="shared" si="98"/>
        <v>18</v>
      </c>
      <c r="DN101" s="29">
        <f t="shared" si="99"/>
        <v>3</v>
      </c>
      <c r="DO101" s="29">
        <f t="shared" si="100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29"/>
        <v>0</v>
      </c>
      <c r="S102" s="85">
        <f t="shared" si="130"/>
        <v>0</v>
      </c>
      <c r="T102" s="85">
        <f t="shared" si="92"/>
        <v>0</v>
      </c>
      <c r="U102" s="55">
        <f t="shared" si="131"/>
        <v>0</v>
      </c>
      <c r="W102" s="37">
        <v>0</v>
      </c>
      <c r="X102" s="153">
        <v>0</v>
      </c>
      <c r="Y102" s="154">
        <f t="shared" si="93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32"/>
        <v>0</v>
      </c>
      <c r="AK102" s="61">
        <f t="shared" si="133"/>
        <v>0</v>
      </c>
      <c r="AL102" s="34">
        <f t="shared" si="134"/>
        <v>0</v>
      </c>
      <c r="AM102" s="61">
        <f t="shared" si="135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39">CX101</f>
        <v>0</v>
      </c>
      <c r="CY102" s="37">
        <f t="shared" si="139"/>
        <v>0</v>
      </c>
      <c r="CZ102" s="37">
        <f t="shared" si="139"/>
        <v>0</v>
      </c>
      <c r="DA102" s="37">
        <f t="shared" si="139"/>
        <v>0</v>
      </c>
      <c r="DB102" s="37">
        <f t="shared" si="139"/>
        <v>0</v>
      </c>
      <c r="DC102" s="37">
        <f t="shared" si="139"/>
        <v>0</v>
      </c>
      <c r="DD102" s="37">
        <f t="shared" si="139"/>
        <v>0</v>
      </c>
      <c r="DE102" s="37">
        <f t="shared" si="139"/>
        <v>0</v>
      </c>
      <c r="DF102" s="37">
        <f t="shared" si="139"/>
        <v>0</v>
      </c>
      <c r="DG102" s="37">
        <f t="shared" si="139"/>
        <v>0</v>
      </c>
      <c r="DH102" s="37">
        <f t="shared" si="139"/>
        <v>0</v>
      </c>
      <c r="DI102" s="37">
        <f t="shared" si="139"/>
        <v>0</v>
      </c>
      <c r="DJ102" s="37">
        <f t="shared" si="139"/>
        <v>0</v>
      </c>
      <c r="DL102" s="29">
        <f t="shared" si="97"/>
        <v>3</v>
      </c>
      <c r="DM102" s="29">
        <f t="shared" si="98"/>
        <v>18</v>
      </c>
      <c r="DN102" s="29">
        <f t="shared" si="99"/>
        <v>3</v>
      </c>
      <c r="DO102" s="29">
        <f t="shared" si="100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29"/>
        <v>0</v>
      </c>
      <c r="S103" s="85">
        <f t="shared" si="130"/>
        <v>0</v>
      </c>
      <c r="T103" s="85">
        <f t="shared" si="92"/>
        <v>0</v>
      </c>
      <c r="U103" s="55">
        <f t="shared" si="131"/>
        <v>0</v>
      </c>
      <c r="W103" s="37">
        <v>0</v>
      </c>
      <c r="X103" s="153">
        <v>0</v>
      </c>
      <c r="Y103" s="154">
        <f t="shared" si="93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32"/>
        <v>0</v>
      </c>
      <c r="AK103" s="61">
        <f t="shared" si="133"/>
        <v>0</v>
      </c>
      <c r="AL103" s="34">
        <f t="shared" si="134"/>
        <v>0</v>
      </c>
      <c r="AM103" s="61">
        <f t="shared" si="135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40">CX101</f>
        <v>0</v>
      </c>
      <c r="CY103" s="37">
        <f t="shared" si="140"/>
        <v>0</v>
      </c>
      <c r="CZ103" s="37">
        <f t="shared" si="140"/>
        <v>0</v>
      </c>
      <c r="DA103" s="37">
        <f t="shared" si="140"/>
        <v>0</v>
      </c>
      <c r="DB103" s="37">
        <f t="shared" si="140"/>
        <v>0</v>
      </c>
      <c r="DC103" s="37">
        <f t="shared" si="140"/>
        <v>0</v>
      </c>
      <c r="DD103" s="37">
        <f t="shared" si="140"/>
        <v>0</v>
      </c>
      <c r="DE103" s="37">
        <f t="shared" si="140"/>
        <v>0</v>
      </c>
      <c r="DF103" s="37">
        <f t="shared" si="140"/>
        <v>0</v>
      </c>
      <c r="DG103" s="37">
        <f t="shared" si="140"/>
        <v>0</v>
      </c>
      <c r="DH103" s="37">
        <f t="shared" si="140"/>
        <v>0</v>
      </c>
      <c r="DI103" s="37">
        <f t="shared" si="140"/>
        <v>0</v>
      </c>
      <c r="DJ103" s="37">
        <f t="shared" si="140"/>
        <v>0</v>
      </c>
      <c r="DL103" s="29">
        <f t="shared" si="97"/>
        <v>3</v>
      </c>
      <c r="DM103" s="29">
        <f t="shared" si="98"/>
        <v>18</v>
      </c>
      <c r="DN103" s="29">
        <f t="shared" si="99"/>
        <v>3</v>
      </c>
      <c r="DO103" s="29">
        <f t="shared" si="100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29"/>
        <v>0</v>
      </c>
      <c r="S104" s="85">
        <f t="shared" si="130"/>
        <v>0</v>
      </c>
      <c r="T104" s="85">
        <f t="shared" si="92"/>
        <v>0</v>
      </c>
      <c r="U104" s="55">
        <f t="shared" si="131"/>
        <v>0</v>
      </c>
      <c r="W104" s="37">
        <v>0</v>
      </c>
      <c r="X104" s="153">
        <v>0</v>
      </c>
      <c r="Y104" s="154">
        <f t="shared" si="93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32"/>
        <v>0</v>
      </c>
      <c r="AK104" s="61">
        <f t="shared" si="133"/>
        <v>0</v>
      </c>
      <c r="AL104" s="34">
        <f t="shared" si="134"/>
        <v>0</v>
      </c>
      <c r="AM104" s="61">
        <f t="shared" si="135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41">CX103</f>
        <v>0</v>
      </c>
      <c r="CY104" s="37">
        <f t="shared" si="141"/>
        <v>0</v>
      </c>
      <c r="CZ104" s="37">
        <f t="shared" si="141"/>
        <v>0</v>
      </c>
      <c r="DA104" s="37">
        <f t="shared" si="141"/>
        <v>0</v>
      </c>
      <c r="DB104" s="37">
        <f t="shared" si="141"/>
        <v>0</v>
      </c>
      <c r="DC104" s="37">
        <f t="shared" si="141"/>
        <v>0</v>
      </c>
      <c r="DD104" s="37">
        <f t="shared" si="141"/>
        <v>0</v>
      </c>
      <c r="DE104" s="37">
        <f t="shared" si="141"/>
        <v>0</v>
      </c>
      <c r="DF104" s="37">
        <f t="shared" si="141"/>
        <v>0</v>
      </c>
      <c r="DG104" s="37">
        <f t="shared" si="141"/>
        <v>0</v>
      </c>
      <c r="DH104" s="37">
        <f t="shared" si="141"/>
        <v>0</v>
      </c>
      <c r="DI104" s="37">
        <f t="shared" si="141"/>
        <v>0</v>
      </c>
      <c r="DJ104" s="37">
        <f t="shared" si="141"/>
        <v>0</v>
      </c>
      <c r="DL104" s="29">
        <f t="shared" si="97"/>
        <v>3</v>
      </c>
      <c r="DM104" s="29">
        <f t="shared" si="98"/>
        <v>18</v>
      </c>
      <c r="DN104" s="29">
        <f t="shared" si="99"/>
        <v>3</v>
      </c>
      <c r="DO104" s="29">
        <f t="shared" si="100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29"/>
        <v>0</v>
      </c>
      <c r="S105" s="85">
        <f t="shared" si="130"/>
        <v>50</v>
      </c>
      <c r="T105" s="85">
        <f t="shared" si="92"/>
        <v>50</v>
      </c>
      <c r="U105" s="55">
        <f t="shared" si="131"/>
        <v>-50</v>
      </c>
      <c r="W105" s="37">
        <v>0</v>
      </c>
      <c r="X105" s="153">
        <v>0</v>
      </c>
      <c r="Y105" s="154">
        <f t="shared" si="93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32"/>
        <v>0</v>
      </c>
      <c r="AK105" s="61">
        <f t="shared" si="133"/>
        <v>0</v>
      </c>
      <c r="AL105" s="34">
        <f t="shared" si="134"/>
        <v>0</v>
      </c>
      <c r="AM105" s="61">
        <f t="shared" si="135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42">CX103</f>
        <v>0</v>
      </c>
      <c r="CY105" s="37">
        <f t="shared" si="142"/>
        <v>0</v>
      </c>
      <c r="CZ105" s="37">
        <f t="shared" si="142"/>
        <v>0</v>
      </c>
      <c r="DA105" s="37">
        <f t="shared" si="142"/>
        <v>0</v>
      </c>
      <c r="DB105" s="37">
        <f t="shared" si="142"/>
        <v>0</v>
      </c>
      <c r="DC105" s="37">
        <f t="shared" si="142"/>
        <v>0</v>
      </c>
      <c r="DD105" s="37">
        <f t="shared" si="142"/>
        <v>0</v>
      </c>
      <c r="DE105" s="37">
        <f t="shared" si="142"/>
        <v>0</v>
      </c>
      <c r="DF105" s="37">
        <f t="shared" si="142"/>
        <v>0</v>
      </c>
      <c r="DG105" s="37">
        <f t="shared" si="142"/>
        <v>0</v>
      </c>
      <c r="DH105" s="37">
        <f t="shared" si="142"/>
        <v>0</v>
      </c>
      <c r="DI105" s="37">
        <f t="shared" si="142"/>
        <v>0</v>
      </c>
      <c r="DJ105" s="37">
        <f t="shared" si="142"/>
        <v>0</v>
      </c>
      <c r="DL105" s="29">
        <f t="shared" si="97"/>
        <v>3</v>
      </c>
      <c r="DM105" s="29">
        <f t="shared" si="98"/>
        <v>18</v>
      </c>
      <c r="DN105" s="29">
        <f t="shared" si="99"/>
        <v>3</v>
      </c>
      <c r="DO105" s="29">
        <f t="shared" si="100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29"/>
        <v>0</v>
      </c>
      <c r="S106" s="85">
        <f t="shared" si="130"/>
        <v>0</v>
      </c>
      <c r="T106" s="85">
        <f t="shared" si="92"/>
        <v>0</v>
      </c>
      <c r="U106" s="55">
        <f t="shared" si="131"/>
        <v>0</v>
      </c>
      <c r="W106" s="37">
        <v>0</v>
      </c>
      <c r="X106" s="153">
        <v>0</v>
      </c>
      <c r="Y106" s="154">
        <f t="shared" si="93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32"/>
        <v>0</v>
      </c>
      <c r="AK106" s="61">
        <f t="shared" si="133"/>
        <v>0</v>
      </c>
      <c r="AL106" s="34">
        <f t="shared" si="134"/>
        <v>0</v>
      </c>
      <c r="AM106" s="61">
        <f t="shared" si="135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43">CX105</f>
        <v>0</v>
      </c>
      <c r="CY106" s="37">
        <f t="shared" si="143"/>
        <v>0</v>
      </c>
      <c r="CZ106" s="37">
        <f t="shared" si="143"/>
        <v>0</v>
      </c>
      <c r="DA106" s="37">
        <f t="shared" si="143"/>
        <v>0</v>
      </c>
      <c r="DB106" s="37">
        <f t="shared" si="143"/>
        <v>0</v>
      </c>
      <c r="DC106" s="37">
        <f t="shared" si="143"/>
        <v>0</v>
      </c>
      <c r="DD106" s="37">
        <f t="shared" si="143"/>
        <v>0</v>
      </c>
      <c r="DE106" s="37">
        <f t="shared" si="143"/>
        <v>0</v>
      </c>
      <c r="DF106" s="37">
        <f t="shared" si="143"/>
        <v>0</v>
      </c>
      <c r="DG106" s="37">
        <f t="shared" si="143"/>
        <v>0</v>
      </c>
      <c r="DH106" s="37">
        <f t="shared" si="143"/>
        <v>0</v>
      </c>
      <c r="DI106" s="37">
        <f t="shared" si="143"/>
        <v>0</v>
      </c>
      <c r="DJ106" s="37">
        <f t="shared" si="143"/>
        <v>0</v>
      </c>
      <c r="DL106" s="29">
        <f t="shared" si="97"/>
        <v>3</v>
      </c>
      <c r="DM106" s="29">
        <f t="shared" si="98"/>
        <v>18</v>
      </c>
      <c r="DN106" s="29">
        <f t="shared" si="99"/>
        <v>3</v>
      </c>
      <c r="DO106" s="29">
        <f t="shared" si="100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29"/>
        <v>0</v>
      </c>
      <c r="S107" s="85">
        <f t="shared" si="130"/>
        <v>0</v>
      </c>
      <c r="T107" s="85">
        <f t="shared" si="92"/>
        <v>0</v>
      </c>
      <c r="U107" s="55">
        <f t="shared" si="131"/>
        <v>0</v>
      </c>
      <c r="W107" s="37">
        <v>0</v>
      </c>
      <c r="X107" s="153">
        <v>0</v>
      </c>
      <c r="Y107" s="154">
        <f t="shared" si="93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32"/>
        <v>0</v>
      </c>
      <c r="AK107" s="61">
        <f t="shared" si="133"/>
        <v>0</v>
      </c>
      <c r="AL107" s="34">
        <f t="shared" si="134"/>
        <v>0</v>
      </c>
      <c r="AM107" s="61">
        <f t="shared" si="135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44">CX105</f>
        <v>0</v>
      </c>
      <c r="CY107" s="37">
        <f t="shared" si="144"/>
        <v>0</v>
      </c>
      <c r="CZ107" s="37">
        <f t="shared" si="144"/>
        <v>0</v>
      </c>
      <c r="DA107" s="37">
        <f t="shared" si="144"/>
        <v>0</v>
      </c>
      <c r="DB107" s="37">
        <f t="shared" si="144"/>
        <v>0</v>
      </c>
      <c r="DC107" s="37">
        <f t="shared" si="144"/>
        <v>0</v>
      </c>
      <c r="DD107" s="37">
        <f t="shared" si="144"/>
        <v>0</v>
      </c>
      <c r="DE107" s="37">
        <f t="shared" si="144"/>
        <v>0</v>
      </c>
      <c r="DF107" s="37">
        <f t="shared" si="144"/>
        <v>0</v>
      </c>
      <c r="DG107" s="37">
        <f t="shared" si="144"/>
        <v>0</v>
      </c>
      <c r="DH107" s="37">
        <f t="shared" si="144"/>
        <v>0</v>
      </c>
      <c r="DI107" s="37">
        <f t="shared" si="144"/>
        <v>0</v>
      </c>
      <c r="DJ107" s="37">
        <f t="shared" si="144"/>
        <v>0</v>
      </c>
      <c r="DL107" s="29">
        <f t="shared" si="97"/>
        <v>3</v>
      </c>
      <c r="DM107" s="29">
        <f t="shared" si="98"/>
        <v>18</v>
      </c>
      <c r="DN107" s="29">
        <f t="shared" si="99"/>
        <v>3</v>
      </c>
      <c r="DO107" s="29">
        <f t="shared" si="100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29"/>
        <v>0</v>
      </c>
      <c r="S108" s="85">
        <f t="shared" si="130"/>
        <v>0</v>
      </c>
      <c r="T108" s="85">
        <f t="shared" si="92"/>
        <v>0</v>
      </c>
      <c r="U108" s="55">
        <f t="shared" si="131"/>
        <v>0</v>
      </c>
      <c r="W108" s="37">
        <v>0</v>
      </c>
      <c r="X108" s="153">
        <v>0</v>
      </c>
      <c r="Y108" s="154">
        <f t="shared" si="93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32"/>
        <v>0</v>
      </c>
      <c r="AK108" s="61">
        <f t="shared" si="133"/>
        <v>0</v>
      </c>
      <c r="AL108" s="34">
        <f t="shared" si="134"/>
        <v>0</v>
      </c>
      <c r="AM108" s="61">
        <f t="shared" si="135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45">CX107</f>
        <v>0</v>
      </c>
      <c r="CY108" s="37">
        <f t="shared" si="145"/>
        <v>0</v>
      </c>
      <c r="CZ108" s="37">
        <f t="shared" si="145"/>
        <v>0</v>
      </c>
      <c r="DA108" s="37">
        <f t="shared" si="145"/>
        <v>0</v>
      </c>
      <c r="DB108" s="37">
        <f t="shared" si="145"/>
        <v>0</v>
      </c>
      <c r="DC108" s="37">
        <f t="shared" si="145"/>
        <v>0</v>
      </c>
      <c r="DD108" s="37">
        <f t="shared" si="145"/>
        <v>0</v>
      </c>
      <c r="DE108" s="37">
        <f t="shared" si="145"/>
        <v>0</v>
      </c>
      <c r="DF108" s="37">
        <f t="shared" si="145"/>
        <v>0</v>
      </c>
      <c r="DG108" s="37">
        <f t="shared" si="145"/>
        <v>0</v>
      </c>
      <c r="DH108" s="37">
        <f t="shared" si="145"/>
        <v>0</v>
      </c>
      <c r="DI108" s="37">
        <f t="shared" si="145"/>
        <v>0</v>
      </c>
      <c r="DJ108" s="37">
        <f t="shared" si="145"/>
        <v>0</v>
      </c>
      <c r="DL108" s="29">
        <f t="shared" si="97"/>
        <v>3</v>
      </c>
      <c r="DM108" s="29">
        <f t="shared" si="98"/>
        <v>18</v>
      </c>
      <c r="DN108" s="29">
        <f t="shared" si="99"/>
        <v>3</v>
      </c>
      <c r="DO108" s="29">
        <f t="shared" si="100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29"/>
        <v>0</v>
      </c>
      <c r="S109" s="85">
        <f t="shared" si="130"/>
        <v>0</v>
      </c>
      <c r="T109" s="85">
        <f t="shared" si="92"/>
        <v>0</v>
      </c>
      <c r="U109" s="55">
        <f t="shared" si="131"/>
        <v>-60</v>
      </c>
      <c r="W109" s="37">
        <v>0</v>
      </c>
      <c r="X109" s="153">
        <v>0</v>
      </c>
      <c r="Y109" s="154">
        <f t="shared" si="93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32"/>
        <v>0</v>
      </c>
      <c r="AK109" s="61">
        <f t="shared" si="133"/>
        <v>0</v>
      </c>
      <c r="AL109" s="34">
        <f t="shared" si="134"/>
        <v>0</v>
      </c>
      <c r="AM109" s="61">
        <f t="shared" si="135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46">CX107</f>
        <v>0</v>
      </c>
      <c r="CY109" s="37">
        <f t="shared" si="146"/>
        <v>0</v>
      </c>
      <c r="CZ109" s="37">
        <f t="shared" si="146"/>
        <v>0</v>
      </c>
      <c r="DA109" s="37">
        <f t="shared" si="146"/>
        <v>0</v>
      </c>
      <c r="DB109" s="37">
        <f t="shared" si="146"/>
        <v>0</v>
      </c>
      <c r="DC109" s="37">
        <f t="shared" si="146"/>
        <v>0</v>
      </c>
      <c r="DD109" s="37">
        <f t="shared" si="146"/>
        <v>0</v>
      </c>
      <c r="DE109" s="37">
        <f t="shared" si="146"/>
        <v>0</v>
      </c>
      <c r="DF109" s="37">
        <f t="shared" si="146"/>
        <v>0</v>
      </c>
      <c r="DG109" s="37">
        <f t="shared" si="146"/>
        <v>0</v>
      </c>
      <c r="DH109" s="37">
        <f t="shared" si="146"/>
        <v>0</v>
      </c>
      <c r="DI109" s="37">
        <f t="shared" si="146"/>
        <v>0</v>
      </c>
      <c r="DJ109" s="37">
        <f t="shared" si="146"/>
        <v>0</v>
      </c>
      <c r="DL109" s="29">
        <f t="shared" si="97"/>
        <v>3</v>
      </c>
      <c r="DM109" s="29">
        <f t="shared" si="98"/>
        <v>18</v>
      </c>
      <c r="DN109" s="29">
        <f t="shared" si="99"/>
        <v>3</v>
      </c>
      <c r="DO109" s="29">
        <f t="shared" si="100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29"/>
        <v>0</v>
      </c>
      <c r="S110" s="85">
        <f t="shared" si="130"/>
        <v>0</v>
      </c>
      <c r="T110" s="85">
        <f t="shared" si="92"/>
        <v>0</v>
      </c>
      <c r="U110" s="55">
        <f t="shared" si="131"/>
        <v>-4</v>
      </c>
      <c r="W110" s="37">
        <v>0</v>
      </c>
      <c r="X110" s="153">
        <v>0</v>
      </c>
      <c r="Y110" s="154">
        <f t="shared" si="93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32"/>
        <v>0</v>
      </c>
      <c r="AK110" s="61">
        <f t="shared" si="133"/>
        <v>0</v>
      </c>
      <c r="AL110" s="34">
        <f t="shared" si="134"/>
        <v>0</v>
      </c>
      <c r="AM110" s="61">
        <f t="shared" si="135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47">CX109</f>
        <v>0</v>
      </c>
      <c r="CY110" s="37">
        <f t="shared" si="147"/>
        <v>0</v>
      </c>
      <c r="CZ110" s="37">
        <f t="shared" si="147"/>
        <v>0</v>
      </c>
      <c r="DA110" s="37">
        <f t="shared" si="147"/>
        <v>0</v>
      </c>
      <c r="DB110" s="37">
        <f t="shared" si="147"/>
        <v>0</v>
      </c>
      <c r="DC110" s="37">
        <f t="shared" si="147"/>
        <v>0</v>
      </c>
      <c r="DD110" s="37">
        <f t="shared" si="147"/>
        <v>0</v>
      </c>
      <c r="DE110" s="37">
        <f t="shared" si="147"/>
        <v>0</v>
      </c>
      <c r="DF110" s="37">
        <f t="shared" si="147"/>
        <v>0</v>
      </c>
      <c r="DG110" s="37">
        <f t="shared" si="147"/>
        <v>0</v>
      </c>
      <c r="DH110" s="37">
        <f t="shared" si="147"/>
        <v>0</v>
      </c>
      <c r="DI110" s="37">
        <f t="shared" si="147"/>
        <v>0</v>
      </c>
      <c r="DJ110" s="37">
        <f t="shared" si="147"/>
        <v>0</v>
      </c>
      <c r="DL110" s="29">
        <f t="shared" si="97"/>
        <v>3</v>
      </c>
      <c r="DM110" s="29">
        <f t="shared" si="98"/>
        <v>18</v>
      </c>
      <c r="DN110" s="29">
        <f t="shared" si="99"/>
        <v>3</v>
      </c>
      <c r="DO110" s="29">
        <f t="shared" si="100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29"/>
        <v>0</v>
      </c>
      <c r="S111" s="85">
        <f t="shared" si="130"/>
        <v>0</v>
      </c>
      <c r="T111" s="85">
        <f t="shared" si="92"/>
        <v>0</v>
      </c>
      <c r="U111" s="55">
        <f t="shared" si="131"/>
        <v>-4</v>
      </c>
      <c r="W111" s="37">
        <v>0</v>
      </c>
      <c r="X111" s="153">
        <v>0</v>
      </c>
      <c r="Y111" s="154">
        <f t="shared" si="93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32"/>
        <v>0</v>
      </c>
      <c r="AK111" s="61">
        <f t="shared" si="133"/>
        <v>0</v>
      </c>
      <c r="AL111" s="34">
        <f t="shared" si="134"/>
        <v>0</v>
      </c>
      <c r="AM111" s="61">
        <f t="shared" si="135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48">CX109</f>
        <v>0</v>
      </c>
      <c r="CY111" s="37">
        <f t="shared" si="148"/>
        <v>0</v>
      </c>
      <c r="CZ111" s="37">
        <f t="shared" si="148"/>
        <v>0</v>
      </c>
      <c r="DA111" s="37">
        <f t="shared" si="148"/>
        <v>0</v>
      </c>
      <c r="DB111" s="37">
        <f t="shared" si="148"/>
        <v>0</v>
      </c>
      <c r="DC111" s="37">
        <f t="shared" si="148"/>
        <v>0</v>
      </c>
      <c r="DD111" s="37">
        <f t="shared" si="148"/>
        <v>0</v>
      </c>
      <c r="DE111" s="37">
        <f t="shared" si="148"/>
        <v>0</v>
      </c>
      <c r="DF111" s="37">
        <f t="shared" si="148"/>
        <v>0</v>
      </c>
      <c r="DG111" s="37">
        <f t="shared" si="148"/>
        <v>0</v>
      </c>
      <c r="DH111" s="37">
        <f t="shared" si="148"/>
        <v>0</v>
      </c>
      <c r="DI111" s="37">
        <f t="shared" si="148"/>
        <v>0</v>
      </c>
      <c r="DJ111" s="37">
        <f t="shared" si="148"/>
        <v>0</v>
      </c>
      <c r="DL111" s="29">
        <f t="shared" si="97"/>
        <v>3</v>
      </c>
      <c r="DM111" s="29">
        <f t="shared" si="98"/>
        <v>18</v>
      </c>
      <c r="DN111" s="29">
        <f t="shared" si="99"/>
        <v>3</v>
      </c>
      <c r="DO111" s="29">
        <f t="shared" si="100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29"/>
        <v>0</v>
      </c>
      <c r="S112" s="85">
        <f t="shared" si="130"/>
        <v>0</v>
      </c>
      <c r="T112" s="85">
        <f t="shared" si="92"/>
        <v>0</v>
      </c>
      <c r="U112" s="55">
        <f t="shared" si="131"/>
        <v>0</v>
      </c>
      <c r="W112" s="37">
        <v>0</v>
      </c>
      <c r="X112" s="153">
        <v>0</v>
      </c>
      <c r="Y112" s="154">
        <f t="shared" si="93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32"/>
        <v>0</v>
      </c>
      <c r="AK112" s="61">
        <f t="shared" si="133"/>
        <v>0</v>
      </c>
      <c r="AL112" s="34">
        <f t="shared" si="134"/>
        <v>0</v>
      </c>
      <c r="AM112" s="61">
        <f t="shared" si="135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49">CX111</f>
        <v>0</v>
      </c>
      <c r="CY112" s="37">
        <f t="shared" si="149"/>
        <v>0</v>
      </c>
      <c r="CZ112" s="37">
        <f t="shared" si="149"/>
        <v>0</v>
      </c>
      <c r="DA112" s="37">
        <f t="shared" si="149"/>
        <v>0</v>
      </c>
      <c r="DB112" s="37">
        <f t="shared" si="149"/>
        <v>0</v>
      </c>
      <c r="DC112" s="37">
        <f t="shared" si="149"/>
        <v>0</v>
      </c>
      <c r="DD112" s="37">
        <f t="shared" si="149"/>
        <v>0</v>
      </c>
      <c r="DE112" s="37">
        <f t="shared" si="149"/>
        <v>0</v>
      </c>
      <c r="DF112" s="37">
        <f t="shared" si="149"/>
        <v>0</v>
      </c>
      <c r="DG112" s="37">
        <f t="shared" si="149"/>
        <v>0</v>
      </c>
      <c r="DH112" s="37">
        <f t="shared" si="149"/>
        <v>0</v>
      </c>
      <c r="DI112" s="37">
        <f t="shared" si="149"/>
        <v>0</v>
      </c>
      <c r="DJ112" s="37">
        <f t="shared" si="149"/>
        <v>0</v>
      </c>
      <c r="DL112" s="29">
        <f t="shared" si="97"/>
        <v>3</v>
      </c>
      <c r="DM112" s="29">
        <f t="shared" si="98"/>
        <v>18</v>
      </c>
      <c r="DN112" s="29">
        <f t="shared" si="99"/>
        <v>3</v>
      </c>
      <c r="DO112" s="29">
        <f t="shared" si="100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29"/>
        <v>0</v>
      </c>
      <c r="S113" s="85">
        <f t="shared" si="130"/>
        <v>0</v>
      </c>
      <c r="T113" s="85">
        <f t="shared" si="92"/>
        <v>0</v>
      </c>
      <c r="U113" s="55">
        <f t="shared" si="131"/>
        <v>0</v>
      </c>
      <c r="W113" s="37">
        <v>0</v>
      </c>
      <c r="X113" s="153">
        <v>0</v>
      </c>
      <c r="Y113" s="154">
        <f t="shared" si="93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32"/>
        <v>0</v>
      </c>
      <c r="AK113" s="61">
        <f t="shared" si="133"/>
        <v>0</v>
      </c>
      <c r="AL113" s="34">
        <f t="shared" si="134"/>
        <v>0</v>
      </c>
      <c r="AM113" s="61">
        <f t="shared" si="135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50">CX111</f>
        <v>0</v>
      </c>
      <c r="CY113" s="37">
        <f t="shared" si="150"/>
        <v>0</v>
      </c>
      <c r="CZ113" s="37">
        <f t="shared" si="150"/>
        <v>0</v>
      </c>
      <c r="DA113" s="37">
        <f t="shared" si="150"/>
        <v>0</v>
      </c>
      <c r="DB113" s="37">
        <f t="shared" si="150"/>
        <v>0</v>
      </c>
      <c r="DC113" s="37">
        <f t="shared" si="150"/>
        <v>0</v>
      </c>
      <c r="DD113" s="37">
        <f t="shared" si="150"/>
        <v>0</v>
      </c>
      <c r="DE113" s="37">
        <f t="shared" si="150"/>
        <v>0</v>
      </c>
      <c r="DF113" s="37">
        <f t="shared" si="150"/>
        <v>0</v>
      </c>
      <c r="DG113" s="37">
        <f t="shared" si="150"/>
        <v>0</v>
      </c>
      <c r="DH113" s="37">
        <f t="shared" si="150"/>
        <v>0</v>
      </c>
      <c r="DI113" s="37">
        <f t="shared" si="150"/>
        <v>0</v>
      </c>
      <c r="DJ113" s="37">
        <f t="shared" si="150"/>
        <v>0</v>
      </c>
      <c r="DL113" s="29">
        <f t="shared" si="97"/>
        <v>3</v>
      </c>
      <c r="DM113" s="29">
        <f t="shared" si="98"/>
        <v>18</v>
      </c>
      <c r="DN113" s="29">
        <f t="shared" si="99"/>
        <v>3</v>
      </c>
      <c r="DO113" s="29">
        <f t="shared" si="100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29"/>
        <v>0</v>
      </c>
      <c r="S114" s="85">
        <f t="shared" si="130"/>
        <v>0</v>
      </c>
      <c r="T114" s="85">
        <f t="shared" si="92"/>
        <v>0</v>
      </c>
      <c r="U114" s="55">
        <f t="shared" si="131"/>
        <v>0</v>
      </c>
      <c r="W114" s="37">
        <v>0</v>
      </c>
      <c r="X114" s="153">
        <v>0</v>
      </c>
      <c r="Y114" s="154">
        <f t="shared" si="93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32"/>
        <v>0</v>
      </c>
      <c r="AK114" s="61">
        <f t="shared" si="133"/>
        <v>0</v>
      </c>
      <c r="AL114" s="34">
        <f t="shared" si="134"/>
        <v>0</v>
      </c>
      <c r="AM114" s="61">
        <f t="shared" si="135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51">CX113</f>
        <v>0</v>
      </c>
      <c r="CY114" s="37">
        <f t="shared" si="151"/>
        <v>0</v>
      </c>
      <c r="CZ114" s="37">
        <f t="shared" si="151"/>
        <v>0</v>
      </c>
      <c r="DA114" s="37">
        <f t="shared" si="151"/>
        <v>0</v>
      </c>
      <c r="DB114" s="37">
        <f t="shared" si="151"/>
        <v>0</v>
      </c>
      <c r="DC114" s="37">
        <f t="shared" si="151"/>
        <v>0</v>
      </c>
      <c r="DD114" s="37">
        <f t="shared" si="151"/>
        <v>0</v>
      </c>
      <c r="DE114" s="37">
        <f t="shared" si="151"/>
        <v>0</v>
      </c>
      <c r="DF114" s="37">
        <f t="shared" si="151"/>
        <v>0</v>
      </c>
      <c r="DG114" s="37">
        <f t="shared" si="151"/>
        <v>0</v>
      </c>
      <c r="DH114" s="37">
        <f t="shared" si="151"/>
        <v>0</v>
      </c>
      <c r="DI114" s="37">
        <f t="shared" si="151"/>
        <v>0</v>
      </c>
      <c r="DJ114" s="37">
        <f t="shared" si="151"/>
        <v>0</v>
      </c>
      <c r="DL114" s="29">
        <f t="shared" si="97"/>
        <v>3</v>
      </c>
      <c r="DM114" s="29">
        <f t="shared" si="98"/>
        <v>18</v>
      </c>
      <c r="DN114" s="29">
        <f t="shared" si="99"/>
        <v>3</v>
      </c>
      <c r="DO114" s="29">
        <f t="shared" si="100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29"/>
        <v>0</v>
      </c>
      <c r="S115" s="85">
        <f t="shared" si="130"/>
        <v>0</v>
      </c>
      <c r="T115" s="85">
        <f t="shared" si="92"/>
        <v>0</v>
      </c>
      <c r="U115" s="55">
        <f t="shared" si="131"/>
        <v>0</v>
      </c>
      <c r="W115" s="37">
        <v>0</v>
      </c>
      <c r="X115" s="153">
        <v>0</v>
      </c>
      <c r="Y115" s="154">
        <f t="shared" si="93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32"/>
        <v>0</v>
      </c>
      <c r="AK115" s="61">
        <f t="shared" si="133"/>
        <v>0</v>
      </c>
      <c r="AL115" s="34">
        <f t="shared" si="134"/>
        <v>0</v>
      </c>
      <c r="AM115" s="61">
        <f t="shared" si="135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52">CX113</f>
        <v>0</v>
      </c>
      <c r="CY115" s="37">
        <f t="shared" si="152"/>
        <v>0</v>
      </c>
      <c r="CZ115" s="37">
        <f t="shared" si="152"/>
        <v>0</v>
      </c>
      <c r="DA115" s="37">
        <f t="shared" si="152"/>
        <v>0</v>
      </c>
      <c r="DB115" s="37">
        <f t="shared" si="152"/>
        <v>0</v>
      </c>
      <c r="DC115" s="37">
        <f t="shared" si="152"/>
        <v>0</v>
      </c>
      <c r="DD115" s="37">
        <f t="shared" si="152"/>
        <v>0</v>
      </c>
      <c r="DE115" s="37">
        <f t="shared" si="152"/>
        <v>0</v>
      </c>
      <c r="DF115" s="37">
        <f t="shared" si="152"/>
        <v>0</v>
      </c>
      <c r="DG115" s="37">
        <f t="shared" si="152"/>
        <v>0</v>
      </c>
      <c r="DH115" s="37">
        <f t="shared" si="152"/>
        <v>0</v>
      </c>
      <c r="DI115" s="37">
        <f t="shared" si="152"/>
        <v>0</v>
      </c>
      <c r="DJ115" s="37">
        <f t="shared" si="152"/>
        <v>0</v>
      </c>
      <c r="DL115" s="29">
        <f t="shared" si="97"/>
        <v>3</v>
      </c>
      <c r="DM115" s="29">
        <f t="shared" si="98"/>
        <v>18</v>
      </c>
      <c r="DN115" s="29">
        <f t="shared" si="99"/>
        <v>3</v>
      </c>
      <c r="DO115" s="29">
        <f t="shared" si="100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29"/>
        <v>12</v>
      </c>
      <c r="S116" s="85">
        <f t="shared" si="130"/>
        <v>30</v>
      </c>
      <c r="T116" s="85">
        <f t="shared" si="92"/>
        <v>42</v>
      </c>
      <c r="U116" s="55">
        <f t="shared" si="131"/>
        <v>-18</v>
      </c>
      <c r="W116" s="37">
        <v>0</v>
      </c>
      <c r="X116" s="153">
        <v>0</v>
      </c>
      <c r="Y116" s="154">
        <f t="shared" si="93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32"/>
        <v>0</v>
      </c>
      <c r="AK116" s="61">
        <f t="shared" si="133"/>
        <v>0</v>
      </c>
      <c r="AL116" s="34">
        <f t="shared" si="134"/>
        <v>0</v>
      </c>
      <c r="AM116" s="61">
        <f t="shared" si="135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53">CX115</f>
        <v>0</v>
      </c>
      <c r="CY116" s="37">
        <f t="shared" si="153"/>
        <v>0</v>
      </c>
      <c r="CZ116" s="37">
        <f t="shared" si="153"/>
        <v>0</v>
      </c>
      <c r="DA116" s="37">
        <f t="shared" si="153"/>
        <v>0</v>
      </c>
      <c r="DB116" s="37">
        <f t="shared" si="153"/>
        <v>0</v>
      </c>
      <c r="DC116" s="37">
        <f t="shared" si="153"/>
        <v>0</v>
      </c>
      <c r="DD116" s="37">
        <f t="shared" si="153"/>
        <v>0</v>
      </c>
      <c r="DE116" s="37">
        <f t="shared" si="153"/>
        <v>0</v>
      </c>
      <c r="DF116" s="37">
        <f t="shared" si="153"/>
        <v>0</v>
      </c>
      <c r="DG116" s="37">
        <f t="shared" si="153"/>
        <v>0</v>
      </c>
      <c r="DH116" s="37">
        <f t="shared" si="153"/>
        <v>0</v>
      </c>
      <c r="DI116" s="37">
        <f t="shared" si="153"/>
        <v>0</v>
      </c>
      <c r="DJ116" s="37">
        <f t="shared" si="153"/>
        <v>0</v>
      </c>
      <c r="DL116" s="29">
        <f t="shared" si="97"/>
        <v>3</v>
      </c>
      <c r="DM116" s="29">
        <f t="shared" si="98"/>
        <v>18</v>
      </c>
      <c r="DN116" s="29">
        <f t="shared" si="99"/>
        <v>3</v>
      </c>
      <c r="DO116" s="29">
        <f t="shared" si="100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29"/>
        <v>0</v>
      </c>
      <c r="S117" s="85">
        <f t="shared" si="130"/>
        <v>3</v>
      </c>
      <c r="T117" s="85">
        <f t="shared" si="92"/>
        <v>3</v>
      </c>
      <c r="U117" s="55">
        <f t="shared" si="131"/>
        <v>-15</v>
      </c>
      <c r="W117" s="37">
        <v>0</v>
      </c>
      <c r="X117" s="153">
        <v>0</v>
      </c>
      <c r="Y117" s="154">
        <f t="shared" si="93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32"/>
        <v>0</v>
      </c>
      <c r="AK117" s="61">
        <f t="shared" si="133"/>
        <v>0</v>
      </c>
      <c r="AL117" s="34">
        <f t="shared" si="134"/>
        <v>0</v>
      </c>
      <c r="AM117" s="61">
        <f t="shared" si="135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54">CX115</f>
        <v>0</v>
      </c>
      <c r="CY117" s="37">
        <f t="shared" si="154"/>
        <v>0</v>
      </c>
      <c r="CZ117" s="37">
        <f t="shared" si="154"/>
        <v>0</v>
      </c>
      <c r="DA117" s="37">
        <f t="shared" si="154"/>
        <v>0</v>
      </c>
      <c r="DB117" s="37">
        <f t="shared" si="154"/>
        <v>0</v>
      </c>
      <c r="DC117" s="37">
        <f t="shared" si="154"/>
        <v>0</v>
      </c>
      <c r="DD117" s="37">
        <f t="shared" si="154"/>
        <v>0</v>
      </c>
      <c r="DE117" s="37">
        <f t="shared" si="154"/>
        <v>0</v>
      </c>
      <c r="DF117" s="37">
        <f t="shared" si="154"/>
        <v>0</v>
      </c>
      <c r="DG117" s="37">
        <f t="shared" si="154"/>
        <v>0</v>
      </c>
      <c r="DH117" s="37">
        <f t="shared" si="154"/>
        <v>0</v>
      </c>
      <c r="DI117" s="37">
        <f t="shared" si="154"/>
        <v>0</v>
      </c>
      <c r="DJ117" s="37">
        <f t="shared" si="154"/>
        <v>0</v>
      </c>
      <c r="DL117" s="29">
        <f t="shared" si="97"/>
        <v>3</v>
      </c>
      <c r="DM117" s="29">
        <f t="shared" si="98"/>
        <v>18</v>
      </c>
      <c r="DN117" s="29">
        <f t="shared" si="99"/>
        <v>3</v>
      </c>
      <c r="DO117" s="29">
        <f t="shared" si="100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55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29"/>
        <v>0</v>
      </c>
      <c r="S118" s="85">
        <f t="shared" si="130"/>
        <v>0</v>
      </c>
      <c r="T118" s="85">
        <f t="shared" si="92"/>
        <v>0</v>
      </c>
      <c r="U118" s="55">
        <f t="shared" si="131"/>
        <v>-192</v>
      </c>
      <c r="W118" s="37">
        <v>0</v>
      </c>
      <c r="X118" s="153">
        <v>0</v>
      </c>
      <c r="Y118" s="154">
        <f t="shared" si="93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32"/>
        <v>0</v>
      </c>
      <c r="AK118" s="61">
        <f t="shared" si="133"/>
        <v>0</v>
      </c>
      <c r="AL118" s="34">
        <f t="shared" si="134"/>
        <v>0</v>
      </c>
      <c r="AM118" s="61">
        <f t="shared" si="135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56">CX117</f>
        <v>0</v>
      </c>
      <c r="CY118" s="37">
        <f t="shared" si="156"/>
        <v>0</v>
      </c>
      <c r="CZ118" s="37">
        <f t="shared" si="156"/>
        <v>0</v>
      </c>
      <c r="DA118" s="37">
        <f t="shared" si="156"/>
        <v>0</v>
      </c>
      <c r="DB118" s="37">
        <f t="shared" si="156"/>
        <v>0</v>
      </c>
      <c r="DC118" s="37">
        <f t="shared" si="156"/>
        <v>0</v>
      </c>
      <c r="DD118" s="37">
        <f t="shared" si="156"/>
        <v>0</v>
      </c>
      <c r="DE118" s="37">
        <f t="shared" si="156"/>
        <v>0</v>
      </c>
      <c r="DF118" s="37">
        <f t="shared" si="156"/>
        <v>0</v>
      </c>
      <c r="DG118" s="37">
        <f t="shared" si="156"/>
        <v>0</v>
      </c>
      <c r="DH118" s="37">
        <f t="shared" si="156"/>
        <v>0</v>
      </c>
      <c r="DI118" s="37">
        <f t="shared" si="156"/>
        <v>0</v>
      </c>
      <c r="DJ118" s="37">
        <f t="shared" si="156"/>
        <v>0</v>
      </c>
      <c r="DL118" s="29">
        <f t="shared" si="97"/>
        <v>3</v>
      </c>
      <c r="DM118" s="29">
        <f t="shared" si="98"/>
        <v>18</v>
      </c>
      <c r="DN118" s="29">
        <f t="shared" si="99"/>
        <v>3</v>
      </c>
      <c r="DO118" s="29">
        <f t="shared" si="100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55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29"/>
        <v>0</v>
      </c>
      <c r="S119" s="85">
        <f t="shared" si="130"/>
        <v>0</v>
      </c>
      <c r="T119" s="85">
        <f t="shared" si="92"/>
        <v>0</v>
      </c>
      <c r="U119" s="55">
        <f t="shared" si="131"/>
        <v>-6</v>
      </c>
      <c r="W119" s="37">
        <v>0</v>
      </c>
      <c r="X119" s="153">
        <v>0</v>
      </c>
      <c r="Y119" s="154">
        <f t="shared" si="93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32"/>
        <v>0</v>
      </c>
      <c r="AK119" s="61">
        <f t="shared" si="133"/>
        <v>0</v>
      </c>
      <c r="AL119" s="34">
        <f t="shared" si="134"/>
        <v>0</v>
      </c>
      <c r="AM119" s="61">
        <f t="shared" si="135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57">CX117</f>
        <v>0</v>
      </c>
      <c r="CY119" s="37">
        <f t="shared" si="157"/>
        <v>0</v>
      </c>
      <c r="CZ119" s="37">
        <f t="shared" si="157"/>
        <v>0</v>
      </c>
      <c r="DA119" s="37">
        <f t="shared" si="157"/>
        <v>0</v>
      </c>
      <c r="DB119" s="37">
        <f t="shared" si="157"/>
        <v>0</v>
      </c>
      <c r="DC119" s="37">
        <f t="shared" si="157"/>
        <v>0</v>
      </c>
      <c r="DD119" s="37">
        <f t="shared" si="157"/>
        <v>0</v>
      </c>
      <c r="DE119" s="37">
        <f t="shared" si="157"/>
        <v>0</v>
      </c>
      <c r="DF119" s="37">
        <f t="shared" si="157"/>
        <v>0</v>
      </c>
      <c r="DG119" s="37">
        <f t="shared" si="157"/>
        <v>0</v>
      </c>
      <c r="DH119" s="37">
        <f t="shared" si="157"/>
        <v>0</v>
      </c>
      <c r="DI119" s="37">
        <f t="shared" si="157"/>
        <v>0</v>
      </c>
      <c r="DJ119" s="37">
        <f t="shared" si="157"/>
        <v>0</v>
      </c>
      <c r="DL119" s="29">
        <f t="shared" si="97"/>
        <v>3</v>
      </c>
      <c r="DM119" s="29">
        <f t="shared" si="98"/>
        <v>18</v>
      </c>
      <c r="DN119" s="29">
        <f t="shared" si="99"/>
        <v>3</v>
      </c>
      <c r="DO119" s="29">
        <f t="shared" si="100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55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29"/>
        <v>0</v>
      </c>
      <c r="S120" s="85">
        <f t="shared" si="130"/>
        <v>0</v>
      </c>
      <c r="T120" s="85">
        <f t="shared" si="92"/>
        <v>0</v>
      </c>
      <c r="U120" s="55">
        <f t="shared" si="131"/>
        <v>0</v>
      </c>
      <c r="W120" s="37">
        <v>0</v>
      </c>
      <c r="X120" s="153">
        <v>0</v>
      </c>
      <c r="Y120" s="154">
        <f t="shared" si="93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32"/>
        <v>0</v>
      </c>
      <c r="AK120" s="61">
        <f t="shared" si="133"/>
        <v>0</v>
      </c>
      <c r="AL120" s="34">
        <f t="shared" si="134"/>
        <v>0</v>
      </c>
      <c r="AM120" s="61">
        <f t="shared" si="135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58">CX119</f>
        <v>0</v>
      </c>
      <c r="CY120" s="37">
        <f t="shared" si="158"/>
        <v>0</v>
      </c>
      <c r="CZ120" s="37">
        <f t="shared" si="158"/>
        <v>0</v>
      </c>
      <c r="DA120" s="37">
        <f t="shared" si="158"/>
        <v>0</v>
      </c>
      <c r="DB120" s="37">
        <f t="shared" si="158"/>
        <v>0</v>
      </c>
      <c r="DC120" s="37">
        <f t="shared" si="158"/>
        <v>0</v>
      </c>
      <c r="DD120" s="37">
        <f t="shared" si="158"/>
        <v>0</v>
      </c>
      <c r="DE120" s="37">
        <f t="shared" si="158"/>
        <v>0</v>
      </c>
      <c r="DF120" s="37">
        <f t="shared" si="158"/>
        <v>0</v>
      </c>
      <c r="DG120" s="37">
        <f t="shared" si="158"/>
        <v>0</v>
      </c>
      <c r="DH120" s="37">
        <f t="shared" si="158"/>
        <v>0</v>
      </c>
      <c r="DI120" s="37">
        <f t="shared" si="158"/>
        <v>0</v>
      </c>
      <c r="DJ120" s="37">
        <f t="shared" si="158"/>
        <v>0</v>
      </c>
      <c r="DL120" s="29">
        <f t="shared" si="97"/>
        <v>3</v>
      </c>
      <c r="DM120" s="29">
        <f t="shared" si="98"/>
        <v>18</v>
      </c>
      <c r="DN120" s="29">
        <f t="shared" si="99"/>
        <v>3</v>
      </c>
      <c r="DO120" s="29">
        <f t="shared" si="100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29"/>
        <v>0</v>
      </c>
      <c r="S121" s="85">
        <f t="shared" si="130"/>
        <v>0</v>
      </c>
      <c r="T121" s="85">
        <f t="shared" si="92"/>
        <v>0</v>
      </c>
      <c r="U121" s="55">
        <f t="shared" si="131"/>
        <v>0</v>
      </c>
      <c r="W121" s="37">
        <v>0</v>
      </c>
      <c r="X121" s="153">
        <v>0</v>
      </c>
      <c r="Y121" s="154">
        <f t="shared" si="93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32"/>
        <v>0</v>
      </c>
      <c r="AK121" s="61">
        <f t="shared" si="133"/>
        <v>0</v>
      </c>
      <c r="AL121" s="34">
        <f t="shared" si="134"/>
        <v>0</v>
      </c>
      <c r="AM121" s="61">
        <f t="shared" si="135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59">CX119</f>
        <v>0</v>
      </c>
      <c r="CY121" s="37">
        <f t="shared" si="159"/>
        <v>0</v>
      </c>
      <c r="CZ121" s="37">
        <f t="shared" si="159"/>
        <v>0</v>
      </c>
      <c r="DA121" s="37">
        <f t="shared" si="159"/>
        <v>0</v>
      </c>
      <c r="DB121" s="37">
        <f t="shared" si="159"/>
        <v>0</v>
      </c>
      <c r="DC121" s="37">
        <f t="shared" si="159"/>
        <v>0</v>
      </c>
      <c r="DD121" s="37">
        <f t="shared" si="159"/>
        <v>0</v>
      </c>
      <c r="DE121" s="37">
        <f t="shared" si="159"/>
        <v>0</v>
      </c>
      <c r="DF121" s="37">
        <f t="shared" si="159"/>
        <v>0</v>
      </c>
      <c r="DG121" s="37">
        <f t="shared" si="159"/>
        <v>0</v>
      </c>
      <c r="DH121" s="37">
        <f t="shared" si="159"/>
        <v>0</v>
      </c>
      <c r="DI121" s="37">
        <f t="shared" si="159"/>
        <v>0</v>
      </c>
      <c r="DJ121" s="37">
        <f t="shared" si="159"/>
        <v>0</v>
      </c>
      <c r="DL121" s="29">
        <f t="shared" si="97"/>
        <v>3</v>
      </c>
      <c r="DM121" s="29">
        <f t="shared" si="98"/>
        <v>18</v>
      </c>
      <c r="DN121" s="29">
        <f t="shared" si="99"/>
        <v>3</v>
      </c>
      <c r="DO121" s="29">
        <f t="shared" si="100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55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29"/>
        <v>0</v>
      </c>
      <c r="S122" s="85">
        <f t="shared" si="130"/>
        <v>0</v>
      </c>
      <c r="T122" s="85">
        <f t="shared" si="92"/>
        <v>0</v>
      </c>
      <c r="U122" s="55">
        <f t="shared" si="131"/>
        <v>-8</v>
      </c>
      <c r="W122" s="37">
        <v>0</v>
      </c>
      <c r="X122" s="153">
        <v>0</v>
      </c>
      <c r="Y122" s="154">
        <f t="shared" si="93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32"/>
        <v>0</v>
      </c>
      <c r="AK122" s="61">
        <f t="shared" si="133"/>
        <v>0</v>
      </c>
      <c r="AL122" s="34">
        <f t="shared" si="134"/>
        <v>0</v>
      </c>
      <c r="AM122" s="61">
        <f t="shared" si="135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60">CX121</f>
        <v>0</v>
      </c>
      <c r="CY122" s="37">
        <f t="shared" si="160"/>
        <v>0</v>
      </c>
      <c r="CZ122" s="37">
        <f t="shared" si="160"/>
        <v>0</v>
      </c>
      <c r="DA122" s="37">
        <f t="shared" si="160"/>
        <v>0</v>
      </c>
      <c r="DB122" s="37">
        <f t="shared" si="160"/>
        <v>0</v>
      </c>
      <c r="DC122" s="37">
        <f t="shared" si="160"/>
        <v>0</v>
      </c>
      <c r="DD122" s="37">
        <f t="shared" si="160"/>
        <v>0</v>
      </c>
      <c r="DE122" s="37">
        <f t="shared" si="160"/>
        <v>0</v>
      </c>
      <c r="DF122" s="37">
        <f t="shared" si="160"/>
        <v>0</v>
      </c>
      <c r="DG122" s="37">
        <f t="shared" si="160"/>
        <v>0</v>
      </c>
      <c r="DH122" s="37">
        <f t="shared" si="160"/>
        <v>0</v>
      </c>
      <c r="DI122" s="37">
        <f t="shared" si="160"/>
        <v>0</v>
      </c>
      <c r="DJ122" s="37">
        <f t="shared" si="160"/>
        <v>0</v>
      </c>
      <c r="DL122" s="29">
        <f t="shared" si="97"/>
        <v>3</v>
      </c>
      <c r="DM122" s="29">
        <f t="shared" si="98"/>
        <v>18</v>
      </c>
      <c r="DN122" s="29">
        <f t="shared" si="99"/>
        <v>3</v>
      </c>
      <c r="DO122" s="29">
        <f t="shared" si="100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55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29"/>
        <v>0</v>
      </c>
      <c r="S123" s="85">
        <f t="shared" si="130"/>
        <v>0</v>
      </c>
      <c r="T123" s="85">
        <f t="shared" si="92"/>
        <v>0</v>
      </c>
      <c r="U123" s="55">
        <f t="shared" si="131"/>
        <v>-8</v>
      </c>
      <c r="W123" s="37">
        <v>0</v>
      </c>
      <c r="X123" s="153">
        <v>0</v>
      </c>
      <c r="Y123" s="154">
        <f t="shared" si="93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32"/>
        <v>0</v>
      </c>
      <c r="AK123" s="61">
        <f t="shared" si="133"/>
        <v>0</v>
      </c>
      <c r="AL123" s="34">
        <f t="shared" si="134"/>
        <v>0</v>
      </c>
      <c r="AM123" s="61">
        <f t="shared" si="135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61">CX121</f>
        <v>0</v>
      </c>
      <c r="CY123" s="37">
        <f t="shared" si="161"/>
        <v>0</v>
      </c>
      <c r="CZ123" s="37">
        <f t="shared" si="161"/>
        <v>0</v>
      </c>
      <c r="DA123" s="37">
        <f t="shared" si="161"/>
        <v>0</v>
      </c>
      <c r="DB123" s="37">
        <f t="shared" si="161"/>
        <v>0</v>
      </c>
      <c r="DC123" s="37">
        <f t="shared" si="161"/>
        <v>0</v>
      </c>
      <c r="DD123" s="37">
        <f t="shared" si="161"/>
        <v>0</v>
      </c>
      <c r="DE123" s="37">
        <f t="shared" si="161"/>
        <v>0</v>
      </c>
      <c r="DF123" s="37">
        <f t="shared" si="161"/>
        <v>0</v>
      </c>
      <c r="DG123" s="37">
        <f t="shared" si="161"/>
        <v>0</v>
      </c>
      <c r="DH123" s="37">
        <f t="shared" si="161"/>
        <v>0</v>
      </c>
      <c r="DI123" s="37">
        <f t="shared" si="161"/>
        <v>0</v>
      </c>
      <c r="DJ123" s="37">
        <f t="shared" si="161"/>
        <v>0</v>
      </c>
      <c r="DL123" s="29">
        <f t="shared" si="97"/>
        <v>3</v>
      </c>
      <c r="DM123" s="29">
        <f t="shared" si="98"/>
        <v>18</v>
      </c>
      <c r="DN123" s="29">
        <f t="shared" si="99"/>
        <v>3</v>
      </c>
      <c r="DO123" s="29">
        <f t="shared" si="100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29"/>
        <v>0</v>
      </c>
      <c r="S124" s="85">
        <f t="shared" si="130"/>
        <v>0</v>
      </c>
      <c r="T124" s="85">
        <f t="shared" si="92"/>
        <v>0</v>
      </c>
      <c r="U124" s="55">
        <f t="shared" si="131"/>
        <v>-2</v>
      </c>
      <c r="W124" s="37">
        <v>0</v>
      </c>
      <c r="X124" s="153">
        <v>0</v>
      </c>
      <c r="Y124" s="154">
        <f t="shared" si="93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32"/>
        <v>0</v>
      </c>
      <c r="AK124" s="61">
        <f t="shared" si="133"/>
        <v>0</v>
      </c>
      <c r="AL124" s="34">
        <f t="shared" si="134"/>
        <v>0</v>
      </c>
      <c r="AM124" s="61">
        <f t="shared" si="135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62">CX123</f>
        <v>0</v>
      </c>
      <c r="CY124" s="37">
        <f t="shared" si="162"/>
        <v>0</v>
      </c>
      <c r="CZ124" s="37">
        <f t="shared" si="162"/>
        <v>0</v>
      </c>
      <c r="DA124" s="37">
        <f t="shared" si="162"/>
        <v>0</v>
      </c>
      <c r="DB124" s="37">
        <f t="shared" si="162"/>
        <v>0</v>
      </c>
      <c r="DC124" s="37">
        <f t="shared" si="162"/>
        <v>0</v>
      </c>
      <c r="DD124" s="37">
        <f t="shared" si="162"/>
        <v>0</v>
      </c>
      <c r="DE124" s="37">
        <f t="shared" si="162"/>
        <v>0</v>
      </c>
      <c r="DF124" s="37">
        <f t="shared" si="162"/>
        <v>0</v>
      </c>
      <c r="DG124" s="37">
        <f t="shared" si="162"/>
        <v>0</v>
      </c>
      <c r="DH124" s="37">
        <f t="shared" si="162"/>
        <v>0</v>
      </c>
      <c r="DI124" s="37">
        <f t="shared" si="162"/>
        <v>0</v>
      </c>
      <c r="DJ124" s="37">
        <f t="shared" si="162"/>
        <v>0</v>
      </c>
      <c r="DL124" s="29">
        <f t="shared" si="97"/>
        <v>3</v>
      </c>
      <c r="DM124" s="29">
        <f t="shared" si="98"/>
        <v>18</v>
      </c>
      <c r="DN124" s="29">
        <f t="shared" si="99"/>
        <v>3</v>
      </c>
      <c r="DO124" s="29">
        <f t="shared" si="100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29"/>
        <v>0</v>
      </c>
      <c r="S125" s="85">
        <f t="shared" si="130"/>
        <v>0</v>
      </c>
      <c r="T125" s="85">
        <f t="shared" si="92"/>
        <v>0</v>
      </c>
      <c r="U125" s="55">
        <f t="shared" si="131"/>
        <v>-28</v>
      </c>
      <c r="W125" s="37">
        <v>0</v>
      </c>
      <c r="X125" s="153">
        <v>0</v>
      </c>
      <c r="Y125" s="154">
        <f t="shared" si="93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32"/>
        <v>0</v>
      </c>
      <c r="AK125" s="61">
        <f t="shared" si="133"/>
        <v>0</v>
      </c>
      <c r="AL125" s="34">
        <f t="shared" si="134"/>
        <v>0</v>
      </c>
      <c r="AM125" s="61">
        <f t="shared" si="135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63">CX123</f>
        <v>0</v>
      </c>
      <c r="CY125" s="37">
        <f t="shared" si="163"/>
        <v>0</v>
      </c>
      <c r="CZ125" s="37">
        <f t="shared" si="163"/>
        <v>0</v>
      </c>
      <c r="DA125" s="37">
        <f t="shared" si="163"/>
        <v>0</v>
      </c>
      <c r="DB125" s="37">
        <f t="shared" si="163"/>
        <v>0</v>
      </c>
      <c r="DC125" s="37">
        <f t="shared" si="163"/>
        <v>0</v>
      </c>
      <c r="DD125" s="37">
        <f t="shared" si="163"/>
        <v>0</v>
      </c>
      <c r="DE125" s="37">
        <f t="shared" si="163"/>
        <v>0</v>
      </c>
      <c r="DF125" s="37">
        <f t="shared" si="163"/>
        <v>0</v>
      </c>
      <c r="DG125" s="37">
        <f t="shared" si="163"/>
        <v>0</v>
      </c>
      <c r="DH125" s="37">
        <f t="shared" si="163"/>
        <v>0</v>
      </c>
      <c r="DI125" s="37">
        <f t="shared" si="163"/>
        <v>0</v>
      </c>
      <c r="DJ125" s="37">
        <f t="shared" si="163"/>
        <v>0</v>
      </c>
      <c r="DL125" s="29">
        <f t="shared" si="97"/>
        <v>3</v>
      </c>
      <c r="DM125" s="29">
        <f t="shared" si="98"/>
        <v>18</v>
      </c>
      <c r="DN125" s="29">
        <f t="shared" si="99"/>
        <v>3</v>
      </c>
      <c r="DO125" s="29">
        <f t="shared" si="100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29"/>
        <v>0</v>
      </c>
      <c r="S126" s="85">
        <f t="shared" si="130"/>
        <v>0</v>
      </c>
      <c r="T126" s="85">
        <f t="shared" si="92"/>
        <v>0</v>
      </c>
      <c r="U126" s="55">
        <f t="shared" si="131"/>
        <v>-6</v>
      </c>
      <c r="W126" s="37">
        <v>0</v>
      </c>
      <c r="X126" s="153">
        <v>0</v>
      </c>
      <c r="Y126" s="154">
        <f t="shared" si="93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32"/>
        <v>0</v>
      </c>
      <c r="AK126" s="61">
        <f t="shared" si="133"/>
        <v>0</v>
      </c>
      <c r="AL126" s="34">
        <f t="shared" si="134"/>
        <v>0</v>
      </c>
      <c r="AM126" s="61">
        <f t="shared" si="135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64">CX125</f>
        <v>0</v>
      </c>
      <c r="CY126" s="37">
        <f t="shared" si="164"/>
        <v>0</v>
      </c>
      <c r="CZ126" s="37">
        <f t="shared" si="164"/>
        <v>0</v>
      </c>
      <c r="DA126" s="37">
        <f t="shared" si="164"/>
        <v>0</v>
      </c>
      <c r="DB126" s="37">
        <f t="shared" si="164"/>
        <v>0</v>
      </c>
      <c r="DC126" s="37">
        <f t="shared" si="164"/>
        <v>0</v>
      </c>
      <c r="DD126" s="37">
        <f t="shared" si="164"/>
        <v>0</v>
      </c>
      <c r="DE126" s="37">
        <f t="shared" si="164"/>
        <v>0</v>
      </c>
      <c r="DF126" s="37">
        <f t="shared" si="164"/>
        <v>0</v>
      </c>
      <c r="DG126" s="37">
        <f t="shared" si="164"/>
        <v>0</v>
      </c>
      <c r="DH126" s="37">
        <f t="shared" si="164"/>
        <v>0</v>
      </c>
      <c r="DI126" s="37">
        <f t="shared" si="164"/>
        <v>0</v>
      </c>
      <c r="DJ126" s="37">
        <f t="shared" si="164"/>
        <v>0</v>
      </c>
      <c r="DL126" s="29">
        <f t="shared" si="97"/>
        <v>3</v>
      </c>
      <c r="DM126" s="29">
        <f t="shared" si="98"/>
        <v>18</v>
      </c>
      <c r="DN126" s="29">
        <f t="shared" si="99"/>
        <v>3</v>
      </c>
      <c r="DO126" s="29">
        <f t="shared" si="100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29"/>
        <v>0</v>
      </c>
      <c r="S127" s="85">
        <f t="shared" si="130"/>
        <v>0</v>
      </c>
      <c r="T127" s="85">
        <f t="shared" si="92"/>
        <v>0</v>
      </c>
      <c r="U127" s="55">
        <f t="shared" si="131"/>
        <v>-4</v>
      </c>
      <c r="W127" s="37">
        <v>0</v>
      </c>
      <c r="X127" s="153">
        <v>0</v>
      </c>
      <c r="Y127" s="154">
        <f t="shared" si="93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32"/>
        <v>0</v>
      </c>
      <c r="AK127" s="61">
        <f t="shared" si="133"/>
        <v>0</v>
      </c>
      <c r="AL127" s="34">
        <f t="shared" si="134"/>
        <v>0</v>
      </c>
      <c r="AM127" s="61">
        <f t="shared" si="135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65">CX125</f>
        <v>0</v>
      </c>
      <c r="CY127" s="37">
        <f t="shared" si="165"/>
        <v>0</v>
      </c>
      <c r="CZ127" s="37">
        <f t="shared" si="165"/>
        <v>0</v>
      </c>
      <c r="DA127" s="37">
        <f t="shared" si="165"/>
        <v>0</v>
      </c>
      <c r="DB127" s="37">
        <f t="shared" si="165"/>
        <v>0</v>
      </c>
      <c r="DC127" s="37">
        <f t="shared" si="165"/>
        <v>0</v>
      </c>
      <c r="DD127" s="37">
        <f t="shared" si="165"/>
        <v>0</v>
      </c>
      <c r="DE127" s="37">
        <f t="shared" si="165"/>
        <v>0</v>
      </c>
      <c r="DF127" s="37">
        <f t="shared" si="165"/>
        <v>0</v>
      </c>
      <c r="DG127" s="37">
        <f t="shared" si="165"/>
        <v>0</v>
      </c>
      <c r="DH127" s="37">
        <f t="shared" si="165"/>
        <v>0</v>
      </c>
      <c r="DI127" s="37">
        <f t="shared" si="165"/>
        <v>0</v>
      </c>
      <c r="DJ127" s="37">
        <f t="shared" si="165"/>
        <v>0</v>
      </c>
      <c r="DL127" s="29">
        <f t="shared" si="97"/>
        <v>3</v>
      </c>
      <c r="DM127" s="29">
        <f t="shared" si="98"/>
        <v>18</v>
      </c>
      <c r="DN127" s="29">
        <f t="shared" si="99"/>
        <v>3</v>
      </c>
      <c r="DO127" s="29">
        <f t="shared" si="100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29"/>
        <v>0</v>
      </c>
      <c r="S128" s="85">
        <f t="shared" si="130"/>
        <v>0</v>
      </c>
      <c r="T128" s="85">
        <f t="shared" si="92"/>
        <v>0</v>
      </c>
      <c r="U128" s="55">
        <f t="shared" si="131"/>
        <v>-4</v>
      </c>
      <c r="W128" s="37">
        <v>0</v>
      </c>
      <c r="X128" s="153">
        <v>0</v>
      </c>
      <c r="Y128" s="154">
        <f t="shared" si="93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32"/>
        <v>0</v>
      </c>
      <c r="AK128" s="61">
        <f t="shared" si="133"/>
        <v>0</v>
      </c>
      <c r="AL128" s="34">
        <f t="shared" si="134"/>
        <v>0</v>
      </c>
      <c r="AM128" s="61">
        <f t="shared" si="135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66">CX127</f>
        <v>0</v>
      </c>
      <c r="CY128" s="37">
        <f t="shared" si="166"/>
        <v>0</v>
      </c>
      <c r="CZ128" s="37">
        <f t="shared" si="166"/>
        <v>0</v>
      </c>
      <c r="DA128" s="37">
        <f t="shared" si="166"/>
        <v>0</v>
      </c>
      <c r="DB128" s="37">
        <f t="shared" si="166"/>
        <v>0</v>
      </c>
      <c r="DC128" s="37">
        <f t="shared" si="166"/>
        <v>0</v>
      </c>
      <c r="DD128" s="37">
        <f t="shared" si="166"/>
        <v>0</v>
      </c>
      <c r="DE128" s="37">
        <f t="shared" si="166"/>
        <v>0</v>
      </c>
      <c r="DF128" s="37">
        <f t="shared" si="166"/>
        <v>0</v>
      </c>
      <c r="DG128" s="37">
        <f t="shared" si="166"/>
        <v>0</v>
      </c>
      <c r="DH128" s="37">
        <f t="shared" si="166"/>
        <v>0</v>
      </c>
      <c r="DI128" s="37">
        <f t="shared" si="166"/>
        <v>0</v>
      </c>
      <c r="DJ128" s="37">
        <f t="shared" si="166"/>
        <v>0</v>
      </c>
      <c r="DL128" s="29">
        <f t="shared" si="97"/>
        <v>3</v>
      </c>
      <c r="DM128" s="29">
        <f t="shared" si="98"/>
        <v>18</v>
      </c>
      <c r="DN128" s="29">
        <f t="shared" si="99"/>
        <v>3</v>
      </c>
      <c r="DO128" s="29">
        <f t="shared" si="100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29"/>
        <v>0</v>
      </c>
      <c r="S129" s="85">
        <f t="shared" si="130"/>
        <v>0</v>
      </c>
      <c r="T129" s="85">
        <f t="shared" si="92"/>
        <v>0</v>
      </c>
      <c r="U129" s="55">
        <f t="shared" si="131"/>
        <v>0</v>
      </c>
      <c r="W129" s="37">
        <v>0</v>
      </c>
      <c r="X129" s="153">
        <v>0</v>
      </c>
      <c r="Y129" s="154">
        <f t="shared" si="93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32"/>
        <v>0</v>
      </c>
      <c r="AK129" s="61">
        <f t="shared" si="133"/>
        <v>0</v>
      </c>
      <c r="AL129" s="34">
        <f t="shared" si="134"/>
        <v>0</v>
      </c>
      <c r="AM129" s="61">
        <f t="shared" si="135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67">CX127</f>
        <v>0</v>
      </c>
      <c r="CY129" s="37">
        <f t="shared" si="167"/>
        <v>0</v>
      </c>
      <c r="CZ129" s="37">
        <f t="shared" si="167"/>
        <v>0</v>
      </c>
      <c r="DA129" s="37">
        <f t="shared" si="167"/>
        <v>0</v>
      </c>
      <c r="DB129" s="37">
        <f t="shared" si="167"/>
        <v>0</v>
      </c>
      <c r="DC129" s="37">
        <f t="shared" si="167"/>
        <v>0</v>
      </c>
      <c r="DD129" s="37">
        <f t="shared" si="167"/>
        <v>0</v>
      </c>
      <c r="DE129" s="37">
        <f t="shared" si="167"/>
        <v>0</v>
      </c>
      <c r="DF129" s="37">
        <f t="shared" si="167"/>
        <v>0</v>
      </c>
      <c r="DG129" s="37">
        <f t="shared" si="167"/>
        <v>0</v>
      </c>
      <c r="DH129" s="37">
        <f t="shared" si="167"/>
        <v>0</v>
      </c>
      <c r="DI129" s="37">
        <f t="shared" si="167"/>
        <v>0</v>
      </c>
      <c r="DJ129" s="37">
        <f t="shared" si="167"/>
        <v>0</v>
      </c>
      <c r="DL129" s="29">
        <f t="shared" si="97"/>
        <v>3</v>
      </c>
      <c r="DM129" s="29">
        <f t="shared" si="98"/>
        <v>18</v>
      </c>
      <c r="DN129" s="29">
        <f t="shared" si="99"/>
        <v>3</v>
      </c>
      <c r="DO129" s="29">
        <f t="shared" si="100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29"/>
        <v>0</v>
      </c>
      <c r="S130" s="85">
        <f t="shared" si="130"/>
        <v>0</v>
      </c>
      <c r="T130" s="85">
        <f t="shared" si="92"/>
        <v>0</v>
      </c>
      <c r="U130" s="55">
        <f t="shared" si="131"/>
        <v>0</v>
      </c>
      <c r="W130" s="37">
        <v>0</v>
      </c>
      <c r="X130" s="153">
        <v>0</v>
      </c>
      <c r="Y130" s="154">
        <f t="shared" si="93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32"/>
        <v>0</v>
      </c>
      <c r="AK130" s="61">
        <f t="shared" si="133"/>
        <v>0</v>
      </c>
      <c r="AL130" s="34">
        <f t="shared" si="134"/>
        <v>0</v>
      </c>
      <c r="AM130" s="61">
        <f t="shared" si="135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68">CX129</f>
        <v>0</v>
      </c>
      <c r="CY130" s="37">
        <f t="shared" si="168"/>
        <v>0</v>
      </c>
      <c r="CZ130" s="37">
        <f t="shared" si="168"/>
        <v>0</v>
      </c>
      <c r="DA130" s="37">
        <f t="shared" si="168"/>
        <v>0</v>
      </c>
      <c r="DB130" s="37">
        <f t="shared" si="168"/>
        <v>0</v>
      </c>
      <c r="DC130" s="37">
        <f t="shared" si="168"/>
        <v>0</v>
      </c>
      <c r="DD130" s="37">
        <f t="shared" si="168"/>
        <v>0</v>
      </c>
      <c r="DE130" s="37">
        <f t="shared" si="168"/>
        <v>0</v>
      </c>
      <c r="DF130" s="37">
        <f t="shared" si="168"/>
        <v>0</v>
      </c>
      <c r="DG130" s="37">
        <f t="shared" si="168"/>
        <v>0</v>
      </c>
      <c r="DH130" s="37">
        <f t="shared" si="168"/>
        <v>0</v>
      </c>
      <c r="DI130" s="37">
        <f t="shared" si="168"/>
        <v>0</v>
      </c>
      <c r="DJ130" s="37">
        <f t="shared" si="168"/>
        <v>0</v>
      </c>
      <c r="DL130" s="29">
        <f t="shared" si="97"/>
        <v>3</v>
      </c>
      <c r="DM130" s="29">
        <f t="shared" si="98"/>
        <v>18</v>
      </c>
      <c r="DN130" s="29">
        <f t="shared" si="99"/>
        <v>3</v>
      </c>
      <c r="DO130" s="29">
        <f t="shared" si="100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R165" si="169">N131-P131</f>
        <v>0</v>
      </c>
      <c r="S131" s="85">
        <f t="shared" ref="S131:S165" si="170">O131-Q131</f>
        <v>56</v>
      </c>
      <c r="T131" s="85">
        <f t="shared" si="92"/>
        <v>56</v>
      </c>
      <c r="U131" s="55">
        <f t="shared" ref="U131:U165" si="171">L131-P131-Q131</f>
        <v>-82</v>
      </c>
      <c r="W131" s="37">
        <v>0</v>
      </c>
      <c r="X131" s="153">
        <v>0</v>
      </c>
      <c r="Y131" s="154">
        <f t="shared" si="93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J165" si="172">W131*DQ131</f>
        <v>0</v>
      </c>
      <c r="AK131" s="61">
        <f t="shared" ref="AK131:AK165" si="173">X131*DR131</f>
        <v>0</v>
      </c>
      <c r="AL131" s="34">
        <f t="shared" ref="AL131:AL165" si="174">W131*DS131</f>
        <v>0</v>
      </c>
      <c r="AM131" s="61">
        <f t="shared" ref="AM131:AM165" si="175">X131*DT131</f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76">CX129</f>
        <v>0</v>
      </c>
      <c r="CY131" s="37">
        <f t="shared" si="176"/>
        <v>0</v>
      </c>
      <c r="CZ131" s="37">
        <f t="shared" si="176"/>
        <v>0</v>
      </c>
      <c r="DA131" s="37">
        <f t="shared" si="176"/>
        <v>0</v>
      </c>
      <c r="DB131" s="37">
        <f t="shared" si="176"/>
        <v>0</v>
      </c>
      <c r="DC131" s="37">
        <f t="shared" si="176"/>
        <v>0</v>
      </c>
      <c r="DD131" s="37">
        <f t="shared" si="176"/>
        <v>0</v>
      </c>
      <c r="DE131" s="37">
        <f t="shared" si="176"/>
        <v>0</v>
      </c>
      <c r="DF131" s="37">
        <f t="shared" si="176"/>
        <v>0</v>
      </c>
      <c r="DG131" s="37">
        <f t="shared" si="176"/>
        <v>0</v>
      </c>
      <c r="DH131" s="37">
        <f t="shared" si="176"/>
        <v>0</v>
      </c>
      <c r="DI131" s="37">
        <f t="shared" si="176"/>
        <v>0</v>
      </c>
      <c r="DJ131" s="37">
        <f t="shared" si="176"/>
        <v>0</v>
      </c>
      <c r="DL131" s="29">
        <f t="shared" si="97"/>
        <v>3</v>
      </c>
      <c r="DM131" s="29">
        <f t="shared" si="98"/>
        <v>18</v>
      </c>
      <c r="DN131" s="29">
        <f t="shared" si="99"/>
        <v>3</v>
      </c>
      <c r="DO131" s="29">
        <f t="shared" si="100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69"/>
        <v>0</v>
      </c>
      <c r="S132" s="85">
        <f t="shared" si="170"/>
        <v>0</v>
      </c>
      <c r="T132" s="85">
        <f t="shared" ref="T132:T165" si="177">R132+S132</f>
        <v>0</v>
      </c>
      <c r="U132" s="55">
        <f t="shared" si="171"/>
        <v>-76</v>
      </c>
      <c r="W132" s="37">
        <v>0</v>
      </c>
      <c r="X132" s="153">
        <v>0</v>
      </c>
      <c r="Y132" s="154">
        <f t="shared" ref="Y132:Y165" si="178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72"/>
        <v>0</v>
      </c>
      <c r="AK132" s="61">
        <f t="shared" si="173"/>
        <v>0</v>
      </c>
      <c r="AL132" s="34">
        <f t="shared" si="174"/>
        <v>0</v>
      </c>
      <c r="AM132" s="61">
        <f t="shared" si="175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79">CX131</f>
        <v>0</v>
      </c>
      <c r="CY132" s="37">
        <f t="shared" si="179"/>
        <v>0</v>
      </c>
      <c r="CZ132" s="37">
        <f t="shared" si="179"/>
        <v>0</v>
      </c>
      <c r="DA132" s="37">
        <f t="shared" si="179"/>
        <v>0</v>
      </c>
      <c r="DB132" s="37">
        <f t="shared" si="179"/>
        <v>0</v>
      </c>
      <c r="DC132" s="37">
        <f t="shared" si="179"/>
        <v>0</v>
      </c>
      <c r="DD132" s="37">
        <f t="shared" si="179"/>
        <v>0</v>
      </c>
      <c r="DE132" s="37">
        <f t="shared" si="179"/>
        <v>0</v>
      </c>
      <c r="DF132" s="37">
        <f t="shared" si="179"/>
        <v>0</v>
      </c>
      <c r="DG132" s="37">
        <f t="shared" si="179"/>
        <v>0</v>
      </c>
      <c r="DH132" s="37">
        <f t="shared" si="179"/>
        <v>0</v>
      </c>
      <c r="DI132" s="37">
        <f t="shared" si="179"/>
        <v>0</v>
      </c>
      <c r="DJ132" s="37">
        <f t="shared" si="179"/>
        <v>0</v>
      </c>
      <c r="DL132" s="29">
        <f t="shared" si="97"/>
        <v>3</v>
      </c>
      <c r="DM132" s="29">
        <f t="shared" si="98"/>
        <v>18</v>
      </c>
      <c r="DN132" s="29">
        <f t="shared" si="99"/>
        <v>3</v>
      </c>
      <c r="DO132" s="29">
        <f t="shared" si="100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69"/>
        <v>0</v>
      </c>
      <c r="S133" s="85">
        <f t="shared" si="170"/>
        <v>0</v>
      </c>
      <c r="T133" s="85">
        <f t="shared" si="177"/>
        <v>0</v>
      </c>
      <c r="U133" s="55">
        <f t="shared" si="171"/>
        <v>-62</v>
      </c>
      <c r="W133" s="37">
        <v>0</v>
      </c>
      <c r="X133" s="153">
        <v>0</v>
      </c>
      <c r="Y133" s="154">
        <f t="shared" si="178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72"/>
        <v>0</v>
      </c>
      <c r="AK133" s="61">
        <f t="shared" si="173"/>
        <v>0</v>
      </c>
      <c r="AL133" s="34">
        <f t="shared" si="174"/>
        <v>0</v>
      </c>
      <c r="AM133" s="61">
        <f t="shared" si="175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80">CX131</f>
        <v>0</v>
      </c>
      <c r="CY133" s="37">
        <f t="shared" si="180"/>
        <v>0</v>
      </c>
      <c r="CZ133" s="37">
        <f t="shared" si="180"/>
        <v>0</v>
      </c>
      <c r="DA133" s="37">
        <f t="shared" si="180"/>
        <v>0</v>
      </c>
      <c r="DB133" s="37">
        <f t="shared" si="180"/>
        <v>0</v>
      </c>
      <c r="DC133" s="37">
        <f t="shared" si="180"/>
        <v>0</v>
      </c>
      <c r="DD133" s="37">
        <f t="shared" si="180"/>
        <v>0</v>
      </c>
      <c r="DE133" s="37">
        <f t="shared" si="180"/>
        <v>0</v>
      </c>
      <c r="DF133" s="37">
        <f t="shared" si="180"/>
        <v>0</v>
      </c>
      <c r="DG133" s="37">
        <f t="shared" si="180"/>
        <v>0</v>
      </c>
      <c r="DH133" s="37">
        <f t="shared" si="180"/>
        <v>0</v>
      </c>
      <c r="DI133" s="37">
        <f t="shared" si="180"/>
        <v>0</v>
      </c>
      <c r="DJ133" s="37">
        <f t="shared" si="180"/>
        <v>0</v>
      </c>
      <c r="DL133" s="29">
        <f t="shared" si="97"/>
        <v>3</v>
      </c>
      <c r="DM133" s="29">
        <f t="shared" si="98"/>
        <v>18</v>
      </c>
      <c r="DN133" s="29">
        <f t="shared" si="99"/>
        <v>3</v>
      </c>
      <c r="DO133" s="29">
        <f t="shared" si="100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69"/>
        <v>0</v>
      </c>
      <c r="S134" s="85">
        <f t="shared" si="170"/>
        <v>0</v>
      </c>
      <c r="T134" s="85">
        <f t="shared" si="177"/>
        <v>0</v>
      </c>
      <c r="U134" s="55">
        <f t="shared" si="171"/>
        <v>-192</v>
      </c>
      <c r="W134" s="37">
        <v>0</v>
      </c>
      <c r="X134" s="153">
        <v>0</v>
      </c>
      <c r="Y134" s="154">
        <f t="shared" si="178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72"/>
        <v>0</v>
      </c>
      <c r="AK134" s="61">
        <f t="shared" si="173"/>
        <v>0</v>
      </c>
      <c r="AL134" s="34">
        <f t="shared" si="174"/>
        <v>0</v>
      </c>
      <c r="AM134" s="61">
        <f t="shared" si="175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81">CX133</f>
        <v>0</v>
      </c>
      <c r="CY134" s="37">
        <f t="shared" si="181"/>
        <v>0</v>
      </c>
      <c r="CZ134" s="37">
        <f t="shared" si="181"/>
        <v>0</v>
      </c>
      <c r="DA134" s="37">
        <f t="shared" si="181"/>
        <v>0</v>
      </c>
      <c r="DB134" s="37">
        <f t="shared" si="181"/>
        <v>0</v>
      </c>
      <c r="DC134" s="37">
        <f t="shared" si="181"/>
        <v>0</v>
      </c>
      <c r="DD134" s="37">
        <f t="shared" si="181"/>
        <v>0</v>
      </c>
      <c r="DE134" s="37">
        <f t="shared" si="181"/>
        <v>0</v>
      </c>
      <c r="DF134" s="37">
        <f t="shared" si="181"/>
        <v>0</v>
      </c>
      <c r="DG134" s="37">
        <f t="shared" si="181"/>
        <v>0</v>
      </c>
      <c r="DH134" s="37">
        <f t="shared" si="181"/>
        <v>0</v>
      </c>
      <c r="DI134" s="37">
        <f t="shared" si="181"/>
        <v>0</v>
      </c>
      <c r="DJ134" s="37">
        <f t="shared" si="181"/>
        <v>0</v>
      </c>
      <c r="DL134" s="29">
        <f t="shared" ref="DL134:DL165" si="182">DL133</f>
        <v>3</v>
      </c>
      <c r="DM134" s="29">
        <f t="shared" ref="DM134:DM165" si="183">DM133</f>
        <v>18</v>
      </c>
      <c r="DN134" s="29">
        <f t="shared" ref="DN134:DN165" si="184">DN133</f>
        <v>3</v>
      </c>
      <c r="DO134" s="29">
        <f t="shared" ref="DO134:DO165" si="185">DO133</f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69"/>
        <v>0</v>
      </c>
      <c r="S135" s="85">
        <f t="shared" si="170"/>
        <v>84</v>
      </c>
      <c r="T135" s="85">
        <f t="shared" si="177"/>
        <v>84</v>
      </c>
      <c r="U135" s="55">
        <f t="shared" si="171"/>
        <v>-176</v>
      </c>
      <c r="W135" s="37">
        <v>0</v>
      </c>
      <c r="X135" s="153">
        <v>0</v>
      </c>
      <c r="Y135" s="154">
        <f t="shared" si="178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72"/>
        <v>0</v>
      </c>
      <c r="AK135" s="61">
        <f t="shared" si="173"/>
        <v>0</v>
      </c>
      <c r="AL135" s="34">
        <f t="shared" si="174"/>
        <v>0</v>
      </c>
      <c r="AM135" s="61">
        <f t="shared" si="175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86">CX133</f>
        <v>0</v>
      </c>
      <c r="CY135" s="37">
        <f t="shared" si="186"/>
        <v>0</v>
      </c>
      <c r="CZ135" s="37">
        <f t="shared" si="186"/>
        <v>0</v>
      </c>
      <c r="DA135" s="37">
        <f t="shared" si="186"/>
        <v>0</v>
      </c>
      <c r="DB135" s="37">
        <f t="shared" si="186"/>
        <v>0</v>
      </c>
      <c r="DC135" s="37">
        <f t="shared" si="186"/>
        <v>0</v>
      </c>
      <c r="DD135" s="37">
        <f t="shared" si="186"/>
        <v>0</v>
      </c>
      <c r="DE135" s="37">
        <f t="shared" si="186"/>
        <v>0</v>
      </c>
      <c r="DF135" s="37">
        <f t="shared" si="186"/>
        <v>0</v>
      </c>
      <c r="DG135" s="37">
        <f t="shared" si="186"/>
        <v>0</v>
      </c>
      <c r="DH135" s="37">
        <f t="shared" si="186"/>
        <v>0</v>
      </c>
      <c r="DI135" s="37">
        <f t="shared" si="186"/>
        <v>0</v>
      </c>
      <c r="DJ135" s="37">
        <f t="shared" si="186"/>
        <v>0</v>
      </c>
      <c r="DL135" s="29">
        <f t="shared" si="182"/>
        <v>3</v>
      </c>
      <c r="DM135" s="29">
        <f t="shared" si="183"/>
        <v>18</v>
      </c>
      <c r="DN135" s="29">
        <f t="shared" si="184"/>
        <v>3</v>
      </c>
      <c r="DO135" s="29">
        <f t="shared" si="185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69"/>
        <v>0</v>
      </c>
      <c r="S136" s="85">
        <f t="shared" si="170"/>
        <v>0</v>
      </c>
      <c r="T136" s="85">
        <f t="shared" si="177"/>
        <v>0</v>
      </c>
      <c r="U136" s="55">
        <f t="shared" si="171"/>
        <v>-192</v>
      </c>
      <c r="W136" s="37">
        <v>0</v>
      </c>
      <c r="X136" s="153">
        <v>0</v>
      </c>
      <c r="Y136" s="154">
        <f t="shared" si="178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72"/>
        <v>0</v>
      </c>
      <c r="AK136" s="61">
        <f t="shared" si="173"/>
        <v>0</v>
      </c>
      <c r="AL136" s="34">
        <f t="shared" si="174"/>
        <v>0</v>
      </c>
      <c r="AM136" s="61">
        <f t="shared" si="175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87">CX135</f>
        <v>0</v>
      </c>
      <c r="CY136" s="37">
        <f t="shared" si="187"/>
        <v>0</v>
      </c>
      <c r="CZ136" s="37">
        <f t="shared" si="187"/>
        <v>0</v>
      </c>
      <c r="DA136" s="37">
        <f t="shared" si="187"/>
        <v>0</v>
      </c>
      <c r="DB136" s="37">
        <f t="shared" si="187"/>
        <v>0</v>
      </c>
      <c r="DC136" s="37">
        <f t="shared" si="187"/>
        <v>0</v>
      </c>
      <c r="DD136" s="37">
        <f t="shared" si="187"/>
        <v>0</v>
      </c>
      <c r="DE136" s="37">
        <f t="shared" si="187"/>
        <v>0</v>
      </c>
      <c r="DF136" s="37">
        <f t="shared" si="187"/>
        <v>0</v>
      </c>
      <c r="DG136" s="37">
        <f t="shared" si="187"/>
        <v>0</v>
      </c>
      <c r="DH136" s="37">
        <f t="shared" si="187"/>
        <v>0</v>
      </c>
      <c r="DI136" s="37">
        <f t="shared" si="187"/>
        <v>0</v>
      </c>
      <c r="DJ136" s="37">
        <f t="shared" si="187"/>
        <v>0</v>
      </c>
      <c r="DL136" s="29">
        <f t="shared" si="182"/>
        <v>3</v>
      </c>
      <c r="DM136" s="29">
        <f t="shared" si="183"/>
        <v>18</v>
      </c>
      <c r="DN136" s="29">
        <f t="shared" si="184"/>
        <v>3</v>
      </c>
      <c r="DO136" s="29">
        <f t="shared" si="185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69"/>
        <v>0</v>
      </c>
      <c r="S137" s="85">
        <f t="shared" si="170"/>
        <v>0</v>
      </c>
      <c r="T137" s="85">
        <f t="shared" si="177"/>
        <v>0</v>
      </c>
      <c r="U137" s="55">
        <f t="shared" si="171"/>
        <v>0</v>
      </c>
      <c r="W137" s="37">
        <v>0</v>
      </c>
      <c r="X137" s="153">
        <v>0</v>
      </c>
      <c r="Y137" s="154">
        <f t="shared" si="178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72"/>
        <v>0</v>
      </c>
      <c r="AK137" s="61">
        <f t="shared" si="173"/>
        <v>0</v>
      </c>
      <c r="AL137" s="34">
        <f t="shared" si="174"/>
        <v>0</v>
      </c>
      <c r="AM137" s="61">
        <f t="shared" si="175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88">CX135</f>
        <v>0</v>
      </c>
      <c r="CY137" s="37">
        <f t="shared" si="188"/>
        <v>0</v>
      </c>
      <c r="CZ137" s="37">
        <f t="shared" si="188"/>
        <v>0</v>
      </c>
      <c r="DA137" s="37">
        <f t="shared" si="188"/>
        <v>0</v>
      </c>
      <c r="DB137" s="37">
        <f t="shared" si="188"/>
        <v>0</v>
      </c>
      <c r="DC137" s="37">
        <f t="shared" si="188"/>
        <v>0</v>
      </c>
      <c r="DD137" s="37">
        <f t="shared" si="188"/>
        <v>0</v>
      </c>
      <c r="DE137" s="37">
        <f t="shared" si="188"/>
        <v>0</v>
      </c>
      <c r="DF137" s="37">
        <f t="shared" si="188"/>
        <v>0</v>
      </c>
      <c r="DG137" s="37">
        <f t="shared" si="188"/>
        <v>0</v>
      </c>
      <c r="DH137" s="37">
        <f t="shared" si="188"/>
        <v>0</v>
      </c>
      <c r="DI137" s="37">
        <f t="shared" si="188"/>
        <v>0</v>
      </c>
      <c r="DJ137" s="37">
        <f t="shared" si="188"/>
        <v>0</v>
      </c>
      <c r="DL137" s="29">
        <f t="shared" si="182"/>
        <v>3</v>
      </c>
      <c r="DM137" s="29">
        <f t="shared" si="183"/>
        <v>18</v>
      </c>
      <c r="DN137" s="29">
        <f t="shared" si="184"/>
        <v>3</v>
      </c>
      <c r="DO137" s="29">
        <f t="shared" si="185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69"/>
        <v>0</v>
      </c>
      <c r="S138" s="85">
        <f t="shared" si="170"/>
        <v>0</v>
      </c>
      <c r="T138" s="85">
        <f t="shared" si="177"/>
        <v>0</v>
      </c>
      <c r="U138" s="55">
        <f t="shared" si="171"/>
        <v>0</v>
      </c>
      <c r="W138" s="37">
        <v>0</v>
      </c>
      <c r="X138" s="153">
        <v>0</v>
      </c>
      <c r="Y138" s="154">
        <f t="shared" si="178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72"/>
        <v>0</v>
      </c>
      <c r="AK138" s="61">
        <f t="shared" si="173"/>
        <v>0</v>
      </c>
      <c r="AL138" s="34">
        <f t="shared" si="174"/>
        <v>0</v>
      </c>
      <c r="AM138" s="61">
        <f t="shared" si="175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89">CX137</f>
        <v>0</v>
      </c>
      <c r="CY138" s="37">
        <f t="shared" si="189"/>
        <v>0</v>
      </c>
      <c r="CZ138" s="37">
        <f t="shared" si="189"/>
        <v>0</v>
      </c>
      <c r="DA138" s="37">
        <f t="shared" si="189"/>
        <v>0</v>
      </c>
      <c r="DB138" s="37">
        <f t="shared" si="189"/>
        <v>0</v>
      </c>
      <c r="DC138" s="37">
        <f t="shared" si="189"/>
        <v>0</v>
      </c>
      <c r="DD138" s="37">
        <f t="shared" si="189"/>
        <v>0</v>
      </c>
      <c r="DE138" s="37">
        <f t="shared" si="189"/>
        <v>0</v>
      </c>
      <c r="DF138" s="37">
        <f t="shared" si="189"/>
        <v>0</v>
      </c>
      <c r="DG138" s="37">
        <f t="shared" si="189"/>
        <v>0</v>
      </c>
      <c r="DH138" s="37">
        <f t="shared" si="189"/>
        <v>0</v>
      </c>
      <c r="DI138" s="37">
        <f t="shared" si="189"/>
        <v>0</v>
      </c>
      <c r="DJ138" s="37">
        <f t="shared" si="189"/>
        <v>0</v>
      </c>
      <c r="DL138" s="29">
        <f t="shared" si="182"/>
        <v>3</v>
      </c>
      <c r="DM138" s="29">
        <f t="shared" si="183"/>
        <v>18</v>
      </c>
      <c r="DN138" s="29">
        <f t="shared" si="184"/>
        <v>3</v>
      </c>
      <c r="DO138" s="29">
        <f t="shared" si="185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69"/>
        <v>0</v>
      </c>
      <c r="S139" s="85">
        <f t="shared" si="170"/>
        <v>0</v>
      </c>
      <c r="T139" s="85">
        <f t="shared" si="177"/>
        <v>0</v>
      </c>
      <c r="U139" s="55">
        <f t="shared" si="171"/>
        <v>-4</v>
      </c>
      <c r="W139" s="37">
        <v>0</v>
      </c>
      <c r="X139" s="153">
        <v>0</v>
      </c>
      <c r="Y139" s="154">
        <f t="shared" si="178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72"/>
        <v>0</v>
      </c>
      <c r="AK139" s="61">
        <f t="shared" si="173"/>
        <v>0</v>
      </c>
      <c r="AL139" s="34">
        <f t="shared" si="174"/>
        <v>0</v>
      </c>
      <c r="AM139" s="61">
        <f t="shared" si="175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90">CX137</f>
        <v>0</v>
      </c>
      <c r="CY139" s="37">
        <f t="shared" si="190"/>
        <v>0</v>
      </c>
      <c r="CZ139" s="37">
        <f t="shared" si="190"/>
        <v>0</v>
      </c>
      <c r="DA139" s="37">
        <f t="shared" si="190"/>
        <v>0</v>
      </c>
      <c r="DB139" s="37">
        <f t="shared" si="190"/>
        <v>0</v>
      </c>
      <c r="DC139" s="37">
        <f t="shared" si="190"/>
        <v>0</v>
      </c>
      <c r="DD139" s="37">
        <f t="shared" si="190"/>
        <v>0</v>
      </c>
      <c r="DE139" s="37">
        <f t="shared" si="190"/>
        <v>0</v>
      </c>
      <c r="DF139" s="37">
        <f t="shared" si="190"/>
        <v>0</v>
      </c>
      <c r="DG139" s="37">
        <f t="shared" si="190"/>
        <v>0</v>
      </c>
      <c r="DH139" s="37">
        <f t="shared" si="190"/>
        <v>0</v>
      </c>
      <c r="DI139" s="37">
        <f t="shared" si="190"/>
        <v>0</v>
      </c>
      <c r="DJ139" s="37">
        <f t="shared" si="190"/>
        <v>0</v>
      </c>
      <c r="DL139" s="29">
        <f t="shared" si="182"/>
        <v>3</v>
      </c>
      <c r="DM139" s="29">
        <f t="shared" si="183"/>
        <v>18</v>
      </c>
      <c r="DN139" s="29">
        <f t="shared" si="184"/>
        <v>3</v>
      </c>
      <c r="DO139" s="29">
        <f t="shared" si="185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69"/>
        <v>0</v>
      </c>
      <c r="S140" s="85">
        <f t="shared" si="170"/>
        <v>0</v>
      </c>
      <c r="T140" s="85">
        <f t="shared" si="177"/>
        <v>0</v>
      </c>
      <c r="U140" s="55">
        <f t="shared" si="171"/>
        <v>0</v>
      </c>
      <c r="W140" s="37">
        <v>0</v>
      </c>
      <c r="X140" s="153">
        <v>0</v>
      </c>
      <c r="Y140" s="154">
        <f t="shared" si="178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72"/>
        <v>0</v>
      </c>
      <c r="AK140" s="61">
        <f t="shared" si="173"/>
        <v>0</v>
      </c>
      <c r="AL140" s="34">
        <f t="shared" si="174"/>
        <v>0</v>
      </c>
      <c r="AM140" s="61">
        <f t="shared" si="175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91">CX139</f>
        <v>0</v>
      </c>
      <c r="CY140" s="37">
        <f t="shared" si="191"/>
        <v>0</v>
      </c>
      <c r="CZ140" s="37">
        <f t="shared" si="191"/>
        <v>0</v>
      </c>
      <c r="DA140" s="37">
        <f t="shared" si="191"/>
        <v>0</v>
      </c>
      <c r="DB140" s="37">
        <f t="shared" si="191"/>
        <v>0</v>
      </c>
      <c r="DC140" s="37">
        <f t="shared" si="191"/>
        <v>0</v>
      </c>
      <c r="DD140" s="37">
        <f t="shared" si="191"/>
        <v>0</v>
      </c>
      <c r="DE140" s="37">
        <f t="shared" si="191"/>
        <v>0</v>
      </c>
      <c r="DF140" s="37">
        <f t="shared" si="191"/>
        <v>0</v>
      </c>
      <c r="DG140" s="37">
        <f t="shared" si="191"/>
        <v>0</v>
      </c>
      <c r="DH140" s="37">
        <f t="shared" si="191"/>
        <v>0</v>
      </c>
      <c r="DI140" s="37">
        <f t="shared" si="191"/>
        <v>0</v>
      </c>
      <c r="DJ140" s="37">
        <f t="shared" si="191"/>
        <v>0</v>
      </c>
      <c r="DL140" s="29">
        <f t="shared" si="182"/>
        <v>3</v>
      </c>
      <c r="DM140" s="29">
        <f t="shared" si="183"/>
        <v>18</v>
      </c>
      <c r="DN140" s="29">
        <f t="shared" si="184"/>
        <v>3</v>
      </c>
      <c r="DO140" s="29">
        <f t="shared" si="185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69"/>
        <v>0</v>
      </c>
      <c r="S141" s="85">
        <f t="shared" si="170"/>
        <v>0</v>
      </c>
      <c r="T141" s="85">
        <f t="shared" si="177"/>
        <v>0</v>
      </c>
      <c r="U141" s="55">
        <f t="shared" si="171"/>
        <v>0</v>
      </c>
      <c r="W141" s="37">
        <v>0</v>
      </c>
      <c r="X141" s="153">
        <v>0</v>
      </c>
      <c r="Y141" s="154">
        <f t="shared" si="178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72"/>
        <v>0</v>
      </c>
      <c r="AK141" s="61">
        <f t="shared" si="173"/>
        <v>0</v>
      </c>
      <c r="AL141" s="34">
        <f t="shared" si="174"/>
        <v>0</v>
      </c>
      <c r="AM141" s="61">
        <f t="shared" si="175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92">CX139</f>
        <v>0</v>
      </c>
      <c r="CY141" s="37">
        <f t="shared" si="192"/>
        <v>0</v>
      </c>
      <c r="CZ141" s="37">
        <f t="shared" si="192"/>
        <v>0</v>
      </c>
      <c r="DA141" s="37">
        <f t="shared" si="192"/>
        <v>0</v>
      </c>
      <c r="DB141" s="37">
        <f t="shared" si="192"/>
        <v>0</v>
      </c>
      <c r="DC141" s="37">
        <f t="shared" si="192"/>
        <v>0</v>
      </c>
      <c r="DD141" s="37">
        <f t="shared" si="192"/>
        <v>0</v>
      </c>
      <c r="DE141" s="37">
        <f t="shared" si="192"/>
        <v>0</v>
      </c>
      <c r="DF141" s="37">
        <f t="shared" si="192"/>
        <v>0</v>
      </c>
      <c r="DG141" s="37">
        <f t="shared" si="192"/>
        <v>0</v>
      </c>
      <c r="DH141" s="37">
        <f t="shared" si="192"/>
        <v>0</v>
      </c>
      <c r="DI141" s="37">
        <f t="shared" si="192"/>
        <v>0</v>
      </c>
      <c r="DJ141" s="37">
        <f t="shared" si="192"/>
        <v>0</v>
      </c>
      <c r="DL141" s="29">
        <f t="shared" si="182"/>
        <v>3</v>
      </c>
      <c r="DM141" s="29">
        <f t="shared" si="183"/>
        <v>18</v>
      </c>
      <c r="DN141" s="29">
        <f t="shared" si="184"/>
        <v>3</v>
      </c>
      <c r="DO141" s="29">
        <f t="shared" si="185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69"/>
        <v>0</v>
      </c>
      <c r="S142" s="85">
        <f t="shared" si="170"/>
        <v>0</v>
      </c>
      <c r="T142" s="85">
        <f t="shared" si="177"/>
        <v>0</v>
      </c>
      <c r="U142" s="55">
        <f t="shared" si="171"/>
        <v>-12</v>
      </c>
      <c r="W142" s="37">
        <v>0</v>
      </c>
      <c r="X142" s="153">
        <v>0</v>
      </c>
      <c r="Y142" s="154">
        <f t="shared" si="178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72"/>
        <v>0</v>
      </c>
      <c r="AK142" s="61">
        <f t="shared" si="173"/>
        <v>0</v>
      </c>
      <c r="AL142" s="34">
        <f t="shared" si="174"/>
        <v>0</v>
      </c>
      <c r="AM142" s="61">
        <f t="shared" si="175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93">CX141</f>
        <v>0</v>
      </c>
      <c r="CY142" s="37">
        <f t="shared" si="193"/>
        <v>0</v>
      </c>
      <c r="CZ142" s="37">
        <f t="shared" si="193"/>
        <v>0</v>
      </c>
      <c r="DA142" s="37">
        <f t="shared" si="193"/>
        <v>0</v>
      </c>
      <c r="DB142" s="37">
        <f t="shared" si="193"/>
        <v>0</v>
      </c>
      <c r="DC142" s="37">
        <f t="shared" si="193"/>
        <v>0</v>
      </c>
      <c r="DD142" s="37">
        <f t="shared" si="193"/>
        <v>0</v>
      </c>
      <c r="DE142" s="37">
        <f t="shared" si="193"/>
        <v>0</v>
      </c>
      <c r="DF142" s="37">
        <f t="shared" si="193"/>
        <v>0</v>
      </c>
      <c r="DG142" s="37">
        <f t="shared" si="193"/>
        <v>0</v>
      </c>
      <c r="DH142" s="37">
        <f t="shared" si="193"/>
        <v>0</v>
      </c>
      <c r="DI142" s="37">
        <f t="shared" si="193"/>
        <v>0</v>
      </c>
      <c r="DJ142" s="37">
        <f t="shared" si="193"/>
        <v>0</v>
      </c>
      <c r="DL142" s="29">
        <f t="shared" si="182"/>
        <v>3</v>
      </c>
      <c r="DM142" s="29">
        <f t="shared" si="183"/>
        <v>18</v>
      </c>
      <c r="DN142" s="29">
        <f t="shared" si="184"/>
        <v>3</v>
      </c>
      <c r="DO142" s="29">
        <f t="shared" si="185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69"/>
        <v>0</v>
      </c>
      <c r="S143" s="85">
        <f t="shared" si="170"/>
        <v>0</v>
      </c>
      <c r="T143" s="85">
        <f t="shared" si="177"/>
        <v>0</v>
      </c>
      <c r="U143" s="55">
        <f t="shared" si="171"/>
        <v>0</v>
      </c>
      <c r="W143" s="37">
        <v>0</v>
      </c>
      <c r="X143" s="153">
        <v>0</v>
      </c>
      <c r="Y143" s="154">
        <f t="shared" si="178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72"/>
        <v>0</v>
      </c>
      <c r="AK143" s="61">
        <f t="shared" si="173"/>
        <v>0</v>
      </c>
      <c r="AL143" s="34">
        <f t="shared" si="174"/>
        <v>0</v>
      </c>
      <c r="AM143" s="61">
        <f t="shared" si="175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94">CX141</f>
        <v>0</v>
      </c>
      <c r="CY143" s="37">
        <f t="shared" si="194"/>
        <v>0</v>
      </c>
      <c r="CZ143" s="37">
        <f t="shared" si="194"/>
        <v>0</v>
      </c>
      <c r="DA143" s="37">
        <f t="shared" si="194"/>
        <v>0</v>
      </c>
      <c r="DB143" s="37">
        <f t="shared" si="194"/>
        <v>0</v>
      </c>
      <c r="DC143" s="37">
        <f t="shared" si="194"/>
        <v>0</v>
      </c>
      <c r="DD143" s="37">
        <f t="shared" si="194"/>
        <v>0</v>
      </c>
      <c r="DE143" s="37">
        <f t="shared" si="194"/>
        <v>0</v>
      </c>
      <c r="DF143" s="37">
        <f t="shared" si="194"/>
        <v>0</v>
      </c>
      <c r="DG143" s="37">
        <f t="shared" si="194"/>
        <v>0</v>
      </c>
      <c r="DH143" s="37">
        <f t="shared" si="194"/>
        <v>0</v>
      </c>
      <c r="DI143" s="37">
        <f t="shared" si="194"/>
        <v>0</v>
      </c>
      <c r="DJ143" s="37">
        <f t="shared" si="194"/>
        <v>0</v>
      </c>
      <c r="DL143" s="29">
        <f t="shared" si="182"/>
        <v>3</v>
      </c>
      <c r="DM143" s="29">
        <f t="shared" si="183"/>
        <v>18</v>
      </c>
      <c r="DN143" s="29">
        <f t="shared" si="184"/>
        <v>3</v>
      </c>
      <c r="DO143" s="29">
        <f t="shared" si="185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69"/>
        <v>0</v>
      </c>
      <c r="S144" s="85">
        <f t="shared" si="170"/>
        <v>0</v>
      </c>
      <c r="T144" s="85">
        <f t="shared" si="177"/>
        <v>0</v>
      </c>
      <c r="U144" s="55">
        <f t="shared" si="171"/>
        <v>0</v>
      </c>
      <c r="W144" s="37">
        <v>0</v>
      </c>
      <c r="X144" s="153">
        <v>0</v>
      </c>
      <c r="Y144" s="154">
        <f t="shared" si="178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72"/>
        <v>0</v>
      </c>
      <c r="AK144" s="61">
        <f t="shared" si="173"/>
        <v>0</v>
      </c>
      <c r="AL144" s="34">
        <f t="shared" si="174"/>
        <v>0</v>
      </c>
      <c r="AM144" s="61">
        <f t="shared" si="175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95">CX143</f>
        <v>0</v>
      </c>
      <c r="CY144" s="37">
        <f t="shared" si="195"/>
        <v>0</v>
      </c>
      <c r="CZ144" s="37">
        <f t="shared" si="195"/>
        <v>0</v>
      </c>
      <c r="DA144" s="37">
        <f t="shared" si="195"/>
        <v>0</v>
      </c>
      <c r="DB144" s="37">
        <f t="shared" si="195"/>
        <v>0</v>
      </c>
      <c r="DC144" s="37">
        <f t="shared" si="195"/>
        <v>0</v>
      </c>
      <c r="DD144" s="37">
        <f t="shared" si="195"/>
        <v>0</v>
      </c>
      <c r="DE144" s="37">
        <f t="shared" si="195"/>
        <v>0</v>
      </c>
      <c r="DF144" s="37">
        <f t="shared" si="195"/>
        <v>0</v>
      </c>
      <c r="DG144" s="37">
        <f t="shared" si="195"/>
        <v>0</v>
      </c>
      <c r="DH144" s="37">
        <f t="shared" si="195"/>
        <v>0</v>
      </c>
      <c r="DI144" s="37">
        <f t="shared" si="195"/>
        <v>0</v>
      </c>
      <c r="DJ144" s="37">
        <f t="shared" si="195"/>
        <v>0</v>
      </c>
      <c r="DL144" s="29">
        <f t="shared" si="182"/>
        <v>3</v>
      </c>
      <c r="DM144" s="29">
        <f t="shared" si="183"/>
        <v>18</v>
      </c>
      <c r="DN144" s="29">
        <f t="shared" si="184"/>
        <v>3</v>
      </c>
      <c r="DO144" s="29">
        <f t="shared" si="185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69"/>
        <v>0</v>
      </c>
      <c r="S145" s="85">
        <f t="shared" si="170"/>
        <v>0</v>
      </c>
      <c r="T145" s="85">
        <f t="shared" si="177"/>
        <v>0</v>
      </c>
      <c r="U145" s="55">
        <f t="shared" si="171"/>
        <v>0</v>
      </c>
      <c r="W145" s="37">
        <v>0</v>
      </c>
      <c r="X145" s="153">
        <v>0</v>
      </c>
      <c r="Y145" s="154">
        <f t="shared" si="178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72"/>
        <v>0</v>
      </c>
      <c r="AK145" s="61">
        <f t="shared" si="173"/>
        <v>0</v>
      </c>
      <c r="AL145" s="34">
        <f t="shared" si="174"/>
        <v>0</v>
      </c>
      <c r="AM145" s="61">
        <f t="shared" si="175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96">CX143</f>
        <v>0</v>
      </c>
      <c r="CY145" s="37">
        <f t="shared" si="196"/>
        <v>0</v>
      </c>
      <c r="CZ145" s="37">
        <f t="shared" si="196"/>
        <v>0</v>
      </c>
      <c r="DA145" s="37">
        <f t="shared" si="196"/>
        <v>0</v>
      </c>
      <c r="DB145" s="37">
        <f t="shared" si="196"/>
        <v>0</v>
      </c>
      <c r="DC145" s="37">
        <f t="shared" si="196"/>
        <v>0</v>
      </c>
      <c r="DD145" s="37">
        <f t="shared" si="196"/>
        <v>0</v>
      </c>
      <c r="DE145" s="37">
        <f t="shared" si="196"/>
        <v>0</v>
      </c>
      <c r="DF145" s="37">
        <f t="shared" si="196"/>
        <v>0</v>
      </c>
      <c r="DG145" s="37">
        <f t="shared" si="196"/>
        <v>0</v>
      </c>
      <c r="DH145" s="37">
        <f t="shared" si="196"/>
        <v>0</v>
      </c>
      <c r="DI145" s="37">
        <f t="shared" si="196"/>
        <v>0</v>
      </c>
      <c r="DJ145" s="37">
        <f t="shared" si="196"/>
        <v>0</v>
      </c>
      <c r="DL145" s="29">
        <f t="shared" si="182"/>
        <v>3</v>
      </c>
      <c r="DM145" s="29">
        <f t="shared" si="183"/>
        <v>18</v>
      </c>
      <c r="DN145" s="29">
        <f t="shared" si="184"/>
        <v>3</v>
      </c>
      <c r="DO145" s="29">
        <f t="shared" si="185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69"/>
        <v>0</v>
      </c>
      <c r="S146" s="85">
        <f t="shared" si="170"/>
        <v>0</v>
      </c>
      <c r="T146" s="85">
        <f t="shared" si="177"/>
        <v>0</v>
      </c>
      <c r="U146" s="55">
        <f t="shared" si="171"/>
        <v>0</v>
      </c>
      <c r="W146" s="37">
        <v>0</v>
      </c>
      <c r="X146" s="153">
        <v>0</v>
      </c>
      <c r="Y146" s="154">
        <f t="shared" si="178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72"/>
        <v>0</v>
      </c>
      <c r="AK146" s="61">
        <f t="shared" si="173"/>
        <v>0</v>
      </c>
      <c r="AL146" s="34">
        <f t="shared" si="174"/>
        <v>0</v>
      </c>
      <c r="AM146" s="61">
        <f t="shared" si="175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97">CX145</f>
        <v>0</v>
      </c>
      <c r="CY146" s="37">
        <f t="shared" si="197"/>
        <v>0</v>
      </c>
      <c r="CZ146" s="37">
        <f t="shared" si="197"/>
        <v>0</v>
      </c>
      <c r="DA146" s="37">
        <f t="shared" si="197"/>
        <v>0</v>
      </c>
      <c r="DB146" s="37">
        <f t="shared" si="197"/>
        <v>0</v>
      </c>
      <c r="DC146" s="37">
        <f t="shared" si="197"/>
        <v>0</v>
      </c>
      <c r="DD146" s="37">
        <f t="shared" si="197"/>
        <v>0</v>
      </c>
      <c r="DE146" s="37">
        <f t="shared" si="197"/>
        <v>0</v>
      </c>
      <c r="DF146" s="37">
        <f t="shared" si="197"/>
        <v>0</v>
      </c>
      <c r="DG146" s="37">
        <f t="shared" si="197"/>
        <v>0</v>
      </c>
      <c r="DH146" s="37">
        <f t="shared" si="197"/>
        <v>0</v>
      </c>
      <c r="DI146" s="37">
        <f t="shared" si="197"/>
        <v>0</v>
      </c>
      <c r="DJ146" s="37">
        <f t="shared" si="197"/>
        <v>0</v>
      </c>
      <c r="DL146" s="29">
        <f t="shared" si="182"/>
        <v>3</v>
      </c>
      <c r="DM146" s="29">
        <f t="shared" si="183"/>
        <v>18</v>
      </c>
      <c r="DN146" s="29">
        <f t="shared" si="184"/>
        <v>3</v>
      </c>
      <c r="DO146" s="29">
        <f t="shared" si="185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69"/>
        <v>0</v>
      </c>
      <c r="S147" s="85">
        <f t="shared" si="170"/>
        <v>0</v>
      </c>
      <c r="T147" s="85">
        <f t="shared" si="177"/>
        <v>0</v>
      </c>
      <c r="U147" s="55">
        <f t="shared" si="171"/>
        <v>0</v>
      </c>
      <c r="W147" s="37">
        <v>0</v>
      </c>
      <c r="X147" s="153">
        <v>0</v>
      </c>
      <c r="Y147" s="154">
        <f t="shared" si="178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72"/>
        <v>0</v>
      </c>
      <c r="AK147" s="61">
        <f t="shared" si="173"/>
        <v>0</v>
      </c>
      <c r="AL147" s="34">
        <f t="shared" si="174"/>
        <v>0</v>
      </c>
      <c r="AM147" s="61">
        <f t="shared" si="175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98">CX145</f>
        <v>0</v>
      </c>
      <c r="CY147" s="37">
        <f t="shared" si="198"/>
        <v>0</v>
      </c>
      <c r="CZ147" s="37">
        <f t="shared" si="198"/>
        <v>0</v>
      </c>
      <c r="DA147" s="37">
        <f t="shared" si="198"/>
        <v>0</v>
      </c>
      <c r="DB147" s="37">
        <f t="shared" si="198"/>
        <v>0</v>
      </c>
      <c r="DC147" s="37">
        <f t="shared" si="198"/>
        <v>0</v>
      </c>
      <c r="DD147" s="37">
        <f t="shared" si="198"/>
        <v>0</v>
      </c>
      <c r="DE147" s="37">
        <f t="shared" si="198"/>
        <v>0</v>
      </c>
      <c r="DF147" s="37">
        <f t="shared" si="198"/>
        <v>0</v>
      </c>
      <c r="DG147" s="37">
        <f t="shared" si="198"/>
        <v>0</v>
      </c>
      <c r="DH147" s="37">
        <f t="shared" si="198"/>
        <v>0</v>
      </c>
      <c r="DI147" s="37">
        <f t="shared" si="198"/>
        <v>0</v>
      </c>
      <c r="DJ147" s="37">
        <f t="shared" si="198"/>
        <v>0</v>
      </c>
      <c r="DL147" s="29">
        <f t="shared" si="182"/>
        <v>3</v>
      </c>
      <c r="DM147" s="29">
        <f t="shared" si="183"/>
        <v>18</v>
      </c>
      <c r="DN147" s="29">
        <f t="shared" si="184"/>
        <v>3</v>
      </c>
      <c r="DO147" s="29">
        <f t="shared" si="185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69"/>
        <v>0</v>
      </c>
      <c r="S148" s="85">
        <f t="shared" si="170"/>
        <v>0</v>
      </c>
      <c r="T148" s="85">
        <f t="shared" si="177"/>
        <v>0</v>
      </c>
      <c r="U148" s="55">
        <f t="shared" si="171"/>
        <v>0</v>
      </c>
      <c r="W148" s="37">
        <v>0</v>
      </c>
      <c r="X148" s="153">
        <v>0</v>
      </c>
      <c r="Y148" s="154">
        <f t="shared" si="178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72"/>
        <v>0</v>
      </c>
      <c r="AK148" s="61">
        <f t="shared" si="173"/>
        <v>0</v>
      </c>
      <c r="AL148" s="34">
        <f t="shared" si="174"/>
        <v>0</v>
      </c>
      <c r="AM148" s="61">
        <f t="shared" si="175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99">CX147</f>
        <v>0</v>
      </c>
      <c r="CY148" s="37">
        <f t="shared" si="199"/>
        <v>0</v>
      </c>
      <c r="CZ148" s="37">
        <f t="shared" si="199"/>
        <v>0</v>
      </c>
      <c r="DA148" s="37">
        <f t="shared" si="199"/>
        <v>0</v>
      </c>
      <c r="DB148" s="37">
        <f t="shared" si="199"/>
        <v>0</v>
      </c>
      <c r="DC148" s="37">
        <f t="shared" si="199"/>
        <v>0</v>
      </c>
      <c r="DD148" s="37">
        <f t="shared" si="199"/>
        <v>0</v>
      </c>
      <c r="DE148" s="37">
        <f t="shared" si="199"/>
        <v>0</v>
      </c>
      <c r="DF148" s="37">
        <f t="shared" si="199"/>
        <v>0</v>
      </c>
      <c r="DG148" s="37">
        <f t="shared" si="199"/>
        <v>0</v>
      </c>
      <c r="DH148" s="37">
        <f t="shared" si="199"/>
        <v>0</v>
      </c>
      <c r="DI148" s="37">
        <f t="shared" si="199"/>
        <v>0</v>
      </c>
      <c r="DJ148" s="37">
        <f t="shared" si="199"/>
        <v>0</v>
      </c>
      <c r="DL148" s="29">
        <f t="shared" si="182"/>
        <v>3</v>
      </c>
      <c r="DM148" s="29">
        <f t="shared" si="183"/>
        <v>18</v>
      </c>
      <c r="DN148" s="29">
        <f t="shared" si="184"/>
        <v>3</v>
      </c>
      <c r="DO148" s="29">
        <f t="shared" si="185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69"/>
        <v>0</v>
      </c>
      <c r="S149" s="85">
        <f t="shared" si="170"/>
        <v>58</v>
      </c>
      <c r="T149" s="85">
        <f t="shared" si="177"/>
        <v>58</v>
      </c>
      <c r="U149" s="55">
        <f t="shared" si="171"/>
        <v>-58</v>
      </c>
      <c r="W149" s="37">
        <v>0</v>
      </c>
      <c r="X149" s="153">
        <v>0</v>
      </c>
      <c r="Y149" s="154">
        <f t="shared" si="178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72"/>
        <v>0</v>
      </c>
      <c r="AK149" s="61">
        <f t="shared" si="173"/>
        <v>0</v>
      </c>
      <c r="AL149" s="34">
        <f t="shared" si="174"/>
        <v>0</v>
      </c>
      <c r="AM149" s="61">
        <f t="shared" si="175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200">CX147</f>
        <v>0</v>
      </c>
      <c r="CY149" s="37">
        <f t="shared" si="200"/>
        <v>0</v>
      </c>
      <c r="CZ149" s="37">
        <f t="shared" si="200"/>
        <v>0</v>
      </c>
      <c r="DA149" s="37">
        <f t="shared" si="200"/>
        <v>0</v>
      </c>
      <c r="DB149" s="37">
        <f t="shared" si="200"/>
        <v>0</v>
      </c>
      <c r="DC149" s="37">
        <f t="shared" si="200"/>
        <v>0</v>
      </c>
      <c r="DD149" s="37">
        <f t="shared" si="200"/>
        <v>0</v>
      </c>
      <c r="DE149" s="37">
        <f t="shared" si="200"/>
        <v>0</v>
      </c>
      <c r="DF149" s="37">
        <f t="shared" si="200"/>
        <v>0</v>
      </c>
      <c r="DG149" s="37">
        <f t="shared" si="200"/>
        <v>0</v>
      </c>
      <c r="DH149" s="37">
        <f t="shared" si="200"/>
        <v>0</v>
      </c>
      <c r="DI149" s="37">
        <f t="shared" si="200"/>
        <v>0</v>
      </c>
      <c r="DJ149" s="37">
        <f t="shared" si="200"/>
        <v>0</v>
      </c>
      <c r="DL149" s="29">
        <f t="shared" si="182"/>
        <v>3</v>
      </c>
      <c r="DM149" s="29">
        <f t="shared" si="183"/>
        <v>18</v>
      </c>
      <c r="DN149" s="29">
        <f t="shared" si="184"/>
        <v>3</v>
      </c>
      <c r="DO149" s="29">
        <f t="shared" si="185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69"/>
        <v>0</v>
      </c>
      <c r="S150" s="85">
        <f t="shared" si="170"/>
        <v>0</v>
      </c>
      <c r="T150" s="85">
        <f t="shared" si="177"/>
        <v>0</v>
      </c>
      <c r="U150" s="55">
        <f t="shared" si="171"/>
        <v>0</v>
      </c>
      <c r="W150" s="37">
        <v>0</v>
      </c>
      <c r="X150" s="153">
        <v>0</v>
      </c>
      <c r="Y150" s="154">
        <f t="shared" si="178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72"/>
        <v>0</v>
      </c>
      <c r="AK150" s="61">
        <f t="shared" si="173"/>
        <v>0</v>
      </c>
      <c r="AL150" s="34">
        <f t="shared" si="174"/>
        <v>0</v>
      </c>
      <c r="AM150" s="61">
        <f t="shared" si="175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201">CX149</f>
        <v>0</v>
      </c>
      <c r="CY150" s="37">
        <f t="shared" si="201"/>
        <v>0</v>
      </c>
      <c r="CZ150" s="37">
        <f t="shared" si="201"/>
        <v>0</v>
      </c>
      <c r="DA150" s="37">
        <f t="shared" si="201"/>
        <v>0</v>
      </c>
      <c r="DB150" s="37">
        <f t="shared" si="201"/>
        <v>0</v>
      </c>
      <c r="DC150" s="37">
        <f t="shared" si="201"/>
        <v>0</v>
      </c>
      <c r="DD150" s="37">
        <f t="shared" si="201"/>
        <v>0</v>
      </c>
      <c r="DE150" s="37">
        <f t="shared" si="201"/>
        <v>0</v>
      </c>
      <c r="DF150" s="37">
        <f t="shared" si="201"/>
        <v>0</v>
      </c>
      <c r="DG150" s="37">
        <f t="shared" si="201"/>
        <v>0</v>
      </c>
      <c r="DH150" s="37">
        <f t="shared" si="201"/>
        <v>0</v>
      </c>
      <c r="DI150" s="37">
        <f t="shared" si="201"/>
        <v>0</v>
      </c>
      <c r="DJ150" s="37">
        <f t="shared" si="201"/>
        <v>0</v>
      </c>
      <c r="DL150" s="29">
        <f t="shared" si="182"/>
        <v>3</v>
      </c>
      <c r="DM150" s="29">
        <f t="shared" si="183"/>
        <v>18</v>
      </c>
      <c r="DN150" s="29">
        <f t="shared" si="184"/>
        <v>3</v>
      </c>
      <c r="DO150" s="29">
        <f t="shared" si="185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69"/>
        <v>0</v>
      </c>
      <c r="S151" s="85">
        <f t="shared" si="170"/>
        <v>0</v>
      </c>
      <c r="T151" s="85">
        <f t="shared" si="177"/>
        <v>0</v>
      </c>
      <c r="U151" s="55">
        <f t="shared" si="171"/>
        <v>0</v>
      </c>
      <c r="W151" s="37">
        <v>0</v>
      </c>
      <c r="X151" s="153">
        <v>0</v>
      </c>
      <c r="Y151" s="154">
        <f t="shared" si="178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72"/>
        <v>0</v>
      </c>
      <c r="AK151" s="61">
        <f t="shared" si="173"/>
        <v>0</v>
      </c>
      <c r="AL151" s="34">
        <f t="shared" si="174"/>
        <v>0</v>
      </c>
      <c r="AM151" s="61">
        <f t="shared" si="175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202">CX149</f>
        <v>0</v>
      </c>
      <c r="CY151" s="37">
        <f t="shared" si="202"/>
        <v>0</v>
      </c>
      <c r="CZ151" s="37">
        <f t="shared" si="202"/>
        <v>0</v>
      </c>
      <c r="DA151" s="37">
        <f t="shared" si="202"/>
        <v>0</v>
      </c>
      <c r="DB151" s="37">
        <f t="shared" si="202"/>
        <v>0</v>
      </c>
      <c r="DC151" s="37">
        <f t="shared" si="202"/>
        <v>0</v>
      </c>
      <c r="DD151" s="37">
        <f t="shared" si="202"/>
        <v>0</v>
      </c>
      <c r="DE151" s="37">
        <f t="shared" si="202"/>
        <v>0</v>
      </c>
      <c r="DF151" s="37">
        <f t="shared" si="202"/>
        <v>0</v>
      </c>
      <c r="DG151" s="37">
        <f t="shared" si="202"/>
        <v>0</v>
      </c>
      <c r="DH151" s="37">
        <f t="shared" si="202"/>
        <v>0</v>
      </c>
      <c r="DI151" s="37">
        <f t="shared" si="202"/>
        <v>0</v>
      </c>
      <c r="DJ151" s="37">
        <f t="shared" si="202"/>
        <v>0</v>
      </c>
      <c r="DL151" s="29">
        <f t="shared" si="182"/>
        <v>3</v>
      </c>
      <c r="DM151" s="29">
        <f t="shared" si="183"/>
        <v>18</v>
      </c>
      <c r="DN151" s="29">
        <f t="shared" si="184"/>
        <v>3</v>
      </c>
      <c r="DO151" s="29">
        <f t="shared" si="185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69"/>
        <v>0</v>
      </c>
      <c r="S152" s="85">
        <f t="shared" si="170"/>
        <v>0</v>
      </c>
      <c r="T152" s="85">
        <f t="shared" si="177"/>
        <v>0</v>
      </c>
      <c r="U152" s="55">
        <f t="shared" si="171"/>
        <v>0</v>
      </c>
      <c r="W152" s="37">
        <v>0</v>
      </c>
      <c r="X152" s="153">
        <v>0</v>
      </c>
      <c r="Y152" s="154">
        <f t="shared" si="178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72"/>
        <v>0</v>
      </c>
      <c r="AK152" s="61">
        <f t="shared" si="173"/>
        <v>0</v>
      </c>
      <c r="AL152" s="34">
        <f t="shared" si="174"/>
        <v>0</v>
      </c>
      <c r="AM152" s="61">
        <f t="shared" si="175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203">CX151</f>
        <v>0</v>
      </c>
      <c r="CY152" s="37">
        <f t="shared" si="203"/>
        <v>0</v>
      </c>
      <c r="CZ152" s="37">
        <f t="shared" si="203"/>
        <v>0</v>
      </c>
      <c r="DA152" s="37">
        <f t="shared" si="203"/>
        <v>0</v>
      </c>
      <c r="DB152" s="37">
        <f t="shared" si="203"/>
        <v>0</v>
      </c>
      <c r="DC152" s="37">
        <f t="shared" si="203"/>
        <v>0</v>
      </c>
      <c r="DD152" s="37">
        <f t="shared" si="203"/>
        <v>0</v>
      </c>
      <c r="DE152" s="37">
        <f t="shared" si="203"/>
        <v>0</v>
      </c>
      <c r="DF152" s="37">
        <f t="shared" si="203"/>
        <v>0</v>
      </c>
      <c r="DG152" s="37">
        <f t="shared" si="203"/>
        <v>0</v>
      </c>
      <c r="DH152" s="37">
        <f t="shared" si="203"/>
        <v>0</v>
      </c>
      <c r="DI152" s="37">
        <f t="shared" si="203"/>
        <v>0</v>
      </c>
      <c r="DJ152" s="37">
        <f t="shared" si="203"/>
        <v>0</v>
      </c>
      <c r="DL152" s="29">
        <f t="shared" si="182"/>
        <v>3</v>
      </c>
      <c r="DM152" s="29">
        <f t="shared" si="183"/>
        <v>18</v>
      </c>
      <c r="DN152" s="29">
        <f t="shared" si="184"/>
        <v>3</v>
      </c>
      <c r="DO152" s="29">
        <f t="shared" si="185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69"/>
        <v>0</v>
      </c>
      <c r="S153" s="85">
        <f t="shared" si="170"/>
        <v>0</v>
      </c>
      <c r="T153" s="85">
        <f t="shared" si="177"/>
        <v>0</v>
      </c>
      <c r="U153" s="55">
        <f t="shared" si="171"/>
        <v>0</v>
      </c>
      <c r="W153" s="37">
        <v>0</v>
      </c>
      <c r="X153" s="153">
        <v>0</v>
      </c>
      <c r="Y153" s="154">
        <f t="shared" si="178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72"/>
        <v>0</v>
      </c>
      <c r="AK153" s="61">
        <f t="shared" si="173"/>
        <v>0</v>
      </c>
      <c r="AL153" s="34">
        <f t="shared" si="174"/>
        <v>0</v>
      </c>
      <c r="AM153" s="61">
        <f t="shared" si="175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204">CX151</f>
        <v>0</v>
      </c>
      <c r="CY153" s="37">
        <f t="shared" si="204"/>
        <v>0</v>
      </c>
      <c r="CZ153" s="37">
        <f t="shared" si="204"/>
        <v>0</v>
      </c>
      <c r="DA153" s="37">
        <f t="shared" si="204"/>
        <v>0</v>
      </c>
      <c r="DB153" s="37">
        <f t="shared" si="204"/>
        <v>0</v>
      </c>
      <c r="DC153" s="37">
        <f t="shared" si="204"/>
        <v>0</v>
      </c>
      <c r="DD153" s="37">
        <f t="shared" si="204"/>
        <v>0</v>
      </c>
      <c r="DE153" s="37">
        <f t="shared" si="204"/>
        <v>0</v>
      </c>
      <c r="DF153" s="37">
        <f t="shared" si="204"/>
        <v>0</v>
      </c>
      <c r="DG153" s="37">
        <f t="shared" si="204"/>
        <v>0</v>
      </c>
      <c r="DH153" s="37">
        <f t="shared" si="204"/>
        <v>0</v>
      </c>
      <c r="DI153" s="37">
        <f t="shared" si="204"/>
        <v>0</v>
      </c>
      <c r="DJ153" s="37">
        <f t="shared" si="204"/>
        <v>0</v>
      </c>
      <c r="DL153" s="29">
        <f t="shared" si="182"/>
        <v>3</v>
      </c>
      <c r="DM153" s="29">
        <f t="shared" si="183"/>
        <v>18</v>
      </c>
      <c r="DN153" s="29">
        <f t="shared" si="184"/>
        <v>3</v>
      </c>
      <c r="DO153" s="29">
        <f t="shared" si="185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69"/>
        <v>0</v>
      </c>
      <c r="S154" s="85">
        <f t="shared" si="170"/>
        <v>0</v>
      </c>
      <c r="T154" s="85">
        <f t="shared" si="177"/>
        <v>0</v>
      </c>
      <c r="U154" s="55">
        <f t="shared" si="171"/>
        <v>0</v>
      </c>
      <c r="W154" s="37">
        <v>0</v>
      </c>
      <c r="X154" s="153">
        <v>0</v>
      </c>
      <c r="Y154" s="154">
        <f t="shared" si="178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72"/>
        <v>0</v>
      </c>
      <c r="AK154" s="61">
        <f t="shared" si="173"/>
        <v>0</v>
      </c>
      <c r="AL154" s="34">
        <f t="shared" si="174"/>
        <v>0</v>
      </c>
      <c r="AM154" s="61">
        <f t="shared" si="175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205">CX153</f>
        <v>0</v>
      </c>
      <c r="CY154" s="37">
        <f t="shared" si="205"/>
        <v>0</v>
      </c>
      <c r="CZ154" s="37">
        <f t="shared" si="205"/>
        <v>0</v>
      </c>
      <c r="DA154" s="37">
        <f t="shared" si="205"/>
        <v>0</v>
      </c>
      <c r="DB154" s="37">
        <f t="shared" si="205"/>
        <v>0</v>
      </c>
      <c r="DC154" s="37">
        <f t="shared" si="205"/>
        <v>0</v>
      </c>
      <c r="DD154" s="37">
        <f t="shared" si="205"/>
        <v>0</v>
      </c>
      <c r="DE154" s="37">
        <f t="shared" si="205"/>
        <v>0</v>
      </c>
      <c r="DF154" s="37">
        <f t="shared" si="205"/>
        <v>0</v>
      </c>
      <c r="DG154" s="37">
        <f t="shared" si="205"/>
        <v>0</v>
      </c>
      <c r="DH154" s="37">
        <f t="shared" si="205"/>
        <v>0</v>
      </c>
      <c r="DI154" s="37">
        <f t="shared" si="205"/>
        <v>0</v>
      </c>
      <c r="DJ154" s="37">
        <f t="shared" si="205"/>
        <v>0</v>
      </c>
      <c r="DL154" s="29">
        <f t="shared" si="182"/>
        <v>3</v>
      </c>
      <c r="DM154" s="29">
        <f t="shared" si="183"/>
        <v>18</v>
      </c>
      <c r="DN154" s="29">
        <f t="shared" si="184"/>
        <v>3</v>
      </c>
      <c r="DO154" s="29">
        <f t="shared" si="185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69"/>
        <v>0</v>
      </c>
      <c r="S155" s="85">
        <f t="shared" si="170"/>
        <v>0</v>
      </c>
      <c r="T155" s="85">
        <f t="shared" si="177"/>
        <v>0</v>
      </c>
      <c r="U155" s="55">
        <f t="shared" si="171"/>
        <v>0</v>
      </c>
      <c r="W155" s="37">
        <v>0</v>
      </c>
      <c r="X155" s="153">
        <v>0</v>
      </c>
      <c r="Y155" s="154">
        <f t="shared" si="178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72"/>
        <v>0</v>
      </c>
      <c r="AK155" s="61">
        <f t="shared" si="173"/>
        <v>0</v>
      </c>
      <c r="AL155" s="34">
        <f t="shared" si="174"/>
        <v>0</v>
      </c>
      <c r="AM155" s="61">
        <f t="shared" si="175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206">CX153</f>
        <v>0</v>
      </c>
      <c r="CY155" s="37">
        <f t="shared" si="206"/>
        <v>0</v>
      </c>
      <c r="CZ155" s="37">
        <f t="shared" si="206"/>
        <v>0</v>
      </c>
      <c r="DA155" s="37">
        <f t="shared" si="206"/>
        <v>0</v>
      </c>
      <c r="DB155" s="37">
        <f t="shared" si="206"/>
        <v>0</v>
      </c>
      <c r="DC155" s="37">
        <f t="shared" si="206"/>
        <v>0</v>
      </c>
      <c r="DD155" s="37">
        <f t="shared" si="206"/>
        <v>0</v>
      </c>
      <c r="DE155" s="37">
        <f t="shared" si="206"/>
        <v>0</v>
      </c>
      <c r="DF155" s="37">
        <f t="shared" si="206"/>
        <v>0</v>
      </c>
      <c r="DG155" s="37">
        <f t="shared" si="206"/>
        <v>0</v>
      </c>
      <c r="DH155" s="37">
        <f t="shared" si="206"/>
        <v>0</v>
      </c>
      <c r="DI155" s="37">
        <f t="shared" si="206"/>
        <v>0</v>
      </c>
      <c r="DJ155" s="37">
        <f t="shared" si="206"/>
        <v>0</v>
      </c>
      <c r="DL155" s="29">
        <f t="shared" si="182"/>
        <v>3</v>
      </c>
      <c r="DM155" s="29">
        <f t="shared" si="183"/>
        <v>18</v>
      </c>
      <c r="DN155" s="29">
        <f t="shared" si="184"/>
        <v>3</v>
      </c>
      <c r="DO155" s="29">
        <f t="shared" si="185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69"/>
        <v>0</v>
      </c>
      <c r="S156" s="85">
        <f t="shared" si="170"/>
        <v>0</v>
      </c>
      <c r="T156" s="85">
        <f t="shared" si="177"/>
        <v>0</v>
      </c>
      <c r="U156" s="55">
        <f t="shared" si="171"/>
        <v>0</v>
      </c>
      <c r="W156" s="37">
        <v>0</v>
      </c>
      <c r="X156" s="153">
        <v>0</v>
      </c>
      <c r="Y156" s="154">
        <f t="shared" si="178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72"/>
        <v>0</v>
      </c>
      <c r="AK156" s="61">
        <f t="shared" si="173"/>
        <v>0</v>
      </c>
      <c r="AL156" s="34">
        <f t="shared" si="174"/>
        <v>0</v>
      </c>
      <c r="AM156" s="61">
        <f t="shared" si="175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207">CX155</f>
        <v>0</v>
      </c>
      <c r="CY156" s="37">
        <f t="shared" si="207"/>
        <v>0</v>
      </c>
      <c r="CZ156" s="37">
        <f t="shared" si="207"/>
        <v>0</v>
      </c>
      <c r="DA156" s="37">
        <f t="shared" si="207"/>
        <v>0</v>
      </c>
      <c r="DB156" s="37">
        <f t="shared" si="207"/>
        <v>0</v>
      </c>
      <c r="DC156" s="37">
        <f t="shared" si="207"/>
        <v>0</v>
      </c>
      <c r="DD156" s="37">
        <f t="shared" si="207"/>
        <v>0</v>
      </c>
      <c r="DE156" s="37">
        <f t="shared" si="207"/>
        <v>0</v>
      </c>
      <c r="DF156" s="37">
        <f t="shared" si="207"/>
        <v>0</v>
      </c>
      <c r="DG156" s="37">
        <f t="shared" si="207"/>
        <v>0</v>
      </c>
      <c r="DH156" s="37">
        <f t="shared" si="207"/>
        <v>0</v>
      </c>
      <c r="DI156" s="37">
        <f t="shared" si="207"/>
        <v>0</v>
      </c>
      <c r="DJ156" s="37">
        <f t="shared" si="207"/>
        <v>0</v>
      </c>
      <c r="DL156" s="29">
        <f t="shared" si="182"/>
        <v>3</v>
      </c>
      <c r="DM156" s="29">
        <f t="shared" si="183"/>
        <v>18</v>
      </c>
      <c r="DN156" s="29">
        <f t="shared" si="184"/>
        <v>3</v>
      </c>
      <c r="DO156" s="29">
        <f t="shared" si="185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69"/>
        <v>0</v>
      </c>
      <c r="S157" s="85">
        <f t="shared" si="170"/>
        <v>0</v>
      </c>
      <c r="T157" s="85">
        <f t="shared" si="177"/>
        <v>0</v>
      </c>
      <c r="U157" s="55">
        <f t="shared" si="171"/>
        <v>0</v>
      </c>
      <c r="W157" s="37">
        <v>0</v>
      </c>
      <c r="X157" s="153">
        <v>0</v>
      </c>
      <c r="Y157" s="154">
        <f t="shared" si="178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72"/>
        <v>0</v>
      </c>
      <c r="AK157" s="61">
        <f t="shared" si="173"/>
        <v>0</v>
      </c>
      <c r="AL157" s="34">
        <f t="shared" si="174"/>
        <v>0</v>
      </c>
      <c r="AM157" s="61">
        <f t="shared" si="175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208">CX155</f>
        <v>0</v>
      </c>
      <c r="CY157" s="37">
        <f t="shared" si="208"/>
        <v>0</v>
      </c>
      <c r="CZ157" s="37">
        <f t="shared" si="208"/>
        <v>0</v>
      </c>
      <c r="DA157" s="37">
        <f t="shared" si="208"/>
        <v>0</v>
      </c>
      <c r="DB157" s="37">
        <f t="shared" si="208"/>
        <v>0</v>
      </c>
      <c r="DC157" s="37">
        <f t="shared" si="208"/>
        <v>0</v>
      </c>
      <c r="DD157" s="37">
        <f t="shared" si="208"/>
        <v>0</v>
      </c>
      <c r="DE157" s="37">
        <f t="shared" si="208"/>
        <v>0</v>
      </c>
      <c r="DF157" s="37">
        <f t="shared" si="208"/>
        <v>0</v>
      </c>
      <c r="DG157" s="37">
        <f t="shared" si="208"/>
        <v>0</v>
      </c>
      <c r="DH157" s="37">
        <f t="shared" si="208"/>
        <v>0</v>
      </c>
      <c r="DI157" s="37">
        <f t="shared" si="208"/>
        <v>0</v>
      </c>
      <c r="DJ157" s="37">
        <f t="shared" si="208"/>
        <v>0</v>
      </c>
      <c r="DL157" s="29">
        <f t="shared" si="182"/>
        <v>3</v>
      </c>
      <c r="DM157" s="29">
        <f t="shared" si="183"/>
        <v>18</v>
      </c>
      <c r="DN157" s="29">
        <f t="shared" si="184"/>
        <v>3</v>
      </c>
      <c r="DO157" s="29">
        <f t="shared" si="185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69"/>
        <v>0</v>
      </c>
      <c r="S158" s="85">
        <f t="shared" si="170"/>
        <v>0</v>
      </c>
      <c r="T158" s="85">
        <f t="shared" si="177"/>
        <v>0</v>
      </c>
      <c r="U158" s="55">
        <f t="shared" si="171"/>
        <v>0</v>
      </c>
      <c r="W158" s="37">
        <v>0</v>
      </c>
      <c r="X158" s="153">
        <v>0</v>
      </c>
      <c r="Y158" s="154">
        <f t="shared" si="178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72"/>
        <v>0</v>
      </c>
      <c r="AK158" s="61">
        <f t="shared" si="173"/>
        <v>0</v>
      </c>
      <c r="AL158" s="34">
        <f t="shared" si="174"/>
        <v>0</v>
      </c>
      <c r="AM158" s="61">
        <f t="shared" si="175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209">CX157</f>
        <v>0</v>
      </c>
      <c r="CY158" s="37">
        <f t="shared" si="209"/>
        <v>0</v>
      </c>
      <c r="CZ158" s="37">
        <f t="shared" si="209"/>
        <v>0</v>
      </c>
      <c r="DA158" s="37">
        <f t="shared" si="209"/>
        <v>0</v>
      </c>
      <c r="DB158" s="37">
        <f t="shared" si="209"/>
        <v>0</v>
      </c>
      <c r="DC158" s="37">
        <f t="shared" si="209"/>
        <v>0</v>
      </c>
      <c r="DD158" s="37">
        <f t="shared" si="209"/>
        <v>0</v>
      </c>
      <c r="DE158" s="37">
        <f t="shared" si="209"/>
        <v>0</v>
      </c>
      <c r="DF158" s="37">
        <f t="shared" si="209"/>
        <v>0</v>
      </c>
      <c r="DG158" s="37">
        <f t="shared" si="209"/>
        <v>0</v>
      </c>
      <c r="DH158" s="37">
        <f t="shared" si="209"/>
        <v>0</v>
      </c>
      <c r="DI158" s="37">
        <f t="shared" si="209"/>
        <v>0</v>
      </c>
      <c r="DJ158" s="37">
        <f t="shared" si="209"/>
        <v>0</v>
      </c>
      <c r="DL158" s="29">
        <f t="shared" si="182"/>
        <v>3</v>
      </c>
      <c r="DM158" s="29">
        <f t="shared" si="183"/>
        <v>18</v>
      </c>
      <c r="DN158" s="29">
        <f t="shared" si="184"/>
        <v>3</v>
      </c>
      <c r="DO158" s="29">
        <f t="shared" si="185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69"/>
        <v>0</v>
      </c>
      <c r="S159" s="85">
        <f t="shared" si="170"/>
        <v>0</v>
      </c>
      <c r="T159" s="85">
        <f t="shared" si="177"/>
        <v>0</v>
      </c>
      <c r="U159" s="55">
        <f t="shared" si="171"/>
        <v>0</v>
      </c>
      <c r="W159" s="37">
        <v>0</v>
      </c>
      <c r="X159" s="153">
        <v>0</v>
      </c>
      <c r="Y159" s="154">
        <f t="shared" si="178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72"/>
        <v>0</v>
      </c>
      <c r="AK159" s="61">
        <f t="shared" si="173"/>
        <v>0</v>
      </c>
      <c r="AL159" s="34">
        <f t="shared" si="174"/>
        <v>0</v>
      </c>
      <c r="AM159" s="61">
        <f t="shared" si="175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210">CX157</f>
        <v>0</v>
      </c>
      <c r="CY159" s="37">
        <f t="shared" si="210"/>
        <v>0</v>
      </c>
      <c r="CZ159" s="37">
        <f t="shared" si="210"/>
        <v>0</v>
      </c>
      <c r="DA159" s="37">
        <f t="shared" si="210"/>
        <v>0</v>
      </c>
      <c r="DB159" s="37">
        <f t="shared" si="210"/>
        <v>0</v>
      </c>
      <c r="DC159" s="37">
        <f t="shared" si="210"/>
        <v>0</v>
      </c>
      <c r="DD159" s="37">
        <f t="shared" si="210"/>
        <v>0</v>
      </c>
      <c r="DE159" s="37">
        <f t="shared" si="210"/>
        <v>0</v>
      </c>
      <c r="DF159" s="37">
        <f t="shared" si="210"/>
        <v>0</v>
      </c>
      <c r="DG159" s="37">
        <f t="shared" si="210"/>
        <v>0</v>
      </c>
      <c r="DH159" s="37">
        <f t="shared" si="210"/>
        <v>0</v>
      </c>
      <c r="DI159" s="37">
        <f t="shared" si="210"/>
        <v>0</v>
      </c>
      <c r="DJ159" s="37">
        <f t="shared" si="210"/>
        <v>0</v>
      </c>
      <c r="DL159" s="29">
        <f t="shared" si="182"/>
        <v>3</v>
      </c>
      <c r="DM159" s="29">
        <f t="shared" si="183"/>
        <v>18</v>
      </c>
      <c r="DN159" s="29">
        <f t="shared" si="184"/>
        <v>3</v>
      </c>
      <c r="DO159" s="29">
        <f t="shared" si="185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69"/>
        <v>0</v>
      </c>
      <c r="S160" s="85">
        <f t="shared" si="170"/>
        <v>0</v>
      </c>
      <c r="T160" s="85">
        <f t="shared" si="177"/>
        <v>0</v>
      </c>
      <c r="U160" s="55">
        <f t="shared" si="171"/>
        <v>0</v>
      </c>
      <c r="W160" s="37">
        <v>0</v>
      </c>
      <c r="X160" s="153">
        <v>0</v>
      </c>
      <c r="Y160" s="154">
        <f t="shared" si="178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72"/>
        <v>0</v>
      </c>
      <c r="AK160" s="61">
        <f t="shared" si="173"/>
        <v>0</v>
      </c>
      <c r="AL160" s="34">
        <f t="shared" si="174"/>
        <v>0</v>
      </c>
      <c r="AM160" s="61">
        <f t="shared" si="175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211">CX159</f>
        <v>0</v>
      </c>
      <c r="CY160" s="37">
        <f t="shared" si="211"/>
        <v>0</v>
      </c>
      <c r="CZ160" s="37">
        <f t="shared" si="211"/>
        <v>0</v>
      </c>
      <c r="DA160" s="37">
        <f t="shared" si="211"/>
        <v>0</v>
      </c>
      <c r="DB160" s="37">
        <f t="shared" si="211"/>
        <v>0</v>
      </c>
      <c r="DC160" s="37">
        <f t="shared" si="211"/>
        <v>0</v>
      </c>
      <c r="DD160" s="37">
        <f t="shared" si="211"/>
        <v>0</v>
      </c>
      <c r="DE160" s="37">
        <f t="shared" si="211"/>
        <v>0</v>
      </c>
      <c r="DF160" s="37">
        <f t="shared" si="211"/>
        <v>0</v>
      </c>
      <c r="DG160" s="37">
        <f t="shared" si="211"/>
        <v>0</v>
      </c>
      <c r="DH160" s="37">
        <f t="shared" si="211"/>
        <v>0</v>
      </c>
      <c r="DI160" s="37">
        <f t="shared" si="211"/>
        <v>0</v>
      </c>
      <c r="DJ160" s="37">
        <f t="shared" si="211"/>
        <v>0</v>
      </c>
      <c r="DL160" s="29">
        <f t="shared" si="182"/>
        <v>3</v>
      </c>
      <c r="DM160" s="29">
        <f t="shared" si="183"/>
        <v>18</v>
      </c>
      <c r="DN160" s="29">
        <f t="shared" si="184"/>
        <v>3</v>
      </c>
      <c r="DO160" s="29">
        <f t="shared" si="185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69"/>
        <v>0</v>
      </c>
      <c r="S161" s="85">
        <f t="shared" si="170"/>
        <v>0</v>
      </c>
      <c r="T161" s="85">
        <f t="shared" si="177"/>
        <v>0</v>
      </c>
      <c r="U161" s="55">
        <f t="shared" si="171"/>
        <v>0</v>
      </c>
      <c r="W161" s="37">
        <v>0</v>
      </c>
      <c r="X161" s="153">
        <v>0</v>
      </c>
      <c r="Y161" s="154">
        <f t="shared" si="178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72"/>
        <v>0</v>
      </c>
      <c r="AK161" s="61">
        <f t="shared" si="173"/>
        <v>0</v>
      </c>
      <c r="AL161" s="34">
        <f t="shared" si="174"/>
        <v>0</v>
      </c>
      <c r="AM161" s="61">
        <f t="shared" si="175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212">CX159</f>
        <v>0</v>
      </c>
      <c r="CY161" s="37">
        <f t="shared" si="212"/>
        <v>0</v>
      </c>
      <c r="CZ161" s="37">
        <f t="shared" si="212"/>
        <v>0</v>
      </c>
      <c r="DA161" s="37">
        <f t="shared" si="212"/>
        <v>0</v>
      </c>
      <c r="DB161" s="37">
        <f t="shared" si="212"/>
        <v>0</v>
      </c>
      <c r="DC161" s="37">
        <f t="shared" si="212"/>
        <v>0</v>
      </c>
      <c r="DD161" s="37">
        <f t="shared" si="212"/>
        <v>0</v>
      </c>
      <c r="DE161" s="37">
        <f t="shared" si="212"/>
        <v>0</v>
      </c>
      <c r="DF161" s="37">
        <f t="shared" si="212"/>
        <v>0</v>
      </c>
      <c r="DG161" s="37">
        <f t="shared" si="212"/>
        <v>0</v>
      </c>
      <c r="DH161" s="37">
        <f t="shared" si="212"/>
        <v>0</v>
      </c>
      <c r="DI161" s="37">
        <f t="shared" si="212"/>
        <v>0</v>
      </c>
      <c r="DJ161" s="37">
        <f t="shared" si="212"/>
        <v>0</v>
      </c>
      <c r="DL161" s="29">
        <f t="shared" si="182"/>
        <v>3</v>
      </c>
      <c r="DM161" s="29">
        <f t="shared" si="183"/>
        <v>18</v>
      </c>
      <c r="DN161" s="29">
        <f t="shared" si="184"/>
        <v>3</v>
      </c>
      <c r="DO161" s="29">
        <f t="shared" si="185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69"/>
        <v>0</v>
      </c>
      <c r="S162" s="85">
        <f t="shared" si="170"/>
        <v>0</v>
      </c>
      <c r="T162" s="85">
        <f t="shared" si="177"/>
        <v>0</v>
      </c>
      <c r="U162" s="55">
        <f t="shared" si="171"/>
        <v>0</v>
      </c>
      <c r="W162" s="37">
        <v>0</v>
      </c>
      <c r="X162" s="153">
        <v>0</v>
      </c>
      <c r="Y162" s="154">
        <f t="shared" si="178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72"/>
        <v>0</v>
      </c>
      <c r="AK162" s="61">
        <f t="shared" si="173"/>
        <v>0</v>
      </c>
      <c r="AL162" s="34">
        <f t="shared" si="174"/>
        <v>0</v>
      </c>
      <c r="AM162" s="61">
        <f t="shared" si="175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213">CX161</f>
        <v>0</v>
      </c>
      <c r="CY162" s="37">
        <f t="shared" si="213"/>
        <v>0</v>
      </c>
      <c r="CZ162" s="37">
        <f t="shared" si="213"/>
        <v>0</v>
      </c>
      <c r="DA162" s="37">
        <f t="shared" si="213"/>
        <v>0</v>
      </c>
      <c r="DB162" s="37">
        <f t="shared" si="213"/>
        <v>0</v>
      </c>
      <c r="DC162" s="37">
        <f t="shared" si="213"/>
        <v>0</v>
      </c>
      <c r="DD162" s="37">
        <f t="shared" si="213"/>
        <v>0</v>
      </c>
      <c r="DE162" s="37">
        <f t="shared" si="213"/>
        <v>0</v>
      </c>
      <c r="DF162" s="37">
        <f t="shared" si="213"/>
        <v>0</v>
      </c>
      <c r="DG162" s="37">
        <f t="shared" si="213"/>
        <v>0</v>
      </c>
      <c r="DH162" s="37">
        <f t="shared" si="213"/>
        <v>0</v>
      </c>
      <c r="DI162" s="37">
        <f t="shared" si="213"/>
        <v>0</v>
      </c>
      <c r="DJ162" s="37">
        <f t="shared" si="213"/>
        <v>0</v>
      </c>
      <c r="DL162" s="29">
        <f t="shared" si="182"/>
        <v>3</v>
      </c>
      <c r="DM162" s="29">
        <f t="shared" si="183"/>
        <v>18</v>
      </c>
      <c r="DN162" s="29">
        <f t="shared" si="184"/>
        <v>3</v>
      </c>
      <c r="DO162" s="29">
        <f t="shared" si="185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69"/>
        <v>0</v>
      </c>
      <c r="S163" s="85">
        <f t="shared" si="170"/>
        <v>0</v>
      </c>
      <c r="T163" s="85">
        <f t="shared" si="177"/>
        <v>0</v>
      </c>
      <c r="U163" s="55">
        <f t="shared" si="171"/>
        <v>0</v>
      </c>
      <c r="W163" s="37">
        <v>0</v>
      </c>
      <c r="X163" s="153">
        <v>0</v>
      </c>
      <c r="Y163" s="154">
        <f t="shared" si="178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72"/>
        <v>0</v>
      </c>
      <c r="AK163" s="61">
        <f t="shared" si="173"/>
        <v>0</v>
      </c>
      <c r="AL163" s="34">
        <f t="shared" si="174"/>
        <v>0</v>
      </c>
      <c r="AM163" s="61">
        <f t="shared" si="175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214">CX161</f>
        <v>0</v>
      </c>
      <c r="CY163" s="37">
        <f t="shared" si="214"/>
        <v>0</v>
      </c>
      <c r="CZ163" s="37">
        <f t="shared" si="214"/>
        <v>0</v>
      </c>
      <c r="DA163" s="37">
        <f t="shared" si="214"/>
        <v>0</v>
      </c>
      <c r="DB163" s="37">
        <f t="shared" si="214"/>
        <v>0</v>
      </c>
      <c r="DC163" s="37">
        <f t="shared" si="214"/>
        <v>0</v>
      </c>
      <c r="DD163" s="37">
        <f t="shared" si="214"/>
        <v>0</v>
      </c>
      <c r="DE163" s="37">
        <f t="shared" si="214"/>
        <v>0</v>
      </c>
      <c r="DF163" s="37">
        <f t="shared" si="214"/>
        <v>0</v>
      </c>
      <c r="DG163" s="37">
        <f t="shared" si="214"/>
        <v>0</v>
      </c>
      <c r="DH163" s="37">
        <f t="shared" si="214"/>
        <v>0</v>
      </c>
      <c r="DI163" s="37">
        <f t="shared" si="214"/>
        <v>0</v>
      </c>
      <c r="DJ163" s="37">
        <f t="shared" si="214"/>
        <v>0</v>
      </c>
      <c r="DL163" s="29">
        <f t="shared" si="182"/>
        <v>3</v>
      </c>
      <c r="DM163" s="29">
        <f t="shared" si="183"/>
        <v>18</v>
      </c>
      <c r="DN163" s="29">
        <f t="shared" si="184"/>
        <v>3</v>
      </c>
      <c r="DO163" s="29">
        <f t="shared" si="185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69"/>
        <v>591</v>
      </c>
      <c r="S164" s="85">
        <f t="shared" si="170"/>
        <v>1421</v>
      </c>
      <c r="T164" s="85">
        <f t="shared" si="177"/>
        <v>2012</v>
      </c>
      <c r="U164" s="55">
        <f t="shared" si="171"/>
        <v>-828</v>
      </c>
      <c r="W164" s="37">
        <v>0</v>
      </c>
      <c r="X164" s="153">
        <v>0</v>
      </c>
      <c r="Y164" s="154">
        <f t="shared" si="178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72"/>
        <v>0</v>
      </c>
      <c r="AK164" s="61">
        <f t="shared" si="173"/>
        <v>0</v>
      </c>
      <c r="AL164" s="34">
        <f t="shared" si="174"/>
        <v>0</v>
      </c>
      <c r="AM164" s="61">
        <f t="shared" si="175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215">CX163</f>
        <v>0</v>
      </c>
      <c r="CY164" s="37">
        <f t="shared" si="215"/>
        <v>0</v>
      </c>
      <c r="CZ164" s="37">
        <f t="shared" si="215"/>
        <v>0</v>
      </c>
      <c r="DA164" s="37">
        <f t="shared" si="215"/>
        <v>0</v>
      </c>
      <c r="DB164" s="37">
        <f t="shared" si="215"/>
        <v>0</v>
      </c>
      <c r="DC164" s="37">
        <f t="shared" si="215"/>
        <v>0</v>
      </c>
      <c r="DD164" s="37">
        <f t="shared" si="215"/>
        <v>0</v>
      </c>
      <c r="DE164" s="37">
        <f t="shared" si="215"/>
        <v>0</v>
      </c>
      <c r="DF164" s="37">
        <f t="shared" si="215"/>
        <v>0</v>
      </c>
      <c r="DG164" s="37">
        <f t="shared" si="215"/>
        <v>0</v>
      </c>
      <c r="DH164" s="37">
        <f t="shared" si="215"/>
        <v>0</v>
      </c>
      <c r="DI164" s="37">
        <f t="shared" si="215"/>
        <v>0</v>
      </c>
      <c r="DJ164" s="37">
        <f t="shared" si="215"/>
        <v>0</v>
      </c>
      <c r="DL164" s="29">
        <f t="shared" si="182"/>
        <v>3</v>
      </c>
      <c r="DM164" s="29">
        <f t="shared" si="183"/>
        <v>18</v>
      </c>
      <c r="DN164" s="29">
        <f t="shared" si="184"/>
        <v>3</v>
      </c>
      <c r="DO164" s="29">
        <f t="shared" si="185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69"/>
        <v>2954</v>
      </c>
      <c r="S165" s="85">
        <f t="shared" si="170"/>
        <v>4338</v>
      </c>
      <c r="T165" s="85">
        <f t="shared" si="177"/>
        <v>7292</v>
      </c>
      <c r="U165" s="55">
        <f t="shared" si="171"/>
        <v>-1020</v>
      </c>
      <c r="W165" s="37">
        <v>0</v>
      </c>
      <c r="X165" s="153">
        <v>0</v>
      </c>
      <c r="Y165" s="154">
        <f t="shared" si="178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72"/>
        <v>0</v>
      </c>
      <c r="AK165" s="61">
        <f t="shared" si="173"/>
        <v>0</v>
      </c>
      <c r="AL165" s="34">
        <f t="shared" si="174"/>
        <v>0</v>
      </c>
      <c r="AM165" s="61">
        <f t="shared" si="175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216">CX163</f>
        <v>0</v>
      </c>
      <c r="CY165" s="37">
        <f t="shared" si="216"/>
        <v>0</v>
      </c>
      <c r="CZ165" s="37">
        <f t="shared" si="216"/>
        <v>0</v>
      </c>
      <c r="DA165" s="37">
        <f t="shared" si="216"/>
        <v>0</v>
      </c>
      <c r="DB165" s="37">
        <f t="shared" si="216"/>
        <v>0</v>
      </c>
      <c r="DC165" s="37">
        <f t="shared" si="216"/>
        <v>0</v>
      </c>
      <c r="DD165" s="37">
        <f t="shared" si="216"/>
        <v>0</v>
      </c>
      <c r="DE165" s="37">
        <f t="shared" si="216"/>
        <v>0</v>
      </c>
      <c r="DF165" s="37">
        <f t="shared" si="216"/>
        <v>0</v>
      </c>
      <c r="DG165" s="37">
        <f t="shared" si="216"/>
        <v>0</v>
      </c>
      <c r="DH165" s="37">
        <f t="shared" si="216"/>
        <v>0</v>
      </c>
      <c r="DI165" s="37">
        <f t="shared" si="216"/>
        <v>0</v>
      </c>
      <c r="DJ165" s="37">
        <f t="shared" si="216"/>
        <v>0</v>
      </c>
      <c r="DL165" s="29">
        <f t="shared" si="182"/>
        <v>3</v>
      </c>
      <c r="DM165" s="29">
        <f t="shared" si="183"/>
        <v>18</v>
      </c>
      <c r="DN165" s="29">
        <f t="shared" si="184"/>
        <v>3</v>
      </c>
      <c r="DO165" s="29">
        <f t="shared" si="185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77"/>
      <c r="V166" s="68"/>
      <c r="W166" s="38"/>
      <c r="X166" s="38"/>
      <c r="Y166" s="38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38">
        <f t="shared" ref="CX166:DJ166" si="217">CX165</f>
        <v>0</v>
      </c>
      <c r="CY166" s="38">
        <f t="shared" si="217"/>
        <v>0</v>
      </c>
      <c r="CZ166" s="38">
        <f t="shared" si="217"/>
        <v>0</v>
      </c>
      <c r="DA166" s="38">
        <f t="shared" si="217"/>
        <v>0</v>
      </c>
      <c r="DB166" s="38">
        <f t="shared" si="217"/>
        <v>0</v>
      </c>
      <c r="DC166" s="38">
        <f t="shared" si="217"/>
        <v>0</v>
      </c>
      <c r="DD166" s="38">
        <f t="shared" si="217"/>
        <v>0</v>
      </c>
      <c r="DE166" s="38">
        <f t="shared" si="217"/>
        <v>0</v>
      </c>
      <c r="DF166" s="38">
        <f t="shared" si="217"/>
        <v>0</v>
      </c>
      <c r="DG166" s="38">
        <f t="shared" si="217"/>
        <v>0</v>
      </c>
      <c r="DH166" s="38">
        <f t="shared" si="217"/>
        <v>0</v>
      </c>
      <c r="DI166" s="38">
        <f t="shared" si="217"/>
        <v>0</v>
      </c>
      <c r="DJ166" s="38">
        <f t="shared" si="217"/>
        <v>0</v>
      </c>
      <c r="DK166" s="38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218">SUM(L3:L165)</f>
        <v>0</v>
      </c>
      <c r="M167" s="57"/>
      <c r="N167" s="86">
        <f t="shared" si="218"/>
        <v>7244</v>
      </c>
      <c r="O167" s="86">
        <f t="shared" si="218"/>
        <v>7627</v>
      </c>
      <c r="P167" s="88">
        <f t="shared" si="218"/>
        <v>3496</v>
      </c>
      <c r="Q167" s="88">
        <f t="shared" si="218"/>
        <v>905</v>
      </c>
      <c r="R167" s="86">
        <f>SUM(R3:R165)</f>
        <v>3748</v>
      </c>
      <c r="S167" s="86">
        <f t="shared" si="218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19">SUM(AB3:AB165)</f>
        <v>0</v>
      </c>
      <c r="AC167" s="58">
        <f t="shared" si="219"/>
        <v>0</v>
      </c>
      <c r="AD167" s="63">
        <f t="shared" si="219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19"/>
        <v>0</v>
      </c>
      <c r="AI167" s="63">
        <f t="shared" si="219"/>
        <v>0</v>
      </c>
      <c r="AJ167" s="58">
        <f t="shared" si="219"/>
        <v>0</v>
      </c>
      <c r="AK167" s="63">
        <f t="shared" si="219"/>
        <v>0</v>
      </c>
      <c r="AL167" s="58">
        <f t="shared" si="219"/>
        <v>0</v>
      </c>
      <c r="AM167" s="63">
        <f t="shared" si="219"/>
        <v>0</v>
      </c>
      <c r="AN167" s="66"/>
      <c r="AO167" s="58">
        <f t="shared" si="219"/>
        <v>0</v>
      </c>
      <c r="AP167" s="63">
        <f t="shared" si="219"/>
        <v>0</v>
      </c>
      <c r="AQ167" s="58">
        <f t="shared" si="219"/>
        <v>0</v>
      </c>
      <c r="AR167" s="63">
        <f t="shared" si="219"/>
        <v>0</v>
      </c>
      <c r="AS167" s="58">
        <f t="shared" si="219"/>
        <v>0</v>
      </c>
      <c r="AT167" s="63">
        <f t="shared" si="219"/>
        <v>0</v>
      </c>
      <c r="AU167" s="58">
        <f t="shared" si="219"/>
        <v>0</v>
      </c>
      <c r="AV167" s="63">
        <f t="shared" si="219"/>
        <v>0</v>
      </c>
      <c r="AW167" s="58">
        <f t="shared" si="219"/>
        <v>0</v>
      </c>
      <c r="AX167" s="63">
        <f t="shared" si="219"/>
        <v>0</v>
      </c>
      <c r="AY167" s="58">
        <f t="shared" si="219"/>
        <v>0</v>
      </c>
      <c r="AZ167" s="63">
        <f t="shared" si="219"/>
        <v>0</v>
      </c>
      <c r="BA167" s="58">
        <f t="shared" si="219"/>
        <v>0</v>
      </c>
      <c r="BB167" s="63">
        <f t="shared" si="219"/>
        <v>0</v>
      </c>
      <c r="BC167" s="58">
        <f t="shared" si="219"/>
        <v>0</v>
      </c>
      <c r="BD167" s="63">
        <f t="shared" si="219"/>
        <v>0</v>
      </c>
      <c r="BE167" s="58">
        <f t="shared" si="219"/>
        <v>0</v>
      </c>
      <c r="BF167" s="63">
        <f t="shared" si="219"/>
        <v>0</v>
      </c>
      <c r="BG167" s="66"/>
      <c r="BH167" s="58">
        <f t="shared" si="219"/>
        <v>0</v>
      </c>
      <c r="BI167" s="63">
        <f t="shared" si="219"/>
        <v>0</v>
      </c>
      <c r="BJ167" s="58">
        <f t="shared" si="219"/>
        <v>0</v>
      </c>
      <c r="BK167" s="63">
        <f t="shared" si="219"/>
        <v>0</v>
      </c>
      <c r="BL167" s="58">
        <f t="shared" si="219"/>
        <v>0</v>
      </c>
      <c r="BM167" s="63">
        <f t="shared" si="219"/>
        <v>0</v>
      </c>
      <c r="BN167" s="66"/>
      <c r="BO167" s="58">
        <f t="shared" si="219"/>
        <v>0</v>
      </c>
      <c r="BP167" s="63">
        <f t="shared" si="219"/>
        <v>0</v>
      </c>
      <c r="BQ167" s="58">
        <f t="shared" si="219"/>
        <v>0</v>
      </c>
      <c r="BR167" s="63">
        <f t="shared" si="219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77"/>
      <c r="V168" s="68"/>
      <c r="W168" s="38"/>
      <c r="X168" s="38"/>
      <c r="Y168" s="38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B45:F45"/>
    <mergeCell ref="A5:A17"/>
    <mergeCell ref="A18:F18"/>
    <mergeCell ref="B82:F82"/>
    <mergeCell ref="B87:F87"/>
    <mergeCell ref="A19:G19"/>
    <mergeCell ref="B20:F20"/>
    <mergeCell ref="B26:F26"/>
    <mergeCell ref="B49:F49"/>
    <mergeCell ref="B54:F54"/>
    <mergeCell ref="B64:F64"/>
    <mergeCell ref="B69:F69"/>
    <mergeCell ref="CX1:DW1"/>
    <mergeCell ref="B107:F107"/>
    <mergeCell ref="B116:F116"/>
    <mergeCell ref="G20:G92"/>
    <mergeCell ref="A20:A92"/>
    <mergeCell ref="A94:A124"/>
    <mergeCell ref="G94:G124"/>
    <mergeCell ref="I1:BU1"/>
    <mergeCell ref="A2:G2"/>
    <mergeCell ref="A93:G93"/>
    <mergeCell ref="B94:F94"/>
    <mergeCell ref="B100:F100"/>
    <mergeCell ref="A1:G1"/>
    <mergeCell ref="A3:G3"/>
    <mergeCell ref="B33:F33"/>
    <mergeCell ref="B41:F41"/>
  </mergeCells>
  <pageMargins left="0.7" right="0.7" top="0.75" bottom="0.75" header="0.3" footer="0.3"/>
  <pageSetup scale="10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H103" activePane="bottomRight" state="frozen"/>
      <selection pane="topRight" activeCell="H1" sqref="H1"/>
      <selection pane="bottomLeft" activeCell="A3" sqref="A3"/>
      <selection pane="bottomRight" activeCell="W4" sqref="W4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76" customWidth="1"/>
    <col min="24" max="24" width="9.88671875" style="176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76"/>
    <col min="105" max="105" width="15.6640625" style="176" customWidth="1"/>
    <col min="106" max="106" width="13.5546875" style="176" customWidth="1"/>
    <col min="107" max="107" width="11.33203125" style="176" bestFit="1" customWidth="1"/>
    <col min="108" max="114" width="9.109375" style="176"/>
    <col min="115" max="115" width="9.109375" style="17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125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78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707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187">
        <v>0</v>
      </c>
      <c r="Y3" s="154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3</v>
      </c>
      <c r="DM3" s="29">
        <f>E10</f>
        <v>18</v>
      </c>
      <c r="DN3" s="29">
        <f>E11</f>
        <v>3</v>
      </c>
      <c r="DO3" s="29">
        <f>E12</f>
        <v>12</v>
      </c>
      <c r="DQ3" s="28">
        <f>DL3*DM3/'EQUIP SUM (UNCLASS)'!AD3</f>
        <v>4.9090909090909092</v>
      </c>
      <c r="DR3" s="28">
        <f>DL3*DM3/'EQUIP SUM (UNCLASS)'!AD3</f>
        <v>4.9090909090909092</v>
      </c>
      <c r="DS3" s="28">
        <f>DN3*DO3/'EQUIP SUM (UNCLASS)'!AD3</f>
        <v>3.2727272727272729</v>
      </c>
      <c r="DT3" s="28">
        <f>DN3*DO3/'EQUIP SUM (UNCLASS)'!AD3</f>
        <v>3.2727272727272729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187">
        <v>0</v>
      </c>
      <c r="Y4" s="154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3</v>
      </c>
      <c r="DM4" s="29">
        <f t="shared" si="7"/>
        <v>18</v>
      </c>
      <c r="DN4" s="29">
        <f t="shared" si="7"/>
        <v>3</v>
      </c>
      <c r="DO4" s="29">
        <f t="shared" si="7"/>
        <v>12</v>
      </c>
      <c r="DQ4" s="28">
        <f>DL4*DM4/'EQUIP SUM (UNCLASS)'!AD4</f>
        <v>4.9090909090909092</v>
      </c>
      <c r="DR4" s="28">
        <f>DL4*DM4/'EQUIP SUM (UNCLASS)'!AD4</f>
        <v>4.9090909090909092</v>
      </c>
      <c r="DS4" s="28">
        <f>DN4*DO4/'EQUIP SUM (UNCLASS)'!AD4</f>
        <v>3.2727272727272729</v>
      </c>
      <c r="DT4" s="28">
        <f>DN4*DO4/'EQUIP SUM (UNCLASS)'!AD4</f>
        <v>3.2727272727272729</v>
      </c>
    </row>
    <row r="5" spans="1:127" x14ac:dyDescent="0.25">
      <c r="A5" s="247"/>
      <c r="B5" s="179" t="s">
        <v>120</v>
      </c>
      <c r="C5" s="98">
        <v>0</v>
      </c>
      <c r="D5" s="179" t="s">
        <v>131</v>
      </c>
      <c r="E5" s="98">
        <v>0</v>
      </c>
      <c r="F5" s="179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187">
        <v>0</v>
      </c>
      <c r="Y5" s="154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3</v>
      </c>
      <c r="DM5" s="29">
        <f t="shared" si="7"/>
        <v>18</v>
      </c>
      <c r="DN5" s="29">
        <f t="shared" si="7"/>
        <v>3</v>
      </c>
      <c r="DO5" s="29">
        <f t="shared" si="7"/>
        <v>12</v>
      </c>
      <c r="DQ5" s="28">
        <f>DL5*DM5/'EQUIP SUM (UNCLASS)'!AD5</f>
        <v>4.9090909090909092</v>
      </c>
      <c r="DR5" s="28">
        <f>DL5*DM5/'EQUIP SUM (UNCLASS)'!AD5</f>
        <v>4.9090909090909092</v>
      </c>
      <c r="DS5" s="28">
        <f>DN5*DO5/'EQUIP SUM (UNCLASS)'!AD5</f>
        <v>3.2727272727272729</v>
      </c>
      <c r="DT5" s="28">
        <f>DN5*DO5/'EQUIP SUM (UNCLASS)'!AD5</f>
        <v>3.2727272727272729</v>
      </c>
    </row>
    <row r="6" spans="1:127" x14ac:dyDescent="0.25">
      <c r="A6" s="247"/>
      <c r="B6" s="179" t="s">
        <v>123</v>
      </c>
      <c r="C6" s="98">
        <v>0</v>
      </c>
      <c r="D6" s="179" t="s">
        <v>132</v>
      </c>
      <c r="E6" s="98">
        <v>0</v>
      </c>
      <c r="F6" s="179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187">
        <v>0</v>
      </c>
      <c r="Y6" s="154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3</v>
      </c>
      <c r="DM6" s="29">
        <f t="shared" si="7"/>
        <v>18</v>
      </c>
      <c r="DN6" s="29">
        <f t="shared" si="7"/>
        <v>3</v>
      </c>
      <c r="DO6" s="29">
        <f t="shared" si="7"/>
        <v>12</v>
      </c>
      <c r="DQ6" s="28">
        <f>DL6*DM6/'EQUIP SUM (UNCLASS)'!AD6</f>
        <v>4.9090909090909092</v>
      </c>
      <c r="DR6" s="28">
        <f>DL6*DM6/'EQUIP SUM (UNCLASS)'!AD6</f>
        <v>4.9090909090909092</v>
      </c>
      <c r="DS6" s="28">
        <f>DN6*DO6/'EQUIP SUM (UNCLASS)'!AD6</f>
        <v>3.2727272727272729</v>
      </c>
      <c r="DT6" s="28">
        <f>DN6*DO6/'EQUIP SUM (UNCLASS)'!AD6</f>
        <v>3.2727272727272729</v>
      </c>
    </row>
    <row r="7" spans="1:127" x14ac:dyDescent="0.25">
      <c r="A7" s="247"/>
      <c r="B7" s="179" t="s">
        <v>121</v>
      </c>
      <c r="C7" s="98">
        <v>0</v>
      </c>
      <c r="D7" s="179" t="s">
        <v>133</v>
      </c>
      <c r="E7" s="98">
        <f>E5+E6</f>
        <v>0</v>
      </c>
      <c r="F7" s="179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187">
        <v>0</v>
      </c>
      <c r="Y7" s="154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3</v>
      </c>
      <c r="DM7" s="29">
        <f t="shared" si="7"/>
        <v>18</v>
      </c>
      <c r="DN7" s="29">
        <f t="shared" si="7"/>
        <v>3</v>
      </c>
      <c r="DO7" s="29">
        <f t="shared" si="7"/>
        <v>12</v>
      </c>
      <c r="DQ7" s="30"/>
      <c r="DR7" s="30"/>
    </row>
    <row r="8" spans="1:127" x14ac:dyDescent="0.25">
      <c r="A8" s="247"/>
      <c r="B8" s="179" t="s">
        <v>124</v>
      </c>
      <c r="C8" s="98">
        <v>0</v>
      </c>
      <c r="D8" s="99"/>
      <c r="E8" s="99"/>
      <c r="F8" s="179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187">
        <v>0</v>
      </c>
      <c r="Y8" s="154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3</v>
      </c>
      <c r="DM8" s="29">
        <f t="shared" si="7"/>
        <v>18</v>
      </c>
      <c r="DN8" s="29">
        <f t="shared" si="7"/>
        <v>3</v>
      </c>
      <c r="DO8" s="29">
        <f t="shared" si="7"/>
        <v>12</v>
      </c>
      <c r="DQ8" s="30"/>
      <c r="DR8" s="30"/>
    </row>
    <row r="9" spans="1:127" x14ac:dyDescent="0.25">
      <c r="A9" s="247"/>
      <c r="B9" s="179" t="s">
        <v>122</v>
      </c>
      <c r="C9" s="98">
        <v>0</v>
      </c>
      <c r="D9" s="179" t="s">
        <v>134</v>
      </c>
      <c r="E9" s="98">
        <v>3</v>
      </c>
      <c r="F9" s="179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187">
        <v>0</v>
      </c>
      <c r="Y9" s="154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3</v>
      </c>
      <c r="DM9" s="29">
        <f t="shared" si="7"/>
        <v>18</v>
      </c>
      <c r="DN9" s="29">
        <f t="shared" si="7"/>
        <v>3</v>
      </c>
      <c r="DO9" s="29">
        <f t="shared" si="7"/>
        <v>12</v>
      </c>
      <c r="DQ9" s="28">
        <f>DL9*DM9/'EQUIP SUM (UNCLASS)'!AD9</f>
        <v>14.210526315789474</v>
      </c>
      <c r="DR9" s="28">
        <f>DL9*DM9/'EQUIP SUM (UNCLASS)'!AD9</f>
        <v>14.210526315789474</v>
      </c>
      <c r="DS9" s="28">
        <f>DN9*DO9/'EQUIP SUM (UNCLASS)'!AD9</f>
        <v>9.4736842105263168</v>
      </c>
      <c r="DT9" s="28">
        <f>DN9*DO9/'EQUIP SUM (UNCLASS)'!AD9</f>
        <v>9.4736842105263168</v>
      </c>
    </row>
    <row r="10" spans="1:127" x14ac:dyDescent="0.25">
      <c r="A10" s="247"/>
      <c r="B10" s="179" t="s">
        <v>127</v>
      </c>
      <c r="C10" s="98">
        <v>0</v>
      </c>
      <c r="D10" s="179" t="s">
        <v>135</v>
      </c>
      <c r="E10" s="98">
        <v>18</v>
      </c>
      <c r="F10" s="179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187">
        <v>0</v>
      </c>
      <c r="Y10" s="154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3</v>
      </c>
      <c r="DM10" s="29">
        <f t="shared" si="7"/>
        <v>18</v>
      </c>
      <c r="DN10" s="29">
        <f t="shared" si="7"/>
        <v>3</v>
      </c>
      <c r="DO10" s="29">
        <f t="shared" si="7"/>
        <v>12</v>
      </c>
      <c r="DQ10" s="31"/>
      <c r="DR10" s="31"/>
    </row>
    <row r="11" spans="1:127" x14ac:dyDescent="0.25">
      <c r="A11" s="247"/>
      <c r="B11" s="179" t="s">
        <v>24</v>
      </c>
      <c r="C11" s="98">
        <v>0</v>
      </c>
      <c r="D11" s="179" t="s">
        <v>136</v>
      </c>
      <c r="E11" s="98">
        <v>3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187">
        <v>0</v>
      </c>
      <c r="Y11" s="154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3</v>
      </c>
      <c r="DM11" s="29">
        <f t="shared" si="7"/>
        <v>18</v>
      </c>
      <c r="DN11" s="29">
        <f t="shared" si="7"/>
        <v>3</v>
      </c>
      <c r="DO11" s="29">
        <f t="shared" si="7"/>
        <v>12</v>
      </c>
      <c r="DQ11" s="31"/>
      <c r="DR11" s="31"/>
    </row>
    <row r="12" spans="1:127" x14ac:dyDescent="0.25">
      <c r="A12" s="247"/>
      <c r="B12" s="179" t="s">
        <v>128</v>
      </c>
      <c r="C12" s="98">
        <v>0</v>
      </c>
      <c r="D12" s="179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187">
        <v>0</v>
      </c>
      <c r="Y12" s="154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3</v>
      </c>
      <c r="DM12" s="29">
        <f t="shared" si="7"/>
        <v>18</v>
      </c>
      <c r="DN12" s="29">
        <f t="shared" si="7"/>
        <v>3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79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187">
        <v>0</v>
      </c>
      <c r="Y13" s="154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3</v>
      </c>
      <c r="DM13" s="29">
        <f t="shared" si="7"/>
        <v>18</v>
      </c>
      <c r="DN13" s="29">
        <f t="shared" si="7"/>
        <v>3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79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187">
        <v>0</v>
      </c>
      <c r="Y14" s="154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3</v>
      </c>
      <c r="DM14" s="29">
        <f t="shared" si="7"/>
        <v>18</v>
      </c>
      <c r="DN14" s="29">
        <f t="shared" si="7"/>
        <v>3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79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187">
        <v>0</v>
      </c>
      <c r="Y15" s="154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3</v>
      </c>
      <c r="DM15" s="29">
        <f t="shared" si="7"/>
        <v>18</v>
      </c>
      <c r="DN15" s="29">
        <f t="shared" si="7"/>
        <v>3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79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187">
        <v>0</v>
      </c>
      <c r="Y16" s="154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3</v>
      </c>
      <c r="DM16" s="29">
        <f t="shared" si="7"/>
        <v>18</v>
      </c>
      <c r="DN16" s="29">
        <f t="shared" si="7"/>
        <v>3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79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187">
        <v>0</v>
      </c>
      <c r="Y17" s="154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3</v>
      </c>
      <c r="DM17" s="29">
        <f t="shared" si="7"/>
        <v>18</v>
      </c>
      <c r="DN17" s="29">
        <f t="shared" si="7"/>
        <v>3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187">
        <v>0</v>
      </c>
      <c r="Y18" s="154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3</v>
      </c>
      <c r="DM18" s="29">
        <f t="shared" si="7"/>
        <v>18</v>
      </c>
      <c r="DN18" s="29">
        <f t="shared" si="7"/>
        <v>3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187">
        <v>0</v>
      </c>
      <c r="Y19" s="154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3</v>
      </c>
      <c r="DM19" s="29">
        <f t="shared" si="7"/>
        <v>18</v>
      </c>
      <c r="DN19" s="29">
        <f t="shared" si="7"/>
        <v>3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187">
        <v>0</v>
      </c>
      <c r="Y20" s="154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3</v>
      </c>
      <c r="DM20" s="29">
        <f t="shared" si="24"/>
        <v>18</v>
      </c>
      <c r="DN20" s="29">
        <f t="shared" si="24"/>
        <v>3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187">
        <v>0</v>
      </c>
      <c r="Y21" s="154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3</v>
      </c>
      <c r="DM21" s="29">
        <f t="shared" si="24"/>
        <v>18</v>
      </c>
      <c r="DN21" s="29">
        <f t="shared" si="24"/>
        <v>3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187">
        <v>0</v>
      </c>
      <c r="Y22" s="154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3</v>
      </c>
      <c r="DM22" s="29">
        <f t="shared" si="24"/>
        <v>18</v>
      </c>
      <c r="DN22" s="29">
        <f t="shared" si="24"/>
        <v>3</v>
      </c>
      <c r="DO22" s="29">
        <f t="shared" si="24"/>
        <v>12</v>
      </c>
      <c r="DQ22" s="28">
        <f>DL22*DM22/'EQUIP SUM (UNCLASS)'!AD22</f>
        <v>5.4</v>
      </c>
      <c r="DR22" s="28">
        <f>DL22*DM22/'EQUIP SUM (UNCLASS)'!AD22</f>
        <v>5.4</v>
      </c>
      <c r="DS22" s="28">
        <f>DN22*DO22/'EQUIP SUM (UNCLASS)'!AD22</f>
        <v>3.6</v>
      </c>
      <c r="DT22" s="28">
        <f>DN22*DO22/'EQUIP SUM (UNCLASS)'!AD22</f>
        <v>3.6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187">
        <v>0</v>
      </c>
      <c r="Y23" s="154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3</v>
      </c>
      <c r="DM23" s="29">
        <f t="shared" si="24"/>
        <v>18</v>
      </c>
      <c r="DN23" s="29">
        <f t="shared" si="24"/>
        <v>3</v>
      </c>
      <c r="DO23" s="29">
        <f t="shared" si="24"/>
        <v>12</v>
      </c>
      <c r="DQ23" s="28">
        <f>DL23*DM23/'EQUIP SUM (UNCLASS)'!AD23</f>
        <v>90</v>
      </c>
      <c r="DR23" s="28">
        <f>DL23*DM23/'EQUIP SUM (UNCLASS)'!AD23</f>
        <v>90</v>
      </c>
      <c r="DS23" s="28">
        <f>DN23*DO23/'EQUIP SUM (UNCLASS)'!AD23</f>
        <v>60</v>
      </c>
      <c r="DT23" s="28">
        <f>DN23*DO23/'EQUIP SUM (UNCLASS)'!AD23</f>
        <v>60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187">
        <v>0</v>
      </c>
      <c r="Y24" s="154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3</v>
      </c>
      <c r="DM24" s="29">
        <f t="shared" si="24"/>
        <v>18</v>
      </c>
      <c r="DN24" s="29">
        <f t="shared" si="24"/>
        <v>3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187">
        <v>0</v>
      </c>
      <c r="Y25" s="154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3</v>
      </c>
      <c r="DM25" s="29">
        <f t="shared" si="24"/>
        <v>18</v>
      </c>
      <c r="DN25" s="29">
        <f t="shared" si="24"/>
        <v>3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187">
        <v>0</v>
      </c>
      <c r="Y26" s="154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3</v>
      </c>
      <c r="DM26" s="29">
        <f t="shared" si="24"/>
        <v>18</v>
      </c>
      <c r="DN26" s="29">
        <f t="shared" si="24"/>
        <v>3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187">
        <v>0</v>
      </c>
      <c r="Y27" s="154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3</v>
      </c>
      <c r="DM27" s="29">
        <f t="shared" si="24"/>
        <v>18</v>
      </c>
      <c r="DN27" s="29">
        <f t="shared" si="24"/>
        <v>3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187">
        <v>0</v>
      </c>
      <c r="Y28" s="154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3</v>
      </c>
      <c r="DM28" s="29">
        <f t="shared" si="24"/>
        <v>18</v>
      </c>
      <c r="DN28" s="29">
        <f t="shared" si="24"/>
        <v>3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187">
        <v>0</v>
      </c>
      <c r="Y29" s="154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3</v>
      </c>
      <c r="DM29" s="29">
        <f t="shared" si="24"/>
        <v>18</v>
      </c>
      <c r="DN29" s="29">
        <f t="shared" si="24"/>
        <v>3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187">
        <v>0</v>
      </c>
      <c r="Y30" s="154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3</v>
      </c>
      <c r="DM30" s="29">
        <f t="shared" si="24"/>
        <v>18</v>
      </c>
      <c r="DN30" s="29">
        <f t="shared" si="24"/>
        <v>3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187">
        <v>0</v>
      </c>
      <c r="Y31" s="154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3</v>
      </c>
      <c r="DM31" s="29">
        <f t="shared" si="24"/>
        <v>18</v>
      </c>
      <c r="DN31" s="29">
        <f t="shared" si="24"/>
        <v>3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187">
        <v>0</v>
      </c>
      <c r="Y32" s="154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3</v>
      </c>
      <c r="DM32" s="29">
        <f t="shared" si="24"/>
        <v>18</v>
      </c>
      <c r="DN32" s="29">
        <f t="shared" si="24"/>
        <v>3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187">
        <v>0</v>
      </c>
      <c r="Y33" s="154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3</v>
      </c>
      <c r="DM33" s="29">
        <f t="shared" si="24"/>
        <v>18</v>
      </c>
      <c r="DN33" s="29">
        <f t="shared" si="24"/>
        <v>3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187">
        <v>0</v>
      </c>
      <c r="Y34" s="154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3</v>
      </c>
      <c r="DM34" s="29">
        <f t="shared" si="24"/>
        <v>18</v>
      </c>
      <c r="DN34" s="29">
        <f t="shared" si="24"/>
        <v>3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187">
        <v>0</v>
      </c>
      <c r="Y35" s="154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3</v>
      </c>
      <c r="DM35" s="29">
        <f t="shared" si="24"/>
        <v>18</v>
      </c>
      <c r="DN35" s="29">
        <f t="shared" si="24"/>
        <v>3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187">
        <v>0</v>
      </c>
      <c r="Y36" s="154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3</v>
      </c>
      <c r="DM36" s="29">
        <f t="shared" si="44"/>
        <v>18</v>
      </c>
      <c r="DN36" s="29">
        <f t="shared" si="44"/>
        <v>3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187">
        <v>0</v>
      </c>
      <c r="Y37" s="154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3</v>
      </c>
      <c r="DM37" s="29">
        <f t="shared" si="44"/>
        <v>18</v>
      </c>
      <c r="DN37" s="29">
        <f t="shared" si="44"/>
        <v>3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187">
        <v>0</v>
      </c>
      <c r="Y38" s="154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3</v>
      </c>
      <c r="DM38" s="29">
        <f t="shared" si="44"/>
        <v>18</v>
      </c>
      <c r="DN38" s="29">
        <f t="shared" si="44"/>
        <v>3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187">
        <v>0</v>
      </c>
      <c r="Y39" s="154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3</v>
      </c>
      <c r="DM39" s="29">
        <f t="shared" si="44"/>
        <v>18</v>
      </c>
      <c r="DN39" s="29">
        <f t="shared" si="44"/>
        <v>3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187">
        <v>0</v>
      </c>
      <c r="Y40" s="154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3</v>
      </c>
      <c r="DM40" s="29">
        <f t="shared" si="44"/>
        <v>18</v>
      </c>
      <c r="DN40" s="29">
        <f t="shared" si="44"/>
        <v>3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187">
        <v>0</v>
      </c>
      <c r="Y41" s="154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3</v>
      </c>
      <c r="DM41" s="29">
        <f t="shared" si="44"/>
        <v>18</v>
      </c>
      <c r="DN41" s="29">
        <f t="shared" si="44"/>
        <v>3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187">
        <v>0</v>
      </c>
      <c r="Y42" s="154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3</v>
      </c>
      <c r="DM42" s="29">
        <f t="shared" si="44"/>
        <v>18</v>
      </c>
      <c r="DN42" s="29">
        <f t="shared" si="44"/>
        <v>3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187">
        <v>0</v>
      </c>
      <c r="Y43" s="154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3</v>
      </c>
      <c r="DM43" s="29">
        <f t="shared" si="44"/>
        <v>18</v>
      </c>
      <c r="DN43" s="29">
        <f t="shared" si="44"/>
        <v>3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187">
        <v>0</v>
      </c>
      <c r="Y44" s="154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3</v>
      </c>
      <c r="DM44" s="29">
        <f t="shared" si="44"/>
        <v>18</v>
      </c>
      <c r="DN44" s="29">
        <f t="shared" si="44"/>
        <v>3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187">
        <v>0</v>
      </c>
      <c r="Y45" s="154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3</v>
      </c>
      <c r="DM45" s="29">
        <f t="shared" si="44"/>
        <v>18</v>
      </c>
      <c r="DN45" s="29">
        <f t="shared" si="44"/>
        <v>3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187">
        <v>0</v>
      </c>
      <c r="Y46" s="154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3</v>
      </c>
      <c r="DM46" s="29">
        <f t="shared" si="44"/>
        <v>18</v>
      </c>
      <c r="DN46" s="29">
        <f t="shared" si="44"/>
        <v>3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187">
        <v>0</v>
      </c>
      <c r="Y47" s="154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3</v>
      </c>
      <c r="DM47" s="29">
        <f t="shared" si="44"/>
        <v>18</v>
      </c>
      <c r="DN47" s="29">
        <f t="shared" si="44"/>
        <v>3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187">
        <v>0</v>
      </c>
      <c r="Y48" s="154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3</v>
      </c>
      <c r="DM48" s="29">
        <f t="shared" si="44"/>
        <v>18</v>
      </c>
      <c r="DN48" s="29">
        <f t="shared" si="44"/>
        <v>3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187">
        <v>0</v>
      </c>
      <c r="Y49" s="154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3</v>
      </c>
      <c r="DM49" s="29">
        <f t="shared" si="44"/>
        <v>18</v>
      </c>
      <c r="DN49" s="29">
        <f t="shared" si="44"/>
        <v>3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187">
        <v>0</v>
      </c>
      <c r="Y50" s="154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3</v>
      </c>
      <c r="DM50" s="29">
        <f t="shared" si="44"/>
        <v>18</v>
      </c>
      <c r="DN50" s="29">
        <f t="shared" si="44"/>
        <v>3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187">
        <v>0</v>
      </c>
      <c r="Y51" s="154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3</v>
      </c>
      <c r="DM51" s="29">
        <f t="shared" si="44"/>
        <v>18</v>
      </c>
      <c r="DN51" s="29">
        <f t="shared" si="44"/>
        <v>3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187">
        <v>0</v>
      </c>
      <c r="Y52" s="154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3</v>
      </c>
      <c r="DM52" s="29">
        <f t="shared" si="61"/>
        <v>18</v>
      </c>
      <c r="DN52" s="29">
        <f t="shared" si="61"/>
        <v>3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187">
        <v>0</v>
      </c>
      <c r="Y53" s="154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3</v>
      </c>
      <c r="DM53" s="29">
        <f t="shared" si="61"/>
        <v>18</v>
      </c>
      <c r="DN53" s="29">
        <f t="shared" si="61"/>
        <v>3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187">
        <v>0</v>
      </c>
      <c r="Y54" s="154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3</v>
      </c>
      <c r="DM54" s="29">
        <f t="shared" si="61"/>
        <v>18</v>
      </c>
      <c r="DN54" s="29">
        <f t="shared" si="61"/>
        <v>3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187">
        <v>0</v>
      </c>
      <c r="Y55" s="154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3</v>
      </c>
      <c r="DM55" s="29">
        <f t="shared" si="61"/>
        <v>18</v>
      </c>
      <c r="DN55" s="29">
        <f t="shared" si="61"/>
        <v>3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187">
        <v>0</v>
      </c>
      <c r="Y56" s="154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3</v>
      </c>
      <c r="DM56" s="29">
        <f t="shared" si="61"/>
        <v>18</v>
      </c>
      <c r="DN56" s="29">
        <f t="shared" si="61"/>
        <v>3</v>
      </c>
      <c r="DO56" s="29">
        <f t="shared" si="61"/>
        <v>12</v>
      </c>
      <c r="DQ56" s="28">
        <f>DL56*DM56/'EQUIP SUM (UNCLASS)'!AD56</f>
        <v>12</v>
      </c>
      <c r="DR56" s="28">
        <f>DL56*DM56/'EQUIP SUM (UNCLASS)'!AD56</f>
        <v>12</v>
      </c>
      <c r="DS56" s="28">
        <f>DN56*DO56/'EQUIP SUM (UNCLASS)'!AD56</f>
        <v>8</v>
      </c>
      <c r="DT56" s="28">
        <f>DN56*DO56/'EQUIP SUM (UNCLASS)'!AD56</f>
        <v>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187">
        <v>0</v>
      </c>
      <c r="Y57" s="154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3</v>
      </c>
      <c r="DM57" s="29">
        <f t="shared" si="61"/>
        <v>18</v>
      </c>
      <c r="DN57" s="29">
        <f t="shared" si="61"/>
        <v>3</v>
      </c>
      <c r="DO57" s="29">
        <f t="shared" si="61"/>
        <v>12</v>
      </c>
      <c r="DQ57" s="28">
        <f>DL57*DM57/'EQUIP SUM (UNCLASS)'!AD57</f>
        <v>12</v>
      </c>
      <c r="DR57" s="28">
        <f>DL57*DM57/'EQUIP SUM (UNCLASS)'!AD57</f>
        <v>12</v>
      </c>
      <c r="DS57" s="28">
        <f>DN57*DO57/'EQUIP SUM (UNCLASS)'!AD57</f>
        <v>8</v>
      </c>
      <c r="DT57" s="28">
        <f>DN57*DO57/'EQUIP SUM (UNCLASS)'!AD57</f>
        <v>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187">
        <v>0</v>
      </c>
      <c r="Y58" s="154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3</v>
      </c>
      <c r="DM58" s="29">
        <f t="shared" si="61"/>
        <v>18</v>
      </c>
      <c r="DN58" s="29">
        <f t="shared" si="61"/>
        <v>3</v>
      </c>
      <c r="DO58" s="29">
        <f t="shared" si="61"/>
        <v>12</v>
      </c>
      <c r="DQ58" s="28">
        <f>DL58*DM58/'EQUIP SUM (UNCLASS)'!AD58</f>
        <v>12</v>
      </c>
      <c r="DR58" s="28">
        <f>DL58*DM58/'EQUIP SUM (UNCLASS)'!AD58</f>
        <v>12</v>
      </c>
      <c r="DS58" s="28">
        <f>DN58*DO58/'EQUIP SUM (UNCLASS)'!AD58</f>
        <v>8</v>
      </c>
      <c r="DT58" s="28">
        <f>DN58*DO58/'EQUIP SUM (UNCLASS)'!AD58</f>
        <v>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187">
        <v>0</v>
      </c>
      <c r="Y59" s="154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3</v>
      </c>
      <c r="DM59" s="29">
        <f t="shared" si="61"/>
        <v>18</v>
      </c>
      <c r="DN59" s="29">
        <f t="shared" si="61"/>
        <v>3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187">
        <v>0</v>
      </c>
      <c r="Y60" s="154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3</v>
      </c>
      <c r="DM60" s="29">
        <f t="shared" si="61"/>
        <v>18</v>
      </c>
      <c r="DN60" s="29">
        <f t="shared" si="61"/>
        <v>3</v>
      </c>
      <c r="DO60" s="29">
        <f t="shared" si="61"/>
        <v>12</v>
      </c>
      <c r="DQ60" s="28">
        <f>DL60*DM60/'EQUIP SUM (UNCLASS)'!AD60</f>
        <v>12</v>
      </c>
      <c r="DR60" s="28">
        <f>DL60*DM60/'EQUIP SUM (UNCLASS)'!AD60</f>
        <v>12</v>
      </c>
      <c r="DS60" s="28">
        <f>DN60*DO60/'EQUIP SUM (UNCLASS)'!AD60</f>
        <v>8</v>
      </c>
      <c r="DT60" s="28">
        <f>DN60*DO60/'EQUIP SUM (UNCLASS)'!AD60</f>
        <v>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187">
        <v>0</v>
      </c>
      <c r="Y61" s="154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3</v>
      </c>
      <c r="DM61" s="29">
        <f t="shared" si="61"/>
        <v>18</v>
      </c>
      <c r="DN61" s="29">
        <f t="shared" si="61"/>
        <v>3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187">
        <v>0</v>
      </c>
      <c r="Y62" s="154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3</v>
      </c>
      <c r="DM62" s="29">
        <f t="shared" si="61"/>
        <v>18</v>
      </c>
      <c r="DN62" s="29">
        <f t="shared" si="61"/>
        <v>3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187">
        <v>0</v>
      </c>
      <c r="Y63" s="154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3</v>
      </c>
      <c r="DM63" s="29">
        <f t="shared" si="61"/>
        <v>18</v>
      </c>
      <c r="DN63" s="29">
        <f t="shared" si="61"/>
        <v>3</v>
      </c>
      <c r="DO63" s="29">
        <f t="shared" si="61"/>
        <v>12</v>
      </c>
      <c r="DQ63" s="28">
        <f>DL63*DM63/'EQUIP SUM (UNCLASS)'!AD63</f>
        <v>5.4</v>
      </c>
      <c r="DR63" s="28">
        <f>DL63*DM63/'EQUIP SUM (UNCLASS)'!AD63</f>
        <v>5.4</v>
      </c>
      <c r="DS63" s="28">
        <f>DN63*DO63/'EQUIP SUM (UNCLASS)'!AD63</f>
        <v>3.6</v>
      </c>
      <c r="DT63" s="28">
        <f>DN63*DO63/'EQUIP SUM (UNCLASS)'!AD63</f>
        <v>3.6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187">
        <v>0</v>
      </c>
      <c r="Y64" s="154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3</v>
      </c>
      <c r="DM64" s="29">
        <f t="shared" si="61"/>
        <v>18</v>
      </c>
      <c r="DN64" s="29">
        <f t="shared" si="61"/>
        <v>3</v>
      </c>
      <c r="DO64" s="29">
        <f t="shared" si="61"/>
        <v>12</v>
      </c>
      <c r="DQ64" s="28">
        <f>DL64*DM64/'EQUIP SUM (UNCLASS)'!AD64</f>
        <v>7.9411764705882355</v>
      </c>
      <c r="DR64" s="28">
        <f>DL64*DM64/'EQUIP SUM (UNCLASS)'!AD64</f>
        <v>7.9411764705882355</v>
      </c>
      <c r="DS64" s="28">
        <f>DN64*DO64/'EQUIP SUM (UNCLASS)'!AD64</f>
        <v>5.2941176470588234</v>
      </c>
      <c r="DT64" s="28">
        <f>DN64*DO64/'EQUIP SUM (UNCLASS)'!AD64</f>
        <v>5.2941176470588234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187">
        <v>0</v>
      </c>
      <c r="Y65" s="154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3</v>
      </c>
      <c r="DM65" s="29">
        <f t="shared" si="61"/>
        <v>18</v>
      </c>
      <c r="DN65" s="29">
        <f t="shared" si="61"/>
        <v>3</v>
      </c>
      <c r="DO65" s="29">
        <f t="shared" si="61"/>
        <v>12</v>
      </c>
      <c r="DQ65" s="28">
        <f>DL65*DM65/'EQUIP SUM (UNCLASS)'!AD65</f>
        <v>7.9411764705882355</v>
      </c>
      <c r="DR65" s="28">
        <f>DL65*DM65/'EQUIP SUM (UNCLASS)'!AD65</f>
        <v>7.9411764705882355</v>
      </c>
      <c r="DS65" s="28">
        <f>DN65*DO65/'EQUIP SUM (UNCLASS)'!AD65</f>
        <v>5.2941176470588234</v>
      </c>
      <c r="DT65" s="28">
        <f>DN65*DO65/'EQUIP SUM (UNCLASS)'!AD65</f>
        <v>5.2941176470588234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187">
        <v>0</v>
      </c>
      <c r="Y66" s="154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3</v>
      </c>
      <c r="DM66" s="29">
        <f t="shared" si="61"/>
        <v>18</v>
      </c>
      <c r="DN66" s="29">
        <f t="shared" si="61"/>
        <v>3</v>
      </c>
      <c r="DO66" s="29">
        <f t="shared" si="61"/>
        <v>12</v>
      </c>
      <c r="DQ66" s="28">
        <f>DL66*DM66/'EQUIP SUM (UNCLASS)'!AD66</f>
        <v>5.4</v>
      </c>
      <c r="DR66" s="28">
        <f>DL66*DM66/'EQUIP SUM (UNCLASS)'!AD66</f>
        <v>5.4</v>
      </c>
      <c r="DS66" s="28">
        <f>DN66*DO66/'EQUIP SUM (UNCLASS)'!AD66</f>
        <v>3.6</v>
      </c>
      <c r="DT66" s="28">
        <f>DN66*DO66/'EQUIP SUM (UNCLASS)'!AD66</f>
        <v>3.6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187">
        <v>0</v>
      </c>
      <c r="Y67" s="154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3</v>
      </c>
      <c r="DM67" s="29">
        <f t="shared" si="61"/>
        <v>18</v>
      </c>
      <c r="DN67" s="29">
        <f t="shared" si="61"/>
        <v>3</v>
      </c>
      <c r="DO67" s="29">
        <f t="shared" si="61"/>
        <v>12</v>
      </c>
      <c r="DQ67" s="28">
        <f>DL67*DM67/'EQUIP SUM (UNCLASS)'!AD67</f>
        <v>5.4</v>
      </c>
      <c r="DR67" s="28">
        <f>DL67*DM67/'EQUIP SUM (UNCLASS)'!AD67</f>
        <v>5.4</v>
      </c>
      <c r="DS67" s="28">
        <f>DN67*DO67/'EQUIP SUM (UNCLASS)'!AD67</f>
        <v>3.6</v>
      </c>
      <c r="DT67" s="28">
        <f>DN67*DO67/'EQUIP SUM (UNCLASS)'!AD67</f>
        <v>3.6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187">
        <v>0</v>
      </c>
      <c r="Y68" s="154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3</v>
      </c>
      <c r="DM68" s="29">
        <f t="shared" si="84"/>
        <v>18</v>
      </c>
      <c r="DN68" s="29">
        <f t="shared" si="84"/>
        <v>3</v>
      </c>
      <c r="DO68" s="29">
        <f t="shared" si="84"/>
        <v>12</v>
      </c>
      <c r="DQ68" s="28">
        <f>DL68*DM68/'EQUIP SUM (UNCLASS)'!AD68</f>
        <v>5.4</v>
      </c>
      <c r="DR68" s="28">
        <f>DL68*DM68/'EQUIP SUM (UNCLASS)'!AD68</f>
        <v>5.4</v>
      </c>
      <c r="DS68" s="28">
        <f>DN68*DO68/'EQUIP SUM (UNCLASS)'!AD68</f>
        <v>3.6</v>
      </c>
      <c r="DT68" s="28">
        <f>DN68*DO68/'EQUIP SUM (UNCLASS)'!AD68</f>
        <v>3.6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187">
        <v>0</v>
      </c>
      <c r="Y69" s="154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3</v>
      </c>
      <c r="DM69" s="29">
        <f t="shared" si="84"/>
        <v>18</v>
      </c>
      <c r="DN69" s="29">
        <f t="shared" si="84"/>
        <v>3</v>
      </c>
      <c r="DO69" s="29">
        <f t="shared" si="84"/>
        <v>12</v>
      </c>
      <c r="DQ69" s="28">
        <f>DL69*DM69/'EQUIP SUM (UNCLASS)'!AD69</f>
        <v>5.4</v>
      </c>
      <c r="DR69" s="28">
        <f>DL69*DM69/'EQUIP SUM (UNCLASS)'!AD69</f>
        <v>5.4</v>
      </c>
      <c r="DS69" s="28">
        <f>DN69*DO69/'EQUIP SUM (UNCLASS)'!AD69</f>
        <v>3.6</v>
      </c>
      <c r="DT69" s="28">
        <f>DN69*DO69/'EQUIP SUM (UNCLASS)'!AD69</f>
        <v>3.6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187">
        <v>0</v>
      </c>
      <c r="Y70" s="154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3</v>
      </c>
      <c r="DM70" s="29">
        <f t="shared" si="84"/>
        <v>18</v>
      </c>
      <c r="DN70" s="29">
        <f t="shared" si="84"/>
        <v>3</v>
      </c>
      <c r="DO70" s="29">
        <f t="shared" si="84"/>
        <v>12</v>
      </c>
      <c r="DQ70" s="28">
        <f>DL70*DM70/'EQUIP SUM (UNCLASS)'!AD70</f>
        <v>5.4</v>
      </c>
      <c r="DR70" s="28">
        <f>DL70*DM70/'EQUIP SUM (UNCLASS)'!AD70</f>
        <v>5.4</v>
      </c>
      <c r="DS70" s="28">
        <f>DN70*DO70/'EQUIP SUM (UNCLASS)'!AD70</f>
        <v>3.6</v>
      </c>
      <c r="DT70" s="28">
        <f>DN70*DO70/'EQUIP SUM (UNCLASS)'!AD70</f>
        <v>3.6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(UNCLASS)'!B2+'CEB(UNCLASS)'!C6*'CL V SUM (UNCLASS)'!B3+'CEB(UNCLASS)'!C7*'CL V SUM (UNCLASS)'!B4+'CEB(UNCLASS)'!C8*'CL V SUM (UNCLASS)'!B5+'CEB(UNCLASS)'!C9*'CL V SUM (UNCLASS)'!B6+'CEB(UNCLASS)'!C10*'CL V SUM (UNCLASS)'!B7+'CEB(UNCLASS)'!C11*'CL V SUM (UNCLASS)'!B8+'CEB(UNCLASS)'!C12*'CL V SUM (UNCLASS)'!B9+'CEB(UNCLASS)'!C13*'CL V SUM (UNCLASS)'!B10+'CEB(UNCLASS)'!C14*'CL V SUM (UNCLASS)'!B11+'CEB(UNCLASS)'!C15*'CL V SUM (UNCLASS)'!B12+'CEB(UNCLASS)'!C16*'CL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187">
        <v>0</v>
      </c>
      <c r="Y71" s="154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3</v>
      </c>
      <c r="DM71" s="29">
        <f t="shared" si="84"/>
        <v>18</v>
      </c>
      <c r="DN71" s="29">
        <f t="shared" si="84"/>
        <v>3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(UNCLASS)'!D2+'CEB(UNCLASS)'!C6*'CL V SUM (UNCLASS)'!D3+'CEB(UNCLASS)'!C7*'CL V SUM (UNCLASS)'!D4+'CEB(UNCLASS)'!C8*'CL V SUM (UNCLASS)'!D5+'CEB(UNCLASS)'!C9*'CL V SUM (UNCLASS)'!D6+'CEB(UNCLASS)'!C10*'CL V SUM (UNCLASS)'!D7+'CEB(UNCLASS)'!C11*'CL V SUM (UNCLASS)'!D8+'CEB(UNCLASS)'!C12*'CL V SUM (UNCLASS)'!D9+'CEB(UNCLASS)'!C13*'CL V SUM (UNCLASS)'!D10+'CEB(UNCLASS)'!C14*'CL V SUM (UNCLASS)'!D11+'CEB(UNCLASS)'!C15*'CL V SUM (UNCLASS)'!D12+'CEB(UNCLASS)'!C16*'CL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187">
        <v>0</v>
      </c>
      <c r="Y72" s="154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3</v>
      </c>
      <c r="DM72" s="29">
        <f t="shared" si="84"/>
        <v>18</v>
      </c>
      <c r="DN72" s="29">
        <f t="shared" si="84"/>
        <v>3</v>
      </c>
      <c r="DO72" s="29">
        <f t="shared" si="84"/>
        <v>12</v>
      </c>
      <c r="DQ72" s="28">
        <f>DL72*DM72/'EQUIP SUM (UNCLASS)'!AD72</f>
        <v>5.8064516129032251</v>
      </c>
      <c r="DR72" s="28">
        <f>DL72*DM72/'EQUIP SUM (UNCLASS)'!AD72</f>
        <v>5.8064516129032251</v>
      </c>
      <c r="DS72" s="28">
        <f>DN72*DO72/'EQUIP SUM (UNCLASS)'!AD72</f>
        <v>3.8709677419354835</v>
      </c>
      <c r="DT72" s="28">
        <f>DN72*DO72/'EQUIP SUM (UNCLASS)'!AD72</f>
        <v>3.8709677419354835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187">
        <v>0</v>
      </c>
      <c r="Y73" s="154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3</v>
      </c>
      <c r="DM73" s="29">
        <f t="shared" si="84"/>
        <v>18</v>
      </c>
      <c r="DN73" s="29">
        <f t="shared" si="84"/>
        <v>3</v>
      </c>
      <c r="DO73" s="29">
        <f t="shared" si="84"/>
        <v>12</v>
      </c>
      <c r="DQ73" s="28">
        <f>DL73*DM73/'EQUIP SUM (UNCLASS)'!AD73</f>
        <v>5.4</v>
      </c>
      <c r="DR73" s="28">
        <f>DL73*DM73/'EQUIP SUM (UNCLASS)'!AD73</f>
        <v>5.4</v>
      </c>
      <c r="DS73" s="28">
        <f>DN73*DO73/'EQUIP SUM (UNCLASS)'!AD73</f>
        <v>3.6</v>
      </c>
      <c r="DT73" s="28">
        <f>DN73*DO73/'EQUIP SUM (UNCLASS)'!AD73</f>
        <v>3.6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187">
        <v>0</v>
      </c>
      <c r="Y74" s="154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3</v>
      </c>
      <c r="DM74" s="29">
        <f t="shared" si="84"/>
        <v>18</v>
      </c>
      <c r="DN74" s="29">
        <f t="shared" si="84"/>
        <v>3</v>
      </c>
      <c r="DO74" s="29">
        <f t="shared" si="84"/>
        <v>12</v>
      </c>
      <c r="DQ74" s="28">
        <f>DL74*DM74/'EQUIP SUM (UNCLASS)'!AD74</f>
        <v>5.4</v>
      </c>
      <c r="DR74" s="28">
        <f>DL74*DM74/'EQUIP SUM (UNCLASS)'!AD74</f>
        <v>5.4</v>
      </c>
      <c r="DS74" s="28">
        <f>DN74*DO74/'EQUIP SUM (UNCLASS)'!AD74</f>
        <v>3.6</v>
      </c>
      <c r="DT74" s="28">
        <f>DN74*DO74/'EQUIP SUM (UNCLASS)'!AD74</f>
        <v>3.6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(UNCLASS)'!E2+'CEB(UNCLASS)'!C6*'CL V SUM (UNCLASS)'!E3+'CEB(UNCLASS)'!C7*'CL V SUM (UNCLASS)'!E4+'CEB(UNCLASS)'!C8*'CL V SUM (UNCLASS)'!E5+'CEB(UNCLASS)'!C9*'CL V SUM (UNCLASS)'!E6+'CEB(UNCLASS)'!C10*'CL V SUM (UNCLASS)'!E7+'CEB(UNCLASS)'!C11*'CL V SUM (UNCLASS)'!E8+'CEB(UNCLASS)'!C12*'CL V SUM (UNCLASS)'!E9+'CEB(UNCLASS)'!C13*'CL V SUM (UNCLASS)'!E10+'CEB(UNCLASS)'!C14*'CL V SUM (UNCLASS)'!E11+'CEB(UNCLASS)'!C15*'CL V SUM (UNCLASS)'!E12+'CEB(UNCLASS)'!C16*'CL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187">
        <v>0</v>
      </c>
      <c r="Y75" s="154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3</v>
      </c>
      <c r="DM75" s="29">
        <f t="shared" si="84"/>
        <v>18</v>
      </c>
      <c r="DN75" s="29">
        <f t="shared" si="84"/>
        <v>3</v>
      </c>
      <c r="DO75" s="29">
        <f t="shared" si="84"/>
        <v>12</v>
      </c>
      <c r="DQ75" s="28">
        <f>DL75*DM75/'EQUIP SUM (UNCLASS)'!AD75</f>
        <v>5.4</v>
      </c>
      <c r="DR75" s="28">
        <f>DL75*DM75/'EQUIP SUM (UNCLASS)'!AD75</f>
        <v>5.4</v>
      </c>
      <c r="DS75" s="28">
        <f>DN75*DO75/'EQUIP SUM (UNCLASS)'!AD75</f>
        <v>3.6</v>
      </c>
      <c r="DT75" s="28">
        <f>DN75*DO75/'EQUIP SUM (UNCLASS)'!AD75</f>
        <v>3.6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(UNCLASS)'!G2+'CEB(UNCLASS)'!C6*'CL V SUM (UNCLASS)'!G3+'CEB(UNCLASS)'!C7*'CL V SUM (UNCLASS)'!G4+'CEB(UNCLASS)'!C8*'CL V SUM (UNCLASS)'!G5+'CEB(UNCLASS)'!C9*'CL V SUM (UNCLASS)'!G6+'CEB(UNCLASS)'!C10*'CL V SUM (UNCLASS)'!G7+'CEB(UNCLASS)'!C11*'CL V SUM (UNCLASS)'!G8+'CEB(UNCLASS)'!C12*'CL V SUM (UNCLASS)'!G9+'CEB(UNCLASS)'!C13*'CL V SUM (UNCLASS)'!G10+'CEB(UNCLASS)'!C14*'CL V SUM (UNCLASS)'!G11+'CEB(UNCLASS)'!C15*'CL V SUM (UNCLASS)'!G12+'CEB(UNCLASS)'!C16*'CL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187">
        <v>0</v>
      </c>
      <c r="Y76" s="154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3</v>
      </c>
      <c r="DM76" s="29">
        <f t="shared" si="84"/>
        <v>18</v>
      </c>
      <c r="DN76" s="29">
        <f t="shared" si="84"/>
        <v>3</v>
      </c>
      <c r="DO76" s="29">
        <f t="shared" si="84"/>
        <v>12</v>
      </c>
      <c r="DQ76" s="28">
        <f>DL76*DM76/'EQUIP SUM (UNCLASS)'!AD76</f>
        <v>5.4</v>
      </c>
      <c r="DR76" s="28">
        <f>DL76*DM76/'EQUIP SUM (UNCLASS)'!AD76</f>
        <v>5.4</v>
      </c>
      <c r="DS76" s="28">
        <f>DN76*DO76/'EQUIP SUM (UNCLASS)'!AD76</f>
        <v>3.6</v>
      </c>
      <c r="DT76" s="28">
        <f>DN76*DO76/'EQUIP SUM (UNCLASS)'!AD76</f>
        <v>3.6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187">
        <v>0</v>
      </c>
      <c r="Y77" s="154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3</v>
      </c>
      <c r="DM77" s="29">
        <f t="shared" si="84"/>
        <v>18</v>
      </c>
      <c r="DN77" s="29">
        <f t="shared" si="84"/>
        <v>3</v>
      </c>
      <c r="DO77" s="29">
        <f t="shared" si="84"/>
        <v>12</v>
      </c>
      <c r="DQ77" s="28">
        <f>DL77*DM77/'EQUIP SUM (UNCLASS)'!AD77</f>
        <v>10.8</v>
      </c>
      <c r="DR77" s="28">
        <f>DL77*DM77/'EQUIP SUM (UNCLASS)'!AD77</f>
        <v>10.8</v>
      </c>
      <c r="DS77" s="28">
        <f>DN77*DO77/'EQUIP SUM (UNCLASS)'!AD77</f>
        <v>7.2</v>
      </c>
      <c r="DT77" s="28">
        <f>DN77*DO77/'EQUIP SUM (UNCLASS)'!AD77</f>
        <v>7.2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187">
        <v>0</v>
      </c>
      <c r="Y78" s="154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3</v>
      </c>
      <c r="DM78" s="29">
        <f t="shared" si="84"/>
        <v>18</v>
      </c>
      <c r="DN78" s="29">
        <f t="shared" si="84"/>
        <v>3</v>
      </c>
      <c r="DO78" s="29">
        <f t="shared" si="84"/>
        <v>12</v>
      </c>
      <c r="DQ78" s="28">
        <f>DL78*DM78/'EQUIP SUM (UNCLASS)'!AD78</f>
        <v>21.6</v>
      </c>
      <c r="DR78" s="28">
        <f>DL78*DM78/'EQUIP SUM (UNCLASS)'!AD78</f>
        <v>21.6</v>
      </c>
      <c r="DS78" s="28">
        <f>DN78*DO78/'EQUIP SUM (UNCLASS)'!AD78</f>
        <v>14.4</v>
      </c>
      <c r="DT78" s="28">
        <f>DN78*DO78/'EQUIP SUM (UNCLASS)'!AD78</f>
        <v>14.4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(UNCLASS)'!H2+'CEB(UNCLASS)'!C6*'CL V SUM (UNCLASS)'!H3+'CEB(UNCLASS)'!C7*'CL V SUM (UNCLASS)'!H4+'CEB(UNCLASS)'!C8*'CL V SUM (UNCLASS)'!H5+'CEB(UNCLASS)'!C9*'CL V SUM (UNCLASS)'!H6+'CEB(UNCLASS)'!C10*'CL V SUM (UNCLASS)'!H7+'CEB(UNCLASS)'!C11*'CL V SUM (UNCLASS)'!H8+'CEB(UNCLASS)'!C12*'CL V SUM (UNCLASS)'!H9+'CEB(UNCLASS)'!C13*'CL V SUM (UNCLASS)'!H10+'CEB(UNCLASS)'!C14*'CL V SUM (UNCLASS)'!H11+'CEB(UNCLASS)'!C15*'CL V SUM (UNCLASS)'!H12+'CEB(UNCLASS)'!C16*'CL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187">
        <v>0</v>
      </c>
      <c r="Y79" s="154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3</v>
      </c>
      <c r="DM79" s="29">
        <f t="shared" si="84"/>
        <v>18</v>
      </c>
      <c r="DN79" s="29">
        <f t="shared" si="84"/>
        <v>3</v>
      </c>
      <c r="DO79" s="29">
        <f t="shared" si="84"/>
        <v>12</v>
      </c>
      <c r="DQ79" s="28">
        <f>DL79*DM79/'EQUIP SUM (UNCLASS)'!AD79</f>
        <v>27</v>
      </c>
      <c r="DR79" s="28">
        <f>DL79*DM79/'EQUIP SUM (UNCLASS)'!AD79</f>
        <v>27</v>
      </c>
      <c r="DS79" s="28">
        <f>DN79*DO79/'EQUIP SUM (UNCLASS)'!AD79</f>
        <v>18</v>
      </c>
      <c r="DT79" s="28">
        <f>DN79*DO79/'EQUIP SUM (UNCLASS)'!AD79</f>
        <v>18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(UNCLASS)'!J2+'CEB(UNCLASS)'!C6*'CL V SUM (UNCLASS)'!J3+'CEB(UNCLASS)'!C7*'CL V SUM (UNCLASS)'!J4+'CEB(UNCLASS)'!C8*'CL V SUM (UNCLASS)'!J5+'CEB(UNCLASS)'!C9*'CL V SUM (UNCLASS)'!J6+'CEB(UNCLASS)'!C10*'CL V SUM (UNCLASS)'!J7+'CEB(UNCLASS)'!C11*'CL V SUM (UNCLASS)'!J8+'CEB(UNCLASS)'!C12*'CL V SUM (UNCLASS)'!J9+'CEB(UNCLASS)'!C13*'CL V SUM (UNCLASS)'!J10+'CEB(UNCLASS)'!C14*'CL V SUM (UNCLASS)'!J11+'CEB(UNCLASS)'!C15*'CL V SUM (UNCLASS)'!J12+'CEB(UNCLASS)'!C16*'CL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187">
        <v>0</v>
      </c>
      <c r="Y80" s="154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3</v>
      </c>
      <c r="DM80" s="29">
        <f t="shared" si="84"/>
        <v>18</v>
      </c>
      <c r="DN80" s="29">
        <f t="shared" si="84"/>
        <v>3</v>
      </c>
      <c r="DO80" s="29">
        <f t="shared" si="84"/>
        <v>12</v>
      </c>
      <c r="DQ80" s="28">
        <f>DL80*DM80/'EQUIP SUM (UNCLASS)'!AD80</f>
        <v>21.6</v>
      </c>
      <c r="DR80" s="28">
        <f>DL80*DM80/'EQUIP SUM (UNCLASS)'!AD80</f>
        <v>21.6</v>
      </c>
      <c r="DS80" s="28">
        <f>DN80*DO80/'EQUIP SUM (UNCLASS)'!AD80</f>
        <v>14.4</v>
      </c>
      <c r="DT80" s="28">
        <f>DN80*DO80/'EQUIP SUM (UNCLASS)'!AD80</f>
        <v>14.4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187">
        <v>0</v>
      </c>
      <c r="Y81" s="154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3</v>
      </c>
      <c r="DM81" s="29">
        <f t="shared" si="84"/>
        <v>18</v>
      </c>
      <c r="DN81" s="29">
        <f t="shared" si="84"/>
        <v>3</v>
      </c>
      <c r="DO81" s="29">
        <f t="shared" si="84"/>
        <v>12</v>
      </c>
      <c r="DQ81" s="28">
        <f>DL81*DM81/'EQUIP SUM (UNCLASS)'!AD81</f>
        <v>5.1428571428571432</v>
      </c>
      <c r="DR81" s="28">
        <f>DL81*DM81/'EQUIP SUM (UNCLASS)'!AD81</f>
        <v>5.1428571428571432</v>
      </c>
      <c r="DS81" s="28">
        <f>DN81*DO81/'EQUIP SUM (UNCLASS)'!AD81</f>
        <v>3.4285714285714284</v>
      </c>
      <c r="DT81" s="28">
        <f>DN81*DO81/'EQUIP SUM (UNCLASS)'!AD81</f>
        <v>3.4285714285714284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187">
        <v>0</v>
      </c>
      <c r="Y82" s="154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3</v>
      </c>
      <c r="DM82" s="29">
        <f t="shared" si="84"/>
        <v>18</v>
      </c>
      <c r="DN82" s="29">
        <f t="shared" si="84"/>
        <v>3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187">
        <v>0</v>
      </c>
      <c r="Y83" s="154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3</v>
      </c>
      <c r="DM83" s="29">
        <f t="shared" si="84"/>
        <v>18</v>
      </c>
      <c r="DN83" s="29">
        <f t="shared" si="84"/>
        <v>3</v>
      </c>
      <c r="DO83" s="29">
        <f t="shared" si="84"/>
        <v>12</v>
      </c>
      <c r="DQ83" s="28">
        <f>DL83*DM83/'EQUIP SUM (UNCLASS)'!AD83</f>
        <v>12</v>
      </c>
      <c r="DR83" s="28">
        <f>DL83*DM83/'EQUIP SUM (UNCLASS)'!AD83</f>
        <v>12</v>
      </c>
      <c r="DS83" s="28">
        <f>DN83*DO83/'EQUIP SUM (UNCLASS)'!AD83</f>
        <v>8</v>
      </c>
      <c r="DT83" s="28">
        <f>DN83*DO83/'EQUIP SUM (UNCLASS)'!AD83</f>
        <v>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187">
        <v>0</v>
      </c>
      <c r="Y84" s="154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3</v>
      </c>
      <c r="DM84" s="29">
        <f t="shared" si="101"/>
        <v>18</v>
      </c>
      <c r="DN84" s="29">
        <f t="shared" si="101"/>
        <v>3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187">
        <v>0</v>
      </c>
      <c r="Y85" s="154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3</v>
      </c>
      <c r="DM85" s="29">
        <f t="shared" si="101"/>
        <v>18</v>
      </c>
      <c r="DN85" s="29">
        <f t="shared" si="101"/>
        <v>3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187">
        <v>0</v>
      </c>
      <c r="Y86" s="154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3</v>
      </c>
      <c r="DM86" s="29">
        <f t="shared" si="101"/>
        <v>18</v>
      </c>
      <c r="DN86" s="29">
        <f t="shared" si="101"/>
        <v>3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187">
        <v>0</v>
      </c>
      <c r="Y87" s="154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3</v>
      </c>
      <c r="DM87" s="29">
        <f t="shared" si="101"/>
        <v>18</v>
      </c>
      <c r="DN87" s="29">
        <f t="shared" si="101"/>
        <v>3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187">
        <v>0</v>
      </c>
      <c r="Y88" s="154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3</v>
      </c>
      <c r="DM88" s="29">
        <f t="shared" si="101"/>
        <v>18</v>
      </c>
      <c r="DN88" s="29">
        <f t="shared" si="101"/>
        <v>3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187">
        <v>0</v>
      </c>
      <c r="Y89" s="154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3</v>
      </c>
      <c r="DM89" s="29">
        <f t="shared" si="101"/>
        <v>18</v>
      </c>
      <c r="DN89" s="29">
        <f t="shared" si="101"/>
        <v>3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187">
        <v>0</v>
      </c>
      <c r="Y90" s="154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3</v>
      </c>
      <c r="DM90" s="29">
        <f t="shared" si="101"/>
        <v>18</v>
      </c>
      <c r="DN90" s="29">
        <f t="shared" si="101"/>
        <v>3</v>
      </c>
      <c r="DO90" s="29">
        <f t="shared" si="101"/>
        <v>12</v>
      </c>
      <c r="DQ90" s="28">
        <f>DL90*DM90/'EQUIP SUM (UNCLASS)'!AD90</f>
        <v>27</v>
      </c>
      <c r="DR90" s="28">
        <f>DL90*DM90/'EQUIP SUM (UNCLASS)'!AD90</f>
        <v>27</v>
      </c>
      <c r="DS90" s="28">
        <f>DN90*DO90/'EQUIP SUM (UNCLASS)'!AD90</f>
        <v>18</v>
      </c>
      <c r="DT90" s="28">
        <f>DN90*DO90/'EQUIP SUM (UNCLASS)'!AD90</f>
        <v>18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187">
        <v>0</v>
      </c>
      <c r="Y91" s="154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3</v>
      </c>
      <c r="DM91" s="29">
        <f t="shared" si="101"/>
        <v>18</v>
      </c>
      <c r="DN91" s="29">
        <f t="shared" si="101"/>
        <v>3</v>
      </c>
      <c r="DO91" s="29">
        <f t="shared" si="101"/>
        <v>12</v>
      </c>
      <c r="DQ91" s="28">
        <f>DL91*DM91/'EQUIP SUM (UNCLASS)'!AD91</f>
        <v>23.376623376623375</v>
      </c>
      <c r="DR91" s="28">
        <f>DL91*DM91/'EQUIP SUM (UNCLASS)'!AD91</f>
        <v>23.376623376623375</v>
      </c>
      <c r="DS91" s="28">
        <f>DN91*DO91/'EQUIP SUM (UNCLASS)'!AD91</f>
        <v>15.584415584415584</v>
      </c>
      <c r="DT91" s="28">
        <f>DN91*DO91/'EQUIP SUM (UNCLASS)'!AD91</f>
        <v>15.584415584415584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187">
        <v>0</v>
      </c>
      <c r="Y92" s="154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3</v>
      </c>
      <c r="DM92" s="29">
        <f t="shared" si="101"/>
        <v>18</v>
      </c>
      <c r="DN92" s="29">
        <f t="shared" si="101"/>
        <v>3</v>
      </c>
      <c r="DO92" s="29">
        <f t="shared" si="101"/>
        <v>12</v>
      </c>
      <c r="DQ92" s="28">
        <f>DL92*DM92/'EQUIP SUM (UNCLASS)'!AD92</f>
        <v>4.9090909090909092</v>
      </c>
      <c r="DR92" s="28">
        <f>DL92*DM92/'EQUIP SUM (UNCLASS)'!AD92</f>
        <v>4.9090909090909092</v>
      </c>
      <c r="DS92" s="28">
        <f>DN92*DO92/'EQUIP SUM (UNCLASS)'!AD92</f>
        <v>3.2727272727272729</v>
      </c>
      <c r="DT92" s="28">
        <f>DN92*DO92/'EQUIP SUM (UNCLASS)'!AD92</f>
        <v>3.2727272727272729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187">
        <v>0</v>
      </c>
      <c r="Y93" s="154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3</v>
      </c>
      <c r="DM93" s="29">
        <f t="shared" si="101"/>
        <v>18</v>
      </c>
      <c r="DN93" s="29">
        <f t="shared" si="101"/>
        <v>3</v>
      </c>
      <c r="DO93" s="29">
        <f t="shared" si="101"/>
        <v>12</v>
      </c>
      <c r="DQ93" s="28">
        <f>DL93*DM93/'EQUIP SUM (UNCLASS)'!AD93</f>
        <v>4.9090909090909092</v>
      </c>
      <c r="DR93" s="28">
        <f>DL93*DM93/'EQUIP SUM (UNCLASS)'!AD93</f>
        <v>4.9090909090909092</v>
      </c>
      <c r="DS93" s="28">
        <f>DN93*DO93/'EQUIP SUM (UNCLASS)'!AD93</f>
        <v>3.2727272727272729</v>
      </c>
      <c r="DT93" s="28">
        <f>DN93*DO93/'EQUIP SUM (UNCLASS)'!AD93</f>
        <v>3.2727272727272729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187">
        <v>0</v>
      </c>
      <c r="Y94" s="154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3</v>
      </c>
      <c r="DM94" s="29">
        <f t="shared" si="101"/>
        <v>18</v>
      </c>
      <c r="DN94" s="29">
        <f t="shared" si="101"/>
        <v>3</v>
      </c>
      <c r="DO94" s="29">
        <f t="shared" si="101"/>
        <v>12</v>
      </c>
      <c r="DQ94" s="28">
        <f>DL94*DM94/'EQUIP SUM (UNCLASS)'!AD94</f>
        <v>12</v>
      </c>
      <c r="DR94" s="28">
        <f>DL94*DM94/'EQUIP SUM (UNCLASS)'!AD94</f>
        <v>12</v>
      </c>
      <c r="DS94" s="28">
        <f>DN94*DO94/'EQUIP SUM (UNCLASS)'!AD94</f>
        <v>8</v>
      </c>
      <c r="DT94" s="28">
        <f>DN94*DO94/'EQUIP SUM (UNCLASS)'!AD94</f>
        <v>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187">
        <v>0</v>
      </c>
      <c r="Y95" s="154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3</v>
      </c>
      <c r="DM95" s="29">
        <f t="shared" si="101"/>
        <v>18</v>
      </c>
      <c r="DN95" s="29">
        <f t="shared" si="101"/>
        <v>3</v>
      </c>
      <c r="DO95" s="29">
        <f t="shared" si="101"/>
        <v>12</v>
      </c>
      <c r="DQ95" s="28">
        <f>DL95*DM95/'EQUIP SUM (UNCLASS)'!AD95</f>
        <v>12</v>
      </c>
      <c r="DR95" s="28">
        <f>DL95*DM95/'EQUIP SUM (UNCLASS)'!AD95</f>
        <v>12</v>
      </c>
      <c r="DS95" s="28">
        <f>DN95*DO95/'EQUIP SUM (UNCLASS)'!AD95</f>
        <v>8</v>
      </c>
      <c r="DT95" s="28">
        <f>DN95*DO95/'EQUIP SUM (UNCLASS)'!AD95</f>
        <v>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187">
        <v>0</v>
      </c>
      <c r="Y96" s="154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3</v>
      </c>
      <c r="DM96" s="29">
        <f t="shared" si="101"/>
        <v>18</v>
      </c>
      <c r="DN96" s="29">
        <f t="shared" si="101"/>
        <v>3</v>
      </c>
      <c r="DO96" s="29">
        <f t="shared" si="101"/>
        <v>12</v>
      </c>
      <c r="DQ96" s="28">
        <f>DL96*DM96/'EQUIP SUM (UNCLASS)'!AD96</f>
        <v>12</v>
      </c>
      <c r="DR96" s="28">
        <f>DL96*DM96/'EQUIP SUM (UNCLASS)'!AD96</f>
        <v>12</v>
      </c>
      <c r="DS96" s="28">
        <f>DN96*DO96/'EQUIP SUM (UNCLASS)'!AD96</f>
        <v>8</v>
      </c>
      <c r="DT96" s="28">
        <f>DN96*DO96/'EQUIP SUM (UNCLASS)'!AD96</f>
        <v>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187">
        <v>0</v>
      </c>
      <c r="Y97" s="154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3</v>
      </c>
      <c r="DM97" s="29">
        <f t="shared" si="101"/>
        <v>18</v>
      </c>
      <c r="DN97" s="29">
        <f t="shared" si="101"/>
        <v>3</v>
      </c>
      <c r="DO97" s="29">
        <f t="shared" si="101"/>
        <v>12</v>
      </c>
      <c r="DQ97" s="28">
        <f>DL97*DM97/'EQUIP SUM (UNCLASS)'!AD97</f>
        <v>5.4</v>
      </c>
      <c r="DR97" s="28">
        <f>DL97*DM97/'EQUIP SUM (UNCLASS)'!AD97</f>
        <v>5.4</v>
      </c>
      <c r="DS97" s="28">
        <f>DN97*DO97/'EQUIP SUM (UNCLASS)'!AD97</f>
        <v>3.6</v>
      </c>
      <c r="DT97" s="28">
        <f>DN97*DO97/'EQUIP SUM (UNCLASS)'!AD97</f>
        <v>3.6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187">
        <v>0</v>
      </c>
      <c r="Y98" s="154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3</v>
      </c>
      <c r="DM98" s="29">
        <f t="shared" si="101"/>
        <v>18</v>
      </c>
      <c r="DN98" s="29">
        <f t="shared" si="101"/>
        <v>3</v>
      </c>
      <c r="DO98" s="29">
        <f t="shared" si="101"/>
        <v>12</v>
      </c>
      <c r="DQ98" s="28">
        <f>DL98*DM98/'EQUIP SUM (UNCLASS)'!AD98</f>
        <v>4.9090909090909092</v>
      </c>
      <c r="DR98" s="28">
        <f>DL98*DM98/'EQUIP SUM (UNCLASS)'!AD98</f>
        <v>4.9090909090909092</v>
      </c>
      <c r="DS98" s="28">
        <f>DN98*DO98/'EQUIP SUM (UNCLASS)'!AD98</f>
        <v>3.2727272727272729</v>
      </c>
      <c r="DT98" s="28">
        <f>DN98*DO98/'EQUIP SUM (UNCLASS)'!AD98</f>
        <v>3.2727272727272729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187">
        <v>0</v>
      </c>
      <c r="Y99" s="154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3</v>
      </c>
      <c r="DM99" s="29">
        <f t="shared" si="101"/>
        <v>18</v>
      </c>
      <c r="DN99" s="29">
        <f t="shared" si="101"/>
        <v>3</v>
      </c>
      <c r="DO99" s="29">
        <f t="shared" si="101"/>
        <v>12</v>
      </c>
      <c r="DQ99" s="28">
        <f>DL99*DM99/'EQUIP SUM (UNCLASS)'!AD99</f>
        <v>3.1764705882352939</v>
      </c>
      <c r="DR99" s="28">
        <f>DL99*DM99/'EQUIP SUM (UNCLASS)'!AD99</f>
        <v>3.1764705882352939</v>
      </c>
      <c r="DS99" s="28">
        <f>DN99*DO99/'EQUIP SUM (UNCLASS)'!AD99</f>
        <v>2.1176470588235294</v>
      </c>
      <c r="DT99" s="28">
        <f>DN99*DO99/'EQUIP SUM (UNCLASS)'!AD99</f>
        <v>2.1176470588235294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187">
        <v>0</v>
      </c>
      <c r="Y100" s="154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3</v>
      </c>
      <c r="DM100" s="29">
        <f t="shared" si="121"/>
        <v>18</v>
      </c>
      <c r="DN100" s="29">
        <f t="shared" si="121"/>
        <v>3</v>
      </c>
      <c r="DO100" s="29">
        <f t="shared" si="121"/>
        <v>12</v>
      </c>
      <c r="DQ100" s="28">
        <f>DL100*DM100/'EQUIP SUM (UNCLASS)'!AD100</f>
        <v>3.1764705882352939</v>
      </c>
      <c r="DR100" s="28">
        <f>DL100*DM100/'EQUIP SUM (UNCLASS)'!AD100</f>
        <v>3.1764705882352939</v>
      </c>
      <c r="DS100" s="28">
        <f>DN100*DO100/'EQUIP SUM (UNCLASS)'!AD100</f>
        <v>2.1176470588235294</v>
      </c>
      <c r="DT100" s="28">
        <f>DN100*DO100/'EQUIP SUM (UNCLASS)'!AD100</f>
        <v>2.1176470588235294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187">
        <v>0</v>
      </c>
      <c r="Y101" s="154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3</v>
      </c>
      <c r="DM101" s="29">
        <f t="shared" si="121"/>
        <v>18</v>
      </c>
      <c r="DN101" s="29">
        <f t="shared" si="121"/>
        <v>3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187">
        <v>0</v>
      </c>
      <c r="Y102" s="154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3</v>
      </c>
      <c r="DM102" s="29">
        <f t="shared" si="121"/>
        <v>18</v>
      </c>
      <c r="DN102" s="29">
        <f t="shared" si="121"/>
        <v>3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187">
        <v>0</v>
      </c>
      <c r="Y103" s="154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3</v>
      </c>
      <c r="DM103" s="29">
        <f t="shared" si="121"/>
        <v>18</v>
      </c>
      <c r="DN103" s="29">
        <f t="shared" si="121"/>
        <v>3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187">
        <v>0</v>
      </c>
      <c r="Y104" s="154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3</v>
      </c>
      <c r="DM104" s="29">
        <f t="shared" si="121"/>
        <v>18</v>
      </c>
      <c r="DN104" s="29">
        <f t="shared" si="121"/>
        <v>3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187">
        <v>0</v>
      </c>
      <c r="Y105" s="154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3</v>
      </c>
      <c r="DM105" s="29">
        <f t="shared" si="121"/>
        <v>18</v>
      </c>
      <c r="DN105" s="29">
        <f t="shared" si="121"/>
        <v>3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187">
        <v>0</v>
      </c>
      <c r="Y106" s="154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3</v>
      </c>
      <c r="DM106" s="29">
        <f t="shared" si="121"/>
        <v>18</v>
      </c>
      <c r="DN106" s="29">
        <f t="shared" si="121"/>
        <v>3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187">
        <v>0</v>
      </c>
      <c r="Y107" s="154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3</v>
      </c>
      <c r="DM107" s="29">
        <f t="shared" si="121"/>
        <v>18</v>
      </c>
      <c r="DN107" s="29">
        <f t="shared" si="121"/>
        <v>3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187">
        <v>0</v>
      </c>
      <c r="Y108" s="154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3</v>
      </c>
      <c r="DM108" s="29">
        <f t="shared" si="121"/>
        <v>18</v>
      </c>
      <c r="DN108" s="29">
        <f t="shared" si="121"/>
        <v>3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187">
        <v>0</v>
      </c>
      <c r="Y109" s="154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3</v>
      </c>
      <c r="DM109" s="29">
        <f t="shared" si="121"/>
        <v>18</v>
      </c>
      <c r="DN109" s="29">
        <f t="shared" si="121"/>
        <v>3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187">
        <v>0</v>
      </c>
      <c r="Y110" s="154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3</v>
      </c>
      <c r="DM110" s="29">
        <f t="shared" si="121"/>
        <v>18</v>
      </c>
      <c r="DN110" s="29">
        <f t="shared" si="121"/>
        <v>3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187">
        <v>0</v>
      </c>
      <c r="Y111" s="154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3</v>
      </c>
      <c r="DM111" s="29">
        <f t="shared" si="121"/>
        <v>18</v>
      </c>
      <c r="DN111" s="29">
        <f t="shared" si="121"/>
        <v>3</v>
      </c>
      <c r="DO111" s="29">
        <f t="shared" si="121"/>
        <v>12</v>
      </c>
      <c r="DQ111" s="28">
        <f>DL111*DM111/'EQUIP SUM (UNCLASS)'!AD111</f>
        <v>70.129870129870127</v>
      </c>
      <c r="DR111" s="28">
        <f>DL111*DM111/'EQUIP SUM (UNCLASS)'!AD111</f>
        <v>70.129870129870127</v>
      </c>
      <c r="DS111" s="28">
        <f>DN111*DO111/'EQUIP SUM (UNCLASS)'!AD111</f>
        <v>46.753246753246749</v>
      </c>
      <c r="DT111" s="28">
        <f>DN111*DO111/'EQUIP SUM (UNCLASS)'!AD111</f>
        <v>46.753246753246749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187">
        <v>0</v>
      </c>
      <c r="Y112" s="154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3</v>
      </c>
      <c r="DM112" s="29">
        <f t="shared" si="121"/>
        <v>18</v>
      </c>
      <c r="DN112" s="29">
        <f t="shared" si="121"/>
        <v>3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187">
        <v>0</v>
      </c>
      <c r="Y113" s="154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3</v>
      </c>
      <c r="DM113" s="29">
        <f t="shared" si="121"/>
        <v>18</v>
      </c>
      <c r="DN113" s="29">
        <f t="shared" si="121"/>
        <v>3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187">
        <v>0</v>
      </c>
      <c r="Y114" s="154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3</v>
      </c>
      <c r="DM114" s="29">
        <f t="shared" si="121"/>
        <v>18</v>
      </c>
      <c r="DN114" s="29">
        <f t="shared" si="121"/>
        <v>3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187">
        <v>0</v>
      </c>
      <c r="Y115" s="154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3</v>
      </c>
      <c r="DM115" s="29">
        <f t="shared" si="121"/>
        <v>18</v>
      </c>
      <c r="DN115" s="29">
        <f t="shared" si="121"/>
        <v>3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187">
        <v>0</v>
      </c>
      <c r="Y116" s="154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3</v>
      </c>
      <c r="DM116" s="29">
        <f t="shared" si="138"/>
        <v>18</v>
      </c>
      <c r="DN116" s="29">
        <f t="shared" si="138"/>
        <v>3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187">
        <v>0</v>
      </c>
      <c r="Y117" s="154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3</v>
      </c>
      <c r="DM117" s="29">
        <f t="shared" si="138"/>
        <v>18</v>
      </c>
      <c r="DN117" s="29">
        <f t="shared" si="138"/>
        <v>3</v>
      </c>
      <c r="DO117" s="29">
        <f t="shared" si="138"/>
        <v>12</v>
      </c>
      <c r="DQ117" s="28">
        <f>DL117*DM117/'EQUIP SUM (UNCLASS)'!AD117</f>
        <v>30.857142857142858</v>
      </c>
      <c r="DR117" s="28">
        <f>DL117*DM117/'EQUIP SUM (UNCLASS)'!AD117</f>
        <v>30.857142857142858</v>
      </c>
      <c r="DS117" s="28">
        <f>DN117*DO117/'EQUIP SUM (UNCLASS)'!AD117</f>
        <v>20.571428571428573</v>
      </c>
      <c r="DT117" s="28">
        <f>DN117*DO117/'EQUIP SUM (UNCLASS)'!AD117</f>
        <v>20.571428571428573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187">
        <v>0</v>
      </c>
      <c r="Y118" s="154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3</v>
      </c>
      <c r="DM118" s="29">
        <f t="shared" si="138"/>
        <v>18</v>
      </c>
      <c r="DN118" s="29">
        <f t="shared" si="138"/>
        <v>3</v>
      </c>
      <c r="DO118" s="29">
        <f t="shared" si="138"/>
        <v>12</v>
      </c>
      <c r="DQ118" s="28">
        <f>DL118*DM118/'EQUIP SUM (UNCLASS)'!AD118</f>
        <v>30.857142857142858</v>
      </c>
      <c r="DR118" s="28">
        <f>DL118*DM118/'EQUIP SUM (UNCLASS)'!AD118</f>
        <v>30.857142857142858</v>
      </c>
      <c r="DS118" s="28">
        <f>DN118*DO118/'EQUIP SUM (UNCLASS)'!AD118</f>
        <v>20.571428571428573</v>
      </c>
      <c r="DT118" s="28">
        <f>DN118*DO118/'EQUIP SUM (UNCLASS)'!AD118</f>
        <v>20.571428571428573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187">
        <v>0</v>
      </c>
      <c r="Y119" s="154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3</v>
      </c>
      <c r="DM119" s="29">
        <f t="shared" si="138"/>
        <v>18</v>
      </c>
      <c r="DN119" s="29">
        <f t="shared" si="138"/>
        <v>3</v>
      </c>
      <c r="DO119" s="29">
        <f t="shared" si="138"/>
        <v>12</v>
      </c>
      <c r="DQ119" s="28">
        <f>DL119*DM119/'EQUIP SUM (UNCLASS)'!AD119</f>
        <v>30.857142857142858</v>
      </c>
      <c r="DR119" s="28">
        <f>DL119*DM119/'EQUIP SUM (UNCLASS)'!AD119</f>
        <v>30.857142857142858</v>
      </c>
      <c r="DS119" s="28">
        <f>DN119*DO119/'EQUIP SUM (UNCLASS)'!AD119</f>
        <v>20.571428571428573</v>
      </c>
      <c r="DT119" s="28">
        <f>DN119*DO119/'EQUIP SUM (UNCLASS)'!AD119</f>
        <v>20.571428571428573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187">
        <v>0</v>
      </c>
      <c r="Y120" s="154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3</v>
      </c>
      <c r="DM120" s="29">
        <f t="shared" si="138"/>
        <v>18</v>
      </c>
      <c r="DN120" s="29">
        <f t="shared" si="138"/>
        <v>3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187">
        <v>0</v>
      </c>
      <c r="Y121" s="154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3</v>
      </c>
      <c r="DM121" s="29">
        <f t="shared" si="138"/>
        <v>18</v>
      </c>
      <c r="DN121" s="29">
        <f t="shared" si="138"/>
        <v>3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187">
        <v>0</v>
      </c>
      <c r="Y122" s="154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3</v>
      </c>
      <c r="DM122" s="29">
        <f t="shared" si="138"/>
        <v>18</v>
      </c>
      <c r="DN122" s="29">
        <f t="shared" si="138"/>
        <v>3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187">
        <v>0</v>
      </c>
      <c r="Y123" s="154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3</v>
      </c>
      <c r="DM123" s="29">
        <f t="shared" si="138"/>
        <v>18</v>
      </c>
      <c r="DN123" s="29">
        <f t="shared" si="138"/>
        <v>3</v>
      </c>
      <c r="DO123" s="29">
        <f t="shared" si="138"/>
        <v>12</v>
      </c>
      <c r="DQ123" s="28">
        <f>DL123*DM123/'EQUIP SUM (UNCLASS)'!AD123</f>
        <v>9.473684210526315</v>
      </c>
      <c r="DR123" s="28">
        <f>DL123*DM123/'EQUIP SUM (UNCLASS)'!AD123</f>
        <v>9.473684210526315</v>
      </c>
      <c r="DS123" s="28">
        <f>DN123*DO123/'EQUIP SUM (UNCLASS)'!AD123</f>
        <v>6.3157894736842106</v>
      </c>
      <c r="DT123" s="28">
        <f>DN123*DO123/'EQUIP SUM (UNCLASS)'!AD123</f>
        <v>6.3157894736842106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187">
        <v>0</v>
      </c>
      <c r="Y124" s="154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3</v>
      </c>
      <c r="DM124" s="29">
        <f t="shared" si="138"/>
        <v>18</v>
      </c>
      <c r="DN124" s="29">
        <f t="shared" si="138"/>
        <v>3</v>
      </c>
      <c r="DO124" s="29">
        <f t="shared" si="138"/>
        <v>12</v>
      </c>
      <c r="DQ124" s="28">
        <f>DL124*DM124/'EQUIP SUM (UNCLASS)'!AD124</f>
        <v>9.473684210526315</v>
      </c>
      <c r="DR124" s="28">
        <f>DL124*DM124/'EQUIP SUM (UNCLASS)'!AD124</f>
        <v>9.473684210526315</v>
      </c>
      <c r="DS124" s="28">
        <f>DN124*DO124/'EQUIP SUM (UNCLASS)'!AD124</f>
        <v>6.3157894736842106</v>
      </c>
      <c r="DT124" s="28">
        <f>DN124*DO124/'EQUIP SUM (UNCLASS)'!AD124</f>
        <v>6.3157894736842106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187">
        <v>0</v>
      </c>
      <c r="Y125" s="154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3</v>
      </c>
      <c r="DM125" s="29">
        <f t="shared" si="138"/>
        <v>18</v>
      </c>
      <c r="DN125" s="29">
        <f t="shared" si="138"/>
        <v>3</v>
      </c>
      <c r="DO125" s="29">
        <f t="shared" si="138"/>
        <v>12</v>
      </c>
      <c r="DQ125" s="28">
        <f>DL125*DM125/'EQUIP SUM (UNCLASS)'!AD125</f>
        <v>9.473684210526315</v>
      </c>
      <c r="DR125" s="28">
        <f>DL125*DM125/'EQUIP SUM (UNCLASS)'!AD125</f>
        <v>9.473684210526315</v>
      </c>
      <c r="DS125" s="28">
        <f>DN125*DO125/'EQUIP SUM (UNCLASS)'!AD125</f>
        <v>6.3157894736842106</v>
      </c>
      <c r="DT125" s="28">
        <f>DN125*DO125/'EQUIP SUM (UNCLASS)'!AD125</f>
        <v>6.3157894736842106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187">
        <v>0</v>
      </c>
      <c r="Y126" s="154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3</v>
      </c>
      <c r="DM126" s="29">
        <f t="shared" si="138"/>
        <v>18</v>
      </c>
      <c r="DN126" s="29">
        <f t="shared" si="138"/>
        <v>3</v>
      </c>
      <c r="DO126" s="29">
        <f t="shared" si="138"/>
        <v>12</v>
      </c>
      <c r="DQ126" s="28">
        <f>DL126*DM126/'EQUIP SUM (UNCLASS)'!AD126</f>
        <v>9.473684210526315</v>
      </c>
      <c r="DR126" s="28">
        <f>DL126*DM126/'EQUIP SUM (UNCLASS)'!AD126</f>
        <v>9.473684210526315</v>
      </c>
      <c r="DS126" s="28">
        <f>DN126*DO126/'EQUIP SUM (UNCLASS)'!AD126</f>
        <v>6.3157894736842106</v>
      </c>
      <c r="DT126" s="28">
        <f>DN126*DO126/'EQUIP SUM (UNCLASS)'!AD126</f>
        <v>6.3157894736842106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187">
        <v>0</v>
      </c>
      <c r="Y127" s="154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3</v>
      </c>
      <c r="DM127" s="29">
        <f t="shared" si="138"/>
        <v>18</v>
      </c>
      <c r="DN127" s="29">
        <f t="shared" si="138"/>
        <v>3</v>
      </c>
      <c r="DO127" s="29">
        <f t="shared" si="138"/>
        <v>12</v>
      </c>
      <c r="DQ127" s="28">
        <f>DL127*DM127/'EQUIP SUM (UNCLASS)'!AD127</f>
        <v>9.473684210526315</v>
      </c>
      <c r="DR127" s="28">
        <f>DL127*DM127/'EQUIP SUM (UNCLASS)'!AD127</f>
        <v>9.473684210526315</v>
      </c>
      <c r="DS127" s="28">
        <f>DN127*DO127/'EQUIP SUM (UNCLASS)'!AD127</f>
        <v>6.3157894736842106</v>
      </c>
      <c r="DT127" s="28">
        <f>DN127*DO127/'EQUIP SUM (UNCLASS)'!AD127</f>
        <v>6.3157894736842106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187">
        <v>0</v>
      </c>
      <c r="Y128" s="154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3</v>
      </c>
      <c r="DM128" s="29">
        <f t="shared" si="138"/>
        <v>18</v>
      </c>
      <c r="DN128" s="29">
        <f t="shared" si="138"/>
        <v>3</v>
      </c>
      <c r="DO128" s="29">
        <f t="shared" si="138"/>
        <v>12</v>
      </c>
      <c r="DQ128" s="28">
        <f>DL128*DM128/'EQUIP SUM (UNCLASS)'!AD128</f>
        <v>9.473684210526315</v>
      </c>
      <c r="DR128" s="28">
        <f>DL128*DM128/'EQUIP SUM (UNCLASS)'!AD128</f>
        <v>9.473684210526315</v>
      </c>
      <c r="DS128" s="28">
        <f>DN128*DO128/'EQUIP SUM (UNCLASS)'!AD128</f>
        <v>6.3157894736842106</v>
      </c>
      <c r="DT128" s="28">
        <f>DN128*DO128/'EQUIP SUM (UNCLASS)'!AD128</f>
        <v>6.3157894736842106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187">
        <v>0</v>
      </c>
      <c r="Y129" s="154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3</v>
      </c>
      <c r="DM129" s="29">
        <f t="shared" si="138"/>
        <v>18</v>
      </c>
      <c r="DN129" s="29">
        <f t="shared" si="138"/>
        <v>3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187">
        <v>0</v>
      </c>
      <c r="Y130" s="154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3</v>
      </c>
      <c r="DM130" s="29">
        <f t="shared" si="138"/>
        <v>18</v>
      </c>
      <c r="DN130" s="29">
        <f t="shared" si="138"/>
        <v>3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187">
        <v>0</v>
      </c>
      <c r="Y131" s="154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3</v>
      </c>
      <c r="DM131" s="29">
        <f t="shared" si="138"/>
        <v>18</v>
      </c>
      <c r="DN131" s="29">
        <f t="shared" si="138"/>
        <v>3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187">
        <v>0</v>
      </c>
      <c r="Y132" s="154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3</v>
      </c>
      <c r="DM132" s="29">
        <f t="shared" si="162"/>
        <v>18</v>
      </c>
      <c r="DN132" s="29">
        <f t="shared" si="162"/>
        <v>3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187">
        <v>0</v>
      </c>
      <c r="Y133" s="154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3</v>
      </c>
      <c r="DM133" s="29">
        <f t="shared" si="162"/>
        <v>18</v>
      </c>
      <c r="DN133" s="29">
        <f t="shared" si="162"/>
        <v>3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187">
        <v>0</v>
      </c>
      <c r="Y134" s="154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3</v>
      </c>
      <c r="DM134" s="29">
        <f t="shared" si="162"/>
        <v>18</v>
      </c>
      <c r="DN134" s="29">
        <f t="shared" si="162"/>
        <v>3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187">
        <v>0</v>
      </c>
      <c r="Y135" s="154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3</v>
      </c>
      <c r="DM135" s="29">
        <f t="shared" si="162"/>
        <v>18</v>
      </c>
      <c r="DN135" s="29">
        <f t="shared" si="162"/>
        <v>3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187">
        <v>0</v>
      </c>
      <c r="Y136" s="154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3</v>
      </c>
      <c r="DM136" s="29">
        <f t="shared" si="162"/>
        <v>18</v>
      </c>
      <c r="DN136" s="29">
        <f t="shared" si="162"/>
        <v>3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187">
        <v>0</v>
      </c>
      <c r="Y137" s="154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3</v>
      </c>
      <c r="DM137" s="29">
        <f t="shared" si="162"/>
        <v>18</v>
      </c>
      <c r="DN137" s="29">
        <f t="shared" si="162"/>
        <v>3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187">
        <v>0</v>
      </c>
      <c r="Y138" s="154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3</v>
      </c>
      <c r="DM138" s="29">
        <f t="shared" si="162"/>
        <v>18</v>
      </c>
      <c r="DN138" s="29">
        <f t="shared" si="162"/>
        <v>3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187">
        <v>0</v>
      </c>
      <c r="Y139" s="154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3</v>
      </c>
      <c r="DM139" s="29">
        <f t="shared" si="162"/>
        <v>18</v>
      </c>
      <c r="DN139" s="29">
        <f t="shared" si="162"/>
        <v>3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187">
        <v>0</v>
      </c>
      <c r="Y140" s="154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3</v>
      </c>
      <c r="DM140" s="29">
        <f t="shared" si="162"/>
        <v>18</v>
      </c>
      <c r="DN140" s="29">
        <f t="shared" si="162"/>
        <v>3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187">
        <v>0</v>
      </c>
      <c r="Y141" s="154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3</v>
      </c>
      <c r="DM141" s="29">
        <f t="shared" si="162"/>
        <v>18</v>
      </c>
      <c r="DN141" s="29">
        <f t="shared" si="162"/>
        <v>3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187">
        <v>0</v>
      </c>
      <c r="Y142" s="154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3</v>
      </c>
      <c r="DM142" s="29">
        <f t="shared" si="162"/>
        <v>18</v>
      </c>
      <c r="DN142" s="29">
        <f t="shared" si="162"/>
        <v>3</v>
      </c>
      <c r="DO142" s="29">
        <f t="shared" si="162"/>
        <v>12</v>
      </c>
      <c r="DQ142" s="28">
        <f>DL142*DM142/'EQUIP SUM (UNCLASS)'!AD142</f>
        <v>38.571428571428577</v>
      </c>
      <c r="DR142" s="28">
        <f>DL142*DM142/'EQUIP SUM (UNCLASS)'!AD142</f>
        <v>38.571428571428577</v>
      </c>
      <c r="DS142" s="28">
        <f>DN142*DO142/'EQUIP SUM (UNCLASS)'!AD142</f>
        <v>25.714285714285715</v>
      </c>
      <c r="DT142" s="28">
        <f>DN142*DO142/'EQUIP SUM (UNCLASS)'!AD142</f>
        <v>25.714285714285715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187">
        <v>0</v>
      </c>
      <c r="Y143" s="154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3</v>
      </c>
      <c r="DM143" s="29">
        <f t="shared" si="162"/>
        <v>18</v>
      </c>
      <c r="DN143" s="29">
        <f t="shared" si="162"/>
        <v>3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187">
        <v>0</v>
      </c>
      <c r="Y144" s="154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3</v>
      </c>
      <c r="DM144" s="29">
        <f t="shared" si="162"/>
        <v>18</v>
      </c>
      <c r="DN144" s="29">
        <f t="shared" si="162"/>
        <v>3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187">
        <v>0</v>
      </c>
      <c r="Y145" s="154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3</v>
      </c>
      <c r="DM145" s="29">
        <f t="shared" si="162"/>
        <v>18</v>
      </c>
      <c r="DN145" s="29">
        <f t="shared" si="162"/>
        <v>3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187">
        <v>0</v>
      </c>
      <c r="Y146" s="154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3</v>
      </c>
      <c r="DM146" s="29">
        <f t="shared" si="162"/>
        <v>18</v>
      </c>
      <c r="DN146" s="29">
        <f t="shared" si="162"/>
        <v>3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187">
        <v>0</v>
      </c>
      <c r="Y147" s="154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3</v>
      </c>
      <c r="DM147" s="29">
        <f t="shared" si="162"/>
        <v>18</v>
      </c>
      <c r="DN147" s="29">
        <f t="shared" si="162"/>
        <v>3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187">
        <v>0</v>
      </c>
      <c r="Y148" s="154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3</v>
      </c>
      <c r="DM148" s="29">
        <f t="shared" si="179"/>
        <v>18</v>
      </c>
      <c r="DN148" s="29">
        <f t="shared" si="179"/>
        <v>3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187">
        <v>0</v>
      </c>
      <c r="Y149" s="154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3</v>
      </c>
      <c r="DM149" s="29">
        <f t="shared" si="179"/>
        <v>18</v>
      </c>
      <c r="DN149" s="29">
        <f t="shared" si="179"/>
        <v>3</v>
      </c>
      <c r="DO149" s="29">
        <f t="shared" si="179"/>
        <v>12</v>
      </c>
      <c r="DQ149" s="28">
        <f>DL149*DM149/'EQUIP SUM (UNCLASS)'!AD149</f>
        <v>90</v>
      </c>
      <c r="DR149" s="28">
        <f>DL149*DM149/'EQUIP SUM (UNCLASS)'!AD149</f>
        <v>90</v>
      </c>
      <c r="DS149" s="28">
        <f>DN149*DO149/'EQUIP SUM (UNCLASS)'!AD149</f>
        <v>60</v>
      </c>
      <c r="DT149" s="28">
        <f>DN149*DO149/'EQUIP SUM (UNCLASS)'!AD149</f>
        <v>60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187">
        <v>0</v>
      </c>
      <c r="Y150" s="154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3</v>
      </c>
      <c r="DM150" s="29">
        <f t="shared" si="179"/>
        <v>18</v>
      </c>
      <c r="DN150" s="29">
        <f t="shared" si="179"/>
        <v>3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187">
        <v>0</v>
      </c>
      <c r="Y151" s="154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3</v>
      </c>
      <c r="DM151" s="29">
        <f t="shared" si="179"/>
        <v>18</v>
      </c>
      <c r="DN151" s="29">
        <f t="shared" si="179"/>
        <v>3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187">
        <v>0</v>
      </c>
      <c r="Y152" s="154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3</v>
      </c>
      <c r="DM152" s="29">
        <f t="shared" si="179"/>
        <v>18</v>
      </c>
      <c r="DN152" s="29">
        <f t="shared" si="179"/>
        <v>3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187">
        <v>0</v>
      </c>
      <c r="Y153" s="154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3</v>
      </c>
      <c r="DM153" s="29">
        <f t="shared" si="179"/>
        <v>18</v>
      </c>
      <c r="DN153" s="29">
        <f t="shared" si="179"/>
        <v>3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187">
        <v>0</v>
      </c>
      <c r="Y154" s="154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3</v>
      </c>
      <c r="DM154" s="29">
        <f t="shared" si="179"/>
        <v>18</v>
      </c>
      <c r="DN154" s="29">
        <f t="shared" si="179"/>
        <v>3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187">
        <v>0</v>
      </c>
      <c r="Y155" s="154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3</v>
      </c>
      <c r="DM155" s="29">
        <f t="shared" si="179"/>
        <v>18</v>
      </c>
      <c r="DN155" s="29">
        <f t="shared" si="179"/>
        <v>3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187">
        <v>0</v>
      </c>
      <c r="Y156" s="154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3</v>
      </c>
      <c r="DM156" s="29">
        <f t="shared" si="179"/>
        <v>18</v>
      </c>
      <c r="DN156" s="29">
        <f t="shared" si="179"/>
        <v>3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187">
        <v>0</v>
      </c>
      <c r="Y157" s="154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3</v>
      </c>
      <c r="DM157" s="29">
        <f t="shared" si="179"/>
        <v>18</v>
      </c>
      <c r="DN157" s="29">
        <f t="shared" si="179"/>
        <v>3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187">
        <v>0</v>
      </c>
      <c r="Y158" s="154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3</v>
      </c>
      <c r="DM158" s="29">
        <f t="shared" si="179"/>
        <v>18</v>
      </c>
      <c r="DN158" s="29">
        <f t="shared" si="179"/>
        <v>3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187">
        <v>0</v>
      </c>
      <c r="Y159" s="154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3</v>
      </c>
      <c r="DM159" s="29">
        <f t="shared" si="179"/>
        <v>18</v>
      </c>
      <c r="DN159" s="29">
        <f t="shared" si="179"/>
        <v>3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187">
        <v>0</v>
      </c>
      <c r="Y160" s="154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3</v>
      </c>
      <c r="DM160" s="29">
        <f t="shared" si="179"/>
        <v>18</v>
      </c>
      <c r="DN160" s="29">
        <f t="shared" si="179"/>
        <v>3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187">
        <v>0</v>
      </c>
      <c r="Y161" s="154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3</v>
      </c>
      <c r="DM161" s="29">
        <f t="shared" si="179"/>
        <v>18</v>
      </c>
      <c r="DN161" s="29">
        <f t="shared" si="179"/>
        <v>3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187">
        <v>0</v>
      </c>
      <c r="Y162" s="154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3</v>
      </c>
      <c r="DM162" s="29">
        <f t="shared" si="179"/>
        <v>18</v>
      </c>
      <c r="DN162" s="29">
        <f t="shared" si="179"/>
        <v>3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187">
        <v>0</v>
      </c>
      <c r="Y163" s="154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3</v>
      </c>
      <c r="DM163" s="29">
        <f t="shared" si="179"/>
        <v>18</v>
      </c>
      <c r="DN163" s="29">
        <f t="shared" si="179"/>
        <v>3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187">
        <v>0</v>
      </c>
      <c r="Y164" s="154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3</v>
      </c>
      <c r="DM164" s="29">
        <f t="shared" si="196"/>
        <v>18</v>
      </c>
      <c r="DN164" s="29">
        <f t="shared" si="196"/>
        <v>3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187">
        <v>0</v>
      </c>
      <c r="Y165" s="154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3</v>
      </c>
      <c r="DM165" s="29">
        <f t="shared" si="196"/>
        <v>18</v>
      </c>
      <c r="DN165" s="29">
        <f t="shared" si="196"/>
        <v>3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77"/>
      <c r="V166" s="68"/>
      <c r="W166" s="177"/>
      <c r="X166" s="177"/>
      <c r="Y166" s="17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77">
        <f t="shared" ref="CX166:DJ166" si="198">CX165</f>
        <v>0</v>
      </c>
      <c r="CY166" s="177">
        <f t="shared" si="198"/>
        <v>0</v>
      </c>
      <c r="CZ166" s="177">
        <f t="shared" si="198"/>
        <v>0</v>
      </c>
      <c r="DA166" s="177">
        <f t="shared" si="198"/>
        <v>0</v>
      </c>
      <c r="DB166" s="177">
        <f t="shared" si="198"/>
        <v>0</v>
      </c>
      <c r="DC166" s="177">
        <f t="shared" si="198"/>
        <v>0</v>
      </c>
      <c r="DD166" s="177">
        <f t="shared" si="198"/>
        <v>0</v>
      </c>
      <c r="DE166" s="177">
        <f t="shared" si="198"/>
        <v>0</v>
      </c>
      <c r="DF166" s="177">
        <f t="shared" si="198"/>
        <v>0</v>
      </c>
      <c r="DG166" s="177">
        <f t="shared" si="198"/>
        <v>0</v>
      </c>
      <c r="DH166" s="177">
        <f t="shared" si="198"/>
        <v>0</v>
      </c>
      <c r="DI166" s="177">
        <f t="shared" si="198"/>
        <v>0</v>
      </c>
      <c r="DJ166" s="177">
        <f t="shared" si="198"/>
        <v>0</v>
      </c>
      <c r="DK166" s="17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77"/>
      <c r="V168" s="68"/>
      <c r="W168" s="177"/>
      <c r="X168" s="177"/>
      <c r="Y168" s="17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77"/>
      <c r="CY168" s="177"/>
      <c r="CZ168" s="177"/>
      <c r="DA168" s="177"/>
      <c r="DB168" s="177"/>
      <c r="DC168" s="177"/>
      <c r="DD168" s="177"/>
      <c r="DE168" s="177"/>
      <c r="DF168" s="177"/>
      <c r="DG168" s="177"/>
      <c r="DH168" s="177"/>
      <c r="DI168" s="177"/>
      <c r="DJ168" s="177"/>
      <c r="DK168" s="17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94:A124"/>
    <mergeCell ref="B94:F94"/>
    <mergeCell ref="G94:G124"/>
    <mergeCell ref="B100:F100"/>
    <mergeCell ref="B107:F107"/>
    <mergeCell ref="B116:F116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5:A17"/>
    <mergeCell ref="A1:G1"/>
    <mergeCell ref="I1:BU1"/>
    <mergeCell ref="CX1:DW1"/>
    <mergeCell ref="A2:G2"/>
    <mergeCell ref="A3:G3"/>
  </mergeCells>
  <pageMargins left="0.7" right="0.7" top="0.75" bottom="0.75" header="0.3" footer="0.3"/>
  <pageSetup scale="1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K103" activePane="bottomRight" state="frozen"/>
      <selection activeCell="F172" sqref="F172"/>
      <selection pane="topRight" activeCell="F172" sqref="F172"/>
      <selection pane="bottomLeft" activeCell="F172" sqref="F172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38" customWidth="1"/>
    <col min="24" max="24" width="9.88671875" style="138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38"/>
    <col min="105" max="105" width="15.6640625" style="138" customWidth="1"/>
    <col min="106" max="106" width="13.5546875" style="138" customWidth="1"/>
    <col min="107" max="107" width="11.33203125" style="138" bestFit="1" customWidth="1"/>
    <col min="108" max="114" width="9.109375" style="138"/>
    <col min="115" max="115" width="9.109375" style="140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41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2</v>
      </c>
      <c r="DM3" s="29">
        <f>E10</f>
        <v>18</v>
      </c>
      <c r="DN3" s="29">
        <f>E11</f>
        <v>10</v>
      </c>
      <c r="DO3" s="29">
        <f>E12</f>
        <v>12</v>
      </c>
      <c r="DQ3" s="28">
        <f>DL3*DM3/'EQUIP SUM (UNCLASS)'!AD3</f>
        <v>3.2727272727272729</v>
      </c>
      <c r="DR3" s="28">
        <f>DL3*DM3/'EQUIP SUM (UNCLASS)'!AD3</f>
        <v>3.2727272727272729</v>
      </c>
      <c r="DS3" s="28">
        <f>DN3*DO3/'EQUIP SUM (UNCLASS)'!AD3</f>
        <v>10.909090909090908</v>
      </c>
      <c r="DT3" s="28">
        <f>DN3*DO3/'EQUIP SUM (UNCLASS)'!AD3</f>
        <v>10.909090909090908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2</v>
      </c>
      <c r="DM4" s="29">
        <f t="shared" si="7"/>
        <v>18</v>
      </c>
      <c r="DN4" s="29">
        <f t="shared" si="7"/>
        <v>10</v>
      </c>
      <c r="DO4" s="29">
        <f t="shared" si="7"/>
        <v>12</v>
      </c>
      <c r="DQ4" s="28">
        <f>DL4*DM4/'EQUIP SUM (UNCLASS)'!AD4</f>
        <v>3.2727272727272729</v>
      </c>
      <c r="DR4" s="28">
        <f>DL4*DM4/'EQUIP SUM (UNCLASS)'!AD4</f>
        <v>3.2727272727272729</v>
      </c>
      <c r="DS4" s="28">
        <f>DN4*DO4/'EQUIP SUM (UNCLASS)'!AD4</f>
        <v>10.909090909090908</v>
      </c>
      <c r="DT4" s="28">
        <f>DN4*DO4/'EQUIP SUM (UNCLASS)'!AD4</f>
        <v>10.909090909090908</v>
      </c>
    </row>
    <row r="5" spans="1:127" x14ac:dyDescent="0.25">
      <c r="A5" s="247"/>
      <c r="B5" s="139" t="s">
        <v>120</v>
      </c>
      <c r="C5" s="98">
        <v>0</v>
      </c>
      <c r="D5" s="139" t="s">
        <v>131</v>
      </c>
      <c r="E5" s="98">
        <v>0</v>
      </c>
      <c r="F5" s="139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2</v>
      </c>
      <c r="DM5" s="29">
        <f t="shared" si="7"/>
        <v>18</v>
      </c>
      <c r="DN5" s="29">
        <f t="shared" si="7"/>
        <v>10</v>
      </c>
      <c r="DO5" s="29">
        <f t="shared" si="7"/>
        <v>12</v>
      </c>
      <c r="DQ5" s="28">
        <f>DL5*DM5/'EQUIP SUM (UNCLASS)'!AD5</f>
        <v>3.2727272727272729</v>
      </c>
      <c r="DR5" s="28">
        <f>DL5*DM5/'EQUIP SUM (UNCLASS)'!AD5</f>
        <v>3.2727272727272729</v>
      </c>
      <c r="DS5" s="28">
        <f>DN5*DO5/'EQUIP SUM (UNCLASS)'!AD5</f>
        <v>10.909090909090908</v>
      </c>
      <c r="DT5" s="28">
        <f>DN5*DO5/'EQUIP SUM (UNCLASS)'!AD5</f>
        <v>10.909090909090908</v>
      </c>
    </row>
    <row r="6" spans="1:127" x14ac:dyDescent="0.25">
      <c r="A6" s="247"/>
      <c r="B6" s="139" t="s">
        <v>123</v>
      </c>
      <c r="C6" s="98">
        <v>0</v>
      </c>
      <c r="D6" s="139" t="s">
        <v>132</v>
      </c>
      <c r="E6" s="98">
        <v>0</v>
      </c>
      <c r="F6" s="139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2</v>
      </c>
      <c r="DM6" s="29">
        <f t="shared" si="7"/>
        <v>18</v>
      </c>
      <c r="DN6" s="29">
        <f t="shared" si="7"/>
        <v>10</v>
      </c>
      <c r="DO6" s="29">
        <f t="shared" si="7"/>
        <v>12</v>
      </c>
      <c r="DQ6" s="28">
        <f>DL6*DM6/'EQUIP SUM (UNCLASS)'!AD6</f>
        <v>3.2727272727272729</v>
      </c>
      <c r="DR6" s="28">
        <f>DL6*DM6/'EQUIP SUM (UNCLASS)'!AD6</f>
        <v>3.2727272727272729</v>
      </c>
      <c r="DS6" s="28">
        <f>DN6*DO6/'EQUIP SUM (UNCLASS)'!AD6</f>
        <v>10.909090909090908</v>
      </c>
      <c r="DT6" s="28">
        <f>DN6*DO6/'EQUIP SUM (UNCLASS)'!AD6</f>
        <v>10.909090909090908</v>
      </c>
    </row>
    <row r="7" spans="1:127" x14ac:dyDescent="0.25">
      <c r="A7" s="247"/>
      <c r="B7" s="139" t="s">
        <v>121</v>
      </c>
      <c r="C7" s="98">
        <v>0</v>
      </c>
      <c r="D7" s="139" t="s">
        <v>133</v>
      </c>
      <c r="E7" s="98">
        <f>E5+E6</f>
        <v>0</v>
      </c>
      <c r="F7" s="139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2</v>
      </c>
      <c r="DM7" s="29">
        <f t="shared" si="7"/>
        <v>18</v>
      </c>
      <c r="DN7" s="29">
        <f t="shared" si="7"/>
        <v>10</v>
      </c>
      <c r="DO7" s="29">
        <f t="shared" si="7"/>
        <v>12</v>
      </c>
      <c r="DQ7" s="30"/>
      <c r="DR7" s="30"/>
    </row>
    <row r="8" spans="1:127" x14ac:dyDescent="0.25">
      <c r="A8" s="247"/>
      <c r="B8" s="139" t="s">
        <v>124</v>
      </c>
      <c r="C8" s="98">
        <v>0</v>
      </c>
      <c r="D8" s="99"/>
      <c r="E8" s="99"/>
      <c r="F8" s="139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2</v>
      </c>
      <c r="DM8" s="29">
        <f t="shared" si="7"/>
        <v>18</v>
      </c>
      <c r="DN8" s="29">
        <f t="shared" si="7"/>
        <v>10</v>
      </c>
      <c r="DO8" s="29">
        <f t="shared" si="7"/>
        <v>12</v>
      </c>
      <c r="DQ8" s="30"/>
      <c r="DR8" s="30"/>
    </row>
    <row r="9" spans="1:127" x14ac:dyDescent="0.25">
      <c r="A9" s="247"/>
      <c r="B9" s="139" t="s">
        <v>122</v>
      </c>
      <c r="C9" s="98">
        <v>0</v>
      </c>
      <c r="D9" s="139" t="s">
        <v>134</v>
      </c>
      <c r="E9" s="98">
        <v>2</v>
      </c>
      <c r="F9" s="139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2</v>
      </c>
      <c r="DM9" s="29">
        <f t="shared" si="7"/>
        <v>18</v>
      </c>
      <c r="DN9" s="29">
        <f t="shared" si="7"/>
        <v>10</v>
      </c>
      <c r="DO9" s="29">
        <f t="shared" si="7"/>
        <v>12</v>
      </c>
      <c r="DQ9" s="28">
        <f>DL9*DM9/'EQUIP SUM (UNCLASS)'!AD9</f>
        <v>9.4736842105263168</v>
      </c>
      <c r="DR9" s="28">
        <f>DL9*DM9/'EQUIP SUM (UNCLASS)'!AD9</f>
        <v>9.4736842105263168</v>
      </c>
      <c r="DS9" s="28">
        <f>DN9*DO9/'EQUIP SUM (UNCLASS)'!AD9</f>
        <v>31.578947368421055</v>
      </c>
      <c r="DT9" s="28">
        <f>DN9*DO9/'EQUIP SUM (UNCLASS)'!AD9</f>
        <v>31.578947368421055</v>
      </c>
    </row>
    <row r="10" spans="1:127" x14ac:dyDescent="0.25">
      <c r="A10" s="247"/>
      <c r="B10" s="139" t="s">
        <v>127</v>
      </c>
      <c r="C10" s="98">
        <v>0</v>
      </c>
      <c r="D10" s="139" t="s">
        <v>135</v>
      </c>
      <c r="E10" s="98">
        <v>18</v>
      </c>
      <c r="F10" s="139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2</v>
      </c>
      <c r="DM10" s="29">
        <f t="shared" si="7"/>
        <v>18</v>
      </c>
      <c r="DN10" s="29">
        <f t="shared" si="7"/>
        <v>10</v>
      </c>
      <c r="DO10" s="29">
        <f t="shared" si="7"/>
        <v>12</v>
      </c>
      <c r="DQ10" s="31"/>
      <c r="DR10" s="31"/>
    </row>
    <row r="11" spans="1:127" x14ac:dyDescent="0.25">
      <c r="A11" s="247"/>
      <c r="B11" s="139" t="s">
        <v>24</v>
      </c>
      <c r="C11" s="98">
        <v>0</v>
      </c>
      <c r="D11" s="139" t="s">
        <v>136</v>
      </c>
      <c r="E11" s="98">
        <v>10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2</v>
      </c>
      <c r="DM11" s="29">
        <f t="shared" si="7"/>
        <v>18</v>
      </c>
      <c r="DN11" s="29">
        <f t="shared" si="7"/>
        <v>10</v>
      </c>
      <c r="DO11" s="29">
        <f t="shared" si="7"/>
        <v>12</v>
      </c>
      <c r="DQ11" s="31"/>
      <c r="DR11" s="31"/>
    </row>
    <row r="12" spans="1:127" x14ac:dyDescent="0.25">
      <c r="A12" s="247"/>
      <c r="B12" s="139" t="s">
        <v>128</v>
      </c>
      <c r="C12" s="98">
        <v>0</v>
      </c>
      <c r="D12" s="139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2</v>
      </c>
      <c r="DM12" s="29">
        <f t="shared" si="7"/>
        <v>18</v>
      </c>
      <c r="DN12" s="29">
        <f t="shared" si="7"/>
        <v>10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39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2</v>
      </c>
      <c r="DM13" s="29">
        <f t="shared" si="7"/>
        <v>18</v>
      </c>
      <c r="DN13" s="29">
        <f t="shared" si="7"/>
        <v>10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39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2</v>
      </c>
      <c r="DM14" s="29">
        <f t="shared" si="7"/>
        <v>18</v>
      </c>
      <c r="DN14" s="29">
        <f t="shared" si="7"/>
        <v>10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39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2</v>
      </c>
      <c r="DM15" s="29">
        <f t="shared" si="7"/>
        <v>18</v>
      </c>
      <c r="DN15" s="29">
        <f t="shared" si="7"/>
        <v>10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39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2</v>
      </c>
      <c r="DM16" s="29">
        <f t="shared" si="7"/>
        <v>18</v>
      </c>
      <c r="DN16" s="29">
        <f t="shared" si="7"/>
        <v>10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39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2</v>
      </c>
      <c r="DM17" s="29">
        <f t="shared" si="7"/>
        <v>18</v>
      </c>
      <c r="DN17" s="29">
        <f t="shared" si="7"/>
        <v>10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2</v>
      </c>
      <c r="DM18" s="29">
        <f t="shared" si="7"/>
        <v>18</v>
      </c>
      <c r="DN18" s="29">
        <f t="shared" si="7"/>
        <v>10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2</v>
      </c>
      <c r="DM19" s="29">
        <f t="shared" si="7"/>
        <v>18</v>
      </c>
      <c r="DN19" s="29">
        <f t="shared" si="7"/>
        <v>10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2</v>
      </c>
      <c r="DM20" s="29">
        <f t="shared" si="24"/>
        <v>18</v>
      </c>
      <c r="DN20" s="29">
        <f t="shared" si="24"/>
        <v>10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2</v>
      </c>
      <c r="DM21" s="29">
        <f t="shared" si="24"/>
        <v>18</v>
      </c>
      <c r="DN21" s="29">
        <f t="shared" si="24"/>
        <v>10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2</v>
      </c>
      <c r="DM22" s="29">
        <f t="shared" si="24"/>
        <v>18</v>
      </c>
      <c r="DN22" s="29">
        <f t="shared" si="24"/>
        <v>10</v>
      </c>
      <c r="DO22" s="29">
        <f t="shared" si="24"/>
        <v>12</v>
      </c>
      <c r="DQ22" s="28">
        <f>DL22*DM22/'EQUIP SUM (UNCLASS)'!AD22</f>
        <v>3.6</v>
      </c>
      <c r="DR22" s="28">
        <f>DL22*DM22/'EQUIP SUM (UNCLASS)'!AD22</f>
        <v>3.6</v>
      </c>
      <c r="DS22" s="28">
        <f>DN22*DO22/'EQUIP SUM (UNCLASS)'!AD22</f>
        <v>12</v>
      </c>
      <c r="DT22" s="28">
        <f>DN22*DO22/'EQUIP SUM (UNCLASS)'!AD22</f>
        <v>12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2</v>
      </c>
      <c r="DM23" s="29">
        <f t="shared" si="24"/>
        <v>18</v>
      </c>
      <c r="DN23" s="29">
        <f t="shared" si="24"/>
        <v>10</v>
      </c>
      <c r="DO23" s="29">
        <f t="shared" si="24"/>
        <v>12</v>
      </c>
      <c r="DQ23" s="28">
        <f>DL23*DM23/'EQUIP SUM (UNCLASS)'!AD23</f>
        <v>60</v>
      </c>
      <c r="DR23" s="28">
        <f>DL23*DM23/'EQUIP SUM (UNCLASS)'!AD23</f>
        <v>60</v>
      </c>
      <c r="DS23" s="28">
        <f>DN23*DO23/'EQUIP SUM (UNCLASS)'!AD23</f>
        <v>200</v>
      </c>
      <c r="DT23" s="28">
        <f>DN23*DO23/'EQUIP SUM (UNCLASS)'!AD23</f>
        <v>200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2</v>
      </c>
      <c r="DM24" s="29">
        <f t="shared" si="24"/>
        <v>18</v>
      </c>
      <c r="DN24" s="29">
        <f t="shared" si="24"/>
        <v>10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2</v>
      </c>
      <c r="DM25" s="29">
        <f t="shared" si="24"/>
        <v>18</v>
      </c>
      <c r="DN25" s="29">
        <f t="shared" si="24"/>
        <v>10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2</v>
      </c>
      <c r="DM26" s="29">
        <f t="shared" si="24"/>
        <v>18</v>
      </c>
      <c r="DN26" s="29">
        <f t="shared" si="24"/>
        <v>10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2</v>
      </c>
      <c r="DM27" s="29">
        <f t="shared" si="24"/>
        <v>18</v>
      </c>
      <c r="DN27" s="29">
        <f t="shared" si="24"/>
        <v>10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2</v>
      </c>
      <c r="DM28" s="29">
        <f t="shared" si="24"/>
        <v>18</v>
      </c>
      <c r="DN28" s="29">
        <f t="shared" si="24"/>
        <v>10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2</v>
      </c>
      <c r="DM29" s="29">
        <f t="shared" si="24"/>
        <v>18</v>
      </c>
      <c r="DN29" s="29">
        <f t="shared" si="24"/>
        <v>10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2</v>
      </c>
      <c r="DM30" s="29">
        <f t="shared" si="24"/>
        <v>18</v>
      </c>
      <c r="DN30" s="29">
        <f t="shared" si="24"/>
        <v>10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2</v>
      </c>
      <c r="DM31" s="29">
        <f t="shared" si="24"/>
        <v>18</v>
      </c>
      <c r="DN31" s="29">
        <f t="shared" si="24"/>
        <v>10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2</v>
      </c>
      <c r="DM32" s="29">
        <f t="shared" si="24"/>
        <v>18</v>
      </c>
      <c r="DN32" s="29">
        <f t="shared" si="24"/>
        <v>10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2</v>
      </c>
      <c r="DM33" s="29">
        <f t="shared" si="24"/>
        <v>18</v>
      </c>
      <c r="DN33" s="29">
        <f t="shared" si="24"/>
        <v>10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2</v>
      </c>
      <c r="DM34" s="29">
        <f t="shared" si="24"/>
        <v>18</v>
      </c>
      <c r="DN34" s="29">
        <f t="shared" si="24"/>
        <v>10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2</v>
      </c>
      <c r="DM35" s="29">
        <f t="shared" si="24"/>
        <v>18</v>
      </c>
      <c r="DN35" s="29">
        <f t="shared" si="24"/>
        <v>10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2</v>
      </c>
      <c r="DM36" s="29">
        <f t="shared" si="44"/>
        <v>18</v>
      </c>
      <c r="DN36" s="29">
        <f t="shared" si="44"/>
        <v>10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2</v>
      </c>
      <c r="DM37" s="29">
        <f t="shared" si="44"/>
        <v>18</v>
      </c>
      <c r="DN37" s="29">
        <f t="shared" si="44"/>
        <v>10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2</v>
      </c>
      <c r="DM38" s="29">
        <f t="shared" si="44"/>
        <v>18</v>
      </c>
      <c r="DN38" s="29">
        <f t="shared" si="44"/>
        <v>10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2</v>
      </c>
      <c r="DM39" s="29">
        <f t="shared" si="44"/>
        <v>18</v>
      </c>
      <c r="DN39" s="29">
        <f t="shared" si="44"/>
        <v>10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2</v>
      </c>
      <c r="DM40" s="29">
        <f t="shared" si="44"/>
        <v>18</v>
      </c>
      <c r="DN40" s="29">
        <f t="shared" si="44"/>
        <v>10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2</v>
      </c>
      <c r="DM41" s="29">
        <f t="shared" si="44"/>
        <v>18</v>
      </c>
      <c r="DN41" s="29">
        <f t="shared" si="44"/>
        <v>10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2</v>
      </c>
      <c r="DM42" s="29">
        <f t="shared" si="44"/>
        <v>18</v>
      </c>
      <c r="DN42" s="29">
        <f t="shared" si="44"/>
        <v>10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2</v>
      </c>
      <c r="DM43" s="29">
        <f t="shared" si="44"/>
        <v>18</v>
      </c>
      <c r="DN43" s="29">
        <f t="shared" si="44"/>
        <v>10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2</v>
      </c>
      <c r="DM44" s="29">
        <f t="shared" si="44"/>
        <v>18</v>
      </c>
      <c r="DN44" s="29">
        <f t="shared" si="44"/>
        <v>10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2</v>
      </c>
      <c r="DM45" s="29">
        <f t="shared" si="44"/>
        <v>18</v>
      </c>
      <c r="DN45" s="29">
        <f t="shared" si="44"/>
        <v>10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2</v>
      </c>
      <c r="DM46" s="29">
        <f t="shared" si="44"/>
        <v>18</v>
      </c>
      <c r="DN46" s="29">
        <f t="shared" si="44"/>
        <v>10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2</v>
      </c>
      <c r="DM47" s="29">
        <f t="shared" si="44"/>
        <v>18</v>
      </c>
      <c r="DN47" s="29">
        <f t="shared" si="44"/>
        <v>10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2</v>
      </c>
      <c r="DM48" s="29">
        <f t="shared" si="44"/>
        <v>18</v>
      </c>
      <c r="DN48" s="29">
        <f t="shared" si="44"/>
        <v>10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2</v>
      </c>
      <c r="DM49" s="29">
        <f t="shared" si="44"/>
        <v>18</v>
      </c>
      <c r="DN49" s="29">
        <f t="shared" si="44"/>
        <v>10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2</v>
      </c>
      <c r="DM50" s="29">
        <f t="shared" si="44"/>
        <v>18</v>
      </c>
      <c r="DN50" s="29">
        <f t="shared" si="44"/>
        <v>10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2</v>
      </c>
      <c r="DM51" s="29">
        <f t="shared" si="44"/>
        <v>18</v>
      </c>
      <c r="DN51" s="29">
        <f t="shared" si="44"/>
        <v>10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2</v>
      </c>
      <c r="DM52" s="29">
        <f t="shared" si="61"/>
        <v>18</v>
      </c>
      <c r="DN52" s="29">
        <f t="shared" si="61"/>
        <v>10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2</v>
      </c>
      <c r="DM53" s="29">
        <f t="shared" si="61"/>
        <v>18</v>
      </c>
      <c r="DN53" s="29">
        <f t="shared" si="61"/>
        <v>10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2</v>
      </c>
      <c r="DM54" s="29">
        <f t="shared" si="61"/>
        <v>18</v>
      </c>
      <c r="DN54" s="29">
        <f t="shared" si="61"/>
        <v>10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2</v>
      </c>
      <c r="DM55" s="29">
        <f t="shared" si="61"/>
        <v>18</v>
      </c>
      <c r="DN55" s="29">
        <f t="shared" si="61"/>
        <v>10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2</v>
      </c>
      <c r="DM56" s="29">
        <f t="shared" si="61"/>
        <v>18</v>
      </c>
      <c r="DN56" s="29">
        <f t="shared" si="61"/>
        <v>10</v>
      </c>
      <c r="DO56" s="29">
        <f t="shared" si="61"/>
        <v>12</v>
      </c>
      <c r="DQ56" s="28">
        <f>DL56*DM56/'EQUIP SUM (UNCLASS)'!AD56</f>
        <v>8</v>
      </c>
      <c r="DR56" s="28">
        <f>DL56*DM56/'EQUIP SUM (UNCLASS)'!AD56</f>
        <v>8</v>
      </c>
      <c r="DS56" s="28">
        <f>DN56*DO56/'EQUIP SUM (UNCLASS)'!AD56</f>
        <v>26.666666666666668</v>
      </c>
      <c r="DT56" s="28">
        <f>DN56*DO56/'EQUIP SUM (UNCLASS)'!AD56</f>
        <v>26.666666666666668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2</v>
      </c>
      <c r="DM57" s="29">
        <f t="shared" si="61"/>
        <v>18</v>
      </c>
      <c r="DN57" s="29">
        <f t="shared" si="61"/>
        <v>10</v>
      </c>
      <c r="DO57" s="29">
        <f t="shared" si="61"/>
        <v>12</v>
      </c>
      <c r="DQ57" s="28">
        <f>DL57*DM57/'EQUIP SUM (UNCLASS)'!AD57</f>
        <v>8</v>
      </c>
      <c r="DR57" s="28">
        <f>DL57*DM57/'EQUIP SUM (UNCLASS)'!AD57</f>
        <v>8</v>
      </c>
      <c r="DS57" s="28">
        <f>DN57*DO57/'EQUIP SUM (UNCLASS)'!AD57</f>
        <v>26.666666666666668</v>
      </c>
      <c r="DT57" s="28">
        <f>DN57*DO57/'EQUIP SUM (UNCLASS)'!AD57</f>
        <v>26.666666666666668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2</v>
      </c>
      <c r="DM58" s="29">
        <f t="shared" si="61"/>
        <v>18</v>
      </c>
      <c r="DN58" s="29">
        <f t="shared" si="61"/>
        <v>10</v>
      </c>
      <c r="DO58" s="29">
        <f t="shared" si="61"/>
        <v>12</v>
      </c>
      <c r="DQ58" s="28">
        <f>DL58*DM58/'EQUIP SUM (UNCLASS)'!AD58</f>
        <v>8</v>
      </c>
      <c r="DR58" s="28">
        <f>DL58*DM58/'EQUIP SUM (UNCLASS)'!AD58</f>
        <v>8</v>
      </c>
      <c r="DS58" s="28">
        <f>DN58*DO58/'EQUIP SUM (UNCLASS)'!AD58</f>
        <v>26.666666666666668</v>
      </c>
      <c r="DT58" s="28">
        <f>DN58*DO58/'EQUIP SUM (UNCLASS)'!AD58</f>
        <v>26.666666666666668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2</v>
      </c>
      <c r="DM59" s="29">
        <f t="shared" si="61"/>
        <v>18</v>
      </c>
      <c r="DN59" s="29">
        <f t="shared" si="61"/>
        <v>10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2</v>
      </c>
      <c r="DM60" s="29">
        <f t="shared" si="61"/>
        <v>18</v>
      </c>
      <c r="DN60" s="29">
        <f t="shared" si="61"/>
        <v>10</v>
      </c>
      <c r="DO60" s="29">
        <f t="shared" si="61"/>
        <v>12</v>
      </c>
      <c r="DQ60" s="28">
        <f>DL60*DM60/'EQUIP SUM (UNCLASS)'!AD60</f>
        <v>8</v>
      </c>
      <c r="DR60" s="28">
        <f>DL60*DM60/'EQUIP SUM (UNCLASS)'!AD60</f>
        <v>8</v>
      </c>
      <c r="DS60" s="28">
        <f>DN60*DO60/'EQUIP SUM (UNCLASS)'!AD60</f>
        <v>26.666666666666668</v>
      </c>
      <c r="DT60" s="28">
        <f>DN60*DO60/'EQUIP SUM (UNCLASS)'!AD60</f>
        <v>26.666666666666668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2</v>
      </c>
      <c r="DM61" s="29">
        <f t="shared" si="61"/>
        <v>18</v>
      </c>
      <c r="DN61" s="29">
        <f t="shared" si="61"/>
        <v>10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2</v>
      </c>
      <c r="DM62" s="29">
        <f t="shared" si="61"/>
        <v>18</v>
      </c>
      <c r="DN62" s="29">
        <f t="shared" si="61"/>
        <v>10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2</v>
      </c>
      <c r="DM63" s="29">
        <f t="shared" si="61"/>
        <v>18</v>
      </c>
      <c r="DN63" s="29">
        <f t="shared" si="61"/>
        <v>10</v>
      </c>
      <c r="DO63" s="29">
        <f t="shared" si="61"/>
        <v>12</v>
      </c>
      <c r="DQ63" s="28">
        <f>DL63*DM63/'EQUIP SUM (UNCLASS)'!AD63</f>
        <v>3.6</v>
      </c>
      <c r="DR63" s="28">
        <f>DL63*DM63/'EQUIP SUM (UNCLASS)'!AD63</f>
        <v>3.6</v>
      </c>
      <c r="DS63" s="28">
        <f>DN63*DO63/'EQUIP SUM (UNCLASS)'!AD63</f>
        <v>12</v>
      </c>
      <c r="DT63" s="28">
        <f>DN63*DO63/'EQUIP SUM (UNCLASS)'!AD63</f>
        <v>12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2</v>
      </c>
      <c r="DM64" s="29">
        <f t="shared" si="61"/>
        <v>18</v>
      </c>
      <c r="DN64" s="29">
        <f t="shared" si="61"/>
        <v>10</v>
      </c>
      <c r="DO64" s="29">
        <f t="shared" si="61"/>
        <v>12</v>
      </c>
      <c r="DQ64" s="28">
        <f>DL64*DM64/'EQUIP SUM (UNCLASS)'!AD64</f>
        <v>5.2941176470588234</v>
      </c>
      <c r="DR64" s="28">
        <f>DL64*DM64/'EQUIP SUM (UNCLASS)'!AD64</f>
        <v>5.2941176470588234</v>
      </c>
      <c r="DS64" s="28">
        <f>DN64*DO64/'EQUIP SUM (UNCLASS)'!AD64</f>
        <v>17.647058823529413</v>
      </c>
      <c r="DT64" s="28">
        <f>DN64*DO64/'EQUIP SUM (UNCLASS)'!AD64</f>
        <v>17.647058823529413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2</v>
      </c>
      <c r="DM65" s="29">
        <f t="shared" si="61"/>
        <v>18</v>
      </c>
      <c r="DN65" s="29">
        <f t="shared" si="61"/>
        <v>10</v>
      </c>
      <c r="DO65" s="29">
        <f t="shared" si="61"/>
        <v>12</v>
      </c>
      <c r="DQ65" s="28">
        <f>DL65*DM65/'EQUIP SUM (UNCLASS)'!AD65</f>
        <v>5.2941176470588234</v>
      </c>
      <c r="DR65" s="28">
        <f>DL65*DM65/'EQUIP SUM (UNCLASS)'!AD65</f>
        <v>5.2941176470588234</v>
      </c>
      <c r="DS65" s="28">
        <f>DN65*DO65/'EQUIP SUM (UNCLASS)'!AD65</f>
        <v>17.647058823529413</v>
      </c>
      <c r="DT65" s="28">
        <f>DN65*DO65/'EQUIP SUM (UNCLASS)'!AD65</f>
        <v>17.647058823529413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2</v>
      </c>
      <c r="DM66" s="29">
        <f t="shared" si="61"/>
        <v>18</v>
      </c>
      <c r="DN66" s="29">
        <f t="shared" si="61"/>
        <v>10</v>
      </c>
      <c r="DO66" s="29">
        <f t="shared" si="61"/>
        <v>12</v>
      </c>
      <c r="DQ66" s="28">
        <f>DL66*DM66/'EQUIP SUM (UNCLASS)'!AD66</f>
        <v>3.6</v>
      </c>
      <c r="DR66" s="28">
        <f>DL66*DM66/'EQUIP SUM (UNCLASS)'!AD66</f>
        <v>3.6</v>
      </c>
      <c r="DS66" s="28">
        <f>DN66*DO66/'EQUIP SUM (UNCLASS)'!AD66</f>
        <v>12</v>
      </c>
      <c r="DT66" s="28">
        <f>DN66*DO66/'EQUIP SUM (UNCLASS)'!AD66</f>
        <v>12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2</v>
      </c>
      <c r="DM67" s="29">
        <f t="shared" si="61"/>
        <v>18</v>
      </c>
      <c r="DN67" s="29">
        <f t="shared" si="61"/>
        <v>10</v>
      </c>
      <c r="DO67" s="29">
        <f t="shared" si="61"/>
        <v>12</v>
      </c>
      <c r="DQ67" s="28">
        <f>DL67*DM67/'EQUIP SUM (UNCLASS)'!AD67</f>
        <v>3.6</v>
      </c>
      <c r="DR67" s="28">
        <f>DL67*DM67/'EQUIP SUM (UNCLASS)'!AD67</f>
        <v>3.6</v>
      </c>
      <c r="DS67" s="28">
        <f>DN67*DO67/'EQUIP SUM (UNCLASS)'!AD67</f>
        <v>12</v>
      </c>
      <c r="DT67" s="28">
        <f>DN67*DO67/'EQUIP SUM (UNCLASS)'!AD67</f>
        <v>12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2</v>
      </c>
      <c r="DM68" s="29">
        <f t="shared" si="84"/>
        <v>18</v>
      </c>
      <c r="DN68" s="29">
        <f t="shared" si="84"/>
        <v>10</v>
      </c>
      <c r="DO68" s="29">
        <f t="shared" si="84"/>
        <v>12</v>
      </c>
      <c r="DQ68" s="28">
        <f>DL68*DM68/'EQUIP SUM (UNCLASS)'!AD68</f>
        <v>3.6</v>
      </c>
      <c r="DR68" s="28">
        <f>DL68*DM68/'EQUIP SUM (UNCLASS)'!AD68</f>
        <v>3.6</v>
      </c>
      <c r="DS68" s="28">
        <f>DN68*DO68/'EQUIP SUM (UNCLASS)'!AD68</f>
        <v>12</v>
      </c>
      <c r="DT68" s="28">
        <f>DN68*DO68/'EQUIP SUM (UNCLASS)'!AD68</f>
        <v>12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2</v>
      </c>
      <c r="DM69" s="29">
        <f t="shared" si="84"/>
        <v>18</v>
      </c>
      <c r="DN69" s="29">
        <f t="shared" si="84"/>
        <v>10</v>
      </c>
      <c r="DO69" s="29">
        <f t="shared" si="84"/>
        <v>12</v>
      </c>
      <c r="DQ69" s="28">
        <f>DL69*DM69/'EQUIP SUM (UNCLASS)'!AD69</f>
        <v>3.6</v>
      </c>
      <c r="DR69" s="28">
        <f>DL69*DM69/'EQUIP SUM (UNCLASS)'!AD69</f>
        <v>3.6</v>
      </c>
      <c r="DS69" s="28">
        <f>DN69*DO69/'EQUIP SUM (UNCLASS)'!AD69</f>
        <v>12</v>
      </c>
      <c r="DT69" s="28">
        <f>DN69*DO69/'EQUIP SUM (UNCLASS)'!AD69</f>
        <v>12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2</v>
      </c>
      <c r="DM70" s="29">
        <f t="shared" si="84"/>
        <v>18</v>
      </c>
      <c r="DN70" s="29">
        <f t="shared" si="84"/>
        <v>10</v>
      </c>
      <c r="DO70" s="29">
        <f t="shared" si="84"/>
        <v>12</v>
      </c>
      <c r="DQ70" s="28">
        <f>DL70*DM70/'EQUIP SUM (UNCLASS)'!AD70</f>
        <v>3.6</v>
      </c>
      <c r="DR70" s="28">
        <f>DL70*DM70/'EQUIP SUM (UNCLASS)'!AD70</f>
        <v>3.6</v>
      </c>
      <c r="DS70" s="28">
        <f>DN70*DO70/'EQUIP SUM (UNCLASS)'!AD70</f>
        <v>12</v>
      </c>
      <c r="DT70" s="28">
        <f>DN70*DO70/'EQUIP SUM (UNCLASS)'!AD70</f>
        <v>12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(UNCLASS)'!B2+'AFOE (OLD)(UNCLASS)'!C6*'CL V SUM (UNCLASS)'!B3+'AFOE (OLD)(UNCLASS)'!C7*'CL V SUM (UNCLASS)'!B4+'AFOE (OLD)(UNCLASS)'!C8*'CL V SUM (UNCLASS)'!B5+'AFOE (OLD)(UNCLASS)'!C9*'CL V SUM (UNCLASS)'!B6+'AFOE (OLD)(UNCLASS)'!C10*'CL V SUM (UNCLASS)'!B7+'AFOE (OLD)(UNCLASS)'!C11*'CL V SUM (UNCLASS)'!B8+'AFOE (OLD)(UNCLASS)'!C12*'CL V SUM (UNCLASS)'!B9+'AFOE (OLD)(UNCLASS)'!C13*'CL V SUM (UNCLASS)'!B10+'AFOE (OLD)(UNCLASS)'!C14*'CL V SUM (UNCLASS)'!B11+'AFOE (OLD)(UNCLASS)'!C15*'CL V SUM (UNCLASS)'!B12+'AFOE (OLD)(UNCLASS)'!C16*'CL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2</v>
      </c>
      <c r="DM71" s="29">
        <f t="shared" si="84"/>
        <v>18</v>
      </c>
      <c r="DN71" s="29">
        <f t="shared" si="84"/>
        <v>10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(UNCLASS)'!D2+'AFOE (OLD)(UNCLASS)'!C6*'CL V SUM (UNCLASS)'!D3+'AFOE (OLD)(UNCLASS)'!C7*'CL V SUM (UNCLASS)'!D4+'AFOE (OLD)(UNCLASS)'!C8*'CL V SUM (UNCLASS)'!D5+'AFOE (OLD)(UNCLASS)'!C9*'CL V SUM (UNCLASS)'!D6+'AFOE (OLD)(UNCLASS)'!C10*'CL V SUM (UNCLASS)'!D7+'AFOE (OLD)(UNCLASS)'!C11*'CL V SUM (UNCLASS)'!D8+'AFOE (OLD)(UNCLASS)'!C12*'CL V SUM (UNCLASS)'!D9+'AFOE (OLD)(UNCLASS)'!C13*'CL V SUM (UNCLASS)'!D10+'AFOE (OLD)(UNCLASS)'!C14*'CL V SUM (UNCLASS)'!D11+'AFOE (OLD)(UNCLASS)'!C15*'CL V SUM (UNCLASS)'!D12+'AFOE (OLD)(UNCLASS)'!C16*'CL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2</v>
      </c>
      <c r="DM72" s="29">
        <f t="shared" si="84"/>
        <v>18</v>
      </c>
      <c r="DN72" s="29">
        <f t="shared" si="84"/>
        <v>10</v>
      </c>
      <c r="DO72" s="29">
        <f t="shared" si="84"/>
        <v>12</v>
      </c>
      <c r="DQ72" s="28">
        <f>DL72*DM72/'EQUIP SUM (UNCLASS)'!AD72</f>
        <v>3.8709677419354835</v>
      </c>
      <c r="DR72" s="28">
        <f>DL72*DM72/'EQUIP SUM (UNCLASS)'!AD72</f>
        <v>3.8709677419354835</v>
      </c>
      <c r="DS72" s="28">
        <f>DN72*DO72/'EQUIP SUM (UNCLASS)'!AD72</f>
        <v>12.903225806451612</v>
      </c>
      <c r="DT72" s="28">
        <f>DN72*DO72/'EQUIP SUM (UNCLASS)'!AD72</f>
        <v>12.903225806451612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2</v>
      </c>
      <c r="DM73" s="29">
        <f t="shared" si="84"/>
        <v>18</v>
      </c>
      <c r="DN73" s="29">
        <f t="shared" si="84"/>
        <v>10</v>
      </c>
      <c r="DO73" s="29">
        <f t="shared" si="84"/>
        <v>12</v>
      </c>
      <c r="DQ73" s="28">
        <f>DL73*DM73/'EQUIP SUM (UNCLASS)'!AD73</f>
        <v>3.6</v>
      </c>
      <c r="DR73" s="28">
        <f>DL73*DM73/'EQUIP SUM (UNCLASS)'!AD73</f>
        <v>3.6</v>
      </c>
      <c r="DS73" s="28">
        <f>DN73*DO73/'EQUIP SUM (UNCLASS)'!AD73</f>
        <v>12</v>
      </c>
      <c r="DT73" s="28">
        <f>DN73*DO73/'EQUIP SUM (UNCLASS)'!AD73</f>
        <v>12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2</v>
      </c>
      <c r="DM74" s="29">
        <f t="shared" si="84"/>
        <v>18</v>
      </c>
      <c r="DN74" s="29">
        <f t="shared" si="84"/>
        <v>10</v>
      </c>
      <c r="DO74" s="29">
        <f t="shared" si="84"/>
        <v>12</v>
      </c>
      <c r="DQ74" s="28">
        <f>DL74*DM74/'EQUIP SUM (UNCLASS)'!AD74</f>
        <v>3.6</v>
      </c>
      <c r="DR74" s="28">
        <f>DL74*DM74/'EQUIP SUM (UNCLASS)'!AD74</f>
        <v>3.6</v>
      </c>
      <c r="DS74" s="28">
        <f>DN74*DO74/'EQUIP SUM (UNCLASS)'!AD74</f>
        <v>12</v>
      </c>
      <c r="DT74" s="28">
        <f>DN74*DO74/'EQUIP SUM (UNCLASS)'!AD74</f>
        <v>12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(UNCLASS)'!E2+'AFOE (OLD)(UNCLASS)'!C6*'CL V SUM (UNCLASS)'!E3+'AFOE (OLD)(UNCLASS)'!C7*'CL V SUM (UNCLASS)'!E4+'AFOE (OLD)(UNCLASS)'!C8*'CL V SUM (UNCLASS)'!E5+'AFOE (OLD)(UNCLASS)'!C9*'CL V SUM (UNCLASS)'!E6+'AFOE (OLD)(UNCLASS)'!C10*'CL V SUM (UNCLASS)'!E7+'AFOE (OLD)(UNCLASS)'!C11*'CL V SUM (UNCLASS)'!E8+'AFOE (OLD)(UNCLASS)'!C12*'CL V SUM (UNCLASS)'!E9+'AFOE (OLD)(UNCLASS)'!C13*'CL V SUM (UNCLASS)'!E10+'AFOE (OLD)(UNCLASS)'!C14*'CL V SUM (UNCLASS)'!E11+'AFOE (OLD)(UNCLASS)'!C15*'CL V SUM (UNCLASS)'!E12+'AFOE (OLD)(UNCLASS)'!C16*'CL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2</v>
      </c>
      <c r="DM75" s="29">
        <f t="shared" si="84"/>
        <v>18</v>
      </c>
      <c r="DN75" s="29">
        <f t="shared" si="84"/>
        <v>10</v>
      </c>
      <c r="DO75" s="29">
        <f t="shared" si="84"/>
        <v>12</v>
      </c>
      <c r="DQ75" s="28">
        <f>DL75*DM75/'EQUIP SUM (UNCLASS)'!AD75</f>
        <v>3.6</v>
      </c>
      <c r="DR75" s="28">
        <f>DL75*DM75/'EQUIP SUM (UNCLASS)'!AD75</f>
        <v>3.6</v>
      </c>
      <c r="DS75" s="28">
        <f>DN75*DO75/'EQUIP SUM (UNCLASS)'!AD75</f>
        <v>12</v>
      </c>
      <c r="DT75" s="28">
        <f>DN75*DO75/'EQUIP SUM (UNCLASS)'!AD75</f>
        <v>12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(UNCLASS)'!G2+'AFOE (OLD)(UNCLASS)'!C6*'CL V SUM (UNCLASS)'!G3+'AFOE (OLD)(UNCLASS)'!C7*'CL V SUM (UNCLASS)'!G4+'AFOE (OLD)(UNCLASS)'!C8*'CL V SUM (UNCLASS)'!G5+'AFOE (OLD)(UNCLASS)'!C9*'CL V SUM (UNCLASS)'!G6+'AFOE (OLD)(UNCLASS)'!C10*'CL V SUM (UNCLASS)'!G7+'AFOE (OLD)(UNCLASS)'!C11*'CL V SUM (UNCLASS)'!G8+'AFOE (OLD)(UNCLASS)'!C12*'CL V SUM (UNCLASS)'!G9+'AFOE (OLD)(UNCLASS)'!C13*'CL V SUM (UNCLASS)'!G10+'AFOE (OLD)(UNCLASS)'!C14*'CL V SUM (UNCLASS)'!G11+'AFOE (OLD)(UNCLASS)'!C15*'CL V SUM (UNCLASS)'!G12+'AFOE (OLD)(UNCLASS)'!C16*'CL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2</v>
      </c>
      <c r="DM76" s="29">
        <f t="shared" si="84"/>
        <v>18</v>
      </c>
      <c r="DN76" s="29">
        <f t="shared" si="84"/>
        <v>10</v>
      </c>
      <c r="DO76" s="29">
        <f t="shared" si="84"/>
        <v>12</v>
      </c>
      <c r="DQ76" s="28">
        <f>DL76*DM76/'EQUIP SUM (UNCLASS)'!AD76</f>
        <v>3.6</v>
      </c>
      <c r="DR76" s="28">
        <f>DL76*DM76/'EQUIP SUM (UNCLASS)'!AD76</f>
        <v>3.6</v>
      </c>
      <c r="DS76" s="28">
        <f>DN76*DO76/'EQUIP SUM (UNCLASS)'!AD76</f>
        <v>12</v>
      </c>
      <c r="DT76" s="28">
        <f>DN76*DO76/'EQUIP SUM (UNCLASS)'!AD76</f>
        <v>12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2</v>
      </c>
      <c r="DM77" s="29">
        <f t="shared" si="84"/>
        <v>18</v>
      </c>
      <c r="DN77" s="29">
        <f t="shared" si="84"/>
        <v>10</v>
      </c>
      <c r="DO77" s="29">
        <f t="shared" si="84"/>
        <v>12</v>
      </c>
      <c r="DQ77" s="28">
        <f>DL77*DM77/'EQUIP SUM (UNCLASS)'!AD77</f>
        <v>7.2</v>
      </c>
      <c r="DR77" s="28">
        <f>DL77*DM77/'EQUIP SUM (UNCLASS)'!AD77</f>
        <v>7.2</v>
      </c>
      <c r="DS77" s="28">
        <f>DN77*DO77/'EQUIP SUM (UNCLASS)'!AD77</f>
        <v>24</v>
      </c>
      <c r="DT77" s="28">
        <f>DN77*DO77/'EQUIP SUM (UNCLASS)'!AD77</f>
        <v>24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2</v>
      </c>
      <c r="DM78" s="29">
        <f t="shared" si="84"/>
        <v>18</v>
      </c>
      <c r="DN78" s="29">
        <f t="shared" si="84"/>
        <v>10</v>
      </c>
      <c r="DO78" s="29">
        <f t="shared" si="84"/>
        <v>12</v>
      </c>
      <c r="DQ78" s="28">
        <f>DL78*DM78/'EQUIP SUM (UNCLASS)'!AD78</f>
        <v>14.4</v>
      </c>
      <c r="DR78" s="28">
        <f>DL78*DM78/'EQUIP SUM (UNCLASS)'!AD78</f>
        <v>14.4</v>
      </c>
      <c r="DS78" s="28">
        <f>DN78*DO78/'EQUIP SUM (UNCLASS)'!AD78</f>
        <v>48</v>
      </c>
      <c r="DT78" s="28">
        <f>DN78*DO78/'EQUIP SUM (UNCLASS)'!AD78</f>
        <v>48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(UNCLASS)'!H2+'AFOE (OLD)(UNCLASS)'!C6*'CL V SUM (UNCLASS)'!H3+'AFOE (OLD)(UNCLASS)'!C7*'CL V SUM (UNCLASS)'!H4+'AFOE (OLD)(UNCLASS)'!C8*'CL V SUM (UNCLASS)'!H5+'AFOE (OLD)(UNCLASS)'!C9*'CL V SUM (UNCLASS)'!H6+'AFOE (OLD)(UNCLASS)'!C10*'CL V SUM (UNCLASS)'!H7+'AFOE (OLD)(UNCLASS)'!C11*'CL V SUM (UNCLASS)'!H8+'AFOE (OLD)(UNCLASS)'!C12*'CL V SUM (UNCLASS)'!H9+'AFOE (OLD)(UNCLASS)'!C13*'CL V SUM (UNCLASS)'!H10+'AFOE (OLD)(UNCLASS)'!C14*'CL V SUM (UNCLASS)'!H11+'AFOE (OLD)(UNCLASS)'!C15*'CL V SUM (UNCLASS)'!H12+'AFOE (OLD)(UNCLASS)'!C16*'CL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2</v>
      </c>
      <c r="DM79" s="29">
        <f t="shared" si="84"/>
        <v>18</v>
      </c>
      <c r="DN79" s="29">
        <f t="shared" si="84"/>
        <v>10</v>
      </c>
      <c r="DO79" s="29">
        <f t="shared" si="84"/>
        <v>12</v>
      </c>
      <c r="DQ79" s="28">
        <f>DL79*DM79/'EQUIP SUM (UNCLASS)'!AD79</f>
        <v>18</v>
      </c>
      <c r="DR79" s="28">
        <f>DL79*DM79/'EQUIP SUM (UNCLASS)'!AD79</f>
        <v>18</v>
      </c>
      <c r="DS79" s="28">
        <f>DN79*DO79/'EQUIP SUM (UNCLASS)'!AD79</f>
        <v>60</v>
      </c>
      <c r="DT79" s="28">
        <f>DN79*DO79/'EQUIP SUM (UNCLASS)'!AD79</f>
        <v>60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(UNCLASS)'!J2+'AFOE (OLD)(UNCLASS)'!C6*'CL V SUM (UNCLASS)'!J3+'AFOE (OLD)(UNCLASS)'!C7*'CL V SUM (UNCLASS)'!J4+'AFOE (OLD)(UNCLASS)'!C8*'CL V SUM (UNCLASS)'!J5+'AFOE (OLD)(UNCLASS)'!C9*'CL V SUM (UNCLASS)'!J6+'AFOE (OLD)(UNCLASS)'!C10*'CL V SUM (UNCLASS)'!J7+'AFOE (OLD)(UNCLASS)'!C11*'CL V SUM (UNCLASS)'!J8+'AFOE (OLD)(UNCLASS)'!C12*'CL V SUM (UNCLASS)'!J9+'AFOE (OLD)(UNCLASS)'!C13*'CL V SUM (UNCLASS)'!J10+'AFOE (OLD)(UNCLASS)'!C14*'CL V SUM (UNCLASS)'!J11+'AFOE (OLD)(UNCLASS)'!C15*'CL V SUM (UNCLASS)'!J12+'AFOE (OLD)(UNCLASS)'!C16*'CL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2</v>
      </c>
      <c r="DM80" s="29">
        <f t="shared" si="84"/>
        <v>18</v>
      </c>
      <c r="DN80" s="29">
        <f t="shared" si="84"/>
        <v>10</v>
      </c>
      <c r="DO80" s="29">
        <f t="shared" si="84"/>
        <v>12</v>
      </c>
      <c r="DQ80" s="28">
        <f>DL80*DM80/'EQUIP SUM (UNCLASS)'!AD80</f>
        <v>14.4</v>
      </c>
      <c r="DR80" s="28">
        <f>DL80*DM80/'EQUIP SUM (UNCLASS)'!AD80</f>
        <v>14.4</v>
      </c>
      <c r="DS80" s="28">
        <f>DN80*DO80/'EQUIP SUM (UNCLASS)'!AD80</f>
        <v>48</v>
      </c>
      <c r="DT80" s="28">
        <f>DN80*DO80/'EQUIP SUM (UNCLASS)'!AD80</f>
        <v>48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2</v>
      </c>
      <c r="DM81" s="29">
        <f t="shared" si="84"/>
        <v>18</v>
      </c>
      <c r="DN81" s="29">
        <f t="shared" si="84"/>
        <v>10</v>
      </c>
      <c r="DO81" s="29">
        <f t="shared" si="84"/>
        <v>12</v>
      </c>
      <c r="DQ81" s="28">
        <f>DL81*DM81/'EQUIP SUM (UNCLASS)'!AD81</f>
        <v>3.4285714285714284</v>
      </c>
      <c r="DR81" s="28">
        <f>DL81*DM81/'EQUIP SUM (UNCLASS)'!AD81</f>
        <v>3.4285714285714284</v>
      </c>
      <c r="DS81" s="28">
        <f>DN81*DO81/'EQUIP SUM (UNCLASS)'!AD81</f>
        <v>11.428571428571429</v>
      </c>
      <c r="DT81" s="28">
        <f>DN81*DO81/'EQUIP SUM (UNCLASS)'!AD81</f>
        <v>11.428571428571429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2</v>
      </c>
      <c r="DM82" s="29">
        <f t="shared" si="84"/>
        <v>18</v>
      </c>
      <c r="DN82" s="29">
        <f t="shared" si="84"/>
        <v>10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2</v>
      </c>
      <c r="DM83" s="29">
        <f t="shared" si="84"/>
        <v>18</v>
      </c>
      <c r="DN83" s="29">
        <f t="shared" si="84"/>
        <v>10</v>
      </c>
      <c r="DO83" s="29">
        <f t="shared" si="84"/>
        <v>12</v>
      </c>
      <c r="DQ83" s="28">
        <f>DL83*DM83/'EQUIP SUM (UNCLASS)'!AD83</f>
        <v>8</v>
      </c>
      <c r="DR83" s="28">
        <f>DL83*DM83/'EQUIP SUM (UNCLASS)'!AD83</f>
        <v>8</v>
      </c>
      <c r="DS83" s="28">
        <f>DN83*DO83/'EQUIP SUM (UNCLASS)'!AD83</f>
        <v>26.666666666666668</v>
      </c>
      <c r="DT83" s="28">
        <f>DN83*DO83/'EQUIP SUM (UNCLASS)'!AD83</f>
        <v>26.666666666666668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2</v>
      </c>
      <c r="DM84" s="29">
        <f t="shared" si="101"/>
        <v>18</v>
      </c>
      <c r="DN84" s="29">
        <f t="shared" si="101"/>
        <v>10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2</v>
      </c>
      <c r="DM85" s="29">
        <f t="shared" si="101"/>
        <v>18</v>
      </c>
      <c r="DN85" s="29">
        <f t="shared" si="101"/>
        <v>10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2</v>
      </c>
      <c r="DM86" s="29">
        <f t="shared" si="101"/>
        <v>18</v>
      </c>
      <c r="DN86" s="29">
        <f t="shared" si="101"/>
        <v>10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2</v>
      </c>
      <c r="DM87" s="29">
        <f t="shared" si="101"/>
        <v>18</v>
      </c>
      <c r="DN87" s="29">
        <f t="shared" si="101"/>
        <v>10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2</v>
      </c>
      <c r="DM88" s="29">
        <f t="shared" si="101"/>
        <v>18</v>
      </c>
      <c r="DN88" s="29">
        <f t="shared" si="101"/>
        <v>10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2</v>
      </c>
      <c r="DM89" s="29">
        <f t="shared" si="101"/>
        <v>18</v>
      </c>
      <c r="DN89" s="29">
        <f t="shared" si="101"/>
        <v>10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2</v>
      </c>
      <c r="DM90" s="29">
        <f t="shared" si="101"/>
        <v>18</v>
      </c>
      <c r="DN90" s="29">
        <f t="shared" si="101"/>
        <v>10</v>
      </c>
      <c r="DO90" s="29">
        <f t="shared" si="101"/>
        <v>12</v>
      </c>
      <c r="DQ90" s="28">
        <f>DL90*DM90/'EQUIP SUM (UNCLASS)'!AD90</f>
        <v>18</v>
      </c>
      <c r="DR90" s="28">
        <f>DL90*DM90/'EQUIP SUM (UNCLASS)'!AD90</f>
        <v>18</v>
      </c>
      <c r="DS90" s="28">
        <f>DN90*DO90/'EQUIP SUM (UNCLASS)'!AD90</f>
        <v>60</v>
      </c>
      <c r="DT90" s="28">
        <f>DN90*DO90/'EQUIP SUM (UNCLASS)'!AD90</f>
        <v>60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2</v>
      </c>
      <c r="DM91" s="29">
        <f t="shared" si="101"/>
        <v>18</v>
      </c>
      <c r="DN91" s="29">
        <f t="shared" si="101"/>
        <v>10</v>
      </c>
      <c r="DO91" s="29">
        <f t="shared" si="101"/>
        <v>12</v>
      </c>
      <c r="DQ91" s="28">
        <f>DL91*DM91/'EQUIP SUM (UNCLASS)'!AD91</f>
        <v>15.584415584415584</v>
      </c>
      <c r="DR91" s="28">
        <f>DL91*DM91/'EQUIP SUM (UNCLASS)'!AD91</f>
        <v>15.584415584415584</v>
      </c>
      <c r="DS91" s="28">
        <f>DN91*DO91/'EQUIP SUM (UNCLASS)'!AD91</f>
        <v>51.948051948051948</v>
      </c>
      <c r="DT91" s="28">
        <f>DN91*DO91/'EQUIP SUM (UNCLASS)'!AD91</f>
        <v>51.948051948051948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2</v>
      </c>
      <c r="DM92" s="29">
        <f t="shared" si="101"/>
        <v>18</v>
      </c>
      <c r="DN92" s="29">
        <f t="shared" si="101"/>
        <v>10</v>
      </c>
      <c r="DO92" s="29">
        <f t="shared" si="101"/>
        <v>12</v>
      </c>
      <c r="DQ92" s="28">
        <f>DL92*DM92/'EQUIP SUM (UNCLASS)'!AD92</f>
        <v>3.2727272727272729</v>
      </c>
      <c r="DR92" s="28">
        <f>DL92*DM92/'EQUIP SUM (UNCLASS)'!AD92</f>
        <v>3.2727272727272729</v>
      </c>
      <c r="DS92" s="28">
        <f>DN92*DO92/'EQUIP SUM (UNCLASS)'!AD92</f>
        <v>10.909090909090908</v>
      </c>
      <c r="DT92" s="28">
        <f>DN92*DO92/'EQUIP SUM (UNCLASS)'!AD92</f>
        <v>10.909090909090908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2</v>
      </c>
      <c r="DM93" s="29">
        <f t="shared" si="101"/>
        <v>18</v>
      </c>
      <c r="DN93" s="29">
        <f t="shared" si="101"/>
        <v>10</v>
      </c>
      <c r="DO93" s="29">
        <f t="shared" si="101"/>
        <v>12</v>
      </c>
      <c r="DQ93" s="28">
        <f>DL93*DM93/'EQUIP SUM (UNCLASS)'!AD93</f>
        <v>3.2727272727272729</v>
      </c>
      <c r="DR93" s="28">
        <f>DL93*DM93/'EQUIP SUM (UNCLASS)'!AD93</f>
        <v>3.2727272727272729</v>
      </c>
      <c r="DS93" s="28">
        <f>DN93*DO93/'EQUIP SUM (UNCLASS)'!AD93</f>
        <v>10.909090909090908</v>
      </c>
      <c r="DT93" s="28">
        <f>DN93*DO93/'EQUIP SUM (UNCLASS)'!AD93</f>
        <v>10.909090909090908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2</v>
      </c>
      <c r="DM94" s="29">
        <f t="shared" si="101"/>
        <v>18</v>
      </c>
      <c r="DN94" s="29">
        <f t="shared" si="101"/>
        <v>10</v>
      </c>
      <c r="DO94" s="29">
        <f t="shared" si="101"/>
        <v>12</v>
      </c>
      <c r="DQ94" s="28">
        <f>DL94*DM94/'EQUIP SUM (UNCLASS)'!AD94</f>
        <v>8</v>
      </c>
      <c r="DR94" s="28">
        <f>DL94*DM94/'EQUIP SUM (UNCLASS)'!AD94</f>
        <v>8</v>
      </c>
      <c r="DS94" s="28">
        <f>DN94*DO94/'EQUIP SUM (UNCLASS)'!AD94</f>
        <v>26.666666666666668</v>
      </c>
      <c r="DT94" s="28">
        <f>DN94*DO94/'EQUIP SUM (UNCLASS)'!AD94</f>
        <v>26.666666666666668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2</v>
      </c>
      <c r="DM95" s="29">
        <f t="shared" si="101"/>
        <v>18</v>
      </c>
      <c r="DN95" s="29">
        <f t="shared" si="101"/>
        <v>10</v>
      </c>
      <c r="DO95" s="29">
        <f t="shared" si="101"/>
        <v>12</v>
      </c>
      <c r="DQ95" s="28">
        <f>DL95*DM95/'EQUIP SUM (UNCLASS)'!AD95</f>
        <v>8</v>
      </c>
      <c r="DR95" s="28">
        <f>DL95*DM95/'EQUIP SUM (UNCLASS)'!AD95</f>
        <v>8</v>
      </c>
      <c r="DS95" s="28">
        <f>DN95*DO95/'EQUIP SUM (UNCLASS)'!AD95</f>
        <v>26.666666666666668</v>
      </c>
      <c r="DT95" s="28">
        <f>DN95*DO95/'EQUIP SUM (UNCLASS)'!AD95</f>
        <v>26.666666666666668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2</v>
      </c>
      <c r="DM96" s="29">
        <f t="shared" si="101"/>
        <v>18</v>
      </c>
      <c r="DN96" s="29">
        <f t="shared" si="101"/>
        <v>10</v>
      </c>
      <c r="DO96" s="29">
        <f t="shared" si="101"/>
        <v>12</v>
      </c>
      <c r="DQ96" s="28">
        <f>DL96*DM96/'EQUIP SUM (UNCLASS)'!AD96</f>
        <v>8</v>
      </c>
      <c r="DR96" s="28">
        <f>DL96*DM96/'EQUIP SUM (UNCLASS)'!AD96</f>
        <v>8</v>
      </c>
      <c r="DS96" s="28">
        <f>DN96*DO96/'EQUIP SUM (UNCLASS)'!AD96</f>
        <v>26.666666666666668</v>
      </c>
      <c r="DT96" s="28">
        <f>DN96*DO96/'EQUIP SUM (UNCLASS)'!AD96</f>
        <v>26.666666666666668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2</v>
      </c>
      <c r="DM97" s="29">
        <f t="shared" si="101"/>
        <v>18</v>
      </c>
      <c r="DN97" s="29">
        <f t="shared" si="101"/>
        <v>10</v>
      </c>
      <c r="DO97" s="29">
        <f t="shared" si="101"/>
        <v>12</v>
      </c>
      <c r="DQ97" s="28">
        <f>DL97*DM97/'EQUIP SUM (UNCLASS)'!AD97</f>
        <v>3.6</v>
      </c>
      <c r="DR97" s="28">
        <f>DL97*DM97/'EQUIP SUM (UNCLASS)'!AD97</f>
        <v>3.6</v>
      </c>
      <c r="DS97" s="28">
        <f>DN97*DO97/'EQUIP SUM (UNCLASS)'!AD97</f>
        <v>12</v>
      </c>
      <c r="DT97" s="28">
        <f>DN97*DO97/'EQUIP SUM (UNCLASS)'!AD97</f>
        <v>12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2</v>
      </c>
      <c r="DM98" s="29">
        <f t="shared" si="101"/>
        <v>18</v>
      </c>
      <c r="DN98" s="29">
        <f t="shared" si="101"/>
        <v>10</v>
      </c>
      <c r="DO98" s="29">
        <f t="shared" si="101"/>
        <v>12</v>
      </c>
      <c r="DQ98" s="28">
        <f>DL98*DM98/'EQUIP SUM (UNCLASS)'!AD98</f>
        <v>3.2727272727272729</v>
      </c>
      <c r="DR98" s="28">
        <f>DL98*DM98/'EQUIP SUM (UNCLASS)'!AD98</f>
        <v>3.2727272727272729</v>
      </c>
      <c r="DS98" s="28">
        <f>DN98*DO98/'EQUIP SUM (UNCLASS)'!AD98</f>
        <v>10.909090909090908</v>
      </c>
      <c r="DT98" s="28">
        <f>DN98*DO98/'EQUIP SUM (UNCLASS)'!AD98</f>
        <v>10.909090909090908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2</v>
      </c>
      <c r="DM99" s="29">
        <f t="shared" si="101"/>
        <v>18</v>
      </c>
      <c r="DN99" s="29">
        <f t="shared" si="101"/>
        <v>10</v>
      </c>
      <c r="DO99" s="29">
        <f t="shared" si="101"/>
        <v>12</v>
      </c>
      <c r="DQ99" s="28">
        <f>DL99*DM99/'EQUIP SUM (UNCLASS)'!AD99</f>
        <v>2.1176470588235294</v>
      </c>
      <c r="DR99" s="28">
        <f>DL99*DM99/'EQUIP SUM (UNCLASS)'!AD99</f>
        <v>2.1176470588235294</v>
      </c>
      <c r="DS99" s="28">
        <f>DN99*DO99/'EQUIP SUM (UNCLASS)'!AD99</f>
        <v>7.0588235294117645</v>
      </c>
      <c r="DT99" s="28">
        <f>DN99*DO99/'EQUIP SUM (UNCLASS)'!AD99</f>
        <v>7.0588235294117645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2</v>
      </c>
      <c r="DM100" s="29">
        <f t="shared" si="121"/>
        <v>18</v>
      </c>
      <c r="DN100" s="29">
        <f t="shared" si="121"/>
        <v>10</v>
      </c>
      <c r="DO100" s="29">
        <f t="shared" si="121"/>
        <v>12</v>
      </c>
      <c r="DQ100" s="28">
        <f>DL100*DM100/'EQUIP SUM (UNCLASS)'!AD100</f>
        <v>2.1176470588235294</v>
      </c>
      <c r="DR100" s="28">
        <f>DL100*DM100/'EQUIP SUM (UNCLASS)'!AD100</f>
        <v>2.1176470588235294</v>
      </c>
      <c r="DS100" s="28">
        <f>DN100*DO100/'EQUIP SUM (UNCLASS)'!AD100</f>
        <v>7.0588235294117645</v>
      </c>
      <c r="DT100" s="28">
        <f>DN100*DO100/'EQUIP SUM (UNCLASS)'!AD100</f>
        <v>7.0588235294117645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2</v>
      </c>
      <c r="DM101" s="29">
        <f t="shared" si="121"/>
        <v>18</v>
      </c>
      <c r="DN101" s="29">
        <f t="shared" si="121"/>
        <v>10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2</v>
      </c>
      <c r="DM102" s="29">
        <f t="shared" si="121"/>
        <v>18</v>
      </c>
      <c r="DN102" s="29">
        <f t="shared" si="121"/>
        <v>10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2</v>
      </c>
      <c r="DM103" s="29">
        <f t="shared" si="121"/>
        <v>18</v>
      </c>
      <c r="DN103" s="29">
        <f t="shared" si="121"/>
        <v>10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2</v>
      </c>
      <c r="DM104" s="29">
        <f t="shared" si="121"/>
        <v>18</v>
      </c>
      <c r="DN104" s="29">
        <f t="shared" si="121"/>
        <v>10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2</v>
      </c>
      <c r="DM105" s="29">
        <f t="shared" si="121"/>
        <v>18</v>
      </c>
      <c r="DN105" s="29">
        <f t="shared" si="121"/>
        <v>10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2</v>
      </c>
      <c r="DM106" s="29">
        <f t="shared" si="121"/>
        <v>18</v>
      </c>
      <c r="DN106" s="29">
        <f t="shared" si="121"/>
        <v>10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2</v>
      </c>
      <c r="DM107" s="29">
        <f t="shared" si="121"/>
        <v>18</v>
      </c>
      <c r="DN107" s="29">
        <f t="shared" si="121"/>
        <v>10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2</v>
      </c>
      <c r="DM108" s="29">
        <f t="shared" si="121"/>
        <v>18</v>
      </c>
      <c r="DN108" s="29">
        <f t="shared" si="121"/>
        <v>10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2</v>
      </c>
      <c r="DM109" s="29">
        <f t="shared" si="121"/>
        <v>18</v>
      </c>
      <c r="DN109" s="29">
        <f t="shared" si="121"/>
        <v>10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2</v>
      </c>
      <c r="DM110" s="29">
        <f t="shared" si="121"/>
        <v>18</v>
      </c>
      <c r="DN110" s="29">
        <f t="shared" si="121"/>
        <v>10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2</v>
      </c>
      <c r="DM111" s="29">
        <f t="shared" si="121"/>
        <v>18</v>
      </c>
      <c r="DN111" s="29">
        <f t="shared" si="121"/>
        <v>10</v>
      </c>
      <c r="DO111" s="29">
        <f t="shared" si="121"/>
        <v>12</v>
      </c>
      <c r="DQ111" s="28">
        <f>DL111*DM111/'EQUIP SUM (UNCLASS)'!AD111</f>
        <v>46.753246753246749</v>
      </c>
      <c r="DR111" s="28">
        <f>DL111*DM111/'EQUIP SUM (UNCLASS)'!AD111</f>
        <v>46.753246753246749</v>
      </c>
      <c r="DS111" s="28">
        <f>DN111*DO111/'EQUIP SUM (UNCLASS)'!AD111</f>
        <v>155.84415584415584</v>
      </c>
      <c r="DT111" s="28">
        <f>DN111*DO111/'EQUIP SUM (UNCLASS)'!AD111</f>
        <v>155.84415584415584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2</v>
      </c>
      <c r="DM112" s="29">
        <f t="shared" si="121"/>
        <v>18</v>
      </c>
      <c r="DN112" s="29">
        <f t="shared" si="121"/>
        <v>10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2</v>
      </c>
      <c r="DM113" s="29">
        <f t="shared" si="121"/>
        <v>18</v>
      </c>
      <c r="DN113" s="29">
        <f t="shared" si="121"/>
        <v>10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2</v>
      </c>
      <c r="DM114" s="29">
        <f t="shared" si="121"/>
        <v>18</v>
      </c>
      <c r="DN114" s="29">
        <f t="shared" si="121"/>
        <v>10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2</v>
      </c>
      <c r="DM115" s="29">
        <f t="shared" si="121"/>
        <v>18</v>
      </c>
      <c r="DN115" s="29">
        <f t="shared" si="121"/>
        <v>10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2</v>
      </c>
      <c r="DM116" s="29">
        <f t="shared" si="138"/>
        <v>18</v>
      </c>
      <c r="DN116" s="29">
        <f t="shared" si="138"/>
        <v>10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2</v>
      </c>
      <c r="DM117" s="29">
        <f t="shared" si="138"/>
        <v>18</v>
      </c>
      <c r="DN117" s="29">
        <f t="shared" si="138"/>
        <v>10</v>
      </c>
      <c r="DO117" s="29">
        <f t="shared" si="138"/>
        <v>12</v>
      </c>
      <c r="DQ117" s="28">
        <f>DL117*DM117/'EQUIP SUM (UNCLASS)'!AD117</f>
        <v>20.571428571428573</v>
      </c>
      <c r="DR117" s="28">
        <f>DL117*DM117/'EQUIP SUM (UNCLASS)'!AD117</f>
        <v>20.571428571428573</v>
      </c>
      <c r="DS117" s="28">
        <f>DN117*DO117/'EQUIP SUM (UNCLASS)'!AD117</f>
        <v>68.571428571428569</v>
      </c>
      <c r="DT117" s="28">
        <f>DN117*DO117/'EQUIP SUM (UNCLASS)'!AD117</f>
        <v>68.571428571428569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2</v>
      </c>
      <c r="DM118" s="29">
        <f t="shared" si="138"/>
        <v>18</v>
      </c>
      <c r="DN118" s="29">
        <f t="shared" si="138"/>
        <v>10</v>
      </c>
      <c r="DO118" s="29">
        <f t="shared" si="138"/>
        <v>12</v>
      </c>
      <c r="DQ118" s="28">
        <f>DL118*DM118/'EQUIP SUM (UNCLASS)'!AD118</f>
        <v>20.571428571428573</v>
      </c>
      <c r="DR118" s="28">
        <f>DL118*DM118/'EQUIP SUM (UNCLASS)'!AD118</f>
        <v>20.571428571428573</v>
      </c>
      <c r="DS118" s="28">
        <f>DN118*DO118/'EQUIP SUM (UNCLASS)'!AD118</f>
        <v>68.571428571428569</v>
      </c>
      <c r="DT118" s="28">
        <f>DN118*DO118/'EQUIP SUM (UNCLASS)'!AD118</f>
        <v>68.571428571428569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2</v>
      </c>
      <c r="DM119" s="29">
        <f t="shared" si="138"/>
        <v>18</v>
      </c>
      <c r="DN119" s="29">
        <f t="shared" si="138"/>
        <v>10</v>
      </c>
      <c r="DO119" s="29">
        <f t="shared" si="138"/>
        <v>12</v>
      </c>
      <c r="DQ119" s="28">
        <f>DL119*DM119/'EQUIP SUM (UNCLASS)'!AD119</f>
        <v>20.571428571428573</v>
      </c>
      <c r="DR119" s="28">
        <f>DL119*DM119/'EQUIP SUM (UNCLASS)'!AD119</f>
        <v>20.571428571428573</v>
      </c>
      <c r="DS119" s="28">
        <f>DN119*DO119/'EQUIP SUM (UNCLASS)'!AD119</f>
        <v>68.571428571428569</v>
      </c>
      <c r="DT119" s="28">
        <f>DN119*DO119/'EQUIP SUM (UNCLASS)'!AD119</f>
        <v>68.571428571428569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2</v>
      </c>
      <c r="DM120" s="29">
        <f t="shared" si="138"/>
        <v>18</v>
      </c>
      <c r="DN120" s="29">
        <f t="shared" si="138"/>
        <v>10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2</v>
      </c>
      <c r="DM121" s="29">
        <f t="shared" si="138"/>
        <v>18</v>
      </c>
      <c r="DN121" s="29">
        <f t="shared" si="138"/>
        <v>10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2</v>
      </c>
      <c r="DM122" s="29">
        <f t="shared" si="138"/>
        <v>18</v>
      </c>
      <c r="DN122" s="29">
        <f t="shared" si="138"/>
        <v>10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2</v>
      </c>
      <c r="DM123" s="29">
        <f t="shared" si="138"/>
        <v>18</v>
      </c>
      <c r="DN123" s="29">
        <f t="shared" si="138"/>
        <v>10</v>
      </c>
      <c r="DO123" s="29">
        <f t="shared" si="138"/>
        <v>12</v>
      </c>
      <c r="DQ123" s="28">
        <f>DL123*DM123/'EQUIP SUM (UNCLASS)'!AD123</f>
        <v>6.3157894736842106</v>
      </c>
      <c r="DR123" s="28">
        <f>DL123*DM123/'EQUIP SUM (UNCLASS)'!AD123</f>
        <v>6.3157894736842106</v>
      </c>
      <c r="DS123" s="28">
        <f>DN123*DO123/'EQUIP SUM (UNCLASS)'!AD123</f>
        <v>21.052631578947366</v>
      </c>
      <c r="DT123" s="28">
        <f>DN123*DO123/'EQUIP SUM (UNCLASS)'!AD123</f>
        <v>21.052631578947366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2</v>
      </c>
      <c r="DM124" s="29">
        <f t="shared" si="138"/>
        <v>18</v>
      </c>
      <c r="DN124" s="29">
        <f t="shared" si="138"/>
        <v>10</v>
      </c>
      <c r="DO124" s="29">
        <f t="shared" si="138"/>
        <v>12</v>
      </c>
      <c r="DQ124" s="28">
        <f>DL124*DM124/'EQUIP SUM (UNCLASS)'!AD124</f>
        <v>6.3157894736842106</v>
      </c>
      <c r="DR124" s="28">
        <f>DL124*DM124/'EQUIP SUM (UNCLASS)'!AD124</f>
        <v>6.3157894736842106</v>
      </c>
      <c r="DS124" s="28">
        <f>DN124*DO124/'EQUIP SUM (UNCLASS)'!AD124</f>
        <v>21.052631578947366</v>
      </c>
      <c r="DT124" s="28">
        <f>DN124*DO124/'EQUIP SUM (UNCLASS)'!AD124</f>
        <v>21.052631578947366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2</v>
      </c>
      <c r="DM125" s="29">
        <f t="shared" si="138"/>
        <v>18</v>
      </c>
      <c r="DN125" s="29">
        <f t="shared" si="138"/>
        <v>10</v>
      </c>
      <c r="DO125" s="29">
        <f t="shared" si="138"/>
        <v>12</v>
      </c>
      <c r="DQ125" s="28">
        <f>DL125*DM125/'EQUIP SUM (UNCLASS)'!AD125</f>
        <v>6.3157894736842106</v>
      </c>
      <c r="DR125" s="28">
        <f>DL125*DM125/'EQUIP SUM (UNCLASS)'!AD125</f>
        <v>6.3157894736842106</v>
      </c>
      <c r="DS125" s="28">
        <f>DN125*DO125/'EQUIP SUM (UNCLASS)'!AD125</f>
        <v>21.052631578947366</v>
      </c>
      <c r="DT125" s="28">
        <f>DN125*DO125/'EQUIP SUM (UNCLASS)'!AD125</f>
        <v>21.052631578947366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2</v>
      </c>
      <c r="DM126" s="29">
        <f t="shared" si="138"/>
        <v>18</v>
      </c>
      <c r="DN126" s="29">
        <f t="shared" si="138"/>
        <v>10</v>
      </c>
      <c r="DO126" s="29">
        <f t="shared" si="138"/>
        <v>12</v>
      </c>
      <c r="DQ126" s="28">
        <f>DL126*DM126/'EQUIP SUM (UNCLASS)'!AD126</f>
        <v>6.3157894736842106</v>
      </c>
      <c r="DR126" s="28">
        <f>DL126*DM126/'EQUIP SUM (UNCLASS)'!AD126</f>
        <v>6.3157894736842106</v>
      </c>
      <c r="DS126" s="28">
        <f>DN126*DO126/'EQUIP SUM (UNCLASS)'!AD126</f>
        <v>21.052631578947366</v>
      </c>
      <c r="DT126" s="28">
        <f>DN126*DO126/'EQUIP SUM (UNCLASS)'!AD126</f>
        <v>21.052631578947366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2</v>
      </c>
      <c r="DM127" s="29">
        <f t="shared" si="138"/>
        <v>18</v>
      </c>
      <c r="DN127" s="29">
        <f t="shared" si="138"/>
        <v>10</v>
      </c>
      <c r="DO127" s="29">
        <f t="shared" si="138"/>
        <v>12</v>
      </c>
      <c r="DQ127" s="28">
        <f>DL127*DM127/'EQUIP SUM (UNCLASS)'!AD127</f>
        <v>6.3157894736842106</v>
      </c>
      <c r="DR127" s="28">
        <f>DL127*DM127/'EQUIP SUM (UNCLASS)'!AD127</f>
        <v>6.3157894736842106</v>
      </c>
      <c r="DS127" s="28">
        <f>DN127*DO127/'EQUIP SUM (UNCLASS)'!AD127</f>
        <v>21.052631578947366</v>
      </c>
      <c r="DT127" s="28">
        <f>DN127*DO127/'EQUIP SUM (UNCLASS)'!AD127</f>
        <v>21.052631578947366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2</v>
      </c>
      <c r="DM128" s="29">
        <f t="shared" si="138"/>
        <v>18</v>
      </c>
      <c r="DN128" s="29">
        <f t="shared" si="138"/>
        <v>10</v>
      </c>
      <c r="DO128" s="29">
        <f t="shared" si="138"/>
        <v>12</v>
      </c>
      <c r="DQ128" s="28">
        <f>DL128*DM128/'EQUIP SUM (UNCLASS)'!AD128</f>
        <v>6.3157894736842106</v>
      </c>
      <c r="DR128" s="28">
        <f>DL128*DM128/'EQUIP SUM (UNCLASS)'!AD128</f>
        <v>6.3157894736842106</v>
      </c>
      <c r="DS128" s="28">
        <f>DN128*DO128/'EQUIP SUM (UNCLASS)'!AD128</f>
        <v>21.052631578947366</v>
      </c>
      <c r="DT128" s="28">
        <f>DN128*DO128/'EQUIP SUM (UNCLASS)'!AD128</f>
        <v>21.052631578947366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2</v>
      </c>
      <c r="DM129" s="29">
        <f t="shared" si="138"/>
        <v>18</v>
      </c>
      <c r="DN129" s="29">
        <f t="shared" si="138"/>
        <v>10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2</v>
      </c>
      <c r="DM130" s="29">
        <f t="shared" si="138"/>
        <v>18</v>
      </c>
      <c r="DN130" s="29">
        <f t="shared" si="138"/>
        <v>10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2</v>
      </c>
      <c r="DM131" s="29">
        <f t="shared" si="138"/>
        <v>18</v>
      </c>
      <c r="DN131" s="29">
        <f t="shared" si="138"/>
        <v>10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2</v>
      </c>
      <c r="DM132" s="29">
        <f t="shared" si="162"/>
        <v>18</v>
      </c>
      <c r="DN132" s="29">
        <f t="shared" si="162"/>
        <v>10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2</v>
      </c>
      <c r="DM133" s="29">
        <f t="shared" si="162"/>
        <v>18</v>
      </c>
      <c r="DN133" s="29">
        <f t="shared" si="162"/>
        <v>10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2</v>
      </c>
      <c r="DM134" s="29">
        <f t="shared" si="162"/>
        <v>18</v>
      </c>
      <c r="DN134" s="29">
        <f t="shared" si="162"/>
        <v>10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2</v>
      </c>
      <c r="DM135" s="29">
        <f t="shared" si="162"/>
        <v>18</v>
      </c>
      <c r="DN135" s="29">
        <f t="shared" si="162"/>
        <v>10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2</v>
      </c>
      <c r="DM136" s="29">
        <f t="shared" si="162"/>
        <v>18</v>
      </c>
      <c r="DN136" s="29">
        <f t="shared" si="162"/>
        <v>10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2</v>
      </c>
      <c r="DM137" s="29">
        <f t="shared" si="162"/>
        <v>18</v>
      </c>
      <c r="DN137" s="29">
        <f t="shared" si="162"/>
        <v>10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2</v>
      </c>
      <c r="DM138" s="29">
        <f t="shared" si="162"/>
        <v>18</v>
      </c>
      <c r="DN138" s="29">
        <f t="shared" si="162"/>
        <v>10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2</v>
      </c>
      <c r="DM139" s="29">
        <f t="shared" si="162"/>
        <v>18</v>
      </c>
      <c r="DN139" s="29">
        <f t="shared" si="162"/>
        <v>10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2</v>
      </c>
      <c r="DM140" s="29">
        <f t="shared" si="162"/>
        <v>18</v>
      </c>
      <c r="DN140" s="29">
        <f t="shared" si="162"/>
        <v>10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2</v>
      </c>
      <c r="DM141" s="29">
        <f t="shared" si="162"/>
        <v>18</v>
      </c>
      <c r="DN141" s="29">
        <f t="shared" si="162"/>
        <v>10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2</v>
      </c>
      <c r="DM142" s="29">
        <f t="shared" si="162"/>
        <v>18</v>
      </c>
      <c r="DN142" s="29">
        <f t="shared" si="162"/>
        <v>10</v>
      </c>
      <c r="DO142" s="29">
        <f t="shared" si="162"/>
        <v>12</v>
      </c>
      <c r="DQ142" s="28">
        <f>DL142*DM142/'EQUIP SUM (UNCLASS)'!AD142</f>
        <v>25.714285714285715</v>
      </c>
      <c r="DR142" s="28">
        <f>DL142*DM142/'EQUIP SUM (UNCLASS)'!AD142</f>
        <v>25.714285714285715</v>
      </c>
      <c r="DS142" s="28">
        <f>DN142*DO142/'EQUIP SUM (UNCLASS)'!AD142</f>
        <v>85.714285714285722</v>
      </c>
      <c r="DT142" s="28">
        <f>DN142*DO142/'EQUIP SUM (UNCLASS)'!AD142</f>
        <v>85.714285714285722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2</v>
      </c>
      <c r="DM143" s="29">
        <f t="shared" si="162"/>
        <v>18</v>
      </c>
      <c r="DN143" s="29">
        <f t="shared" si="162"/>
        <v>10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2</v>
      </c>
      <c r="DM144" s="29">
        <f t="shared" si="162"/>
        <v>18</v>
      </c>
      <c r="DN144" s="29">
        <f t="shared" si="162"/>
        <v>10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2</v>
      </c>
      <c r="DM145" s="29">
        <f t="shared" si="162"/>
        <v>18</v>
      </c>
      <c r="DN145" s="29">
        <f t="shared" si="162"/>
        <v>10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2</v>
      </c>
      <c r="DM146" s="29">
        <f t="shared" si="162"/>
        <v>18</v>
      </c>
      <c r="DN146" s="29">
        <f t="shared" si="162"/>
        <v>10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2</v>
      </c>
      <c r="DM147" s="29">
        <f t="shared" si="162"/>
        <v>18</v>
      </c>
      <c r="DN147" s="29">
        <f t="shared" si="162"/>
        <v>10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2</v>
      </c>
      <c r="DM148" s="29">
        <f t="shared" si="179"/>
        <v>18</v>
      </c>
      <c r="DN148" s="29">
        <f t="shared" si="179"/>
        <v>10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2</v>
      </c>
      <c r="DM149" s="29">
        <f t="shared" si="179"/>
        <v>18</v>
      </c>
      <c r="DN149" s="29">
        <f t="shared" si="179"/>
        <v>10</v>
      </c>
      <c r="DO149" s="29">
        <f t="shared" si="179"/>
        <v>12</v>
      </c>
      <c r="DQ149" s="28">
        <f>DL149*DM149/'EQUIP SUM (UNCLASS)'!AD149</f>
        <v>60</v>
      </c>
      <c r="DR149" s="28">
        <f>DL149*DM149/'EQUIP SUM (UNCLASS)'!AD149</f>
        <v>60</v>
      </c>
      <c r="DS149" s="28">
        <f>DN149*DO149/'EQUIP SUM (UNCLASS)'!AD149</f>
        <v>200</v>
      </c>
      <c r="DT149" s="28">
        <f>DN149*DO149/'EQUIP SUM (UNCLASS)'!AD149</f>
        <v>200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2</v>
      </c>
      <c r="DM150" s="29">
        <f t="shared" si="179"/>
        <v>18</v>
      </c>
      <c r="DN150" s="29">
        <f t="shared" si="179"/>
        <v>10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2</v>
      </c>
      <c r="DM151" s="29">
        <f t="shared" si="179"/>
        <v>18</v>
      </c>
      <c r="DN151" s="29">
        <f t="shared" si="179"/>
        <v>10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2</v>
      </c>
      <c r="DM152" s="29">
        <f t="shared" si="179"/>
        <v>18</v>
      </c>
      <c r="DN152" s="29">
        <f t="shared" si="179"/>
        <v>10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2</v>
      </c>
      <c r="DM153" s="29">
        <f t="shared" si="179"/>
        <v>18</v>
      </c>
      <c r="DN153" s="29">
        <f t="shared" si="179"/>
        <v>10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2</v>
      </c>
      <c r="DM154" s="29">
        <f t="shared" si="179"/>
        <v>18</v>
      </c>
      <c r="DN154" s="29">
        <f t="shared" si="179"/>
        <v>10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2</v>
      </c>
      <c r="DM155" s="29">
        <f t="shared" si="179"/>
        <v>18</v>
      </c>
      <c r="DN155" s="29">
        <f t="shared" si="179"/>
        <v>10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2</v>
      </c>
      <c r="DM156" s="29">
        <f t="shared" si="179"/>
        <v>18</v>
      </c>
      <c r="DN156" s="29">
        <f t="shared" si="179"/>
        <v>10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2</v>
      </c>
      <c r="DM157" s="29">
        <f t="shared" si="179"/>
        <v>18</v>
      </c>
      <c r="DN157" s="29">
        <f t="shared" si="179"/>
        <v>10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2</v>
      </c>
      <c r="DM158" s="29">
        <f t="shared" si="179"/>
        <v>18</v>
      </c>
      <c r="DN158" s="29">
        <f t="shared" si="179"/>
        <v>10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2</v>
      </c>
      <c r="DM159" s="29">
        <f t="shared" si="179"/>
        <v>18</v>
      </c>
      <c r="DN159" s="29">
        <f t="shared" si="179"/>
        <v>10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2</v>
      </c>
      <c r="DM160" s="29">
        <f t="shared" si="179"/>
        <v>18</v>
      </c>
      <c r="DN160" s="29">
        <f t="shared" si="179"/>
        <v>10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2</v>
      </c>
      <c r="DM161" s="29">
        <f t="shared" si="179"/>
        <v>18</v>
      </c>
      <c r="DN161" s="29">
        <f t="shared" si="179"/>
        <v>10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2</v>
      </c>
      <c r="DM162" s="29">
        <f t="shared" si="179"/>
        <v>18</v>
      </c>
      <c r="DN162" s="29">
        <f t="shared" si="179"/>
        <v>10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2</v>
      </c>
      <c r="DM163" s="29">
        <f t="shared" si="179"/>
        <v>18</v>
      </c>
      <c r="DN163" s="29">
        <f t="shared" si="179"/>
        <v>10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2</v>
      </c>
      <c r="DM164" s="29">
        <f t="shared" si="196"/>
        <v>18</v>
      </c>
      <c r="DN164" s="29">
        <f t="shared" si="196"/>
        <v>10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2</v>
      </c>
      <c r="DM165" s="29">
        <f t="shared" si="196"/>
        <v>18</v>
      </c>
      <c r="DN165" s="29">
        <f t="shared" si="196"/>
        <v>10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40"/>
      <c r="V166" s="68"/>
      <c r="W166" s="140"/>
      <c r="X166" s="140"/>
      <c r="Y166" s="140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40">
        <f t="shared" ref="CX166:DJ166" si="198">CX165</f>
        <v>0</v>
      </c>
      <c r="CY166" s="140">
        <f t="shared" si="198"/>
        <v>0</v>
      </c>
      <c r="CZ166" s="140">
        <f t="shared" si="198"/>
        <v>0</v>
      </c>
      <c r="DA166" s="140">
        <f t="shared" si="198"/>
        <v>0</v>
      </c>
      <c r="DB166" s="140">
        <f t="shared" si="198"/>
        <v>0</v>
      </c>
      <c r="DC166" s="140">
        <f t="shared" si="198"/>
        <v>0</v>
      </c>
      <c r="DD166" s="140">
        <f t="shared" si="198"/>
        <v>0</v>
      </c>
      <c r="DE166" s="140">
        <f t="shared" si="198"/>
        <v>0</v>
      </c>
      <c r="DF166" s="140">
        <f t="shared" si="198"/>
        <v>0</v>
      </c>
      <c r="DG166" s="140">
        <f t="shared" si="198"/>
        <v>0</v>
      </c>
      <c r="DH166" s="140">
        <f t="shared" si="198"/>
        <v>0</v>
      </c>
      <c r="DI166" s="140">
        <f t="shared" si="198"/>
        <v>0</v>
      </c>
      <c r="DJ166" s="140">
        <f t="shared" si="198"/>
        <v>0</v>
      </c>
      <c r="DK166" s="140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40"/>
      <c r="V168" s="68"/>
      <c r="W168" s="140"/>
      <c r="X168" s="140"/>
      <c r="Y168" s="140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40"/>
      <c r="CY168" s="140"/>
      <c r="CZ168" s="140"/>
      <c r="DA168" s="140"/>
      <c r="DB168" s="140"/>
      <c r="DC168" s="140"/>
      <c r="DD168" s="140"/>
      <c r="DE168" s="140"/>
      <c r="DF168" s="140"/>
      <c r="DG168" s="140"/>
      <c r="DH168" s="140"/>
      <c r="DI168" s="140"/>
      <c r="DJ168" s="140"/>
      <c r="DK168" s="140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94:A124"/>
    <mergeCell ref="B94:F94"/>
    <mergeCell ref="G94:G124"/>
    <mergeCell ref="B100:F100"/>
    <mergeCell ref="B107:F107"/>
    <mergeCell ref="B116:F116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5:A17"/>
    <mergeCell ref="A1:G1"/>
    <mergeCell ref="I1:BU1"/>
    <mergeCell ref="CX1:DW1"/>
    <mergeCell ref="A2:G2"/>
    <mergeCell ref="A3:G3"/>
  </mergeCells>
  <pageMargins left="0.7" right="0.7" top="0.75" bottom="0.75" header="0.3" footer="0.3"/>
  <pageSetup scale="1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view="pageBreakPreview" zoomScale="50" zoomScaleNormal="50" zoomScaleSheetLayoutView="50" workbookViewId="0">
      <pane xSplit="7" ySplit="2" topLeftCell="I105" activePane="bottomRight" state="frozen"/>
      <selection pane="topRight" activeCell="H1" sqref="H1"/>
      <selection pane="bottomLeft" activeCell="A3" sqref="A3"/>
      <selection pane="bottomRight" activeCell="W3" sqref="W3:X165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34" customWidth="1"/>
    <col min="24" max="24" width="9.88671875" style="13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34"/>
    <col min="105" max="105" width="15.6640625" style="134" customWidth="1"/>
    <col min="106" max="106" width="13.5546875" style="134" customWidth="1"/>
    <col min="107" max="107" width="11.33203125" style="134" bestFit="1" customWidth="1"/>
    <col min="108" max="114" width="9.109375" style="134"/>
    <col min="115" max="115" width="9.109375" style="13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3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0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-36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0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2</v>
      </c>
      <c r="DM3" s="29">
        <f>E10</f>
        <v>18</v>
      </c>
      <c r="DN3" s="29">
        <f>E11</f>
        <v>10</v>
      </c>
      <c r="DO3" s="29">
        <f>E12</f>
        <v>12</v>
      </c>
      <c r="DQ3" s="28">
        <f>DL3*DM3/'EQUIP SUM (UNCLASS)'!AD3</f>
        <v>3.2727272727272729</v>
      </c>
      <c r="DR3" s="28">
        <f>DL3*DM3/'EQUIP SUM (UNCLASS)'!AD3</f>
        <v>3.2727272727272729</v>
      </c>
      <c r="DS3" s="28">
        <f>DN3*DO3/'EQUIP SUM (UNCLASS)'!AD3</f>
        <v>10.909090909090908</v>
      </c>
      <c r="DT3" s="28">
        <f>DN3*DO3/'EQUIP SUM (UNCLASS)'!AD3</f>
        <v>10.909090909090908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0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2</v>
      </c>
      <c r="DM4" s="29">
        <f t="shared" si="7"/>
        <v>18</v>
      </c>
      <c r="DN4" s="29">
        <f t="shared" si="7"/>
        <v>10</v>
      </c>
      <c r="DO4" s="29">
        <f t="shared" si="7"/>
        <v>12</v>
      </c>
      <c r="DQ4" s="28">
        <f>DL4*DM4/'EQUIP SUM (UNCLASS)'!AD4</f>
        <v>3.2727272727272729</v>
      </c>
      <c r="DR4" s="28">
        <f>DL4*DM4/'EQUIP SUM (UNCLASS)'!AD4</f>
        <v>3.2727272727272729</v>
      </c>
      <c r="DS4" s="28">
        <f>DN4*DO4/'EQUIP SUM (UNCLASS)'!AD4</f>
        <v>10.909090909090908</v>
      </c>
      <c r="DT4" s="28">
        <f>DN4*DO4/'EQUIP SUM (UNCLASS)'!AD4</f>
        <v>10.909090909090908</v>
      </c>
    </row>
    <row r="5" spans="1:127" x14ac:dyDescent="0.25">
      <c r="A5" s="247"/>
      <c r="B5" s="135" t="s">
        <v>120</v>
      </c>
      <c r="C5" s="98">
        <v>0</v>
      </c>
      <c r="D5" s="135" t="s">
        <v>131</v>
      </c>
      <c r="E5" s="98">
        <v>0</v>
      </c>
      <c r="F5" s="13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0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0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0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2</v>
      </c>
      <c r="DM5" s="29">
        <f t="shared" si="7"/>
        <v>18</v>
      </c>
      <c r="DN5" s="29">
        <f t="shared" si="7"/>
        <v>10</v>
      </c>
      <c r="DO5" s="29">
        <f t="shared" si="7"/>
        <v>12</v>
      </c>
      <c r="DQ5" s="28">
        <f>DL5*DM5/'EQUIP SUM (UNCLASS)'!AD5</f>
        <v>3.2727272727272729</v>
      </c>
      <c r="DR5" s="28">
        <f>DL5*DM5/'EQUIP SUM (UNCLASS)'!AD5</f>
        <v>3.2727272727272729</v>
      </c>
      <c r="DS5" s="28">
        <f>DN5*DO5/'EQUIP SUM (UNCLASS)'!AD5</f>
        <v>10.909090909090908</v>
      </c>
      <c r="DT5" s="28">
        <f>DN5*DO5/'EQUIP SUM (UNCLASS)'!AD5</f>
        <v>10.909090909090908</v>
      </c>
    </row>
    <row r="6" spans="1:127" x14ac:dyDescent="0.25">
      <c r="A6" s="247"/>
      <c r="B6" s="135" t="s">
        <v>123</v>
      </c>
      <c r="C6" s="98">
        <v>0</v>
      </c>
      <c r="D6" s="135" t="s">
        <v>132</v>
      </c>
      <c r="E6" s="98">
        <v>0</v>
      </c>
      <c r="F6" s="13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-69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0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2</v>
      </c>
      <c r="DM6" s="29">
        <f t="shared" si="7"/>
        <v>18</v>
      </c>
      <c r="DN6" s="29">
        <f t="shared" si="7"/>
        <v>10</v>
      </c>
      <c r="DO6" s="29">
        <f t="shared" si="7"/>
        <v>12</v>
      </c>
      <c r="DQ6" s="28">
        <f>DL6*DM6/'EQUIP SUM (UNCLASS)'!AD6</f>
        <v>3.2727272727272729</v>
      </c>
      <c r="DR6" s="28">
        <f>DL6*DM6/'EQUIP SUM (UNCLASS)'!AD6</f>
        <v>3.2727272727272729</v>
      </c>
      <c r="DS6" s="28">
        <f>DN6*DO6/'EQUIP SUM (UNCLASS)'!AD6</f>
        <v>10.909090909090908</v>
      </c>
      <c r="DT6" s="28">
        <f>DN6*DO6/'EQUIP SUM (UNCLASS)'!AD6</f>
        <v>10.909090909090908</v>
      </c>
    </row>
    <row r="7" spans="1:127" x14ac:dyDescent="0.25">
      <c r="A7" s="247"/>
      <c r="B7" s="135" t="s">
        <v>121</v>
      </c>
      <c r="C7" s="98">
        <v>0</v>
      </c>
      <c r="D7" s="135" t="s">
        <v>133</v>
      </c>
      <c r="E7" s="98">
        <f>E5+E6</f>
        <v>0</v>
      </c>
      <c r="F7" s="13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0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0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0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2</v>
      </c>
      <c r="DM7" s="29">
        <f t="shared" si="7"/>
        <v>18</v>
      </c>
      <c r="DN7" s="29">
        <f t="shared" si="7"/>
        <v>10</v>
      </c>
      <c r="DO7" s="29">
        <f t="shared" si="7"/>
        <v>12</v>
      </c>
      <c r="DQ7" s="30"/>
      <c r="DR7" s="30"/>
    </row>
    <row r="8" spans="1:127" x14ac:dyDescent="0.25">
      <c r="A8" s="247"/>
      <c r="B8" s="135" t="s">
        <v>124</v>
      </c>
      <c r="C8" s="98">
        <v>0</v>
      </c>
      <c r="D8" s="99"/>
      <c r="E8" s="99"/>
      <c r="F8" s="13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0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0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0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2</v>
      </c>
      <c r="DM8" s="29">
        <f t="shared" si="7"/>
        <v>18</v>
      </c>
      <c r="DN8" s="29">
        <f t="shared" si="7"/>
        <v>10</v>
      </c>
      <c r="DO8" s="29">
        <f t="shared" si="7"/>
        <v>12</v>
      </c>
      <c r="DQ8" s="30"/>
      <c r="DR8" s="30"/>
    </row>
    <row r="9" spans="1:127" x14ac:dyDescent="0.25">
      <c r="A9" s="247"/>
      <c r="B9" s="135" t="s">
        <v>122</v>
      </c>
      <c r="C9" s="98">
        <v>0</v>
      </c>
      <c r="D9" s="135" t="s">
        <v>134</v>
      </c>
      <c r="E9" s="98">
        <v>2</v>
      </c>
      <c r="F9" s="13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0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2</v>
      </c>
      <c r="DM9" s="29">
        <f t="shared" si="7"/>
        <v>18</v>
      </c>
      <c r="DN9" s="29">
        <f t="shared" si="7"/>
        <v>10</v>
      </c>
      <c r="DO9" s="29">
        <f t="shared" si="7"/>
        <v>12</v>
      </c>
      <c r="DQ9" s="28">
        <f>DL9*DM9/'EQUIP SUM (UNCLASS)'!AD9</f>
        <v>9.4736842105263168</v>
      </c>
      <c r="DR9" s="28">
        <f>DL9*DM9/'EQUIP SUM (UNCLASS)'!AD9</f>
        <v>9.4736842105263168</v>
      </c>
      <c r="DS9" s="28">
        <f>DN9*DO9/'EQUIP SUM (UNCLASS)'!AD9</f>
        <v>31.578947368421055</v>
      </c>
      <c r="DT9" s="28">
        <f>DN9*DO9/'EQUIP SUM (UNCLASS)'!AD9</f>
        <v>31.578947368421055</v>
      </c>
    </row>
    <row r="10" spans="1:127" x14ac:dyDescent="0.25">
      <c r="A10" s="247"/>
      <c r="B10" s="135" t="s">
        <v>127</v>
      </c>
      <c r="C10" s="98">
        <v>0</v>
      </c>
      <c r="D10" s="135" t="s">
        <v>135</v>
      </c>
      <c r="E10" s="98">
        <v>18</v>
      </c>
      <c r="F10" s="13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0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2</v>
      </c>
      <c r="DM10" s="29">
        <f t="shared" si="7"/>
        <v>18</v>
      </c>
      <c r="DN10" s="29">
        <f t="shared" si="7"/>
        <v>10</v>
      </c>
      <c r="DO10" s="29">
        <f t="shared" si="7"/>
        <v>12</v>
      </c>
      <c r="DQ10" s="31"/>
      <c r="DR10" s="31"/>
    </row>
    <row r="11" spans="1:127" x14ac:dyDescent="0.25">
      <c r="A11" s="247"/>
      <c r="B11" s="135" t="s">
        <v>24</v>
      </c>
      <c r="C11" s="98">
        <v>0</v>
      </c>
      <c r="D11" s="135" t="s">
        <v>136</v>
      </c>
      <c r="E11" s="98">
        <v>10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0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2</v>
      </c>
      <c r="DM11" s="29">
        <f t="shared" si="7"/>
        <v>18</v>
      </c>
      <c r="DN11" s="29">
        <f t="shared" si="7"/>
        <v>10</v>
      </c>
      <c r="DO11" s="29">
        <f t="shared" si="7"/>
        <v>12</v>
      </c>
      <c r="DQ11" s="31"/>
      <c r="DR11" s="31"/>
    </row>
    <row r="12" spans="1:127" x14ac:dyDescent="0.25">
      <c r="A12" s="247"/>
      <c r="B12" s="135" t="s">
        <v>128</v>
      </c>
      <c r="C12" s="98">
        <v>0</v>
      </c>
      <c r="D12" s="13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0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2</v>
      </c>
      <c r="DM12" s="29">
        <f t="shared" si="7"/>
        <v>18</v>
      </c>
      <c r="DN12" s="29">
        <f t="shared" si="7"/>
        <v>10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3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0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-11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0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2</v>
      </c>
      <c r="DM13" s="29">
        <f t="shared" si="7"/>
        <v>18</v>
      </c>
      <c r="DN13" s="29">
        <f t="shared" si="7"/>
        <v>10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3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0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2</v>
      </c>
      <c r="DM14" s="29">
        <f t="shared" si="7"/>
        <v>18</v>
      </c>
      <c r="DN14" s="29">
        <f t="shared" si="7"/>
        <v>10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3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0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2</v>
      </c>
      <c r="DM15" s="29">
        <f t="shared" si="7"/>
        <v>18</v>
      </c>
      <c r="DN15" s="29">
        <f t="shared" si="7"/>
        <v>10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3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0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2</v>
      </c>
      <c r="DM16" s="29">
        <f t="shared" si="7"/>
        <v>18</v>
      </c>
      <c r="DN16" s="29">
        <f t="shared" si="7"/>
        <v>10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3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0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2</v>
      </c>
      <c r="DM17" s="29">
        <f t="shared" si="7"/>
        <v>18</v>
      </c>
      <c r="DN17" s="29">
        <f t="shared" si="7"/>
        <v>10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0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2</v>
      </c>
      <c r="DM18" s="29">
        <f t="shared" si="7"/>
        <v>18</v>
      </c>
      <c r="DN18" s="29">
        <f t="shared" si="7"/>
        <v>10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0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2</v>
      </c>
      <c r="DM19" s="29">
        <f t="shared" si="7"/>
        <v>18</v>
      </c>
      <c r="DN19" s="29">
        <f t="shared" si="7"/>
        <v>10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0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-8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0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2</v>
      </c>
      <c r="DM20" s="29">
        <f t="shared" si="24"/>
        <v>18</v>
      </c>
      <c r="DN20" s="29">
        <f t="shared" si="24"/>
        <v>10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0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2</v>
      </c>
      <c r="DM21" s="29">
        <f t="shared" si="24"/>
        <v>18</v>
      </c>
      <c r="DN21" s="29">
        <f t="shared" si="24"/>
        <v>10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02" t="s">
        <v>167</v>
      </c>
      <c r="C22" s="103" t="s">
        <v>143</v>
      </c>
      <c r="D22" s="103">
        <f>E5*3/12</f>
        <v>0</v>
      </c>
      <c r="E22" s="103">
        <f>E6*3/12</f>
        <v>0</v>
      </c>
      <c r="F22" s="103">
        <f>E7*3/12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0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2</v>
      </c>
      <c r="DM22" s="29">
        <f t="shared" si="24"/>
        <v>18</v>
      </c>
      <c r="DN22" s="29">
        <f t="shared" si="24"/>
        <v>10</v>
      </c>
      <c r="DO22" s="29">
        <f t="shared" si="24"/>
        <v>12</v>
      </c>
      <c r="DQ22" s="28">
        <f>DL22*DM22/'EQUIP SUM (UNCLASS)'!AD22</f>
        <v>3.6</v>
      </c>
      <c r="DR22" s="28">
        <f>DL22*DM22/'EQUIP SUM (UNCLASS)'!AD22</f>
        <v>3.6</v>
      </c>
      <c r="DS22" s="28">
        <f>DN22*DO22/'EQUIP SUM (UNCLASS)'!AD22</f>
        <v>12</v>
      </c>
      <c r="DT22" s="28">
        <f>DN22*DO22/'EQUIP SUM (UNCLASS)'!AD22</f>
        <v>12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0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2</v>
      </c>
      <c r="DM23" s="29">
        <f t="shared" si="24"/>
        <v>18</v>
      </c>
      <c r="DN23" s="29">
        <f t="shared" si="24"/>
        <v>10</v>
      </c>
      <c r="DO23" s="29">
        <f t="shared" si="24"/>
        <v>12</v>
      </c>
      <c r="DQ23" s="28">
        <f>DL23*DM23/'EQUIP SUM (UNCLASS)'!AD23</f>
        <v>60</v>
      </c>
      <c r="DR23" s="28">
        <f>DL23*DM23/'EQUIP SUM (UNCLASS)'!AD23</f>
        <v>60</v>
      </c>
      <c r="DS23" s="28">
        <f>DN23*DO23/'EQUIP SUM (UNCLASS)'!AD23</f>
        <v>200</v>
      </c>
      <c r="DT23" s="28">
        <f>DN23*DO23/'EQUIP SUM (UNCLASS)'!AD23</f>
        <v>200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0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2</v>
      </c>
      <c r="DM24" s="29">
        <f t="shared" si="24"/>
        <v>18</v>
      </c>
      <c r="DN24" s="29">
        <f t="shared" si="24"/>
        <v>10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0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2</v>
      </c>
      <c r="DM25" s="29">
        <f t="shared" si="24"/>
        <v>18</v>
      </c>
      <c r="DN25" s="29">
        <f t="shared" si="24"/>
        <v>10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0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-10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0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2</v>
      </c>
      <c r="DM26" s="29">
        <f t="shared" si="24"/>
        <v>18</v>
      </c>
      <c r="DN26" s="29">
        <f t="shared" si="24"/>
        <v>10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0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2</v>
      </c>
      <c r="DM27" s="29">
        <f t="shared" si="24"/>
        <v>18</v>
      </c>
      <c r="DN27" s="29">
        <f t="shared" si="24"/>
        <v>10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0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-16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0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2</v>
      </c>
      <c r="DM28" s="29">
        <f t="shared" si="24"/>
        <v>18</v>
      </c>
      <c r="DN28" s="29">
        <f t="shared" si="24"/>
        <v>10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0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2</v>
      </c>
      <c r="DM29" s="29">
        <f t="shared" si="24"/>
        <v>18</v>
      </c>
      <c r="DN29" s="29">
        <f t="shared" si="24"/>
        <v>10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0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-3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0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2</v>
      </c>
      <c r="DM30" s="29">
        <f t="shared" si="24"/>
        <v>18</v>
      </c>
      <c r="DN30" s="29">
        <f t="shared" si="24"/>
        <v>10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0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2</v>
      </c>
      <c r="DM31" s="29">
        <f t="shared" si="24"/>
        <v>18</v>
      </c>
      <c r="DN31" s="29">
        <f t="shared" si="24"/>
        <v>10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0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2</v>
      </c>
      <c r="DM32" s="29">
        <f t="shared" si="24"/>
        <v>18</v>
      </c>
      <c r="DN32" s="29">
        <f t="shared" si="24"/>
        <v>10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0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2</v>
      </c>
      <c r="DM33" s="29">
        <f t="shared" si="24"/>
        <v>18</v>
      </c>
      <c r="DN33" s="29">
        <f t="shared" si="24"/>
        <v>10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0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2</v>
      </c>
      <c r="DM34" s="29">
        <f t="shared" si="24"/>
        <v>18</v>
      </c>
      <c r="DN34" s="29">
        <f t="shared" si="24"/>
        <v>10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0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2</v>
      </c>
      <c r="DM35" s="29">
        <f t="shared" si="24"/>
        <v>18</v>
      </c>
      <c r="DN35" s="29">
        <f t="shared" si="24"/>
        <v>10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0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-64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0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2</v>
      </c>
      <c r="DM36" s="29">
        <f t="shared" si="44"/>
        <v>18</v>
      </c>
      <c r="DN36" s="29">
        <f t="shared" si="44"/>
        <v>10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0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2</v>
      </c>
      <c r="DM37" s="29">
        <f t="shared" si="44"/>
        <v>18</v>
      </c>
      <c r="DN37" s="29">
        <f t="shared" si="44"/>
        <v>10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0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2</v>
      </c>
      <c r="DM38" s="29">
        <f t="shared" si="44"/>
        <v>18</v>
      </c>
      <c r="DN38" s="29">
        <f t="shared" si="44"/>
        <v>10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0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2</v>
      </c>
      <c r="DM39" s="29">
        <f t="shared" si="44"/>
        <v>18</v>
      </c>
      <c r="DN39" s="29">
        <f t="shared" si="44"/>
        <v>10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0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2</v>
      </c>
      <c r="DM40" s="29">
        <f t="shared" si="44"/>
        <v>18</v>
      </c>
      <c r="DN40" s="29">
        <f t="shared" si="44"/>
        <v>10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0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2</v>
      </c>
      <c r="DM41" s="29">
        <f t="shared" si="44"/>
        <v>18</v>
      </c>
      <c r="DN41" s="29">
        <f t="shared" si="44"/>
        <v>10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0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2</v>
      </c>
      <c r="DM42" s="29">
        <f t="shared" si="44"/>
        <v>18</v>
      </c>
      <c r="DN42" s="29">
        <f t="shared" si="44"/>
        <v>10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0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-11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0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2</v>
      </c>
      <c r="DM43" s="29">
        <f t="shared" si="44"/>
        <v>18</v>
      </c>
      <c r="DN43" s="29">
        <f t="shared" si="44"/>
        <v>10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0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2</v>
      </c>
      <c r="DM44" s="29">
        <f t="shared" si="44"/>
        <v>18</v>
      </c>
      <c r="DN44" s="29">
        <f t="shared" si="44"/>
        <v>10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0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2</v>
      </c>
      <c r="DM45" s="29">
        <f t="shared" si="44"/>
        <v>18</v>
      </c>
      <c r="DN45" s="29">
        <f t="shared" si="44"/>
        <v>10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0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0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0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2</v>
      </c>
      <c r="DM46" s="29">
        <f t="shared" si="44"/>
        <v>18</v>
      </c>
      <c r="DN46" s="29">
        <f t="shared" si="44"/>
        <v>10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0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2</v>
      </c>
      <c r="DM47" s="29">
        <f t="shared" si="44"/>
        <v>18</v>
      </c>
      <c r="DN47" s="29">
        <f t="shared" si="44"/>
        <v>10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0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-25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0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2</v>
      </c>
      <c r="DM48" s="29">
        <f t="shared" si="44"/>
        <v>18</v>
      </c>
      <c r="DN48" s="29">
        <f t="shared" si="44"/>
        <v>10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0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0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0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2</v>
      </c>
      <c r="DM49" s="29">
        <f t="shared" si="44"/>
        <v>18</v>
      </c>
      <c r="DN49" s="29">
        <f t="shared" si="44"/>
        <v>10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0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-14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0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2</v>
      </c>
      <c r="DM50" s="29">
        <f t="shared" si="44"/>
        <v>18</v>
      </c>
      <c r="DN50" s="29">
        <f t="shared" si="44"/>
        <v>10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0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-18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0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2</v>
      </c>
      <c r="DM51" s="29">
        <f t="shared" si="44"/>
        <v>18</v>
      </c>
      <c r="DN51" s="29">
        <f t="shared" si="44"/>
        <v>10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0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-4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0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2</v>
      </c>
      <c r="DM52" s="29">
        <f t="shared" si="61"/>
        <v>18</v>
      </c>
      <c r="DN52" s="29">
        <f t="shared" si="61"/>
        <v>10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0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2</v>
      </c>
      <c r="DM53" s="29">
        <f t="shared" si="61"/>
        <v>18</v>
      </c>
      <c r="DN53" s="29">
        <f t="shared" si="61"/>
        <v>10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0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0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0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2</v>
      </c>
      <c r="DM54" s="29">
        <f t="shared" si="61"/>
        <v>18</v>
      </c>
      <c r="DN54" s="29">
        <f t="shared" si="61"/>
        <v>10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0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2</v>
      </c>
      <c r="DM55" s="29">
        <f t="shared" si="61"/>
        <v>18</v>
      </c>
      <c r="DN55" s="29">
        <f t="shared" si="61"/>
        <v>10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0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-101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0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2</v>
      </c>
      <c r="DM56" s="29">
        <f t="shared" si="61"/>
        <v>18</v>
      </c>
      <c r="DN56" s="29">
        <f t="shared" si="61"/>
        <v>10</v>
      </c>
      <c r="DO56" s="29">
        <f t="shared" si="61"/>
        <v>12</v>
      </c>
      <c r="DQ56" s="28">
        <f>DL56*DM56/'EQUIP SUM (UNCLASS)'!AD56</f>
        <v>8</v>
      </c>
      <c r="DR56" s="28">
        <f>DL56*DM56/'EQUIP SUM (UNCLASS)'!AD56</f>
        <v>8</v>
      </c>
      <c r="DS56" s="28">
        <f>DN56*DO56/'EQUIP SUM (UNCLASS)'!AD56</f>
        <v>26.666666666666668</v>
      </c>
      <c r="DT56" s="28">
        <f>DN56*DO56/'EQUIP SUM (UNCLASS)'!AD56</f>
        <v>26.666666666666668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0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2</v>
      </c>
      <c r="DM57" s="29">
        <f t="shared" si="61"/>
        <v>18</v>
      </c>
      <c r="DN57" s="29">
        <f t="shared" si="61"/>
        <v>10</v>
      </c>
      <c r="DO57" s="29">
        <f t="shared" si="61"/>
        <v>12</v>
      </c>
      <c r="DQ57" s="28">
        <f>DL57*DM57/'EQUIP SUM (UNCLASS)'!AD57</f>
        <v>8</v>
      </c>
      <c r="DR57" s="28">
        <f>DL57*DM57/'EQUIP SUM (UNCLASS)'!AD57</f>
        <v>8</v>
      </c>
      <c r="DS57" s="28">
        <f>DN57*DO57/'EQUIP SUM (UNCLASS)'!AD57</f>
        <v>26.666666666666668</v>
      </c>
      <c r="DT57" s="28">
        <f>DN57*DO57/'EQUIP SUM (UNCLASS)'!AD57</f>
        <v>26.666666666666668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0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2</v>
      </c>
      <c r="DM58" s="29">
        <f t="shared" si="61"/>
        <v>18</v>
      </c>
      <c r="DN58" s="29">
        <f t="shared" si="61"/>
        <v>10</v>
      </c>
      <c r="DO58" s="29">
        <f t="shared" si="61"/>
        <v>12</v>
      </c>
      <c r="DQ58" s="28">
        <f>DL58*DM58/'EQUIP SUM (UNCLASS)'!AD58</f>
        <v>8</v>
      </c>
      <c r="DR58" s="28">
        <f>DL58*DM58/'EQUIP SUM (UNCLASS)'!AD58</f>
        <v>8</v>
      </c>
      <c r="DS58" s="28">
        <f>DN58*DO58/'EQUIP SUM (UNCLASS)'!AD58</f>
        <v>26.666666666666668</v>
      </c>
      <c r="DT58" s="28">
        <f>DN58*DO58/'EQUIP SUM (UNCLASS)'!AD58</f>
        <v>26.666666666666668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0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-20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0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2</v>
      </c>
      <c r="DM59" s="29">
        <f t="shared" si="61"/>
        <v>18</v>
      </c>
      <c r="DN59" s="29">
        <f t="shared" si="61"/>
        <v>10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0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-8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0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2</v>
      </c>
      <c r="DM60" s="29">
        <f t="shared" si="61"/>
        <v>18</v>
      </c>
      <c r="DN60" s="29">
        <f t="shared" si="61"/>
        <v>10</v>
      </c>
      <c r="DO60" s="29">
        <f t="shared" si="61"/>
        <v>12</v>
      </c>
      <c r="DQ60" s="28">
        <f>DL60*DM60/'EQUIP SUM (UNCLASS)'!AD60</f>
        <v>8</v>
      </c>
      <c r="DR60" s="28">
        <f>DL60*DM60/'EQUIP SUM (UNCLASS)'!AD60</f>
        <v>8</v>
      </c>
      <c r="DS60" s="28">
        <f>DN60*DO60/'EQUIP SUM (UNCLASS)'!AD60</f>
        <v>26.666666666666668</v>
      </c>
      <c r="DT60" s="28">
        <f>DN60*DO60/'EQUIP SUM (UNCLASS)'!AD60</f>
        <v>26.666666666666668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0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-88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0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2</v>
      </c>
      <c r="DM61" s="29">
        <f t="shared" si="61"/>
        <v>18</v>
      </c>
      <c r="DN61" s="29">
        <f t="shared" si="61"/>
        <v>10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0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-70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0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2</v>
      </c>
      <c r="DM62" s="29">
        <f t="shared" si="61"/>
        <v>18</v>
      </c>
      <c r="DN62" s="29">
        <f t="shared" si="61"/>
        <v>10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0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0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0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2</v>
      </c>
      <c r="DM63" s="29">
        <f t="shared" si="61"/>
        <v>18</v>
      </c>
      <c r="DN63" s="29">
        <f t="shared" si="61"/>
        <v>10</v>
      </c>
      <c r="DO63" s="29">
        <f t="shared" si="61"/>
        <v>12</v>
      </c>
      <c r="DQ63" s="28">
        <f>DL63*DM63/'EQUIP SUM (UNCLASS)'!AD63</f>
        <v>3.6</v>
      </c>
      <c r="DR63" s="28">
        <f>DL63*DM63/'EQUIP SUM (UNCLASS)'!AD63</f>
        <v>3.6</v>
      </c>
      <c r="DS63" s="28">
        <f>DN63*DO63/'EQUIP SUM (UNCLASS)'!AD63</f>
        <v>12</v>
      </c>
      <c r="DT63" s="28">
        <f>DN63*DO63/'EQUIP SUM (UNCLASS)'!AD63</f>
        <v>12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0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2</v>
      </c>
      <c r="DM64" s="29">
        <f t="shared" si="61"/>
        <v>18</v>
      </c>
      <c r="DN64" s="29">
        <f t="shared" si="61"/>
        <v>10</v>
      </c>
      <c r="DO64" s="29">
        <f t="shared" si="61"/>
        <v>12</v>
      </c>
      <c r="DQ64" s="28">
        <f>DL64*DM64/'EQUIP SUM (UNCLASS)'!AD64</f>
        <v>5.2941176470588234</v>
      </c>
      <c r="DR64" s="28">
        <f>DL64*DM64/'EQUIP SUM (UNCLASS)'!AD64</f>
        <v>5.2941176470588234</v>
      </c>
      <c r="DS64" s="28">
        <f>DN64*DO64/'EQUIP SUM (UNCLASS)'!AD64</f>
        <v>17.647058823529413</v>
      </c>
      <c r="DT64" s="28">
        <f>DN64*DO64/'EQUIP SUM (UNCLASS)'!AD64</f>
        <v>17.647058823529413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0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2</v>
      </c>
      <c r="DM65" s="29">
        <f t="shared" si="61"/>
        <v>18</v>
      </c>
      <c r="DN65" s="29">
        <f t="shared" si="61"/>
        <v>10</v>
      </c>
      <c r="DO65" s="29">
        <f t="shared" si="61"/>
        <v>12</v>
      </c>
      <c r="DQ65" s="28">
        <f>DL65*DM65/'EQUIP SUM (UNCLASS)'!AD65</f>
        <v>5.2941176470588234</v>
      </c>
      <c r="DR65" s="28">
        <f>DL65*DM65/'EQUIP SUM (UNCLASS)'!AD65</f>
        <v>5.2941176470588234</v>
      </c>
      <c r="DS65" s="28">
        <f>DN65*DO65/'EQUIP SUM (UNCLASS)'!AD65</f>
        <v>17.647058823529413</v>
      </c>
      <c r="DT65" s="28">
        <f>DN65*DO65/'EQUIP SUM (UNCLASS)'!AD65</f>
        <v>17.647058823529413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0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-122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0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2</v>
      </c>
      <c r="DM66" s="29">
        <f t="shared" si="61"/>
        <v>18</v>
      </c>
      <c r="DN66" s="29">
        <f t="shared" si="61"/>
        <v>10</v>
      </c>
      <c r="DO66" s="29">
        <f t="shared" si="61"/>
        <v>12</v>
      </c>
      <c r="DQ66" s="28">
        <f>DL66*DM66/'EQUIP SUM (UNCLASS)'!AD66</f>
        <v>3.6</v>
      </c>
      <c r="DR66" s="28">
        <f>DL66*DM66/'EQUIP SUM (UNCLASS)'!AD66</f>
        <v>3.6</v>
      </c>
      <c r="DS66" s="28">
        <f>DN66*DO66/'EQUIP SUM (UNCLASS)'!AD66</f>
        <v>12</v>
      </c>
      <c r="DT66" s="28">
        <f>DN66*DO66/'EQUIP SUM (UNCLASS)'!AD66</f>
        <v>12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0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0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0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2</v>
      </c>
      <c r="DM67" s="29">
        <f t="shared" si="61"/>
        <v>18</v>
      </c>
      <c r="DN67" s="29">
        <f t="shared" si="61"/>
        <v>10</v>
      </c>
      <c r="DO67" s="29">
        <f t="shared" si="61"/>
        <v>12</v>
      </c>
      <c r="DQ67" s="28">
        <f>DL67*DM67/'EQUIP SUM (UNCLASS)'!AD67</f>
        <v>3.6</v>
      </c>
      <c r="DR67" s="28">
        <f>DL67*DM67/'EQUIP SUM (UNCLASS)'!AD67</f>
        <v>3.6</v>
      </c>
      <c r="DS67" s="28">
        <f>DN67*DO67/'EQUIP SUM (UNCLASS)'!AD67</f>
        <v>12</v>
      </c>
      <c r="DT67" s="28">
        <f>DN67*DO67/'EQUIP SUM (UNCLASS)'!AD67</f>
        <v>12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0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2</v>
      </c>
      <c r="DM68" s="29">
        <f t="shared" si="84"/>
        <v>18</v>
      </c>
      <c r="DN68" s="29">
        <f t="shared" si="84"/>
        <v>10</v>
      </c>
      <c r="DO68" s="29">
        <f t="shared" si="84"/>
        <v>12</v>
      </c>
      <c r="DQ68" s="28">
        <f>DL68*DM68/'EQUIP SUM (UNCLASS)'!AD68</f>
        <v>3.6</v>
      </c>
      <c r="DR68" s="28">
        <f>DL68*DM68/'EQUIP SUM (UNCLASS)'!AD68</f>
        <v>3.6</v>
      </c>
      <c r="DS68" s="28">
        <f>DN68*DO68/'EQUIP SUM (UNCLASS)'!AD68</f>
        <v>12</v>
      </c>
      <c r="DT68" s="28">
        <f>DN68*DO68/'EQUIP SUM (UNCLASS)'!AD68</f>
        <v>12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0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-88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0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2</v>
      </c>
      <c r="DM69" s="29">
        <f t="shared" si="84"/>
        <v>18</v>
      </c>
      <c r="DN69" s="29">
        <f t="shared" si="84"/>
        <v>10</v>
      </c>
      <c r="DO69" s="29">
        <f t="shared" si="84"/>
        <v>12</v>
      </c>
      <c r="DQ69" s="28">
        <f>DL69*DM69/'EQUIP SUM (UNCLASS)'!AD69</f>
        <v>3.6</v>
      </c>
      <c r="DR69" s="28">
        <f>DL69*DM69/'EQUIP SUM (UNCLASS)'!AD69</f>
        <v>3.6</v>
      </c>
      <c r="DS69" s="28">
        <f>DN69*DO69/'EQUIP SUM (UNCLASS)'!AD69</f>
        <v>12</v>
      </c>
      <c r="DT69" s="28">
        <f>DN69*DO69/'EQUIP SUM (UNCLASS)'!AD69</f>
        <v>12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0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-41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0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2</v>
      </c>
      <c r="DM70" s="29">
        <f t="shared" si="84"/>
        <v>18</v>
      </c>
      <c r="DN70" s="29">
        <f t="shared" si="84"/>
        <v>10</v>
      </c>
      <c r="DO70" s="29">
        <f t="shared" si="84"/>
        <v>12</v>
      </c>
      <c r="DQ70" s="28">
        <f>DL70*DM70/'EQUIP SUM (UNCLASS)'!AD70</f>
        <v>3.6</v>
      </c>
      <c r="DR70" s="28">
        <f>DL70*DM70/'EQUIP SUM (UNCLASS)'!AD70</f>
        <v>3.6</v>
      </c>
      <c r="DS70" s="28">
        <f>DN70*DO70/'EQUIP SUM (UNCLASS)'!AD70</f>
        <v>12</v>
      </c>
      <c r="DT70" s="28">
        <f>DN70*DO70/'EQUIP SUM (UNCLASS)'!AD70</f>
        <v>12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(UNCLASS)'!B2+'TANK (OLD)(UNCLASS)'!C6*'CL V SUM (UNCLASS)'!B3+'TANK (OLD)(UNCLASS)'!C7*'CL V SUM (UNCLASS)'!B4+'TANK (OLD)(UNCLASS)'!C8*'CL V SUM (UNCLASS)'!B5+'TANK (OLD)(UNCLASS)'!C9*'CL V SUM (UNCLASS)'!B6+'TANK (OLD)(UNCLASS)'!C10*'CL V SUM (UNCLASS)'!B7+'TANK (OLD)(UNCLASS)'!C11*'CL V SUM (UNCLASS)'!B8+'TANK (OLD)(UNCLASS)'!C12*'CL V SUM (UNCLASS)'!B9+'TANK (OLD)(UNCLASS)'!C13*'CL V SUM (UNCLASS)'!B10+'TANK (OLD)(UNCLASS)'!C14*'CL V SUM (UNCLASS)'!B11+'TANK (OLD)(UNCLASS)'!C15*'CL V SUM (UNCLASS)'!B12+'TANK (OLD)(UNCLASS)'!C16*'CL V SUM (UNCLASS)'!B13)</f>
        <v>0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0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0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0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2</v>
      </c>
      <c r="DM71" s="29">
        <f t="shared" si="84"/>
        <v>18</v>
      </c>
      <c r="DN71" s="29">
        <f t="shared" si="84"/>
        <v>10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(UNCLASS)'!D2+'TANK (OLD)(UNCLASS)'!C6*'CL V SUM (UNCLASS)'!D3+'TANK (OLD)(UNCLASS)'!C7*'CL V SUM (UNCLASS)'!D4+'TANK (OLD)(UNCLASS)'!C8*'CL V SUM (UNCLASS)'!D5+'TANK (OLD)(UNCLASS)'!C9*'CL V SUM (UNCLASS)'!D6+'TANK (OLD)(UNCLASS)'!C10*'CL V SUM (UNCLASS)'!D7+'TANK (OLD)(UNCLASS)'!C11*'CL V SUM (UNCLASS)'!D8+'TANK (OLD)(UNCLASS)'!C12*'CL V SUM (UNCLASS)'!D9+'TANK (OLD)(UNCLASS)'!C13*'CL V SUM (UNCLASS)'!D10+'TANK (OLD)(UNCLASS)'!C14*'CL V SUM (UNCLASS)'!D11+'TANK (OLD)(UNCLASS)'!C15*'CL V SUM (UNCLASS)'!D12+'TANK (OLD)(UNCLASS)'!C16*'CL V SUM (UNCLASS)'!D13)</f>
        <v>0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0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0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0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2</v>
      </c>
      <c r="DM72" s="29">
        <f t="shared" si="84"/>
        <v>18</v>
      </c>
      <c r="DN72" s="29">
        <f t="shared" si="84"/>
        <v>10</v>
      </c>
      <c r="DO72" s="29">
        <f t="shared" si="84"/>
        <v>12</v>
      </c>
      <c r="DQ72" s="28">
        <f>DL72*DM72/'EQUIP SUM (UNCLASS)'!AD72</f>
        <v>3.8709677419354835</v>
      </c>
      <c r="DR72" s="28">
        <f>DL72*DM72/'EQUIP SUM (UNCLASS)'!AD72</f>
        <v>3.8709677419354835</v>
      </c>
      <c r="DS72" s="28">
        <f>DN72*DO72/'EQUIP SUM (UNCLASS)'!AD72</f>
        <v>12.903225806451612</v>
      </c>
      <c r="DT72" s="28">
        <f>DN72*DO72/'EQUIP SUM (UNCLASS)'!AD72</f>
        <v>12.903225806451612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0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0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0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0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2</v>
      </c>
      <c r="DM73" s="29">
        <f t="shared" si="84"/>
        <v>18</v>
      </c>
      <c r="DN73" s="29">
        <f t="shared" si="84"/>
        <v>10</v>
      </c>
      <c r="DO73" s="29">
        <f t="shared" si="84"/>
        <v>12</v>
      </c>
      <c r="DQ73" s="28">
        <f>DL73*DM73/'EQUIP SUM (UNCLASS)'!AD73</f>
        <v>3.6</v>
      </c>
      <c r="DR73" s="28">
        <f>DL73*DM73/'EQUIP SUM (UNCLASS)'!AD73</f>
        <v>3.6</v>
      </c>
      <c r="DS73" s="28">
        <f>DN73*DO73/'EQUIP SUM (UNCLASS)'!AD73</f>
        <v>12</v>
      </c>
      <c r="DT73" s="28">
        <f>DN73*DO73/'EQUIP SUM (UNCLASS)'!AD73</f>
        <v>12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0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0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0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2</v>
      </c>
      <c r="DM74" s="29">
        <f t="shared" si="84"/>
        <v>18</v>
      </c>
      <c r="DN74" s="29">
        <f t="shared" si="84"/>
        <v>10</v>
      </c>
      <c r="DO74" s="29">
        <f t="shared" si="84"/>
        <v>12</v>
      </c>
      <c r="DQ74" s="28">
        <f>DL74*DM74/'EQUIP SUM (UNCLASS)'!AD74</f>
        <v>3.6</v>
      </c>
      <c r="DR74" s="28">
        <f>DL74*DM74/'EQUIP SUM (UNCLASS)'!AD74</f>
        <v>3.6</v>
      </c>
      <c r="DS74" s="28">
        <f>DN74*DO74/'EQUIP SUM (UNCLASS)'!AD74</f>
        <v>12</v>
      </c>
      <c r="DT74" s="28">
        <f>DN74*DO74/'EQUIP SUM (UNCLASS)'!AD74</f>
        <v>12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(UNCLASS)'!E2+'TANK (OLD)(UNCLASS)'!C6*'CL V SUM (UNCLASS)'!E3+'TANK (OLD)(UNCLASS)'!C7*'CL V SUM (UNCLASS)'!E4+'TANK (OLD)(UNCLASS)'!C8*'CL V SUM (UNCLASS)'!E5+'TANK (OLD)(UNCLASS)'!C9*'CL V SUM (UNCLASS)'!E6+'TANK (OLD)(UNCLASS)'!C10*'CL V SUM (UNCLASS)'!E7+'TANK (OLD)(UNCLASS)'!C11*'CL V SUM (UNCLASS)'!E8+'TANK (OLD)(UNCLASS)'!C12*'CL V SUM (UNCLASS)'!E9+'TANK (OLD)(UNCLASS)'!C13*'CL V SUM (UNCLASS)'!E10+'TANK (OLD)(UNCLASS)'!C14*'CL V SUM (UNCLASS)'!E11+'TANK (OLD)(UNCLASS)'!C15*'CL V SUM (UNCLASS)'!E12+'TANK (OLD)(UNCLASS)'!C16*'CL V SUM (UNCLASS)'!E13)</f>
        <v>0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0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2</v>
      </c>
      <c r="DM75" s="29">
        <f t="shared" si="84"/>
        <v>18</v>
      </c>
      <c r="DN75" s="29">
        <f t="shared" si="84"/>
        <v>10</v>
      </c>
      <c r="DO75" s="29">
        <f t="shared" si="84"/>
        <v>12</v>
      </c>
      <c r="DQ75" s="28">
        <f>DL75*DM75/'EQUIP SUM (UNCLASS)'!AD75</f>
        <v>3.6</v>
      </c>
      <c r="DR75" s="28">
        <f>DL75*DM75/'EQUIP SUM (UNCLASS)'!AD75</f>
        <v>3.6</v>
      </c>
      <c r="DS75" s="28">
        <f>DN75*DO75/'EQUIP SUM (UNCLASS)'!AD75</f>
        <v>12</v>
      </c>
      <c r="DT75" s="28">
        <f>DN75*DO75/'EQUIP SUM (UNCLASS)'!AD75</f>
        <v>12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(UNCLASS)'!G2+'TANK (OLD)(UNCLASS)'!C6*'CL V SUM (UNCLASS)'!G3+'TANK (OLD)(UNCLASS)'!C7*'CL V SUM (UNCLASS)'!G4+'TANK (OLD)(UNCLASS)'!C8*'CL V SUM (UNCLASS)'!G5+'TANK (OLD)(UNCLASS)'!C9*'CL V SUM (UNCLASS)'!G6+'TANK (OLD)(UNCLASS)'!C10*'CL V SUM (UNCLASS)'!G7+'TANK (OLD)(UNCLASS)'!C11*'CL V SUM (UNCLASS)'!G8+'TANK (OLD)(UNCLASS)'!C12*'CL V SUM (UNCLASS)'!G9+'TANK (OLD)(UNCLASS)'!C13*'CL V SUM (UNCLASS)'!G10+'TANK (OLD)(UNCLASS)'!C14*'CL V SUM (UNCLASS)'!G11+'TANK (OLD)(UNCLASS)'!C15*'CL V SUM (UNCLASS)'!G12+'TANK (OLD)(UNCLASS)'!C16*'CL V SUM (UNCLASS)'!G13)</f>
        <v>0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0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2</v>
      </c>
      <c r="DM76" s="29">
        <f t="shared" si="84"/>
        <v>18</v>
      </c>
      <c r="DN76" s="29">
        <f t="shared" si="84"/>
        <v>10</v>
      </c>
      <c r="DO76" s="29">
        <f t="shared" si="84"/>
        <v>12</v>
      </c>
      <c r="DQ76" s="28">
        <f>DL76*DM76/'EQUIP SUM (UNCLASS)'!AD76</f>
        <v>3.6</v>
      </c>
      <c r="DR76" s="28">
        <f>DL76*DM76/'EQUIP SUM (UNCLASS)'!AD76</f>
        <v>3.6</v>
      </c>
      <c r="DS76" s="28">
        <f>DN76*DO76/'EQUIP SUM (UNCLASS)'!AD76</f>
        <v>12</v>
      </c>
      <c r="DT76" s="28">
        <f>DN76*DO76/'EQUIP SUM (UNCLASS)'!AD76</f>
        <v>12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0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0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2</v>
      </c>
      <c r="DM77" s="29">
        <f t="shared" si="84"/>
        <v>18</v>
      </c>
      <c r="DN77" s="29">
        <f t="shared" si="84"/>
        <v>10</v>
      </c>
      <c r="DO77" s="29">
        <f t="shared" si="84"/>
        <v>12</v>
      </c>
      <c r="DQ77" s="28">
        <f>DL77*DM77/'EQUIP SUM (UNCLASS)'!AD77</f>
        <v>7.2</v>
      </c>
      <c r="DR77" s="28">
        <f>DL77*DM77/'EQUIP SUM (UNCLASS)'!AD77</f>
        <v>7.2</v>
      </c>
      <c r="DS77" s="28">
        <f>DN77*DO77/'EQUIP SUM (UNCLASS)'!AD77</f>
        <v>24</v>
      </c>
      <c r="DT77" s="28">
        <f>DN77*DO77/'EQUIP SUM (UNCLASS)'!AD77</f>
        <v>24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0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-32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0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2</v>
      </c>
      <c r="DM78" s="29">
        <f t="shared" si="84"/>
        <v>18</v>
      </c>
      <c r="DN78" s="29">
        <f t="shared" si="84"/>
        <v>10</v>
      </c>
      <c r="DO78" s="29">
        <f t="shared" si="84"/>
        <v>12</v>
      </c>
      <c r="DQ78" s="28">
        <f>DL78*DM78/'EQUIP SUM (UNCLASS)'!AD78</f>
        <v>14.4</v>
      </c>
      <c r="DR78" s="28">
        <f>DL78*DM78/'EQUIP SUM (UNCLASS)'!AD78</f>
        <v>14.4</v>
      </c>
      <c r="DS78" s="28">
        <f>DN78*DO78/'EQUIP SUM (UNCLASS)'!AD78</f>
        <v>48</v>
      </c>
      <c r="DT78" s="28">
        <f>DN78*DO78/'EQUIP SUM (UNCLASS)'!AD78</f>
        <v>48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(UNCLASS)'!H2+'TANK (OLD)(UNCLASS)'!C6*'CL V SUM (UNCLASS)'!H3+'TANK (OLD)(UNCLASS)'!C7*'CL V SUM (UNCLASS)'!H4+'TANK (OLD)(UNCLASS)'!C8*'CL V SUM (UNCLASS)'!H5+'TANK (OLD)(UNCLASS)'!C9*'CL V SUM (UNCLASS)'!H6+'TANK (OLD)(UNCLASS)'!C10*'CL V SUM (UNCLASS)'!H7+'TANK (OLD)(UNCLASS)'!C11*'CL V SUM (UNCLASS)'!H8+'TANK (OLD)(UNCLASS)'!C12*'CL V SUM (UNCLASS)'!H9+'TANK (OLD)(UNCLASS)'!C13*'CL V SUM (UNCLASS)'!H10+'TANK (OLD)(UNCLASS)'!C14*'CL V SUM (UNCLASS)'!H11+'TANK (OLD)(UNCLASS)'!C15*'CL V SUM (UNCLASS)'!H12+'TANK (OLD)(UNCLASS)'!C16*'CL V SUM (UNCLASS)'!H13)</f>
        <v>0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0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2</v>
      </c>
      <c r="DM79" s="29">
        <f t="shared" si="84"/>
        <v>18</v>
      </c>
      <c r="DN79" s="29">
        <f t="shared" si="84"/>
        <v>10</v>
      </c>
      <c r="DO79" s="29">
        <f t="shared" si="84"/>
        <v>12</v>
      </c>
      <c r="DQ79" s="28">
        <f>DL79*DM79/'EQUIP SUM (UNCLASS)'!AD79</f>
        <v>18</v>
      </c>
      <c r="DR79" s="28">
        <f>DL79*DM79/'EQUIP SUM (UNCLASS)'!AD79</f>
        <v>18</v>
      </c>
      <c r="DS79" s="28">
        <f>DN79*DO79/'EQUIP SUM (UNCLASS)'!AD79</f>
        <v>60</v>
      </c>
      <c r="DT79" s="28">
        <f>DN79*DO79/'EQUIP SUM (UNCLASS)'!AD79</f>
        <v>60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(UNCLASS)'!J2+'TANK (OLD)(UNCLASS)'!C6*'CL V SUM (UNCLASS)'!J3+'TANK (OLD)(UNCLASS)'!C7*'CL V SUM (UNCLASS)'!J4+'TANK (OLD)(UNCLASS)'!C8*'CL V SUM (UNCLASS)'!J5+'TANK (OLD)(UNCLASS)'!C9*'CL V SUM (UNCLASS)'!J6+'TANK (OLD)(UNCLASS)'!C10*'CL V SUM (UNCLASS)'!J7+'TANK (OLD)(UNCLASS)'!C11*'CL V SUM (UNCLASS)'!J8+'TANK (OLD)(UNCLASS)'!C12*'CL V SUM (UNCLASS)'!J9+'TANK (OLD)(UNCLASS)'!C13*'CL V SUM (UNCLASS)'!J10+'TANK (OLD)(UNCLASS)'!C14*'CL V SUM (UNCLASS)'!J11+'TANK (OLD)(UNCLASS)'!C15*'CL V SUM (UNCLASS)'!J12+'TANK (OLD)(UNCLASS)'!C16*'CL V SUM (UNCLASS)'!J13)</f>
        <v>0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0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2</v>
      </c>
      <c r="DM80" s="29">
        <f t="shared" si="84"/>
        <v>18</v>
      </c>
      <c r="DN80" s="29">
        <f t="shared" si="84"/>
        <v>10</v>
      </c>
      <c r="DO80" s="29">
        <f t="shared" si="84"/>
        <v>12</v>
      </c>
      <c r="DQ80" s="28">
        <f>DL80*DM80/'EQUIP SUM (UNCLASS)'!AD80</f>
        <v>14.4</v>
      </c>
      <c r="DR80" s="28">
        <f>DL80*DM80/'EQUIP SUM (UNCLASS)'!AD80</f>
        <v>14.4</v>
      </c>
      <c r="DS80" s="28">
        <f>DN80*DO80/'EQUIP SUM (UNCLASS)'!AD80</f>
        <v>48</v>
      </c>
      <c r="DT80" s="28">
        <f>DN80*DO80/'EQUIP SUM (UNCLASS)'!AD80</f>
        <v>48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0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2</v>
      </c>
      <c r="DM81" s="29">
        <f t="shared" si="84"/>
        <v>18</v>
      </c>
      <c r="DN81" s="29">
        <f t="shared" si="84"/>
        <v>10</v>
      </c>
      <c r="DO81" s="29">
        <f t="shared" si="84"/>
        <v>12</v>
      </c>
      <c r="DQ81" s="28">
        <f>DL81*DM81/'EQUIP SUM (UNCLASS)'!AD81</f>
        <v>3.4285714285714284</v>
      </c>
      <c r="DR81" s="28">
        <f>DL81*DM81/'EQUIP SUM (UNCLASS)'!AD81</f>
        <v>3.4285714285714284</v>
      </c>
      <c r="DS81" s="28">
        <f>DN81*DO81/'EQUIP SUM (UNCLASS)'!AD81</f>
        <v>11.428571428571429</v>
      </c>
      <c r="DT81" s="28">
        <f>DN81*DO81/'EQUIP SUM (UNCLASS)'!AD81</f>
        <v>11.428571428571429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0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2</v>
      </c>
      <c r="DM82" s="29">
        <f t="shared" si="84"/>
        <v>18</v>
      </c>
      <c r="DN82" s="29">
        <f t="shared" si="84"/>
        <v>10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0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-38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0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2</v>
      </c>
      <c r="DM83" s="29">
        <f t="shared" si="84"/>
        <v>18</v>
      </c>
      <c r="DN83" s="29">
        <f t="shared" si="84"/>
        <v>10</v>
      </c>
      <c r="DO83" s="29">
        <f t="shared" si="84"/>
        <v>12</v>
      </c>
      <c r="DQ83" s="28">
        <f>DL83*DM83/'EQUIP SUM (UNCLASS)'!AD83</f>
        <v>8</v>
      </c>
      <c r="DR83" s="28">
        <f>DL83*DM83/'EQUIP SUM (UNCLASS)'!AD83</f>
        <v>8</v>
      </c>
      <c r="DS83" s="28">
        <f>DN83*DO83/'EQUIP SUM (UNCLASS)'!AD83</f>
        <v>26.666666666666668</v>
      </c>
      <c r="DT83" s="28">
        <f>DN83*DO83/'EQUIP SUM (UNCLASS)'!AD83</f>
        <v>26.666666666666668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0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2</v>
      </c>
      <c r="DM84" s="29">
        <f t="shared" si="101"/>
        <v>18</v>
      </c>
      <c r="DN84" s="29">
        <f t="shared" si="101"/>
        <v>10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0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2</v>
      </c>
      <c r="DM85" s="29">
        <f t="shared" si="101"/>
        <v>18</v>
      </c>
      <c r="DN85" s="29">
        <f t="shared" si="101"/>
        <v>10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0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0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0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2</v>
      </c>
      <c r="DM86" s="29">
        <f t="shared" si="101"/>
        <v>18</v>
      </c>
      <c r="DN86" s="29">
        <f t="shared" si="101"/>
        <v>10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0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2</v>
      </c>
      <c r="DM87" s="29">
        <f t="shared" si="101"/>
        <v>18</v>
      </c>
      <c r="DN87" s="29">
        <f t="shared" si="101"/>
        <v>10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0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-53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0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2</v>
      </c>
      <c r="DM88" s="29">
        <f t="shared" si="101"/>
        <v>18</v>
      </c>
      <c r="DN88" s="29">
        <f t="shared" si="101"/>
        <v>10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0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-47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0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2</v>
      </c>
      <c r="DM89" s="29">
        <f t="shared" si="101"/>
        <v>18</v>
      </c>
      <c r="DN89" s="29">
        <f t="shared" si="101"/>
        <v>10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0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2</v>
      </c>
      <c r="DM90" s="29">
        <f t="shared" si="101"/>
        <v>18</v>
      </c>
      <c r="DN90" s="29">
        <f t="shared" si="101"/>
        <v>10</v>
      </c>
      <c r="DO90" s="29">
        <f t="shared" si="101"/>
        <v>12</v>
      </c>
      <c r="DQ90" s="28">
        <f>DL90*DM90/'EQUIP SUM (UNCLASS)'!AD90</f>
        <v>18</v>
      </c>
      <c r="DR90" s="28">
        <f>DL90*DM90/'EQUIP SUM (UNCLASS)'!AD90</f>
        <v>18</v>
      </c>
      <c r="DS90" s="28">
        <f>DN90*DO90/'EQUIP SUM (UNCLASS)'!AD90</f>
        <v>60</v>
      </c>
      <c r="DT90" s="28">
        <f>DN90*DO90/'EQUIP SUM (UNCLASS)'!AD90</f>
        <v>60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0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2</v>
      </c>
      <c r="DM91" s="29">
        <f t="shared" si="101"/>
        <v>18</v>
      </c>
      <c r="DN91" s="29">
        <f t="shared" si="101"/>
        <v>10</v>
      </c>
      <c r="DO91" s="29">
        <f t="shared" si="101"/>
        <v>12</v>
      </c>
      <c r="DQ91" s="28">
        <f>DL91*DM91/'EQUIP SUM (UNCLASS)'!AD91</f>
        <v>15.584415584415584</v>
      </c>
      <c r="DR91" s="28">
        <f>DL91*DM91/'EQUIP SUM (UNCLASS)'!AD91</f>
        <v>15.584415584415584</v>
      </c>
      <c r="DS91" s="28">
        <f>DN91*DO91/'EQUIP SUM (UNCLASS)'!AD91</f>
        <v>51.948051948051948</v>
      </c>
      <c r="DT91" s="28">
        <f>DN91*DO91/'EQUIP SUM (UNCLASS)'!AD91</f>
        <v>51.948051948051948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0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-19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0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2</v>
      </c>
      <c r="DM92" s="29">
        <f t="shared" si="101"/>
        <v>18</v>
      </c>
      <c r="DN92" s="29">
        <f t="shared" si="101"/>
        <v>10</v>
      </c>
      <c r="DO92" s="29">
        <f t="shared" si="101"/>
        <v>12</v>
      </c>
      <c r="DQ92" s="28">
        <f>DL92*DM92/'EQUIP SUM (UNCLASS)'!AD92</f>
        <v>3.2727272727272729</v>
      </c>
      <c r="DR92" s="28">
        <f>DL92*DM92/'EQUIP SUM (UNCLASS)'!AD92</f>
        <v>3.2727272727272729</v>
      </c>
      <c r="DS92" s="28">
        <f>DN92*DO92/'EQUIP SUM (UNCLASS)'!AD92</f>
        <v>10.909090909090908</v>
      </c>
      <c r="DT92" s="28">
        <f>DN92*DO92/'EQUIP SUM (UNCLASS)'!AD92</f>
        <v>10.909090909090908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0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-18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0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2</v>
      </c>
      <c r="DM93" s="29">
        <f t="shared" si="101"/>
        <v>18</v>
      </c>
      <c r="DN93" s="29">
        <f t="shared" si="101"/>
        <v>10</v>
      </c>
      <c r="DO93" s="29">
        <f t="shared" si="101"/>
        <v>12</v>
      </c>
      <c r="DQ93" s="28">
        <f>DL93*DM93/'EQUIP SUM (UNCLASS)'!AD93</f>
        <v>3.2727272727272729</v>
      </c>
      <c r="DR93" s="28">
        <f>DL93*DM93/'EQUIP SUM (UNCLASS)'!AD93</f>
        <v>3.2727272727272729</v>
      </c>
      <c r="DS93" s="28">
        <f>DN93*DO93/'EQUIP SUM (UNCLASS)'!AD93</f>
        <v>10.909090909090908</v>
      </c>
      <c r="DT93" s="28">
        <f>DN93*DO93/'EQUIP SUM (UNCLASS)'!AD93</f>
        <v>10.909090909090908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0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2</v>
      </c>
      <c r="DM94" s="29">
        <f t="shared" si="101"/>
        <v>18</v>
      </c>
      <c r="DN94" s="29">
        <f t="shared" si="101"/>
        <v>10</v>
      </c>
      <c r="DO94" s="29">
        <f t="shared" si="101"/>
        <v>12</v>
      </c>
      <c r="DQ94" s="28">
        <f>DL94*DM94/'EQUIP SUM (UNCLASS)'!AD94</f>
        <v>8</v>
      </c>
      <c r="DR94" s="28">
        <f>DL94*DM94/'EQUIP SUM (UNCLASS)'!AD94</f>
        <v>8</v>
      </c>
      <c r="DS94" s="28">
        <f>DN94*DO94/'EQUIP SUM (UNCLASS)'!AD94</f>
        <v>26.666666666666668</v>
      </c>
      <c r="DT94" s="28">
        <f>DN94*DO94/'EQUIP SUM (UNCLASS)'!AD94</f>
        <v>26.666666666666668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0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2</v>
      </c>
      <c r="DM95" s="29">
        <f t="shared" si="101"/>
        <v>18</v>
      </c>
      <c r="DN95" s="29">
        <f t="shared" si="101"/>
        <v>10</v>
      </c>
      <c r="DO95" s="29">
        <f t="shared" si="101"/>
        <v>12</v>
      </c>
      <c r="DQ95" s="28">
        <f>DL95*DM95/'EQUIP SUM (UNCLASS)'!AD95</f>
        <v>8</v>
      </c>
      <c r="DR95" s="28">
        <f>DL95*DM95/'EQUIP SUM (UNCLASS)'!AD95</f>
        <v>8</v>
      </c>
      <c r="DS95" s="28">
        <f>DN95*DO95/'EQUIP SUM (UNCLASS)'!AD95</f>
        <v>26.666666666666668</v>
      </c>
      <c r="DT95" s="28">
        <f>DN95*DO95/'EQUIP SUM (UNCLASS)'!AD95</f>
        <v>26.666666666666668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0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2</v>
      </c>
      <c r="DM96" s="29">
        <f t="shared" si="101"/>
        <v>18</v>
      </c>
      <c r="DN96" s="29">
        <f t="shared" si="101"/>
        <v>10</v>
      </c>
      <c r="DO96" s="29">
        <f t="shared" si="101"/>
        <v>12</v>
      </c>
      <c r="DQ96" s="28">
        <f>DL96*DM96/'EQUIP SUM (UNCLASS)'!AD96</f>
        <v>8</v>
      </c>
      <c r="DR96" s="28">
        <f>DL96*DM96/'EQUIP SUM (UNCLASS)'!AD96</f>
        <v>8</v>
      </c>
      <c r="DS96" s="28">
        <f>DN96*DO96/'EQUIP SUM (UNCLASS)'!AD96</f>
        <v>26.666666666666668</v>
      </c>
      <c r="DT96" s="28">
        <f>DN96*DO96/'EQUIP SUM (UNCLASS)'!AD96</f>
        <v>26.666666666666668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0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2</v>
      </c>
      <c r="DM97" s="29">
        <f t="shared" si="101"/>
        <v>18</v>
      </c>
      <c r="DN97" s="29">
        <f t="shared" si="101"/>
        <v>10</v>
      </c>
      <c r="DO97" s="29">
        <f t="shared" si="101"/>
        <v>12</v>
      </c>
      <c r="DQ97" s="28">
        <f>DL97*DM97/'EQUIP SUM (UNCLASS)'!AD97</f>
        <v>3.6</v>
      </c>
      <c r="DR97" s="28">
        <f>DL97*DM97/'EQUIP SUM (UNCLASS)'!AD97</f>
        <v>3.6</v>
      </c>
      <c r="DS97" s="28">
        <f>DN97*DO97/'EQUIP SUM (UNCLASS)'!AD97</f>
        <v>12</v>
      </c>
      <c r="DT97" s="28">
        <f>DN97*DO97/'EQUIP SUM (UNCLASS)'!AD97</f>
        <v>12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0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2</v>
      </c>
      <c r="DM98" s="29">
        <f t="shared" si="101"/>
        <v>18</v>
      </c>
      <c r="DN98" s="29">
        <f t="shared" si="101"/>
        <v>10</v>
      </c>
      <c r="DO98" s="29">
        <f t="shared" si="101"/>
        <v>12</v>
      </c>
      <c r="DQ98" s="28">
        <f>DL98*DM98/'EQUIP SUM (UNCLASS)'!AD98</f>
        <v>3.2727272727272729</v>
      </c>
      <c r="DR98" s="28">
        <f>DL98*DM98/'EQUIP SUM (UNCLASS)'!AD98</f>
        <v>3.2727272727272729</v>
      </c>
      <c r="DS98" s="28">
        <f>DN98*DO98/'EQUIP SUM (UNCLASS)'!AD98</f>
        <v>10.909090909090908</v>
      </c>
      <c r="DT98" s="28">
        <f>DN98*DO98/'EQUIP SUM (UNCLASS)'!AD98</f>
        <v>10.909090909090908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0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0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0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2</v>
      </c>
      <c r="DM99" s="29">
        <f t="shared" si="101"/>
        <v>18</v>
      </c>
      <c r="DN99" s="29">
        <f t="shared" si="101"/>
        <v>10</v>
      </c>
      <c r="DO99" s="29">
        <f t="shared" si="101"/>
        <v>12</v>
      </c>
      <c r="DQ99" s="28">
        <f>DL99*DM99/'EQUIP SUM (UNCLASS)'!AD99</f>
        <v>2.1176470588235294</v>
      </c>
      <c r="DR99" s="28">
        <f>DL99*DM99/'EQUIP SUM (UNCLASS)'!AD99</f>
        <v>2.1176470588235294</v>
      </c>
      <c r="DS99" s="28">
        <f>DN99*DO99/'EQUIP SUM (UNCLASS)'!AD99</f>
        <v>7.0588235294117645</v>
      </c>
      <c r="DT99" s="28">
        <f>DN99*DO99/'EQUIP SUM (UNCLASS)'!AD99</f>
        <v>7.0588235294117645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0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0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0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2</v>
      </c>
      <c r="DM100" s="29">
        <f t="shared" si="121"/>
        <v>18</v>
      </c>
      <c r="DN100" s="29">
        <f t="shared" si="121"/>
        <v>10</v>
      </c>
      <c r="DO100" s="29">
        <f t="shared" si="121"/>
        <v>12</v>
      </c>
      <c r="DQ100" s="28">
        <f>DL100*DM100/'EQUIP SUM (UNCLASS)'!AD100</f>
        <v>2.1176470588235294</v>
      </c>
      <c r="DR100" s="28">
        <f>DL100*DM100/'EQUIP SUM (UNCLASS)'!AD100</f>
        <v>2.1176470588235294</v>
      </c>
      <c r="DS100" s="28">
        <f>DN100*DO100/'EQUIP SUM (UNCLASS)'!AD100</f>
        <v>7.0588235294117645</v>
      </c>
      <c r="DT100" s="28">
        <f>DN100*DO100/'EQUIP SUM (UNCLASS)'!AD100</f>
        <v>7.0588235294117645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0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2</v>
      </c>
      <c r="DM101" s="29">
        <f t="shared" si="121"/>
        <v>18</v>
      </c>
      <c r="DN101" s="29">
        <f t="shared" si="121"/>
        <v>10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0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2</v>
      </c>
      <c r="DM102" s="29">
        <f t="shared" si="121"/>
        <v>18</v>
      </c>
      <c r="DN102" s="29">
        <f t="shared" si="121"/>
        <v>10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0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2</v>
      </c>
      <c r="DM103" s="29">
        <f t="shared" si="121"/>
        <v>18</v>
      </c>
      <c r="DN103" s="29">
        <f t="shared" si="121"/>
        <v>10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0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2</v>
      </c>
      <c r="DM104" s="29">
        <f t="shared" si="121"/>
        <v>18</v>
      </c>
      <c r="DN104" s="29">
        <f t="shared" si="121"/>
        <v>10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0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2</v>
      </c>
      <c r="DM105" s="29">
        <f t="shared" si="121"/>
        <v>18</v>
      </c>
      <c r="DN105" s="29">
        <f t="shared" si="121"/>
        <v>10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0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2</v>
      </c>
      <c r="DM106" s="29">
        <f t="shared" si="121"/>
        <v>18</v>
      </c>
      <c r="DN106" s="29">
        <f t="shared" si="121"/>
        <v>10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0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2</v>
      </c>
      <c r="DM107" s="29">
        <f t="shared" si="121"/>
        <v>18</v>
      </c>
      <c r="DN107" s="29">
        <f t="shared" si="121"/>
        <v>10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0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2</v>
      </c>
      <c r="DM108" s="29">
        <f t="shared" si="121"/>
        <v>18</v>
      </c>
      <c r="DN108" s="29">
        <f t="shared" si="121"/>
        <v>10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0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-60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0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2</v>
      </c>
      <c r="DM109" s="29">
        <f t="shared" si="121"/>
        <v>18</v>
      </c>
      <c r="DN109" s="29">
        <f t="shared" si="121"/>
        <v>10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0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2</v>
      </c>
      <c r="DM110" s="29">
        <f t="shared" si="121"/>
        <v>18</v>
      </c>
      <c r="DN110" s="29">
        <f t="shared" si="121"/>
        <v>10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0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2</v>
      </c>
      <c r="DM111" s="29">
        <f t="shared" si="121"/>
        <v>18</v>
      </c>
      <c r="DN111" s="29">
        <f t="shared" si="121"/>
        <v>10</v>
      </c>
      <c r="DO111" s="29">
        <f t="shared" si="121"/>
        <v>12</v>
      </c>
      <c r="DQ111" s="28">
        <f>DL111*DM111/'EQUIP SUM (UNCLASS)'!AD111</f>
        <v>46.753246753246749</v>
      </c>
      <c r="DR111" s="28">
        <f>DL111*DM111/'EQUIP SUM (UNCLASS)'!AD111</f>
        <v>46.753246753246749</v>
      </c>
      <c r="DS111" s="28">
        <f>DN111*DO111/'EQUIP SUM (UNCLASS)'!AD111</f>
        <v>155.84415584415584</v>
      </c>
      <c r="DT111" s="28">
        <f>DN111*DO111/'EQUIP SUM (UNCLASS)'!AD111</f>
        <v>155.84415584415584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0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2</v>
      </c>
      <c r="DM112" s="29">
        <f t="shared" si="121"/>
        <v>18</v>
      </c>
      <c r="DN112" s="29">
        <f t="shared" si="121"/>
        <v>10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0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0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0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2</v>
      </c>
      <c r="DM113" s="29">
        <f t="shared" si="121"/>
        <v>18</v>
      </c>
      <c r="DN113" s="29">
        <f t="shared" si="121"/>
        <v>10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0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2</v>
      </c>
      <c r="DM114" s="29">
        <f t="shared" si="121"/>
        <v>18</v>
      </c>
      <c r="DN114" s="29">
        <f t="shared" si="121"/>
        <v>10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0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0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0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2</v>
      </c>
      <c r="DM115" s="29">
        <f t="shared" si="121"/>
        <v>18</v>
      </c>
      <c r="DN115" s="29">
        <f t="shared" si="121"/>
        <v>10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0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-18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0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2</v>
      </c>
      <c r="DM116" s="29">
        <f t="shared" si="138"/>
        <v>18</v>
      </c>
      <c r="DN116" s="29">
        <f t="shared" si="138"/>
        <v>10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0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2</v>
      </c>
      <c r="DM117" s="29">
        <f t="shared" si="138"/>
        <v>18</v>
      </c>
      <c r="DN117" s="29">
        <f t="shared" si="138"/>
        <v>10</v>
      </c>
      <c r="DO117" s="29">
        <f t="shared" si="138"/>
        <v>12</v>
      </c>
      <c r="DQ117" s="28">
        <f>DL117*DM117/'EQUIP SUM (UNCLASS)'!AD117</f>
        <v>20.571428571428573</v>
      </c>
      <c r="DR117" s="28">
        <f>DL117*DM117/'EQUIP SUM (UNCLASS)'!AD117</f>
        <v>20.571428571428573</v>
      </c>
      <c r="DS117" s="28">
        <f>DN117*DO117/'EQUIP SUM (UNCLASS)'!AD117</f>
        <v>68.571428571428569</v>
      </c>
      <c r="DT117" s="28">
        <f>DN117*DO117/'EQUIP SUM (UNCLASS)'!AD117</f>
        <v>68.571428571428569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0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2</v>
      </c>
      <c r="DM118" s="29">
        <f t="shared" si="138"/>
        <v>18</v>
      </c>
      <c r="DN118" s="29">
        <f t="shared" si="138"/>
        <v>10</v>
      </c>
      <c r="DO118" s="29">
        <f t="shared" si="138"/>
        <v>12</v>
      </c>
      <c r="DQ118" s="28">
        <f>DL118*DM118/'EQUIP SUM (UNCLASS)'!AD118</f>
        <v>20.571428571428573</v>
      </c>
      <c r="DR118" s="28">
        <f>DL118*DM118/'EQUIP SUM (UNCLASS)'!AD118</f>
        <v>20.571428571428573</v>
      </c>
      <c r="DS118" s="28">
        <f>DN118*DO118/'EQUIP SUM (UNCLASS)'!AD118</f>
        <v>68.571428571428569</v>
      </c>
      <c r="DT118" s="28">
        <f>DN118*DO118/'EQUIP SUM (UNCLASS)'!AD118</f>
        <v>68.571428571428569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0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2</v>
      </c>
      <c r="DM119" s="29">
        <f t="shared" si="138"/>
        <v>18</v>
      </c>
      <c r="DN119" s="29">
        <f t="shared" si="138"/>
        <v>10</v>
      </c>
      <c r="DO119" s="29">
        <f t="shared" si="138"/>
        <v>12</v>
      </c>
      <c r="DQ119" s="28">
        <f>DL119*DM119/'EQUIP SUM (UNCLASS)'!AD119</f>
        <v>20.571428571428573</v>
      </c>
      <c r="DR119" s="28">
        <f>DL119*DM119/'EQUIP SUM (UNCLASS)'!AD119</f>
        <v>20.571428571428573</v>
      </c>
      <c r="DS119" s="28">
        <f>DN119*DO119/'EQUIP SUM (UNCLASS)'!AD119</f>
        <v>68.571428571428569</v>
      </c>
      <c r="DT119" s="28">
        <f>DN119*DO119/'EQUIP SUM (UNCLASS)'!AD119</f>
        <v>68.571428571428569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0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2</v>
      </c>
      <c r="DM120" s="29">
        <f t="shared" si="138"/>
        <v>18</v>
      </c>
      <c r="DN120" s="29">
        <f t="shared" si="138"/>
        <v>10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0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2</v>
      </c>
      <c r="DM121" s="29">
        <f t="shared" si="138"/>
        <v>18</v>
      </c>
      <c r="DN121" s="29">
        <f t="shared" si="138"/>
        <v>10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0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2</v>
      </c>
      <c r="DM122" s="29">
        <f t="shared" si="138"/>
        <v>18</v>
      </c>
      <c r="DN122" s="29">
        <f t="shared" si="138"/>
        <v>10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0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2</v>
      </c>
      <c r="DM123" s="29">
        <f t="shared" si="138"/>
        <v>18</v>
      </c>
      <c r="DN123" s="29">
        <f t="shared" si="138"/>
        <v>10</v>
      </c>
      <c r="DO123" s="29">
        <f t="shared" si="138"/>
        <v>12</v>
      </c>
      <c r="DQ123" s="28">
        <f>DL123*DM123/'EQUIP SUM (UNCLASS)'!AD123</f>
        <v>6.3157894736842106</v>
      </c>
      <c r="DR123" s="28">
        <f>DL123*DM123/'EQUIP SUM (UNCLASS)'!AD123</f>
        <v>6.3157894736842106</v>
      </c>
      <c r="DS123" s="28">
        <f>DN123*DO123/'EQUIP SUM (UNCLASS)'!AD123</f>
        <v>21.052631578947366</v>
      </c>
      <c r="DT123" s="28">
        <f>DN123*DO123/'EQUIP SUM (UNCLASS)'!AD123</f>
        <v>21.052631578947366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0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2</v>
      </c>
      <c r="DM124" s="29">
        <f t="shared" si="138"/>
        <v>18</v>
      </c>
      <c r="DN124" s="29">
        <f t="shared" si="138"/>
        <v>10</v>
      </c>
      <c r="DO124" s="29">
        <f t="shared" si="138"/>
        <v>12</v>
      </c>
      <c r="DQ124" s="28">
        <f>DL124*DM124/'EQUIP SUM (UNCLASS)'!AD124</f>
        <v>6.3157894736842106</v>
      </c>
      <c r="DR124" s="28">
        <f>DL124*DM124/'EQUIP SUM (UNCLASS)'!AD124</f>
        <v>6.3157894736842106</v>
      </c>
      <c r="DS124" s="28">
        <f>DN124*DO124/'EQUIP SUM (UNCLASS)'!AD124</f>
        <v>21.052631578947366</v>
      </c>
      <c r="DT124" s="28">
        <f>DN124*DO124/'EQUIP SUM (UNCLASS)'!AD124</f>
        <v>21.052631578947366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0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2</v>
      </c>
      <c r="DM125" s="29">
        <f t="shared" si="138"/>
        <v>18</v>
      </c>
      <c r="DN125" s="29">
        <f t="shared" si="138"/>
        <v>10</v>
      </c>
      <c r="DO125" s="29">
        <f t="shared" si="138"/>
        <v>12</v>
      </c>
      <c r="DQ125" s="28">
        <f>DL125*DM125/'EQUIP SUM (UNCLASS)'!AD125</f>
        <v>6.3157894736842106</v>
      </c>
      <c r="DR125" s="28">
        <f>DL125*DM125/'EQUIP SUM (UNCLASS)'!AD125</f>
        <v>6.3157894736842106</v>
      </c>
      <c r="DS125" s="28">
        <f>DN125*DO125/'EQUIP SUM (UNCLASS)'!AD125</f>
        <v>21.052631578947366</v>
      </c>
      <c r="DT125" s="28">
        <f>DN125*DO125/'EQUIP SUM (UNCLASS)'!AD125</f>
        <v>21.052631578947366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0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2</v>
      </c>
      <c r="DM126" s="29">
        <f t="shared" si="138"/>
        <v>18</v>
      </c>
      <c r="DN126" s="29">
        <f t="shared" si="138"/>
        <v>10</v>
      </c>
      <c r="DO126" s="29">
        <f t="shared" si="138"/>
        <v>12</v>
      </c>
      <c r="DQ126" s="28">
        <f>DL126*DM126/'EQUIP SUM (UNCLASS)'!AD126</f>
        <v>6.3157894736842106</v>
      </c>
      <c r="DR126" s="28">
        <f>DL126*DM126/'EQUIP SUM (UNCLASS)'!AD126</f>
        <v>6.3157894736842106</v>
      </c>
      <c r="DS126" s="28">
        <f>DN126*DO126/'EQUIP SUM (UNCLASS)'!AD126</f>
        <v>21.052631578947366</v>
      </c>
      <c r="DT126" s="28">
        <f>DN126*DO126/'EQUIP SUM (UNCLASS)'!AD126</f>
        <v>21.052631578947366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0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2</v>
      </c>
      <c r="DM127" s="29">
        <f t="shared" si="138"/>
        <v>18</v>
      </c>
      <c r="DN127" s="29">
        <f t="shared" si="138"/>
        <v>10</v>
      </c>
      <c r="DO127" s="29">
        <f t="shared" si="138"/>
        <v>12</v>
      </c>
      <c r="DQ127" s="28">
        <f>DL127*DM127/'EQUIP SUM (UNCLASS)'!AD127</f>
        <v>6.3157894736842106</v>
      </c>
      <c r="DR127" s="28">
        <f>DL127*DM127/'EQUIP SUM (UNCLASS)'!AD127</f>
        <v>6.3157894736842106</v>
      </c>
      <c r="DS127" s="28">
        <f>DN127*DO127/'EQUIP SUM (UNCLASS)'!AD127</f>
        <v>21.052631578947366</v>
      </c>
      <c r="DT127" s="28">
        <f>DN127*DO127/'EQUIP SUM (UNCLASS)'!AD127</f>
        <v>21.052631578947366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0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2</v>
      </c>
      <c r="DM128" s="29">
        <f t="shared" si="138"/>
        <v>18</v>
      </c>
      <c r="DN128" s="29">
        <f t="shared" si="138"/>
        <v>10</v>
      </c>
      <c r="DO128" s="29">
        <f t="shared" si="138"/>
        <v>12</v>
      </c>
      <c r="DQ128" s="28">
        <f>DL128*DM128/'EQUIP SUM (UNCLASS)'!AD128</f>
        <v>6.3157894736842106</v>
      </c>
      <c r="DR128" s="28">
        <f>DL128*DM128/'EQUIP SUM (UNCLASS)'!AD128</f>
        <v>6.3157894736842106</v>
      </c>
      <c r="DS128" s="28">
        <f>DN128*DO128/'EQUIP SUM (UNCLASS)'!AD128</f>
        <v>21.052631578947366</v>
      </c>
      <c r="DT128" s="28">
        <f>DN128*DO128/'EQUIP SUM (UNCLASS)'!AD128</f>
        <v>21.052631578947366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0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0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0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2</v>
      </c>
      <c r="DM129" s="29">
        <f t="shared" si="138"/>
        <v>18</v>
      </c>
      <c r="DN129" s="29">
        <f t="shared" si="138"/>
        <v>10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0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0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0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2</v>
      </c>
      <c r="DM130" s="29">
        <f t="shared" si="138"/>
        <v>18</v>
      </c>
      <c r="DN130" s="29">
        <f t="shared" si="138"/>
        <v>10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0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2</v>
      </c>
      <c r="DM131" s="29">
        <f t="shared" si="138"/>
        <v>18</v>
      </c>
      <c r="DN131" s="29">
        <f t="shared" si="138"/>
        <v>10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0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-76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0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2</v>
      </c>
      <c r="DM132" s="29">
        <f t="shared" si="162"/>
        <v>18</v>
      </c>
      <c r="DN132" s="29">
        <f t="shared" si="162"/>
        <v>10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0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-62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0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2</v>
      </c>
      <c r="DM133" s="29">
        <f t="shared" si="162"/>
        <v>18</v>
      </c>
      <c r="DN133" s="29">
        <f t="shared" si="162"/>
        <v>10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0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2</v>
      </c>
      <c r="DM134" s="29">
        <f t="shared" si="162"/>
        <v>18</v>
      </c>
      <c r="DN134" s="29">
        <f t="shared" si="162"/>
        <v>10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0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2</v>
      </c>
      <c r="DM135" s="29">
        <f t="shared" si="162"/>
        <v>18</v>
      </c>
      <c r="DN135" s="29">
        <f t="shared" si="162"/>
        <v>10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0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2</v>
      </c>
      <c r="DM136" s="29">
        <f t="shared" si="162"/>
        <v>18</v>
      </c>
      <c r="DN136" s="29">
        <f t="shared" si="162"/>
        <v>10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0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2</v>
      </c>
      <c r="DM137" s="29">
        <f t="shared" si="162"/>
        <v>18</v>
      </c>
      <c r="DN137" s="29">
        <f t="shared" si="162"/>
        <v>10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0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0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0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2</v>
      </c>
      <c r="DM138" s="29">
        <f t="shared" si="162"/>
        <v>18</v>
      </c>
      <c r="DN138" s="29">
        <f t="shared" si="162"/>
        <v>10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0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2</v>
      </c>
      <c r="DM139" s="29">
        <f t="shared" si="162"/>
        <v>18</v>
      </c>
      <c r="DN139" s="29">
        <f t="shared" si="162"/>
        <v>10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0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0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0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2</v>
      </c>
      <c r="DM140" s="29">
        <f t="shared" si="162"/>
        <v>18</v>
      </c>
      <c r="DN140" s="29">
        <f t="shared" si="162"/>
        <v>10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0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2</v>
      </c>
      <c r="DM141" s="29">
        <f t="shared" si="162"/>
        <v>18</v>
      </c>
      <c r="DN141" s="29">
        <f t="shared" si="162"/>
        <v>10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0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2</v>
      </c>
      <c r="DM142" s="29">
        <f t="shared" si="162"/>
        <v>18</v>
      </c>
      <c r="DN142" s="29">
        <f t="shared" si="162"/>
        <v>10</v>
      </c>
      <c r="DO142" s="29">
        <f t="shared" si="162"/>
        <v>12</v>
      </c>
      <c r="DQ142" s="28">
        <f>DL142*DM142/'EQUIP SUM (UNCLASS)'!AD142</f>
        <v>25.714285714285715</v>
      </c>
      <c r="DR142" s="28">
        <f>DL142*DM142/'EQUIP SUM (UNCLASS)'!AD142</f>
        <v>25.714285714285715</v>
      </c>
      <c r="DS142" s="28">
        <f>DN142*DO142/'EQUIP SUM (UNCLASS)'!AD142</f>
        <v>85.714285714285722</v>
      </c>
      <c r="DT142" s="28">
        <f>DN142*DO142/'EQUIP SUM (UNCLASS)'!AD142</f>
        <v>85.714285714285722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0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0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0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2</v>
      </c>
      <c r="DM143" s="29">
        <f t="shared" si="162"/>
        <v>18</v>
      </c>
      <c r="DN143" s="29">
        <f t="shared" si="162"/>
        <v>10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0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2</v>
      </c>
      <c r="DM144" s="29">
        <f t="shared" si="162"/>
        <v>18</v>
      </c>
      <c r="DN144" s="29">
        <f t="shared" si="162"/>
        <v>10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0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2</v>
      </c>
      <c r="DM145" s="29">
        <f t="shared" si="162"/>
        <v>18</v>
      </c>
      <c r="DN145" s="29">
        <f t="shared" si="162"/>
        <v>10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0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2</v>
      </c>
      <c r="DM146" s="29">
        <f t="shared" si="162"/>
        <v>18</v>
      </c>
      <c r="DN146" s="29">
        <f t="shared" si="162"/>
        <v>10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0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2</v>
      </c>
      <c r="DM147" s="29">
        <f t="shared" si="162"/>
        <v>18</v>
      </c>
      <c r="DN147" s="29">
        <f t="shared" si="162"/>
        <v>10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0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2</v>
      </c>
      <c r="DM148" s="29">
        <f t="shared" si="179"/>
        <v>18</v>
      </c>
      <c r="DN148" s="29">
        <f t="shared" si="179"/>
        <v>10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0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2</v>
      </c>
      <c r="DM149" s="29">
        <f t="shared" si="179"/>
        <v>18</v>
      </c>
      <c r="DN149" s="29">
        <f t="shared" si="179"/>
        <v>10</v>
      </c>
      <c r="DO149" s="29">
        <f t="shared" si="179"/>
        <v>12</v>
      </c>
      <c r="DQ149" s="28">
        <f>DL149*DM149/'EQUIP SUM (UNCLASS)'!AD149</f>
        <v>60</v>
      </c>
      <c r="DR149" s="28">
        <f>DL149*DM149/'EQUIP SUM (UNCLASS)'!AD149</f>
        <v>60</v>
      </c>
      <c r="DS149" s="28">
        <f>DN149*DO149/'EQUIP SUM (UNCLASS)'!AD149</f>
        <v>200</v>
      </c>
      <c r="DT149" s="28">
        <f>DN149*DO149/'EQUIP SUM (UNCLASS)'!AD149</f>
        <v>200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0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0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0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2</v>
      </c>
      <c r="DM150" s="29">
        <f t="shared" si="179"/>
        <v>18</v>
      </c>
      <c r="DN150" s="29">
        <f t="shared" si="179"/>
        <v>10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0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2</v>
      </c>
      <c r="DM151" s="29">
        <f t="shared" si="179"/>
        <v>18</v>
      </c>
      <c r="DN151" s="29">
        <f t="shared" si="179"/>
        <v>10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0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0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0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2</v>
      </c>
      <c r="DM152" s="29">
        <f t="shared" si="179"/>
        <v>18</v>
      </c>
      <c r="DN152" s="29">
        <f t="shared" si="179"/>
        <v>10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0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2</v>
      </c>
      <c r="DM153" s="29">
        <f t="shared" si="179"/>
        <v>18</v>
      </c>
      <c r="DN153" s="29">
        <f t="shared" si="179"/>
        <v>10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0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2</v>
      </c>
      <c r="DM154" s="29">
        <f t="shared" si="179"/>
        <v>18</v>
      </c>
      <c r="DN154" s="29">
        <f t="shared" si="179"/>
        <v>10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0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2</v>
      </c>
      <c r="DM155" s="29">
        <f t="shared" si="179"/>
        <v>18</v>
      </c>
      <c r="DN155" s="29">
        <f t="shared" si="179"/>
        <v>10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0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2</v>
      </c>
      <c r="DM156" s="29">
        <f t="shared" si="179"/>
        <v>18</v>
      </c>
      <c r="DN156" s="29">
        <f t="shared" si="179"/>
        <v>10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0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2</v>
      </c>
      <c r="DM157" s="29">
        <f t="shared" si="179"/>
        <v>18</v>
      </c>
      <c r="DN157" s="29">
        <f t="shared" si="179"/>
        <v>10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0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2</v>
      </c>
      <c r="DM158" s="29">
        <f t="shared" si="179"/>
        <v>18</v>
      </c>
      <c r="DN158" s="29">
        <f t="shared" si="179"/>
        <v>10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0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2</v>
      </c>
      <c r="DM159" s="29">
        <f t="shared" si="179"/>
        <v>18</v>
      </c>
      <c r="DN159" s="29">
        <f t="shared" si="179"/>
        <v>10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0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2</v>
      </c>
      <c r="DM160" s="29">
        <f t="shared" si="179"/>
        <v>18</v>
      </c>
      <c r="DN160" s="29">
        <f t="shared" si="179"/>
        <v>10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0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2</v>
      </c>
      <c r="DM161" s="29">
        <f t="shared" si="179"/>
        <v>18</v>
      </c>
      <c r="DN161" s="29">
        <f t="shared" si="179"/>
        <v>10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0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2</v>
      </c>
      <c r="DM162" s="29">
        <f t="shared" si="179"/>
        <v>18</v>
      </c>
      <c r="DN162" s="29">
        <f t="shared" si="179"/>
        <v>10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0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2</v>
      </c>
      <c r="DM163" s="29">
        <f t="shared" si="179"/>
        <v>18</v>
      </c>
      <c r="DN163" s="29">
        <f t="shared" si="179"/>
        <v>10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0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-828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0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2</v>
      </c>
      <c r="DM164" s="29">
        <f t="shared" si="196"/>
        <v>18</v>
      </c>
      <c r="DN164" s="29">
        <f t="shared" si="196"/>
        <v>10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-1020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0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2</v>
      </c>
      <c r="DM165" s="29">
        <f t="shared" si="196"/>
        <v>18</v>
      </c>
      <c r="DN165" s="29">
        <f t="shared" si="196"/>
        <v>10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37"/>
      <c r="V166" s="68"/>
      <c r="W166" s="137"/>
      <c r="X166" s="137"/>
      <c r="Y166" s="13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37">
        <f t="shared" ref="CX166:DJ166" si="198">CX165</f>
        <v>0</v>
      </c>
      <c r="CY166" s="137">
        <f t="shared" si="198"/>
        <v>0</v>
      </c>
      <c r="CZ166" s="137">
        <f t="shared" si="198"/>
        <v>0</v>
      </c>
      <c r="DA166" s="137">
        <f t="shared" si="198"/>
        <v>0</v>
      </c>
      <c r="DB166" s="137">
        <f t="shared" si="198"/>
        <v>0</v>
      </c>
      <c r="DC166" s="137">
        <f t="shared" si="198"/>
        <v>0</v>
      </c>
      <c r="DD166" s="137">
        <f t="shared" si="198"/>
        <v>0</v>
      </c>
      <c r="DE166" s="137">
        <f t="shared" si="198"/>
        <v>0</v>
      </c>
      <c r="DF166" s="137">
        <f t="shared" si="198"/>
        <v>0</v>
      </c>
      <c r="DG166" s="137">
        <f t="shared" si="198"/>
        <v>0</v>
      </c>
      <c r="DH166" s="137">
        <f t="shared" si="198"/>
        <v>0</v>
      </c>
      <c r="DI166" s="137">
        <f t="shared" si="198"/>
        <v>0</v>
      </c>
      <c r="DJ166" s="137">
        <f t="shared" si="198"/>
        <v>0</v>
      </c>
      <c r="DK166" s="13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0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37"/>
      <c r="V168" s="68"/>
      <c r="W168" s="137"/>
      <c r="X168" s="137"/>
      <c r="Y168" s="13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37"/>
      <c r="CY168" s="137"/>
      <c r="CZ168" s="137"/>
      <c r="DA168" s="137"/>
      <c r="DB168" s="137"/>
      <c r="DC168" s="137"/>
      <c r="DD168" s="137"/>
      <c r="DE168" s="137"/>
      <c r="DF168" s="137"/>
      <c r="DG168" s="137"/>
      <c r="DH168" s="137"/>
      <c r="DI168" s="137"/>
      <c r="DJ168" s="137"/>
      <c r="DK168" s="13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W424"/>
  <sheetViews>
    <sheetView tabSelected="1" view="pageBreakPreview" zoomScale="50" zoomScaleNormal="50" zoomScaleSheetLayoutView="50" workbookViewId="0">
      <pane xSplit="7" ySplit="2" topLeftCell="I3" activePane="bottomRight" state="frozen"/>
      <selection pane="topRight" activeCell="H1" sqref="H1"/>
      <selection pane="bottomLeft" activeCell="A3" sqref="A3"/>
      <selection pane="bottomRight" activeCell="AJ36" sqref="AJ36"/>
    </sheetView>
  </sheetViews>
  <sheetFormatPr defaultColWidth="9.109375" defaultRowHeight="15" x14ac:dyDescent="0.25"/>
  <cols>
    <col min="1" max="1" width="4.88671875" style="6" customWidth="1"/>
    <col min="2" max="2" width="36" style="102" customWidth="1"/>
    <col min="3" max="3" width="27.33203125" style="103" customWidth="1"/>
    <col min="4" max="4" width="24.88671875" style="103" customWidth="1"/>
    <col min="5" max="5" width="21" style="103" customWidth="1"/>
    <col min="6" max="6" width="36.88671875" style="103" customWidth="1"/>
    <col min="7" max="7" width="13.33203125" style="104" customWidth="1"/>
    <col min="8" max="8" width="9.109375" style="93"/>
    <col min="9" max="9" width="11.5546875" style="104" bestFit="1" customWidth="1"/>
    <col min="10" max="10" width="56" style="104" customWidth="1"/>
    <col min="11" max="11" width="9.88671875" style="114" customWidth="1"/>
    <col min="12" max="12" width="11" style="96" bestFit="1" customWidth="1"/>
    <col min="13" max="13" width="11" style="55" hidden="1" customWidth="1"/>
    <col min="14" max="15" width="9.33203125" style="85" hidden="1" customWidth="1"/>
    <col min="16" max="16" width="9.33203125" style="37" hidden="1" customWidth="1"/>
    <col min="17" max="17" width="7.5546875" style="37" hidden="1" customWidth="1"/>
    <col min="18" max="20" width="11" style="85" hidden="1" customWidth="1"/>
    <col min="21" max="21" width="11" style="55" hidden="1" customWidth="1"/>
    <col min="22" max="22" width="5.109375" style="68" customWidth="1"/>
    <col min="23" max="23" width="7.44140625" style="124" customWidth="1"/>
    <col min="24" max="24" width="9.88671875" style="124" customWidth="1"/>
    <col min="25" max="25" width="11" style="55" bestFit="1" customWidth="1"/>
    <col min="26" max="26" width="6.6640625" style="64" hidden="1" customWidth="1"/>
    <col min="27" max="27" width="6.6640625" style="34" hidden="1" customWidth="1"/>
    <col min="28" max="28" width="14.6640625" style="61" hidden="1" customWidth="1"/>
    <col min="29" max="29" width="6.6640625" style="34" hidden="1" customWidth="1"/>
    <col min="30" max="30" width="16.109375" style="61" hidden="1" customWidth="1"/>
    <col min="31" max="31" width="6.6640625" style="34" hidden="1" customWidth="1"/>
    <col min="32" max="32" width="17.5546875" style="61" hidden="1" customWidth="1"/>
    <col min="33" max="33" width="6.6640625" style="64" hidden="1" customWidth="1"/>
    <col min="34" max="34" width="14.88671875" style="34" customWidth="1"/>
    <col min="35" max="35" width="15" style="61" bestFit="1" customWidth="1"/>
    <col min="36" max="36" width="9" style="34" customWidth="1"/>
    <col min="37" max="37" width="13.5546875" style="61" bestFit="1" customWidth="1"/>
    <col min="38" max="38" width="6.6640625" style="34" bestFit="1" customWidth="1"/>
    <col min="39" max="39" width="12.6640625" style="61" bestFit="1" customWidth="1"/>
    <col min="40" max="40" width="6.6640625" style="64" bestFit="1" customWidth="1"/>
    <col min="41" max="41" width="6.6640625" style="28" bestFit="1" customWidth="1"/>
    <col min="42" max="42" width="11.88671875" style="61" bestFit="1" customWidth="1"/>
    <col min="43" max="43" width="6.6640625" style="28" bestFit="1" customWidth="1"/>
    <col min="44" max="44" width="12.109375" style="61" bestFit="1" customWidth="1"/>
    <col min="45" max="45" width="6.6640625" style="28" bestFit="1" customWidth="1"/>
    <col min="46" max="46" width="12.6640625" style="61" bestFit="1" customWidth="1"/>
    <col min="47" max="47" width="6.6640625" style="28" bestFit="1" customWidth="1"/>
    <col min="48" max="48" width="13" style="61" bestFit="1" customWidth="1"/>
    <col min="49" max="49" width="6.6640625" style="28" bestFit="1" customWidth="1"/>
    <col min="50" max="50" width="10.6640625" style="61" bestFit="1" customWidth="1"/>
    <col min="51" max="51" width="6.6640625" style="28" bestFit="1" customWidth="1"/>
    <col min="52" max="52" width="13" style="61" bestFit="1" customWidth="1"/>
    <col min="53" max="53" width="6.6640625" style="28" bestFit="1" customWidth="1"/>
    <col min="54" max="54" width="10.109375" style="61" bestFit="1" customWidth="1"/>
    <col min="55" max="55" width="6.6640625" style="28" bestFit="1" customWidth="1"/>
    <col min="56" max="56" width="9.88671875" style="61" bestFit="1" customWidth="1"/>
    <col min="57" max="57" width="6.6640625" style="28" bestFit="1" customWidth="1"/>
    <col min="58" max="58" width="8.44140625" style="61" bestFit="1" customWidth="1"/>
    <col min="59" max="59" width="6.6640625" style="64" bestFit="1" customWidth="1"/>
    <col min="60" max="60" width="6.6640625" style="28" bestFit="1" customWidth="1"/>
    <col min="61" max="61" width="6.6640625" style="61" bestFit="1" customWidth="1"/>
    <col min="62" max="62" width="6.6640625" style="28" bestFit="1" customWidth="1"/>
    <col min="63" max="63" width="6.6640625" style="61" customWidth="1"/>
    <col min="64" max="64" width="6.6640625" style="28" bestFit="1" customWidth="1"/>
    <col min="65" max="65" width="6.6640625" style="61" bestFit="1" customWidth="1"/>
    <col min="66" max="66" width="6.6640625" style="64" customWidth="1"/>
    <col min="67" max="67" width="9.33203125" style="28" customWidth="1"/>
    <col min="68" max="68" width="9.88671875" style="61" bestFit="1" customWidth="1"/>
    <col min="69" max="69" width="9" style="28" customWidth="1"/>
    <col min="70" max="70" width="9.88671875" style="61" bestFit="1" customWidth="1"/>
    <col min="71" max="71" width="9.109375" style="27"/>
    <col min="72" max="101" width="9.109375" style="6"/>
    <col min="102" max="104" width="9.109375" style="124"/>
    <col min="105" max="105" width="15.6640625" style="124" customWidth="1"/>
    <col min="106" max="106" width="13.5546875" style="124" customWidth="1"/>
    <col min="107" max="107" width="11.33203125" style="124" bestFit="1" customWidth="1"/>
    <col min="108" max="114" width="9.109375" style="124"/>
    <col min="115" max="115" width="9.109375" style="127"/>
    <col min="116" max="120" width="9.109375" style="6"/>
    <col min="121" max="122" width="9.109375" style="28"/>
    <col min="123" max="123" width="11" style="28" customWidth="1"/>
    <col min="124" max="124" width="9.109375" style="28"/>
    <col min="125" max="16384" width="9.109375" style="6"/>
  </cols>
  <sheetData>
    <row r="1" spans="1:127" ht="31.5" customHeight="1" x14ac:dyDescent="0.45">
      <c r="A1" s="251" t="s">
        <v>669</v>
      </c>
      <c r="B1" s="251"/>
      <c r="C1" s="251"/>
      <c r="D1" s="251"/>
      <c r="E1" s="251"/>
      <c r="F1" s="251"/>
      <c r="G1" s="251"/>
      <c r="I1" s="252" t="s">
        <v>526</v>
      </c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4"/>
      <c r="CX1" s="255" t="s">
        <v>552</v>
      </c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7"/>
    </row>
    <row r="2" spans="1:127" ht="151.5" customHeight="1" x14ac:dyDescent="0.25">
      <c r="A2" s="258" t="s">
        <v>527</v>
      </c>
      <c r="B2" s="258"/>
      <c r="C2" s="258"/>
      <c r="D2" s="258"/>
      <c r="E2" s="258"/>
      <c r="F2" s="258"/>
      <c r="G2" s="258"/>
      <c r="I2" s="72" t="s">
        <v>4</v>
      </c>
      <c r="J2" s="72" t="s">
        <v>5</v>
      </c>
      <c r="K2" s="126" t="s">
        <v>372</v>
      </c>
      <c r="L2" s="56" t="s">
        <v>373</v>
      </c>
      <c r="M2" s="56" t="s">
        <v>598</v>
      </c>
      <c r="N2" s="84" t="s">
        <v>596</v>
      </c>
      <c r="O2" s="84" t="s">
        <v>597</v>
      </c>
      <c r="P2" s="87" t="s">
        <v>556</v>
      </c>
      <c r="Q2" s="87" t="s">
        <v>555</v>
      </c>
      <c r="R2" s="84" t="s">
        <v>553</v>
      </c>
      <c r="S2" s="84" t="s">
        <v>554</v>
      </c>
      <c r="T2" s="84" t="s">
        <v>557</v>
      </c>
      <c r="U2" s="56" t="s">
        <v>558</v>
      </c>
      <c r="V2" s="69" t="s">
        <v>515</v>
      </c>
      <c r="W2" s="87" t="s">
        <v>374</v>
      </c>
      <c r="X2" s="87" t="s">
        <v>375</v>
      </c>
      <c r="Y2" s="56" t="s">
        <v>148</v>
      </c>
      <c r="Z2" s="65" t="s">
        <v>409</v>
      </c>
      <c r="AA2" s="46" t="s">
        <v>485</v>
      </c>
      <c r="AB2" s="62" t="s">
        <v>486</v>
      </c>
      <c r="AC2" s="46" t="s">
        <v>487</v>
      </c>
      <c r="AD2" s="62" t="s">
        <v>488</v>
      </c>
      <c r="AE2" s="46" t="s">
        <v>489</v>
      </c>
      <c r="AF2" s="62" t="s">
        <v>490</v>
      </c>
      <c r="AG2" s="65" t="s">
        <v>408</v>
      </c>
      <c r="AH2" s="45" t="s">
        <v>491</v>
      </c>
      <c r="AI2" s="62" t="s">
        <v>492</v>
      </c>
      <c r="AJ2" s="45" t="s">
        <v>493</v>
      </c>
      <c r="AK2" s="62" t="s">
        <v>494</v>
      </c>
      <c r="AL2" s="45" t="s">
        <v>499</v>
      </c>
      <c r="AM2" s="62" t="s">
        <v>500</v>
      </c>
      <c r="AN2" s="65" t="s">
        <v>407</v>
      </c>
      <c r="AO2" s="46" t="s">
        <v>396</v>
      </c>
      <c r="AP2" s="62" t="s">
        <v>397</v>
      </c>
      <c r="AQ2" s="46" t="s">
        <v>398</v>
      </c>
      <c r="AR2" s="62" t="s">
        <v>399</v>
      </c>
      <c r="AS2" s="46" t="s">
        <v>502</v>
      </c>
      <c r="AT2" s="62" t="s">
        <v>501</v>
      </c>
      <c r="AU2" s="46" t="s">
        <v>503</v>
      </c>
      <c r="AV2" s="62" t="s">
        <v>504</v>
      </c>
      <c r="AW2" s="46" t="s">
        <v>505</v>
      </c>
      <c r="AX2" s="62" t="s">
        <v>506</v>
      </c>
      <c r="AY2" s="46" t="s">
        <v>507</v>
      </c>
      <c r="AZ2" s="62" t="s">
        <v>508</v>
      </c>
      <c r="BA2" s="46" t="s">
        <v>509</v>
      </c>
      <c r="BB2" s="62" t="s">
        <v>510</v>
      </c>
      <c r="BC2" s="46" t="s">
        <v>511</v>
      </c>
      <c r="BD2" s="62" t="s">
        <v>512</v>
      </c>
      <c r="BE2" s="46" t="s">
        <v>513</v>
      </c>
      <c r="BF2" s="62" t="s">
        <v>514</v>
      </c>
      <c r="BG2" s="65" t="s">
        <v>400</v>
      </c>
      <c r="BH2" s="46" t="s">
        <v>522</v>
      </c>
      <c r="BI2" s="62" t="s">
        <v>523</v>
      </c>
      <c r="BJ2" s="46" t="s">
        <v>520</v>
      </c>
      <c r="BK2" s="62" t="s">
        <v>524</v>
      </c>
      <c r="BL2" s="46" t="s">
        <v>521</v>
      </c>
      <c r="BM2" s="62" t="s">
        <v>525</v>
      </c>
      <c r="BN2" s="65" t="s">
        <v>484</v>
      </c>
      <c r="BO2" s="46" t="s">
        <v>518</v>
      </c>
      <c r="BP2" s="62" t="s">
        <v>519</v>
      </c>
      <c r="BQ2" s="46" t="s">
        <v>516</v>
      </c>
      <c r="BR2" s="62" t="s">
        <v>517</v>
      </c>
      <c r="BS2" s="76" t="s">
        <v>97</v>
      </c>
      <c r="BT2" s="35"/>
      <c r="CX2" s="37" t="s">
        <v>120</v>
      </c>
      <c r="CY2" s="37" t="s">
        <v>123</v>
      </c>
      <c r="CZ2" s="37" t="s">
        <v>121</v>
      </c>
      <c r="DA2" s="37" t="s">
        <v>395</v>
      </c>
      <c r="DB2" s="37" t="s">
        <v>122</v>
      </c>
      <c r="DC2" s="37" t="s">
        <v>127</v>
      </c>
      <c r="DD2" s="37" t="s">
        <v>381</v>
      </c>
      <c r="DE2" s="37" t="s">
        <v>29</v>
      </c>
      <c r="DF2" s="37" t="s">
        <v>125</v>
      </c>
      <c r="DG2" s="37" t="s">
        <v>392</v>
      </c>
      <c r="DH2" s="37" t="s">
        <v>384</v>
      </c>
      <c r="DI2" s="37" t="s">
        <v>393</v>
      </c>
      <c r="DJ2" s="39" t="s">
        <v>394</v>
      </c>
      <c r="DK2" s="54" t="s">
        <v>97</v>
      </c>
      <c r="DL2" s="39" t="s">
        <v>134</v>
      </c>
      <c r="DM2" s="39" t="s">
        <v>135</v>
      </c>
      <c r="DN2" s="39" t="s">
        <v>136</v>
      </c>
      <c r="DO2" s="39" t="s">
        <v>137</v>
      </c>
      <c r="DQ2" s="46" t="s">
        <v>495</v>
      </c>
      <c r="DR2" s="46" t="s">
        <v>496</v>
      </c>
      <c r="DS2" s="46" t="s">
        <v>498</v>
      </c>
      <c r="DT2" s="46" t="s">
        <v>497</v>
      </c>
    </row>
    <row r="3" spans="1:127" x14ac:dyDescent="0.25">
      <c r="A3" s="259" t="s">
        <v>126</v>
      </c>
      <c r="B3" s="259"/>
      <c r="C3" s="259"/>
      <c r="D3" s="259"/>
      <c r="E3" s="259"/>
      <c r="F3" s="259"/>
      <c r="G3" s="259"/>
      <c r="I3" s="94" t="s">
        <v>213</v>
      </c>
      <c r="J3" s="94" t="s">
        <v>560</v>
      </c>
      <c r="K3" s="95" t="s">
        <v>391</v>
      </c>
      <c r="L3" s="96">
        <f>(CX3*'EQUIP SUM (UNCLASS)'!M3)+(CY3*'EQUIP SUM (UNCLASS)'!N3)+(CZ3*'EQUIP SUM (UNCLASS)'!I3)+(DA3*'EQUIP SUM (UNCLASS)'!Q3)+(DB3*'EQUIP SUM (UNCLASS)'!E3)+(DC3*'EQUIP SUM (UNCLASS)'!H3)+(DD3*'EQUIP SUM (UNCLASS)'!D3)+(DE3*'EQUIP SUM (UNCLASS)'!F3)+(DF3*'EQUIP SUM (UNCLASS)'!G3)+(DG3*'EQUIP SUM (UNCLASS)'!J3)+(DH3*'EQUIP SUM (UNCLASS)'!L3)+(DI3*'EQUIP SUM (UNCLASS)'!K3)+(DJ3*'EQUIP SUM (UNCLASS)'!T3)</f>
        <v>8</v>
      </c>
      <c r="M3" s="55">
        <f>'EQUIP SUM (UNCLASS)'!R3+'EQUIP SUM (UNCLASS)'!S3</f>
        <v>46</v>
      </c>
      <c r="N3" s="85">
        <f>'EQUIP SUM (UNCLASS)'!R3</f>
        <v>23</v>
      </c>
      <c r="O3" s="85">
        <f>'EQUIP SUM (UNCLASS)'!S3:S165</f>
        <v>23</v>
      </c>
      <c r="P3" s="37">
        <v>23</v>
      </c>
      <c r="Q3" s="37">
        <v>13</v>
      </c>
      <c r="R3" s="85">
        <f t="shared" ref="R3:S34" si="0">N3-P3</f>
        <v>0</v>
      </c>
      <c r="S3" s="85">
        <f t="shared" si="0"/>
        <v>10</v>
      </c>
      <c r="T3" s="85">
        <f>R3+S3</f>
        <v>10</v>
      </c>
      <c r="U3" s="55">
        <f t="shared" ref="U3:U66" si="1">L3-P3-Q3</f>
        <v>-28</v>
      </c>
      <c r="W3" s="37">
        <v>0</v>
      </c>
      <c r="X3" s="37">
        <v>0</v>
      </c>
      <c r="Y3" s="55">
        <f>W3+X3</f>
        <v>0</v>
      </c>
      <c r="AA3" s="34">
        <f>W3*'EQUIP SUM (UNCLASS)'!Z3</f>
        <v>0</v>
      </c>
      <c r="AB3" s="61">
        <f>X3*'EQUIP SUM (UNCLASS)'!Z3</f>
        <v>0</v>
      </c>
      <c r="AC3" s="34">
        <f>W3*'EQUIP SUM (UNCLASS)'!AA3</f>
        <v>0</v>
      </c>
      <c r="AD3" s="61">
        <f>X3*'EQUIP SUM (UNCLASS)'!AA3</f>
        <v>0</v>
      </c>
      <c r="AE3" s="34">
        <f>W3*'EQUIP SUM (UNCLASS)'!AB3</f>
        <v>0</v>
      </c>
      <c r="AF3" s="61">
        <f>X3*'EQUIP SUM (UNCLASS)'!AB3</f>
        <v>0</v>
      </c>
      <c r="AH3" s="34">
        <f>W3*'EQUIP SUM (UNCLASS)'!AC3</f>
        <v>0</v>
      </c>
      <c r="AI3" s="61">
        <f>X3*'EQUIP SUM (UNCLASS)'!AC3</f>
        <v>0</v>
      </c>
      <c r="AJ3" s="34">
        <f t="shared" ref="AJ3:AK34" si="2">W3*DQ3</f>
        <v>0</v>
      </c>
      <c r="AK3" s="61">
        <f t="shared" si="2"/>
        <v>0</v>
      </c>
      <c r="AL3" s="34">
        <f t="shared" ref="AL3:AM34" si="3">W3*DS3</f>
        <v>0</v>
      </c>
      <c r="AM3" s="61">
        <f t="shared" si="3"/>
        <v>0</v>
      </c>
      <c r="AO3" s="28">
        <f>W3*'EQUIP SUM (UNCLASS)'!AE3</f>
        <v>0</v>
      </c>
      <c r="AP3" s="61">
        <f>X3*'EQUIP SUM (UNCLASS)'!AE3</f>
        <v>0</v>
      </c>
      <c r="AQ3" s="28">
        <f>W3*'EQUIP SUM (UNCLASS)'!AF3</f>
        <v>0</v>
      </c>
      <c r="AR3" s="61">
        <f>X3*'EQUIP SUM (UNCLASS)'!AF3</f>
        <v>0</v>
      </c>
      <c r="AS3" s="28">
        <f>W3*'EQUIP SUM (UNCLASS)'!AG3</f>
        <v>0</v>
      </c>
      <c r="AT3" s="61">
        <f>X3*'EQUIP SUM (UNCLASS)'!AG3</f>
        <v>0</v>
      </c>
      <c r="AU3" s="28">
        <f>W3*'EQUIP SUM (UNCLASS)'!AH3</f>
        <v>0</v>
      </c>
      <c r="AV3" s="61">
        <f>X3*'EQUIP SUM (UNCLASS)'!AH3</f>
        <v>0</v>
      </c>
      <c r="AW3" s="28">
        <f>W3*'EQUIP SUM (UNCLASS)'!AI3/2000</f>
        <v>0</v>
      </c>
      <c r="AX3" s="61">
        <f>X3*'EQUIP SUM (UNCLASS)'!AI3/2000</f>
        <v>0</v>
      </c>
      <c r="AY3" s="28">
        <f>W3*'EQUIP SUM (UNCLASS)'!AJ3</f>
        <v>0</v>
      </c>
      <c r="AZ3" s="61">
        <f>X3*'EQUIP SUM (UNCLASS)'!AJ3</f>
        <v>0</v>
      </c>
      <c r="BA3" s="28">
        <f>W3*'EQUIP SUM (UNCLASS)'!AK3</f>
        <v>0</v>
      </c>
      <c r="BB3" s="61">
        <f>X3*'EQUIP SUM (UNCLASS)'!AK3</f>
        <v>0</v>
      </c>
      <c r="BC3" s="28">
        <f>W3*'EQUIP SUM (UNCLASS)'!AL3</f>
        <v>0</v>
      </c>
      <c r="BD3" s="61">
        <f>X3*'EQUIP SUM (UNCLASS)'!AL3</f>
        <v>0</v>
      </c>
      <c r="BE3" s="28">
        <f>W3*'EQUIP SUM (UNCLASS)'!AM3</f>
        <v>0</v>
      </c>
      <c r="BF3" s="61">
        <f>X3*'EQUIP SUM (UNCLASS)'!AM3</f>
        <v>0</v>
      </c>
      <c r="BH3" s="28">
        <f>Y3*'EQUIP SUM (UNCLASS)'!AO3</f>
        <v>0</v>
      </c>
      <c r="BI3" s="61">
        <f>Y3*'EQUIP SUM (UNCLASS)'!AP3</f>
        <v>0</v>
      </c>
      <c r="BJ3" s="28">
        <f>Y3*'EQUIP SUM (UNCLASS)'!AQ3</f>
        <v>0</v>
      </c>
      <c r="BK3" s="61">
        <f>Y3*'EQUIP SUM (UNCLASS)'!AR3</f>
        <v>0</v>
      </c>
      <c r="BL3" s="28">
        <f>Y3*'EQUIP SUM (UNCLASS)'!AS3</f>
        <v>0</v>
      </c>
      <c r="BM3" s="61">
        <f>Y3*'EQUIP SUM (UNCLASS)'!AT3</f>
        <v>0</v>
      </c>
      <c r="BO3" s="28">
        <f>W3*'EQUIP SUM (UNCLASS)'!AX3</f>
        <v>0</v>
      </c>
      <c r="BP3" s="61">
        <f>X3*'EQUIP SUM (UNCLASS)'!AX3</f>
        <v>0</v>
      </c>
      <c r="BQ3" s="28">
        <f>W3*'EQUIP SUM (UNCLASS)'!BB3</f>
        <v>0</v>
      </c>
      <c r="BR3" s="61">
        <f>X3*'EQUIP SUM (UNCLASS)'!BB3</f>
        <v>0</v>
      </c>
      <c r="CX3" s="37">
        <f>C5</f>
        <v>0</v>
      </c>
      <c r="CY3" s="37">
        <f>C6</f>
        <v>0</v>
      </c>
      <c r="CZ3" s="37">
        <f>C7</f>
        <v>0</v>
      </c>
      <c r="DA3" s="37">
        <f>C8</f>
        <v>0</v>
      </c>
      <c r="DB3" s="37">
        <f>C9</f>
        <v>1</v>
      </c>
      <c r="DC3" s="37">
        <f>C10</f>
        <v>0</v>
      </c>
      <c r="DD3" s="37">
        <f>C11</f>
        <v>0</v>
      </c>
      <c r="DE3" s="37">
        <f>C12</f>
        <v>0</v>
      </c>
      <c r="DF3" s="37">
        <f>C13</f>
        <v>0</v>
      </c>
      <c r="DG3" s="37">
        <f>C14</f>
        <v>0</v>
      </c>
      <c r="DH3" s="37">
        <f>C15</f>
        <v>0</v>
      </c>
      <c r="DI3" s="37">
        <f>C16</f>
        <v>0</v>
      </c>
      <c r="DJ3" s="37">
        <f>C17</f>
        <v>0</v>
      </c>
      <c r="DL3" s="29">
        <f>E9</f>
        <v>6</v>
      </c>
      <c r="DM3" s="29">
        <f>E10</f>
        <v>18</v>
      </c>
      <c r="DN3" s="29">
        <f>E11</f>
        <v>10</v>
      </c>
      <c r="DO3" s="29">
        <f>E12</f>
        <v>12</v>
      </c>
      <c r="DQ3" s="28">
        <f>DL3*DM3/'EQUIP SUM (UNCLASS)'!AD3</f>
        <v>9.8181818181818183</v>
      </c>
      <c r="DR3" s="28">
        <f>DL3*DM3/'EQUIP SUM (UNCLASS)'!AD3</f>
        <v>9.8181818181818183</v>
      </c>
      <c r="DS3" s="28">
        <f>DN3*DO3/'EQUIP SUM (UNCLASS)'!AD3</f>
        <v>10.909090909090908</v>
      </c>
      <c r="DT3" s="28">
        <f>DN3*DO3/'EQUIP SUM (UNCLASS)'!AD3</f>
        <v>10.909090909090908</v>
      </c>
    </row>
    <row r="4" spans="1:127" x14ac:dyDescent="0.25">
      <c r="A4" s="67"/>
      <c r="B4" s="71"/>
      <c r="C4" s="60"/>
      <c r="D4" s="60"/>
      <c r="E4" s="60"/>
      <c r="F4" s="60"/>
      <c r="G4" s="67"/>
      <c r="I4" s="94" t="s">
        <v>214</v>
      </c>
      <c r="J4" s="94" t="s">
        <v>561</v>
      </c>
      <c r="K4" s="95" t="s">
        <v>391</v>
      </c>
      <c r="L4" s="96">
        <f>(CX4*'EQUIP SUM (UNCLASS)'!M4)+(CY4*'EQUIP SUM (UNCLASS)'!N4)+(CZ4*'EQUIP SUM (UNCLASS)'!I4)+(DA4*'EQUIP SUM (UNCLASS)'!Q4)+(DB4*'EQUIP SUM (UNCLASS)'!E4)+(DC4*'EQUIP SUM (UNCLASS)'!H4)+(DD4*'EQUIP SUM (UNCLASS)'!D4)+(DE4*'EQUIP SUM (UNCLASS)'!F4)+(DF4*'EQUIP SUM (UNCLASS)'!G4)+(DG4*'EQUIP SUM (UNCLASS)'!J4)+(DH4*'EQUIP SUM (UNCLASS)'!L4)+(DI4*'EQUIP SUM (UNCLASS)'!K4)+(DJ4*'EQUIP SUM (UNCLASS)'!T4)</f>
        <v>0</v>
      </c>
      <c r="M4" s="55">
        <f>'EQUIP SUM (UNCLASS)'!R4+'EQUIP SUM (UNCLASS)'!S4</f>
        <v>10</v>
      </c>
      <c r="N4" s="85">
        <f>'EQUIP SUM (UNCLASS)'!R4</f>
        <v>5</v>
      </c>
      <c r="O4" s="85">
        <f>'EQUIP SUM (UNCLASS)'!S4:S166</f>
        <v>5</v>
      </c>
      <c r="P4" s="37">
        <v>4</v>
      </c>
      <c r="Q4" s="37">
        <v>0</v>
      </c>
      <c r="R4" s="85">
        <f t="shared" si="0"/>
        <v>1</v>
      </c>
      <c r="S4" s="85">
        <f t="shared" si="0"/>
        <v>5</v>
      </c>
      <c r="T4" s="85">
        <f t="shared" ref="T4:T67" si="4">R4+S4</f>
        <v>6</v>
      </c>
      <c r="U4" s="55">
        <f t="shared" si="1"/>
        <v>-4</v>
      </c>
      <c r="W4" s="37">
        <v>0</v>
      </c>
      <c r="X4" s="37">
        <v>0</v>
      </c>
      <c r="Y4" s="55">
        <f t="shared" ref="Y4:Y67" si="5">W4+X4</f>
        <v>0</v>
      </c>
      <c r="AA4" s="34">
        <f>W4*'EQUIP SUM (UNCLASS)'!Z4</f>
        <v>0</v>
      </c>
      <c r="AB4" s="61">
        <f>X4*'EQUIP SUM (UNCLASS)'!Z4</f>
        <v>0</v>
      </c>
      <c r="AC4" s="34">
        <f>W4*'EQUIP SUM (UNCLASS)'!AA4</f>
        <v>0</v>
      </c>
      <c r="AD4" s="61">
        <f>X4*'EQUIP SUM (UNCLASS)'!AA4</f>
        <v>0</v>
      </c>
      <c r="AE4" s="34">
        <f>W4*'EQUIP SUM (UNCLASS)'!AB4</f>
        <v>0</v>
      </c>
      <c r="AF4" s="61">
        <f>X4*'EQUIP SUM (UNCLASS)'!AB4</f>
        <v>0</v>
      </c>
      <c r="AH4" s="34">
        <f>W4*'EQUIP SUM (UNCLASS)'!AC4</f>
        <v>0</v>
      </c>
      <c r="AI4" s="61">
        <f>X4*'EQUIP SUM (UNCLASS)'!AC4</f>
        <v>0</v>
      </c>
      <c r="AJ4" s="34">
        <f t="shared" si="2"/>
        <v>0</v>
      </c>
      <c r="AK4" s="61">
        <f t="shared" si="2"/>
        <v>0</v>
      </c>
      <c r="AL4" s="34">
        <f t="shared" si="3"/>
        <v>0</v>
      </c>
      <c r="AM4" s="61">
        <f t="shared" si="3"/>
        <v>0</v>
      </c>
      <c r="AO4" s="28">
        <f>W4*'EQUIP SUM (UNCLASS)'!AE4</f>
        <v>0</v>
      </c>
      <c r="AP4" s="61">
        <f>X4*'EQUIP SUM (UNCLASS)'!AE4</f>
        <v>0</v>
      </c>
      <c r="AQ4" s="28">
        <f>W4*'EQUIP SUM (UNCLASS)'!AF4</f>
        <v>0</v>
      </c>
      <c r="AR4" s="61">
        <f>X4*'EQUIP SUM (UNCLASS)'!AF4</f>
        <v>0</v>
      </c>
      <c r="AS4" s="28">
        <f>W4*'EQUIP SUM (UNCLASS)'!AG4</f>
        <v>0</v>
      </c>
      <c r="AT4" s="61">
        <f>X4*'EQUIP SUM (UNCLASS)'!AG4</f>
        <v>0</v>
      </c>
      <c r="AU4" s="28">
        <f>W4*'EQUIP SUM (UNCLASS)'!AH4</f>
        <v>0</v>
      </c>
      <c r="AV4" s="61">
        <f>X4*'EQUIP SUM (UNCLASS)'!AH4</f>
        <v>0</v>
      </c>
      <c r="AW4" s="28">
        <f>W4*'EQUIP SUM (UNCLASS)'!AI4/2000</f>
        <v>0</v>
      </c>
      <c r="AX4" s="61">
        <f>X4*'EQUIP SUM (UNCLASS)'!AI4/2000</f>
        <v>0</v>
      </c>
      <c r="AY4" s="28">
        <f>W4*'EQUIP SUM (UNCLASS)'!AJ4</f>
        <v>0</v>
      </c>
      <c r="AZ4" s="61">
        <f>X4*'EQUIP SUM (UNCLASS)'!AJ4</f>
        <v>0</v>
      </c>
      <c r="BA4" s="28">
        <f>W4*'EQUIP SUM (UNCLASS)'!AK4</f>
        <v>0</v>
      </c>
      <c r="BB4" s="61">
        <f>X4*'EQUIP SUM (UNCLASS)'!AK4</f>
        <v>0</v>
      </c>
      <c r="BC4" s="28">
        <f>W4*'EQUIP SUM (UNCLASS)'!AL4</f>
        <v>0</v>
      </c>
      <c r="BD4" s="61">
        <f>X4*'EQUIP SUM (UNCLASS)'!AL4</f>
        <v>0</v>
      </c>
      <c r="BE4" s="28">
        <f>W4*'EQUIP SUM (UNCLASS)'!AM4</f>
        <v>0</v>
      </c>
      <c r="BF4" s="61">
        <f>X4*'EQUIP SUM (UNCLASS)'!AM4</f>
        <v>0</v>
      </c>
      <c r="BH4" s="28">
        <f>Y4*'EQUIP SUM (UNCLASS)'!AO4</f>
        <v>0</v>
      </c>
      <c r="BI4" s="61">
        <f>Y4*'EQUIP SUM (UNCLASS)'!AP4</f>
        <v>0</v>
      </c>
      <c r="BJ4" s="28">
        <f>Y4*'EQUIP SUM (UNCLASS)'!AQ4</f>
        <v>0</v>
      </c>
      <c r="BK4" s="61">
        <f>Y4*'EQUIP SUM (UNCLASS)'!AR4</f>
        <v>0</v>
      </c>
      <c r="BL4" s="28">
        <f>Y4*'EQUIP SUM (UNCLASS)'!AS4</f>
        <v>0</v>
      </c>
      <c r="BM4" s="61">
        <f>Y4*'EQUIP SUM (UNCLASS)'!AT4</f>
        <v>0</v>
      </c>
      <c r="BO4" s="28">
        <f>W4*'EQUIP SUM (UNCLASS)'!AX4</f>
        <v>0</v>
      </c>
      <c r="BP4" s="61">
        <f>X4*'EQUIP SUM (UNCLASS)'!AX4</f>
        <v>0</v>
      </c>
      <c r="BQ4" s="28">
        <f>W4*'EQUIP SUM (UNCLASS)'!BB4</f>
        <v>0</v>
      </c>
      <c r="BR4" s="61">
        <f>X4*'EQUIP SUM (UNCLASS)'!BB4</f>
        <v>0</v>
      </c>
      <c r="CX4" s="37">
        <f>CX3</f>
        <v>0</v>
      </c>
      <c r="CY4" s="37">
        <f>CY3</f>
        <v>0</v>
      </c>
      <c r="CZ4" s="37">
        <f t="shared" ref="CZ4:DJ4" si="6">CZ3</f>
        <v>0</v>
      </c>
      <c r="DA4" s="37">
        <f t="shared" si="6"/>
        <v>0</v>
      </c>
      <c r="DB4" s="37">
        <f t="shared" si="6"/>
        <v>1</v>
      </c>
      <c r="DC4" s="37">
        <f t="shared" si="6"/>
        <v>0</v>
      </c>
      <c r="DD4" s="37">
        <f t="shared" si="6"/>
        <v>0</v>
      </c>
      <c r="DE4" s="37">
        <f t="shared" si="6"/>
        <v>0</v>
      </c>
      <c r="DF4" s="37">
        <f t="shared" si="6"/>
        <v>0</v>
      </c>
      <c r="DG4" s="37">
        <f t="shared" si="6"/>
        <v>0</v>
      </c>
      <c r="DH4" s="37">
        <f t="shared" si="6"/>
        <v>0</v>
      </c>
      <c r="DI4" s="37">
        <f t="shared" si="6"/>
        <v>0</v>
      </c>
      <c r="DJ4" s="37">
        <f t="shared" si="6"/>
        <v>0</v>
      </c>
      <c r="DL4" s="29">
        <f t="shared" ref="DL4:DO19" si="7">DL3</f>
        <v>6</v>
      </c>
      <c r="DM4" s="29">
        <f t="shared" si="7"/>
        <v>18</v>
      </c>
      <c r="DN4" s="29">
        <f t="shared" si="7"/>
        <v>10</v>
      </c>
      <c r="DO4" s="29">
        <f t="shared" si="7"/>
        <v>12</v>
      </c>
      <c r="DQ4" s="28">
        <f>DL4*DM4/'EQUIP SUM (UNCLASS)'!AD4</f>
        <v>9.8181818181818183</v>
      </c>
      <c r="DR4" s="28">
        <f>DL4*DM4/'EQUIP SUM (UNCLASS)'!AD4</f>
        <v>9.8181818181818183</v>
      </c>
      <c r="DS4" s="28">
        <f>DN4*DO4/'EQUIP SUM (UNCLASS)'!AD4</f>
        <v>10.909090909090908</v>
      </c>
      <c r="DT4" s="28">
        <f>DN4*DO4/'EQUIP SUM (UNCLASS)'!AD4</f>
        <v>10.909090909090908</v>
      </c>
    </row>
    <row r="5" spans="1:127" x14ac:dyDescent="0.25">
      <c r="A5" s="247"/>
      <c r="B5" s="125" t="s">
        <v>120</v>
      </c>
      <c r="C5" s="98">
        <v>0</v>
      </c>
      <c r="D5" s="125" t="s">
        <v>131</v>
      </c>
      <c r="E5" s="98">
        <v>0</v>
      </c>
      <c r="F5" s="125" t="s">
        <v>170</v>
      </c>
      <c r="G5" s="98">
        <v>2</v>
      </c>
      <c r="I5" s="94" t="s">
        <v>215</v>
      </c>
      <c r="J5" s="94" t="s">
        <v>563</v>
      </c>
      <c r="K5" s="95" t="s">
        <v>391</v>
      </c>
      <c r="L5" s="96">
        <f>(CX5*'EQUIP SUM (UNCLASS)'!M5)+(CY5*'EQUIP SUM (UNCLASS)'!N5)+(CZ5*'EQUIP SUM (UNCLASS)'!I5)+(DA5*'EQUIP SUM (UNCLASS)'!Q5)+(DB5*'EQUIP SUM (UNCLASS)'!E5)+(DC5*'EQUIP SUM (UNCLASS)'!H5)+(DD5*'EQUIP SUM (UNCLASS)'!D5)+(DE5*'EQUIP SUM (UNCLASS)'!F5)+(DF5*'EQUIP SUM (UNCLASS)'!G5)+(DG5*'EQUIP SUM (UNCLASS)'!J5)+(DH5*'EQUIP SUM (UNCLASS)'!L5)+(DI5*'EQUIP SUM (UNCLASS)'!K5)+(DJ5*'EQUIP SUM (UNCLASS)'!T5)</f>
        <v>9</v>
      </c>
      <c r="M5" s="55">
        <f>'EQUIP SUM (UNCLASS)'!R5+'EQUIP SUM (UNCLASS)'!S5</f>
        <v>0</v>
      </c>
      <c r="N5" s="85">
        <f>'EQUIP SUM (UNCLASS)'!R5</f>
        <v>0</v>
      </c>
      <c r="O5" s="85">
        <f>'EQUIP SUM (UNCLASS)'!S5:S167</f>
        <v>0</v>
      </c>
      <c r="P5" s="37">
        <v>0</v>
      </c>
      <c r="Q5" s="37">
        <v>0</v>
      </c>
      <c r="R5" s="85">
        <f t="shared" si="0"/>
        <v>0</v>
      </c>
      <c r="S5" s="85">
        <f t="shared" si="0"/>
        <v>0</v>
      </c>
      <c r="T5" s="85">
        <f t="shared" si="4"/>
        <v>0</v>
      </c>
      <c r="U5" s="55">
        <f t="shared" si="1"/>
        <v>9</v>
      </c>
      <c r="W5" s="37">
        <v>0</v>
      </c>
      <c r="X5" s="37">
        <v>0</v>
      </c>
      <c r="Y5" s="55">
        <f t="shared" si="5"/>
        <v>0</v>
      </c>
      <c r="AA5" s="34">
        <f>W5*'EQUIP SUM (UNCLASS)'!Z5</f>
        <v>0</v>
      </c>
      <c r="AB5" s="61">
        <f>X5*'EQUIP SUM (UNCLASS)'!Z5</f>
        <v>0</v>
      </c>
      <c r="AC5" s="34">
        <f>W5*'EQUIP SUM (UNCLASS)'!AA5</f>
        <v>0</v>
      </c>
      <c r="AD5" s="61">
        <f>X5*'EQUIP SUM (UNCLASS)'!AA5</f>
        <v>0</v>
      </c>
      <c r="AE5" s="34">
        <f>W5*'EQUIP SUM (UNCLASS)'!AB5</f>
        <v>0</v>
      </c>
      <c r="AF5" s="61">
        <f>X5*'EQUIP SUM (UNCLASS)'!AB5</f>
        <v>0</v>
      </c>
      <c r="AH5" s="34">
        <f>W5*'EQUIP SUM (UNCLASS)'!AC5</f>
        <v>0</v>
      </c>
      <c r="AI5" s="61">
        <f>X5*'EQUIP SUM (UNCLASS)'!AC5</f>
        <v>0</v>
      </c>
      <c r="AJ5" s="34">
        <f t="shared" si="2"/>
        <v>0</v>
      </c>
      <c r="AK5" s="61">
        <f t="shared" si="2"/>
        <v>0</v>
      </c>
      <c r="AL5" s="34">
        <f t="shared" si="3"/>
        <v>0</v>
      </c>
      <c r="AM5" s="61">
        <f t="shared" si="3"/>
        <v>0</v>
      </c>
      <c r="AO5" s="28">
        <f>W5*'EQUIP SUM (UNCLASS)'!AE5</f>
        <v>0</v>
      </c>
      <c r="AP5" s="61">
        <f>X5*'EQUIP SUM (UNCLASS)'!AE5</f>
        <v>0</v>
      </c>
      <c r="AQ5" s="28">
        <f>W5*'EQUIP SUM (UNCLASS)'!AF5</f>
        <v>0</v>
      </c>
      <c r="AR5" s="61">
        <f>X5*'EQUIP SUM (UNCLASS)'!AF5</f>
        <v>0</v>
      </c>
      <c r="AS5" s="28">
        <f>W5*'EQUIP SUM (UNCLASS)'!AG5</f>
        <v>0</v>
      </c>
      <c r="AT5" s="61">
        <f>X5*'EQUIP SUM (UNCLASS)'!AG5</f>
        <v>0</v>
      </c>
      <c r="AU5" s="28">
        <f>W5*'EQUIP SUM (UNCLASS)'!AH5</f>
        <v>0</v>
      </c>
      <c r="AV5" s="61">
        <f>X5*'EQUIP SUM (UNCLASS)'!AH5</f>
        <v>0</v>
      </c>
      <c r="AW5" s="28">
        <f>W5*'EQUIP SUM (UNCLASS)'!AI5/2000</f>
        <v>0</v>
      </c>
      <c r="AX5" s="61">
        <f>X5*'EQUIP SUM (UNCLASS)'!AI5/2000</f>
        <v>0</v>
      </c>
      <c r="AY5" s="28">
        <f>W5*'EQUIP SUM (UNCLASS)'!AJ5</f>
        <v>0</v>
      </c>
      <c r="AZ5" s="61">
        <f>X5*'EQUIP SUM (UNCLASS)'!AJ5</f>
        <v>0</v>
      </c>
      <c r="BA5" s="28">
        <f>W5*'EQUIP SUM (UNCLASS)'!AK5</f>
        <v>0</v>
      </c>
      <c r="BB5" s="61">
        <f>X5*'EQUIP SUM (UNCLASS)'!AK5</f>
        <v>0</v>
      </c>
      <c r="BC5" s="28">
        <f>W5*'EQUIP SUM (UNCLASS)'!AL5</f>
        <v>0</v>
      </c>
      <c r="BD5" s="61">
        <f>X5*'EQUIP SUM (UNCLASS)'!AL5</f>
        <v>0</v>
      </c>
      <c r="BE5" s="28">
        <f>W5*'EQUIP SUM (UNCLASS)'!AM5</f>
        <v>0</v>
      </c>
      <c r="BF5" s="61">
        <f>X5*'EQUIP SUM (UNCLASS)'!AM5</f>
        <v>0</v>
      </c>
      <c r="BH5" s="28">
        <f>Y5*'EQUIP SUM (UNCLASS)'!AO5</f>
        <v>0</v>
      </c>
      <c r="BI5" s="61">
        <f>Y5*'EQUIP SUM (UNCLASS)'!AP5</f>
        <v>0</v>
      </c>
      <c r="BJ5" s="28">
        <f>Y5*'EQUIP SUM (UNCLASS)'!AQ5</f>
        <v>0</v>
      </c>
      <c r="BK5" s="61">
        <f>Y5*'EQUIP SUM (UNCLASS)'!AR5</f>
        <v>0</v>
      </c>
      <c r="BL5" s="28">
        <f>Y5*'EQUIP SUM (UNCLASS)'!AS5</f>
        <v>0</v>
      </c>
      <c r="BM5" s="61">
        <f>Y5*'EQUIP SUM (UNCLASS)'!AT5</f>
        <v>0</v>
      </c>
      <c r="BO5" s="28">
        <f>W5*'EQUIP SUM (UNCLASS)'!AX5</f>
        <v>0</v>
      </c>
      <c r="BP5" s="61">
        <f>X5*'EQUIP SUM (UNCLASS)'!AX5</f>
        <v>0</v>
      </c>
      <c r="BQ5" s="28">
        <f>W5*'EQUIP SUM (UNCLASS)'!BB5</f>
        <v>0</v>
      </c>
      <c r="BR5" s="61">
        <f>X5*'EQUIP SUM (UNCLASS)'!BB5</f>
        <v>0</v>
      </c>
      <c r="CX5" s="37">
        <f>CX3</f>
        <v>0</v>
      </c>
      <c r="CY5" s="37">
        <f>CY3</f>
        <v>0</v>
      </c>
      <c r="CZ5" s="37">
        <f t="shared" ref="CZ5:DJ5" si="8">CZ3</f>
        <v>0</v>
      </c>
      <c r="DA5" s="37">
        <f t="shared" si="8"/>
        <v>0</v>
      </c>
      <c r="DB5" s="37">
        <f t="shared" si="8"/>
        <v>1</v>
      </c>
      <c r="DC5" s="37">
        <f t="shared" si="8"/>
        <v>0</v>
      </c>
      <c r="DD5" s="37">
        <f t="shared" si="8"/>
        <v>0</v>
      </c>
      <c r="DE5" s="37">
        <f t="shared" si="8"/>
        <v>0</v>
      </c>
      <c r="DF5" s="37">
        <f t="shared" si="8"/>
        <v>0</v>
      </c>
      <c r="DG5" s="37">
        <f t="shared" si="8"/>
        <v>0</v>
      </c>
      <c r="DH5" s="37">
        <f t="shared" si="8"/>
        <v>0</v>
      </c>
      <c r="DI5" s="37">
        <f t="shared" si="8"/>
        <v>0</v>
      </c>
      <c r="DJ5" s="37">
        <f t="shared" si="8"/>
        <v>0</v>
      </c>
      <c r="DL5" s="29">
        <f t="shared" si="7"/>
        <v>6</v>
      </c>
      <c r="DM5" s="29">
        <f t="shared" si="7"/>
        <v>18</v>
      </c>
      <c r="DN5" s="29">
        <f t="shared" si="7"/>
        <v>10</v>
      </c>
      <c r="DO5" s="29">
        <f t="shared" si="7"/>
        <v>12</v>
      </c>
      <c r="DQ5" s="28">
        <f>DL5*DM5/'EQUIP SUM (UNCLASS)'!AD5</f>
        <v>9.8181818181818183</v>
      </c>
      <c r="DR5" s="28">
        <f>DL5*DM5/'EQUIP SUM (UNCLASS)'!AD5</f>
        <v>9.8181818181818183</v>
      </c>
      <c r="DS5" s="28">
        <f>DN5*DO5/'EQUIP SUM (UNCLASS)'!AD5</f>
        <v>10.909090909090908</v>
      </c>
      <c r="DT5" s="28">
        <f>DN5*DO5/'EQUIP SUM (UNCLASS)'!AD5</f>
        <v>10.909090909090908</v>
      </c>
    </row>
    <row r="6" spans="1:127" x14ac:dyDescent="0.25">
      <c r="A6" s="247"/>
      <c r="B6" s="125" t="s">
        <v>123</v>
      </c>
      <c r="C6" s="98">
        <v>0</v>
      </c>
      <c r="D6" s="125" t="s">
        <v>132</v>
      </c>
      <c r="E6" s="98">
        <v>0</v>
      </c>
      <c r="F6" s="125" t="s">
        <v>171</v>
      </c>
      <c r="G6" s="98">
        <v>7</v>
      </c>
      <c r="I6" s="94" t="s">
        <v>111</v>
      </c>
      <c r="J6" s="94" t="s">
        <v>564</v>
      </c>
      <c r="K6" s="95" t="s">
        <v>391</v>
      </c>
      <c r="L6" s="96">
        <f>(CX6*'EQUIP SUM (UNCLASS)'!M6)+(CY6*'EQUIP SUM (UNCLASS)'!N6)+(CZ6*'EQUIP SUM (UNCLASS)'!I6)+(DA6*'EQUIP SUM (UNCLASS)'!Q6)+(DB6*'EQUIP SUM (UNCLASS)'!E6)+(DC6*'EQUIP SUM (UNCLASS)'!H6)+(DD6*'EQUIP SUM (UNCLASS)'!D6)+(DE6*'EQUIP SUM (UNCLASS)'!F6)+(DF6*'EQUIP SUM (UNCLASS)'!G6)+(DG6*'EQUIP SUM (UNCLASS)'!J6)+(DH6*'EQUIP SUM (UNCLASS)'!L6)+(DI6*'EQUIP SUM (UNCLASS)'!K6)+(DJ6*'EQUIP SUM (UNCLASS)'!T6)</f>
        <v>20</v>
      </c>
      <c r="M6" s="55">
        <f>'EQUIP SUM (UNCLASS)'!R6+'EQUIP SUM (UNCLASS)'!S6</f>
        <v>106</v>
      </c>
      <c r="N6" s="85">
        <f>'EQUIP SUM (UNCLASS)'!R6</f>
        <v>53</v>
      </c>
      <c r="O6" s="85">
        <f>'EQUIP SUM (UNCLASS)'!S6:S168</f>
        <v>53</v>
      </c>
      <c r="P6" s="37">
        <v>53</v>
      </c>
      <c r="Q6" s="37">
        <v>16</v>
      </c>
      <c r="R6" s="85">
        <f t="shared" si="0"/>
        <v>0</v>
      </c>
      <c r="S6" s="85">
        <f t="shared" si="0"/>
        <v>37</v>
      </c>
      <c r="T6" s="85">
        <f t="shared" si="4"/>
        <v>37</v>
      </c>
      <c r="U6" s="55">
        <f t="shared" si="1"/>
        <v>-49</v>
      </c>
      <c r="W6" s="37">
        <v>0</v>
      </c>
      <c r="X6" s="37">
        <v>0</v>
      </c>
      <c r="Y6" s="55">
        <f t="shared" si="5"/>
        <v>0</v>
      </c>
      <c r="AA6" s="34">
        <f>W6*'EQUIP SUM (UNCLASS)'!Z6</f>
        <v>0</v>
      </c>
      <c r="AB6" s="61">
        <f>X6*'EQUIP SUM (UNCLASS)'!Z6</f>
        <v>0</v>
      </c>
      <c r="AC6" s="34">
        <f>W6*'EQUIP SUM (UNCLASS)'!AA6</f>
        <v>0</v>
      </c>
      <c r="AD6" s="61">
        <f>X6*'EQUIP SUM (UNCLASS)'!AA6</f>
        <v>0</v>
      </c>
      <c r="AE6" s="34">
        <f>W6*'EQUIP SUM (UNCLASS)'!AB6</f>
        <v>0</v>
      </c>
      <c r="AF6" s="61">
        <f>X6*'EQUIP SUM (UNCLASS)'!AB6</f>
        <v>0</v>
      </c>
      <c r="AH6" s="34">
        <f>W6*'EQUIP SUM (UNCLASS)'!AC6</f>
        <v>0</v>
      </c>
      <c r="AI6" s="61">
        <f>X6*'EQUIP SUM (UNCLASS)'!AC6</f>
        <v>0</v>
      </c>
      <c r="AJ6" s="34">
        <f t="shared" si="2"/>
        <v>0</v>
      </c>
      <c r="AK6" s="61">
        <f t="shared" si="2"/>
        <v>0</v>
      </c>
      <c r="AL6" s="34">
        <f t="shared" si="3"/>
        <v>0</v>
      </c>
      <c r="AM6" s="61">
        <f t="shared" si="3"/>
        <v>0</v>
      </c>
      <c r="AO6" s="28">
        <f>W6*'EQUIP SUM (UNCLASS)'!AE6</f>
        <v>0</v>
      </c>
      <c r="AP6" s="61">
        <f>X6*'EQUIP SUM (UNCLASS)'!AE6</f>
        <v>0</v>
      </c>
      <c r="AQ6" s="28">
        <f>W6*'EQUIP SUM (UNCLASS)'!AF6</f>
        <v>0</v>
      </c>
      <c r="AR6" s="61">
        <f>X6*'EQUIP SUM (UNCLASS)'!AF6</f>
        <v>0</v>
      </c>
      <c r="AS6" s="28">
        <f>W6*'EQUIP SUM (UNCLASS)'!AG6</f>
        <v>0</v>
      </c>
      <c r="AT6" s="61">
        <f>X6*'EQUIP SUM (UNCLASS)'!AG6</f>
        <v>0</v>
      </c>
      <c r="AU6" s="28">
        <f>W6*'EQUIP SUM (UNCLASS)'!AH6</f>
        <v>0</v>
      </c>
      <c r="AV6" s="61">
        <f>X6*'EQUIP SUM (UNCLASS)'!AH6</f>
        <v>0</v>
      </c>
      <c r="AW6" s="28">
        <f>W6*'EQUIP SUM (UNCLASS)'!AI6/2000</f>
        <v>0</v>
      </c>
      <c r="AX6" s="61">
        <f>X6*'EQUIP SUM (UNCLASS)'!AI6/2000</f>
        <v>0</v>
      </c>
      <c r="AY6" s="28">
        <f>W6*'EQUIP SUM (UNCLASS)'!AJ6</f>
        <v>0</v>
      </c>
      <c r="AZ6" s="61">
        <f>X6*'EQUIP SUM (UNCLASS)'!AJ6</f>
        <v>0</v>
      </c>
      <c r="BA6" s="28">
        <f>W6*'EQUIP SUM (UNCLASS)'!AK6</f>
        <v>0</v>
      </c>
      <c r="BB6" s="61">
        <f>X6*'EQUIP SUM (UNCLASS)'!AK6</f>
        <v>0</v>
      </c>
      <c r="BC6" s="28">
        <f>W6*'EQUIP SUM (UNCLASS)'!AL6</f>
        <v>0</v>
      </c>
      <c r="BD6" s="61">
        <f>X6*'EQUIP SUM (UNCLASS)'!AL6</f>
        <v>0</v>
      </c>
      <c r="BE6" s="28">
        <f>W6*'EQUIP SUM (UNCLASS)'!AM6</f>
        <v>0</v>
      </c>
      <c r="BF6" s="61">
        <f>X6*'EQUIP SUM (UNCLASS)'!AM6</f>
        <v>0</v>
      </c>
      <c r="BH6" s="28">
        <f>Y6*'EQUIP SUM (UNCLASS)'!AO6</f>
        <v>0</v>
      </c>
      <c r="BI6" s="61">
        <f>Y6*'EQUIP SUM (UNCLASS)'!AP6</f>
        <v>0</v>
      </c>
      <c r="BJ6" s="28">
        <f>Y6*'EQUIP SUM (UNCLASS)'!AQ6</f>
        <v>0</v>
      </c>
      <c r="BK6" s="61">
        <f>Y6*'EQUIP SUM (UNCLASS)'!AR6</f>
        <v>0</v>
      </c>
      <c r="BL6" s="28">
        <f>Y6*'EQUIP SUM (UNCLASS)'!AS6</f>
        <v>0</v>
      </c>
      <c r="BM6" s="61">
        <f>Y6*'EQUIP SUM (UNCLASS)'!AT6</f>
        <v>0</v>
      </c>
      <c r="BO6" s="28">
        <f>W6*'EQUIP SUM (UNCLASS)'!AX6</f>
        <v>0</v>
      </c>
      <c r="BP6" s="61">
        <f>X6*'EQUIP SUM (UNCLASS)'!AX6</f>
        <v>0</v>
      </c>
      <c r="BQ6" s="28">
        <f>W6*'EQUIP SUM (UNCLASS)'!BB6</f>
        <v>0</v>
      </c>
      <c r="BR6" s="61">
        <f>X6*'EQUIP SUM (UNCLASS)'!BB6</f>
        <v>0</v>
      </c>
      <c r="CX6" s="37">
        <f t="shared" ref="CX6:DJ6" si="9">CX5</f>
        <v>0</v>
      </c>
      <c r="CY6" s="37">
        <f t="shared" si="9"/>
        <v>0</v>
      </c>
      <c r="CZ6" s="37">
        <f t="shared" si="9"/>
        <v>0</v>
      </c>
      <c r="DA6" s="37">
        <f t="shared" si="9"/>
        <v>0</v>
      </c>
      <c r="DB6" s="37">
        <f t="shared" si="9"/>
        <v>1</v>
      </c>
      <c r="DC6" s="37">
        <f t="shared" si="9"/>
        <v>0</v>
      </c>
      <c r="DD6" s="37">
        <f t="shared" si="9"/>
        <v>0</v>
      </c>
      <c r="DE6" s="37">
        <f t="shared" si="9"/>
        <v>0</v>
      </c>
      <c r="DF6" s="37">
        <f t="shared" si="9"/>
        <v>0</v>
      </c>
      <c r="DG6" s="37">
        <f t="shared" si="9"/>
        <v>0</v>
      </c>
      <c r="DH6" s="37">
        <f t="shared" si="9"/>
        <v>0</v>
      </c>
      <c r="DI6" s="37">
        <f t="shared" si="9"/>
        <v>0</v>
      </c>
      <c r="DJ6" s="37">
        <f t="shared" si="9"/>
        <v>0</v>
      </c>
      <c r="DL6" s="29">
        <f t="shared" si="7"/>
        <v>6</v>
      </c>
      <c r="DM6" s="29">
        <f t="shared" si="7"/>
        <v>18</v>
      </c>
      <c r="DN6" s="29">
        <f t="shared" si="7"/>
        <v>10</v>
      </c>
      <c r="DO6" s="29">
        <f t="shared" si="7"/>
        <v>12</v>
      </c>
      <c r="DQ6" s="28">
        <f>DL6*DM6/'EQUIP SUM (UNCLASS)'!AD6</f>
        <v>9.8181818181818183</v>
      </c>
      <c r="DR6" s="28">
        <f>DL6*DM6/'EQUIP SUM (UNCLASS)'!AD6</f>
        <v>9.8181818181818183</v>
      </c>
      <c r="DS6" s="28">
        <f>DN6*DO6/'EQUIP SUM (UNCLASS)'!AD6</f>
        <v>10.909090909090908</v>
      </c>
      <c r="DT6" s="28">
        <f>DN6*DO6/'EQUIP SUM (UNCLASS)'!AD6</f>
        <v>10.909090909090908</v>
      </c>
    </row>
    <row r="7" spans="1:127" x14ac:dyDescent="0.25">
      <c r="A7" s="247"/>
      <c r="B7" s="125" t="s">
        <v>121</v>
      </c>
      <c r="C7" s="98">
        <v>0</v>
      </c>
      <c r="D7" s="125" t="s">
        <v>133</v>
      </c>
      <c r="E7" s="98">
        <f>E5+E6</f>
        <v>0</v>
      </c>
      <c r="F7" s="125" t="s">
        <v>172</v>
      </c>
      <c r="G7" s="98">
        <v>13.59</v>
      </c>
      <c r="I7" s="94" t="s">
        <v>377</v>
      </c>
      <c r="J7" s="94" t="s">
        <v>415</v>
      </c>
      <c r="K7" s="95" t="s">
        <v>391</v>
      </c>
      <c r="L7" s="96">
        <f>(CX7*'EQUIP SUM (UNCLASS)'!M7)+(CY7*'EQUIP SUM (UNCLASS)'!N7)+(CZ7*'EQUIP SUM (UNCLASS)'!I7)+(DA7*'EQUIP SUM (UNCLASS)'!Q7)+(DB7*'EQUIP SUM (UNCLASS)'!E7)+(DC7*'EQUIP SUM (UNCLASS)'!H7)+(DD7*'EQUIP SUM (UNCLASS)'!D7)+(DE7*'EQUIP SUM (UNCLASS)'!F7)+(DF7*'EQUIP SUM (UNCLASS)'!G7)+(DG7*'EQUIP SUM (UNCLASS)'!J7)+(DH7*'EQUIP SUM (UNCLASS)'!L7)+(DI7*'EQUIP SUM (UNCLASS)'!K7)+(DJ7*'EQUIP SUM (UNCLASS)'!T7)</f>
        <v>11</v>
      </c>
      <c r="M7" s="55">
        <f>'EQUIP SUM (UNCLASS)'!R7+'EQUIP SUM (UNCLASS)'!S7</f>
        <v>0</v>
      </c>
      <c r="N7" s="85">
        <f>'EQUIP SUM (UNCLASS)'!R7</f>
        <v>0</v>
      </c>
      <c r="O7" s="85">
        <f>'EQUIP SUM (UNCLASS)'!S7:S169</f>
        <v>0</v>
      </c>
      <c r="P7" s="37">
        <v>0</v>
      </c>
      <c r="Q7" s="37">
        <v>0</v>
      </c>
      <c r="R7" s="85">
        <f t="shared" si="0"/>
        <v>0</v>
      </c>
      <c r="S7" s="85">
        <f t="shared" si="0"/>
        <v>0</v>
      </c>
      <c r="T7" s="85">
        <f t="shared" si="4"/>
        <v>0</v>
      </c>
      <c r="U7" s="55">
        <f t="shared" si="1"/>
        <v>11</v>
      </c>
      <c r="W7" s="37">
        <v>0</v>
      </c>
      <c r="X7" s="37">
        <v>0</v>
      </c>
      <c r="Y7" s="55">
        <f t="shared" si="5"/>
        <v>0</v>
      </c>
      <c r="AA7" s="34">
        <f>W7*'EQUIP SUM (UNCLASS)'!Z7</f>
        <v>0</v>
      </c>
      <c r="AB7" s="61">
        <f>X7*'EQUIP SUM (UNCLASS)'!Z7</f>
        <v>0</v>
      </c>
      <c r="AC7" s="34">
        <f>W7*'EQUIP SUM (UNCLASS)'!AA7</f>
        <v>0</v>
      </c>
      <c r="AD7" s="61">
        <f>X7*'EQUIP SUM (UNCLASS)'!AA7</f>
        <v>0</v>
      </c>
      <c r="AE7" s="34">
        <f>W7*'EQUIP SUM (UNCLASS)'!AB7</f>
        <v>0</v>
      </c>
      <c r="AF7" s="61">
        <f>X7*'EQUIP SUM (UNCLASS)'!AB7</f>
        <v>0</v>
      </c>
      <c r="AH7" s="34">
        <f>W7*'EQUIP SUM (UNCLASS)'!AC7</f>
        <v>0</v>
      </c>
      <c r="AI7" s="61">
        <f>X7*'EQUIP SUM (UNCLASS)'!AC7</f>
        <v>0</v>
      </c>
      <c r="AJ7" s="34">
        <f t="shared" si="2"/>
        <v>0</v>
      </c>
      <c r="AK7" s="61">
        <f t="shared" si="2"/>
        <v>0</v>
      </c>
      <c r="AL7" s="34">
        <f t="shared" si="3"/>
        <v>0</v>
      </c>
      <c r="AM7" s="61">
        <f t="shared" si="3"/>
        <v>0</v>
      </c>
      <c r="AO7" s="28">
        <f>W7*'EQUIP SUM (UNCLASS)'!AE7</f>
        <v>0</v>
      </c>
      <c r="AP7" s="61">
        <f>X7*'EQUIP SUM (UNCLASS)'!AE7</f>
        <v>0</v>
      </c>
      <c r="AQ7" s="28">
        <f>W7*'EQUIP SUM (UNCLASS)'!AF7</f>
        <v>0</v>
      </c>
      <c r="AR7" s="61">
        <f>X7*'EQUIP SUM (UNCLASS)'!AF7</f>
        <v>0</v>
      </c>
      <c r="AS7" s="28">
        <f>W7*'EQUIP SUM (UNCLASS)'!AG7</f>
        <v>0</v>
      </c>
      <c r="AT7" s="61">
        <f>X7*'EQUIP SUM (UNCLASS)'!AG7</f>
        <v>0</v>
      </c>
      <c r="AU7" s="28">
        <f>W7*'EQUIP SUM (UNCLASS)'!AH7</f>
        <v>0</v>
      </c>
      <c r="AV7" s="61">
        <f>X7*'EQUIP SUM (UNCLASS)'!AH7</f>
        <v>0</v>
      </c>
      <c r="AW7" s="28">
        <f>W7*'EQUIP SUM (UNCLASS)'!AI7/2000</f>
        <v>0</v>
      </c>
      <c r="AX7" s="61">
        <f>X7*'EQUIP SUM (UNCLASS)'!AI7/2000</f>
        <v>0</v>
      </c>
      <c r="AY7" s="28">
        <f>W7*'EQUIP SUM (UNCLASS)'!AJ7</f>
        <v>0</v>
      </c>
      <c r="AZ7" s="61">
        <f>X7*'EQUIP SUM (UNCLASS)'!AJ7</f>
        <v>0</v>
      </c>
      <c r="BA7" s="28">
        <f>W7*'EQUIP SUM (UNCLASS)'!AK7</f>
        <v>0</v>
      </c>
      <c r="BB7" s="61">
        <f>X7*'EQUIP SUM (UNCLASS)'!AK7</f>
        <v>0</v>
      </c>
      <c r="BC7" s="28">
        <f>W7*'EQUIP SUM (UNCLASS)'!AL7</f>
        <v>0</v>
      </c>
      <c r="BD7" s="61">
        <f>X7*'EQUIP SUM (UNCLASS)'!AL7</f>
        <v>0</v>
      </c>
      <c r="BE7" s="28">
        <f>W7*'EQUIP SUM (UNCLASS)'!AM7</f>
        <v>0</v>
      </c>
      <c r="BF7" s="61">
        <f>X7*'EQUIP SUM (UNCLASS)'!AM7</f>
        <v>0</v>
      </c>
      <c r="BH7" s="28">
        <f>Y7*'EQUIP SUM (UNCLASS)'!AO7</f>
        <v>0</v>
      </c>
      <c r="BI7" s="61">
        <f>Y7*'EQUIP SUM (UNCLASS)'!AP7</f>
        <v>0</v>
      </c>
      <c r="BJ7" s="28">
        <f>Y7*'EQUIP SUM (UNCLASS)'!AQ7</f>
        <v>0</v>
      </c>
      <c r="BK7" s="61">
        <f>Y7*'EQUIP SUM (UNCLASS)'!AR7</f>
        <v>0</v>
      </c>
      <c r="BL7" s="28">
        <f>Y7*'EQUIP SUM (UNCLASS)'!AS7</f>
        <v>0</v>
      </c>
      <c r="BM7" s="61">
        <f>Y7*'EQUIP SUM (UNCLASS)'!AT7</f>
        <v>0</v>
      </c>
      <c r="BO7" s="28">
        <f>W7*'EQUIP SUM (UNCLASS)'!AX7</f>
        <v>0</v>
      </c>
      <c r="BP7" s="61">
        <f>X7*'EQUIP SUM (UNCLASS)'!AX7</f>
        <v>0</v>
      </c>
      <c r="BQ7" s="28">
        <f>W7*'EQUIP SUM (UNCLASS)'!BB7</f>
        <v>0</v>
      </c>
      <c r="BR7" s="61">
        <f>X7*'EQUIP SUM (UNCLASS)'!BB7</f>
        <v>0</v>
      </c>
      <c r="CX7" s="37">
        <f t="shared" ref="CX7:DJ7" si="10">CX5</f>
        <v>0</v>
      </c>
      <c r="CY7" s="37">
        <f t="shared" si="10"/>
        <v>0</v>
      </c>
      <c r="CZ7" s="37">
        <f t="shared" si="10"/>
        <v>0</v>
      </c>
      <c r="DA7" s="37">
        <f t="shared" si="10"/>
        <v>0</v>
      </c>
      <c r="DB7" s="37">
        <f t="shared" si="10"/>
        <v>1</v>
      </c>
      <c r="DC7" s="37">
        <f t="shared" si="10"/>
        <v>0</v>
      </c>
      <c r="DD7" s="37">
        <f t="shared" si="10"/>
        <v>0</v>
      </c>
      <c r="DE7" s="37">
        <f t="shared" si="10"/>
        <v>0</v>
      </c>
      <c r="DF7" s="37">
        <f t="shared" si="10"/>
        <v>0</v>
      </c>
      <c r="DG7" s="37">
        <f t="shared" si="10"/>
        <v>0</v>
      </c>
      <c r="DH7" s="37">
        <f t="shared" si="10"/>
        <v>0</v>
      </c>
      <c r="DI7" s="37">
        <f t="shared" si="10"/>
        <v>0</v>
      </c>
      <c r="DJ7" s="37">
        <f t="shared" si="10"/>
        <v>0</v>
      </c>
      <c r="DL7" s="29">
        <f t="shared" si="7"/>
        <v>6</v>
      </c>
      <c r="DM7" s="29">
        <f t="shared" si="7"/>
        <v>18</v>
      </c>
      <c r="DN7" s="29">
        <f t="shared" si="7"/>
        <v>10</v>
      </c>
      <c r="DO7" s="29">
        <f t="shared" si="7"/>
        <v>12</v>
      </c>
      <c r="DQ7" s="30"/>
      <c r="DR7" s="30"/>
    </row>
    <row r="8" spans="1:127" x14ac:dyDescent="0.25">
      <c r="A8" s="247"/>
      <c r="B8" s="125" t="s">
        <v>124</v>
      </c>
      <c r="C8" s="98">
        <v>0</v>
      </c>
      <c r="D8" s="99"/>
      <c r="E8" s="99"/>
      <c r="F8" s="125" t="s">
        <v>173</v>
      </c>
      <c r="G8" s="98">
        <v>9.92</v>
      </c>
      <c r="I8" s="94" t="s">
        <v>378</v>
      </c>
      <c r="J8" s="94" t="s">
        <v>416</v>
      </c>
      <c r="K8" s="95" t="s">
        <v>391</v>
      </c>
      <c r="L8" s="96">
        <f>(CX8*'EQUIP SUM (UNCLASS)'!M8)+(CY8*'EQUIP SUM (UNCLASS)'!N8)+(CZ8*'EQUIP SUM (UNCLASS)'!I8)+(DA8*'EQUIP SUM (UNCLASS)'!Q8)+(DB8*'EQUIP SUM (UNCLASS)'!E8)+(DC8*'EQUIP SUM (UNCLASS)'!H8)+(DD8*'EQUIP SUM (UNCLASS)'!D8)+(DE8*'EQUIP SUM (UNCLASS)'!F8)+(DF8*'EQUIP SUM (UNCLASS)'!G8)+(DG8*'EQUIP SUM (UNCLASS)'!J8)+(DH8*'EQUIP SUM (UNCLASS)'!L8)+(DI8*'EQUIP SUM (UNCLASS)'!K8)+(DJ8*'EQUIP SUM (UNCLASS)'!T8)</f>
        <v>6</v>
      </c>
      <c r="M8" s="55">
        <f>'EQUIP SUM (UNCLASS)'!R8+'EQUIP SUM (UNCLASS)'!S8</f>
        <v>0</v>
      </c>
      <c r="N8" s="85">
        <f>'EQUIP SUM (UNCLASS)'!R8</f>
        <v>0</v>
      </c>
      <c r="O8" s="85">
        <f>'EQUIP SUM (UNCLASS)'!S8:S170</f>
        <v>0</v>
      </c>
      <c r="P8" s="37">
        <v>0</v>
      </c>
      <c r="Q8" s="37">
        <v>0</v>
      </c>
      <c r="R8" s="85">
        <f t="shared" si="0"/>
        <v>0</v>
      </c>
      <c r="S8" s="85">
        <f t="shared" si="0"/>
        <v>0</v>
      </c>
      <c r="T8" s="85">
        <f t="shared" si="4"/>
        <v>0</v>
      </c>
      <c r="U8" s="55">
        <f t="shared" si="1"/>
        <v>6</v>
      </c>
      <c r="W8" s="37">
        <v>0</v>
      </c>
      <c r="X8" s="37">
        <v>0</v>
      </c>
      <c r="Y8" s="55">
        <f t="shared" si="5"/>
        <v>0</v>
      </c>
      <c r="AA8" s="34">
        <f>W8*'EQUIP SUM (UNCLASS)'!Z8</f>
        <v>0</v>
      </c>
      <c r="AB8" s="61">
        <f>X8*'EQUIP SUM (UNCLASS)'!Z8</f>
        <v>0</v>
      </c>
      <c r="AC8" s="34">
        <f>W8*'EQUIP SUM (UNCLASS)'!AA8</f>
        <v>0</v>
      </c>
      <c r="AD8" s="61">
        <f>X8*'EQUIP SUM (UNCLASS)'!AA8</f>
        <v>0</v>
      </c>
      <c r="AE8" s="34">
        <f>W8*'EQUIP SUM (UNCLASS)'!AB8</f>
        <v>0</v>
      </c>
      <c r="AF8" s="61">
        <f>X8*'EQUIP SUM (UNCLASS)'!AB8</f>
        <v>0</v>
      </c>
      <c r="AH8" s="34">
        <f>W8*'EQUIP SUM (UNCLASS)'!AC8</f>
        <v>0</v>
      </c>
      <c r="AI8" s="61">
        <f>X8*'EQUIP SUM (UNCLASS)'!AC8</f>
        <v>0</v>
      </c>
      <c r="AJ8" s="34">
        <f t="shared" si="2"/>
        <v>0</v>
      </c>
      <c r="AK8" s="61">
        <f t="shared" si="2"/>
        <v>0</v>
      </c>
      <c r="AL8" s="34">
        <f t="shared" si="3"/>
        <v>0</v>
      </c>
      <c r="AM8" s="61">
        <f t="shared" si="3"/>
        <v>0</v>
      </c>
      <c r="AO8" s="28">
        <f>W8*'EQUIP SUM (UNCLASS)'!AE8</f>
        <v>0</v>
      </c>
      <c r="AP8" s="61">
        <f>X8*'EQUIP SUM (UNCLASS)'!AE8</f>
        <v>0</v>
      </c>
      <c r="AQ8" s="28">
        <f>W8*'EQUIP SUM (UNCLASS)'!AF8</f>
        <v>0</v>
      </c>
      <c r="AR8" s="61">
        <f>X8*'EQUIP SUM (UNCLASS)'!AF8</f>
        <v>0</v>
      </c>
      <c r="AS8" s="28">
        <f>W8*'EQUIP SUM (UNCLASS)'!AG8</f>
        <v>0</v>
      </c>
      <c r="AT8" s="61">
        <f>X8*'EQUIP SUM (UNCLASS)'!AG8</f>
        <v>0</v>
      </c>
      <c r="AU8" s="28">
        <f>W8*'EQUIP SUM (UNCLASS)'!AH8</f>
        <v>0</v>
      </c>
      <c r="AV8" s="61">
        <f>X8*'EQUIP SUM (UNCLASS)'!AH8</f>
        <v>0</v>
      </c>
      <c r="AW8" s="28">
        <f>W8*'EQUIP SUM (UNCLASS)'!AI8/2000</f>
        <v>0</v>
      </c>
      <c r="AX8" s="61">
        <f>X8*'EQUIP SUM (UNCLASS)'!AI8/2000</f>
        <v>0</v>
      </c>
      <c r="AY8" s="28">
        <f>W8*'EQUIP SUM (UNCLASS)'!AJ8</f>
        <v>0</v>
      </c>
      <c r="AZ8" s="61">
        <f>X8*'EQUIP SUM (UNCLASS)'!AJ8</f>
        <v>0</v>
      </c>
      <c r="BA8" s="28">
        <f>W8*'EQUIP SUM (UNCLASS)'!AK8</f>
        <v>0</v>
      </c>
      <c r="BB8" s="61">
        <f>X8*'EQUIP SUM (UNCLASS)'!AK8</f>
        <v>0</v>
      </c>
      <c r="BC8" s="28">
        <f>W8*'EQUIP SUM (UNCLASS)'!AL8</f>
        <v>0</v>
      </c>
      <c r="BD8" s="61">
        <f>X8*'EQUIP SUM (UNCLASS)'!AL8</f>
        <v>0</v>
      </c>
      <c r="BE8" s="28">
        <f>W8*'EQUIP SUM (UNCLASS)'!AM8</f>
        <v>0</v>
      </c>
      <c r="BF8" s="61">
        <f>X8*'EQUIP SUM (UNCLASS)'!AM8</f>
        <v>0</v>
      </c>
      <c r="BH8" s="28">
        <f>Y8*'EQUIP SUM (UNCLASS)'!AO8</f>
        <v>0</v>
      </c>
      <c r="BI8" s="61">
        <f>Y8*'EQUIP SUM (UNCLASS)'!AP8</f>
        <v>0</v>
      </c>
      <c r="BJ8" s="28">
        <f>Y8*'EQUIP SUM (UNCLASS)'!AQ8</f>
        <v>0</v>
      </c>
      <c r="BK8" s="61">
        <f>Y8*'EQUIP SUM (UNCLASS)'!AR8</f>
        <v>0</v>
      </c>
      <c r="BL8" s="28">
        <f>Y8*'EQUIP SUM (UNCLASS)'!AS8</f>
        <v>0</v>
      </c>
      <c r="BM8" s="61">
        <f>Y8*'EQUIP SUM (UNCLASS)'!AT8</f>
        <v>0</v>
      </c>
      <c r="BO8" s="28">
        <f>W8*'EQUIP SUM (UNCLASS)'!AX8</f>
        <v>0</v>
      </c>
      <c r="BP8" s="61">
        <f>X8*'EQUIP SUM (UNCLASS)'!AX8</f>
        <v>0</v>
      </c>
      <c r="BQ8" s="28">
        <f>W8*'EQUIP SUM (UNCLASS)'!BB8</f>
        <v>0</v>
      </c>
      <c r="BR8" s="61">
        <f>X8*'EQUIP SUM (UNCLASS)'!BB8</f>
        <v>0</v>
      </c>
      <c r="CX8" s="37">
        <f t="shared" ref="CX8:DJ8" si="11">CX7</f>
        <v>0</v>
      </c>
      <c r="CY8" s="37">
        <f t="shared" si="11"/>
        <v>0</v>
      </c>
      <c r="CZ8" s="37">
        <f t="shared" si="11"/>
        <v>0</v>
      </c>
      <c r="DA8" s="37">
        <f t="shared" si="11"/>
        <v>0</v>
      </c>
      <c r="DB8" s="37">
        <f t="shared" si="11"/>
        <v>1</v>
      </c>
      <c r="DC8" s="37">
        <f t="shared" si="11"/>
        <v>0</v>
      </c>
      <c r="DD8" s="37">
        <f t="shared" si="11"/>
        <v>0</v>
      </c>
      <c r="DE8" s="37">
        <f t="shared" si="11"/>
        <v>0</v>
      </c>
      <c r="DF8" s="37">
        <f t="shared" si="11"/>
        <v>0</v>
      </c>
      <c r="DG8" s="37">
        <f t="shared" si="11"/>
        <v>0</v>
      </c>
      <c r="DH8" s="37">
        <f t="shared" si="11"/>
        <v>0</v>
      </c>
      <c r="DI8" s="37">
        <f t="shared" si="11"/>
        <v>0</v>
      </c>
      <c r="DJ8" s="37">
        <f t="shared" si="11"/>
        <v>0</v>
      </c>
      <c r="DL8" s="29">
        <f t="shared" si="7"/>
        <v>6</v>
      </c>
      <c r="DM8" s="29">
        <f t="shared" si="7"/>
        <v>18</v>
      </c>
      <c r="DN8" s="29">
        <f t="shared" si="7"/>
        <v>10</v>
      </c>
      <c r="DO8" s="29">
        <f t="shared" si="7"/>
        <v>12</v>
      </c>
      <c r="DQ8" s="30"/>
      <c r="DR8" s="30"/>
    </row>
    <row r="9" spans="1:127" x14ac:dyDescent="0.25">
      <c r="A9" s="247"/>
      <c r="B9" s="125" t="s">
        <v>122</v>
      </c>
      <c r="C9" s="98">
        <v>1</v>
      </c>
      <c r="D9" s="125" t="s">
        <v>134</v>
      </c>
      <c r="E9" s="98">
        <v>6</v>
      </c>
      <c r="F9" s="125" t="s">
        <v>208</v>
      </c>
      <c r="G9" s="98">
        <v>2.06</v>
      </c>
      <c r="I9" s="94" t="s">
        <v>216</v>
      </c>
      <c r="J9" s="94" t="s">
        <v>417</v>
      </c>
      <c r="K9" s="95" t="s">
        <v>386</v>
      </c>
      <c r="L9" s="96">
        <f>(CX9*'EQUIP SUM (UNCLASS)'!M9)+(CY9*'EQUIP SUM (UNCLASS)'!N9)+(CZ9*'EQUIP SUM (UNCLASS)'!I9)+(DA9*'EQUIP SUM (UNCLASS)'!Q9)+(DB9*'EQUIP SUM (UNCLASS)'!E9)+(DC9*'EQUIP SUM (UNCLASS)'!H9)+(DD9*'EQUIP SUM (UNCLASS)'!D9)+(DE9*'EQUIP SUM (UNCLASS)'!F9)+(DF9*'EQUIP SUM (UNCLASS)'!G9)+(DG9*'EQUIP SUM (UNCLASS)'!J9)+(DH9*'EQUIP SUM (UNCLASS)'!L9)+(DI9*'EQUIP SUM (UNCLASS)'!K9)+(DJ9*'EQUIP SUM (UNCLASS)'!T9)</f>
        <v>0</v>
      </c>
      <c r="M9" s="55">
        <f>'EQUIP SUM (UNCLASS)'!R9+'EQUIP SUM (UNCLASS)'!S9</f>
        <v>2</v>
      </c>
      <c r="N9" s="85">
        <f>'EQUIP SUM (UNCLASS)'!R9</f>
        <v>1</v>
      </c>
      <c r="O9" s="85">
        <f>'EQUIP SUM (UNCLASS)'!S9:S171</f>
        <v>1</v>
      </c>
      <c r="P9" s="37">
        <v>1</v>
      </c>
      <c r="Q9" s="37">
        <v>1</v>
      </c>
      <c r="R9" s="85">
        <f t="shared" si="0"/>
        <v>0</v>
      </c>
      <c r="S9" s="85">
        <f t="shared" si="0"/>
        <v>0</v>
      </c>
      <c r="T9" s="85">
        <f t="shared" si="4"/>
        <v>0</v>
      </c>
      <c r="U9" s="55">
        <f t="shared" si="1"/>
        <v>-2</v>
      </c>
      <c r="W9" s="37">
        <v>0</v>
      </c>
      <c r="X9" s="37">
        <v>0</v>
      </c>
      <c r="Y9" s="55">
        <f t="shared" si="5"/>
        <v>0</v>
      </c>
      <c r="AA9" s="34">
        <f>W9*'EQUIP SUM (UNCLASS)'!Z9</f>
        <v>0</v>
      </c>
      <c r="AB9" s="61">
        <f>X9*'EQUIP SUM (UNCLASS)'!Z9</f>
        <v>0</v>
      </c>
      <c r="AC9" s="34">
        <f>W9*'EQUIP SUM (UNCLASS)'!AA9</f>
        <v>0</v>
      </c>
      <c r="AD9" s="61">
        <f>X9*'EQUIP SUM (UNCLASS)'!AA9</f>
        <v>0</v>
      </c>
      <c r="AE9" s="34">
        <f>W9*'EQUIP SUM (UNCLASS)'!AB9</f>
        <v>0</v>
      </c>
      <c r="AF9" s="61">
        <f>X9*'EQUIP SUM (UNCLASS)'!AB9</f>
        <v>0</v>
      </c>
      <c r="AH9" s="34">
        <f>W9*'EQUIP SUM (UNCLASS)'!AC9</f>
        <v>0</v>
      </c>
      <c r="AI9" s="61">
        <f>X9*'EQUIP SUM (UNCLASS)'!AC9</f>
        <v>0</v>
      </c>
      <c r="AJ9" s="34">
        <f t="shared" si="2"/>
        <v>0</v>
      </c>
      <c r="AK9" s="61">
        <f t="shared" si="2"/>
        <v>0</v>
      </c>
      <c r="AL9" s="34">
        <f t="shared" si="3"/>
        <v>0</v>
      </c>
      <c r="AM9" s="61">
        <f t="shared" si="3"/>
        <v>0</v>
      </c>
      <c r="AO9" s="28">
        <f>W9*'EQUIP SUM (UNCLASS)'!AE9</f>
        <v>0</v>
      </c>
      <c r="AP9" s="61">
        <f>X9*'EQUIP SUM (UNCLASS)'!AE9</f>
        <v>0</v>
      </c>
      <c r="AQ9" s="28">
        <f>W9*'EQUIP SUM (UNCLASS)'!AF9</f>
        <v>0</v>
      </c>
      <c r="AR9" s="61">
        <f>X9*'EQUIP SUM (UNCLASS)'!AF9</f>
        <v>0</v>
      </c>
      <c r="AS9" s="28">
        <f>W9*'EQUIP SUM (UNCLASS)'!AG9</f>
        <v>0</v>
      </c>
      <c r="AT9" s="61">
        <f>X9*'EQUIP SUM (UNCLASS)'!AG9</f>
        <v>0</v>
      </c>
      <c r="AU9" s="28">
        <f>W9*'EQUIP SUM (UNCLASS)'!AH9</f>
        <v>0</v>
      </c>
      <c r="AV9" s="61">
        <f>X9*'EQUIP SUM (UNCLASS)'!AH9</f>
        <v>0</v>
      </c>
      <c r="AW9" s="28">
        <f>W9*'EQUIP SUM (UNCLASS)'!AI9/2000</f>
        <v>0</v>
      </c>
      <c r="AX9" s="61">
        <f>X9*'EQUIP SUM (UNCLASS)'!AI9/2000</f>
        <v>0</v>
      </c>
      <c r="AY9" s="28">
        <f>W9*'EQUIP SUM (UNCLASS)'!AJ9</f>
        <v>0</v>
      </c>
      <c r="AZ9" s="61">
        <f>X9*'EQUIP SUM (UNCLASS)'!AJ9</f>
        <v>0</v>
      </c>
      <c r="BA9" s="28">
        <f>W9*'EQUIP SUM (UNCLASS)'!AK9</f>
        <v>0</v>
      </c>
      <c r="BB9" s="61">
        <f>X9*'EQUIP SUM (UNCLASS)'!AK9</f>
        <v>0</v>
      </c>
      <c r="BC9" s="28">
        <f>W9*'EQUIP SUM (UNCLASS)'!AL9</f>
        <v>0</v>
      </c>
      <c r="BD9" s="61">
        <f>X9*'EQUIP SUM (UNCLASS)'!AL9</f>
        <v>0</v>
      </c>
      <c r="BE9" s="28">
        <f>W9*'EQUIP SUM (UNCLASS)'!AM9</f>
        <v>0</v>
      </c>
      <c r="BF9" s="61">
        <f>X9*'EQUIP SUM (UNCLASS)'!AM9</f>
        <v>0</v>
      </c>
      <c r="BH9" s="28">
        <f>Y9*'EQUIP SUM (UNCLASS)'!AO9</f>
        <v>0</v>
      </c>
      <c r="BI9" s="61">
        <f>Y9*'EQUIP SUM (UNCLASS)'!AP9</f>
        <v>0</v>
      </c>
      <c r="BJ9" s="28">
        <f>Y9*'EQUIP SUM (UNCLASS)'!AQ9</f>
        <v>0</v>
      </c>
      <c r="BK9" s="61">
        <f>Y9*'EQUIP SUM (UNCLASS)'!AR9</f>
        <v>0</v>
      </c>
      <c r="BL9" s="28">
        <f>Y9*'EQUIP SUM (UNCLASS)'!AS9</f>
        <v>0</v>
      </c>
      <c r="BM9" s="61">
        <f>Y9*'EQUIP SUM (UNCLASS)'!AT9</f>
        <v>0</v>
      </c>
      <c r="BO9" s="28">
        <f>W9*'EQUIP SUM (UNCLASS)'!AX9</f>
        <v>0</v>
      </c>
      <c r="BP9" s="61">
        <f>X9*'EQUIP SUM (UNCLASS)'!AX9</f>
        <v>0</v>
      </c>
      <c r="BQ9" s="28">
        <f>W9*'EQUIP SUM (UNCLASS)'!BB9</f>
        <v>0</v>
      </c>
      <c r="BR9" s="61">
        <f>X9*'EQUIP SUM (UNCLASS)'!BB9</f>
        <v>0</v>
      </c>
      <c r="CX9" s="37">
        <f t="shared" ref="CX9:DJ9" si="12">CX7</f>
        <v>0</v>
      </c>
      <c r="CY9" s="37">
        <f t="shared" si="12"/>
        <v>0</v>
      </c>
      <c r="CZ9" s="37">
        <f t="shared" si="12"/>
        <v>0</v>
      </c>
      <c r="DA9" s="37">
        <f t="shared" si="12"/>
        <v>0</v>
      </c>
      <c r="DB9" s="37">
        <f t="shared" si="12"/>
        <v>1</v>
      </c>
      <c r="DC9" s="37">
        <f t="shared" si="12"/>
        <v>0</v>
      </c>
      <c r="DD9" s="37">
        <f t="shared" si="12"/>
        <v>0</v>
      </c>
      <c r="DE9" s="37">
        <f t="shared" si="12"/>
        <v>0</v>
      </c>
      <c r="DF9" s="37">
        <f t="shared" si="12"/>
        <v>0</v>
      </c>
      <c r="DG9" s="37">
        <f t="shared" si="12"/>
        <v>0</v>
      </c>
      <c r="DH9" s="37">
        <f t="shared" si="12"/>
        <v>0</v>
      </c>
      <c r="DI9" s="37">
        <f t="shared" si="12"/>
        <v>0</v>
      </c>
      <c r="DJ9" s="37">
        <f t="shared" si="12"/>
        <v>0</v>
      </c>
      <c r="DL9" s="29">
        <f t="shared" si="7"/>
        <v>6</v>
      </c>
      <c r="DM9" s="29">
        <f t="shared" si="7"/>
        <v>18</v>
      </c>
      <c r="DN9" s="29">
        <f t="shared" si="7"/>
        <v>10</v>
      </c>
      <c r="DO9" s="29">
        <f t="shared" si="7"/>
        <v>12</v>
      </c>
      <c r="DQ9" s="28">
        <f>DL9*DM9/'EQUIP SUM (UNCLASS)'!AD9</f>
        <v>28.421052631578949</v>
      </c>
      <c r="DR9" s="28">
        <f>DL9*DM9/'EQUIP SUM (UNCLASS)'!AD9</f>
        <v>28.421052631578949</v>
      </c>
      <c r="DS9" s="28">
        <f>DN9*DO9/'EQUIP SUM (UNCLASS)'!AD9</f>
        <v>31.578947368421055</v>
      </c>
      <c r="DT9" s="28">
        <f>DN9*DO9/'EQUIP SUM (UNCLASS)'!AD9</f>
        <v>31.578947368421055</v>
      </c>
    </row>
    <row r="10" spans="1:127" x14ac:dyDescent="0.25">
      <c r="A10" s="247"/>
      <c r="B10" s="125" t="s">
        <v>127</v>
      </c>
      <c r="C10" s="98">
        <v>0</v>
      </c>
      <c r="D10" s="125" t="s">
        <v>135</v>
      </c>
      <c r="E10" s="98">
        <v>18</v>
      </c>
      <c r="F10" s="125" t="s">
        <v>174</v>
      </c>
      <c r="G10" s="98">
        <v>1.1000000000000001</v>
      </c>
      <c r="I10" s="94" t="s">
        <v>217</v>
      </c>
      <c r="J10" s="94" t="s">
        <v>422</v>
      </c>
      <c r="K10" s="95" t="s">
        <v>74</v>
      </c>
      <c r="L10" s="96">
        <f>(CX10*'EQUIP SUM (UNCLASS)'!M10)+(CY10*'EQUIP SUM (UNCLASS)'!N10)+(CZ10*'EQUIP SUM (UNCLASS)'!I10)+(DA10*'EQUIP SUM (UNCLASS)'!Q10)+(DB10*'EQUIP SUM (UNCLASS)'!E10)+(DC10*'EQUIP SUM (UNCLASS)'!H10)+(DD10*'EQUIP SUM (UNCLASS)'!D10)+(DE10*'EQUIP SUM (UNCLASS)'!F10)+(DF10*'EQUIP SUM (UNCLASS)'!G10)+(DG10*'EQUIP SUM (UNCLASS)'!J10)+(DH10*'EQUIP SUM (UNCLASS)'!L10)+(DI10*'EQUIP SUM (UNCLASS)'!K10)+(DJ10*'EQUIP SUM (UNCLASS)'!T10)</f>
        <v>0</v>
      </c>
      <c r="M10" s="55">
        <f>'EQUIP SUM (UNCLASS)'!R10+'EQUIP SUM (UNCLASS)'!S10</f>
        <v>8</v>
      </c>
      <c r="N10" s="85">
        <f>'EQUIP SUM (UNCLASS)'!R10</f>
        <v>4</v>
      </c>
      <c r="O10" s="85">
        <f>'EQUIP SUM (UNCLASS)'!S10:S172</f>
        <v>4</v>
      </c>
      <c r="P10" s="37">
        <v>4</v>
      </c>
      <c r="Q10" s="37">
        <v>4</v>
      </c>
      <c r="R10" s="85">
        <f t="shared" si="0"/>
        <v>0</v>
      </c>
      <c r="S10" s="85">
        <f t="shared" si="0"/>
        <v>0</v>
      </c>
      <c r="T10" s="85">
        <f t="shared" si="4"/>
        <v>0</v>
      </c>
      <c r="U10" s="55">
        <f t="shared" si="1"/>
        <v>-8</v>
      </c>
      <c r="W10" s="37">
        <v>0</v>
      </c>
      <c r="X10" s="37">
        <v>0</v>
      </c>
      <c r="Y10" s="55">
        <f t="shared" si="5"/>
        <v>0</v>
      </c>
      <c r="AA10" s="34">
        <f>W10*'EQUIP SUM (UNCLASS)'!Z10</f>
        <v>0</v>
      </c>
      <c r="AB10" s="61">
        <f>X10*'EQUIP SUM (UNCLASS)'!Z10</f>
        <v>0</v>
      </c>
      <c r="AC10" s="34">
        <f>W10*'EQUIP SUM (UNCLASS)'!AA10</f>
        <v>0</v>
      </c>
      <c r="AD10" s="61">
        <f>X10*'EQUIP SUM (UNCLASS)'!AA10</f>
        <v>0</v>
      </c>
      <c r="AE10" s="34">
        <f>W10*'EQUIP SUM (UNCLASS)'!AB10</f>
        <v>0</v>
      </c>
      <c r="AF10" s="61">
        <f>X10*'EQUIP SUM (UNCLASS)'!AB10</f>
        <v>0</v>
      </c>
      <c r="AH10" s="34">
        <f>W10*'EQUIP SUM (UNCLASS)'!AC10</f>
        <v>0</v>
      </c>
      <c r="AI10" s="61">
        <f>X10*'EQUIP SUM (UNCLASS)'!AC10</f>
        <v>0</v>
      </c>
      <c r="AJ10" s="34">
        <f t="shared" si="2"/>
        <v>0</v>
      </c>
      <c r="AK10" s="61">
        <f t="shared" si="2"/>
        <v>0</v>
      </c>
      <c r="AL10" s="34">
        <f t="shared" si="3"/>
        <v>0</v>
      </c>
      <c r="AM10" s="61">
        <f t="shared" si="3"/>
        <v>0</v>
      </c>
      <c r="AO10" s="28">
        <f>W10*'EQUIP SUM (UNCLASS)'!AE10</f>
        <v>0</v>
      </c>
      <c r="AP10" s="61">
        <f>X10*'EQUIP SUM (UNCLASS)'!AE10</f>
        <v>0</v>
      </c>
      <c r="AQ10" s="28">
        <f>W10*'EQUIP SUM (UNCLASS)'!AF10</f>
        <v>0</v>
      </c>
      <c r="AR10" s="61">
        <f>X10*'EQUIP SUM (UNCLASS)'!AF10</f>
        <v>0</v>
      </c>
      <c r="AS10" s="28">
        <f>W10*'EQUIP SUM (UNCLASS)'!AG10</f>
        <v>0</v>
      </c>
      <c r="AT10" s="61">
        <f>X10*'EQUIP SUM (UNCLASS)'!AG10</f>
        <v>0</v>
      </c>
      <c r="AU10" s="28">
        <f>W10*'EQUIP SUM (UNCLASS)'!AH10</f>
        <v>0</v>
      </c>
      <c r="AV10" s="61">
        <f>X10*'EQUIP SUM (UNCLASS)'!AH10</f>
        <v>0</v>
      </c>
      <c r="AW10" s="28">
        <f>W10*'EQUIP SUM (UNCLASS)'!AI10/2000</f>
        <v>0</v>
      </c>
      <c r="AX10" s="61">
        <f>X10*'EQUIP SUM (UNCLASS)'!AI10/2000</f>
        <v>0</v>
      </c>
      <c r="AY10" s="28">
        <f>W10*'EQUIP SUM (UNCLASS)'!AJ10</f>
        <v>0</v>
      </c>
      <c r="AZ10" s="61">
        <f>X10*'EQUIP SUM (UNCLASS)'!AJ10</f>
        <v>0</v>
      </c>
      <c r="BA10" s="28">
        <f>W10*'EQUIP SUM (UNCLASS)'!AK10</f>
        <v>0</v>
      </c>
      <c r="BB10" s="61">
        <f>X10*'EQUIP SUM (UNCLASS)'!AK10</f>
        <v>0</v>
      </c>
      <c r="BC10" s="28">
        <f>W10*'EQUIP SUM (UNCLASS)'!AL10</f>
        <v>0</v>
      </c>
      <c r="BD10" s="61">
        <f>X10*'EQUIP SUM (UNCLASS)'!AL10</f>
        <v>0</v>
      </c>
      <c r="BE10" s="28">
        <f>W10*'EQUIP SUM (UNCLASS)'!AM10</f>
        <v>0</v>
      </c>
      <c r="BF10" s="61">
        <f>X10*'EQUIP SUM (UNCLASS)'!AM10</f>
        <v>0</v>
      </c>
      <c r="BH10" s="28">
        <f>Y10*'EQUIP SUM (UNCLASS)'!AO10</f>
        <v>0</v>
      </c>
      <c r="BI10" s="61">
        <f>Y10*'EQUIP SUM (UNCLASS)'!AP10</f>
        <v>0</v>
      </c>
      <c r="BJ10" s="28">
        <f>Y10*'EQUIP SUM (UNCLASS)'!AQ10</f>
        <v>0</v>
      </c>
      <c r="BK10" s="61">
        <f>Y10*'EQUIP SUM (UNCLASS)'!AR10</f>
        <v>0</v>
      </c>
      <c r="BL10" s="28">
        <f>Y10*'EQUIP SUM (UNCLASS)'!AS10</f>
        <v>0</v>
      </c>
      <c r="BM10" s="61">
        <f>Y10*'EQUIP SUM (UNCLASS)'!AT10</f>
        <v>0</v>
      </c>
      <c r="BO10" s="28">
        <f>W10*'EQUIP SUM (UNCLASS)'!AX10</f>
        <v>0</v>
      </c>
      <c r="BP10" s="61">
        <f>X10*'EQUIP SUM (UNCLASS)'!AX10</f>
        <v>0</v>
      </c>
      <c r="BQ10" s="28">
        <f>W10*'EQUIP SUM (UNCLASS)'!BB10</f>
        <v>0</v>
      </c>
      <c r="BR10" s="61">
        <f>X10*'EQUIP SUM (UNCLASS)'!BB10</f>
        <v>0</v>
      </c>
      <c r="CX10" s="37">
        <f t="shared" ref="CX10:DJ10" si="13">CX9</f>
        <v>0</v>
      </c>
      <c r="CY10" s="37">
        <f t="shared" si="13"/>
        <v>0</v>
      </c>
      <c r="CZ10" s="37">
        <f t="shared" si="13"/>
        <v>0</v>
      </c>
      <c r="DA10" s="37">
        <f t="shared" si="13"/>
        <v>0</v>
      </c>
      <c r="DB10" s="37">
        <f t="shared" si="13"/>
        <v>1</v>
      </c>
      <c r="DC10" s="37">
        <f t="shared" si="13"/>
        <v>0</v>
      </c>
      <c r="DD10" s="37">
        <f t="shared" si="13"/>
        <v>0</v>
      </c>
      <c r="DE10" s="37">
        <f t="shared" si="13"/>
        <v>0</v>
      </c>
      <c r="DF10" s="37">
        <f t="shared" si="13"/>
        <v>0</v>
      </c>
      <c r="DG10" s="37">
        <f t="shared" si="13"/>
        <v>0</v>
      </c>
      <c r="DH10" s="37">
        <f t="shared" si="13"/>
        <v>0</v>
      </c>
      <c r="DI10" s="37">
        <f t="shared" si="13"/>
        <v>0</v>
      </c>
      <c r="DJ10" s="37">
        <f t="shared" si="13"/>
        <v>0</v>
      </c>
      <c r="DL10" s="29">
        <f t="shared" si="7"/>
        <v>6</v>
      </c>
      <c r="DM10" s="29">
        <f t="shared" si="7"/>
        <v>18</v>
      </c>
      <c r="DN10" s="29">
        <f t="shared" si="7"/>
        <v>10</v>
      </c>
      <c r="DO10" s="29">
        <f t="shared" si="7"/>
        <v>12</v>
      </c>
      <c r="DQ10" s="31"/>
      <c r="DR10" s="31"/>
    </row>
    <row r="11" spans="1:127" x14ac:dyDescent="0.25">
      <c r="A11" s="247"/>
      <c r="B11" s="125" t="s">
        <v>24</v>
      </c>
      <c r="C11" s="98">
        <v>0</v>
      </c>
      <c r="D11" s="125" t="s">
        <v>136</v>
      </c>
      <c r="E11" s="98">
        <v>10</v>
      </c>
      <c r="F11" s="60"/>
      <c r="G11" s="100"/>
      <c r="I11" s="94" t="s">
        <v>218</v>
      </c>
      <c r="J11" s="94" t="s">
        <v>423</v>
      </c>
      <c r="K11" s="95" t="s">
        <v>74</v>
      </c>
      <c r="L11" s="96">
        <f>(CX11*'EQUIP SUM (UNCLASS)'!M11)+(CY11*'EQUIP SUM (UNCLASS)'!N11)+(CZ11*'EQUIP SUM (UNCLASS)'!I11)+(DA11*'EQUIP SUM (UNCLASS)'!Q11)+(DB11*'EQUIP SUM (UNCLASS)'!E11)+(DC11*'EQUIP SUM (UNCLASS)'!H11)+(DD11*'EQUIP SUM (UNCLASS)'!D11)+(DE11*'EQUIP SUM (UNCLASS)'!F11)+(DF11*'EQUIP SUM (UNCLASS)'!G11)+(DG11*'EQUIP SUM (UNCLASS)'!J11)+(DH11*'EQUIP SUM (UNCLASS)'!L11)+(DI11*'EQUIP SUM (UNCLASS)'!K11)+(DJ11*'EQUIP SUM (UNCLASS)'!T11)</f>
        <v>0</v>
      </c>
      <c r="M11" s="55">
        <f>'EQUIP SUM (UNCLASS)'!R11+'EQUIP SUM (UNCLASS)'!S11</f>
        <v>8</v>
      </c>
      <c r="N11" s="85">
        <f>'EQUIP SUM (UNCLASS)'!R11</f>
        <v>4</v>
      </c>
      <c r="O11" s="85">
        <f>'EQUIP SUM (UNCLASS)'!S11:S173</f>
        <v>4</v>
      </c>
      <c r="P11" s="37">
        <v>4</v>
      </c>
      <c r="Q11" s="37">
        <v>4</v>
      </c>
      <c r="R11" s="85">
        <f t="shared" si="0"/>
        <v>0</v>
      </c>
      <c r="S11" s="85">
        <f t="shared" si="0"/>
        <v>0</v>
      </c>
      <c r="T11" s="85">
        <f t="shared" si="4"/>
        <v>0</v>
      </c>
      <c r="U11" s="55">
        <f t="shared" si="1"/>
        <v>-8</v>
      </c>
      <c r="W11" s="37">
        <v>0</v>
      </c>
      <c r="X11" s="37">
        <v>0</v>
      </c>
      <c r="Y11" s="55">
        <f t="shared" si="5"/>
        <v>0</v>
      </c>
      <c r="AA11" s="34">
        <f>W11*'EQUIP SUM (UNCLASS)'!Z11</f>
        <v>0</v>
      </c>
      <c r="AB11" s="61">
        <f>X11*'EQUIP SUM (UNCLASS)'!Z11</f>
        <v>0</v>
      </c>
      <c r="AC11" s="34">
        <f>W11*'EQUIP SUM (UNCLASS)'!AA11</f>
        <v>0</v>
      </c>
      <c r="AD11" s="61">
        <f>X11*'EQUIP SUM (UNCLASS)'!AA11</f>
        <v>0</v>
      </c>
      <c r="AE11" s="34">
        <f>W11*'EQUIP SUM (UNCLASS)'!AB11</f>
        <v>0</v>
      </c>
      <c r="AF11" s="61">
        <f>X11*'EQUIP SUM (UNCLASS)'!AB11</f>
        <v>0</v>
      </c>
      <c r="AH11" s="34">
        <f>W11*'EQUIP SUM (UNCLASS)'!AC11</f>
        <v>0</v>
      </c>
      <c r="AI11" s="61">
        <f>X11*'EQUIP SUM (UNCLASS)'!AC11</f>
        <v>0</v>
      </c>
      <c r="AJ11" s="34">
        <f t="shared" si="2"/>
        <v>0</v>
      </c>
      <c r="AK11" s="61">
        <f t="shared" si="2"/>
        <v>0</v>
      </c>
      <c r="AL11" s="34">
        <f t="shared" si="3"/>
        <v>0</v>
      </c>
      <c r="AM11" s="61">
        <f t="shared" si="3"/>
        <v>0</v>
      </c>
      <c r="AO11" s="28">
        <f>W11*'EQUIP SUM (UNCLASS)'!AE11</f>
        <v>0</v>
      </c>
      <c r="AP11" s="61">
        <f>X11*'EQUIP SUM (UNCLASS)'!AE11</f>
        <v>0</v>
      </c>
      <c r="AQ11" s="28">
        <f>W11*'EQUIP SUM (UNCLASS)'!AF11</f>
        <v>0</v>
      </c>
      <c r="AR11" s="61">
        <f>X11*'EQUIP SUM (UNCLASS)'!AF11</f>
        <v>0</v>
      </c>
      <c r="AS11" s="28">
        <f>W11*'EQUIP SUM (UNCLASS)'!AG11</f>
        <v>0</v>
      </c>
      <c r="AT11" s="61">
        <f>X11*'EQUIP SUM (UNCLASS)'!AG11</f>
        <v>0</v>
      </c>
      <c r="AU11" s="28">
        <f>W11*'EQUIP SUM (UNCLASS)'!AH11</f>
        <v>0</v>
      </c>
      <c r="AV11" s="61">
        <f>X11*'EQUIP SUM (UNCLASS)'!AH11</f>
        <v>0</v>
      </c>
      <c r="AW11" s="28">
        <f>W11*'EQUIP SUM (UNCLASS)'!AI11/2000</f>
        <v>0</v>
      </c>
      <c r="AX11" s="61">
        <f>X11*'EQUIP SUM (UNCLASS)'!AI11/2000</f>
        <v>0</v>
      </c>
      <c r="AY11" s="28">
        <f>W11*'EQUIP SUM (UNCLASS)'!AJ11</f>
        <v>0</v>
      </c>
      <c r="AZ11" s="61">
        <f>X11*'EQUIP SUM (UNCLASS)'!AJ11</f>
        <v>0</v>
      </c>
      <c r="BA11" s="28">
        <f>W11*'EQUIP SUM (UNCLASS)'!AK11</f>
        <v>0</v>
      </c>
      <c r="BB11" s="61">
        <f>X11*'EQUIP SUM (UNCLASS)'!AK11</f>
        <v>0</v>
      </c>
      <c r="BC11" s="28">
        <f>W11*'EQUIP SUM (UNCLASS)'!AL11</f>
        <v>0</v>
      </c>
      <c r="BD11" s="61">
        <f>X11*'EQUIP SUM (UNCLASS)'!AL11</f>
        <v>0</v>
      </c>
      <c r="BE11" s="28">
        <f>W11*'EQUIP SUM (UNCLASS)'!AM11</f>
        <v>0</v>
      </c>
      <c r="BF11" s="61">
        <f>X11*'EQUIP SUM (UNCLASS)'!AM11</f>
        <v>0</v>
      </c>
      <c r="BH11" s="28">
        <f>Y11*'EQUIP SUM (UNCLASS)'!AO11</f>
        <v>0</v>
      </c>
      <c r="BI11" s="61">
        <f>Y11*'EQUIP SUM (UNCLASS)'!AP11</f>
        <v>0</v>
      </c>
      <c r="BJ11" s="28">
        <f>Y11*'EQUIP SUM (UNCLASS)'!AQ11</f>
        <v>0</v>
      </c>
      <c r="BK11" s="61">
        <f>Y11*'EQUIP SUM (UNCLASS)'!AR11</f>
        <v>0</v>
      </c>
      <c r="BL11" s="28">
        <f>Y11*'EQUIP SUM (UNCLASS)'!AS11</f>
        <v>0</v>
      </c>
      <c r="BM11" s="61">
        <f>Y11*'EQUIP SUM (UNCLASS)'!AT11</f>
        <v>0</v>
      </c>
      <c r="BO11" s="28">
        <f>W11*'EQUIP SUM (UNCLASS)'!AX11</f>
        <v>0</v>
      </c>
      <c r="BP11" s="61">
        <f>X11*'EQUIP SUM (UNCLASS)'!AX11</f>
        <v>0</v>
      </c>
      <c r="BQ11" s="28">
        <f>W11*'EQUIP SUM (UNCLASS)'!BB11</f>
        <v>0</v>
      </c>
      <c r="BR11" s="61">
        <f>X11*'EQUIP SUM (UNCLASS)'!BB11</f>
        <v>0</v>
      </c>
      <c r="CX11" s="37">
        <f t="shared" ref="CX11:DJ11" si="14">CX9</f>
        <v>0</v>
      </c>
      <c r="CY11" s="37">
        <f t="shared" si="14"/>
        <v>0</v>
      </c>
      <c r="CZ11" s="37">
        <f t="shared" si="14"/>
        <v>0</v>
      </c>
      <c r="DA11" s="37">
        <f t="shared" si="14"/>
        <v>0</v>
      </c>
      <c r="DB11" s="37">
        <f t="shared" si="14"/>
        <v>1</v>
      </c>
      <c r="DC11" s="37">
        <f t="shared" si="14"/>
        <v>0</v>
      </c>
      <c r="DD11" s="37">
        <f t="shared" si="14"/>
        <v>0</v>
      </c>
      <c r="DE11" s="37">
        <f t="shared" si="14"/>
        <v>0</v>
      </c>
      <c r="DF11" s="37">
        <f t="shared" si="14"/>
        <v>0</v>
      </c>
      <c r="DG11" s="37">
        <f t="shared" si="14"/>
        <v>0</v>
      </c>
      <c r="DH11" s="37">
        <f t="shared" si="14"/>
        <v>0</v>
      </c>
      <c r="DI11" s="37">
        <f t="shared" si="14"/>
        <v>0</v>
      </c>
      <c r="DJ11" s="37">
        <f t="shared" si="14"/>
        <v>0</v>
      </c>
      <c r="DL11" s="29">
        <f t="shared" si="7"/>
        <v>6</v>
      </c>
      <c r="DM11" s="29">
        <f t="shared" si="7"/>
        <v>18</v>
      </c>
      <c r="DN11" s="29">
        <f t="shared" si="7"/>
        <v>10</v>
      </c>
      <c r="DO11" s="29">
        <f t="shared" si="7"/>
        <v>12</v>
      </c>
      <c r="DQ11" s="31"/>
      <c r="DR11" s="31"/>
    </row>
    <row r="12" spans="1:127" x14ac:dyDescent="0.25">
      <c r="A12" s="247"/>
      <c r="B12" s="125" t="s">
        <v>128</v>
      </c>
      <c r="C12" s="98">
        <v>0</v>
      </c>
      <c r="D12" s="125" t="s">
        <v>137</v>
      </c>
      <c r="E12" s="98">
        <v>12</v>
      </c>
      <c r="F12" s="117" t="s">
        <v>170</v>
      </c>
      <c r="G12" s="118">
        <v>4.0999999999999996</v>
      </c>
      <c r="I12" s="94" t="s">
        <v>219</v>
      </c>
      <c r="J12" s="94" t="s">
        <v>421</v>
      </c>
      <c r="K12" s="95" t="s">
        <v>85</v>
      </c>
      <c r="L12" s="96">
        <f>(CX12*'EQUIP SUM (UNCLASS)'!M12)+(CY12*'EQUIP SUM (UNCLASS)'!N12)+(CZ12*'EQUIP SUM (UNCLASS)'!I12)+(DA12*'EQUIP SUM (UNCLASS)'!Q12)+(DB12*'EQUIP SUM (UNCLASS)'!E12)+(DC12*'EQUIP SUM (UNCLASS)'!H12)+(DD12*'EQUIP SUM (UNCLASS)'!D12)+(DE12*'EQUIP SUM (UNCLASS)'!F12)+(DF12*'EQUIP SUM (UNCLASS)'!G12)+(DG12*'EQUIP SUM (UNCLASS)'!J12)+(DH12*'EQUIP SUM (UNCLASS)'!L12)+(DI12*'EQUIP SUM (UNCLASS)'!K12)+(DJ12*'EQUIP SUM (UNCLASS)'!T12)</f>
        <v>0</v>
      </c>
      <c r="M12" s="55">
        <f>'EQUIP SUM (UNCLASS)'!R12+'EQUIP SUM (UNCLASS)'!S12</f>
        <v>4</v>
      </c>
      <c r="N12" s="85">
        <f>'EQUIP SUM (UNCLASS)'!R12</f>
        <v>2</v>
      </c>
      <c r="O12" s="85">
        <f>'EQUIP SUM (UNCLASS)'!S12:S174</f>
        <v>2</v>
      </c>
      <c r="P12" s="37">
        <v>2</v>
      </c>
      <c r="Q12" s="37">
        <v>2</v>
      </c>
      <c r="R12" s="85">
        <f t="shared" si="0"/>
        <v>0</v>
      </c>
      <c r="S12" s="85">
        <f t="shared" si="0"/>
        <v>0</v>
      </c>
      <c r="T12" s="85">
        <f t="shared" si="4"/>
        <v>0</v>
      </c>
      <c r="U12" s="55">
        <f t="shared" si="1"/>
        <v>-4</v>
      </c>
      <c r="W12" s="37">
        <v>0</v>
      </c>
      <c r="X12" s="37">
        <v>0</v>
      </c>
      <c r="Y12" s="55">
        <f t="shared" si="5"/>
        <v>0</v>
      </c>
      <c r="AA12" s="34">
        <f>W12*'EQUIP SUM (UNCLASS)'!Z12</f>
        <v>0</v>
      </c>
      <c r="AB12" s="61">
        <f>X12*'EQUIP SUM (UNCLASS)'!Z12</f>
        <v>0</v>
      </c>
      <c r="AC12" s="34">
        <f>W12*'EQUIP SUM (UNCLASS)'!AA12</f>
        <v>0</v>
      </c>
      <c r="AD12" s="61">
        <f>X12*'EQUIP SUM (UNCLASS)'!AA12</f>
        <v>0</v>
      </c>
      <c r="AE12" s="34">
        <f>W12*'EQUIP SUM (UNCLASS)'!AB12</f>
        <v>0</v>
      </c>
      <c r="AF12" s="61">
        <f>X12*'EQUIP SUM (UNCLASS)'!AB12</f>
        <v>0</v>
      </c>
      <c r="AH12" s="34">
        <f>W12*'EQUIP SUM (UNCLASS)'!AC12</f>
        <v>0</v>
      </c>
      <c r="AI12" s="61">
        <f>X12*'EQUIP SUM (UNCLASS)'!AC12</f>
        <v>0</v>
      </c>
      <c r="AJ12" s="34">
        <f t="shared" si="2"/>
        <v>0</v>
      </c>
      <c r="AK12" s="61">
        <f t="shared" si="2"/>
        <v>0</v>
      </c>
      <c r="AL12" s="34">
        <f t="shared" si="3"/>
        <v>0</v>
      </c>
      <c r="AM12" s="61">
        <f t="shared" si="3"/>
        <v>0</v>
      </c>
      <c r="AO12" s="28">
        <f>W12*'EQUIP SUM (UNCLASS)'!AE12</f>
        <v>0</v>
      </c>
      <c r="AP12" s="61">
        <f>X12*'EQUIP SUM (UNCLASS)'!AE12</f>
        <v>0</v>
      </c>
      <c r="AQ12" s="28">
        <f>W12*'EQUIP SUM (UNCLASS)'!AF12</f>
        <v>0</v>
      </c>
      <c r="AR12" s="61">
        <f>X12*'EQUIP SUM (UNCLASS)'!AF12</f>
        <v>0</v>
      </c>
      <c r="AS12" s="28">
        <f>W12*'EQUIP SUM (UNCLASS)'!AG12</f>
        <v>0</v>
      </c>
      <c r="AT12" s="61">
        <f>X12*'EQUIP SUM (UNCLASS)'!AG12</f>
        <v>0</v>
      </c>
      <c r="AU12" s="28">
        <f>W12*'EQUIP SUM (UNCLASS)'!AH12</f>
        <v>0</v>
      </c>
      <c r="AV12" s="61">
        <f>X12*'EQUIP SUM (UNCLASS)'!AH12</f>
        <v>0</v>
      </c>
      <c r="AW12" s="28">
        <f>W12*'EQUIP SUM (UNCLASS)'!AI12/2000</f>
        <v>0</v>
      </c>
      <c r="AX12" s="61">
        <f>X12*'EQUIP SUM (UNCLASS)'!AI12/2000</f>
        <v>0</v>
      </c>
      <c r="AY12" s="28">
        <f>W12*'EQUIP SUM (UNCLASS)'!AJ12</f>
        <v>0</v>
      </c>
      <c r="AZ12" s="61">
        <f>X12*'EQUIP SUM (UNCLASS)'!AJ12</f>
        <v>0</v>
      </c>
      <c r="BA12" s="28">
        <f>W12*'EQUIP SUM (UNCLASS)'!AK12</f>
        <v>0</v>
      </c>
      <c r="BB12" s="61">
        <f>X12*'EQUIP SUM (UNCLASS)'!AK12</f>
        <v>0</v>
      </c>
      <c r="BC12" s="28">
        <f>W12*'EQUIP SUM (UNCLASS)'!AL12</f>
        <v>0</v>
      </c>
      <c r="BD12" s="61">
        <f>X12*'EQUIP SUM (UNCLASS)'!AL12</f>
        <v>0</v>
      </c>
      <c r="BE12" s="28">
        <f>W12*'EQUIP SUM (UNCLASS)'!AM12</f>
        <v>0</v>
      </c>
      <c r="BF12" s="61">
        <f>X12*'EQUIP SUM (UNCLASS)'!AM12</f>
        <v>0</v>
      </c>
      <c r="BH12" s="28">
        <f>Y12*'EQUIP SUM (UNCLASS)'!AO12</f>
        <v>0</v>
      </c>
      <c r="BI12" s="61">
        <f>Y12*'EQUIP SUM (UNCLASS)'!AP12</f>
        <v>0</v>
      </c>
      <c r="BJ12" s="28">
        <f>Y12*'EQUIP SUM (UNCLASS)'!AQ12</f>
        <v>0</v>
      </c>
      <c r="BK12" s="61">
        <f>Y12*'EQUIP SUM (UNCLASS)'!AR12</f>
        <v>0</v>
      </c>
      <c r="BL12" s="28">
        <f>Y12*'EQUIP SUM (UNCLASS)'!AS12</f>
        <v>0</v>
      </c>
      <c r="BM12" s="61">
        <f>Y12*'EQUIP SUM (UNCLASS)'!AT12</f>
        <v>0</v>
      </c>
      <c r="BO12" s="28">
        <f>W12*'EQUIP SUM (UNCLASS)'!AX12</f>
        <v>0</v>
      </c>
      <c r="BP12" s="61">
        <f>X12*'EQUIP SUM (UNCLASS)'!AX12</f>
        <v>0</v>
      </c>
      <c r="BQ12" s="28">
        <f>W12*'EQUIP SUM (UNCLASS)'!BB12</f>
        <v>0</v>
      </c>
      <c r="BR12" s="61">
        <f>X12*'EQUIP SUM (UNCLASS)'!BB12</f>
        <v>0</v>
      </c>
      <c r="CX12" s="37">
        <f t="shared" ref="CX12:DJ12" si="15">CX11</f>
        <v>0</v>
      </c>
      <c r="CY12" s="37">
        <f t="shared" si="15"/>
        <v>0</v>
      </c>
      <c r="CZ12" s="37">
        <f t="shared" si="15"/>
        <v>0</v>
      </c>
      <c r="DA12" s="37">
        <f t="shared" si="15"/>
        <v>0</v>
      </c>
      <c r="DB12" s="37">
        <f t="shared" si="15"/>
        <v>1</v>
      </c>
      <c r="DC12" s="37">
        <f t="shared" si="15"/>
        <v>0</v>
      </c>
      <c r="DD12" s="37">
        <f t="shared" si="15"/>
        <v>0</v>
      </c>
      <c r="DE12" s="37">
        <f t="shared" si="15"/>
        <v>0</v>
      </c>
      <c r="DF12" s="37">
        <f t="shared" si="15"/>
        <v>0</v>
      </c>
      <c r="DG12" s="37">
        <f t="shared" si="15"/>
        <v>0</v>
      </c>
      <c r="DH12" s="37">
        <f t="shared" si="15"/>
        <v>0</v>
      </c>
      <c r="DI12" s="37">
        <f t="shared" si="15"/>
        <v>0</v>
      </c>
      <c r="DJ12" s="37">
        <f t="shared" si="15"/>
        <v>0</v>
      </c>
      <c r="DL12" s="29">
        <f t="shared" si="7"/>
        <v>6</v>
      </c>
      <c r="DM12" s="29">
        <f t="shared" si="7"/>
        <v>18</v>
      </c>
      <c r="DN12" s="29">
        <f t="shared" si="7"/>
        <v>10</v>
      </c>
      <c r="DO12" s="29">
        <f t="shared" si="7"/>
        <v>12</v>
      </c>
      <c r="DQ12" s="28">
        <f>DM12*'EQUIP SUM (UNCLASS)'!AD12</f>
        <v>54</v>
      </c>
      <c r="DR12" s="28">
        <f>DM12*'EQUIP SUM (UNCLASS)'!AD12</f>
        <v>54</v>
      </c>
      <c r="DS12" s="28">
        <f>DO12*'EQUIP SUM (UNCLASS)'!AD12</f>
        <v>36</v>
      </c>
      <c r="DT12" s="28">
        <f>DO12*'EQUIP SUM (UNCLASS)'!AD12</f>
        <v>36</v>
      </c>
    </row>
    <row r="13" spans="1:127" x14ac:dyDescent="0.25">
      <c r="A13" s="247"/>
      <c r="B13" s="125" t="s">
        <v>129</v>
      </c>
      <c r="C13" s="98">
        <v>0</v>
      </c>
      <c r="D13" s="60"/>
      <c r="E13" s="100"/>
      <c r="F13" s="117" t="s">
        <v>171</v>
      </c>
      <c r="G13" s="118">
        <v>7</v>
      </c>
      <c r="I13" s="94" t="s">
        <v>220</v>
      </c>
      <c r="J13" s="94" t="s">
        <v>35</v>
      </c>
      <c r="K13" s="95" t="s">
        <v>86</v>
      </c>
      <c r="L13" s="96">
        <f>(CX13*'EQUIP SUM (UNCLASS)'!M13)+(CY13*'EQUIP SUM (UNCLASS)'!N13)+(CZ13*'EQUIP SUM (UNCLASS)'!I13)+(DA13*'EQUIP SUM (UNCLASS)'!Q13)+(DB13*'EQUIP SUM (UNCLASS)'!E13)+(DC13*'EQUIP SUM (UNCLASS)'!H13)+(DD13*'EQUIP SUM (UNCLASS)'!D13)+(DE13*'EQUIP SUM (UNCLASS)'!F13)+(DF13*'EQUIP SUM (UNCLASS)'!G13)+(DG13*'EQUIP SUM (UNCLASS)'!J13)+(DH13*'EQUIP SUM (UNCLASS)'!L13)+(DI13*'EQUIP SUM (UNCLASS)'!K13)+(DJ13*'EQUIP SUM (UNCLASS)'!T13)</f>
        <v>4</v>
      </c>
      <c r="M13" s="55">
        <f>'EQUIP SUM (UNCLASS)'!R13+'EQUIP SUM (UNCLASS)'!S13</f>
        <v>11</v>
      </c>
      <c r="N13" s="85">
        <f>'EQUIP SUM (UNCLASS)'!R13</f>
        <v>0</v>
      </c>
      <c r="O13" s="85">
        <f>'EQUIP SUM (UNCLASS)'!S13:S175</f>
        <v>11</v>
      </c>
      <c r="P13" s="37">
        <v>0</v>
      </c>
      <c r="Q13" s="37">
        <v>11</v>
      </c>
      <c r="R13" s="85">
        <f t="shared" si="0"/>
        <v>0</v>
      </c>
      <c r="S13" s="85">
        <f t="shared" si="0"/>
        <v>0</v>
      </c>
      <c r="T13" s="85">
        <f t="shared" si="4"/>
        <v>0</v>
      </c>
      <c r="U13" s="55">
        <f t="shared" si="1"/>
        <v>-7</v>
      </c>
      <c r="W13" s="37">
        <v>0</v>
      </c>
      <c r="X13" s="37">
        <v>0</v>
      </c>
      <c r="Y13" s="55">
        <f t="shared" si="5"/>
        <v>0</v>
      </c>
      <c r="AA13" s="34">
        <f>W13*'EQUIP SUM (UNCLASS)'!Z13</f>
        <v>0</v>
      </c>
      <c r="AB13" s="61">
        <f>X13*'EQUIP SUM (UNCLASS)'!Z13</f>
        <v>0</v>
      </c>
      <c r="AC13" s="34">
        <f>W13*'EQUIP SUM (UNCLASS)'!AA13</f>
        <v>0</v>
      </c>
      <c r="AD13" s="61">
        <f>X13*'EQUIP SUM (UNCLASS)'!AA13</f>
        <v>0</v>
      </c>
      <c r="AE13" s="34">
        <f>W13*'EQUIP SUM (UNCLASS)'!AB13</f>
        <v>0</v>
      </c>
      <c r="AF13" s="61">
        <f>X13*'EQUIP SUM (UNCLASS)'!AB13</f>
        <v>0</v>
      </c>
      <c r="AH13" s="34">
        <f>W13*'EQUIP SUM (UNCLASS)'!AC13</f>
        <v>0</v>
      </c>
      <c r="AI13" s="61">
        <f>X13*'EQUIP SUM (UNCLASS)'!AC13</f>
        <v>0</v>
      </c>
      <c r="AJ13" s="34">
        <f t="shared" si="2"/>
        <v>0</v>
      </c>
      <c r="AK13" s="61">
        <f t="shared" si="2"/>
        <v>0</v>
      </c>
      <c r="AL13" s="34">
        <f t="shared" si="3"/>
        <v>0</v>
      </c>
      <c r="AM13" s="61">
        <f t="shared" si="3"/>
        <v>0</v>
      </c>
      <c r="AO13" s="28">
        <f>W13*'EQUIP SUM (UNCLASS)'!AE13</f>
        <v>0</v>
      </c>
      <c r="AP13" s="61">
        <f>X13*'EQUIP SUM (UNCLASS)'!AE13</f>
        <v>0</v>
      </c>
      <c r="AQ13" s="28">
        <f>W13*'EQUIP SUM (UNCLASS)'!AF13</f>
        <v>0</v>
      </c>
      <c r="AR13" s="61">
        <f>X13*'EQUIP SUM (UNCLASS)'!AF13</f>
        <v>0</v>
      </c>
      <c r="AS13" s="28">
        <f>W13*'EQUIP SUM (UNCLASS)'!AG13</f>
        <v>0</v>
      </c>
      <c r="AT13" s="61">
        <f>X13*'EQUIP SUM (UNCLASS)'!AG13</f>
        <v>0</v>
      </c>
      <c r="AU13" s="28">
        <f>W13*'EQUIP SUM (UNCLASS)'!AH13</f>
        <v>0</v>
      </c>
      <c r="AV13" s="61">
        <f>X13*'EQUIP SUM (UNCLASS)'!AH13</f>
        <v>0</v>
      </c>
      <c r="AW13" s="28">
        <f>W13*'EQUIP SUM (UNCLASS)'!AI13/2000</f>
        <v>0</v>
      </c>
      <c r="AX13" s="61">
        <f>X13*'EQUIP SUM (UNCLASS)'!AI13/2000</f>
        <v>0</v>
      </c>
      <c r="AY13" s="28">
        <f>W13*'EQUIP SUM (UNCLASS)'!AJ13</f>
        <v>0</v>
      </c>
      <c r="AZ13" s="61">
        <f>X13*'EQUIP SUM (UNCLASS)'!AJ13</f>
        <v>0</v>
      </c>
      <c r="BA13" s="28">
        <f>W13*'EQUIP SUM (UNCLASS)'!AK13</f>
        <v>0</v>
      </c>
      <c r="BB13" s="61">
        <f>X13*'EQUIP SUM (UNCLASS)'!AK13</f>
        <v>0</v>
      </c>
      <c r="BC13" s="28">
        <f>W13*'EQUIP SUM (UNCLASS)'!AL13</f>
        <v>0</v>
      </c>
      <c r="BD13" s="61">
        <f>X13*'EQUIP SUM (UNCLASS)'!AL13</f>
        <v>0</v>
      </c>
      <c r="BE13" s="28">
        <f>W13*'EQUIP SUM (UNCLASS)'!AM13</f>
        <v>0</v>
      </c>
      <c r="BF13" s="61">
        <f>X13*'EQUIP SUM (UNCLASS)'!AM13</f>
        <v>0</v>
      </c>
      <c r="BH13" s="28">
        <f>Y13*'EQUIP SUM (UNCLASS)'!AO13</f>
        <v>0</v>
      </c>
      <c r="BI13" s="61">
        <f>Y13*'EQUIP SUM (UNCLASS)'!AP13</f>
        <v>0</v>
      </c>
      <c r="BJ13" s="28">
        <f>Y13*'EQUIP SUM (UNCLASS)'!AQ13</f>
        <v>0</v>
      </c>
      <c r="BK13" s="61">
        <f>Y13*'EQUIP SUM (UNCLASS)'!AR13</f>
        <v>0</v>
      </c>
      <c r="BL13" s="28">
        <f>Y13*'EQUIP SUM (UNCLASS)'!AS13</f>
        <v>0</v>
      </c>
      <c r="BM13" s="61">
        <f>Y13*'EQUIP SUM (UNCLASS)'!AT13</f>
        <v>0</v>
      </c>
      <c r="BO13" s="28">
        <f>W13*'EQUIP SUM (UNCLASS)'!AX13</f>
        <v>0</v>
      </c>
      <c r="BP13" s="61">
        <f>X13*'EQUIP SUM (UNCLASS)'!AX13</f>
        <v>0</v>
      </c>
      <c r="BQ13" s="28">
        <f>W13*'EQUIP SUM (UNCLASS)'!BB13</f>
        <v>0</v>
      </c>
      <c r="BR13" s="61">
        <f>X13*'EQUIP SUM (UNCLASS)'!BB13</f>
        <v>0</v>
      </c>
      <c r="CX13" s="37">
        <f t="shared" ref="CX13:DJ13" si="16">CX11</f>
        <v>0</v>
      </c>
      <c r="CY13" s="37">
        <f t="shared" si="16"/>
        <v>0</v>
      </c>
      <c r="CZ13" s="37">
        <f t="shared" si="16"/>
        <v>0</v>
      </c>
      <c r="DA13" s="37">
        <f t="shared" si="16"/>
        <v>0</v>
      </c>
      <c r="DB13" s="37">
        <f t="shared" si="16"/>
        <v>1</v>
      </c>
      <c r="DC13" s="37">
        <f t="shared" si="16"/>
        <v>0</v>
      </c>
      <c r="DD13" s="37">
        <f t="shared" si="16"/>
        <v>0</v>
      </c>
      <c r="DE13" s="37">
        <f t="shared" si="16"/>
        <v>0</v>
      </c>
      <c r="DF13" s="37">
        <f t="shared" si="16"/>
        <v>0</v>
      </c>
      <c r="DG13" s="37">
        <f t="shared" si="16"/>
        <v>0</v>
      </c>
      <c r="DH13" s="37">
        <f t="shared" si="16"/>
        <v>0</v>
      </c>
      <c r="DI13" s="37">
        <f t="shared" si="16"/>
        <v>0</v>
      </c>
      <c r="DJ13" s="37">
        <f t="shared" si="16"/>
        <v>0</v>
      </c>
      <c r="DL13" s="29">
        <f t="shared" si="7"/>
        <v>6</v>
      </c>
      <c r="DM13" s="29">
        <f t="shared" si="7"/>
        <v>18</v>
      </c>
      <c r="DN13" s="29">
        <f t="shared" si="7"/>
        <v>10</v>
      </c>
      <c r="DO13" s="29">
        <f t="shared" si="7"/>
        <v>12</v>
      </c>
      <c r="DQ13" s="28">
        <f>12*'EQUIP SUM (UNCLASS)'!AD13</f>
        <v>9.24</v>
      </c>
      <c r="DR13" s="28">
        <f>12*'EQUIP SUM (UNCLASS)'!AD13</f>
        <v>9.24</v>
      </c>
      <c r="DS13" s="28">
        <f>12*'EQUIP SUM (UNCLASS)'!AD13</f>
        <v>9.24</v>
      </c>
      <c r="DT13" s="28">
        <f>12*'EQUIP SUM (UNCLASS)'!AD13</f>
        <v>9.24</v>
      </c>
    </row>
    <row r="14" spans="1:127" x14ac:dyDescent="0.25">
      <c r="A14" s="247"/>
      <c r="B14" s="125" t="s">
        <v>27</v>
      </c>
      <c r="C14" s="98">
        <v>0</v>
      </c>
      <c r="D14" s="60"/>
      <c r="E14" s="100"/>
      <c r="F14" s="117" t="s">
        <v>172</v>
      </c>
      <c r="G14" s="118">
        <v>13.59</v>
      </c>
      <c r="I14" s="94" t="s">
        <v>221</v>
      </c>
      <c r="J14" s="94" t="s">
        <v>418</v>
      </c>
      <c r="K14" s="95" t="s">
        <v>86</v>
      </c>
      <c r="L14" s="96">
        <f>(CX14*'EQUIP SUM (UNCLASS)'!M14)+(CY14*'EQUIP SUM (UNCLASS)'!N14)+(CZ14*'EQUIP SUM (UNCLASS)'!I14)+(DA14*'EQUIP SUM (UNCLASS)'!Q14)+(DB14*'EQUIP SUM (UNCLASS)'!E14)+(DC14*'EQUIP SUM (UNCLASS)'!H14)+(DD14*'EQUIP SUM (UNCLASS)'!D14)+(DE14*'EQUIP SUM (UNCLASS)'!F14)+(DF14*'EQUIP SUM (UNCLASS)'!G14)+(DG14*'EQUIP SUM (UNCLASS)'!J14)+(DH14*'EQUIP SUM (UNCLASS)'!L14)+(DI14*'EQUIP SUM (UNCLASS)'!K14)+(DJ14*'EQUIP SUM (UNCLASS)'!T14)</f>
        <v>0</v>
      </c>
      <c r="M14" s="55">
        <f>'EQUIP SUM (UNCLASS)'!R14+'EQUIP SUM (UNCLASS)'!S14</f>
        <v>0</v>
      </c>
      <c r="N14" s="85">
        <f>'EQUIP SUM (UNCLASS)'!R14</f>
        <v>0</v>
      </c>
      <c r="O14" s="85">
        <f>'EQUIP SUM (UNCLASS)'!S14:S176</f>
        <v>0</v>
      </c>
      <c r="P14" s="37">
        <v>0</v>
      </c>
      <c r="Q14" s="37">
        <v>0</v>
      </c>
      <c r="R14" s="85">
        <f t="shared" si="0"/>
        <v>0</v>
      </c>
      <c r="S14" s="85">
        <f t="shared" si="0"/>
        <v>0</v>
      </c>
      <c r="T14" s="85">
        <f t="shared" si="4"/>
        <v>0</v>
      </c>
      <c r="U14" s="55">
        <f t="shared" si="1"/>
        <v>0</v>
      </c>
      <c r="W14" s="37">
        <v>0</v>
      </c>
      <c r="X14" s="37">
        <v>0</v>
      </c>
      <c r="Y14" s="55">
        <f t="shared" si="5"/>
        <v>0</v>
      </c>
      <c r="AA14" s="34">
        <f>W14*'EQUIP SUM (UNCLASS)'!Z14</f>
        <v>0</v>
      </c>
      <c r="AB14" s="61">
        <f>X14*'EQUIP SUM (UNCLASS)'!Z14</f>
        <v>0</v>
      </c>
      <c r="AC14" s="34">
        <f>W14*'EQUIP SUM (UNCLASS)'!AA14</f>
        <v>0</v>
      </c>
      <c r="AD14" s="61">
        <f>X14*'EQUIP SUM (UNCLASS)'!AA14</f>
        <v>0</v>
      </c>
      <c r="AE14" s="34">
        <f>W14*'EQUIP SUM (UNCLASS)'!AB14</f>
        <v>0</v>
      </c>
      <c r="AF14" s="61">
        <f>X14*'EQUIP SUM (UNCLASS)'!AB14</f>
        <v>0</v>
      </c>
      <c r="AH14" s="34">
        <f>W14*'EQUIP SUM (UNCLASS)'!AC14</f>
        <v>0</v>
      </c>
      <c r="AI14" s="61">
        <f>X14*'EQUIP SUM (UNCLASS)'!AC14</f>
        <v>0</v>
      </c>
      <c r="AJ14" s="34">
        <f t="shared" si="2"/>
        <v>0</v>
      </c>
      <c r="AK14" s="61">
        <f t="shared" si="2"/>
        <v>0</v>
      </c>
      <c r="AL14" s="34">
        <f t="shared" si="3"/>
        <v>0</v>
      </c>
      <c r="AM14" s="61">
        <f t="shared" si="3"/>
        <v>0</v>
      </c>
      <c r="AO14" s="28">
        <f>W14*'EQUIP SUM (UNCLASS)'!AE14</f>
        <v>0</v>
      </c>
      <c r="AP14" s="61">
        <f>X14*'EQUIP SUM (UNCLASS)'!AE14</f>
        <v>0</v>
      </c>
      <c r="AQ14" s="28">
        <f>W14*'EQUIP SUM (UNCLASS)'!AF14</f>
        <v>0</v>
      </c>
      <c r="AR14" s="61">
        <f>X14*'EQUIP SUM (UNCLASS)'!AF14</f>
        <v>0</v>
      </c>
      <c r="AS14" s="28">
        <f>W14*'EQUIP SUM (UNCLASS)'!AG14</f>
        <v>0</v>
      </c>
      <c r="AT14" s="61">
        <f>X14*'EQUIP SUM (UNCLASS)'!AG14</f>
        <v>0</v>
      </c>
      <c r="AU14" s="28">
        <f>W14*'EQUIP SUM (UNCLASS)'!AH14</f>
        <v>0</v>
      </c>
      <c r="AV14" s="61">
        <f>X14*'EQUIP SUM (UNCLASS)'!AH14</f>
        <v>0</v>
      </c>
      <c r="AW14" s="28">
        <f>W14*'EQUIP SUM (UNCLASS)'!AI14/2000</f>
        <v>0</v>
      </c>
      <c r="AX14" s="61">
        <f>X14*'EQUIP SUM (UNCLASS)'!AI14/2000</f>
        <v>0</v>
      </c>
      <c r="AY14" s="28">
        <f>W14*'EQUIP SUM (UNCLASS)'!AJ14</f>
        <v>0</v>
      </c>
      <c r="AZ14" s="61">
        <f>X14*'EQUIP SUM (UNCLASS)'!AJ14</f>
        <v>0</v>
      </c>
      <c r="BA14" s="28">
        <f>W14*'EQUIP SUM (UNCLASS)'!AK14</f>
        <v>0</v>
      </c>
      <c r="BB14" s="61">
        <f>X14*'EQUIP SUM (UNCLASS)'!AK14</f>
        <v>0</v>
      </c>
      <c r="BC14" s="28">
        <f>W14*'EQUIP SUM (UNCLASS)'!AL14</f>
        <v>0</v>
      </c>
      <c r="BD14" s="61">
        <f>X14*'EQUIP SUM (UNCLASS)'!AL14</f>
        <v>0</v>
      </c>
      <c r="BE14" s="28">
        <f>W14*'EQUIP SUM (UNCLASS)'!AM14</f>
        <v>0</v>
      </c>
      <c r="BF14" s="61">
        <f>X14*'EQUIP SUM (UNCLASS)'!AM14</f>
        <v>0</v>
      </c>
      <c r="BH14" s="28">
        <f>Y14*'EQUIP SUM (UNCLASS)'!AO14</f>
        <v>0</v>
      </c>
      <c r="BI14" s="61">
        <f>Y14*'EQUIP SUM (UNCLASS)'!AP14</f>
        <v>0</v>
      </c>
      <c r="BJ14" s="28">
        <f>Y14*'EQUIP SUM (UNCLASS)'!AQ14</f>
        <v>0</v>
      </c>
      <c r="BK14" s="61">
        <f>Y14*'EQUIP SUM (UNCLASS)'!AR14</f>
        <v>0</v>
      </c>
      <c r="BL14" s="28">
        <f>Y14*'EQUIP SUM (UNCLASS)'!AS14</f>
        <v>0</v>
      </c>
      <c r="BM14" s="61">
        <f>Y14*'EQUIP SUM (UNCLASS)'!AT14</f>
        <v>0</v>
      </c>
      <c r="BO14" s="28">
        <f>W14*'EQUIP SUM (UNCLASS)'!AX14</f>
        <v>0</v>
      </c>
      <c r="BP14" s="61">
        <f>X14*'EQUIP SUM (UNCLASS)'!AX14</f>
        <v>0</v>
      </c>
      <c r="BQ14" s="28">
        <f>W14*'EQUIP SUM (UNCLASS)'!BB14</f>
        <v>0</v>
      </c>
      <c r="BR14" s="61">
        <f>X14*'EQUIP SUM (UNCLASS)'!BB14</f>
        <v>0</v>
      </c>
      <c r="CX14" s="37">
        <f t="shared" ref="CX14:DJ14" si="17">CX13</f>
        <v>0</v>
      </c>
      <c r="CY14" s="37">
        <f t="shared" si="17"/>
        <v>0</v>
      </c>
      <c r="CZ14" s="37">
        <f t="shared" si="17"/>
        <v>0</v>
      </c>
      <c r="DA14" s="37">
        <f t="shared" si="17"/>
        <v>0</v>
      </c>
      <c r="DB14" s="37">
        <f t="shared" si="17"/>
        <v>1</v>
      </c>
      <c r="DC14" s="37">
        <f t="shared" si="17"/>
        <v>0</v>
      </c>
      <c r="DD14" s="37">
        <f t="shared" si="17"/>
        <v>0</v>
      </c>
      <c r="DE14" s="37">
        <f t="shared" si="17"/>
        <v>0</v>
      </c>
      <c r="DF14" s="37">
        <f t="shared" si="17"/>
        <v>0</v>
      </c>
      <c r="DG14" s="37">
        <f t="shared" si="17"/>
        <v>0</v>
      </c>
      <c r="DH14" s="37">
        <f t="shared" si="17"/>
        <v>0</v>
      </c>
      <c r="DI14" s="37">
        <f t="shared" si="17"/>
        <v>0</v>
      </c>
      <c r="DJ14" s="37">
        <f t="shared" si="17"/>
        <v>0</v>
      </c>
      <c r="DL14" s="29">
        <f t="shared" si="7"/>
        <v>6</v>
      </c>
      <c r="DM14" s="29">
        <f t="shared" si="7"/>
        <v>18</v>
      </c>
      <c r="DN14" s="29">
        <f t="shared" si="7"/>
        <v>10</v>
      </c>
      <c r="DO14" s="29">
        <f t="shared" si="7"/>
        <v>12</v>
      </c>
      <c r="DQ14" s="28">
        <f>12*'EQUIP SUM (UNCLASS)'!AD14</f>
        <v>12</v>
      </c>
      <c r="DR14" s="28">
        <f>12*'EQUIP SUM (UNCLASS)'!AD14</f>
        <v>12</v>
      </c>
      <c r="DS14" s="28">
        <f>12*'EQUIP SUM (UNCLASS)'!AD14</f>
        <v>12</v>
      </c>
      <c r="DT14" s="28">
        <f>12*'EQUIP SUM (UNCLASS)'!AD14</f>
        <v>12</v>
      </c>
    </row>
    <row r="15" spans="1:127" x14ac:dyDescent="0.25">
      <c r="A15" s="247"/>
      <c r="B15" s="125" t="s">
        <v>25</v>
      </c>
      <c r="C15" s="98">
        <v>0</v>
      </c>
      <c r="D15" s="100"/>
      <c r="E15" s="100"/>
      <c r="F15" s="117" t="s">
        <v>173</v>
      </c>
      <c r="G15" s="118">
        <v>9.92</v>
      </c>
      <c r="I15" s="94" t="s">
        <v>222</v>
      </c>
      <c r="J15" s="94" t="s">
        <v>420</v>
      </c>
      <c r="K15" s="95" t="s">
        <v>85</v>
      </c>
      <c r="L15" s="96">
        <f>(CX15*'EQUIP SUM (UNCLASS)'!M15)+(CY15*'EQUIP SUM (UNCLASS)'!N15)+(CZ15*'EQUIP SUM (UNCLASS)'!I15)+(DA15*'EQUIP SUM (UNCLASS)'!Q15)+(DB15*'EQUIP SUM (UNCLASS)'!E15)+(DC15*'EQUIP SUM (UNCLASS)'!H15)+(DD15*'EQUIP SUM (UNCLASS)'!D15)+(DE15*'EQUIP SUM (UNCLASS)'!F15)+(DF15*'EQUIP SUM (UNCLASS)'!G15)+(DG15*'EQUIP SUM (UNCLASS)'!J15)+(DH15*'EQUIP SUM (UNCLASS)'!L15)+(DI15*'EQUIP SUM (UNCLASS)'!K15)+(DJ15*'EQUIP SUM (UNCLASS)'!T15)</f>
        <v>0</v>
      </c>
      <c r="M15" s="55">
        <f>'EQUIP SUM (UNCLASS)'!R15+'EQUIP SUM (UNCLASS)'!S15</f>
        <v>10</v>
      </c>
      <c r="N15" s="85">
        <f>'EQUIP SUM (UNCLASS)'!R15</f>
        <v>5</v>
      </c>
      <c r="O15" s="85">
        <f>'EQUIP SUM (UNCLASS)'!S15:S177</f>
        <v>5</v>
      </c>
      <c r="P15" s="37">
        <v>5</v>
      </c>
      <c r="Q15" s="37">
        <v>0</v>
      </c>
      <c r="R15" s="85">
        <f t="shared" si="0"/>
        <v>0</v>
      </c>
      <c r="S15" s="85">
        <f t="shared" si="0"/>
        <v>5</v>
      </c>
      <c r="T15" s="85">
        <f t="shared" si="4"/>
        <v>5</v>
      </c>
      <c r="U15" s="55">
        <f t="shared" si="1"/>
        <v>-5</v>
      </c>
      <c r="W15" s="37">
        <v>0</v>
      </c>
      <c r="X15" s="37">
        <v>0</v>
      </c>
      <c r="Y15" s="55">
        <f t="shared" si="5"/>
        <v>0</v>
      </c>
      <c r="AA15" s="34">
        <f>W15*'EQUIP SUM (UNCLASS)'!Z15</f>
        <v>0</v>
      </c>
      <c r="AB15" s="61">
        <f>X15*'EQUIP SUM (UNCLASS)'!Z15</f>
        <v>0</v>
      </c>
      <c r="AC15" s="34">
        <f>W15*'EQUIP SUM (UNCLASS)'!AA15</f>
        <v>0</v>
      </c>
      <c r="AD15" s="61">
        <f>X15*'EQUIP SUM (UNCLASS)'!AA15</f>
        <v>0</v>
      </c>
      <c r="AE15" s="34">
        <f>W15*'EQUIP SUM (UNCLASS)'!AB15</f>
        <v>0</v>
      </c>
      <c r="AF15" s="61">
        <f>X15*'EQUIP SUM (UNCLASS)'!AB15</f>
        <v>0</v>
      </c>
      <c r="AH15" s="34">
        <f>W15*'EQUIP SUM (UNCLASS)'!AC15</f>
        <v>0</v>
      </c>
      <c r="AI15" s="61">
        <f>X15*'EQUIP SUM (UNCLASS)'!AC15</f>
        <v>0</v>
      </c>
      <c r="AJ15" s="34">
        <f t="shared" si="2"/>
        <v>0</v>
      </c>
      <c r="AK15" s="61">
        <f t="shared" si="2"/>
        <v>0</v>
      </c>
      <c r="AL15" s="34">
        <f t="shared" si="3"/>
        <v>0</v>
      </c>
      <c r="AM15" s="61">
        <f t="shared" si="3"/>
        <v>0</v>
      </c>
      <c r="AO15" s="28">
        <f>W15*'EQUIP SUM (UNCLASS)'!AE15</f>
        <v>0</v>
      </c>
      <c r="AP15" s="61">
        <f>X15*'EQUIP SUM (UNCLASS)'!AE15</f>
        <v>0</v>
      </c>
      <c r="AQ15" s="28">
        <f>W15*'EQUIP SUM (UNCLASS)'!AF15</f>
        <v>0</v>
      </c>
      <c r="AR15" s="61">
        <f>X15*'EQUIP SUM (UNCLASS)'!AF15</f>
        <v>0</v>
      </c>
      <c r="AS15" s="28">
        <f>W15*'EQUIP SUM (UNCLASS)'!AG15</f>
        <v>0</v>
      </c>
      <c r="AT15" s="61">
        <f>X15*'EQUIP SUM (UNCLASS)'!AG15</f>
        <v>0</v>
      </c>
      <c r="AU15" s="28">
        <f>W15*'EQUIP SUM (UNCLASS)'!AH15</f>
        <v>0</v>
      </c>
      <c r="AV15" s="61">
        <f>X15*'EQUIP SUM (UNCLASS)'!AH15</f>
        <v>0</v>
      </c>
      <c r="AW15" s="28">
        <f>W15*'EQUIP SUM (UNCLASS)'!AI15/2000</f>
        <v>0</v>
      </c>
      <c r="AX15" s="61">
        <f>X15*'EQUIP SUM (UNCLASS)'!AI15/2000</f>
        <v>0</v>
      </c>
      <c r="AY15" s="28">
        <f>W15*'EQUIP SUM (UNCLASS)'!AJ15</f>
        <v>0</v>
      </c>
      <c r="AZ15" s="61">
        <f>X15*'EQUIP SUM (UNCLASS)'!AJ15</f>
        <v>0</v>
      </c>
      <c r="BA15" s="28">
        <f>W15*'EQUIP SUM (UNCLASS)'!AK15</f>
        <v>0</v>
      </c>
      <c r="BB15" s="61">
        <f>X15*'EQUIP SUM (UNCLASS)'!AK15</f>
        <v>0</v>
      </c>
      <c r="BC15" s="28">
        <f>W15*'EQUIP SUM (UNCLASS)'!AL15</f>
        <v>0</v>
      </c>
      <c r="BD15" s="61">
        <f>X15*'EQUIP SUM (UNCLASS)'!AL15</f>
        <v>0</v>
      </c>
      <c r="BE15" s="28">
        <f>W15*'EQUIP SUM (UNCLASS)'!AM15</f>
        <v>0</v>
      </c>
      <c r="BF15" s="61">
        <f>X15*'EQUIP SUM (UNCLASS)'!AM15</f>
        <v>0</v>
      </c>
      <c r="BH15" s="28">
        <f>Y15*'EQUIP SUM (UNCLASS)'!AO15</f>
        <v>0</v>
      </c>
      <c r="BI15" s="61">
        <f>Y15*'EQUIP SUM (UNCLASS)'!AP15</f>
        <v>0</v>
      </c>
      <c r="BJ15" s="28">
        <f>Y15*'EQUIP SUM (UNCLASS)'!AQ15</f>
        <v>0</v>
      </c>
      <c r="BK15" s="61">
        <f>Y15*'EQUIP SUM (UNCLASS)'!AR15</f>
        <v>0</v>
      </c>
      <c r="BL15" s="28">
        <f>Y15*'EQUIP SUM (UNCLASS)'!AS15</f>
        <v>0</v>
      </c>
      <c r="BM15" s="61">
        <f>Y15*'EQUIP SUM (UNCLASS)'!AT15</f>
        <v>0</v>
      </c>
      <c r="BO15" s="28">
        <f>W15*'EQUIP SUM (UNCLASS)'!AX15</f>
        <v>0</v>
      </c>
      <c r="BP15" s="61">
        <f>X15*'EQUIP SUM (UNCLASS)'!AX15</f>
        <v>0</v>
      </c>
      <c r="BQ15" s="28">
        <f>W15*'EQUIP SUM (UNCLASS)'!BB15</f>
        <v>0</v>
      </c>
      <c r="BR15" s="61">
        <f>X15*'EQUIP SUM (UNCLASS)'!BB15</f>
        <v>0</v>
      </c>
      <c r="CX15" s="37">
        <f t="shared" ref="CX15:DJ15" si="18">CX13</f>
        <v>0</v>
      </c>
      <c r="CY15" s="37">
        <f t="shared" si="18"/>
        <v>0</v>
      </c>
      <c r="CZ15" s="37">
        <f t="shared" si="18"/>
        <v>0</v>
      </c>
      <c r="DA15" s="37">
        <f t="shared" si="18"/>
        <v>0</v>
      </c>
      <c r="DB15" s="37">
        <f t="shared" si="18"/>
        <v>1</v>
      </c>
      <c r="DC15" s="37">
        <f t="shared" si="18"/>
        <v>0</v>
      </c>
      <c r="DD15" s="37">
        <f t="shared" si="18"/>
        <v>0</v>
      </c>
      <c r="DE15" s="37">
        <f t="shared" si="18"/>
        <v>0</v>
      </c>
      <c r="DF15" s="37">
        <f t="shared" si="18"/>
        <v>0</v>
      </c>
      <c r="DG15" s="37">
        <f t="shared" si="18"/>
        <v>0</v>
      </c>
      <c r="DH15" s="37">
        <f t="shared" si="18"/>
        <v>0</v>
      </c>
      <c r="DI15" s="37">
        <f t="shared" si="18"/>
        <v>0</v>
      </c>
      <c r="DJ15" s="37">
        <f t="shared" si="18"/>
        <v>0</v>
      </c>
      <c r="DL15" s="29">
        <f t="shared" si="7"/>
        <v>6</v>
      </c>
      <c r="DM15" s="29">
        <f t="shared" si="7"/>
        <v>18</v>
      </c>
      <c r="DN15" s="29">
        <f t="shared" si="7"/>
        <v>10</v>
      </c>
      <c r="DO15" s="29">
        <f t="shared" si="7"/>
        <v>12</v>
      </c>
      <c r="DQ15" s="28">
        <f>DM15*'EQUIP SUM (UNCLASS)'!AD15</f>
        <v>126</v>
      </c>
      <c r="DR15" s="28">
        <f>DM15*'EQUIP SUM (UNCLASS)'!AD15</f>
        <v>126</v>
      </c>
      <c r="DS15" s="28">
        <f>DO15*'EQUIP SUM (UNCLASS)'!AD15</f>
        <v>84</v>
      </c>
      <c r="DT15" s="28">
        <f>DO15*'EQUIP SUM (UNCLASS)'!AD15</f>
        <v>84</v>
      </c>
    </row>
    <row r="16" spans="1:127" x14ac:dyDescent="0.25">
      <c r="A16" s="247"/>
      <c r="B16" s="125" t="s">
        <v>23</v>
      </c>
      <c r="C16" s="98">
        <v>0</v>
      </c>
      <c r="D16" s="100"/>
      <c r="E16" s="100"/>
      <c r="F16" s="117" t="s">
        <v>208</v>
      </c>
      <c r="G16" s="118">
        <v>2.06</v>
      </c>
      <c r="I16" s="94" t="s">
        <v>223</v>
      </c>
      <c r="J16" s="94" t="s">
        <v>437</v>
      </c>
      <c r="K16" s="95" t="s">
        <v>380</v>
      </c>
      <c r="L16" s="96">
        <f>(CX16*'EQUIP SUM (UNCLASS)'!M16)+(CY16*'EQUIP SUM (UNCLASS)'!N16)+(CZ16*'EQUIP SUM (UNCLASS)'!I16)+(DA16*'EQUIP SUM (UNCLASS)'!Q16)+(DB16*'EQUIP SUM (UNCLASS)'!E16)+(DC16*'EQUIP SUM (UNCLASS)'!H16)+(DD16*'EQUIP SUM (UNCLASS)'!D16)+(DE16*'EQUIP SUM (UNCLASS)'!F16)+(DF16*'EQUIP SUM (UNCLASS)'!G16)+(DG16*'EQUIP SUM (UNCLASS)'!J16)+(DH16*'EQUIP SUM (UNCLASS)'!L16)+(DI16*'EQUIP SUM (UNCLASS)'!K16)+(DJ16*'EQUIP SUM (UNCLASS)'!T16)</f>
        <v>0</v>
      </c>
      <c r="M16" s="55">
        <f>'EQUIP SUM (UNCLASS)'!R16+'EQUIP SUM (UNCLASS)'!S16</f>
        <v>21</v>
      </c>
      <c r="N16" s="85">
        <f>'EQUIP SUM (UNCLASS)'!R16</f>
        <v>11</v>
      </c>
      <c r="O16" s="85">
        <f>'EQUIP SUM (UNCLASS)'!S16:S178</f>
        <v>10</v>
      </c>
      <c r="P16" s="37">
        <v>11</v>
      </c>
      <c r="Q16" s="37">
        <v>2</v>
      </c>
      <c r="R16" s="85">
        <f t="shared" si="0"/>
        <v>0</v>
      </c>
      <c r="S16" s="85">
        <f t="shared" si="0"/>
        <v>8</v>
      </c>
      <c r="T16" s="85">
        <f t="shared" si="4"/>
        <v>8</v>
      </c>
      <c r="U16" s="55">
        <f t="shared" si="1"/>
        <v>-13</v>
      </c>
      <c r="W16" s="37">
        <v>0</v>
      </c>
      <c r="X16" s="37">
        <v>0</v>
      </c>
      <c r="Y16" s="55">
        <f t="shared" si="5"/>
        <v>0</v>
      </c>
      <c r="AA16" s="34">
        <f>W16*'EQUIP SUM (UNCLASS)'!Z16</f>
        <v>0</v>
      </c>
      <c r="AB16" s="61">
        <f>X16*'EQUIP SUM (UNCLASS)'!Z16</f>
        <v>0</v>
      </c>
      <c r="AC16" s="34">
        <f>W16*'EQUIP SUM (UNCLASS)'!AA16</f>
        <v>0</v>
      </c>
      <c r="AD16" s="61">
        <f>X16*'EQUIP SUM (UNCLASS)'!AA16</f>
        <v>0</v>
      </c>
      <c r="AE16" s="34">
        <f>W16*'EQUIP SUM (UNCLASS)'!AB16</f>
        <v>0</v>
      </c>
      <c r="AF16" s="61">
        <f>X16*'EQUIP SUM (UNCLASS)'!AB16</f>
        <v>0</v>
      </c>
      <c r="AH16" s="34">
        <f>W16*'EQUIP SUM (UNCLASS)'!AC16</f>
        <v>0</v>
      </c>
      <c r="AI16" s="61">
        <f>X16*'EQUIP SUM (UNCLASS)'!AC16</f>
        <v>0</v>
      </c>
      <c r="AJ16" s="34">
        <f t="shared" si="2"/>
        <v>0</v>
      </c>
      <c r="AK16" s="61">
        <f t="shared" si="2"/>
        <v>0</v>
      </c>
      <c r="AL16" s="34">
        <f t="shared" si="3"/>
        <v>0</v>
      </c>
      <c r="AM16" s="61">
        <f t="shared" si="3"/>
        <v>0</v>
      </c>
      <c r="AO16" s="28">
        <f>W16*'EQUIP SUM (UNCLASS)'!AE16</f>
        <v>0</v>
      </c>
      <c r="AP16" s="61">
        <f>X16*'EQUIP SUM (UNCLASS)'!AE16</f>
        <v>0</v>
      </c>
      <c r="AQ16" s="28">
        <f>W16*'EQUIP SUM (UNCLASS)'!AF16</f>
        <v>0</v>
      </c>
      <c r="AR16" s="61">
        <f>X16*'EQUIP SUM (UNCLASS)'!AF16</f>
        <v>0</v>
      </c>
      <c r="AS16" s="28">
        <f>W16*'EQUIP SUM (UNCLASS)'!AG16</f>
        <v>0</v>
      </c>
      <c r="AT16" s="61">
        <f>X16*'EQUIP SUM (UNCLASS)'!AG16</f>
        <v>0</v>
      </c>
      <c r="AU16" s="28">
        <f>W16*'EQUIP SUM (UNCLASS)'!AH16</f>
        <v>0</v>
      </c>
      <c r="AV16" s="61">
        <f>X16*'EQUIP SUM (UNCLASS)'!AH16</f>
        <v>0</v>
      </c>
      <c r="AW16" s="28">
        <f>W16*'EQUIP SUM (UNCLASS)'!AI16/2000</f>
        <v>0</v>
      </c>
      <c r="AX16" s="61">
        <f>X16*'EQUIP SUM (UNCLASS)'!AI16/2000</f>
        <v>0</v>
      </c>
      <c r="AY16" s="28">
        <f>W16*'EQUIP SUM (UNCLASS)'!AJ16</f>
        <v>0</v>
      </c>
      <c r="AZ16" s="61">
        <f>X16*'EQUIP SUM (UNCLASS)'!AJ16</f>
        <v>0</v>
      </c>
      <c r="BA16" s="28">
        <f>W16*'EQUIP SUM (UNCLASS)'!AK16</f>
        <v>0</v>
      </c>
      <c r="BB16" s="61">
        <f>X16*'EQUIP SUM (UNCLASS)'!AK16</f>
        <v>0</v>
      </c>
      <c r="BC16" s="28">
        <f>W16*'EQUIP SUM (UNCLASS)'!AL16</f>
        <v>0</v>
      </c>
      <c r="BD16" s="61">
        <f>X16*'EQUIP SUM (UNCLASS)'!AL16</f>
        <v>0</v>
      </c>
      <c r="BE16" s="28">
        <f>W16*'EQUIP SUM (UNCLASS)'!AM16</f>
        <v>0</v>
      </c>
      <c r="BF16" s="61">
        <f>X16*'EQUIP SUM (UNCLASS)'!AM16</f>
        <v>0</v>
      </c>
      <c r="BH16" s="28">
        <f>Y16*'EQUIP SUM (UNCLASS)'!AO16</f>
        <v>0</v>
      </c>
      <c r="BI16" s="61">
        <f>Y16*'EQUIP SUM (UNCLASS)'!AP16</f>
        <v>0</v>
      </c>
      <c r="BJ16" s="28">
        <f>Y16*'EQUIP SUM (UNCLASS)'!AQ16</f>
        <v>0</v>
      </c>
      <c r="BK16" s="61">
        <f>Y16*'EQUIP SUM (UNCLASS)'!AR16</f>
        <v>0</v>
      </c>
      <c r="BL16" s="28">
        <f>Y16*'EQUIP SUM (UNCLASS)'!AS16</f>
        <v>0</v>
      </c>
      <c r="BM16" s="61">
        <f>Y16*'EQUIP SUM (UNCLASS)'!AT16</f>
        <v>0</v>
      </c>
      <c r="BO16" s="28">
        <f>W16*'EQUIP SUM (UNCLASS)'!AX16</f>
        <v>0</v>
      </c>
      <c r="BP16" s="61">
        <f>X16*'EQUIP SUM (UNCLASS)'!AX16</f>
        <v>0</v>
      </c>
      <c r="BQ16" s="28">
        <f>W16*'EQUIP SUM (UNCLASS)'!BB16</f>
        <v>0</v>
      </c>
      <c r="BR16" s="61">
        <f>X16*'EQUIP SUM (UNCLASS)'!BB16</f>
        <v>0</v>
      </c>
      <c r="CX16" s="37">
        <f t="shared" ref="CX16:DJ16" si="19">CX15</f>
        <v>0</v>
      </c>
      <c r="CY16" s="37">
        <f t="shared" si="19"/>
        <v>0</v>
      </c>
      <c r="CZ16" s="37">
        <f t="shared" si="19"/>
        <v>0</v>
      </c>
      <c r="DA16" s="37">
        <f t="shared" si="19"/>
        <v>0</v>
      </c>
      <c r="DB16" s="37">
        <f t="shared" si="19"/>
        <v>1</v>
      </c>
      <c r="DC16" s="37">
        <f t="shared" si="19"/>
        <v>0</v>
      </c>
      <c r="DD16" s="37">
        <f t="shared" si="19"/>
        <v>0</v>
      </c>
      <c r="DE16" s="37">
        <f t="shared" si="19"/>
        <v>0</v>
      </c>
      <c r="DF16" s="37">
        <f t="shared" si="19"/>
        <v>0</v>
      </c>
      <c r="DG16" s="37">
        <f t="shared" si="19"/>
        <v>0</v>
      </c>
      <c r="DH16" s="37">
        <f t="shared" si="19"/>
        <v>0</v>
      </c>
      <c r="DI16" s="37">
        <f t="shared" si="19"/>
        <v>0</v>
      </c>
      <c r="DJ16" s="37">
        <f t="shared" si="19"/>
        <v>0</v>
      </c>
      <c r="DL16" s="29">
        <f t="shared" si="7"/>
        <v>6</v>
      </c>
      <c r="DM16" s="29">
        <f t="shared" si="7"/>
        <v>18</v>
      </c>
      <c r="DN16" s="29">
        <f t="shared" si="7"/>
        <v>10</v>
      </c>
      <c r="DO16" s="29">
        <f t="shared" si="7"/>
        <v>12</v>
      </c>
      <c r="DQ16" s="28">
        <f>DM16*'EQUIP SUM (UNCLASS)'!AD16</f>
        <v>144</v>
      </c>
      <c r="DR16" s="28">
        <f>DM16*'EQUIP SUM (UNCLASS)'!AD16</f>
        <v>144</v>
      </c>
      <c r="DS16" s="28">
        <f>DO16*'EQUIP SUM (UNCLASS)'!AD16</f>
        <v>96</v>
      </c>
      <c r="DT16" s="28">
        <f>DO16*'EQUIP SUM (UNCLASS)'!AD16</f>
        <v>96</v>
      </c>
    </row>
    <row r="17" spans="1:124" x14ac:dyDescent="0.25">
      <c r="A17" s="247"/>
      <c r="B17" s="125" t="s">
        <v>130</v>
      </c>
      <c r="C17" s="98">
        <v>0</v>
      </c>
      <c r="D17" s="100"/>
      <c r="E17" s="100"/>
      <c r="F17" s="117" t="s">
        <v>174</v>
      </c>
      <c r="G17" s="118">
        <v>1.1000000000000001</v>
      </c>
      <c r="I17" s="94" t="s">
        <v>224</v>
      </c>
      <c r="J17" s="94" t="s">
        <v>419</v>
      </c>
      <c r="K17" s="95" t="s">
        <v>86</v>
      </c>
      <c r="L17" s="96">
        <f>(CX17*'EQUIP SUM (UNCLASS)'!M17)+(CY17*'EQUIP SUM (UNCLASS)'!N17)+(CZ17*'EQUIP SUM (UNCLASS)'!I17)+(DA17*'EQUIP SUM (UNCLASS)'!Q17)+(DB17*'EQUIP SUM (UNCLASS)'!E17)+(DC17*'EQUIP SUM (UNCLASS)'!H17)+(DD17*'EQUIP SUM (UNCLASS)'!D17)+(DE17*'EQUIP SUM (UNCLASS)'!F17)+(DF17*'EQUIP SUM (UNCLASS)'!G17)+(DG17*'EQUIP SUM (UNCLASS)'!J17)+(DH17*'EQUIP SUM (UNCLASS)'!L17)+(DI17*'EQUIP SUM (UNCLASS)'!K17)+(DJ17*'EQUIP SUM (UNCLASS)'!T17)</f>
        <v>0</v>
      </c>
      <c r="M17" s="55">
        <f>'EQUIP SUM (UNCLASS)'!R17+'EQUIP SUM (UNCLASS)'!S17</f>
        <v>0</v>
      </c>
      <c r="N17" s="85">
        <f>'EQUIP SUM (UNCLASS)'!R17</f>
        <v>0</v>
      </c>
      <c r="O17" s="85">
        <f>'EQUIP SUM (UNCLASS)'!S17:S179</f>
        <v>0</v>
      </c>
      <c r="P17" s="37">
        <v>0</v>
      </c>
      <c r="Q17" s="37">
        <v>0</v>
      </c>
      <c r="R17" s="85">
        <f t="shared" si="0"/>
        <v>0</v>
      </c>
      <c r="S17" s="85">
        <f t="shared" si="0"/>
        <v>0</v>
      </c>
      <c r="T17" s="85">
        <f t="shared" si="4"/>
        <v>0</v>
      </c>
      <c r="U17" s="55">
        <f t="shared" si="1"/>
        <v>0</v>
      </c>
      <c r="W17" s="37">
        <v>0</v>
      </c>
      <c r="X17" s="37">
        <v>0</v>
      </c>
      <c r="Y17" s="55">
        <f t="shared" si="5"/>
        <v>0</v>
      </c>
      <c r="AA17" s="34">
        <f>W17*'EQUIP SUM (UNCLASS)'!Z17</f>
        <v>0</v>
      </c>
      <c r="AB17" s="61">
        <f>X17*'EQUIP SUM (UNCLASS)'!Z17</f>
        <v>0</v>
      </c>
      <c r="AC17" s="34">
        <f>W17*'EQUIP SUM (UNCLASS)'!AA17</f>
        <v>0</v>
      </c>
      <c r="AD17" s="61">
        <f>X17*'EQUIP SUM (UNCLASS)'!AA17</f>
        <v>0</v>
      </c>
      <c r="AE17" s="34">
        <f>W17*'EQUIP SUM (UNCLASS)'!AB17</f>
        <v>0</v>
      </c>
      <c r="AF17" s="61">
        <f>X17*'EQUIP SUM (UNCLASS)'!AB17</f>
        <v>0</v>
      </c>
      <c r="AH17" s="34">
        <f>W17*'EQUIP SUM (UNCLASS)'!AC17</f>
        <v>0</v>
      </c>
      <c r="AI17" s="61">
        <f>X17*'EQUIP SUM (UNCLASS)'!AC17</f>
        <v>0</v>
      </c>
      <c r="AJ17" s="34">
        <f t="shared" si="2"/>
        <v>0</v>
      </c>
      <c r="AK17" s="61">
        <f t="shared" si="2"/>
        <v>0</v>
      </c>
      <c r="AL17" s="34">
        <f t="shared" si="3"/>
        <v>0</v>
      </c>
      <c r="AM17" s="61">
        <f t="shared" si="3"/>
        <v>0</v>
      </c>
      <c r="AO17" s="28">
        <f>W17*'EQUIP SUM (UNCLASS)'!AE17</f>
        <v>0</v>
      </c>
      <c r="AP17" s="61">
        <f>X17*'EQUIP SUM (UNCLASS)'!AE17</f>
        <v>0</v>
      </c>
      <c r="AQ17" s="28">
        <f>W17*'EQUIP SUM (UNCLASS)'!AF17</f>
        <v>0</v>
      </c>
      <c r="AR17" s="61">
        <f>X17*'EQUIP SUM (UNCLASS)'!AF17</f>
        <v>0</v>
      </c>
      <c r="AS17" s="28">
        <f>W17*'EQUIP SUM (UNCLASS)'!AG17</f>
        <v>0</v>
      </c>
      <c r="AT17" s="61">
        <f>X17*'EQUIP SUM (UNCLASS)'!AG17</f>
        <v>0</v>
      </c>
      <c r="AU17" s="28">
        <f>W17*'EQUIP SUM (UNCLASS)'!AH17</f>
        <v>0</v>
      </c>
      <c r="AV17" s="61">
        <f>X17*'EQUIP SUM (UNCLASS)'!AH17</f>
        <v>0</v>
      </c>
      <c r="AW17" s="28">
        <f>W17*'EQUIP SUM (UNCLASS)'!AI17/2000</f>
        <v>0</v>
      </c>
      <c r="AX17" s="61">
        <f>X17*'EQUIP SUM (UNCLASS)'!AI17/2000</f>
        <v>0</v>
      </c>
      <c r="AY17" s="28">
        <f>W17*'EQUIP SUM (UNCLASS)'!AJ17</f>
        <v>0</v>
      </c>
      <c r="AZ17" s="61">
        <f>X17*'EQUIP SUM (UNCLASS)'!AJ17</f>
        <v>0</v>
      </c>
      <c r="BA17" s="28">
        <f>W17*'EQUIP SUM (UNCLASS)'!AK17</f>
        <v>0</v>
      </c>
      <c r="BB17" s="61">
        <f>X17*'EQUIP SUM (UNCLASS)'!AK17</f>
        <v>0</v>
      </c>
      <c r="BC17" s="28">
        <f>W17*'EQUIP SUM (UNCLASS)'!AL17</f>
        <v>0</v>
      </c>
      <c r="BD17" s="61">
        <f>X17*'EQUIP SUM (UNCLASS)'!AL17</f>
        <v>0</v>
      </c>
      <c r="BE17" s="28">
        <f>W17*'EQUIP SUM (UNCLASS)'!AM17</f>
        <v>0</v>
      </c>
      <c r="BF17" s="61">
        <f>X17*'EQUIP SUM (UNCLASS)'!AM17</f>
        <v>0</v>
      </c>
      <c r="BH17" s="28">
        <f>Y17*'EQUIP SUM (UNCLASS)'!AO17</f>
        <v>0</v>
      </c>
      <c r="BI17" s="61">
        <f>Y17*'EQUIP SUM (UNCLASS)'!AP17</f>
        <v>0</v>
      </c>
      <c r="BJ17" s="28">
        <f>Y17*'EQUIP SUM (UNCLASS)'!AQ17</f>
        <v>0</v>
      </c>
      <c r="BK17" s="61">
        <f>Y17*'EQUIP SUM (UNCLASS)'!AR17</f>
        <v>0</v>
      </c>
      <c r="BL17" s="28">
        <f>Y17*'EQUIP SUM (UNCLASS)'!AS17</f>
        <v>0</v>
      </c>
      <c r="BM17" s="61">
        <f>Y17*'EQUIP SUM (UNCLASS)'!AT17</f>
        <v>0</v>
      </c>
      <c r="BO17" s="28">
        <f>W17*'EQUIP SUM (UNCLASS)'!AX17</f>
        <v>0</v>
      </c>
      <c r="BP17" s="61">
        <f>X17*'EQUIP SUM (UNCLASS)'!AX17</f>
        <v>0</v>
      </c>
      <c r="BQ17" s="28">
        <f>W17*'EQUIP SUM (UNCLASS)'!BB17</f>
        <v>0</v>
      </c>
      <c r="BR17" s="61">
        <f>X17*'EQUIP SUM (UNCLASS)'!BB17</f>
        <v>0</v>
      </c>
      <c r="CX17" s="37">
        <f t="shared" ref="CX17:DJ17" si="20">CX15</f>
        <v>0</v>
      </c>
      <c r="CY17" s="37">
        <f t="shared" si="20"/>
        <v>0</v>
      </c>
      <c r="CZ17" s="37">
        <f t="shared" si="20"/>
        <v>0</v>
      </c>
      <c r="DA17" s="37">
        <f t="shared" si="20"/>
        <v>0</v>
      </c>
      <c r="DB17" s="37">
        <f t="shared" si="20"/>
        <v>1</v>
      </c>
      <c r="DC17" s="37">
        <f t="shared" si="20"/>
        <v>0</v>
      </c>
      <c r="DD17" s="37">
        <f t="shared" si="20"/>
        <v>0</v>
      </c>
      <c r="DE17" s="37">
        <f t="shared" si="20"/>
        <v>0</v>
      </c>
      <c r="DF17" s="37">
        <f t="shared" si="20"/>
        <v>0</v>
      </c>
      <c r="DG17" s="37">
        <f t="shared" si="20"/>
        <v>0</v>
      </c>
      <c r="DH17" s="37">
        <f t="shared" si="20"/>
        <v>0</v>
      </c>
      <c r="DI17" s="37">
        <f t="shared" si="20"/>
        <v>0</v>
      </c>
      <c r="DJ17" s="37">
        <f t="shared" si="20"/>
        <v>0</v>
      </c>
      <c r="DL17" s="29">
        <f t="shared" si="7"/>
        <v>6</v>
      </c>
      <c r="DM17" s="29">
        <f t="shared" si="7"/>
        <v>18</v>
      </c>
      <c r="DN17" s="29">
        <f t="shared" si="7"/>
        <v>10</v>
      </c>
      <c r="DO17" s="29">
        <f t="shared" si="7"/>
        <v>12</v>
      </c>
      <c r="DQ17" s="28">
        <f>12*'EQUIP SUM (UNCLASS)'!AD17</f>
        <v>0</v>
      </c>
      <c r="DR17" s="28">
        <f>12*'EQUIP SUM (UNCLASS)'!AD17</f>
        <v>0</v>
      </c>
      <c r="DS17" s="28">
        <f>12*'EQUIP SUM (UNCLASS)'!AD17</f>
        <v>0</v>
      </c>
      <c r="DT17" s="28">
        <f>12*'EQUIP SUM (UNCLASS)'!AD17</f>
        <v>0</v>
      </c>
    </row>
    <row r="18" spans="1:124" x14ac:dyDescent="0.25">
      <c r="A18" s="247"/>
      <c r="B18" s="247"/>
      <c r="C18" s="247"/>
      <c r="D18" s="247"/>
      <c r="E18" s="247"/>
      <c r="F18" s="247"/>
      <c r="G18" s="93"/>
      <c r="I18" s="94" t="s">
        <v>225</v>
      </c>
      <c r="J18" s="94" t="s">
        <v>71</v>
      </c>
      <c r="K18" s="95" t="s">
        <v>86</v>
      </c>
      <c r="L18" s="96">
        <f>(CX18*'EQUIP SUM (UNCLASS)'!M18)+(CY18*'EQUIP SUM (UNCLASS)'!N18)+(CZ18*'EQUIP SUM (UNCLASS)'!I18)+(DA18*'EQUIP SUM (UNCLASS)'!Q18)+(DB18*'EQUIP SUM (UNCLASS)'!E18)+(DC18*'EQUIP SUM (UNCLASS)'!H18)+(DD18*'EQUIP SUM (UNCLASS)'!D18)+(DE18*'EQUIP SUM (UNCLASS)'!F18)+(DF18*'EQUIP SUM (UNCLASS)'!G18)+(DG18*'EQUIP SUM (UNCLASS)'!J18)+(DH18*'EQUIP SUM (UNCLASS)'!L18)+(DI18*'EQUIP SUM (UNCLASS)'!K18)+(DJ18*'EQUIP SUM (UNCLASS)'!T18)</f>
        <v>0</v>
      </c>
      <c r="M18" s="55">
        <f>'EQUIP SUM (UNCLASS)'!R18+'EQUIP SUM (UNCLASS)'!S18</f>
        <v>0</v>
      </c>
      <c r="N18" s="85">
        <f>'EQUIP SUM (UNCLASS)'!R18</f>
        <v>0</v>
      </c>
      <c r="O18" s="85">
        <f>'EQUIP SUM (UNCLASS)'!S18:S180</f>
        <v>0</v>
      </c>
      <c r="P18" s="37">
        <v>0</v>
      </c>
      <c r="Q18" s="37">
        <v>0</v>
      </c>
      <c r="R18" s="85">
        <f t="shared" si="0"/>
        <v>0</v>
      </c>
      <c r="S18" s="85">
        <f t="shared" si="0"/>
        <v>0</v>
      </c>
      <c r="T18" s="85">
        <f t="shared" si="4"/>
        <v>0</v>
      </c>
      <c r="U18" s="55">
        <f t="shared" si="1"/>
        <v>0</v>
      </c>
      <c r="W18" s="37">
        <v>0</v>
      </c>
      <c r="X18" s="37">
        <v>0</v>
      </c>
      <c r="Y18" s="55">
        <f t="shared" si="5"/>
        <v>0</v>
      </c>
      <c r="AA18" s="34">
        <f>W18*'EQUIP SUM (UNCLASS)'!Z18</f>
        <v>0</v>
      </c>
      <c r="AB18" s="61">
        <f>X18*'EQUIP SUM (UNCLASS)'!Z18</f>
        <v>0</v>
      </c>
      <c r="AC18" s="34">
        <f>W18*'EQUIP SUM (UNCLASS)'!AA18</f>
        <v>0</v>
      </c>
      <c r="AD18" s="61">
        <f>X18*'EQUIP SUM (UNCLASS)'!AA18</f>
        <v>0</v>
      </c>
      <c r="AE18" s="34">
        <f>W18*'EQUIP SUM (UNCLASS)'!AB18</f>
        <v>0</v>
      </c>
      <c r="AF18" s="61">
        <f>X18*'EQUIP SUM (UNCLASS)'!AB18</f>
        <v>0</v>
      </c>
      <c r="AH18" s="34">
        <f>W18*'EQUIP SUM (UNCLASS)'!AC18</f>
        <v>0</v>
      </c>
      <c r="AI18" s="61">
        <f>X18*'EQUIP SUM (UNCLASS)'!AC18</f>
        <v>0</v>
      </c>
      <c r="AJ18" s="34">
        <f t="shared" si="2"/>
        <v>0</v>
      </c>
      <c r="AK18" s="61">
        <f t="shared" si="2"/>
        <v>0</v>
      </c>
      <c r="AL18" s="34">
        <f t="shared" si="3"/>
        <v>0</v>
      </c>
      <c r="AM18" s="61">
        <f t="shared" si="3"/>
        <v>0</v>
      </c>
      <c r="AO18" s="28">
        <f>W18*'EQUIP SUM (UNCLASS)'!AE18</f>
        <v>0</v>
      </c>
      <c r="AP18" s="61">
        <f>X18*'EQUIP SUM (UNCLASS)'!AE18</f>
        <v>0</v>
      </c>
      <c r="AQ18" s="28">
        <f>W18*'EQUIP SUM (UNCLASS)'!AF18</f>
        <v>0</v>
      </c>
      <c r="AR18" s="61">
        <f>X18*'EQUIP SUM (UNCLASS)'!AF18</f>
        <v>0</v>
      </c>
      <c r="AS18" s="28">
        <f>W18*'EQUIP SUM (UNCLASS)'!AG18</f>
        <v>0</v>
      </c>
      <c r="AT18" s="61">
        <f>X18*'EQUIP SUM (UNCLASS)'!AG18</f>
        <v>0</v>
      </c>
      <c r="AU18" s="28">
        <f>W18*'EQUIP SUM (UNCLASS)'!AH18</f>
        <v>0</v>
      </c>
      <c r="AV18" s="61">
        <f>X18*'EQUIP SUM (UNCLASS)'!AH18</f>
        <v>0</v>
      </c>
      <c r="AW18" s="28">
        <f>W18*'EQUIP SUM (UNCLASS)'!AI18/2000</f>
        <v>0</v>
      </c>
      <c r="AX18" s="61">
        <f>X18*'EQUIP SUM (UNCLASS)'!AI18/2000</f>
        <v>0</v>
      </c>
      <c r="AY18" s="28">
        <f>W18*'EQUIP SUM (UNCLASS)'!AJ18</f>
        <v>0</v>
      </c>
      <c r="AZ18" s="61">
        <f>X18*'EQUIP SUM (UNCLASS)'!AJ18</f>
        <v>0</v>
      </c>
      <c r="BA18" s="28">
        <f>W18*'EQUIP SUM (UNCLASS)'!AK18</f>
        <v>0</v>
      </c>
      <c r="BB18" s="61">
        <f>X18*'EQUIP SUM (UNCLASS)'!AK18</f>
        <v>0</v>
      </c>
      <c r="BC18" s="28">
        <f>W18*'EQUIP SUM (UNCLASS)'!AL18</f>
        <v>0</v>
      </c>
      <c r="BD18" s="61">
        <f>X18*'EQUIP SUM (UNCLASS)'!AL18</f>
        <v>0</v>
      </c>
      <c r="BE18" s="28">
        <f>W18*'EQUIP SUM (UNCLASS)'!AM18</f>
        <v>0</v>
      </c>
      <c r="BF18" s="61">
        <f>X18*'EQUIP SUM (UNCLASS)'!AM18</f>
        <v>0</v>
      </c>
      <c r="BH18" s="28">
        <f>Y18*'EQUIP SUM (UNCLASS)'!AO18</f>
        <v>0</v>
      </c>
      <c r="BI18" s="61">
        <f>Y18*'EQUIP SUM (UNCLASS)'!AP18</f>
        <v>0</v>
      </c>
      <c r="BJ18" s="28">
        <f>Y18*'EQUIP SUM (UNCLASS)'!AQ18</f>
        <v>0</v>
      </c>
      <c r="BK18" s="61">
        <f>Y18*'EQUIP SUM (UNCLASS)'!AR18</f>
        <v>0</v>
      </c>
      <c r="BL18" s="28">
        <f>Y18*'EQUIP SUM (UNCLASS)'!AS18</f>
        <v>0</v>
      </c>
      <c r="BM18" s="61">
        <f>Y18*'EQUIP SUM (UNCLASS)'!AT18</f>
        <v>0</v>
      </c>
      <c r="BO18" s="28">
        <f>W18*'EQUIP SUM (UNCLASS)'!AX18</f>
        <v>0</v>
      </c>
      <c r="BP18" s="61">
        <f>X18*'EQUIP SUM (UNCLASS)'!AX18</f>
        <v>0</v>
      </c>
      <c r="BQ18" s="28">
        <f>W18*'EQUIP SUM (UNCLASS)'!BB18</f>
        <v>0</v>
      </c>
      <c r="BR18" s="61">
        <f>X18*'EQUIP SUM (UNCLASS)'!BB18</f>
        <v>0</v>
      </c>
      <c r="CX18" s="37">
        <f t="shared" ref="CX18:DJ18" si="21">CX17</f>
        <v>0</v>
      </c>
      <c r="CY18" s="37">
        <f t="shared" si="21"/>
        <v>0</v>
      </c>
      <c r="CZ18" s="37">
        <f t="shared" si="21"/>
        <v>0</v>
      </c>
      <c r="DA18" s="37">
        <f t="shared" si="21"/>
        <v>0</v>
      </c>
      <c r="DB18" s="37">
        <f t="shared" si="21"/>
        <v>1</v>
      </c>
      <c r="DC18" s="37">
        <f t="shared" si="21"/>
        <v>0</v>
      </c>
      <c r="DD18" s="37">
        <f t="shared" si="21"/>
        <v>0</v>
      </c>
      <c r="DE18" s="37">
        <f t="shared" si="21"/>
        <v>0</v>
      </c>
      <c r="DF18" s="37">
        <f t="shared" si="21"/>
        <v>0</v>
      </c>
      <c r="DG18" s="37">
        <f t="shared" si="21"/>
        <v>0</v>
      </c>
      <c r="DH18" s="37">
        <f t="shared" si="21"/>
        <v>0</v>
      </c>
      <c r="DI18" s="37">
        <f t="shared" si="21"/>
        <v>0</v>
      </c>
      <c r="DJ18" s="37">
        <f t="shared" si="21"/>
        <v>0</v>
      </c>
      <c r="DL18" s="29">
        <f t="shared" si="7"/>
        <v>6</v>
      </c>
      <c r="DM18" s="29">
        <f t="shared" si="7"/>
        <v>18</v>
      </c>
      <c r="DN18" s="29">
        <f t="shared" si="7"/>
        <v>10</v>
      </c>
      <c r="DO18" s="29">
        <f t="shared" si="7"/>
        <v>12</v>
      </c>
      <c r="DQ18" s="28">
        <f>12*'EQUIP SUM (UNCLASS)'!AD18</f>
        <v>6</v>
      </c>
      <c r="DR18" s="28">
        <f>12*'EQUIP SUM (UNCLASS)'!AD18</f>
        <v>6</v>
      </c>
      <c r="DS18" s="28">
        <f>12*'EQUIP SUM (UNCLASS)'!AD18</f>
        <v>6</v>
      </c>
      <c r="DT18" s="28">
        <f>12*'EQUIP SUM (UNCLASS)'!AD18</f>
        <v>6</v>
      </c>
    </row>
    <row r="19" spans="1:124" ht="20.399999999999999" x14ac:dyDescent="0.25">
      <c r="A19" s="248" t="s">
        <v>138</v>
      </c>
      <c r="B19" s="248"/>
      <c r="C19" s="248"/>
      <c r="D19" s="248"/>
      <c r="E19" s="248"/>
      <c r="F19" s="248"/>
      <c r="G19" s="248"/>
      <c r="I19" s="94" t="s">
        <v>226</v>
      </c>
      <c r="J19" s="94" t="s">
        <v>424</v>
      </c>
      <c r="K19" s="95" t="s">
        <v>86</v>
      </c>
      <c r="L19" s="96">
        <f>(CX19*'EQUIP SUM (UNCLASS)'!M19)+(CY19*'EQUIP SUM (UNCLASS)'!N19)+(CZ19*'EQUIP SUM (UNCLASS)'!I19)+(DA19*'EQUIP SUM (UNCLASS)'!Q19)+(DB19*'EQUIP SUM (UNCLASS)'!E19)+(DC19*'EQUIP SUM (UNCLASS)'!H19)+(DD19*'EQUIP SUM (UNCLASS)'!D19)+(DE19*'EQUIP SUM (UNCLASS)'!F19)+(DF19*'EQUIP SUM (UNCLASS)'!G19)+(DG19*'EQUIP SUM (UNCLASS)'!J19)+(DH19*'EQUIP SUM (UNCLASS)'!L19)+(DI19*'EQUIP SUM (UNCLASS)'!K19)+(DJ19*'EQUIP SUM (UNCLASS)'!T19)</f>
        <v>0</v>
      </c>
      <c r="M19" s="55">
        <f>'EQUIP SUM (UNCLASS)'!R19+'EQUIP SUM (UNCLASS)'!S19</f>
        <v>18</v>
      </c>
      <c r="N19" s="85">
        <f>'EQUIP SUM (UNCLASS)'!R19</f>
        <v>9</v>
      </c>
      <c r="O19" s="85">
        <f>'EQUIP SUM (UNCLASS)'!S19:S181</f>
        <v>9</v>
      </c>
      <c r="P19" s="37">
        <v>6</v>
      </c>
      <c r="Q19" s="37">
        <v>0</v>
      </c>
      <c r="R19" s="85">
        <f t="shared" si="0"/>
        <v>3</v>
      </c>
      <c r="S19" s="85">
        <f t="shared" si="0"/>
        <v>9</v>
      </c>
      <c r="T19" s="85">
        <f t="shared" si="4"/>
        <v>12</v>
      </c>
      <c r="U19" s="55">
        <f t="shared" si="1"/>
        <v>-6</v>
      </c>
      <c r="W19" s="37">
        <v>0</v>
      </c>
      <c r="X19" s="37">
        <v>0</v>
      </c>
      <c r="Y19" s="55">
        <f t="shared" si="5"/>
        <v>0</v>
      </c>
      <c r="AA19" s="34">
        <f>W19*'EQUIP SUM (UNCLASS)'!Z19</f>
        <v>0</v>
      </c>
      <c r="AB19" s="61">
        <f>X19*'EQUIP SUM (UNCLASS)'!Z19</f>
        <v>0</v>
      </c>
      <c r="AC19" s="34">
        <f>W19*'EQUIP SUM (UNCLASS)'!AA19</f>
        <v>0</v>
      </c>
      <c r="AD19" s="61">
        <f>X19*'EQUIP SUM (UNCLASS)'!AA19</f>
        <v>0</v>
      </c>
      <c r="AE19" s="34">
        <f>W19*'EQUIP SUM (UNCLASS)'!AB19</f>
        <v>0</v>
      </c>
      <c r="AF19" s="61">
        <f>X19*'EQUIP SUM (UNCLASS)'!AB19</f>
        <v>0</v>
      </c>
      <c r="AH19" s="34">
        <f>W19*'EQUIP SUM (UNCLASS)'!AC19</f>
        <v>0</v>
      </c>
      <c r="AI19" s="61">
        <f>X19*'EQUIP SUM (UNCLASS)'!AC19</f>
        <v>0</v>
      </c>
      <c r="AJ19" s="34">
        <f t="shared" si="2"/>
        <v>0</v>
      </c>
      <c r="AK19" s="61">
        <f t="shared" si="2"/>
        <v>0</v>
      </c>
      <c r="AL19" s="34">
        <f t="shared" si="3"/>
        <v>0</v>
      </c>
      <c r="AM19" s="61">
        <f t="shared" si="3"/>
        <v>0</v>
      </c>
      <c r="AO19" s="28">
        <f>W19*'EQUIP SUM (UNCLASS)'!AE19</f>
        <v>0</v>
      </c>
      <c r="AP19" s="61">
        <f>X19*'EQUIP SUM (UNCLASS)'!AE19</f>
        <v>0</v>
      </c>
      <c r="AQ19" s="28">
        <f>W19*'EQUIP SUM (UNCLASS)'!AF19</f>
        <v>0</v>
      </c>
      <c r="AR19" s="61">
        <f>X19*'EQUIP SUM (UNCLASS)'!AF19</f>
        <v>0</v>
      </c>
      <c r="AS19" s="28">
        <f>W19*'EQUIP SUM (UNCLASS)'!AG19</f>
        <v>0</v>
      </c>
      <c r="AT19" s="61">
        <f>X19*'EQUIP SUM (UNCLASS)'!AG19</f>
        <v>0</v>
      </c>
      <c r="AU19" s="28">
        <f>W19*'EQUIP SUM (UNCLASS)'!AH19</f>
        <v>0</v>
      </c>
      <c r="AV19" s="61">
        <f>X19*'EQUIP SUM (UNCLASS)'!AH19</f>
        <v>0</v>
      </c>
      <c r="AW19" s="28">
        <f>W19*'EQUIP SUM (UNCLASS)'!AI19/2000</f>
        <v>0</v>
      </c>
      <c r="AX19" s="61">
        <f>X19*'EQUIP SUM (UNCLASS)'!AI19/2000</f>
        <v>0</v>
      </c>
      <c r="AY19" s="28">
        <f>W19*'EQUIP SUM (UNCLASS)'!AJ19</f>
        <v>0</v>
      </c>
      <c r="AZ19" s="61">
        <f>X19*'EQUIP SUM (UNCLASS)'!AJ19</f>
        <v>0</v>
      </c>
      <c r="BA19" s="28">
        <f>W19*'EQUIP SUM (UNCLASS)'!AK19</f>
        <v>0</v>
      </c>
      <c r="BB19" s="61">
        <f>X19*'EQUIP SUM (UNCLASS)'!AK19</f>
        <v>0</v>
      </c>
      <c r="BC19" s="28">
        <f>W19*'EQUIP SUM (UNCLASS)'!AL19</f>
        <v>0</v>
      </c>
      <c r="BD19" s="61">
        <f>X19*'EQUIP SUM (UNCLASS)'!AL19</f>
        <v>0</v>
      </c>
      <c r="BE19" s="28">
        <f>W19*'EQUIP SUM (UNCLASS)'!AM19</f>
        <v>0</v>
      </c>
      <c r="BF19" s="61">
        <f>X19*'EQUIP SUM (UNCLASS)'!AM19</f>
        <v>0</v>
      </c>
      <c r="BH19" s="28">
        <f>Y19*'EQUIP SUM (UNCLASS)'!AO19</f>
        <v>0</v>
      </c>
      <c r="BI19" s="61">
        <f>Y19*'EQUIP SUM (UNCLASS)'!AP19</f>
        <v>0</v>
      </c>
      <c r="BJ19" s="28">
        <f>Y19*'EQUIP SUM (UNCLASS)'!AQ19</f>
        <v>0</v>
      </c>
      <c r="BK19" s="61">
        <f>Y19*'EQUIP SUM (UNCLASS)'!AR19</f>
        <v>0</v>
      </c>
      <c r="BL19" s="28">
        <f>Y19*'EQUIP SUM (UNCLASS)'!AS19</f>
        <v>0</v>
      </c>
      <c r="BM19" s="61">
        <f>Y19*'EQUIP SUM (UNCLASS)'!AT19</f>
        <v>0</v>
      </c>
      <c r="BO19" s="28">
        <f>W19*'EQUIP SUM (UNCLASS)'!AX19</f>
        <v>0</v>
      </c>
      <c r="BP19" s="61">
        <f>X19*'EQUIP SUM (UNCLASS)'!AX19</f>
        <v>0</v>
      </c>
      <c r="BQ19" s="28">
        <f>W19*'EQUIP SUM (UNCLASS)'!BB19</f>
        <v>0</v>
      </c>
      <c r="BR19" s="61">
        <f>X19*'EQUIP SUM (UNCLASS)'!BB19</f>
        <v>0</v>
      </c>
      <c r="CX19" s="37">
        <f t="shared" ref="CX19:DJ19" si="22">CX17</f>
        <v>0</v>
      </c>
      <c r="CY19" s="37">
        <f t="shared" si="22"/>
        <v>0</v>
      </c>
      <c r="CZ19" s="37">
        <f t="shared" si="22"/>
        <v>0</v>
      </c>
      <c r="DA19" s="37">
        <f t="shared" si="22"/>
        <v>0</v>
      </c>
      <c r="DB19" s="37">
        <f t="shared" si="22"/>
        <v>1</v>
      </c>
      <c r="DC19" s="37">
        <f t="shared" si="22"/>
        <v>0</v>
      </c>
      <c r="DD19" s="37">
        <f t="shared" si="22"/>
        <v>0</v>
      </c>
      <c r="DE19" s="37">
        <f t="shared" si="22"/>
        <v>0</v>
      </c>
      <c r="DF19" s="37">
        <f t="shared" si="22"/>
        <v>0</v>
      </c>
      <c r="DG19" s="37">
        <f t="shared" si="22"/>
        <v>0</v>
      </c>
      <c r="DH19" s="37">
        <f t="shared" si="22"/>
        <v>0</v>
      </c>
      <c r="DI19" s="37">
        <f t="shared" si="22"/>
        <v>0</v>
      </c>
      <c r="DJ19" s="37">
        <f t="shared" si="22"/>
        <v>0</v>
      </c>
      <c r="DL19" s="29">
        <f t="shared" si="7"/>
        <v>6</v>
      </c>
      <c r="DM19" s="29">
        <f t="shared" si="7"/>
        <v>18</v>
      </c>
      <c r="DN19" s="29">
        <f t="shared" si="7"/>
        <v>10</v>
      </c>
      <c r="DO19" s="29">
        <f t="shared" si="7"/>
        <v>12</v>
      </c>
      <c r="DQ19" s="28">
        <f>12*'EQUIP SUM (UNCLASS)'!AD19</f>
        <v>0</v>
      </c>
      <c r="DR19" s="28">
        <f>12*'EQUIP SUM (UNCLASS)'!AD19</f>
        <v>0</v>
      </c>
      <c r="DS19" s="28">
        <f>12*'EQUIP SUM (UNCLASS)'!AD19</f>
        <v>0</v>
      </c>
      <c r="DT19" s="28">
        <f>12*'EQUIP SUM (UNCLASS)'!AD19</f>
        <v>0</v>
      </c>
    </row>
    <row r="20" spans="1:124" x14ac:dyDescent="0.25">
      <c r="A20" s="249"/>
      <c r="B20" s="242" t="s">
        <v>141</v>
      </c>
      <c r="C20" s="242"/>
      <c r="D20" s="242"/>
      <c r="E20" s="242"/>
      <c r="F20" s="242"/>
      <c r="G20" s="250"/>
      <c r="I20" s="94" t="s">
        <v>227</v>
      </c>
      <c r="J20" s="94" t="s">
        <v>37</v>
      </c>
      <c r="K20" s="95" t="s">
        <v>86</v>
      </c>
      <c r="L20" s="96">
        <f>(CX20*'EQUIP SUM (UNCLASS)'!M20)+(CY20*'EQUIP SUM (UNCLASS)'!N20)+(CZ20*'EQUIP SUM (UNCLASS)'!I20)+(DA20*'EQUIP SUM (UNCLASS)'!Q20)+(DB20*'EQUIP SUM (UNCLASS)'!E20)+(DC20*'EQUIP SUM (UNCLASS)'!H20)+(DD20*'EQUIP SUM (UNCLASS)'!D20)+(DE20*'EQUIP SUM (UNCLASS)'!F20)+(DF20*'EQUIP SUM (UNCLASS)'!G20)+(DG20*'EQUIP SUM (UNCLASS)'!J20)+(DH20*'EQUIP SUM (UNCLASS)'!L20)+(DI20*'EQUIP SUM (UNCLASS)'!K20)+(DJ20*'EQUIP SUM (UNCLASS)'!T20)</f>
        <v>2</v>
      </c>
      <c r="M20" s="55">
        <f>'EQUIP SUM (UNCLASS)'!R20+'EQUIP SUM (UNCLASS)'!S20</f>
        <v>8</v>
      </c>
      <c r="N20" s="85">
        <f>'EQUIP SUM (UNCLASS)'!R20</f>
        <v>0</v>
      </c>
      <c r="O20" s="85">
        <f>'EQUIP SUM (UNCLASS)'!S20:S182</f>
        <v>8</v>
      </c>
      <c r="P20" s="37">
        <v>0</v>
      </c>
      <c r="Q20" s="37">
        <v>8</v>
      </c>
      <c r="R20" s="85">
        <f t="shared" si="0"/>
        <v>0</v>
      </c>
      <c r="S20" s="85">
        <f t="shared" si="0"/>
        <v>0</v>
      </c>
      <c r="T20" s="85">
        <f t="shared" si="4"/>
        <v>0</v>
      </c>
      <c r="U20" s="55">
        <f t="shared" si="1"/>
        <v>-6</v>
      </c>
      <c r="W20" s="37">
        <v>0</v>
      </c>
      <c r="X20" s="37">
        <v>0</v>
      </c>
      <c r="Y20" s="55">
        <f t="shared" si="5"/>
        <v>0</v>
      </c>
      <c r="AA20" s="34">
        <f>W20*'EQUIP SUM (UNCLASS)'!Z20</f>
        <v>0</v>
      </c>
      <c r="AB20" s="61">
        <f>X20*'EQUIP SUM (UNCLASS)'!Z20</f>
        <v>0</v>
      </c>
      <c r="AC20" s="34">
        <f>W20*'EQUIP SUM (UNCLASS)'!AA20</f>
        <v>0</v>
      </c>
      <c r="AD20" s="61">
        <f>X20*'EQUIP SUM (UNCLASS)'!AA20</f>
        <v>0</v>
      </c>
      <c r="AE20" s="34">
        <f>W20*'EQUIP SUM (UNCLASS)'!AB20</f>
        <v>0</v>
      </c>
      <c r="AF20" s="61">
        <f>X20*'EQUIP SUM (UNCLASS)'!AB20</f>
        <v>0</v>
      </c>
      <c r="AH20" s="34">
        <f>W20*'EQUIP SUM (UNCLASS)'!AC20</f>
        <v>0</v>
      </c>
      <c r="AI20" s="61">
        <f>X20*'EQUIP SUM (UNCLASS)'!AC20</f>
        <v>0</v>
      </c>
      <c r="AJ20" s="34">
        <f t="shared" si="2"/>
        <v>0</v>
      </c>
      <c r="AK20" s="61">
        <f t="shared" si="2"/>
        <v>0</v>
      </c>
      <c r="AL20" s="34">
        <f t="shared" si="3"/>
        <v>0</v>
      </c>
      <c r="AM20" s="61">
        <f t="shared" si="3"/>
        <v>0</v>
      </c>
      <c r="AO20" s="28">
        <f>W20*'EQUIP SUM (UNCLASS)'!AE20</f>
        <v>0</v>
      </c>
      <c r="AP20" s="61">
        <f>X20*'EQUIP SUM (UNCLASS)'!AE20</f>
        <v>0</v>
      </c>
      <c r="AQ20" s="28">
        <f>W20*'EQUIP SUM (UNCLASS)'!AF20</f>
        <v>0</v>
      </c>
      <c r="AR20" s="61">
        <f>X20*'EQUIP SUM (UNCLASS)'!AF20</f>
        <v>0</v>
      </c>
      <c r="AS20" s="28">
        <f>W20*'EQUIP SUM (UNCLASS)'!AG20</f>
        <v>0</v>
      </c>
      <c r="AT20" s="61">
        <f>X20*'EQUIP SUM (UNCLASS)'!AG20</f>
        <v>0</v>
      </c>
      <c r="AU20" s="28">
        <f>W20*'EQUIP SUM (UNCLASS)'!AH20</f>
        <v>0</v>
      </c>
      <c r="AV20" s="61">
        <f>X20*'EQUIP SUM (UNCLASS)'!AH20</f>
        <v>0</v>
      </c>
      <c r="AW20" s="28">
        <f>W20*'EQUIP SUM (UNCLASS)'!AI20/2000</f>
        <v>0</v>
      </c>
      <c r="AX20" s="61">
        <f>X20*'EQUIP SUM (UNCLASS)'!AI20/2000</f>
        <v>0</v>
      </c>
      <c r="AY20" s="28">
        <f>W20*'EQUIP SUM (UNCLASS)'!AJ20</f>
        <v>0</v>
      </c>
      <c r="AZ20" s="61">
        <f>X20*'EQUIP SUM (UNCLASS)'!AJ20</f>
        <v>0</v>
      </c>
      <c r="BA20" s="28">
        <f>W20*'EQUIP SUM (UNCLASS)'!AK20</f>
        <v>0</v>
      </c>
      <c r="BB20" s="61">
        <f>X20*'EQUIP SUM (UNCLASS)'!AK20</f>
        <v>0</v>
      </c>
      <c r="BC20" s="28">
        <f>W20*'EQUIP SUM (UNCLASS)'!AL20</f>
        <v>0</v>
      </c>
      <c r="BD20" s="61">
        <f>X20*'EQUIP SUM (UNCLASS)'!AL20</f>
        <v>0</v>
      </c>
      <c r="BE20" s="28">
        <f>W20*'EQUIP SUM (UNCLASS)'!AM20</f>
        <v>0</v>
      </c>
      <c r="BF20" s="61">
        <f>X20*'EQUIP SUM (UNCLASS)'!AM20</f>
        <v>0</v>
      </c>
      <c r="BH20" s="28">
        <f>Y20*'EQUIP SUM (UNCLASS)'!AO20</f>
        <v>0</v>
      </c>
      <c r="BI20" s="61">
        <f>Y20*'EQUIP SUM (UNCLASS)'!AP20</f>
        <v>0</v>
      </c>
      <c r="BJ20" s="28">
        <f>Y20*'EQUIP SUM (UNCLASS)'!AQ20</f>
        <v>0</v>
      </c>
      <c r="BK20" s="61">
        <f>Y20*'EQUIP SUM (UNCLASS)'!AR20</f>
        <v>0</v>
      </c>
      <c r="BL20" s="28">
        <f>Y20*'EQUIP SUM (UNCLASS)'!AS20</f>
        <v>0</v>
      </c>
      <c r="BM20" s="61">
        <f>Y20*'EQUIP SUM (UNCLASS)'!AT20</f>
        <v>0</v>
      </c>
      <c r="BO20" s="28">
        <f>W20*'EQUIP SUM (UNCLASS)'!AX20</f>
        <v>0</v>
      </c>
      <c r="BP20" s="61">
        <f>X20*'EQUIP SUM (UNCLASS)'!AX20</f>
        <v>0</v>
      </c>
      <c r="BQ20" s="28">
        <f>W20*'EQUIP SUM (UNCLASS)'!BB20</f>
        <v>0</v>
      </c>
      <c r="BR20" s="61">
        <f>X20*'EQUIP SUM (UNCLASS)'!BB20</f>
        <v>0</v>
      </c>
      <c r="CX20" s="37">
        <f t="shared" ref="CX20:DJ20" si="23">CX19</f>
        <v>0</v>
      </c>
      <c r="CY20" s="37">
        <f t="shared" si="23"/>
        <v>0</v>
      </c>
      <c r="CZ20" s="37">
        <f t="shared" si="23"/>
        <v>0</v>
      </c>
      <c r="DA20" s="37">
        <f t="shared" si="23"/>
        <v>0</v>
      </c>
      <c r="DB20" s="37">
        <f t="shared" si="23"/>
        <v>1</v>
      </c>
      <c r="DC20" s="37">
        <f t="shared" si="23"/>
        <v>0</v>
      </c>
      <c r="DD20" s="37">
        <f t="shared" si="23"/>
        <v>0</v>
      </c>
      <c r="DE20" s="37">
        <f t="shared" si="23"/>
        <v>0</v>
      </c>
      <c r="DF20" s="37">
        <f t="shared" si="23"/>
        <v>0</v>
      </c>
      <c r="DG20" s="37">
        <f t="shared" si="23"/>
        <v>0</v>
      </c>
      <c r="DH20" s="37">
        <f t="shared" si="23"/>
        <v>0</v>
      </c>
      <c r="DI20" s="37">
        <f t="shared" si="23"/>
        <v>0</v>
      </c>
      <c r="DJ20" s="37">
        <f t="shared" si="23"/>
        <v>0</v>
      </c>
      <c r="DL20" s="29">
        <f t="shared" ref="DL20:DO35" si="24">DL19</f>
        <v>6</v>
      </c>
      <c r="DM20" s="29">
        <f t="shared" si="24"/>
        <v>18</v>
      </c>
      <c r="DN20" s="29">
        <f t="shared" si="24"/>
        <v>10</v>
      </c>
      <c r="DO20" s="29">
        <f t="shared" si="24"/>
        <v>12</v>
      </c>
      <c r="DQ20" s="28">
        <f>12*'EQUIP SUM (UNCLASS)'!AD20</f>
        <v>6.84</v>
      </c>
      <c r="DR20" s="28">
        <f>12*'EQUIP SUM (UNCLASS)'!AD20</f>
        <v>6.84</v>
      </c>
      <c r="DS20" s="28">
        <f>12*'EQUIP SUM (UNCLASS)'!AD20</f>
        <v>6.84</v>
      </c>
      <c r="DT20" s="28">
        <f>12*'EQUIP SUM (UNCLASS)'!AD20</f>
        <v>6.84</v>
      </c>
    </row>
    <row r="21" spans="1:124" x14ac:dyDescent="0.25">
      <c r="A21" s="249"/>
      <c r="B21" s="101" t="s">
        <v>140</v>
      </c>
      <c r="C21" s="58" t="s">
        <v>150</v>
      </c>
      <c r="D21" s="58" t="s">
        <v>147</v>
      </c>
      <c r="E21" s="58" t="s">
        <v>146</v>
      </c>
      <c r="F21" s="58" t="s">
        <v>148</v>
      </c>
      <c r="G21" s="250"/>
      <c r="I21" s="94" t="s">
        <v>228</v>
      </c>
      <c r="J21" s="94" t="s">
        <v>425</v>
      </c>
      <c r="K21" s="95" t="s">
        <v>85</v>
      </c>
      <c r="L21" s="96">
        <f>(CX21*'EQUIP SUM (UNCLASS)'!M21)+(CY21*'EQUIP SUM (UNCLASS)'!N21)+(CZ21*'EQUIP SUM (UNCLASS)'!I21)+(DA21*'EQUIP SUM (UNCLASS)'!Q21)+(DB21*'EQUIP SUM (UNCLASS)'!E21)+(DC21*'EQUIP SUM (UNCLASS)'!H21)+(DD21*'EQUIP SUM (UNCLASS)'!D21)+(DE21*'EQUIP SUM (UNCLASS)'!F21)+(DF21*'EQUIP SUM (UNCLASS)'!G21)+(DG21*'EQUIP SUM (UNCLASS)'!J21)+(DH21*'EQUIP SUM (UNCLASS)'!L21)+(DI21*'EQUIP SUM (UNCLASS)'!K21)+(DJ21*'EQUIP SUM (UNCLASS)'!T21)</f>
        <v>0</v>
      </c>
      <c r="M21" s="55">
        <f>'EQUIP SUM (UNCLASS)'!R21+'EQUIP SUM (UNCLASS)'!S21</f>
        <v>2</v>
      </c>
      <c r="N21" s="85">
        <f>'EQUIP SUM (UNCLASS)'!R21</f>
        <v>1</v>
      </c>
      <c r="O21" s="85">
        <f>'EQUIP SUM (UNCLASS)'!S21:S183</f>
        <v>1</v>
      </c>
      <c r="P21" s="37">
        <v>1</v>
      </c>
      <c r="Q21" s="37">
        <v>1</v>
      </c>
      <c r="R21" s="85">
        <f t="shared" si="0"/>
        <v>0</v>
      </c>
      <c r="S21" s="85">
        <f t="shared" si="0"/>
        <v>0</v>
      </c>
      <c r="T21" s="85">
        <f t="shared" si="4"/>
        <v>0</v>
      </c>
      <c r="U21" s="55">
        <f t="shared" si="1"/>
        <v>-2</v>
      </c>
      <c r="W21" s="37">
        <v>0</v>
      </c>
      <c r="X21" s="37">
        <v>0</v>
      </c>
      <c r="Y21" s="55">
        <f t="shared" si="5"/>
        <v>0</v>
      </c>
      <c r="AA21" s="34">
        <f>W21*'EQUIP SUM (UNCLASS)'!Z21</f>
        <v>0</v>
      </c>
      <c r="AB21" s="61">
        <f>X21*'EQUIP SUM (UNCLASS)'!Z21</f>
        <v>0</v>
      </c>
      <c r="AC21" s="34">
        <f>W21*'EQUIP SUM (UNCLASS)'!AA21</f>
        <v>0</v>
      </c>
      <c r="AD21" s="61">
        <f>X21*'EQUIP SUM (UNCLASS)'!AA21</f>
        <v>0</v>
      </c>
      <c r="AE21" s="34">
        <f>W21*'EQUIP SUM (UNCLASS)'!AB21</f>
        <v>0</v>
      </c>
      <c r="AF21" s="61">
        <f>X21*'EQUIP SUM (UNCLASS)'!AB21</f>
        <v>0</v>
      </c>
      <c r="AH21" s="34">
        <f>W21*'EQUIP SUM (UNCLASS)'!AC21</f>
        <v>0</v>
      </c>
      <c r="AI21" s="61">
        <f>X21*'EQUIP SUM (UNCLASS)'!AC21</f>
        <v>0</v>
      </c>
      <c r="AJ21" s="34">
        <f t="shared" si="2"/>
        <v>0</v>
      </c>
      <c r="AK21" s="61">
        <f t="shared" si="2"/>
        <v>0</v>
      </c>
      <c r="AL21" s="34">
        <f t="shared" si="3"/>
        <v>0</v>
      </c>
      <c r="AM21" s="61">
        <f t="shared" si="3"/>
        <v>0</v>
      </c>
      <c r="AO21" s="28">
        <f>W21*'EQUIP SUM (UNCLASS)'!AE21</f>
        <v>0</v>
      </c>
      <c r="AP21" s="61">
        <f>X21*'EQUIP SUM (UNCLASS)'!AE21</f>
        <v>0</v>
      </c>
      <c r="AQ21" s="28">
        <f>W21*'EQUIP SUM (UNCLASS)'!AF21</f>
        <v>0</v>
      </c>
      <c r="AR21" s="61">
        <f>X21*'EQUIP SUM (UNCLASS)'!AF21</f>
        <v>0</v>
      </c>
      <c r="AS21" s="28">
        <f>W21*'EQUIP SUM (UNCLASS)'!AG21</f>
        <v>0</v>
      </c>
      <c r="AT21" s="61">
        <f>X21*'EQUIP SUM (UNCLASS)'!AG21</f>
        <v>0</v>
      </c>
      <c r="AU21" s="28">
        <f>W21*'EQUIP SUM (UNCLASS)'!AH21</f>
        <v>0</v>
      </c>
      <c r="AV21" s="61">
        <f>X21*'EQUIP SUM (UNCLASS)'!AH21</f>
        <v>0</v>
      </c>
      <c r="AW21" s="28">
        <f>W21*'EQUIP SUM (UNCLASS)'!AI21/2000</f>
        <v>0</v>
      </c>
      <c r="AX21" s="61">
        <f>X21*'EQUIP SUM (UNCLASS)'!AI21/2000</f>
        <v>0</v>
      </c>
      <c r="AY21" s="28">
        <f>W21*'EQUIP SUM (UNCLASS)'!AJ21</f>
        <v>0</v>
      </c>
      <c r="AZ21" s="61">
        <f>X21*'EQUIP SUM (UNCLASS)'!AJ21</f>
        <v>0</v>
      </c>
      <c r="BA21" s="28">
        <f>W21*'EQUIP SUM (UNCLASS)'!AK21</f>
        <v>0</v>
      </c>
      <c r="BB21" s="61">
        <f>X21*'EQUIP SUM (UNCLASS)'!AK21</f>
        <v>0</v>
      </c>
      <c r="BC21" s="28">
        <f>W21*'EQUIP SUM (UNCLASS)'!AL21</f>
        <v>0</v>
      </c>
      <c r="BD21" s="61">
        <f>X21*'EQUIP SUM (UNCLASS)'!AL21</f>
        <v>0</v>
      </c>
      <c r="BE21" s="28">
        <f>W21*'EQUIP SUM (UNCLASS)'!AM21</f>
        <v>0</v>
      </c>
      <c r="BF21" s="61">
        <f>X21*'EQUIP SUM (UNCLASS)'!AM21</f>
        <v>0</v>
      </c>
      <c r="BH21" s="28">
        <f>Y21*'EQUIP SUM (UNCLASS)'!AO21</f>
        <v>0</v>
      </c>
      <c r="BI21" s="61">
        <f>Y21*'EQUIP SUM (UNCLASS)'!AP21</f>
        <v>0</v>
      </c>
      <c r="BJ21" s="28">
        <f>Y21*'EQUIP SUM (UNCLASS)'!AQ21</f>
        <v>0</v>
      </c>
      <c r="BK21" s="61">
        <f>Y21*'EQUIP SUM (UNCLASS)'!AR21</f>
        <v>0</v>
      </c>
      <c r="BL21" s="28">
        <f>Y21*'EQUIP SUM (UNCLASS)'!AS21</f>
        <v>0</v>
      </c>
      <c r="BM21" s="61">
        <f>Y21*'EQUIP SUM (UNCLASS)'!AT21</f>
        <v>0</v>
      </c>
      <c r="BO21" s="28">
        <f>W21*'EQUIP SUM (UNCLASS)'!AX21</f>
        <v>0</v>
      </c>
      <c r="BP21" s="61">
        <f>X21*'EQUIP SUM (UNCLASS)'!AX21</f>
        <v>0</v>
      </c>
      <c r="BQ21" s="28">
        <f>W21*'EQUIP SUM (UNCLASS)'!BB21</f>
        <v>0</v>
      </c>
      <c r="BR21" s="61">
        <f>X21*'EQUIP SUM (UNCLASS)'!BB21</f>
        <v>0</v>
      </c>
      <c r="CX21" s="37">
        <f t="shared" ref="CX21:DJ21" si="25">CX19</f>
        <v>0</v>
      </c>
      <c r="CY21" s="37">
        <f t="shared" si="25"/>
        <v>0</v>
      </c>
      <c r="CZ21" s="37">
        <f t="shared" si="25"/>
        <v>0</v>
      </c>
      <c r="DA21" s="37">
        <f t="shared" si="25"/>
        <v>0</v>
      </c>
      <c r="DB21" s="37">
        <f t="shared" si="25"/>
        <v>1</v>
      </c>
      <c r="DC21" s="37">
        <f t="shared" si="25"/>
        <v>0</v>
      </c>
      <c r="DD21" s="37">
        <f t="shared" si="25"/>
        <v>0</v>
      </c>
      <c r="DE21" s="37">
        <f t="shared" si="25"/>
        <v>0</v>
      </c>
      <c r="DF21" s="37">
        <f t="shared" si="25"/>
        <v>0</v>
      </c>
      <c r="DG21" s="37">
        <f t="shared" si="25"/>
        <v>0</v>
      </c>
      <c r="DH21" s="37">
        <f t="shared" si="25"/>
        <v>0</v>
      </c>
      <c r="DI21" s="37">
        <f t="shared" si="25"/>
        <v>0</v>
      </c>
      <c r="DJ21" s="37">
        <f t="shared" si="25"/>
        <v>0</v>
      </c>
      <c r="DL21" s="29">
        <f t="shared" si="24"/>
        <v>6</v>
      </c>
      <c r="DM21" s="29">
        <f t="shared" si="24"/>
        <v>18</v>
      </c>
      <c r="DN21" s="29">
        <f t="shared" si="24"/>
        <v>10</v>
      </c>
      <c r="DO21" s="29">
        <f t="shared" si="24"/>
        <v>12</v>
      </c>
      <c r="DQ21" s="28">
        <f>DM21*'EQUIP SUM (UNCLASS)'!AD21</f>
        <v>72</v>
      </c>
      <c r="DR21" s="28">
        <f>DM21*'EQUIP SUM (UNCLASS)'!AD21</f>
        <v>72</v>
      </c>
      <c r="DS21" s="28">
        <f>DO21*'EQUIP SUM (UNCLASS)'!AD21</f>
        <v>48</v>
      </c>
      <c r="DT21" s="28">
        <f>DO21*'EQUIP SUM (UNCLASS)'!AD21</f>
        <v>48</v>
      </c>
    </row>
    <row r="22" spans="1:124" x14ac:dyDescent="0.25">
      <c r="A22" s="249"/>
      <c r="B22" s="152" t="s">
        <v>708</v>
      </c>
      <c r="C22" s="103" t="s">
        <v>143</v>
      </c>
      <c r="D22" s="103">
        <f>E5*2/12</f>
        <v>0</v>
      </c>
      <c r="E22" s="103">
        <f>E6*2/12</f>
        <v>0</v>
      </c>
      <c r="F22" s="103">
        <f>E7*2/12</f>
        <v>0</v>
      </c>
      <c r="G22" s="250"/>
      <c r="I22" s="104" t="s">
        <v>112</v>
      </c>
      <c r="J22" s="104" t="s">
        <v>426</v>
      </c>
      <c r="K22" s="95" t="s">
        <v>386</v>
      </c>
      <c r="L22" s="96">
        <f>(CX22*'EQUIP SUM (UNCLASS)'!M22)+(CY22*'EQUIP SUM (UNCLASS)'!N22)+(CZ22*'EQUIP SUM (UNCLASS)'!I22)+(DA22*'EQUIP SUM (UNCLASS)'!Q22)+(DB22*'EQUIP SUM (UNCLASS)'!E22)+(DC22*'EQUIP SUM (UNCLASS)'!H22)+(DD22*'EQUIP SUM (UNCLASS)'!D22)+(DE22*'EQUIP SUM (UNCLASS)'!F22)+(DF22*'EQUIP SUM (UNCLASS)'!G22)+(DG22*'EQUIP SUM (UNCLASS)'!J22)+(DH22*'EQUIP SUM (UNCLASS)'!L22)+(DI22*'EQUIP SUM (UNCLASS)'!K22)+(DJ22*'EQUIP SUM (UNCLASS)'!T22)</f>
        <v>0</v>
      </c>
      <c r="M22" s="55">
        <f>'EQUIP SUM (UNCLASS)'!R22+'EQUIP SUM (UNCLASS)'!S22</f>
        <v>2</v>
      </c>
      <c r="N22" s="85">
        <f>'EQUIP SUM (UNCLASS)'!R22</f>
        <v>0</v>
      </c>
      <c r="O22" s="85">
        <f>'EQUIP SUM (UNCLASS)'!S22:S184</f>
        <v>2</v>
      </c>
      <c r="P22" s="37">
        <v>0</v>
      </c>
      <c r="Q22" s="37">
        <v>0</v>
      </c>
      <c r="R22" s="85">
        <f t="shared" si="0"/>
        <v>0</v>
      </c>
      <c r="S22" s="85">
        <f t="shared" si="0"/>
        <v>2</v>
      </c>
      <c r="T22" s="85">
        <f t="shared" si="4"/>
        <v>2</v>
      </c>
      <c r="U22" s="55">
        <f t="shared" si="1"/>
        <v>0</v>
      </c>
      <c r="W22" s="37">
        <v>0</v>
      </c>
      <c r="X22" s="37">
        <v>0</v>
      </c>
      <c r="Y22" s="55">
        <f t="shared" si="5"/>
        <v>0</v>
      </c>
      <c r="AA22" s="34">
        <f>W22*'EQUIP SUM (UNCLASS)'!Z22</f>
        <v>0</v>
      </c>
      <c r="AB22" s="61">
        <f>X22*'EQUIP SUM (UNCLASS)'!Z22</f>
        <v>0</v>
      </c>
      <c r="AC22" s="34">
        <f>W22*'EQUIP SUM (UNCLASS)'!AA22</f>
        <v>0</v>
      </c>
      <c r="AD22" s="61">
        <f>X22*'EQUIP SUM (UNCLASS)'!AA22</f>
        <v>0</v>
      </c>
      <c r="AE22" s="34">
        <f>W22*'EQUIP SUM (UNCLASS)'!AB22</f>
        <v>0</v>
      </c>
      <c r="AF22" s="61">
        <f>X22*'EQUIP SUM (UNCLASS)'!AB22</f>
        <v>0</v>
      </c>
      <c r="AH22" s="34">
        <f>W22*'EQUIP SUM (UNCLASS)'!AC22</f>
        <v>0</v>
      </c>
      <c r="AI22" s="61">
        <f>X22*'EQUIP SUM (UNCLASS)'!AC22</f>
        <v>0</v>
      </c>
      <c r="AJ22" s="34">
        <f t="shared" si="2"/>
        <v>0</v>
      </c>
      <c r="AK22" s="61">
        <f t="shared" si="2"/>
        <v>0</v>
      </c>
      <c r="AL22" s="34">
        <f t="shared" si="3"/>
        <v>0</v>
      </c>
      <c r="AM22" s="61">
        <f t="shared" si="3"/>
        <v>0</v>
      </c>
      <c r="AO22" s="28">
        <f>W22*'EQUIP SUM (UNCLASS)'!AE22</f>
        <v>0</v>
      </c>
      <c r="AP22" s="61">
        <f>X22*'EQUIP SUM (UNCLASS)'!AE22</f>
        <v>0</v>
      </c>
      <c r="AQ22" s="28">
        <f>W22*'EQUIP SUM (UNCLASS)'!AF22</f>
        <v>0</v>
      </c>
      <c r="AR22" s="61">
        <f>X22*'EQUIP SUM (UNCLASS)'!AF22</f>
        <v>0</v>
      </c>
      <c r="AS22" s="28">
        <f>W22*'EQUIP SUM (UNCLASS)'!AG22</f>
        <v>0</v>
      </c>
      <c r="AT22" s="61">
        <f>X22*'EQUIP SUM (UNCLASS)'!AG22</f>
        <v>0</v>
      </c>
      <c r="AU22" s="28">
        <f>W22*'EQUIP SUM (UNCLASS)'!AH22</f>
        <v>0</v>
      </c>
      <c r="AV22" s="61">
        <f>X22*'EQUIP SUM (UNCLASS)'!AH22</f>
        <v>0</v>
      </c>
      <c r="AW22" s="28">
        <f>W22*'EQUIP SUM (UNCLASS)'!AI22/2000</f>
        <v>0</v>
      </c>
      <c r="AX22" s="61">
        <f>X22*'EQUIP SUM (UNCLASS)'!AI22/2000</f>
        <v>0</v>
      </c>
      <c r="AY22" s="28">
        <f>W22*'EQUIP SUM (UNCLASS)'!AJ22</f>
        <v>0</v>
      </c>
      <c r="AZ22" s="61">
        <f>X22*'EQUIP SUM (UNCLASS)'!AJ22</f>
        <v>0</v>
      </c>
      <c r="BA22" s="28">
        <f>W22*'EQUIP SUM (UNCLASS)'!AK22</f>
        <v>0</v>
      </c>
      <c r="BB22" s="61">
        <f>X22*'EQUIP SUM (UNCLASS)'!AK22</f>
        <v>0</v>
      </c>
      <c r="BC22" s="28">
        <f>W22*'EQUIP SUM (UNCLASS)'!AL22</f>
        <v>0</v>
      </c>
      <c r="BD22" s="61">
        <f>X22*'EQUIP SUM (UNCLASS)'!AL22</f>
        <v>0</v>
      </c>
      <c r="BE22" s="28">
        <f>W22*'EQUIP SUM (UNCLASS)'!AM22</f>
        <v>0</v>
      </c>
      <c r="BF22" s="61">
        <f>X22*'EQUIP SUM (UNCLASS)'!AM22</f>
        <v>0</v>
      </c>
      <c r="BH22" s="28">
        <f>Y22*'EQUIP SUM (UNCLASS)'!AO22</f>
        <v>0</v>
      </c>
      <c r="BI22" s="61">
        <f>Y22*'EQUIP SUM (UNCLASS)'!AP22</f>
        <v>0</v>
      </c>
      <c r="BJ22" s="28">
        <f>Y22*'EQUIP SUM (UNCLASS)'!AQ22</f>
        <v>0</v>
      </c>
      <c r="BK22" s="61">
        <f>Y22*'EQUIP SUM (UNCLASS)'!AR22</f>
        <v>0</v>
      </c>
      <c r="BL22" s="28">
        <f>Y22*'EQUIP SUM (UNCLASS)'!AS22</f>
        <v>0</v>
      </c>
      <c r="BM22" s="61">
        <f>Y22*'EQUIP SUM (UNCLASS)'!AT22</f>
        <v>0</v>
      </c>
      <c r="BO22" s="28">
        <f>W22*'EQUIP SUM (UNCLASS)'!AX22</f>
        <v>0</v>
      </c>
      <c r="BP22" s="61">
        <f>X22*'EQUIP SUM (UNCLASS)'!AX22</f>
        <v>0</v>
      </c>
      <c r="BQ22" s="28">
        <f>W22*'EQUIP SUM (UNCLASS)'!BB22</f>
        <v>0</v>
      </c>
      <c r="BR22" s="61">
        <f>X22*'EQUIP SUM (UNCLASS)'!BB22</f>
        <v>0</v>
      </c>
      <c r="CX22" s="37">
        <f t="shared" ref="CX22:DJ22" si="26">CX21</f>
        <v>0</v>
      </c>
      <c r="CY22" s="37">
        <f t="shared" si="26"/>
        <v>0</v>
      </c>
      <c r="CZ22" s="37">
        <f t="shared" si="26"/>
        <v>0</v>
      </c>
      <c r="DA22" s="37">
        <f t="shared" si="26"/>
        <v>0</v>
      </c>
      <c r="DB22" s="37">
        <f t="shared" si="26"/>
        <v>1</v>
      </c>
      <c r="DC22" s="37">
        <f t="shared" si="26"/>
        <v>0</v>
      </c>
      <c r="DD22" s="37">
        <f t="shared" si="26"/>
        <v>0</v>
      </c>
      <c r="DE22" s="37">
        <f t="shared" si="26"/>
        <v>0</v>
      </c>
      <c r="DF22" s="37">
        <f t="shared" si="26"/>
        <v>0</v>
      </c>
      <c r="DG22" s="37">
        <f t="shared" si="26"/>
        <v>0</v>
      </c>
      <c r="DH22" s="37">
        <f t="shared" si="26"/>
        <v>0</v>
      </c>
      <c r="DI22" s="37">
        <f t="shared" si="26"/>
        <v>0</v>
      </c>
      <c r="DJ22" s="37">
        <f t="shared" si="26"/>
        <v>0</v>
      </c>
      <c r="DL22" s="29">
        <f t="shared" si="24"/>
        <v>6</v>
      </c>
      <c r="DM22" s="29">
        <f t="shared" si="24"/>
        <v>18</v>
      </c>
      <c r="DN22" s="29">
        <f t="shared" si="24"/>
        <v>10</v>
      </c>
      <c r="DO22" s="29">
        <f t="shared" si="24"/>
        <v>12</v>
      </c>
      <c r="DQ22" s="28">
        <f>DL22*DM22/'EQUIP SUM (UNCLASS)'!AD22</f>
        <v>10.8</v>
      </c>
      <c r="DR22" s="28">
        <f>DL22*DM22/'EQUIP SUM (UNCLASS)'!AD22</f>
        <v>10.8</v>
      </c>
      <c r="DS22" s="28">
        <f>DN22*DO22/'EQUIP SUM (UNCLASS)'!AD22</f>
        <v>12</v>
      </c>
      <c r="DT22" s="28">
        <f>DN22*DO22/'EQUIP SUM (UNCLASS)'!AD22</f>
        <v>12</v>
      </c>
    </row>
    <row r="23" spans="1:124" x14ac:dyDescent="0.25">
      <c r="A23" s="249"/>
      <c r="B23" s="102" t="s">
        <v>151</v>
      </c>
      <c r="C23" s="103" t="s">
        <v>144</v>
      </c>
      <c r="D23" s="103">
        <f>D22/48</f>
        <v>0</v>
      </c>
      <c r="E23" s="103">
        <f>E22/48</f>
        <v>0</v>
      </c>
      <c r="F23" s="103">
        <f>F22/48</f>
        <v>0</v>
      </c>
      <c r="G23" s="250"/>
      <c r="I23" s="94" t="s">
        <v>229</v>
      </c>
      <c r="J23" s="94" t="s">
        <v>427</v>
      </c>
      <c r="K23" s="95" t="s">
        <v>382</v>
      </c>
      <c r="L23" s="96">
        <f>(CX23*'EQUIP SUM (UNCLASS)'!M23)+(CY23*'EQUIP SUM (UNCLASS)'!N23)+(CZ23*'EQUIP SUM (UNCLASS)'!I23)+(DA23*'EQUIP SUM (UNCLASS)'!Q23)+(DB23*'EQUIP SUM (UNCLASS)'!E23)+(DC23*'EQUIP SUM (UNCLASS)'!H23)+(DD23*'EQUIP SUM (UNCLASS)'!D23)+(DE23*'EQUIP SUM (UNCLASS)'!F23)+(DF23*'EQUIP SUM (UNCLASS)'!G23)+(DG23*'EQUIP SUM (UNCLASS)'!J23)+(DH23*'EQUIP SUM (UNCLASS)'!L23)+(DI23*'EQUIP SUM (UNCLASS)'!K23)+(DJ23*'EQUIP SUM (UNCLASS)'!T23)</f>
        <v>0</v>
      </c>
      <c r="M23" s="55">
        <f>'EQUIP SUM (UNCLASS)'!R23+'EQUIP SUM (UNCLASS)'!S23</f>
        <v>10</v>
      </c>
      <c r="N23" s="85">
        <f>'EQUIP SUM (UNCLASS)'!R23</f>
        <v>5</v>
      </c>
      <c r="O23" s="85">
        <f>'EQUIP SUM (UNCLASS)'!S23:S185</f>
        <v>5</v>
      </c>
      <c r="P23" s="37">
        <v>5</v>
      </c>
      <c r="Q23" s="37">
        <v>3</v>
      </c>
      <c r="R23" s="85">
        <f t="shared" si="0"/>
        <v>0</v>
      </c>
      <c r="S23" s="85">
        <f t="shared" si="0"/>
        <v>2</v>
      </c>
      <c r="T23" s="85">
        <f t="shared" si="4"/>
        <v>2</v>
      </c>
      <c r="U23" s="55">
        <f t="shared" si="1"/>
        <v>-8</v>
      </c>
      <c r="W23" s="37">
        <v>0</v>
      </c>
      <c r="X23" s="37">
        <v>0</v>
      </c>
      <c r="Y23" s="55">
        <f t="shared" si="5"/>
        <v>0</v>
      </c>
      <c r="AA23" s="34">
        <f>W23*'EQUIP SUM (UNCLASS)'!Z23</f>
        <v>0</v>
      </c>
      <c r="AB23" s="61">
        <f>X23*'EQUIP SUM (UNCLASS)'!Z23</f>
        <v>0</v>
      </c>
      <c r="AC23" s="34">
        <f>W23*'EQUIP SUM (UNCLASS)'!AA23</f>
        <v>0</v>
      </c>
      <c r="AD23" s="61">
        <f>X23*'EQUIP SUM (UNCLASS)'!AA23</f>
        <v>0</v>
      </c>
      <c r="AE23" s="34">
        <f>W23*'EQUIP SUM (UNCLASS)'!AB23</f>
        <v>0</v>
      </c>
      <c r="AF23" s="61">
        <f>X23*'EQUIP SUM (UNCLASS)'!AB23</f>
        <v>0</v>
      </c>
      <c r="AH23" s="34">
        <f>W23*'EQUIP SUM (UNCLASS)'!AC23</f>
        <v>0</v>
      </c>
      <c r="AI23" s="61">
        <f>X23*'EQUIP SUM (UNCLASS)'!AC23</f>
        <v>0</v>
      </c>
      <c r="AJ23" s="34">
        <f t="shared" si="2"/>
        <v>0</v>
      </c>
      <c r="AK23" s="61">
        <f t="shared" si="2"/>
        <v>0</v>
      </c>
      <c r="AL23" s="34">
        <f t="shared" si="3"/>
        <v>0</v>
      </c>
      <c r="AM23" s="61">
        <f t="shared" si="3"/>
        <v>0</v>
      </c>
      <c r="AO23" s="28">
        <f>W23*'EQUIP SUM (UNCLASS)'!AE23</f>
        <v>0</v>
      </c>
      <c r="AP23" s="61">
        <f>X23*'EQUIP SUM (UNCLASS)'!AE23</f>
        <v>0</v>
      </c>
      <c r="AQ23" s="28">
        <f>W23*'EQUIP SUM (UNCLASS)'!AF23</f>
        <v>0</v>
      </c>
      <c r="AR23" s="61">
        <f>X23*'EQUIP SUM (UNCLASS)'!AF23</f>
        <v>0</v>
      </c>
      <c r="AS23" s="28">
        <f>W23*'EQUIP SUM (UNCLASS)'!AG23</f>
        <v>0</v>
      </c>
      <c r="AT23" s="61">
        <f>X23*'EQUIP SUM (UNCLASS)'!AG23</f>
        <v>0</v>
      </c>
      <c r="AU23" s="28">
        <f>W23*'EQUIP SUM (UNCLASS)'!AH23</f>
        <v>0</v>
      </c>
      <c r="AV23" s="61">
        <f>X23*'EQUIP SUM (UNCLASS)'!AH23</f>
        <v>0</v>
      </c>
      <c r="AW23" s="28">
        <f>W23*'EQUIP SUM (UNCLASS)'!AI23/2000</f>
        <v>0</v>
      </c>
      <c r="AX23" s="61">
        <f>X23*'EQUIP SUM (UNCLASS)'!AI23/2000</f>
        <v>0</v>
      </c>
      <c r="AY23" s="28">
        <f>W23*'EQUIP SUM (UNCLASS)'!AJ23</f>
        <v>0</v>
      </c>
      <c r="AZ23" s="61">
        <f>X23*'EQUIP SUM (UNCLASS)'!AJ23</f>
        <v>0</v>
      </c>
      <c r="BA23" s="28">
        <f>W23*'EQUIP SUM (UNCLASS)'!AK23</f>
        <v>0</v>
      </c>
      <c r="BB23" s="61">
        <f>X23*'EQUIP SUM (UNCLASS)'!AK23</f>
        <v>0</v>
      </c>
      <c r="BC23" s="28">
        <f>W23*'EQUIP SUM (UNCLASS)'!AL23</f>
        <v>0</v>
      </c>
      <c r="BD23" s="61">
        <f>X23*'EQUIP SUM (UNCLASS)'!AL23</f>
        <v>0</v>
      </c>
      <c r="BE23" s="28">
        <f>W23*'EQUIP SUM (UNCLASS)'!AM23</f>
        <v>0</v>
      </c>
      <c r="BF23" s="61">
        <f>X23*'EQUIP SUM (UNCLASS)'!AM23</f>
        <v>0</v>
      </c>
      <c r="BH23" s="28">
        <f>Y23*'EQUIP SUM (UNCLASS)'!AO23</f>
        <v>0</v>
      </c>
      <c r="BI23" s="61">
        <f>Y23*'EQUIP SUM (UNCLASS)'!AP23</f>
        <v>0</v>
      </c>
      <c r="BJ23" s="28">
        <f>Y23*'EQUIP SUM (UNCLASS)'!AQ23</f>
        <v>0</v>
      </c>
      <c r="BK23" s="61">
        <f>Y23*'EQUIP SUM (UNCLASS)'!AR23</f>
        <v>0</v>
      </c>
      <c r="BL23" s="28">
        <f>Y23*'EQUIP SUM (UNCLASS)'!AS23</f>
        <v>0</v>
      </c>
      <c r="BM23" s="61">
        <f>Y23*'EQUIP SUM (UNCLASS)'!AT23</f>
        <v>0</v>
      </c>
      <c r="BO23" s="28">
        <f>W23*'EQUIP SUM (UNCLASS)'!AX23</f>
        <v>0</v>
      </c>
      <c r="BP23" s="61">
        <f>X23*'EQUIP SUM (UNCLASS)'!AX23</f>
        <v>0</v>
      </c>
      <c r="BQ23" s="28">
        <f>W23*'EQUIP SUM (UNCLASS)'!BB23</f>
        <v>0</v>
      </c>
      <c r="BR23" s="61">
        <f>X23*'EQUIP SUM (UNCLASS)'!BB23</f>
        <v>0</v>
      </c>
      <c r="CX23" s="37">
        <f t="shared" ref="CX23:DJ23" si="27">CX21</f>
        <v>0</v>
      </c>
      <c r="CY23" s="37">
        <f t="shared" si="27"/>
        <v>0</v>
      </c>
      <c r="CZ23" s="37">
        <f t="shared" si="27"/>
        <v>0</v>
      </c>
      <c r="DA23" s="37">
        <f t="shared" si="27"/>
        <v>0</v>
      </c>
      <c r="DB23" s="37">
        <f t="shared" si="27"/>
        <v>1</v>
      </c>
      <c r="DC23" s="37">
        <f t="shared" si="27"/>
        <v>0</v>
      </c>
      <c r="DD23" s="37">
        <f t="shared" si="27"/>
        <v>0</v>
      </c>
      <c r="DE23" s="37">
        <f t="shared" si="27"/>
        <v>0</v>
      </c>
      <c r="DF23" s="37">
        <f t="shared" si="27"/>
        <v>0</v>
      </c>
      <c r="DG23" s="37">
        <f t="shared" si="27"/>
        <v>0</v>
      </c>
      <c r="DH23" s="37">
        <f t="shared" si="27"/>
        <v>0</v>
      </c>
      <c r="DI23" s="37">
        <f t="shared" si="27"/>
        <v>0</v>
      </c>
      <c r="DJ23" s="37">
        <f t="shared" si="27"/>
        <v>0</v>
      </c>
      <c r="DL23" s="29">
        <f t="shared" si="24"/>
        <v>6</v>
      </c>
      <c r="DM23" s="29">
        <f t="shared" si="24"/>
        <v>18</v>
      </c>
      <c r="DN23" s="29">
        <f t="shared" si="24"/>
        <v>10</v>
      </c>
      <c r="DO23" s="29">
        <f t="shared" si="24"/>
        <v>12</v>
      </c>
      <c r="DQ23" s="28">
        <f>DL23*DM23/'EQUIP SUM (UNCLASS)'!AD23</f>
        <v>180</v>
      </c>
      <c r="DR23" s="28">
        <f>DL23*DM23/'EQUIP SUM (UNCLASS)'!AD23</f>
        <v>180</v>
      </c>
      <c r="DS23" s="28">
        <f>DN23*DO23/'EQUIP SUM (UNCLASS)'!AD23</f>
        <v>200</v>
      </c>
      <c r="DT23" s="28">
        <f>DN23*DO23/'EQUIP SUM (UNCLASS)'!AD23</f>
        <v>200</v>
      </c>
    </row>
    <row r="24" spans="1:124" x14ac:dyDescent="0.25">
      <c r="A24" s="249"/>
      <c r="B24" s="102" t="s">
        <v>152</v>
      </c>
      <c r="C24" s="103" t="s">
        <v>157</v>
      </c>
      <c r="D24" s="103">
        <f>D23*1098/2000</f>
        <v>0</v>
      </c>
      <c r="E24" s="103">
        <f>E23*1098/2000</f>
        <v>0</v>
      </c>
      <c r="F24" s="103">
        <f>F23*1098/2000</f>
        <v>0</v>
      </c>
      <c r="G24" s="250"/>
      <c r="I24" s="94" t="s">
        <v>230</v>
      </c>
      <c r="J24" s="94" t="s">
        <v>428</v>
      </c>
      <c r="K24" s="95" t="s">
        <v>103</v>
      </c>
      <c r="L24" s="96">
        <f>(CX24*'EQUIP SUM (UNCLASS)'!M24)+(CY24*'EQUIP SUM (UNCLASS)'!N24)+(CZ24*'EQUIP SUM (UNCLASS)'!I24)+(DA24*'EQUIP SUM (UNCLASS)'!Q24)+(DB24*'EQUIP SUM (UNCLASS)'!E24)+(DC24*'EQUIP SUM (UNCLASS)'!H24)+(DD24*'EQUIP SUM (UNCLASS)'!D24)+(DE24*'EQUIP SUM (UNCLASS)'!F24)+(DF24*'EQUIP SUM (UNCLASS)'!G24)+(DG24*'EQUIP SUM (UNCLASS)'!J24)+(DH24*'EQUIP SUM (UNCLASS)'!L24)+(DI24*'EQUIP SUM (UNCLASS)'!K24)+(DJ24*'EQUIP SUM (UNCLASS)'!T24)</f>
        <v>0</v>
      </c>
      <c r="M24" s="55">
        <f>'EQUIP SUM (UNCLASS)'!R24+'EQUIP SUM (UNCLASS)'!S24</f>
        <v>26</v>
      </c>
      <c r="N24" s="85">
        <f>'EQUIP SUM (UNCLASS)'!R24</f>
        <v>13</v>
      </c>
      <c r="O24" s="85">
        <f>'EQUIP SUM (UNCLASS)'!S24:S186</f>
        <v>13</v>
      </c>
      <c r="P24" s="37">
        <v>0</v>
      </c>
      <c r="Q24" s="37">
        <v>0</v>
      </c>
      <c r="R24" s="85">
        <f t="shared" si="0"/>
        <v>13</v>
      </c>
      <c r="S24" s="85">
        <f t="shared" si="0"/>
        <v>13</v>
      </c>
      <c r="T24" s="85">
        <f t="shared" si="4"/>
        <v>26</v>
      </c>
      <c r="U24" s="55">
        <f t="shared" si="1"/>
        <v>0</v>
      </c>
      <c r="W24" s="37">
        <v>0</v>
      </c>
      <c r="X24" s="37">
        <v>0</v>
      </c>
      <c r="Y24" s="55">
        <f t="shared" si="5"/>
        <v>0</v>
      </c>
      <c r="AA24" s="34">
        <f>W24*'EQUIP SUM (UNCLASS)'!Z24</f>
        <v>0</v>
      </c>
      <c r="AB24" s="61">
        <f>X24*'EQUIP SUM (UNCLASS)'!Z24</f>
        <v>0</v>
      </c>
      <c r="AC24" s="34">
        <f>W24*'EQUIP SUM (UNCLASS)'!AA24</f>
        <v>0</v>
      </c>
      <c r="AD24" s="61">
        <f>X24*'EQUIP SUM (UNCLASS)'!AA24</f>
        <v>0</v>
      </c>
      <c r="AE24" s="34">
        <f>W24*'EQUIP SUM (UNCLASS)'!AB24</f>
        <v>0</v>
      </c>
      <c r="AF24" s="61">
        <f>X24*'EQUIP SUM (UNCLASS)'!AB24</f>
        <v>0</v>
      </c>
      <c r="AH24" s="34">
        <f>W24*'EQUIP SUM (UNCLASS)'!AC24</f>
        <v>0</v>
      </c>
      <c r="AI24" s="61">
        <f>X24*'EQUIP SUM (UNCLASS)'!AC24</f>
        <v>0</v>
      </c>
      <c r="AJ24" s="34">
        <f t="shared" si="2"/>
        <v>0</v>
      </c>
      <c r="AK24" s="61">
        <f t="shared" si="2"/>
        <v>0</v>
      </c>
      <c r="AL24" s="34">
        <f t="shared" si="3"/>
        <v>0</v>
      </c>
      <c r="AM24" s="61">
        <f t="shared" si="3"/>
        <v>0</v>
      </c>
      <c r="AO24" s="28">
        <f>W24*'EQUIP SUM (UNCLASS)'!AE24</f>
        <v>0</v>
      </c>
      <c r="AP24" s="61">
        <f>X24*'EQUIP SUM (UNCLASS)'!AE24</f>
        <v>0</v>
      </c>
      <c r="AQ24" s="28">
        <f>W24*'EQUIP SUM (UNCLASS)'!AF24</f>
        <v>0</v>
      </c>
      <c r="AR24" s="61">
        <f>X24*'EQUIP SUM (UNCLASS)'!AF24</f>
        <v>0</v>
      </c>
      <c r="AS24" s="28">
        <f>W24*'EQUIP SUM (UNCLASS)'!AG24</f>
        <v>0</v>
      </c>
      <c r="AT24" s="61">
        <f>X24*'EQUIP SUM (UNCLASS)'!AG24</f>
        <v>0</v>
      </c>
      <c r="AU24" s="28">
        <f>W24*'EQUIP SUM (UNCLASS)'!AH24</f>
        <v>0</v>
      </c>
      <c r="AV24" s="61">
        <f>X24*'EQUIP SUM (UNCLASS)'!AH24</f>
        <v>0</v>
      </c>
      <c r="AW24" s="28">
        <f>W24*'EQUIP SUM (UNCLASS)'!AI24/2000</f>
        <v>0</v>
      </c>
      <c r="AX24" s="61">
        <f>X24*'EQUIP SUM (UNCLASS)'!AI24/2000</f>
        <v>0</v>
      </c>
      <c r="AY24" s="28">
        <f>W24*'EQUIP SUM (UNCLASS)'!AJ24</f>
        <v>0</v>
      </c>
      <c r="AZ24" s="61">
        <f>X24*'EQUIP SUM (UNCLASS)'!AJ24</f>
        <v>0</v>
      </c>
      <c r="BA24" s="28">
        <f>W24*'EQUIP SUM (UNCLASS)'!AK24</f>
        <v>0</v>
      </c>
      <c r="BB24" s="61">
        <f>X24*'EQUIP SUM (UNCLASS)'!AK24</f>
        <v>0</v>
      </c>
      <c r="BC24" s="28">
        <f>W24*'EQUIP SUM (UNCLASS)'!AL24</f>
        <v>0</v>
      </c>
      <c r="BD24" s="61">
        <f>X24*'EQUIP SUM (UNCLASS)'!AL24</f>
        <v>0</v>
      </c>
      <c r="BE24" s="28">
        <f>W24*'EQUIP SUM (UNCLASS)'!AM24</f>
        <v>0</v>
      </c>
      <c r="BF24" s="61">
        <f>X24*'EQUIP SUM (UNCLASS)'!AM24</f>
        <v>0</v>
      </c>
      <c r="BH24" s="28">
        <f>Y24*'EQUIP SUM (UNCLASS)'!AO24</f>
        <v>0</v>
      </c>
      <c r="BI24" s="61">
        <f>Y24*'EQUIP SUM (UNCLASS)'!AP24</f>
        <v>0</v>
      </c>
      <c r="BJ24" s="28">
        <f>Y24*'EQUIP SUM (UNCLASS)'!AQ24</f>
        <v>0</v>
      </c>
      <c r="BK24" s="61">
        <f>Y24*'EQUIP SUM (UNCLASS)'!AR24</f>
        <v>0</v>
      </c>
      <c r="BL24" s="28">
        <f>Y24*'EQUIP SUM (UNCLASS)'!AS24</f>
        <v>0</v>
      </c>
      <c r="BM24" s="61">
        <f>Y24*'EQUIP SUM (UNCLASS)'!AT24</f>
        <v>0</v>
      </c>
      <c r="BO24" s="28">
        <f>W24*'EQUIP SUM (UNCLASS)'!AX24</f>
        <v>0</v>
      </c>
      <c r="BP24" s="61">
        <f>X24*'EQUIP SUM (UNCLASS)'!AX24</f>
        <v>0</v>
      </c>
      <c r="BQ24" s="28">
        <f>W24*'EQUIP SUM (UNCLASS)'!BB24</f>
        <v>0</v>
      </c>
      <c r="BR24" s="61">
        <f>X24*'EQUIP SUM (UNCLASS)'!BB24</f>
        <v>0</v>
      </c>
      <c r="CX24" s="37">
        <f t="shared" ref="CX24:DJ24" si="28">CX23</f>
        <v>0</v>
      </c>
      <c r="CY24" s="37">
        <f t="shared" si="28"/>
        <v>0</v>
      </c>
      <c r="CZ24" s="37">
        <f t="shared" si="28"/>
        <v>0</v>
      </c>
      <c r="DA24" s="37">
        <f t="shared" si="28"/>
        <v>0</v>
      </c>
      <c r="DB24" s="37">
        <f t="shared" si="28"/>
        <v>1</v>
      </c>
      <c r="DC24" s="37">
        <f t="shared" si="28"/>
        <v>0</v>
      </c>
      <c r="DD24" s="37">
        <f t="shared" si="28"/>
        <v>0</v>
      </c>
      <c r="DE24" s="37">
        <f t="shared" si="28"/>
        <v>0</v>
      </c>
      <c r="DF24" s="37">
        <f t="shared" si="28"/>
        <v>0</v>
      </c>
      <c r="DG24" s="37">
        <f t="shared" si="28"/>
        <v>0</v>
      </c>
      <c r="DH24" s="37">
        <f t="shared" si="28"/>
        <v>0</v>
      </c>
      <c r="DI24" s="37">
        <f t="shared" si="28"/>
        <v>0</v>
      </c>
      <c r="DJ24" s="37">
        <f t="shared" si="28"/>
        <v>0</v>
      </c>
      <c r="DL24" s="29">
        <f t="shared" si="24"/>
        <v>6</v>
      </c>
      <c r="DM24" s="29">
        <f t="shared" si="24"/>
        <v>18</v>
      </c>
      <c r="DN24" s="29">
        <f t="shared" si="24"/>
        <v>10</v>
      </c>
      <c r="DO24" s="29">
        <f t="shared" si="24"/>
        <v>12</v>
      </c>
      <c r="DQ24" s="31"/>
    </row>
    <row r="25" spans="1:124" x14ac:dyDescent="0.25">
      <c r="A25" s="249"/>
      <c r="B25" s="102" t="s">
        <v>139</v>
      </c>
      <c r="C25" s="103" t="s">
        <v>145</v>
      </c>
      <c r="D25" s="103">
        <f>D23/16</f>
        <v>0</v>
      </c>
      <c r="E25" s="103">
        <f>E23/16</f>
        <v>0</v>
      </c>
      <c r="F25" s="103">
        <f>F23/16</f>
        <v>0</v>
      </c>
      <c r="G25" s="250"/>
      <c r="I25" s="94" t="s">
        <v>231</v>
      </c>
      <c r="J25" s="94" t="s">
        <v>429</v>
      </c>
      <c r="K25" s="95" t="s">
        <v>85</v>
      </c>
      <c r="L25" s="96">
        <f>(CX25*'EQUIP SUM (UNCLASS)'!M25)+(CY25*'EQUIP SUM (UNCLASS)'!N25)+(CZ25*'EQUIP SUM (UNCLASS)'!I25)+(DA25*'EQUIP SUM (UNCLASS)'!Q25)+(DB25*'EQUIP SUM (UNCLASS)'!E25)+(DC25*'EQUIP SUM (UNCLASS)'!H25)+(DD25*'EQUIP SUM (UNCLASS)'!D25)+(DE25*'EQUIP SUM (UNCLASS)'!F25)+(DF25*'EQUIP SUM (UNCLASS)'!G25)+(DG25*'EQUIP SUM (UNCLASS)'!J25)+(DH25*'EQUIP SUM (UNCLASS)'!L25)+(DI25*'EQUIP SUM (UNCLASS)'!K25)+(DJ25*'EQUIP SUM (UNCLASS)'!T25)</f>
        <v>0</v>
      </c>
      <c r="M25" s="55">
        <f>'EQUIP SUM (UNCLASS)'!R25+'EQUIP SUM (UNCLASS)'!S25</f>
        <v>6</v>
      </c>
      <c r="N25" s="85">
        <f>'EQUIP SUM (UNCLASS)'!R25</f>
        <v>3</v>
      </c>
      <c r="O25" s="85">
        <f>'EQUIP SUM (UNCLASS)'!S25:S187</f>
        <v>3</v>
      </c>
      <c r="P25" s="37">
        <v>3</v>
      </c>
      <c r="Q25" s="37">
        <v>3</v>
      </c>
      <c r="R25" s="85">
        <f t="shared" si="0"/>
        <v>0</v>
      </c>
      <c r="S25" s="85">
        <f t="shared" si="0"/>
        <v>0</v>
      </c>
      <c r="T25" s="85">
        <f t="shared" si="4"/>
        <v>0</v>
      </c>
      <c r="U25" s="55">
        <f t="shared" si="1"/>
        <v>-6</v>
      </c>
      <c r="W25" s="37">
        <v>0</v>
      </c>
      <c r="X25" s="37">
        <v>0</v>
      </c>
      <c r="Y25" s="55">
        <f t="shared" si="5"/>
        <v>0</v>
      </c>
      <c r="AA25" s="34">
        <f>W25*'EQUIP SUM (UNCLASS)'!Z25</f>
        <v>0</v>
      </c>
      <c r="AB25" s="61">
        <f>X25*'EQUIP SUM (UNCLASS)'!Z25</f>
        <v>0</v>
      </c>
      <c r="AC25" s="34">
        <f>W25*'EQUIP SUM (UNCLASS)'!AA25</f>
        <v>0</v>
      </c>
      <c r="AD25" s="61">
        <f>X25*'EQUIP SUM (UNCLASS)'!AA25</f>
        <v>0</v>
      </c>
      <c r="AE25" s="34">
        <f>W25*'EQUIP SUM (UNCLASS)'!AB25</f>
        <v>0</v>
      </c>
      <c r="AF25" s="61">
        <f>X25*'EQUIP SUM (UNCLASS)'!AB25</f>
        <v>0</v>
      </c>
      <c r="AH25" s="34">
        <f>W25*'EQUIP SUM (UNCLASS)'!AC25</f>
        <v>0</v>
      </c>
      <c r="AI25" s="61">
        <f>X25*'EQUIP SUM (UNCLASS)'!AC25</f>
        <v>0</v>
      </c>
      <c r="AJ25" s="34">
        <f t="shared" si="2"/>
        <v>0</v>
      </c>
      <c r="AK25" s="61">
        <f t="shared" si="2"/>
        <v>0</v>
      </c>
      <c r="AL25" s="34">
        <f t="shared" si="3"/>
        <v>0</v>
      </c>
      <c r="AM25" s="61">
        <f t="shared" si="3"/>
        <v>0</v>
      </c>
      <c r="AO25" s="28">
        <f>W25*'EQUIP SUM (UNCLASS)'!AE25</f>
        <v>0</v>
      </c>
      <c r="AP25" s="61">
        <f>X25*'EQUIP SUM (UNCLASS)'!AE25</f>
        <v>0</v>
      </c>
      <c r="AQ25" s="28">
        <f>W25*'EQUIP SUM (UNCLASS)'!AF25</f>
        <v>0</v>
      </c>
      <c r="AR25" s="61">
        <f>X25*'EQUIP SUM (UNCLASS)'!AF25</f>
        <v>0</v>
      </c>
      <c r="AS25" s="28">
        <f>W25*'EQUIP SUM (UNCLASS)'!AG25</f>
        <v>0</v>
      </c>
      <c r="AT25" s="61">
        <f>X25*'EQUIP SUM (UNCLASS)'!AG25</f>
        <v>0</v>
      </c>
      <c r="AU25" s="28">
        <f>W25*'EQUIP SUM (UNCLASS)'!AH25</f>
        <v>0</v>
      </c>
      <c r="AV25" s="61">
        <f>X25*'EQUIP SUM (UNCLASS)'!AH25</f>
        <v>0</v>
      </c>
      <c r="AW25" s="28">
        <f>W25*'EQUIP SUM (UNCLASS)'!AI25/2000</f>
        <v>0</v>
      </c>
      <c r="AX25" s="61">
        <f>X25*'EQUIP SUM (UNCLASS)'!AI25/2000</f>
        <v>0</v>
      </c>
      <c r="AY25" s="28">
        <f>W25*'EQUIP SUM (UNCLASS)'!AJ25</f>
        <v>0</v>
      </c>
      <c r="AZ25" s="61">
        <f>X25*'EQUIP SUM (UNCLASS)'!AJ25</f>
        <v>0</v>
      </c>
      <c r="BA25" s="28">
        <f>W25*'EQUIP SUM (UNCLASS)'!AK25</f>
        <v>0</v>
      </c>
      <c r="BB25" s="61">
        <f>X25*'EQUIP SUM (UNCLASS)'!AK25</f>
        <v>0</v>
      </c>
      <c r="BC25" s="28">
        <f>W25*'EQUIP SUM (UNCLASS)'!AL25</f>
        <v>0</v>
      </c>
      <c r="BD25" s="61">
        <f>X25*'EQUIP SUM (UNCLASS)'!AL25</f>
        <v>0</v>
      </c>
      <c r="BE25" s="28">
        <f>W25*'EQUIP SUM (UNCLASS)'!AM25</f>
        <v>0</v>
      </c>
      <c r="BF25" s="61">
        <f>X25*'EQUIP SUM (UNCLASS)'!AM25</f>
        <v>0</v>
      </c>
      <c r="BH25" s="28">
        <f>Y25*'EQUIP SUM (UNCLASS)'!AO25</f>
        <v>0</v>
      </c>
      <c r="BI25" s="61">
        <f>Y25*'EQUIP SUM (UNCLASS)'!AP25</f>
        <v>0</v>
      </c>
      <c r="BJ25" s="28">
        <f>Y25*'EQUIP SUM (UNCLASS)'!AQ25</f>
        <v>0</v>
      </c>
      <c r="BK25" s="61">
        <f>Y25*'EQUIP SUM (UNCLASS)'!AR25</f>
        <v>0</v>
      </c>
      <c r="BL25" s="28">
        <f>Y25*'EQUIP SUM (UNCLASS)'!AS25</f>
        <v>0</v>
      </c>
      <c r="BM25" s="61">
        <f>Y25*'EQUIP SUM (UNCLASS)'!AT25</f>
        <v>0</v>
      </c>
      <c r="BO25" s="28">
        <f>W25*'EQUIP SUM (UNCLASS)'!AX25</f>
        <v>0</v>
      </c>
      <c r="BP25" s="61">
        <f>X25*'EQUIP SUM (UNCLASS)'!AX25</f>
        <v>0</v>
      </c>
      <c r="BQ25" s="28">
        <f>W25*'EQUIP SUM (UNCLASS)'!BB25</f>
        <v>0</v>
      </c>
      <c r="BR25" s="61">
        <f>X25*'EQUIP SUM (UNCLASS)'!BB25</f>
        <v>0</v>
      </c>
      <c r="CX25" s="37">
        <f t="shared" ref="CX25:DJ25" si="29">CX23</f>
        <v>0</v>
      </c>
      <c r="CY25" s="37">
        <f t="shared" si="29"/>
        <v>0</v>
      </c>
      <c r="CZ25" s="37">
        <f t="shared" si="29"/>
        <v>0</v>
      </c>
      <c r="DA25" s="37">
        <f t="shared" si="29"/>
        <v>0</v>
      </c>
      <c r="DB25" s="37">
        <f t="shared" si="29"/>
        <v>1</v>
      </c>
      <c r="DC25" s="37">
        <f t="shared" si="29"/>
        <v>0</v>
      </c>
      <c r="DD25" s="37">
        <f t="shared" si="29"/>
        <v>0</v>
      </c>
      <c r="DE25" s="37">
        <f t="shared" si="29"/>
        <v>0</v>
      </c>
      <c r="DF25" s="37">
        <f t="shared" si="29"/>
        <v>0</v>
      </c>
      <c r="DG25" s="37">
        <f t="shared" si="29"/>
        <v>0</v>
      </c>
      <c r="DH25" s="37">
        <f t="shared" si="29"/>
        <v>0</v>
      </c>
      <c r="DI25" s="37">
        <f t="shared" si="29"/>
        <v>0</v>
      </c>
      <c r="DJ25" s="37">
        <f t="shared" si="29"/>
        <v>0</v>
      </c>
      <c r="DL25" s="29">
        <f t="shared" si="24"/>
        <v>6</v>
      </c>
      <c r="DM25" s="29">
        <f t="shared" si="24"/>
        <v>18</v>
      </c>
      <c r="DN25" s="29">
        <f t="shared" si="24"/>
        <v>10</v>
      </c>
      <c r="DO25" s="29">
        <f t="shared" si="24"/>
        <v>12</v>
      </c>
      <c r="DQ25" s="28">
        <f>DM25*'EQUIP SUM (UNCLASS)'!AD25</f>
        <v>0</v>
      </c>
      <c r="DR25" s="28">
        <f>12*'EQUIP SUM (UNCLASS)'!AD25</f>
        <v>0</v>
      </c>
      <c r="DS25" s="28">
        <f>DO25*'EQUIP SUM (UNCLASS)'!AD25</f>
        <v>0</v>
      </c>
      <c r="DT25" s="28">
        <f>DO25*'EQUIP SUM (UNCLASS)'!AD25</f>
        <v>0</v>
      </c>
    </row>
    <row r="26" spans="1:124" x14ac:dyDescent="0.25">
      <c r="A26" s="249"/>
      <c r="B26" s="242" t="s">
        <v>149</v>
      </c>
      <c r="C26" s="242"/>
      <c r="D26" s="242"/>
      <c r="E26" s="242"/>
      <c r="F26" s="242"/>
      <c r="G26" s="250"/>
      <c r="I26" s="94" t="s">
        <v>232</v>
      </c>
      <c r="J26" s="94" t="s">
        <v>430</v>
      </c>
      <c r="K26" s="95" t="s">
        <v>86</v>
      </c>
      <c r="L26" s="96">
        <f>(CX26*'EQUIP SUM (UNCLASS)'!M26)+(CY26*'EQUIP SUM (UNCLASS)'!N26)+(CZ26*'EQUIP SUM (UNCLASS)'!I26)+(DA26*'EQUIP SUM (UNCLASS)'!Q26)+(DB26*'EQUIP SUM (UNCLASS)'!E26)+(DC26*'EQUIP SUM (UNCLASS)'!H26)+(DD26*'EQUIP SUM (UNCLASS)'!D26)+(DE26*'EQUIP SUM (UNCLASS)'!F26)+(DF26*'EQUIP SUM (UNCLASS)'!G26)+(DG26*'EQUIP SUM (UNCLASS)'!J26)+(DH26*'EQUIP SUM (UNCLASS)'!L26)+(DI26*'EQUIP SUM (UNCLASS)'!K26)+(DJ26*'EQUIP SUM (UNCLASS)'!T26)</f>
        <v>1</v>
      </c>
      <c r="M26" s="55">
        <f>'EQUIP SUM (UNCLASS)'!R26+'EQUIP SUM (UNCLASS)'!S26</f>
        <v>20</v>
      </c>
      <c r="N26" s="85">
        <f>'EQUIP SUM (UNCLASS)'!R26</f>
        <v>10</v>
      </c>
      <c r="O26" s="85">
        <f>'EQUIP SUM (UNCLASS)'!S26:S188</f>
        <v>10</v>
      </c>
      <c r="P26" s="37">
        <v>10</v>
      </c>
      <c r="Q26" s="37">
        <v>0</v>
      </c>
      <c r="R26" s="85">
        <f t="shared" si="0"/>
        <v>0</v>
      </c>
      <c r="S26" s="85">
        <f t="shared" si="0"/>
        <v>10</v>
      </c>
      <c r="T26" s="85">
        <f t="shared" si="4"/>
        <v>10</v>
      </c>
      <c r="U26" s="55">
        <f t="shared" si="1"/>
        <v>-9</v>
      </c>
      <c r="W26" s="37">
        <v>0</v>
      </c>
      <c r="X26" s="37">
        <v>0</v>
      </c>
      <c r="Y26" s="55">
        <f t="shared" si="5"/>
        <v>0</v>
      </c>
      <c r="AA26" s="34">
        <f>W26*'EQUIP SUM (UNCLASS)'!Z26</f>
        <v>0</v>
      </c>
      <c r="AB26" s="61">
        <f>X26*'EQUIP SUM (UNCLASS)'!Z26</f>
        <v>0</v>
      </c>
      <c r="AC26" s="34">
        <f>W26*'EQUIP SUM (UNCLASS)'!AA26</f>
        <v>0</v>
      </c>
      <c r="AD26" s="61">
        <f>X26*'EQUIP SUM (UNCLASS)'!AA26</f>
        <v>0</v>
      </c>
      <c r="AE26" s="34">
        <f>W26*'EQUIP SUM (UNCLASS)'!AB26</f>
        <v>0</v>
      </c>
      <c r="AF26" s="61">
        <f>X26*'EQUIP SUM (UNCLASS)'!AB26</f>
        <v>0</v>
      </c>
      <c r="AH26" s="34">
        <f>W26*'EQUIP SUM (UNCLASS)'!AC26</f>
        <v>0</v>
      </c>
      <c r="AI26" s="61">
        <f>X26*'EQUIP SUM (UNCLASS)'!AC26</f>
        <v>0</v>
      </c>
      <c r="AJ26" s="34">
        <f t="shared" si="2"/>
        <v>0</v>
      </c>
      <c r="AK26" s="61">
        <f t="shared" si="2"/>
        <v>0</v>
      </c>
      <c r="AL26" s="34">
        <f t="shared" si="3"/>
        <v>0</v>
      </c>
      <c r="AM26" s="61">
        <f t="shared" si="3"/>
        <v>0</v>
      </c>
      <c r="AO26" s="28">
        <f>W26*'EQUIP SUM (UNCLASS)'!AE26</f>
        <v>0</v>
      </c>
      <c r="AP26" s="61">
        <f>X26*'EQUIP SUM (UNCLASS)'!AE26</f>
        <v>0</v>
      </c>
      <c r="AQ26" s="28">
        <f>W26*'EQUIP SUM (UNCLASS)'!AF26</f>
        <v>0</v>
      </c>
      <c r="AR26" s="61">
        <f>X26*'EQUIP SUM (UNCLASS)'!AF26</f>
        <v>0</v>
      </c>
      <c r="AS26" s="28">
        <f>W26*'EQUIP SUM (UNCLASS)'!AG26</f>
        <v>0</v>
      </c>
      <c r="AT26" s="61">
        <f>X26*'EQUIP SUM (UNCLASS)'!AG26</f>
        <v>0</v>
      </c>
      <c r="AU26" s="28">
        <f>W26*'EQUIP SUM (UNCLASS)'!AH26</f>
        <v>0</v>
      </c>
      <c r="AV26" s="61">
        <f>X26*'EQUIP SUM (UNCLASS)'!AH26</f>
        <v>0</v>
      </c>
      <c r="AW26" s="28">
        <f>W26*'EQUIP SUM (UNCLASS)'!AI26/2000</f>
        <v>0</v>
      </c>
      <c r="AX26" s="61">
        <f>X26*'EQUIP SUM (UNCLASS)'!AI26/2000</f>
        <v>0</v>
      </c>
      <c r="AY26" s="28">
        <f>W26*'EQUIP SUM (UNCLASS)'!AJ26</f>
        <v>0</v>
      </c>
      <c r="AZ26" s="61">
        <f>X26*'EQUIP SUM (UNCLASS)'!AJ26</f>
        <v>0</v>
      </c>
      <c r="BA26" s="28">
        <f>W26*'EQUIP SUM (UNCLASS)'!AK26</f>
        <v>0</v>
      </c>
      <c r="BB26" s="61">
        <f>X26*'EQUIP SUM (UNCLASS)'!AK26</f>
        <v>0</v>
      </c>
      <c r="BC26" s="28">
        <f>W26*'EQUIP SUM (UNCLASS)'!AL26</f>
        <v>0</v>
      </c>
      <c r="BD26" s="61">
        <f>X26*'EQUIP SUM (UNCLASS)'!AL26</f>
        <v>0</v>
      </c>
      <c r="BE26" s="28">
        <f>W26*'EQUIP SUM (UNCLASS)'!AM26</f>
        <v>0</v>
      </c>
      <c r="BF26" s="61">
        <f>X26*'EQUIP SUM (UNCLASS)'!AM26</f>
        <v>0</v>
      </c>
      <c r="BH26" s="28">
        <f>Y26*'EQUIP SUM (UNCLASS)'!AO26</f>
        <v>0</v>
      </c>
      <c r="BI26" s="61">
        <f>Y26*'EQUIP SUM (UNCLASS)'!AP26</f>
        <v>0</v>
      </c>
      <c r="BJ26" s="28">
        <f>Y26*'EQUIP SUM (UNCLASS)'!AQ26</f>
        <v>0</v>
      </c>
      <c r="BK26" s="61">
        <f>Y26*'EQUIP SUM (UNCLASS)'!AR26</f>
        <v>0</v>
      </c>
      <c r="BL26" s="28">
        <f>Y26*'EQUIP SUM (UNCLASS)'!AS26</f>
        <v>0</v>
      </c>
      <c r="BM26" s="61">
        <f>Y26*'EQUIP SUM (UNCLASS)'!AT26</f>
        <v>0</v>
      </c>
      <c r="BO26" s="28">
        <f>W26*'EQUIP SUM (UNCLASS)'!AX26</f>
        <v>0</v>
      </c>
      <c r="BP26" s="61">
        <f>X26*'EQUIP SUM (UNCLASS)'!AX26</f>
        <v>0</v>
      </c>
      <c r="BQ26" s="28">
        <f>W26*'EQUIP SUM (UNCLASS)'!BB26</f>
        <v>0</v>
      </c>
      <c r="BR26" s="61">
        <f>X26*'EQUIP SUM (UNCLASS)'!BB26</f>
        <v>0</v>
      </c>
      <c r="CX26" s="37">
        <f t="shared" ref="CX26:DJ26" si="30">CX25</f>
        <v>0</v>
      </c>
      <c r="CY26" s="37">
        <f t="shared" si="30"/>
        <v>0</v>
      </c>
      <c r="CZ26" s="37">
        <f t="shared" si="30"/>
        <v>0</v>
      </c>
      <c r="DA26" s="37">
        <f t="shared" si="30"/>
        <v>0</v>
      </c>
      <c r="DB26" s="37">
        <f t="shared" si="30"/>
        <v>1</v>
      </c>
      <c r="DC26" s="37">
        <f t="shared" si="30"/>
        <v>0</v>
      </c>
      <c r="DD26" s="37">
        <f t="shared" si="30"/>
        <v>0</v>
      </c>
      <c r="DE26" s="37">
        <f t="shared" si="30"/>
        <v>0</v>
      </c>
      <c r="DF26" s="37">
        <f t="shared" si="30"/>
        <v>0</v>
      </c>
      <c r="DG26" s="37">
        <f t="shared" si="30"/>
        <v>0</v>
      </c>
      <c r="DH26" s="37">
        <f t="shared" si="30"/>
        <v>0</v>
      </c>
      <c r="DI26" s="37">
        <f t="shared" si="30"/>
        <v>0</v>
      </c>
      <c r="DJ26" s="37">
        <f t="shared" si="30"/>
        <v>0</v>
      </c>
      <c r="DL26" s="29">
        <f t="shared" si="24"/>
        <v>6</v>
      </c>
      <c r="DM26" s="29">
        <f t="shared" si="24"/>
        <v>18</v>
      </c>
      <c r="DN26" s="29">
        <f t="shared" si="24"/>
        <v>10</v>
      </c>
      <c r="DO26" s="29">
        <f t="shared" si="24"/>
        <v>12</v>
      </c>
      <c r="DQ26" s="28">
        <f>12*'EQUIP SUM (UNCLASS)'!AD26</f>
        <v>6</v>
      </c>
      <c r="DR26" s="28">
        <f>12*'EQUIP SUM (UNCLASS)'!AD26</f>
        <v>6</v>
      </c>
      <c r="DS26" s="28">
        <f>12*'EQUIP SUM (UNCLASS)'!AD26</f>
        <v>6</v>
      </c>
      <c r="DT26" s="28">
        <f>12*'EQUIP SUM (UNCLASS)'!AD26</f>
        <v>6</v>
      </c>
    </row>
    <row r="27" spans="1:124" x14ac:dyDescent="0.25">
      <c r="A27" s="249"/>
      <c r="B27" s="101" t="s">
        <v>140</v>
      </c>
      <c r="C27" s="58" t="s">
        <v>150</v>
      </c>
      <c r="D27" s="58" t="s">
        <v>147</v>
      </c>
      <c r="E27" s="58" t="s">
        <v>146</v>
      </c>
      <c r="F27" s="58" t="s">
        <v>148</v>
      </c>
      <c r="G27" s="250"/>
      <c r="I27" s="94" t="s">
        <v>233</v>
      </c>
      <c r="J27" s="94" t="s">
        <v>38</v>
      </c>
      <c r="K27" s="95" t="s">
        <v>86</v>
      </c>
      <c r="L27" s="96">
        <f>(CX27*'EQUIP SUM (UNCLASS)'!M27)+(CY27*'EQUIP SUM (UNCLASS)'!N27)+(CZ27*'EQUIP SUM (UNCLASS)'!I27)+(DA27*'EQUIP SUM (UNCLASS)'!Q27)+(DB27*'EQUIP SUM (UNCLASS)'!E27)+(DC27*'EQUIP SUM (UNCLASS)'!H27)+(DD27*'EQUIP SUM (UNCLASS)'!D27)+(DE27*'EQUIP SUM (UNCLASS)'!F27)+(DF27*'EQUIP SUM (UNCLASS)'!G27)+(DG27*'EQUIP SUM (UNCLASS)'!J27)+(DH27*'EQUIP SUM (UNCLASS)'!L27)+(DI27*'EQUIP SUM (UNCLASS)'!K27)+(DJ27*'EQUIP SUM (UNCLASS)'!T27)</f>
        <v>0</v>
      </c>
      <c r="M27" s="55">
        <f>'EQUIP SUM (UNCLASS)'!R27+'EQUIP SUM (UNCLASS)'!S27</f>
        <v>36</v>
      </c>
      <c r="N27" s="85">
        <f>'EQUIP SUM (UNCLASS)'!R27</f>
        <v>18</v>
      </c>
      <c r="O27" s="85">
        <f>'EQUIP SUM (UNCLASS)'!S27:S189</f>
        <v>18</v>
      </c>
      <c r="P27" s="37">
        <v>18</v>
      </c>
      <c r="Q27" s="37">
        <v>6</v>
      </c>
      <c r="R27" s="85">
        <f t="shared" si="0"/>
        <v>0</v>
      </c>
      <c r="S27" s="85">
        <f t="shared" si="0"/>
        <v>12</v>
      </c>
      <c r="T27" s="85">
        <f t="shared" si="4"/>
        <v>12</v>
      </c>
      <c r="U27" s="55">
        <f t="shared" si="1"/>
        <v>-24</v>
      </c>
      <c r="W27" s="37">
        <v>0</v>
      </c>
      <c r="X27" s="37">
        <v>0</v>
      </c>
      <c r="Y27" s="55">
        <f t="shared" si="5"/>
        <v>0</v>
      </c>
      <c r="AA27" s="34">
        <f>W27*'EQUIP SUM (UNCLASS)'!Z27</f>
        <v>0</v>
      </c>
      <c r="AB27" s="61">
        <f>X27*'EQUIP SUM (UNCLASS)'!Z27</f>
        <v>0</v>
      </c>
      <c r="AC27" s="34">
        <f>W27*'EQUIP SUM (UNCLASS)'!AA27</f>
        <v>0</v>
      </c>
      <c r="AD27" s="61">
        <f>X27*'EQUIP SUM (UNCLASS)'!AA27</f>
        <v>0</v>
      </c>
      <c r="AE27" s="34">
        <f>W27*'EQUIP SUM (UNCLASS)'!AB27</f>
        <v>0</v>
      </c>
      <c r="AF27" s="61">
        <f>X27*'EQUIP SUM (UNCLASS)'!AB27</f>
        <v>0</v>
      </c>
      <c r="AH27" s="34">
        <f>W27*'EQUIP SUM (UNCLASS)'!AC27</f>
        <v>0</v>
      </c>
      <c r="AI27" s="61">
        <f>X27*'EQUIP SUM (UNCLASS)'!AC27</f>
        <v>0</v>
      </c>
      <c r="AJ27" s="34">
        <f t="shared" si="2"/>
        <v>0</v>
      </c>
      <c r="AK27" s="61">
        <f t="shared" si="2"/>
        <v>0</v>
      </c>
      <c r="AL27" s="34">
        <f t="shared" si="3"/>
        <v>0</v>
      </c>
      <c r="AM27" s="61">
        <f t="shared" si="3"/>
        <v>0</v>
      </c>
      <c r="AO27" s="28">
        <f>W27*'EQUIP SUM (UNCLASS)'!AE27</f>
        <v>0</v>
      </c>
      <c r="AP27" s="61">
        <f>X27*'EQUIP SUM (UNCLASS)'!AE27</f>
        <v>0</v>
      </c>
      <c r="AQ27" s="28">
        <f>W27*'EQUIP SUM (UNCLASS)'!AF27</f>
        <v>0</v>
      </c>
      <c r="AR27" s="61">
        <f>X27*'EQUIP SUM (UNCLASS)'!AF27</f>
        <v>0</v>
      </c>
      <c r="AS27" s="28">
        <f>W27*'EQUIP SUM (UNCLASS)'!AG27</f>
        <v>0</v>
      </c>
      <c r="AT27" s="61">
        <f>X27*'EQUIP SUM (UNCLASS)'!AG27</f>
        <v>0</v>
      </c>
      <c r="AU27" s="28">
        <f>W27*'EQUIP SUM (UNCLASS)'!AH27</f>
        <v>0</v>
      </c>
      <c r="AV27" s="61">
        <f>X27*'EQUIP SUM (UNCLASS)'!AH27</f>
        <v>0</v>
      </c>
      <c r="AW27" s="28">
        <f>W27*'EQUIP SUM (UNCLASS)'!AI27/2000</f>
        <v>0</v>
      </c>
      <c r="AX27" s="61">
        <f>X27*'EQUIP SUM (UNCLASS)'!AI27/2000</f>
        <v>0</v>
      </c>
      <c r="AY27" s="28">
        <f>W27*'EQUIP SUM (UNCLASS)'!AJ27</f>
        <v>0</v>
      </c>
      <c r="AZ27" s="61">
        <f>X27*'EQUIP SUM (UNCLASS)'!AJ27</f>
        <v>0</v>
      </c>
      <c r="BA27" s="28">
        <f>W27*'EQUIP SUM (UNCLASS)'!AK27</f>
        <v>0</v>
      </c>
      <c r="BB27" s="61">
        <f>X27*'EQUIP SUM (UNCLASS)'!AK27</f>
        <v>0</v>
      </c>
      <c r="BC27" s="28">
        <f>W27*'EQUIP SUM (UNCLASS)'!AL27</f>
        <v>0</v>
      </c>
      <c r="BD27" s="61">
        <f>X27*'EQUIP SUM (UNCLASS)'!AL27</f>
        <v>0</v>
      </c>
      <c r="BE27" s="28">
        <f>W27*'EQUIP SUM (UNCLASS)'!AM27</f>
        <v>0</v>
      </c>
      <c r="BF27" s="61">
        <f>X27*'EQUIP SUM (UNCLASS)'!AM27</f>
        <v>0</v>
      </c>
      <c r="BH27" s="28">
        <f>Y27*'EQUIP SUM (UNCLASS)'!AO27</f>
        <v>0</v>
      </c>
      <c r="BI27" s="61">
        <f>Y27*'EQUIP SUM (UNCLASS)'!AP27</f>
        <v>0</v>
      </c>
      <c r="BJ27" s="28">
        <f>Y27*'EQUIP SUM (UNCLASS)'!AQ27</f>
        <v>0</v>
      </c>
      <c r="BK27" s="61">
        <f>Y27*'EQUIP SUM (UNCLASS)'!AR27</f>
        <v>0</v>
      </c>
      <c r="BL27" s="28">
        <f>Y27*'EQUIP SUM (UNCLASS)'!AS27</f>
        <v>0</v>
      </c>
      <c r="BM27" s="61">
        <f>Y27*'EQUIP SUM (UNCLASS)'!AT27</f>
        <v>0</v>
      </c>
      <c r="BO27" s="28">
        <f>W27*'EQUIP SUM (UNCLASS)'!AX27</f>
        <v>0</v>
      </c>
      <c r="BP27" s="61">
        <f>X27*'EQUIP SUM (UNCLASS)'!AX27</f>
        <v>0</v>
      </c>
      <c r="BQ27" s="28">
        <f>W27*'EQUIP SUM (UNCLASS)'!BB27</f>
        <v>0</v>
      </c>
      <c r="BR27" s="61">
        <f>X27*'EQUIP SUM (UNCLASS)'!BB27</f>
        <v>0</v>
      </c>
      <c r="CX27" s="37">
        <f t="shared" ref="CX27:DJ27" si="31">CX25</f>
        <v>0</v>
      </c>
      <c r="CY27" s="37">
        <f t="shared" si="31"/>
        <v>0</v>
      </c>
      <c r="CZ27" s="37">
        <f t="shared" si="31"/>
        <v>0</v>
      </c>
      <c r="DA27" s="37">
        <f t="shared" si="31"/>
        <v>0</v>
      </c>
      <c r="DB27" s="37">
        <f t="shared" si="31"/>
        <v>1</v>
      </c>
      <c r="DC27" s="37">
        <f t="shared" si="31"/>
        <v>0</v>
      </c>
      <c r="DD27" s="37">
        <f t="shared" si="31"/>
        <v>0</v>
      </c>
      <c r="DE27" s="37">
        <f t="shared" si="31"/>
        <v>0</v>
      </c>
      <c r="DF27" s="37">
        <f t="shared" si="31"/>
        <v>0</v>
      </c>
      <c r="DG27" s="37">
        <f t="shared" si="31"/>
        <v>0</v>
      </c>
      <c r="DH27" s="37">
        <f t="shared" si="31"/>
        <v>0</v>
      </c>
      <c r="DI27" s="37">
        <f t="shared" si="31"/>
        <v>0</v>
      </c>
      <c r="DJ27" s="37">
        <f t="shared" si="31"/>
        <v>0</v>
      </c>
      <c r="DL27" s="29">
        <f t="shared" si="24"/>
        <v>6</v>
      </c>
      <c r="DM27" s="29">
        <f t="shared" si="24"/>
        <v>18</v>
      </c>
      <c r="DN27" s="29">
        <f t="shared" si="24"/>
        <v>10</v>
      </c>
      <c r="DO27" s="29">
        <f t="shared" si="24"/>
        <v>12</v>
      </c>
      <c r="DQ27" s="28">
        <f>12*'EQUIP SUM (UNCLASS)'!AD27</f>
        <v>6</v>
      </c>
      <c r="DR27" s="28">
        <f>12*'EQUIP SUM (UNCLASS)'!AD27</f>
        <v>6</v>
      </c>
      <c r="DS27" s="28">
        <f>12*'EQUIP SUM (UNCLASS)'!AD27</f>
        <v>6</v>
      </c>
      <c r="DT27" s="28">
        <f>12*'EQUIP SUM (UNCLASS)'!AD27</f>
        <v>6</v>
      </c>
    </row>
    <row r="28" spans="1:124" x14ac:dyDescent="0.25">
      <c r="A28" s="249"/>
      <c r="B28" s="102" t="s">
        <v>168</v>
      </c>
      <c r="C28" s="103" t="s">
        <v>156</v>
      </c>
      <c r="D28" s="103">
        <f>(E5*2)/50/8</f>
        <v>0</v>
      </c>
      <c r="E28" s="103">
        <f>(E6*2)/50/8</f>
        <v>0</v>
      </c>
      <c r="F28" s="103">
        <f>(E7*2)/50/8</f>
        <v>0</v>
      </c>
      <c r="G28" s="250"/>
      <c r="I28" s="94" t="s">
        <v>234</v>
      </c>
      <c r="J28" s="94" t="s">
        <v>39</v>
      </c>
      <c r="K28" s="95" t="s">
        <v>86</v>
      </c>
      <c r="L28" s="96">
        <f>(CX28*'EQUIP SUM (UNCLASS)'!M28)+(CY28*'EQUIP SUM (UNCLASS)'!N28)+(CZ28*'EQUIP SUM (UNCLASS)'!I28)+(DA28*'EQUIP SUM (UNCLASS)'!Q28)+(DB28*'EQUIP SUM (UNCLASS)'!E28)+(DC28*'EQUIP SUM (UNCLASS)'!H28)+(DD28*'EQUIP SUM (UNCLASS)'!D28)+(DE28*'EQUIP SUM (UNCLASS)'!F28)+(DF28*'EQUIP SUM (UNCLASS)'!G28)+(DG28*'EQUIP SUM (UNCLASS)'!J28)+(DH28*'EQUIP SUM (UNCLASS)'!L28)+(DI28*'EQUIP SUM (UNCLASS)'!K28)+(DJ28*'EQUIP SUM (UNCLASS)'!T28)</f>
        <v>4</v>
      </c>
      <c r="M28" s="55">
        <f>'EQUIP SUM (UNCLASS)'!R28+'EQUIP SUM (UNCLASS)'!S28</f>
        <v>16</v>
      </c>
      <c r="N28" s="85">
        <f>'EQUIP SUM (UNCLASS)'!R28</f>
        <v>8</v>
      </c>
      <c r="O28" s="85">
        <f>'EQUIP SUM (UNCLASS)'!S28:S190</f>
        <v>8</v>
      </c>
      <c r="P28" s="37">
        <v>8</v>
      </c>
      <c r="Q28" s="37">
        <v>8</v>
      </c>
      <c r="R28" s="85">
        <f t="shared" si="0"/>
        <v>0</v>
      </c>
      <c r="S28" s="85">
        <f t="shared" si="0"/>
        <v>0</v>
      </c>
      <c r="T28" s="85">
        <f t="shared" si="4"/>
        <v>0</v>
      </c>
      <c r="U28" s="55">
        <f t="shared" si="1"/>
        <v>-12</v>
      </c>
      <c r="W28" s="37">
        <v>0</v>
      </c>
      <c r="X28" s="37">
        <v>0</v>
      </c>
      <c r="Y28" s="55">
        <f t="shared" si="5"/>
        <v>0</v>
      </c>
      <c r="AA28" s="34">
        <f>W28*'EQUIP SUM (UNCLASS)'!Z28</f>
        <v>0</v>
      </c>
      <c r="AB28" s="61">
        <f>X28*'EQUIP SUM (UNCLASS)'!Z28</f>
        <v>0</v>
      </c>
      <c r="AC28" s="34">
        <f>W28*'EQUIP SUM (UNCLASS)'!AA28</f>
        <v>0</v>
      </c>
      <c r="AD28" s="61">
        <f>X28*'EQUIP SUM (UNCLASS)'!AA28</f>
        <v>0</v>
      </c>
      <c r="AE28" s="34">
        <f>W28*'EQUIP SUM (UNCLASS)'!AB28</f>
        <v>0</v>
      </c>
      <c r="AF28" s="61">
        <f>X28*'EQUIP SUM (UNCLASS)'!AB28</f>
        <v>0</v>
      </c>
      <c r="AH28" s="34">
        <f>W28*'EQUIP SUM (UNCLASS)'!AC28</f>
        <v>0</v>
      </c>
      <c r="AI28" s="61">
        <f>X28*'EQUIP SUM (UNCLASS)'!AC28</f>
        <v>0</v>
      </c>
      <c r="AJ28" s="34">
        <f t="shared" si="2"/>
        <v>0</v>
      </c>
      <c r="AK28" s="61">
        <f t="shared" si="2"/>
        <v>0</v>
      </c>
      <c r="AL28" s="34">
        <f t="shared" si="3"/>
        <v>0</v>
      </c>
      <c r="AM28" s="61">
        <f t="shared" si="3"/>
        <v>0</v>
      </c>
      <c r="AO28" s="28">
        <f>W28*'EQUIP SUM (UNCLASS)'!AE28</f>
        <v>0</v>
      </c>
      <c r="AP28" s="61">
        <f>X28*'EQUIP SUM (UNCLASS)'!AE28</f>
        <v>0</v>
      </c>
      <c r="AQ28" s="28">
        <f>W28*'EQUIP SUM (UNCLASS)'!AF28</f>
        <v>0</v>
      </c>
      <c r="AR28" s="61">
        <f>X28*'EQUIP SUM (UNCLASS)'!AF28</f>
        <v>0</v>
      </c>
      <c r="AS28" s="28">
        <f>W28*'EQUIP SUM (UNCLASS)'!AG28</f>
        <v>0</v>
      </c>
      <c r="AT28" s="61">
        <f>X28*'EQUIP SUM (UNCLASS)'!AG28</f>
        <v>0</v>
      </c>
      <c r="AU28" s="28">
        <f>W28*'EQUIP SUM (UNCLASS)'!AH28</f>
        <v>0</v>
      </c>
      <c r="AV28" s="61">
        <f>X28*'EQUIP SUM (UNCLASS)'!AH28</f>
        <v>0</v>
      </c>
      <c r="AW28" s="28">
        <f>W28*'EQUIP SUM (UNCLASS)'!AI28/2000</f>
        <v>0</v>
      </c>
      <c r="AX28" s="61">
        <f>X28*'EQUIP SUM (UNCLASS)'!AI28/2000</f>
        <v>0</v>
      </c>
      <c r="AY28" s="28">
        <f>W28*'EQUIP SUM (UNCLASS)'!AJ28</f>
        <v>0</v>
      </c>
      <c r="AZ28" s="61">
        <f>X28*'EQUIP SUM (UNCLASS)'!AJ28</f>
        <v>0</v>
      </c>
      <c r="BA28" s="28">
        <f>W28*'EQUIP SUM (UNCLASS)'!AK28</f>
        <v>0</v>
      </c>
      <c r="BB28" s="61">
        <f>X28*'EQUIP SUM (UNCLASS)'!AK28</f>
        <v>0</v>
      </c>
      <c r="BC28" s="28">
        <f>W28*'EQUIP SUM (UNCLASS)'!AL28</f>
        <v>0</v>
      </c>
      <c r="BD28" s="61">
        <f>X28*'EQUIP SUM (UNCLASS)'!AL28</f>
        <v>0</v>
      </c>
      <c r="BE28" s="28">
        <f>W28*'EQUIP SUM (UNCLASS)'!AM28</f>
        <v>0</v>
      </c>
      <c r="BF28" s="61">
        <f>X28*'EQUIP SUM (UNCLASS)'!AM28</f>
        <v>0</v>
      </c>
      <c r="BH28" s="28">
        <f>Y28*'EQUIP SUM (UNCLASS)'!AO28</f>
        <v>0</v>
      </c>
      <c r="BI28" s="61">
        <f>Y28*'EQUIP SUM (UNCLASS)'!AP28</f>
        <v>0</v>
      </c>
      <c r="BJ28" s="28">
        <f>Y28*'EQUIP SUM (UNCLASS)'!AQ28</f>
        <v>0</v>
      </c>
      <c r="BK28" s="61">
        <f>Y28*'EQUIP SUM (UNCLASS)'!AR28</f>
        <v>0</v>
      </c>
      <c r="BL28" s="28">
        <f>Y28*'EQUIP SUM (UNCLASS)'!AS28</f>
        <v>0</v>
      </c>
      <c r="BM28" s="61">
        <f>Y28*'EQUIP SUM (UNCLASS)'!AT28</f>
        <v>0</v>
      </c>
      <c r="BO28" s="28">
        <f>W28*'EQUIP SUM (UNCLASS)'!AX28</f>
        <v>0</v>
      </c>
      <c r="BP28" s="61">
        <f>X28*'EQUIP SUM (UNCLASS)'!AX28</f>
        <v>0</v>
      </c>
      <c r="BQ28" s="28">
        <f>W28*'EQUIP SUM (UNCLASS)'!BB28</f>
        <v>0</v>
      </c>
      <c r="BR28" s="61">
        <f>X28*'EQUIP SUM (UNCLASS)'!BB28</f>
        <v>0</v>
      </c>
      <c r="CX28" s="37">
        <f t="shared" ref="CX28:DJ28" si="32">CX27</f>
        <v>0</v>
      </c>
      <c r="CY28" s="37">
        <f t="shared" si="32"/>
        <v>0</v>
      </c>
      <c r="CZ28" s="37">
        <f t="shared" si="32"/>
        <v>0</v>
      </c>
      <c r="DA28" s="37">
        <f t="shared" si="32"/>
        <v>0</v>
      </c>
      <c r="DB28" s="37">
        <f t="shared" si="32"/>
        <v>1</v>
      </c>
      <c r="DC28" s="37">
        <f t="shared" si="32"/>
        <v>0</v>
      </c>
      <c r="DD28" s="37">
        <f t="shared" si="32"/>
        <v>0</v>
      </c>
      <c r="DE28" s="37">
        <f t="shared" si="32"/>
        <v>0</v>
      </c>
      <c r="DF28" s="37">
        <f t="shared" si="32"/>
        <v>0</v>
      </c>
      <c r="DG28" s="37">
        <f t="shared" si="32"/>
        <v>0</v>
      </c>
      <c r="DH28" s="37">
        <f t="shared" si="32"/>
        <v>0</v>
      </c>
      <c r="DI28" s="37">
        <f t="shared" si="32"/>
        <v>0</v>
      </c>
      <c r="DJ28" s="37">
        <f t="shared" si="32"/>
        <v>0</v>
      </c>
      <c r="DL28" s="29">
        <f t="shared" si="24"/>
        <v>6</v>
      </c>
      <c r="DM28" s="29">
        <f t="shared" si="24"/>
        <v>18</v>
      </c>
      <c r="DN28" s="29">
        <f t="shared" si="24"/>
        <v>10</v>
      </c>
      <c r="DO28" s="29">
        <f t="shared" si="24"/>
        <v>12</v>
      </c>
      <c r="DQ28" s="28">
        <f>12*'EQUIP SUM (UNCLASS)'!AD28</f>
        <v>12</v>
      </c>
      <c r="DR28" s="28">
        <f>12*'EQUIP SUM (UNCLASS)'!AD28</f>
        <v>12</v>
      </c>
      <c r="DS28" s="28">
        <f>12*'EQUIP SUM (UNCLASS)'!AD28</f>
        <v>12</v>
      </c>
      <c r="DT28" s="28">
        <f>12*'EQUIP SUM (UNCLASS)'!AD28</f>
        <v>12</v>
      </c>
    </row>
    <row r="29" spans="1:124" x14ac:dyDescent="0.25">
      <c r="A29" s="249"/>
      <c r="B29" s="102" t="s">
        <v>169</v>
      </c>
      <c r="C29" s="103" t="s">
        <v>144</v>
      </c>
      <c r="D29" s="103">
        <f>E5/12/48</f>
        <v>0</v>
      </c>
      <c r="E29" s="103">
        <f>E6/12/48</f>
        <v>0</v>
      </c>
      <c r="F29" s="103">
        <f>E7/12/48</f>
        <v>0</v>
      </c>
      <c r="G29" s="250"/>
      <c r="I29" s="94" t="s">
        <v>235</v>
      </c>
      <c r="J29" s="94" t="s">
        <v>40</v>
      </c>
      <c r="K29" s="95" t="s">
        <v>86</v>
      </c>
      <c r="L29" s="96">
        <f>(CX29*'EQUIP SUM (UNCLASS)'!M29)+(CY29*'EQUIP SUM (UNCLASS)'!N29)+(CZ29*'EQUIP SUM (UNCLASS)'!I29)+(DA29*'EQUIP SUM (UNCLASS)'!Q29)+(DB29*'EQUIP SUM (UNCLASS)'!E29)+(DC29*'EQUIP SUM (UNCLASS)'!H29)+(DD29*'EQUIP SUM (UNCLASS)'!D29)+(DE29*'EQUIP SUM (UNCLASS)'!F29)+(DF29*'EQUIP SUM (UNCLASS)'!G29)+(DG29*'EQUIP SUM (UNCLASS)'!J29)+(DH29*'EQUIP SUM (UNCLASS)'!L29)+(DI29*'EQUIP SUM (UNCLASS)'!K29)+(DJ29*'EQUIP SUM (UNCLASS)'!T29)</f>
        <v>0</v>
      </c>
      <c r="M29" s="55">
        <f>'EQUIP SUM (UNCLASS)'!R29+'EQUIP SUM (UNCLASS)'!S29</f>
        <v>0</v>
      </c>
      <c r="N29" s="85">
        <f>'EQUIP SUM (UNCLASS)'!R29</f>
        <v>0</v>
      </c>
      <c r="O29" s="85">
        <f>'EQUIP SUM (UNCLASS)'!S29:S191</f>
        <v>0</v>
      </c>
      <c r="P29" s="37">
        <v>0</v>
      </c>
      <c r="Q29" s="37">
        <v>0</v>
      </c>
      <c r="R29" s="85">
        <f t="shared" si="0"/>
        <v>0</v>
      </c>
      <c r="S29" s="85">
        <f t="shared" si="0"/>
        <v>0</v>
      </c>
      <c r="T29" s="85">
        <f t="shared" si="4"/>
        <v>0</v>
      </c>
      <c r="U29" s="55">
        <f t="shared" si="1"/>
        <v>0</v>
      </c>
      <c r="W29" s="37">
        <v>0</v>
      </c>
      <c r="X29" s="37">
        <v>0</v>
      </c>
      <c r="Y29" s="55">
        <f t="shared" si="5"/>
        <v>0</v>
      </c>
      <c r="AA29" s="34">
        <f>W29*'EQUIP SUM (UNCLASS)'!Z29</f>
        <v>0</v>
      </c>
      <c r="AB29" s="61">
        <f>X29*'EQUIP SUM (UNCLASS)'!Z29</f>
        <v>0</v>
      </c>
      <c r="AC29" s="34">
        <f>W29*'EQUIP SUM (UNCLASS)'!AA29</f>
        <v>0</v>
      </c>
      <c r="AD29" s="61">
        <f>X29*'EQUIP SUM (UNCLASS)'!AA29</f>
        <v>0</v>
      </c>
      <c r="AE29" s="34">
        <f>W29*'EQUIP SUM (UNCLASS)'!AB29</f>
        <v>0</v>
      </c>
      <c r="AF29" s="61">
        <f>X29*'EQUIP SUM (UNCLASS)'!AB29</f>
        <v>0</v>
      </c>
      <c r="AH29" s="34">
        <f>W29*'EQUIP SUM (UNCLASS)'!AC29</f>
        <v>0</v>
      </c>
      <c r="AI29" s="61">
        <f>X29*'EQUIP SUM (UNCLASS)'!AC29</f>
        <v>0</v>
      </c>
      <c r="AJ29" s="34">
        <f t="shared" si="2"/>
        <v>0</v>
      </c>
      <c r="AK29" s="61">
        <f t="shared" si="2"/>
        <v>0</v>
      </c>
      <c r="AL29" s="34">
        <f t="shared" si="3"/>
        <v>0</v>
      </c>
      <c r="AM29" s="61">
        <f t="shared" si="3"/>
        <v>0</v>
      </c>
      <c r="AO29" s="28">
        <f>W29*'EQUIP SUM (UNCLASS)'!AE29</f>
        <v>0</v>
      </c>
      <c r="AP29" s="61">
        <f>X29*'EQUIP SUM (UNCLASS)'!AE29</f>
        <v>0</v>
      </c>
      <c r="AQ29" s="28">
        <f>W29*'EQUIP SUM (UNCLASS)'!AF29</f>
        <v>0</v>
      </c>
      <c r="AR29" s="61">
        <f>X29*'EQUIP SUM (UNCLASS)'!AF29</f>
        <v>0</v>
      </c>
      <c r="AS29" s="28">
        <f>W29*'EQUIP SUM (UNCLASS)'!AG29</f>
        <v>0</v>
      </c>
      <c r="AT29" s="61">
        <f>X29*'EQUIP SUM (UNCLASS)'!AG29</f>
        <v>0</v>
      </c>
      <c r="AU29" s="28">
        <f>W29*'EQUIP SUM (UNCLASS)'!AH29</f>
        <v>0</v>
      </c>
      <c r="AV29" s="61">
        <f>X29*'EQUIP SUM (UNCLASS)'!AH29</f>
        <v>0</v>
      </c>
      <c r="AW29" s="28">
        <f>W29*'EQUIP SUM (UNCLASS)'!AI29/2000</f>
        <v>0</v>
      </c>
      <c r="AX29" s="61">
        <f>X29*'EQUIP SUM (UNCLASS)'!AI29/2000</f>
        <v>0</v>
      </c>
      <c r="AY29" s="28">
        <f>W29*'EQUIP SUM (UNCLASS)'!AJ29</f>
        <v>0</v>
      </c>
      <c r="AZ29" s="61">
        <f>X29*'EQUIP SUM (UNCLASS)'!AJ29</f>
        <v>0</v>
      </c>
      <c r="BA29" s="28">
        <f>W29*'EQUIP SUM (UNCLASS)'!AK29</f>
        <v>0</v>
      </c>
      <c r="BB29" s="61">
        <f>X29*'EQUIP SUM (UNCLASS)'!AK29</f>
        <v>0</v>
      </c>
      <c r="BC29" s="28">
        <f>W29*'EQUIP SUM (UNCLASS)'!AL29</f>
        <v>0</v>
      </c>
      <c r="BD29" s="61">
        <f>X29*'EQUIP SUM (UNCLASS)'!AL29</f>
        <v>0</v>
      </c>
      <c r="BE29" s="28">
        <f>W29*'EQUIP SUM (UNCLASS)'!AM29</f>
        <v>0</v>
      </c>
      <c r="BF29" s="61">
        <f>X29*'EQUIP SUM (UNCLASS)'!AM29</f>
        <v>0</v>
      </c>
      <c r="BH29" s="28">
        <f>Y29*'EQUIP SUM (UNCLASS)'!AO29</f>
        <v>0</v>
      </c>
      <c r="BI29" s="61">
        <f>Y29*'EQUIP SUM (UNCLASS)'!AP29</f>
        <v>0</v>
      </c>
      <c r="BJ29" s="28">
        <f>Y29*'EQUIP SUM (UNCLASS)'!AQ29</f>
        <v>0</v>
      </c>
      <c r="BK29" s="61">
        <f>Y29*'EQUIP SUM (UNCLASS)'!AR29</f>
        <v>0</v>
      </c>
      <c r="BL29" s="28">
        <f>Y29*'EQUIP SUM (UNCLASS)'!AS29</f>
        <v>0</v>
      </c>
      <c r="BM29" s="61">
        <f>Y29*'EQUIP SUM (UNCLASS)'!AT29</f>
        <v>0</v>
      </c>
      <c r="BO29" s="28">
        <f>W29*'EQUIP SUM (UNCLASS)'!AX29</f>
        <v>0</v>
      </c>
      <c r="BP29" s="61">
        <f>X29*'EQUIP SUM (UNCLASS)'!AX29</f>
        <v>0</v>
      </c>
      <c r="BQ29" s="28">
        <f>W29*'EQUIP SUM (UNCLASS)'!BB29</f>
        <v>0</v>
      </c>
      <c r="BR29" s="61">
        <f>X29*'EQUIP SUM (UNCLASS)'!BB29</f>
        <v>0</v>
      </c>
      <c r="CX29" s="37">
        <f t="shared" ref="CX29:DJ29" si="33">CX27</f>
        <v>0</v>
      </c>
      <c r="CY29" s="37">
        <f t="shared" si="33"/>
        <v>0</v>
      </c>
      <c r="CZ29" s="37">
        <f t="shared" si="33"/>
        <v>0</v>
      </c>
      <c r="DA29" s="37">
        <f t="shared" si="33"/>
        <v>0</v>
      </c>
      <c r="DB29" s="37">
        <f t="shared" si="33"/>
        <v>1</v>
      </c>
      <c r="DC29" s="37">
        <f t="shared" si="33"/>
        <v>0</v>
      </c>
      <c r="DD29" s="37">
        <f t="shared" si="33"/>
        <v>0</v>
      </c>
      <c r="DE29" s="37">
        <f t="shared" si="33"/>
        <v>0</v>
      </c>
      <c r="DF29" s="37">
        <f t="shared" si="33"/>
        <v>0</v>
      </c>
      <c r="DG29" s="37">
        <f t="shared" si="33"/>
        <v>0</v>
      </c>
      <c r="DH29" s="37">
        <f t="shared" si="33"/>
        <v>0</v>
      </c>
      <c r="DI29" s="37">
        <f t="shared" si="33"/>
        <v>0</v>
      </c>
      <c r="DJ29" s="37">
        <f t="shared" si="33"/>
        <v>0</v>
      </c>
      <c r="DL29" s="29">
        <f t="shared" si="24"/>
        <v>6</v>
      </c>
      <c r="DM29" s="29">
        <f t="shared" si="24"/>
        <v>18</v>
      </c>
      <c r="DN29" s="29">
        <f t="shared" si="24"/>
        <v>10</v>
      </c>
      <c r="DO29" s="29">
        <f t="shared" si="24"/>
        <v>12</v>
      </c>
      <c r="DQ29" s="28">
        <f>12*'EQUIP SUM (UNCLASS)'!AD29</f>
        <v>12</v>
      </c>
      <c r="DR29" s="28">
        <f>12*'EQUIP SUM (UNCLASS)'!AD29</f>
        <v>12</v>
      </c>
      <c r="DS29" s="28">
        <f>12*'EQUIP SUM (UNCLASS)'!AD29</f>
        <v>12</v>
      </c>
      <c r="DT29" s="28">
        <f>12*'EQUIP SUM (UNCLASS)'!AD29</f>
        <v>12</v>
      </c>
    </row>
    <row r="30" spans="1:124" x14ac:dyDescent="0.25">
      <c r="A30" s="249"/>
      <c r="B30" s="102" t="s">
        <v>153</v>
      </c>
      <c r="C30" s="103" t="s">
        <v>142</v>
      </c>
      <c r="D30" s="103">
        <f>(D28*1071/2000)+(D29*1098/2000)</f>
        <v>0</v>
      </c>
      <c r="E30" s="103">
        <f>(E28*1071/2000)+(E29*1098/2000)</f>
        <v>0</v>
      </c>
      <c r="F30" s="103">
        <f>(F28*1071/2000)+(F29*1098/2000)</f>
        <v>0</v>
      </c>
      <c r="G30" s="250"/>
      <c r="I30" s="94" t="s">
        <v>236</v>
      </c>
      <c r="J30" s="94" t="s">
        <v>41</v>
      </c>
      <c r="K30" s="95" t="s">
        <v>86</v>
      </c>
      <c r="L30" s="96">
        <f>(CX30*'EQUIP SUM (UNCLASS)'!M30)+(CY30*'EQUIP SUM (UNCLASS)'!N30)+(CZ30*'EQUIP SUM (UNCLASS)'!I30)+(DA30*'EQUIP SUM (UNCLASS)'!Q30)+(DB30*'EQUIP SUM (UNCLASS)'!E30)+(DC30*'EQUIP SUM (UNCLASS)'!H30)+(DD30*'EQUIP SUM (UNCLASS)'!D30)+(DE30*'EQUIP SUM (UNCLASS)'!F30)+(DF30*'EQUIP SUM (UNCLASS)'!G30)+(DG30*'EQUIP SUM (UNCLASS)'!J30)+(DH30*'EQUIP SUM (UNCLASS)'!L30)+(DI30*'EQUIP SUM (UNCLASS)'!K30)+(DJ30*'EQUIP SUM (UNCLASS)'!T30)</f>
        <v>2</v>
      </c>
      <c r="M30" s="55">
        <f>'EQUIP SUM (UNCLASS)'!R30+'EQUIP SUM (UNCLASS)'!S30</f>
        <v>3</v>
      </c>
      <c r="N30" s="85">
        <f>'EQUIP SUM (UNCLASS)'!R30</f>
        <v>3</v>
      </c>
      <c r="O30" s="85">
        <f>'EQUIP SUM (UNCLASS)'!S30:S192</f>
        <v>0</v>
      </c>
      <c r="P30" s="37">
        <v>3</v>
      </c>
      <c r="Q30" s="37">
        <v>0</v>
      </c>
      <c r="R30" s="85">
        <f t="shared" si="0"/>
        <v>0</v>
      </c>
      <c r="S30" s="85">
        <f t="shared" si="0"/>
        <v>0</v>
      </c>
      <c r="T30" s="85">
        <f t="shared" si="4"/>
        <v>0</v>
      </c>
      <c r="U30" s="55">
        <f t="shared" si="1"/>
        <v>-1</v>
      </c>
      <c r="W30" s="37">
        <v>0</v>
      </c>
      <c r="X30" s="37">
        <v>0</v>
      </c>
      <c r="Y30" s="55">
        <f t="shared" si="5"/>
        <v>0</v>
      </c>
      <c r="AA30" s="34">
        <f>W30*'EQUIP SUM (UNCLASS)'!Z30</f>
        <v>0</v>
      </c>
      <c r="AB30" s="61">
        <f>X30*'EQUIP SUM (UNCLASS)'!Z30</f>
        <v>0</v>
      </c>
      <c r="AC30" s="34">
        <f>W30*'EQUIP SUM (UNCLASS)'!AA30</f>
        <v>0</v>
      </c>
      <c r="AD30" s="61">
        <f>X30*'EQUIP SUM (UNCLASS)'!AA30</f>
        <v>0</v>
      </c>
      <c r="AE30" s="34">
        <f>W30*'EQUIP SUM (UNCLASS)'!AB30</f>
        <v>0</v>
      </c>
      <c r="AF30" s="61">
        <f>X30*'EQUIP SUM (UNCLASS)'!AB30</f>
        <v>0</v>
      </c>
      <c r="AH30" s="34">
        <f>W30*'EQUIP SUM (UNCLASS)'!AC30</f>
        <v>0</v>
      </c>
      <c r="AI30" s="61">
        <f>X30*'EQUIP SUM (UNCLASS)'!AC30</f>
        <v>0</v>
      </c>
      <c r="AJ30" s="34">
        <f t="shared" si="2"/>
        <v>0</v>
      </c>
      <c r="AK30" s="61">
        <f t="shared" si="2"/>
        <v>0</v>
      </c>
      <c r="AL30" s="34">
        <f t="shared" si="3"/>
        <v>0</v>
      </c>
      <c r="AM30" s="61">
        <f t="shared" si="3"/>
        <v>0</v>
      </c>
      <c r="AO30" s="28">
        <f>W30*'EQUIP SUM (UNCLASS)'!AE30</f>
        <v>0</v>
      </c>
      <c r="AP30" s="61">
        <f>X30*'EQUIP SUM (UNCLASS)'!AE30</f>
        <v>0</v>
      </c>
      <c r="AQ30" s="28">
        <f>W30*'EQUIP SUM (UNCLASS)'!AF30</f>
        <v>0</v>
      </c>
      <c r="AR30" s="61">
        <f>X30*'EQUIP SUM (UNCLASS)'!AF30</f>
        <v>0</v>
      </c>
      <c r="AS30" s="28">
        <f>W30*'EQUIP SUM (UNCLASS)'!AG30</f>
        <v>0</v>
      </c>
      <c r="AT30" s="61">
        <f>X30*'EQUIP SUM (UNCLASS)'!AG30</f>
        <v>0</v>
      </c>
      <c r="AU30" s="28">
        <f>W30*'EQUIP SUM (UNCLASS)'!AH30</f>
        <v>0</v>
      </c>
      <c r="AV30" s="61">
        <f>X30*'EQUIP SUM (UNCLASS)'!AH30</f>
        <v>0</v>
      </c>
      <c r="AW30" s="28">
        <f>W30*'EQUIP SUM (UNCLASS)'!AI30/2000</f>
        <v>0</v>
      </c>
      <c r="AX30" s="61">
        <f>X30*'EQUIP SUM (UNCLASS)'!AI30/2000</f>
        <v>0</v>
      </c>
      <c r="AY30" s="28">
        <f>W30*'EQUIP SUM (UNCLASS)'!AJ30</f>
        <v>0</v>
      </c>
      <c r="AZ30" s="61">
        <f>X30*'EQUIP SUM (UNCLASS)'!AJ30</f>
        <v>0</v>
      </c>
      <c r="BA30" s="28">
        <f>W30*'EQUIP SUM (UNCLASS)'!AK30</f>
        <v>0</v>
      </c>
      <c r="BB30" s="61">
        <f>X30*'EQUIP SUM (UNCLASS)'!AK30</f>
        <v>0</v>
      </c>
      <c r="BC30" s="28">
        <f>W30*'EQUIP SUM (UNCLASS)'!AL30</f>
        <v>0</v>
      </c>
      <c r="BD30" s="61">
        <f>X30*'EQUIP SUM (UNCLASS)'!AL30</f>
        <v>0</v>
      </c>
      <c r="BE30" s="28">
        <f>W30*'EQUIP SUM (UNCLASS)'!AM30</f>
        <v>0</v>
      </c>
      <c r="BF30" s="61">
        <f>X30*'EQUIP SUM (UNCLASS)'!AM30</f>
        <v>0</v>
      </c>
      <c r="BH30" s="28">
        <f>Y30*'EQUIP SUM (UNCLASS)'!AO30</f>
        <v>0</v>
      </c>
      <c r="BI30" s="61">
        <f>Y30*'EQUIP SUM (UNCLASS)'!AP30</f>
        <v>0</v>
      </c>
      <c r="BJ30" s="28">
        <f>Y30*'EQUIP SUM (UNCLASS)'!AQ30</f>
        <v>0</v>
      </c>
      <c r="BK30" s="61">
        <f>Y30*'EQUIP SUM (UNCLASS)'!AR30</f>
        <v>0</v>
      </c>
      <c r="BL30" s="28">
        <f>Y30*'EQUIP SUM (UNCLASS)'!AS30</f>
        <v>0</v>
      </c>
      <c r="BM30" s="61">
        <f>Y30*'EQUIP SUM (UNCLASS)'!AT30</f>
        <v>0</v>
      </c>
      <c r="BO30" s="28">
        <f>W30*'EQUIP SUM (UNCLASS)'!AX30</f>
        <v>0</v>
      </c>
      <c r="BP30" s="61">
        <f>X30*'EQUIP SUM (UNCLASS)'!AX30</f>
        <v>0</v>
      </c>
      <c r="BQ30" s="28">
        <f>W30*'EQUIP SUM (UNCLASS)'!BB30</f>
        <v>0</v>
      </c>
      <c r="BR30" s="61">
        <f>X30*'EQUIP SUM (UNCLASS)'!BB30</f>
        <v>0</v>
      </c>
      <c r="CX30" s="37">
        <f t="shared" ref="CX30:DJ30" si="34">CX29</f>
        <v>0</v>
      </c>
      <c r="CY30" s="37">
        <f t="shared" si="34"/>
        <v>0</v>
      </c>
      <c r="CZ30" s="37">
        <f t="shared" si="34"/>
        <v>0</v>
      </c>
      <c r="DA30" s="37">
        <f t="shared" si="34"/>
        <v>0</v>
      </c>
      <c r="DB30" s="37">
        <f t="shared" si="34"/>
        <v>1</v>
      </c>
      <c r="DC30" s="37">
        <f t="shared" si="34"/>
        <v>0</v>
      </c>
      <c r="DD30" s="37">
        <f t="shared" si="34"/>
        <v>0</v>
      </c>
      <c r="DE30" s="37">
        <f t="shared" si="34"/>
        <v>0</v>
      </c>
      <c r="DF30" s="37">
        <f t="shared" si="34"/>
        <v>0</v>
      </c>
      <c r="DG30" s="37">
        <f t="shared" si="34"/>
        <v>0</v>
      </c>
      <c r="DH30" s="37">
        <f t="shared" si="34"/>
        <v>0</v>
      </c>
      <c r="DI30" s="37">
        <f t="shared" si="34"/>
        <v>0</v>
      </c>
      <c r="DJ30" s="37">
        <f t="shared" si="34"/>
        <v>0</v>
      </c>
      <c r="DL30" s="29">
        <f t="shared" si="24"/>
        <v>6</v>
      </c>
      <c r="DM30" s="29">
        <f t="shared" si="24"/>
        <v>18</v>
      </c>
      <c r="DN30" s="29">
        <f t="shared" si="24"/>
        <v>10</v>
      </c>
      <c r="DO30" s="29">
        <f t="shared" si="24"/>
        <v>12</v>
      </c>
      <c r="DQ30" s="28">
        <f>12*'EQUIP SUM (UNCLASS)'!AD30</f>
        <v>18</v>
      </c>
      <c r="DR30" s="28">
        <f>12*'EQUIP SUM (UNCLASS)'!AD30</f>
        <v>18</v>
      </c>
      <c r="DS30" s="28">
        <f>12*'EQUIP SUM (UNCLASS)'!AD30</f>
        <v>18</v>
      </c>
      <c r="DT30" s="28">
        <f>12*'EQUIP SUM (UNCLASS)'!AD30</f>
        <v>18</v>
      </c>
    </row>
    <row r="31" spans="1:124" x14ac:dyDescent="0.25">
      <c r="A31" s="249"/>
      <c r="B31" s="102" t="s">
        <v>154</v>
      </c>
      <c r="C31" s="103" t="s">
        <v>145</v>
      </c>
      <c r="D31" s="103">
        <f>(D28+D29)/16</f>
        <v>0</v>
      </c>
      <c r="E31" s="103">
        <f>(E28+E29)/16</f>
        <v>0</v>
      </c>
      <c r="F31" s="103">
        <f>(F28+F29)/16</f>
        <v>0</v>
      </c>
      <c r="G31" s="250"/>
      <c r="I31" s="94" t="s">
        <v>237</v>
      </c>
      <c r="J31" s="94" t="s">
        <v>42</v>
      </c>
      <c r="K31" s="95" t="s">
        <v>86</v>
      </c>
      <c r="L31" s="96">
        <f>(CX31*'EQUIP SUM (UNCLASS)'!M31)+(CY31*'EQUIP SUM (UNCLASS)'!N31)+(CZ31*'EQUIP SUM (UNCLASS)'!I31)+(DA31*'EQUIP SUM (UNCLASS)'!Q31)+(DB31*'EQUIP SUM (UNCLASS)'!E31)+(DC31*'EQUIP SUM (UNCLASS)'!H31)+(DD31*'EQUIP SUM (UNCLASS)'!D31)+(DE31*'EQUIP SUM (UNCLASS)'!F31)+(DF31*'EQUIP SUM (UNCLASS)'!G31)+(DG31*'EQUIP SUM (UNCLASS)'!J31)+(DH31*'EQUIP SUM (UNCLASS)'!L31)+(DI31*'EQUIP SUM (UNCLASS)'!K31)+(DJ31*'EQUIP SUM (UNCLASS)'!T31)</f>
        <v>0</v>
      </c>
      <c r="M31" s="55">
        <f>'EQUIP SUM (UNCLASS)'!R31+'EQUIP SUM (UNCLASS)'!S31</f>
        <v>10</v>
      </c>
      <c r="N31" s="85">
        <f>'EQUIP SUM (UNCLASS)'!R31</f>
        <v>5</v>
      </c>
      <c r="O31" s="85">
        <f>'EQUIP SUM (UNCLASS)'!S31:S193</f>
        <v>5</v>
      </c>
      <c r="P31" s="37">
        <v>0</v>
      </c>
      <c r="Q31" s="37">
        <v>0</v>
      </c>
      <c r="R31" s="85">
        <f t="shared" si="0"/>
        <v>5</v>
      </c>
      <c r="S31" s="85">
        <f t="shared" si="0"/>
        <v>5</v>
      </c>
      <c r="T31" s="85">
        <f t="shared" si="4"/>
        <v>10</v>
      </c>
      <c r="U31" s="55">
        <f t="shared" si="1"/>
        <v>0</v>
      </c>
      <c r="W31" s="37">
        <v>0</v>
      </c>
      <c r="X31" s="37">
        <v>0</v>
      </c>
      <c r="Y31" s="55">
        <f t="shared" si="5"/>
        <v>0</v>
      </c>
      <c r="AA31" s="34">
        <f>W31*'EQUIP SUM (UNCLASS)'!Z31</f>
        <v>0</v>
      </c>
      <c r="AB31" s="61">
        <f>X31*'EQUIP SUM (UNCLASS)'!Z31</f>
        <v>0</v>
      </c>
      <c r="AC31" s="34">
        <f>W31*'EQUIP SUM (UNCLASS)'!AA31</f>
        <v>0</v>
      </c>
      <c r="AD31" s="61">
        <f>X31*'EQUIP SUM (UNCLASS)'!AA31</f>
        <v>0</v>
      </c>
      <c r="AE31" s="34">
        <f>W31*'EQUIP SUM (UNCLASS)'!AB31</f>
        <v>0</v>
      </c>
      <c r="AF31" s="61">
        <f>X31*'EQUIP SUM (UNCLASS)'!AB31</f>
        <v>0</v>
      </c>
      <c r="AH31" s="34">
        <f>W31*'EQUIP SUM (UNCLASS)'!AC31</f>
        <v>0</v>
      </c>
      <c r="AI31" s="61">
        <f>X31*'EQUIP SUM (UNCLASS)'!AC31</f>
        <v>0</v>
      </c>
      <c r="AJ31" s="34">
        <f t="shared" si="2"/>
        <v>0</v>
      </c>
      <c r="AK31" s="61">
        <f t="shared" si="2"/>
        <v>0</v>
      </c>
      <c r="AL31" s="34">
        <f t="shared" si="3"/>
        <v>0</v>
      </c>
      <c r="AM31" s="61">
        <f t="shared" si="3"/>
        <v>0</v>
      </c>
      <c r="AO31" s="28">
        <f>W31*'EQUIP SUM (UNCLASS)'!AE31</f>
        <v>0</v>
      </c>
      <c r="AP31" s="61">
        <f>X31*'EQUIP SUM (UNCLASS)'!AE31</f>
        <v>0</v>
      </c>
      <c r="AQ31" s="28">
        <f>W31*'EQUIP SUM (UNCLASS)'!AF31</f>
        <v>0</v>
      </c>
      <c r="AR31" s="61">
        <f>X31*'EQUIP SUM (UNCLASS)'!AF31</f>
        <v>0</v>
      </c>
      <c r="AS31" s="28">
        <f>W31*'EQUIP SUM (UNCLASS)'!AG31</f>
        <v>0</v>
      </c>
      <c r="AT31" s="61">
        <f>X31*'EQUIP SUM (UNCLASS)'!AG31</f>
        <v>0</v>
      </c>
      <c r="AU31" s="28">
        <f>W31*'EQUIP SUM (UNCLASS)'!AH31</f>
        <v>0</v>
      </c>
      <c r="AV31" s="61">
        <f>X31*'EQUIP SUM (UNCLASS)'!AH31</f>
        <v>0</v>
      </c>
      <c r="AW31" s="28">
        <f>W31*'EQUIP SUM (UNCLASS)'!AI31/2000</f>
        <v>0</v>
      </c>
      <c r="AX31" s="61">
        <f>X31*'EQUIP SUM (UNCLASS)'!AI31/2000</f>
        <v>0</v>
      </c>
      <c r="AY31" s="28">
        <f>W31*'EQUIP SUM (UNCLASS)'!AJ31</f>
        <v>0</v>
      </c>
      <c r="AZ31" s="61">
        <f>X31*'EQUIP SUM (UNCLASS)'!AJ31</f>
        <v>0</v>
      </c>
      <c r="BA31" s="28">
        <f>W31*'EQUIP SUM (UNCLASS)'!AK31</f>
        <v>0</v>
      </c>
      <c r="BB31" s="61">
        <f>X31*'EQUIP SUM (UNCLASS)'!AK31</f>
        <v>0</v>
      </c>
      <c r="BC31" s="28">
        <f>W31*'EQUIP SUM (UNCLASS)'!AL31</f>
        <v>0</v>
      </c>
      <c r="BD31" s="61">
        <f>X31*'EQUIP SUM (UNCLASS)'!AL31</f>
        <v>0</v>
      </c>
      <c r="BE31" s="28">
        <f>W31*'EQUIP SUM (UNCLASS)'!AM31</f>
        <v>0</v>
      </c>
      <c r="BF31" s="61">
        <f>X31*'EQUIP SUM (UNCLASS)'!AM31</f>
        <v>0</v>
      </c>
      <c r="BH31" s="28">
        <f>Y31*'EQUIP SUM (UNCLASS)'!AO31</f>
        <v>0</v>
      </c>
      <c r="BI31" s="61">
        <f>Y31*'EQUIP SUM (UNCLASS)'!AP31</f>
        <v>0</v>
      </c>
      <c r="BJ31" s="28">
        <f>Y31*'EQUIP SUM (UNCLASS)'!AQ31</f>
        <v>0</v>
      </c>
      <c r="BK31" s="61">
        <f>Y31*'EQUIP SUM (UNCLASS)'!AR31</f>
        <v>0</v>
      </c>
      <c r="BL31" s="28">
        <f>Y31*'EQUIP SUM (UNCLASS)'!AS31</f>
        <v>0</v>
      </c>
      <c r="BM31" s="61">
        <f>Y31*'EQUIP SUM (UNCLASS)'!AT31</f>
        <v>0</v>
      </c>
      <c r="BO31" s="28">
        <f>W31*'EQUIP SUM (UNCLASS)'!AX31</f>
        <v>0</v>
      </c>
      <c r="BP31" s="61">
        <f>X31*'EQUIP SUM (UNCLASS)'!AX31</f>
        <v>0</v>
      </c>
      <c r="BQ31" s="28">
        <f>W31*'EQUIP SUM (UNCLASS)'!BB31</f>
        <v>0</v>
      </c>
      <c r="BR31" s="61">
        <f>X31*'EQUIP SUM (UNCLASS)'!BB31</f>
        <v>0</v>
      </c>
      <c r="CX31" s="37">
        <f t="shared" ref="CX31:DJ31" si="35">CX29</f>
        <v>0</v>
      </c>
      <c r="CY31" s="37">
        <f t="shared" si="35"/>
        <v>0</v>
      </c>
      <c r="CZ31" s="37">
        <f t="shared" si="35"/>
        <v>0</v>
      </c>
      <c r="DA31" s="37">
        <f t="shared" si="35"/>
        <v>0</v>
      </c>
      <c r="DB31" s="37">
        <f t="shared" si="35"/>
        <v>1</v>
      </c>
      <c r="DC31" s="37">
        <f t="shared" si="35"/>
        <v>0</v>
      </c>
      <c r="DD31" s="37">
        <f t="shared" si="35"/>
        <v>0</v>
      </c>
      <c r="DE31" s="37">
        <f t="shared" si="35"/>
        <v>0</v>
      </c>
      <c r="DF31" s="37">
        <f t="shared" si="35"/>
        <v>0</v>
      </c>
      <c r="DG31" s="37">
        <f t="shared" si="35"/>
        <v>0</v>
      </c>
      <c r="DH31" s="37">
        <f t="shared" si="35"/>
        <v>0</v>
      </c>
      <c r="DI31" s="37">
        <f t="shared" si="35"/>
        <v>0</v>
      </c>
      <c r="DJ31" s="37">
        <f t="shared" si="35"/>
        <v>0</v>
      </c>
      <c r="DL31" s="29">
        <f t="shared" si="24"/>
        <v>6</v>
      </c>
      <c r="DM31" s="29">
        <f t="shared" si="24"/>
        <v>18</v>
      </c>
      <c r="DN31" s="29">
        <f t="shared" si="24"/>
        <v>10</v>
      </c>
      <c r="DO31" s="29">
        <f t="shared" si="24"/>
        <v>12</v>
      </c>
      <c r="DQ31" s="28">
        <f>12*'EQUIP SUM (UNCLASS)'!AD31</f>
        <v>3.5999999999999996</v>
      </c>
      <c r="DR31" s="28">
        <f>12*'EQUIP SUM (UNCLASS)'!AD31</f>
        <v>3.5999999999999996</v>
      </c>
      <c r="DS31" s="28">
        <f>12*'EQUIP SUM (UNCLASS)'!AD31</f>
        <v>3.5999999999999996</v>
      </c>
      <c r="DT31" s="28">
        <f>12*'EQUIP SUM (UNCLASS)'!AD31</f>
        <v>3.5999999999999996</v>
      </c>
    </row>
    <row r="32" spans="1:124" x14ac:dyDescent="0.25">
      <c r="A32" s="249"/>
      <c r="B32" s="102" t="s">
        <v>155</v>
      </c>
      <c r="C32" s="100"/>
      <c r="D32" s="100"/>
      <c r="E32" s="100"/>
      <c r="F32" s="100"/>
      <c r="G32" s="250"/>
      <c r="I32" s="94" t="s">
        <v>238</v>
      </c>
      <c r="J32" s="94" t="s">
        <v>43</v>
      </c>
      <c r="K32" s="95" t="s">
        <v>86</v>
      </c>
      <c r="L32" s="96">
        <f>(CX32*'EQUIP SUM (UNCLASS)'!M32)+(CY32*'EQUIP SUM (UNCLASS)'!N32)+(CZ32*'EQUIP SUM (UNCLASS)'!I32)+(DA32*'EQUIP SUM (UNCLASS)'!Q32)+(DB32*'EQUIP SUM (UNCLASS)'!E32)+(DC32*'EQUIP SUM (UNCLASS)'!H32)+(DD32*'EQUIP SUM (UNCLASS)'!D32)+(DE32*'EQUIP SUM (UNCLASS)'!F32)+(DF32*'EQUIP SUM (UNCLASS)'!G32)+(DG32*'EQUIP SUM (UNCLASS)'!J32)+(DH32*'EQUIP SUM (UNCLASS)'!L32)+(DI32*'EQUIP SUM (UNCLASS)'!K32)+(DJ32*'EQUIP SUM (UNCLASS)'!T32)</f>
        <v>0</v>
      </c>
      <c r="M32" s="55">
        <f>'EQUIP SUM (UNCLASS)'!R32+'EQUIP SUM (UNCLASS)'!S32</f>
        <v>3</v>
      </c>
      <c r="N32" s="85">
        <f>'EQUIP SUM (UNCLASS)'!R32</f>
        <v>1</v>
      </c>
      <c r="O32" s="85">
        <f>'EQUIP SUM (UNCLASS)'!S32:S194</f>
        <v>2</v>
      </c>
      <c r="P32" s="37">
        <v>1</v>
      </c>
      <c r="Q32" s="37">
        <v>2</v>
      </c>
      <c r="R32" s="85">
        <f t="shared" si="0"/>
        <v>0</v>
      </c>
      <c r="S32" s="85">
        <f t="shared" si="0"/>
        <v>0</v>
      </c>
      <c r="T32" s="85">
        <f t="shared" si="4"/>
        <v>0</v>
      </c>
      <c r="U32" s="55">
        <f t="shared" si="1"/>
        <v>-3</v>
      </c>
      <c r="W32" s="37">
        <v>0</v>
      </c>
      <c r="X32" s="37">
        <v>0</v>
      </c>
      <c r="Y32" s="55">
        <f t="shared" si="5"/>
        <v>0</v>
      </c>
      <c r="AA32" s="34">
        <f>W32*'EQUIP SUM (UNCLASS)'!Z32</f>
        <v>0</v>
      </c>
      <c r="AB32" s="61">
        <f>X32*'EQUIP SUM (UNCLASS)'!Z32</f>
        <v>0</v>
      </c>
      <c r="AC32" s="34">
        <f>W32*'EQUIP SUM (UNCLASS)'!AA32</f>
        <v>0</v>
      </c>
      <c r="AD32" s="61">
        <f>X32*'EQUIP SUM (UNCLASS)'!AA32</f>
        <v>0</v>
      </c>
      <c r="AE32" s="34">
        <f>W32*'EQUIP SUM (UNCLASS)'!AB32</f>
        <v>0</v>
      </c>
      <c r="AF32" s="61">
        <f>X32*'EQUIP SUM (UNCLASS)'!AB32</f>
        <v>0</v>
      </c>
      <c r="AH32" s="34">
        <f>W32*'EQUIP SUM (UNCLASS)'!AC32</f>
        <v>0</v>
      </c>
      <c r="AI32" s="61">
        <f>X32*'EQUIP SUM (UNCLASS)'!AC32</f>
        <v>0</v>
      </c>
      <c r="AJ32" s="34">
        <f t="shared" si="2"/>
        <v>0</v>
      </c>
      <c r="AK32" s="61">
        <f t="shared" si="2"/>
        <v>0</v>
      </c>
      <c r="AL32" s="34">
        <f t="shared" si="3"/>
        <v>0</v>
      </c>
      <c r="AM32" s="61">
        <f t="shared" si="3"/>
        <v>0</v>
      </c>
      <c r="AO32" s="28">
        <f>W32*'EQUIP SUM (UNCLASS)'!AE32</f>
        <v>0</v>
      </c>
      <c r="AP32" s="61">
        <f>X32*'EQUIP SUM (UNCLASS)'!AE32</f>
        <v>0</v>
      </c>
      <c r="AQ32" s="28">
        <f>W32*'EQUIP SUM (UNCLASS)'!AF32</f>
        <v>0</v>
      </c>
      <c r="AR32" s="61">
        <f>X32*'EQUIP SUM (UNCLASS)'!AF32</f>
        <v>0</v>
      </c>
      <c r="AS32" s="28">
        <f>W32*'EQUIP SUM (UNCLASS)'!AG32</f>
        <v>0</v>
      </c>
      <c r="AT32" s="61">
        <f>X32*'EQUIP SUM (UNCLASS)'!AG32</f>
        <v>0</v>
      </c>
      <c r="AU32" s="28">
        <f>W32*'EQUIP SUM (UNCLASS)'!AH32</f>
        <v>0</v>
      </c>
      <c r="AV32" s="61">
        <f>X32*'EQUIP SUM (UNCLASS)'!AH32</f>
        <v>0</v>
      </c>
      <c r="AW32" s="28">
        <f>W32*'EQUIP SUM (UNCLASS)'!AI32/2000</f>
        <v>0</v>
      </c>
      <c r="AX32" s="61">
        <f>X32*'EQUIP SUM (UNCLASS)'!AI32/2000</f>
        <v>0</v>
      </c>
      <c r="AY32" s="28">
        <f>W32*'EQUIP SUM (UNCLASS)'!AJ32</f>
        <v>0</v>
      </c>
      <c r="AZ32" s="61">
        <f>X32*'EQUIP SUM (UNCLASS)'!AJ32</f>
        <v>0</v>
      </c>
      <c r="BA32" s="28">
        <f>W32*'EQUIP SUM (UNCLASS)'!AK32</f>
        <v>0</v>
      </c>
      <c r="BB32" s="61">
        <f>X32*'EQUIP SUM (UNCLASS)'!AK32</f>
        <v>0</v>
      </c>
      <c r="BC32" s="28">
        <f>W32*'EQUIP SUM (UNCLASS)'!AL32</f>
        <v>0</v>
      </c>
      <c r="BD32" s="61">
        <f>X32*'EQUIP SUM (UNCLASS)'!AL32</f>
        <v>0</v>
      </c>
      <c r="BE32" s="28">
        <f>W32*'EQUIP SUM (UNCLASS)'!AM32</f>
        <v>0</v>
      </c>
      <c r="BF32" s="61">
        <f>X32*'EQUIP SUM (UNCLASS)'!AM32</f>
        <v>0</v>
      </c>
      <c r="BH32" s="28">
        <f>Y32*'EQUIP SUM (UNCLASS)'!AO32</f>
        <v>0</v>
      </c>
      <c r="BI32" s="61">
        <f>Y32*'EQUIP SUM (UNCLASS)'!AP32</f>
        <v>0</v>
      </c>
      <c r="BJ32" s="28">
        <f>Y32*'EQUIP SUM (UNCLASS)'!AQ32</f>
        <v>0</v>
      </c>
      <c r="BK32" s="61">
        <f>Y32*'EQUIP SUM (UNCLASS)'!AR32</f>
        <v>0</v>
      </c>
      <c r="BL32" s="28">
        <f>Y32*'EQUIP SUM (UNCLASS)'!AS32</f>
        <v>0</v>
      </c>
      <c r="BM32" s="61">
        <f>Y32*'EQUIP SUM (UNCLASS)'!AT32</f>
        <v>0</v>
      </c>
      <c r="BO32" s="28">
        <f>W32*'EQUIP SUM (UNCLASS)'!AX32</f>
        <v>0</v>
      </c>
      <c r="BP32" s="61">
        <f>X32*'EQUIP SUM (UNCLASS)'!AX32</f>
        <v>0</v>
      </c>
      <c r="BQ32" s="28">
        <f>W32*'EQUIP SUM (UNCLASS)'!BB32</f>
        <v>0</v>
      </c>
      <c r="BR32" s="61">
        <f>X32*'EQUIP SUM (UNCLASS)'!BB32</f>
        <v>0</v>
      </c>
      <c r="CX32" s="37">
        <f t="shared" ref="CX32:DJ32" si="36">CX31</f>
        <v>0</v>
      </c>
      <c r="CY32" s="37">
        <f t="shared" si="36"/>
        <v>0</v>
      </c>
      <c r="CZ32" s="37">
        <f t="shared" si="36"/>
        <v>0</v>
      </c>
      <c r="DA32" s="37">
        <f t="shared" si="36"/>
        <v>0</v>
      </c>
      <c r="DB32" s="37">
        <f t="shared" si="36"/>
        <v>1</v>
      </c>
      <c r="DC32" s="37">
        <f t="shared" si="36"/>
        <v>0</v>
      </c>
      <c r="DD32" s="37">
        <f t="shared" si="36"/>
        <v>0</v>
      </c>
      <c r="DE32" s="37">
        <f t="shared" si="36"/>
        <v>0</v>
      </c>
      <c r="DF32" s="37">
        <f t="shared" si="36"/>
        <v>0</v>
      </c>
      <c r="DG32" s="37">
        <f t="shared" si="36"/>
        <v>0</v>
      </c>
      <c r="DH32" s="37">
        <f t="shared" si="36"/>
        <v>0</v>
      </c>
      <c r="DI32" s="37">
        <f t="shared" si="36"/>
        <v>0</v>
      </c>
      <c r="DJ32" s="37">
        <f t="shared" si="36"/>
        <v>0</v>
      </c>
      <c r="DL32" s="29">
        <f t="shared" si="24"/>
        <v>6</v>
      </c>
      <c r="DM32" s="29">
        <f t="shared" si="24"/>
        <v>18</v>
      </c>
      <c r="DN32" s="29">
        <f t="shared" si="24"/>
        <v>10</v>
      </c>
      <c r="DO32" s="29">
        <f t="shared" si="24"/>
        <v>12</v>
      </c>
      <c r="DQ32" s="28">
        <f>12*'EQUIP SUM (UNCLASS)'!AD32</f>
        <v>60</v>
      </c>
      <c r="DR32" s="28">
        <f>12*'EQUIP SUM (UNCLASS)'!AD32</f>
        <v>60</v>
      </c>
      <c r="DS32" s="28">
        <f>12*'EQUIP SUM (UNCLASS)'!AD32</f>
        <v>60</v>
      </c>
      <c r="DT32" s="28">
        <f>12*'EQUIP SUM (UNCLASS)'!AD32</f>
        <v>60</v>
      </c>
    </row>
    <row r="33" spans="1:124" x14ac:dyDescent="0.25">
      <c r="A33" s="249"/>
      <c r="B33" s="242" t="s">
        <v>185</v>
      </c>
      <c r="C33" s="242"/>
      <c r="D33" s="242"/>
      <c r="E33" s="242"/>
      <c r="F33" s="242"/>
      <c r="G33" s="250"/>
      <c r="I33" s="94" t="s">
        <v>239</v>
      </c>
      <c r="J33" s="94" t="s">
        <v>44</v>
      </c>
      <c r="K33" s="95" t="s">
        <v>86</v>
      </c>
      <c r="L33" s="96">
        <f>(CX33*'EQUIP SUM (UNCLASS)'!M33)+(CY33*'EQUIP SUM (UNCLASS)'!N33)+(CZ33*'EQUIP SUM (UNCLASS)'!I33)+(DA33*'EQUIP SUM (UNCLASS)'!Q33)+(DB33*'EQUIP SUM (UNCLASS)'!E33)+(DC33*'EQUIP SUM (UNCLASS)'!H33)+(DD33*'EQUIP SUM (UNCLASS)'!D33)+(DE33*'EQUIP SUM (UNCLASS)'!F33)+(DF33*'EQUIP SUM (UNCLASS)'!G33)+(DG33*'EQUIP SUM (UNCLASS)'!J33)+(DH33*'EQUIP SUM (UNCLASS)'!L33)+(DI33*'EQUIP SUM (UNCLASS)'!K33)+(DJ33*'EQUIP SUM (UNCLASS)'!T33)</f>
        <v>0</v>
      </c>
      <c r="M33" s="55">
        <f>'EQUIP SUM (UNCLASS)'!R33+'EQUIP SUM (UNCLASS)'!S33</f>
        <v>2</v>
      </c>
      <c r="N33" s="85">
        <f>'EQUIP SUM (UNCLASS)'!R33</f>
        <v>1</v>
      </c>
      <c r="O33" s="85">
        <f>'EQUIP SUM (UNCLASS)'!S33:S195</f>
        <v>1</v>
      </c>
      <c r="P33" s="37">
        <v>0</v>
      </c>
      <c r="Q33" s="37">
        <v>0</v>
      </c>
      <c r="R33" s="85">
        <f t="shared" si="0"/>
        <v>1</v>
      </c>
      <c r="S33" s="85">
        <f t="shared" si="0"/>
        <v>1</v>
      </c>
      <c r="T33" s="85">
        <f t="shared" si="4"/>
        <v>2</v>
      </c>
      <c r="U33" s="55">
        <f t="shared" si="1"/>
        <v>0</v>
      </c>
      <c r="W33" s="37">
        <v>0</v>
      </c>
      <c r="X33" s="37">
        <v>0</v>
      </c>
      <c r="Y33" s="55">
        <f t="shared" si="5"/>
        <v>0</v>
      </c>
      <c r="AA33" s="34">
        <f>W33*'EQUIP SUM (UNCLASS)'!Z33</f>
        <v>0</v>
      </c>
      <c r="AB33" s="61">
        <f>X33*'EQUIP SUM (UNCLASS)'!Z33</f>
        <v>0</v>
      </c>
      <c r="AC33" s="34">
        <f>W33*'EQUIP SUM (UNCLASS)'!AA33</f>
        <v>0</v>
      </c>
      <c r="AD33" s="61">
        <f>X33*'EQUIP SUM (UNCLASS)'!AA33</f>
        <v>0</v>
      </c>
      <c r="AE33" s="34">
        <f>W33*'EQUIP SUM (UNCLASS)'!AB33</f>
        <v>0</v>
      </c>
      <c r="AF33" s="61">
        <f>X33*'EQUIP SUM (UNCLASS)'!AB33</f>
        <v>0</v>
      </c>
      <c r="AH33" s="34">
        <f>W33*'EQUIP SUM (UNCLASS)'!AC33</f>
        <v>0</v>
      </c>
      <c r="AI33" s="61">
        <f>X33*'EQUIP SUM (UNCLASS)'!AC33</f>
        <v>0</v>
      </c>
      <c r="AJ33" s="34">
        <f t="shared" si="2"/>
        <v>0</v>
      </c>
      <c r="AK33" s="61">
        <f t="shared" si="2"/>
        <v>0</v>
      </c>
      <c r="AL33" s="34">
        <f t="shared" si="3"/>
        <v>0</v>
      </c>
      <c r="AM33" s="61">
        <f t="shared" si="3"/>
        <v>0</v>
      </c>
      <c r="AO33" s="28">
        <f>W33*'EQUIP SUM (UNCLASS)'!AE33</f>
        <v>0</v>
      </c>
      <c r="AP33" s="61">
        <f>X33*'EQUIP SUM (UNCLASS)'!AE33</f>
        <v>0</v>
      </c>
      <c r="AQ33" s="28">
        <f>W33*'EQUIP SUM (UNCLASS)'!AF33</f>
        <v>0</v>
      </c>
      <c r="AR33" s="61">
        <f>X33*'EQUIP SUM (UNCLASS)'!AF33</f>
        <v>0</v>
      </c>
      <c r="AS33" s="28">
        <f>W33*'EQUIP SUM (UNCLASS)'!AG33</f>
        <v>0</v>
      </c>
      <c r="AT33" s="61">
        <f>X33*'EQUIP SUM (UNCLASS)'!AG33</f>
        <v>0</v>
      </c>
      <c r="AU33" s="28">
        <f>W33*'EQUIP SUM (UNCLASS)'!AH33</f>
        <v>0</v>
      </c>
      <c r="AV33" s="61">
        <f>X33*'EQUIP SUM (UNCLASS)'!AH33</f>
        <v>0</v>
      </c>
      <c r="AW33" s="28">
        <f>W33*'EQUIP SUM (UNCLASS)'!AI33/2000</f>
        <v>0</v>
      </c>
      <c r="AX33" s="61">
        <f>X33*'EQUIP SUM (UNCLASS)'!AI33/2000</f>
        <v>0</v>
      </c>
      <c r="AY33" s="28">
        <f>W33*'EQUIP SUM (UNCLASS)'!AJ33</f>
        <v>0</v>
      </c>
      <c r="AZ33" s="61">
        <f>X33*'EQUIP SUM (UNCLASS)'!AJ33</f>
        <v>0</v>
      </c>
      <c r="BA33" s="28">
        <f>W33*'EQUIP SUM (UNCLASS)'!AK33</f>
        <v>0</v>
      </c>
      <c r="BB33" s="61">
        <f>X33*'EQUIP SUM (UNCLASS)'!AK33</f>
        <v>0</v>
      </c>
      <c r="BC33" s="28">
        <f>W33*'EQUIP SUM (UNCLASS)'!AL33</f>
        <v>0</v>
      </c>
      <c r="BD33" s="61">
        <f>X33*'EQUIP SUM (UNCLASS)'!AL33</f>
        <v>0</v>
      </c>
      <c r="BE33" s="28">
        <f>W33*'EQUIP SUM (UNCLASS)'!AM33</f>
        <v>0</v>
      </c>
      <c r="BF33" s="61">
        <f>X33*'EQUIP SUM (UNCLASS)'!AM33</f>
        <v>0</v>
      </c>
      <c r="BH33" s="28">
        <f>Y33*'EQUIP SUM (UNCLASS)'!AO33</f>
        <v>0</v>
      </c>
      <c r="BI33" s="61">
        <f>Y33*'EQUIP SUM (UNCLASS)'!AP33</f>
        <v>0</v>
      </c>
      <c r="BJ33" s="28">
        <f>Y33*'EQUIP SUM (UNCLASS)'!AQ33</f>
        <v>0</v>
      </c>
      <c r="BK33" s="61">
        <f>Y33*'EQUIP SUM (UNCLASS)'!AR33</f>
        <v>0</v>
      </c>
      <c r="BL33" s="28">
        <f>Y33*'EQUIP SUM (UNCLASS)'!AS33</f>
        <v>0</v>
      </c>
      <c r="BM33" s="61">
        <f>Y33*'EQUIP SUM (UNCLASS)'!AT33</f>
        <v>0</v>
      </c>
      <c r="BO33" s="28">
        <f>W33*'EQUIP SUM (UNCLASS)'!AX33</f>
        <v>0</v>
      </c>
      <c r="BP33" s="61">
        <f>X33*'EQUIP SUM (UNCLASS)'!AX33</f>
        <v>0</v>
      </c>
      <c r="BQ33" s="28">
        <f>W33*'EQUIP SUM (UNCLASS)'!BB33</f>
        <v>0</v>
      </c>
      <c r="BR33" s="61">
        <f>X33*'EQUIP SUM (UNCLASS)'!BB33</f>
        <v>0</v>
      </c>
      <c r="CX33" s="37">
        <f t="shared" ref="CX33:DJ33" si="37">CX31</f>
        <v>0</v>
      </c>
      <c r="CY33" s="37">
        <f t="shared" si="37"/>
        <v>0</v>
      </c>
      <c r="CZ33" s="37">
        <f t="shared" si="37"/>
        <v>0</v>
      </c>
      <c r="DA33" s="37">
        <f t="shared" si="37"/>
        <v>0</v>
      </c>
      <c r="DB33" s="37">
        <f t="shared" si="37"/>
        <v>1</v>
      </c>
      <c r="DC33" s="37">
        <f t="shared" si="37"/>
        <v>0</v>
      </c>
      <c r="DD33" s="37">
        <f t="shared" si="37"/>
        <v>0</v>
      </c>
      <c r="DE33" s="37">
        <f t="shared" si="37"/>
        <v>0</v>
      </c>
      <c r="DF33" s="37">
        <f t="shared" si="37"/>
        <v>0</v>
      </c>
      <c r="DG33" s="37">
        <f t="shared" si="37"/>
        <v>0</v>
      </c>
      <c r="DH33" s="37">
        <f t="shared" si="37"/>
        <v>0</v>
      </c>
      <c r="DI33" s="37">
        <f t="shared" si="37"/>
        <v>0</v>
      </c>
      <c r="DJ33" s="37">
        <f t="shared" si="37"/>
        <v>0</v>
      </c>
      <c r="DL33" s="29">
        <f t="shared" si="24"/>
        <v>6</v>
      </c>
      <c r="DM33" s="29">
        <f t="shared" si="24"/>
        <v>18</v>
      </c>
      <c r="DN33" s="29">
        <f t="shared" si="24"/>
        <v>10</v>
      </c>
      <c r="DO33" s="29">
        <f t="shared" si="24"/>
        <v>12</v>
      </c>
      <c r="DQ33" s="28">
        <f>12*'EQUIP SUM (UNCLASS)'!AD33</f>
        <v>96</v>
      </c>
      <c r="DR33" s="28">
        <f>12*'EQUIP SUM (UNCLASS)'!AD33</f>
        <v>96</v>
      </c>
      <c r="DS33" s="28">
        <f>12*'EQUIP SUM (UNCLASS)'!AD33</f>
        <v>96</v>
      </c>
      <c r="DT33" s="28">
        <f>12*'EQUIP SUM (UNCLASS)'!AD33</f>
        <v>96</v>
      </c>
    </row>
    <row r="34" spans="1:124" x14ac:dyDescent="0.25">
      <c r="A34" s="249"/>
      <c r="B34" s="101" t="s">
        <v>140</v>
      </c>
      <c r="C34" s="58" t="s">
        <v>150</v>
      </c>
      <c r="D34" s="58" t="s">
        <v>147</v>
      </c>
      <c r="E34" s="58" t="s">
        <v>146</v>
      </c>
      <c r="F34" s="58" t="s">
        <v>148</v>
      </c>
      <c r="G34" s="250"/>
      <c r="I34" s="94" t="s">
        <v>240</v>
      </c>
      <c r="J34" s="94" t="s">
        <v>431</v>
      </c>
      <c r="K34" s="95" t="s">
        <v>595</v>
      </c>
      <c r="L34" s="96">
        <f>(CX34*'EQUIP SUM (UNCLASS)'!M34)+(CY34*'EQUIP SUM (UNCLASS)'!N34)+(CZ34*'EQUIP SUM (UNCLASS)'!I34)+(DA34*'EQUIP SUM (UNCLASS)'!Q34)+(DB34*'EQUIP SUM (UNCLASS)'!E34)+(DC34*'EQUIP SUM (UNCLASS)'!H34)+(DD34*'EQUIP SUM (UNCLASS)'!D34)+(DE34*'EQUIP SUM (UNCLASS)'!F34)+(DF34*'EQUIP SUM (UNCLASS)'!G34)+(DG34*'EQUIP SUM (UNCLASS)'!J34)+(DH34*'EQUIP SUM (UNCLASS)'!L34)+(DI34*'EQUIP SUM (UNCLASS)'!K34)+(DJ34*'EQUIP SUM (UNCLASS)'!T34)</f>
        <v>0</v>
      </c>
      <c r="M34" s="55">
        <f>'EQUIP SUM (UNCLASS)'!R34+'EQUIP SUM (UNCLASS)'!S34</f>
        <v>30</v>
      </c>
      <c r="N34" s="85">
        <f>'EQUIP SUM (UNCLASS)'!R34</f>
        <v>15</v>
      </c>
      <c r="O34" s="85">
        <f>'EQUIP SUM (UNCLASS)'!S34:S196</f>
        <v>15</v>
      </c>
      <c r="P34" s="37">
        <v>15</v>
      </c>
      <c r="Q34" s="37">
        <v>15</v>
      </c>
      <c r="R34" s="85">
        <f t="shared" si="0"/>
        <v>0</v>
      </c>
      <c r="S34" s="85">
        <f t="shared" si="0"/>
        <v>0</v>
      </c>
      <c r="T34" s="85">
        <f t="shared" si="4"/>
        <v>0</v>
      </c>
      <c r="U34" s="55">
        <f t="shared" si="1"/>
        <v>-30</v>
      </c>
      <c r="W34" s="37">
        <v>0</v>
      </c>
      <c r="X34" s="37">
        <v>0</v>
      </c>
      <c r="Y34" s="55">
        <f t="shared" si="5"/>
        <v>0</v>
      </c>
      <c r="AA34" s="34">
        <f>W34*'EQUIP SUM (UNCLASS)'!Z34</f>
        <v>0</v>
      </c>
      <c r="AB34" s="61">
        <f>X34*'EQUIP SUM (UNCLASS)'!Z34</f>
        <v>0</v>
      </c>
      <c r="AC34" s="34">
        <f>W34*'EQUIP SUM (UNCLASS)'!AA34</f>
        <v>0</v>
      </c>
      <c r="AD34" s="61">
        <f>X34*'EQUIP SUM (UNCLASS)'!AA34</f>
        <v>0</v>
      </c>
      <c r="AE34" s="34">
        <f>W34*'EQUIP SUM (UNCLASS)'!AB34</f>
        <v>0</v>
      </c>
      <c r="AF34" s="61">
        <f>X34*'EQUIP SUM (UNCLASS)'!AB34</f>
        <v>0</v>
      </c>
      <c r="AH34" s="34">
        <f>W34*'EQUIP SUM (UNCLASS)'!AC34</f>
        <v>0</v>
      </c>
      <c r="AI34" s="61">
        <f>X34*'EQUIP SUM (UNCLASS)'!AC34</f>
        <v>0</v>
      </c>
      <c r="AJ34" s="34">
        <f t="shared" si="2"/>
        <v>0</v>
      </c>
      <c r="AK34" s="61">
        <f t="shared" si="2"/>
        <v>0</v>
      </c>
      <c r="AL34" s="34">
        <f t="shared" si="3"/>
        <v>0</v>
      </c>
      <c r="AM34" s="61">
        <f t="shared" si="3"/>
        <v>0</v>
      </c>
      <c r="AO34" s="28">
        <f>W34*'EQUIP SUM (UNCLASS)'!AE34</f>
        <v>0</v>
      </c>
      <c r="AP34" s="61">
        <f>X34*'EQUIP SUM (UNCLASS)'!AE34</f>
        <v>0</v>
      </c>
      <c r="AQ34" s="28">
        <f>W34*'EQUIP SUM (UNCLASS)'!AF34</f>
        <v>0</v>
      </c>
      <c r="AR34" s="61">
        <f>X34*'EQUIP SUM (UNCLASS)'!AF34</f>
        <v>0</v>
      </c>
      <c r="AS34" s="28">
        <f>W34*'EQUIP SUM (UNCLASS)'!AG34</f>
        <v>0</v>
      </c>
      <c r="AT34" s="61">
        <f>X34*'EQUIP SUM (UNCLASS)'!AG34</f>
        <v>0</v>
      </c>
      <c r="AU34" s="28">
        <f>W34*'EQUIP SUM (UNCLASS)'!AH34</f>
        <v>0</v>
      </c>
      <c r="AV34" s="61">
        <f>X34*'EQUIP SUM (UNCLASS)'!AH34</f>
        <v>0</v>
      </c>
      <c r="AW34" s="28">
        <f>W34*'EQUIP SUM (UNCLASS)'!AI34/2000</f>
        <v>0</v>
      </c>
      <c r="AX34" s="61">
        <f>X34*'EQUIP SUM (UNCLASS)'!AI34/2000</f>
        <v>0</v>
      </c>
      <c r="AY34" s="28">
        <f>W34*'EQUIP SUM (UNCLASS)'!AJ34</f>
        <v>0</v>
      </c>
      <c r="AZ34" s="61">
        <f>X34*'EQUIP SUM (UNCLASS)'!AJ34</f>
        <v>0</v>
      </c>
      <c r="BA34" s="28">
        <f>W34*'EQUIP SUM (UNCLASS)'!AK34</f>
        <v>0</v>
      </c>
      <c r="BB34" s="61">
        <f>X34*'EQUIP SUM (UNCLASS)'!AK34</f>
        <v>0</v>
      </c>
      <c r="BC34" s="28">
        <f>W34*'EQUIP SUM (UNCLASS)'!AL34</f>
        <v>0</v>
      </c>
      <c r="BD34" s="61">
        <f>X34*'EQUIP SUM (UNCLASS)'!AL34</f>
        <v>0</v>
      </c>
      <c r="BE34" s="28">
        <f>W34*'EQUIP SUM (UNCLASS)'!AM34</f>
        <v>0</v>
      </c>
      <c r="BF34" s="61">
        <f>X34*'EQUIP SUM (UNCLASS)'!AM34</f>
        <v>0</v>
      </c>
      <c r="BH34" s="28">
        <f>Y34*'EQUIP SUM (UNCLASS)'!AO34</f>
        <v>0</v>
      </c>
      <c r="BI34" s="61">
        <f>Y34*'EQUIP SUM (UNCLASS)'!AP34</f>
        <v>0</v>
      </c>
      <c r="BJ34" s="28">
        <f>Y34*'EQUIP SUM (UNCLASS)'!AQ34</f>
        <v>0</v>
      </c>
      <c r="BK34" s="61">
        <f>Y34*'EQUIP SUM (UNCLASS)'!AR34</f>
        <v>0</v>
      </c>
      <c r="BL34" s="28">
        <f>Y34*'EQUIP SUM (UNCLASS)'!AS34</f>
        <v>0</v>
      </c>
      <c r="BM34" s="61">
        <f>Y34*'EQUIP SUM (UNCLASS)'!AT34</f>
        <v>0</v>
      </c>
      <c r="BO34" s="28">
        <f>W34*'EQUIP SUM (UNCLASS)'!AX34</f>
        <v>0</v>
      </c>
      <c r="BP34" s="61">
        <f>X34*'EQUIP SUM (UNCLASS)'!AX34</f>
        <v>0</v>
      </c>
      <c r="BQ34" s="28">
        <f>W34*'EQUIP SUM (UNCLASS)'!BB34</f>
        <v>0</v>
      </c>
      <c r="BR34" s="61">
        <f>X34*'EQUIP SUM (UNCLASS)'!BB34</f>
        <v>0</v>
      </c>
      <c r="CX34" s="37">
        <f t="shared" ref="CX34:DJ34" si="38">CX33</f>
        <v>0</v>
      </c>
      <c r="CY34" s="37">
        <f t="shared" si="38"/>
        <v>0</v>
      </c>
      <c r="CZ34" s="37">
        <f t="shared" si="38"/>
        <v>0</v>
      </c>
      <c r="DA34" s="37">
        <f t="shared" si="38"/>
        <v>0</v>
      </c>
      <c r="DB34" s="37">
        <f t="shared" si="38"/>
        <v>1</v>
      </c>
      <c r="DC34" s="37">
        <f t="shared" si="38"/>
        <v>0</v>
      </c>
      <c r="DD34" s="37">
        <f t="shared" si="38"/>
        <v>0</v>
      </c>
      <c r="DE34" s="37">
        <f t="shared" si="38"/>
        <v>0</v>
      </c>
      <c r="DF34" s="37">
        <f t="shared" si="38"/>
        <v>0</v>
      </c>
      <c r="DG34" s="37">
        <f t="shared" si="38"/>
        <v>0</v>
      </c>
      <c r="DH34" s="37">
        <f t="shared" si="38"/>
        <v>0</v>
      </c>
      <c r="DI34" s="37">
        <f t="shared" si="38"/>
        <v>0</v>
      </c>
      <c r="DJ34" s="37">
        <f t="shared" si="38"/>
        <v>0</v>
      </c>
      <c r="DL34" s="29">
        <f t="shared" si="24"/>
        <v>6</v>
      </c>
      <c r="DM34" s="29">
        <f t="shared" si="24"/>
        <v>18</v>
      </c>
      <c r="DN34" s="29">
        <f t="shared" si="24"/>
        <v>10</v>
      </c>
      <c r="DO34" s="29">
        <f t="shared" si="24"/>
        <v>12</v>
      </c>
      <c r="DQ34" s="31"/>
      <c r="DR34" s="31"/>
    </row>
    <row r="35" spans="1:124" x14ac:dyDescent="0.25">
      <c r="A35" s="249"/>
      <c r="B35" s="102" t="s">
        <v>158</v>
      </c>
      <c r="C35" s="103" t="s">
        <v>164</v>
      </c>
      <c r="D35" s="103">
        <f>E5*G5</f>
        <v>0</v>
      </c>
      <c r="E35" s="103">
        <f>E6*G5</f>
        <v>0</v>
      </c>
      <c r="F35" s="103">
        <f>E7*G5</f>
        <v>0</v>
      </c>
      <c r="G35" s="250"/>
      <c r="I35" s="94" t="s">
        <v>241</v>
      </c>
      <c r="J35" s="94" t="s">
        <v>432</v>
      </c>
      <c r="K35" s="95" t="s">
        <v>595</v>
      </c>
      <c r="L35" s="96">
        <f>(CX35*'EQUIP SUM (UNCLASS)'!M35)+(CY35*'EQUIP SUM (UNCLASS)'!N35)+(CZ35*'EQUIP SUM (UNCLASS)'!I35)+(DA35*'EQUIP SUM (UNCLASS)'!Q35)+(DB35*'EQUIP SUM (UNCLASS)'!E35)+(DC35*'EQUIP SUM (UNCLASS)'!H35)+(DD35*'EQUIP SUM (UNCLASS)'!D35)+(DE35*'EQUIP SUM (UNCLASS)'!F35)+(DF35*'EQUIP SUM (UNCLASS)'!G35)+(DG35*'EQUIP SUM (UNCLASS)'!J35)+(DH35*'EQUIP SUM (UNCLASS)'!L35)+(DI35*'EQUIP SUM (UNCLASS)'!K35)+(DJ35*'EQUIP SUM (UNCLASS)'!T35)</f>
        <v>0</v>
      </c>
      <c r="M35" s="55">
        <f>'EQUIP SUM (UNCLASS)'!R35+'EQUIP SUM (UNCLASS)'!S35</f>
        <v>12</v>
      </c>
      <c r="N35" s="85">
        <f>'EQUIP SUM (UNCLASS)'!R35</f>
        <v>6</v>
      </c>
      <c r="O35" s="85">
        <f>'EQUIP SUM (UNCLASS)'!S35:S197</f>
        <v>6</v>
      </c>
      <c r="P35" s="37">
        <v>6</v>
      </c>
      <c r="Q35" s="37">
        <v>6</v>
      </c>
      <c r="R35" s="85">
        <f t="shared" ref="R35:S66" si="39">N35-P35</f>
        <v>0</v>
      </c>
      <c r="S35" s="85">
        <f t="shared" si="39"/>
        <v>0</v>
      </c>
      <c r="T35" s="85">
        <f t="shared" si="4"/>
        <v>0</v>
      </c>
      <c r="U35" s="55">
        <f t="shared" si="1"/>
        <v>-12</v>
      </c>
      <c r="W35" s="37">
        <v>0</v>
      </c>
      <c r="X35" s="37">
        <v>0</v>
      </c>
      <c r="Y35" s="55">
        <f t="shared" si="5"/>
        <v>0</v>
      </c>
      <c r="AA35" s="34">
        <f>W35*'EQUIP SUM (UNCLASS)'!Z35</f>
        <v>0</v>
      </c>
      <c r="AB35" s="61">
        <f>X35*'EQUIP SUM (UNCLASS)'!Z35</f>
        <v>0</v>
      </c>
      <c r="AC35" s="34">
        <f>W35*'EQUIP SUM (UNCLASS)'!AA35</f>
        <v>0</v>
      </c>
      <c r="AD35" s="61">
        <f>X35*'EQUIP SUM (UNCLASS)'!AA35</f>
        <v>0</v>
      </c>
      <c r="AE35" s="34">
        <f>W35*'EQUIP SUM (UNCLASS)'!AB35</f>
        <v>0</v>
      </c>
      <c r="AF35" s="61">
        <f>X35*'EQUIP SUM (UNCLASS)'!AB35</f>
        <v>0</v>
      </c>
      <c r="AH35" s="34">
        <f>W35*'EQUIP SUM (UNCLASS)'!AC35</f>
        <v>0</v>
      </c>
      <c r="AI35" s="61">
        <f>X35*'EQUIP SUM (UNCLASS)'!AC35</f>
        <v>0</v>
      </c>
      <c r="AJ35" s="34">
        <f t="shared" ref="AJ35:AK66" si="40">W35*DQ35</f>
        <v>0</v>
      </c>
      <c r="AK35" s="61">
        <f t="shared" si="40"/>
        <v>0</v>
      </c>
      <c r="AL35" s="34">
        <f t="shared" ref="AL35:AM66" si="41">W35*DS35</f>
        <v>0</v>
      </c>
      <c r="AM35" s="61">
        <f t="shared" si="41"/>
        <v>0</v>
      </c>
      <c r="AO35" s="28">
        <f>W35*'EQUIP SUM (UNCLASS)'!AE35</f>
        <v>0</v>
      </c>
      <c r="AP35" s="61">
        <f>X35*'EQUIP SUM (UNCLASS)'!AE35</f>
        <v>0</v>
      </c>
      <c r="AQ35" s="28">
        <f>W35*'EQUIP SUM (UNCLASS)'!AF35</f>
        <v>0</v>
      </c>
      <c r="AR35" s="61">
        <f>X35*'EQUIP SUM (UNCLASS)'!AF35</f>
        <v>0</v>
      </c>
      <c r="AS35" s="28">
        <f>W35*'EQUIP SUM (UNCLASS)'!AG35</f>
        <v>0</v>
      </c>
      <c r="AT35" s="61">
        <f>X35*'EQUIP SUM (UNCLASS)'!AG35</f>
        <v>0</v>
      </c>
      <c r="AU35" s="28">
        <f>W35*'EQUIP SUM (UNCLASS)'!AH35</f>
        <v>0</v>
      </c>
      <c r="AV35" s="61">
        <f>X35*'EQUIP SUM (UNCLASS)'!AH35</f>
        <v>0</v>
      </c>
      <c r="AW35" s="28">
        <f>W35*'EQUIP SUM (UNCLASS)'!AI35/2000</f>
        <v>0</v>
      </c>
      <c r="AX35" s="61">
        <f>X35*'EQUIP SUM (UNCLASS)'!AI35/2000</f>
        <v>0</v>
      </c>
      <c r="AY35" s="28">
        <f>W35*'EQUIP SUM (UNCLASS)'!AJ35</f>
        <v>0</v>
      </c>
      <c r="AZ35" s="61">
        <f>X35*'EQUIP SUM (UNCLASS)'!AJ35</f>
        <v>0</v>
      </c>
      <c r="BA35" s="28">
        <f>W35*'EQUIP SUM (UNCLASS)'!AK35</f>
        <v>0</v>
      </c>
      <c r="BB35" s="61">
        <f>X35*'EQUIP SUM (UNCLASS)'!AK35</f>
        <v>0</v>
      </c>
      <c r="BC35" s="28">
        <f>W35*'EQUIP SUM (UNCLASS)'!AL35</f>
        <v>0</v>
      </c>
      <c r="BD35" s="61">
        <f>X35*'EQUIP SUM (UNCLASS)'!AL35</f>
        <v>0</v>
      </c>
      <c r="BE35" s="28">
        <f>W35*'EQUIP SUM (UNCLASS)'!AM35</f>
        <v>0</v>
      </c>
      <c r="BF35" s="61">
        <f>X35*'EQUIP SUM (UNCLASS)'!AM35</f>
        <v>0</v>
      </c>
      <c r="BH35" s="28">
        <f>Y35*'EQUIP SUM (UNCLASS)'!AO35</f>
        <v>0</v>
      </c>
      <c r="BI35" s="61">
        <f>Y35*'EQUIP SUM (UNCLASS)'!AP35</f>
        <v>0</v>
      </c>
      <c r="BJ35" s="28">
        <f>Y35*'EQUIP SUM (UNCLASS)'!AQ35</f>
        <v>0</v>
      </c>
      <c r="BK35" s="61">
        <f>Y35*'EQUIP SUM (UNCLASS)'!AR35</f>
        <v>0</v>
      </c>
      <c r="BL35" s="28">
        <f>Y35*'EQUIP SUM (UNCLASS)'!AS35</f>
        <v>0</v>
      </c>
      <c r="BM35" s="61">
        <f>Y35*'EQUIP SUM (UNCLASS)'!AT35</f>
        <v>0</v>
      </c>
      <c r="BO35" s="28">
        <f>W35*'EQUIP SUM (UNCLASS)'!AX35</f>
        <v>0</v>
      </c>
      <c r="BP35" s="61">
        <f>X35*'EQUIP SUM (UNCLASS)'!AX35</f>
        <v>0</v>
      </c>
      <c r="BQ35" s="28">
        <f>W35*'EQUIP SUM (UNCLASS)'!BB35</f>
        <v>0</v>
      </c>
      <c r="BR35" s="61">
        <f>X35*'EQUIP SUM (UNCLASS)'!BB35</f>
        <v>0</v>
      </c>
      <c r="CX35" s="37">
        <f t="shared" ref="CX35:DJ35" si="42">CX33</f>
        <v>0</v>
      </c>
      <c r="CY35" s="37">
        <f t="shared" si="42"/>
        <v>0</v>
      </c>
      <c r="CZ35" s="37">
        <f t="shared" si="42"/>
        <v>0</v>
      </c>
      <c r="DA35" s="37">
        <f t="shared" si="42"/>
        <v>0</v>
      </c>
      <c r="DB35" s="37">
        <f t="shared" si="42"/>
        <v>1</v>
      </c>
      <c r="DC35" s="37">
        <f t="shared" si="42"/>
        <v>0</v>
      </c>
      <c r="DD35" s="37">
        <f t="shared" si="42"/>
        <v>0</v>
      </c>
      <c r="DE35" s="37">
        <f t="shared" si="42"/>
        <v>0</v>
      </c>
      <c r="DF35" s="37">
        <f t="shared" si="42"/>
        <v>0</v>
      </c>
      <c r="DG35" s="37">
        <f t="shared" si="42"/>
        <v>0</v>
      </c>
      <c r="DH35" s="37">
        <f t="shared" si="42"/>
        <v>0</v>
      </c>
      <c r="DI35" s="37">
        <f t="shared" si="42"/>
        <v>0</v>
      </c>
      <c r="DJ35" s="37">
        <f t="shared" si="42"/>
        <v>0</v>
      </c>
      <c r="DL35" s="29">
        <f t="shared" si="24"/>
        <v>6</v>
      </c>
      <c r="DM35" s="29">
        <f t="shared" si="24"/>
        <v>18</v>
      </c>
      <c r="DN35" s="29">
        <f t="shared" si="24"/>
        <v>10</v>
      </c>
      <c r="DO35" s="29">
        <f t="shared" si="24"/>
        <v>12</v>
      </c>
      <c r="DQ35" s="31"/>
      <c r="DR35" s="31"/>
    </row>
    <row r="36" spans="1:124" x14ac:dyDescent="0.25">
      <c r="A36" s="249"/>
      <c r="B36" s="102" t="s">
        <v>159</v>
      </c>
      <c r="C36" s="103" t="s">
        <v>162</v>
      </c>
      <c r="D36" s="103">
        <f>(D35*3.785)*2</f>
        <v>0</v>
      </c>
      <c r="E36" s="103">
        <f>(E35*3.785)*2</f>
        <v>0</v>
      </c>
      <c r="F36" s="103">
        <f>(F35*3.785)*2</f>
        <v>0</v>
      </c>
      <c r="G36" s="250"/>
      <c r="I36" s="94" t="s">
        <v>242</v>
      </c>
      <c r="J36" s="94" t="s">
        <v>433</v>
      </c>
      <c r="K36" s="95" t="s">
        <v>74</v>
      </c>
      <c r="L36" s="96">
        <f>(CX36*'EQUIP SUM (UNCLASS)'!M36)+(CY36*'EQUIP SUM (UNCLASS)'!N36)+(CZ36*'EQUIP SUM (UNCLASS)'!I36)+(DA36*'EQUIP SUM (UNCLASS)'!Q36)+(DB36*'EQUIP SUM (UNCLASS)'!E36)+(DC36*'EQUIP SUM (UNCLASS)'!H36)+(DD36*'EQUIP SUM (UNCLASS)'!D36)+(DE36*'EQUIP SUM (UNCLASS)'!F36)+(DF36*'EQUIP SUM (UNCLASS)'!G36)+(DG36*'EQUIP SUM (UNCLASS)'!J36)+(DH36*'EQUIP SUM (UNCLASS)'!L36)+(DI36*'EQUIP SUM (UNCLASS)'!K36)+(DJ36*'EQUIP SUM (UNCLASS)'!T36)</f>
        <v>3</v>
      </c>
      <c r="M36" s="55">
        <f>'EQUIP SUM (UNCLASS)'!R36+'EQUIP SUM (UNCLASS)'!S36</f>
        <v>64</v>
      </c>
      <c r="N36" s="85">
        <f>'EQUIP SUM (UNCLASS)'!R36</f>
        <v>32</v>
      </c>
      <c r="O36" s="85">
        <f>'EQUIP SUM (UNCLASS)'!S36:S198</f>
        <v>32</v>
      </c>
      <c r="P36" s="37">
        <v>32</v>
      </c>
      <c r="Q36" s="37">
        <v>32</v>
      </c>
      <c r="R36" s="85">
        <f t="shared" si="39"/>
        <v>0</v>
      </c>
      <c r="S36" s="85">
        <f t="shared" si="39"/>
        <v>0</v>
      </c>
      <c r="T36" s="85">
        <f t="shared" si="4"/>
        <v>0</v>
      </c>
      <c r="U36" s="55">
        <f t="shared" si="1"/>
        <v>-61</v>
      </c>
      <c r="W36" s="37">
        <v>0</v>
      </c>
      <c r="X36" s="37">
        <v>0</v>
      </c>
      <c r="Y36" s="55">
        <f t="shared" si="5"/>
        <v>0</v>
      </c>
      <c r="AA36" s="34">
        <f>W36*'EQUIP SUM (UNCLASS)'!Z36</f>
        <v>0</v>
      </c>
      <c r="AB36" s="61">
        <f>X36*'EQUIP SUM (UNCLASS)'!Z36</f>
        <v>0</v>
      </c>
      <c r="AC36" s="34">
        <f>W36*'EQUIP SUM (UNCLASS)'!AA36</f>
        <v>0</v>
      </c>
      <c r="AD36" s="61">
        <f>X36*'EQUIP SUM (UNCLASS)'!AA36</f>
        <v>0</v>
      </c>
      <c r="AE36" s="34">
        <f>W36*'EQUIP SUM (UNCLASS)'!AB36</f>
        <v>0</v>
      </c>
      <c r="AF36" s="61">
        <f>X36*'EQUIP SUM (UNCLASS)'!AB36</f>
        <v>0</v>
      </c>
      <c r="AH36" s="34">
        <f>W36*'EQUIP SUM (UNCLASS)'!AC36</f>
        <v>0</v>
      </c>
      <c r="AI36" s="61">
        <f>X36*'EQUIP SUM (UNCLASS)'!AC36</f>
        <v>0</v>
      </c>
      <c r="AJ36" s="34">
        <f t="shared" si="40"/>
        <v>0</v>
      </c>
      <c r="AK36" s="61">
        <f t="shared" si="40"/>
        <v>0</v>
      </c>
      <c r="AL36" s="34">
        <f t="shared" si="41"/>
        <v>0</v>
      </c>
      <c r="AM36" s="61">
        <f t="shared" si="41"/>
        <v>0</v>
      </c>
      <c r="AO36" s="28">
        <f>W36*'EQUIP SUM (UNCLASS)'!AE36</f>
        <v>0</v>
      </c>
      <c r="AP36" s="61">
        <f>X36*'EQUIP SUM (UNCLASS)'!AE36</f>
        <v>0</v>
      </c>
      <c r="AQ36" s="28">
        <f>W36*'EQUIP SUM (UNCLASS)'!AF36</f>
        <v>0</v>
      </c>
      <c r="AR36" s="61">
        <f>X36*'EQUIP SUM (UNCLASS)'!AF36</f>
        <v>0</v>
      </c>
      <c r="AS36" s="28">
        <f>W36*'EQUIP SUM (UNCLASS)'!AG36</f>
        <v>0</v>
      </c>
      <c r="AT36" s="61">
        <f>X36*'EQUIP SUM (UNCLASS)'!AG36</f>
        <v>0</v>
      </c>
      <c r="AU36" s="28">
        <f>W36*'EQUIP SUM (UNCLASS)'!AH36</f>
        <v>0</v>
      </c>
      <c r="AV36" s="61">
        <f>X36*'EQUIP SUM (UNCLASS)'!AH36</f>
        <v>0</v>
      </c>
      <c r="AW36" s="28">
        <f>W36*'EQUIP SUM (UNCLASS)'!AI36/2000</f>
        <v>0</v>
      </c>
      <c r="AX36" s="61">
        <f>X36*'EQUIP SUM (UNCLASS)'!AI36/2000</f>
        <v>0</v>
      </c>
      <c r="AY36" s="28">
        <f>W36*'EQUIP SUM (UNCLASS)'!AJ36</f>
        <v>0</v>
      </c>
      <c r="AZ36" s="61">
        <f>X36*'EQUIP SUM (UNCLASS)'!AJ36</f>
        <v>0</v>
      </c>
      <c r="BA36" s="28">
        <f>W36*'EQUIP SUM (UNCLASS)'!AK36</f>
        <v>0</v>
      </c>
      <c r="BB36" s="61">
        <f>X36*'EQUIP SUM (UNCLASS)'!AK36</f>
        <v>0</v>
      </c>
      <c r="BC36" s="28">
        <f>W36*'EQUIP SUM (UNCLASS)'!AL36</f>
        <v>0</v>
      </c>
      <c r="BD36" s="61">
        <f>X36*'EQUIP SUM (UNCLASS)'!AL36</f>
        <v>0</v>
      </c>
      <c r="BE36" s="28">
        <f>W36*'EQUIP SUM (UNCLASS)'!AM36</f>
        <v>0</v>
      </c>
      <c r="BF36" s="61">
        <f>X36*'EQUIP SUM (UNCLASS)'!AM36</f>
        <v>0</v>
      </c>
      <c r="BH36" s="28">
        <f>Y36*'EQUIP SUM (UNCLASS)'!AO36</f>
        <v>0</v>
      </c>
      <c r="BI36" s="61">
        <f>Y36*'EQUIP SUM (UNCLASS)'!AP36</f>
        <v>0</v>
      </c>
      <c r="BJ36" s="28">
        <f>Y36*'EQUIP SUM (UNCLASS)'!AQ36</f>
        <v>0</v>
      </c>
      <c r="BK36" s="61">
        <f>Y36*'EQUIP SUM (UNCLASS)'!AR36</f>
        <v>0</v>
      </c>
      <c r="BL36" s="28">
        <f>Y36*'EQUIP SUM (UNCLASS)'!AS36</f>
        <v>0</v>
      </c>
      <c r="BM36" s="61">
        <f>Y36*'EQUIP SUM (UNCLASS)'!AT36</f>
        <v>0</v>
      </c>
      <c r="BO36" s="28">
        <f>W36*'EQUIP SUM (UNCLASS)'!AX36</f>
        <v>0</v>
      </c>
      <c r="BP36" s="61">
        <f>X36*'EQUIP SUM (UNCLASS)'!AX36</f>
        <v>0</v>
      </c>
      <c r="BQ36" s="28">
        <f>W36*'EQUIP SUM (UNCLASS)'!BB36</f>
        <v>0</v>
      </c>
      <c r="BR36" s="61">
        <f>X36*'EQUIP SUM (UNCLASS)'!BB36</f>
        <v>0</v>
      </c>
      <c r="CX36" s="37">
        <f t="shared" ref="CX36:DJ36" si="43">CX35</f>
        <v>0</v>
      </c>
      <c r="CY36" s="37">
        <f t="shared" si="43"/>
        <v>0</v>
      </c>
      <c r="CZ36" s="37">
        <f t="shared" si="43"/>
        <v>0</v>
      </c>
      <c r="DA36" s="37">
        <f t="shared" si="43"/>
        <v>0</v>
      </c>
      <c r="DB36" s="37">
        <f t="shared" si="43"/>
        <v>1</v>
      </c>
      <c r="DC36" s="37">
        <f t="shared" si="43"/>
        <v>0</v>
      </c>
      <c r="DD36" s="37">
        <f t="shared" si="43"/>
        <v>0</v>
      </c>
      <c r="DE36" s="37">
        <f t="shared" si="43"/>
        <v>0</v>
      </c>
      <c r="DF36" s="37">
        <f t="shared" si="43"/>
        <v>0</v>
      </c>
      <c r="DG36" s="37">
        <f t="shared" si="43"/>
        <v>0</v>
      </c>
      <c r="DH36" s="37">
        <f t="shared" si="43"/>
        <v>0</v>
      </c>
      <c r="DI36" s="37">
        <f t="shared" si="43"/>
        <v>0</v>
      </c>
      <c r="DJ36" s="37">
        <f t="shared" si="43"/>
        <v>0</v>
      </c>
      <c r="DL36" s="29">
        <f t="shared" ref="DL36:DO51" si="44">DL35</f>
        <v>6</v>
      </c>
      <c r="DM36" s="29">
        <f t="shared" si="44"/>
        <v>18</v>
      </c>
      <c r="DN36" s="29">
        <f t="shared" si="44"/>
        <v>10</v>
      </c>
      <c r="DO36" s="29">
        <f t="shared" si="44"/>
        <v>12</v>
      </c>
      <c r="DQ36" s="31"/>
      <c r="DR36" s="31"/>
    </row>
    <row r="37" spans="1:124" x14ac:dyDescent="0.25">
      <c r="A37" s="249"/>
      <c r="B37" s="102" t="s">
        <v>160</v>
      </c>
      <c r="C37" s="103" t="s">
        <v>163</v>
      </c>
      <c r="D37" s="103">
        <f>D36/24</f>
        <v>0</v>
      </c>
      <c r="E37" s="103">
        <f>E36/24</f>
        <v>0</v>
      </c>
      <c r="F37" s="103">
        <f>F36/24</f>
        <v>0</v>
      </c>
      <c r="G37" s="250"/>
      <c r="I37" s="94" t="s">
        <v>243</v>
      </c>
      <c r="J37" s="94" t="s">
        <v>434</v>
      </c>
      <c r="K37" s="95" t="s">
        <v>87</v>
      </c>
      <c r="L37" s="96">
        <f>(CX37*'EQUIP SUM (UNCLASS)'!M37)+(CY37*'EQUIP SUM (UNCLASS)'!N37)+(CZ37*'EQUIP SUM (UNCLASS)'!I37)+(DA37*'EQUIP SUM (UNCLASS)'!Q37)+(DB37*'EQUIP SUM (UNCLASS)'!E37)+(DC37*'EQUIP SUM (UNCLASS)'!H37)+(DD37*'EQUIP SUM (UNCLASS)'!D37)+(DE37*'EQUIP SUM (UNCLASS)'!F37)+(DF37*'EQUIP SUM (UNCLASS)'!G37)+(DG37*'EQUIP SUM (UNCLASS)'!J37)+(DH37*'EQUIP SUM (UNCLASS)'!L37)+(DI37*'EQUIP SUM (UNCLASS)'!K37)+(DJ37*'EQUIP SUM (UNCLASS)'!T37)</f>
        <v>0</v>
      </c>
      <c r="M37" s="55">
        <f>'EQUIP SUM (UNCLASS)'!R37+'EQUIP SUM (UNCLASS)'!S37</f>
        <v>48</v>
      </c>
      <c r="N37" s="85">
        <f>'EQUIP SUM (UNCLASS)'!R37</f>
        <v>24</v>
      </c>
      <c r="O37" s="85">
        <f>'EQUIP SUM (UNCLASS)'!S37:S199</f>
        <v>24</v>
      </c>
      <c r="P37" s="37">
        <v>24</v>
      </c>
      <c r="Q37" s="37">
        <v>0</v>
      </c>
      <c r="R37" s="85">
        <f t="shared" si="39"/>
        <v>0</v>
      </c>
      <c r="S37" s="85">
        <f t="shared" si="39"/>
        <v>24</v>
      </c>
      <c r="T37" s="85">
        <f t="shared" si="4"/>
        <v>24</v>
      </c>
      <c r="U37" s="55">
        <f t="shared" si="1"/>
        <v>-24</v>
      </c>
      <c r="W37" s="37">
        <v>0</v>
      </c>
      <c r="X37" s="37">
        <v>0</v>
      </c>
      <c r="Y37" s="55">
        <f t="shared" si="5"/>
        <v>0</v>
      </c>
      <c r="AA37" s="34">
        <f>W37*'EQUIP SUM (UNCLASS)'!Z37</f>
        <v>0</v>
      </c>
      <c r="AB37" s="61">
        <f>X37*'EQUIP SUM (UNCLASS)'!Z37</f>
        <v>0</v>
      </c>
      <c r="AC37" s="34">
        <f>W37*'EQUIP SUM (UNCLASS)'!AA37</f>
        <v>0</v>
      </c>
      <c r="AD37" s="61">
        <f>X37*'EQUIP SUM (UNCLASS)'!AA37</f>
        <v>0</v>
      </c>
      <c r="AE37" s="34">
        <f>W37*'EQUIP SUM (UNCLASS)'!AB37</f>
        <v>0</v>
      </c>
      <c r="AF37" s="61">
        <f>X37*'EQUIP SUM (UNCLASS)'!AB37</f>
        <v>0</v>
      </c>
      <c r="AH37" s="34">
        <f>W37*'EQUIP SUM (UNCLASS)'!AC37</f>
        <v>0</v>
      </c>
      <c r="AI37" s="61">
        <f>X37*'EQUIP SUM (UNCLASS)'!AC37</f>
        <v>0</v>
      </c>
      <c r="AJ37" s="34">
        <f t="shared" si="40"/>
        <v>0</v>
      </c>
      <c r="AK37" s="61">
        <f t="shared" si="40"/>
        <v>0</v>
      </c>
      <c r="AL37" s="34">
        <f t="shared" si="41"/>
        <v>0</v>
      </c>
      <c r="AM37" s="61">
        <f t="shared" si="41"/>
        <v>0</v>
      </c>
      <c r="AO37" s="28">
        <f>W37*'EQUIP SUM (UNCLASS)'!AE37</f>
        <v>0</v>
      </c>
      <c r="AP37" s="61">
        <f>X37*'EQUIP SUM (UNCLASS)'!AE37</f>
        <v>0</v>
      </c>
      <c r="AQ37" s="28">
        <f>W37*'EQUIP SUM (UNCLASS)'!AF37</f>
        <v>0</v>
      </c>
      <c r="AR37" s="61">
        <f>X37*'EQUIP SUM (UNCLASS)'!AF37</f>
        <v>0</v>
      </c>
      <c r="AS37" s="28">
        <f>W37*'EQUIP SUM (UNCLASS)'!AG37</f>
        <v>0</v>
      </c>
      <c r="AT37" s="61">
        <f>X37*'EQUIP SUM (UNCLASS)'!AG37</f>
        <v>0</v>
      </c>
      <c r="AU37" s="28">
        <f>W37*'EQUIP SUM (UNCLASS)'!AH37</f>
        <v>0</v>
      </c>
      <c r="AV37" s="61">
        <f>X37*'EQUIP SUM (UNCLASS)'!AH37</f>
        <v>0</v>
      </c>
      <c r="AW37" s="28">
        <f>W37*'EQUIP SUM (UNCLASS)'!AI37/2000</f>
        <v>0</v>
      </c>
      <c r="AX37" s="61">
        <f>X37*'EQUIP SUM (UNCLASS)'!AI37/2000</f>
        <v>0</v>
      </c>
      <c r="AY37" s="28">
        <f>W37*'EQUIP SUM (UNCLASS)'!AJ37</f>
        <v>0</v>
      </c>
      <c r="AZ37" s="61">
        <f>X37*'EQUIP SUM (UNCLASS)'!AJ37</f>
        <v>0</v>
      </c>
      <c r="BA37" s="28">
        <f>W37*'EQUIP SUM (UNCLASS)'!AK37</f>
        <v>0</v>
      </c>
      <c r="BB37" s="61">
        <f>X37*'EQUIP SUM (UNCLASS)'!AK37</f>
        <v>0</v>
      </c>
      <c r="BC37" s="28">
        <f>W37*'EQUIP SUM (UNCLASS)'!AL37</f>
        <v>0</v>
      </c>
      <c r="BD37" s="61">
        <f>X37*'EQUIP SUM (UNCLASS)'!AL37</f>
        <v>0</v>
      </c>
      <c r="BE37" s="28">
        <f>W37*'EQUIP SUM (UNCLASS)'!AM37</f>
        <v>0</v>
      </c>
      <c r="BF37" s="61">
        <f>X37*'EQUIP SUM (UNCLASS)'!AM37</f>
        <v>0</v>
      </c>
      <c r="BH37" s="28">
        <f>Y37*'EQUIP SUM (UNCLASS)'!AO37</f>
        <v>0</v>
      </c>
      <c r="BI37" s="61">
        <f>Y37*'EQUIP SUM (UNCLASS)'!AP37</f>
        <v>0</v>
      </c>
      <c r="BJ37" s="28">
        <f>Y37*'EQUIP SUM (UNCLASS)'!AQ37</f>
        <v>0</v>
      </c>
      <c r="BK37" s="61">
        <f>Y37*'EQUIP SUM (UNCLASS)'!AR37</f>
        <v>0</v>
      </c>
      <c r="BL37" s="28">
        <f>Y37*'EQUIP SUM (UNCLASS)'!AS37</f>
        <v>0</v>
      </c>
      <c r="BM37" s="61">
        <f>Y37*'EQUIP SUM (UNCLASS)'!AT37</f>
        <v>0</v>
      </c>
      <c r="BO37" s="28">
        <f>W37*'EQUIP SUM (UNCLASS)'!AX37</f>
        <v>0</v>
      </c>
      <c r="BP37" s="61">
        <f>X37*'EQUIP SUM (UNCLASS)'!AX37</f>
        <v>0</v>
      </c>
      <c r="BQ37" s="28">
        <f>W37*'EQUIP SUM (UNCLASS)'!BB37</f>
        <v>0</v>
      </c>
      <c r="BR37" s="61">
        <f>X37*'EQUIP SUM (UNCLASS)'!BB37</f>
        <v>0</v>
      </c>
      <c r="CX37" s="37">
        <f t="shared" ref="CX37:DJ37" si="45">CX35</f>
        <v>0</v>
      </c>
      <c r="CY37" s="37">
        <f t="shared" si="45"/>
        <v>0</v>
      </c>
      <c r="CZ37" s="37">
        <f t="shared" si="45"/>
        <v>0</v>
      </c>
      <c r="DA37" s="37">
        <f t="shared" si="45"/>
        <v>0</v>
      </c>
      <c r="DB37" s="37">
        <f t="shared" si="45"/>
        <v>1</v>
      </c>
      <c r="DC37" s="37">
        <f t="shared" si="45"/>
        <v>0</v>
      </c>
      <c r="DD37" s="37">
        <f t="shared" si="45"/>
        <v>0</v>
      </c>
      <c r="DE37" s="37">
        <f t="shared" si="45"/>
        <v>0</v>
      </c>
      <c r="DF37" s="37">
        <f t="shared" si="45"/>
        <v>0</v>
      </c>
      <c r="DG37" s="37">
        <f t="shared" si="45"/>
        <v>0</v>
      </c>
      <c r="DH37" s="37">
        <f t="shared" si="45"/>
        <v>0</v>
      </c>
      <c r="DI37" s="37">
        <f t="shared" si="45"/>
        <v>0</v>
      </c>
      <c r="DJ37" s="37">
        <f t="shared" si="45"/>
        <v>0</v>
      </c>
      <c r="DL37" s="29">
        <f t="shared" si="44"/>
        <v>6</v>
      </c>
      <c r="DM37" s="29">
        <f t="shared" si="44"/>
        <v>18</v>
      </c>
      <c r="DN37" s="29">
        <f t="shared" si="44"/>
        <v>10</v>
      </c>
      <c r="DO37" s="29">
        <f t="shared" si="44"/>
        <v>12</v>
      </c>
      <c r="DQ37" s="31"/>
      <c r="DR37" s="31"/>
    </row>
    <row r="38" spans="1:124" x14ac:dyDescent="0.25">
      <c r="A38" s="249"/>
      <c r="B38" s="102" t="s">
        <v>161</v>
      </c>
      <c r="C38" s="103" t="s">
        <v>81</v>
      </c>
      <c r="D38" s="103">
        <f>D37/72</f>
        <v>0</v>
      </c>
      <c r="E38" s="103">
        <f>E37/72</f>
        <v>0</v>
      </c>
      <c r="F38" s="103">
        <f>F37/72</f>
        <v>0</v>
      </c>
      <c r="G38" s="250"/>
      <c r="I38" s="94" t="s">
        <v>244</v>
      </c>
      <c r="J38" s="94" t="s">
        <v>441</v>
      </c>
      <c r="K38" s="95" t="s">
        <v>87</v>
      </c>
      <c r="L38" s="96">
        <f>(CX38*'EQUIP SUM (UNCLASS)'!M38)+(CY38*'EQUIP SUM (UNCLASS)'!N38)+(CZ38*'EQUIP SUM (UNCLASS)'!I38)+(DA38*'EQUIP SUM (UNCLASS)'!Q38)+(DB38*'EQUIP SUM (UNCLASS)'!E38)+(DC38*'EQUIP SUM (UNCLASS)'!H38)+(DD38*'EQUIP SUM (UNCLASS)'!D38)+(DE38*'EQUIP SUM (UNCLASS)'!F38)+(DF38*'EQUIP SUM (UNCLASS)'!G38)+(DG38*'EQUIP SUM (UNCLASS)'!J38)+(DH38*'EQUIP SUM (UNCLASS)'!L38)+(DI38*'EQUIP SUM (UNCLASS)'!K38)+(DJ38*'EQUIP SUM (UNCLASS)'!T38)</f>
        <v>0</v>
      </c>
      <c r="M38" s="55">
        <f>'EQUIP SUM (UNCLASS)'!R38+'EQUIP SUM (UNCLASS)'!S38</f>
        <v>0</v>
      </c>
      <c r="N38" s="85">
        <f>'EQUIP SUM (UNCLASS)'!R38</f>
        <v>0</v>
      </c>
      <c r="O38" s="85">
        <f>'EQUIP SUM (UNCLASS)'!S38:S200</f>
        <v>0</v>
      </c>
      <c r="P38" s="37">
        <v>0</v>
      </c>
      <c r="Q38" s="37">
        <v>0</v>
      </c>
      <c r="R38" s="85">
        <f t="shared" si="39"/>
        <v>0</v>
      </c>
      <c r="S38" s="85">
        <f t="shared" si="39"/>
        <v>0</v>
      </c>
      <c r="T38" s="85">
        <f t="shared" si="4"/>
        <v>0</v>
      </c>
      <c r="U38" s="55">
        <f t="shared" si="1"/>
        <v>0</v>
      </c>
      <c r="W38" s="37">
        <v>0</v>
      </c>
      <c r="X38" s="37">
        <v>0</v>
      </c>
      <c r="Y38" s="55">
        <f t="shared" si="5"/>
        <v>0</v>
      </c>
      <c r="AA38" s="34">
        <f>W38*'EQUIP SUM (UNCLASS)'!Z38</f>
        <v>0</v>
      </c>
      <c r="AB38" s="61">
        <f>X38*'EQUIP SUM (UNCLASS)'!Z38</f>
        <v>0</v>
      </c>
      <c r="AC38" s="34">
        <f>W38*'EQUIP SUM (UNCLASS)'!AA38</f>
        <v>0</v>
      </c>
      <c r="AD38" s="61">
        <f>X38*'EQUIP SUM (UNCLASS)'!AA38</f>
        <v>0</v>
      </c>
      <c r="AE38" s="34">
        <f>W38*'EQUIP SUM (UNCLASS)'!AB38</f>
        <v>0</v>
      </c>
      <c r="AF38" s="61">
        <f>X38*'EQUIP SUM (UNCLASS)'!AB38</f>
        <v>0</v>
      </c>
      <c r="AH38" s="34">
        <f>W38*'EQUIP SUM (UNCLASS)'!AC38</f>
        <v>0</v>
      </c>
      <c r="AI38" s="61">
        <f>X38*'EQUIP SUM (UNCLASS)'!AC38</f>
        <v>0</v>
      </c>
      <c r="AJ38" s="34">
        <f t="shared" si="40"/>
        <v>0</v>
      </c>
      <c r="AK38" s="61">
        <f t="shared" si="40"/>
        <v>0</v>
      </c>
      <c r="AL38" s="34">
        <f t="shared" si="41"/>
        <v>0</v>
      </c>
      <c r="AM38" s="61">
        <f t="shared" si="41"/>
        <v>0</v>
      </c>
      <c r="AO38" s="28">
        <f>W38*'EQUIP SUM (UNCLASS)'!AE38</f>
        <v>0</v>
      </c>
      <c r="AP38" s="61">
        <f>X38*'EQUIP SUM (UNCLASS)'!AE38</f>
        <v>0</v>
      </c>
      <c r="AQ38" s="28">
        <f>W38*'EQUIP SUM (UNCLASS)'!AF38</f>
        <v>0</v>
      </c>
      <c r="AR38" s="61">
        <f>X38*'EQUIP SUM (UNCLASS)'!AF38</f>
        <v>0</v>
      </c>
      <c r="AS38" s="28">
        <f>W38*'EQUIP SUM (UNCLASS)'!AG38</f>
        <v>0</v>
      </c>
      <c r="AT38" s="61">
        <f>X38*'EQUIP SUM (UNCLASS)'!AG38</f>
        <v>0</v>
      </c>
      <c r="AU38" s="28">
        <f>W38*'EQUIP SUM (UNCLASS)'!AH38</f>
        <v>0</v>
      </c>
      <c r="AV38" s="61">
        <f>X38*'EQUIP SUM (UNCLASS)'!AH38</f>
        <v>0</v>
      </c>
      <c r="AW38" s="28">
        <f>W38*'EQUIP SUM (UNCLASS)'!AI38/2000</f>
        <v>0</v>
      </c>
      <c r="AX38" s="61">
        <f>X38*'EQUIP SUM (UNCLASS)'!AI38/2000</f>
        <v>0</v>
      </c>
      <c r="AY38" s="28">
        <f>W38*'EQUIP SUM (UNCLASS)'!AJ38</f>
        <v>0</v>
      </c>
      <c r="AZ38" s="61">
        <f>X38*'EQUIP SUM (UNCLASS)'!AJ38</f>
        <v>0</v>
      </c>
      <c r="BA38" s="28">
        <f>W38*'EQUIP SUM (UNCLASS)'!AK38</f>
        <v>0</v>
      </c>
      <c r="BB38" s="61">
        <f>X38*'EQUIP SUM (UNCLASS)'!AK38</f>
        <v>0</v>
      </c>
      <c r="BC38" s="28">
        <f>W38*'EQUIP SUM (UNCLASS)'!AL38</f>
        <v>0</v>
      </c>
      <c r="BD38" s="61">
        <f>X38*'EQUIP SUM (UNCLASS)'!AL38</f>
        <v>0</v>
      </c>
      <c r="BE38" s="28">
        <f>W38*'EQUIP SUM (UNCLASS)'!AM38</f>
        <v>0</v>
      </c>
      <c r="BF38" s="61">
        <f>X38*'EQUIP SUM (UNCLASS)'!AM38</f>
        <v>0</v>
      </c>
      <c r="BH38" s="28">
        <f>Y38*'EQUIP SUM (UNCLASS)'!AO38</f>
        <v>0</v>
      </c>
      <c r="BI38" s="61">
        <f>Y38*'EQUIP SUM (UNCLASS)'!AP38</f>
        <v>0</v>
      </c>
      <c r="BJ38" s="28">
        <f>Y38*'EQUIP SUM (UNCLASS)'!AQ38</f>
        <v>0</v>
      </c>
      <c r="BK38" s="61">
        <f>Y38*'EQUIP SUM (UNCLASS)'!AR38</f>
        <v>0</v>
      </c>
      <c r="BL38" s="28">
        <f>Y38*'EQUIP SUM (UNCLASS)'!AS38</f>
        <v>0</v>
      </c>
      <c r="BM38" s="61">
        <f>Y38*'EQUIP SUM (UNCLASS)'!AT38</f>
        <v>0</v>
      </c>
      <c r="BO38" s="28">
        <f>W38*'EQUIP SUM (UNCLASS)'!AX38</f>
        <v>0</v>
      </c>
      <c r="BP38" s="61">
        <f>X38*'EQUIP SUM (UNCLASS)'!AX38</f>
        <v>0</v>
      </c>
      <c r="BQ38" s="28">
        <f>W38*'EQUIP SUM (UNCLASS)'!BB38</f>
        <v>0</v>
      </c>
      <c r="BR38" s="61">
        <f>X38*'EQUIP SUM (UNCLASS)'!BB38</f>
        <v>0</v>
      </c>
      <c r="CX38" s="37">
        <f t="shared" ref="CX38:DJ38" si="46">CX37</f>
        <v>0</v>
      </c>
      <c r="CY38" s="37">
        <f t="shared" si="46"/>
        <v>0</v>
      </c>
      <c r="CZ38" s="37">
        <f t="shared" si="46"/>
        <v>0</v>
      </c>
      <c r="DA38" s="37">
        <f t="shared" si="46"/>
        <v>0</v>
      </c>
      <c r="DB38" s="37">
        <f t="shared" si="46"/>
        <v>1</v>
      </c>
      <c r="DC38" s="37">
        <f t="shared" si="46"/>
        <v>0</v>
      </c>
      <c r="DD38" s="37">
        <f t="shared" si="46"/>
        <v>0</v>
      </c>
      <c r="DE38" s="37">
        <f t="shared" si="46"/>
        <v>0</v>
      </c>
      <c r="DF38" s="37">
        <f t="shared" si="46"/>
        <v>0</v>
      </c>
      <c r="DG38" s="37">
        <f t="shared" si="46"/>
        <v>0</v>
      </c>
      <c r="DH38" s="37">
        <f t="shared" si="46"/>
        <v>0</v>
      </c>
      <c r="DI38" s="37">
        <f t="shared" si="46"/>
        <v>0</v>
      </c>
      <c r="DJ38" s="37">
        <f t="shared" si="46"/>
        <v>0</v>
      </c>
      <c r="DL38" s="29">
        <f t="shared" si="44"/>
        <v>6</v>
      </c>
      <c r="DM38" s="29">
        <f t="shared" si="44"/>
        <v>18</v>
      </c>
      <c r="DN38" s="29">
        <f t="shared" si="44"/>
        <v>10</v>
      </c>
      <c r="DO38" s="29">
        <f t="shared" si="44"/>
        <v>12</v>
      </c>
      <c r="DQ38" s="31"/>
      <c r="DR38" s="31"/>
    </row>
    <row r="39" spans="1:124" x14ac:dyDescent="0.25">
      <c r="A39" s="249"/>
      <c r="B39" s="105"/>
      <c r="C39" s="103" t="s">
        <v>142</v>
      </c>
      <c r="D39" s="103">
        <f>D38*2182/2000</f>
        <v>0</v>
      </c>
      <c r="E39" s="103">
        <f>E38*2182/2000</f>
        <v>0</v>
      </c>
      <c r="F39" s="103">
        <f>F38*2182/2000</f>
        <v>0</v>
      </c>
      <c r="G39" s="250"/>
      <c r="I39" s="94" t="s">
        <v>245</v>
      </c>
      <c r="J39" s="94" t="s">
        <v>89</v>
      </c>
      <c r="K39" s="95" t="s">
        <v>85</v>
      </c>
      <c r="L39" s="96">
        <f>(CX39*'EQUIP SUM (UNCLASS)'!M39)+(CY39*'EQUIP SUM (UNCLASS)'!N39)+(CZ39*'EQUIP SUM (UNCLASS)'!I39)+(DA39*'EQUIP SUM (UNCLASS)'!Q39)+(DB39*'EQUIP SUM (UNCLASS)'!E39)+(DC39*'EQUIP SUM (UNCLASS)'!H39)+(DD39*'EQUIP SUM (UNCLASS)'!D39)+(DE39*'EQUIP SUM (UNCLASS)'!F39)+(DF39*'EQUIP SUM (UNCLASS)'!G39)+(DG39*'EQUIP SUM (UNCLASS)'!J39)+(DH39*'EQUIP SUM (UNCLASS)'!L39)+(DI39*'EQUIP SUM (UNCLASS)'!K39)+(DJ39*'EQUIP SUM (UNCLASS)'!T39)</f>
        <v>0</v>
      </c>
      <c r="M39" s="55">
        <f>'EQUIP SUM (UNCLASS)'!R39+'EQUIP SUM (UNCLASS)'!S39</f>
        <v>10</v>
      </c>
      <c r="N39" s="85">
        <f>'EQUIP SUM (UNCLASS)'!R39</f>
        <v>5</v>
      </c>
      <c r="O39" s="85">
        <f>'EQUIP SUM (UNCLASS)'!S39:S201</f>
        <v>5</v>
      </c>
      <c r="P39" s="37">
        <v>0</v>
      </c>
      <c r="Q39" s="37">
        <v>0</v>
      </c>
      <c r="R39" s="85">
        <f t="shared" si="39"/>
        <v>5</v>
      </c>
      <c r="S39" s="85">
        <f t="shared" si="39"/>
        <v>5</v>
      </c>
      <c r="T39" s="85">
        <f t="shared" si="4"/>
        <v>10</v>
      </c>
      <c r="U39" s="55">
        <f t="shared" si="1"/>
        <v>0</v>
      </c>
      <c r="W39" s="37">
        <v>0</v>
      </c>
      <c r="X39" s="37">
        <v>0</v>
      </c>
      <c r="Y39" s="55">
        <f t="shared" si="5"/>
        <v>0</v>
      </c>
      <c r="AA39" s="34">
        <f>W39*'EQUIP SUM (UNCLASS)'!Z39</f>
        <v>0</v>
      </c>
      <c r="AB39" s="61">
        <f>X39*'EQUIP SUM (UNCLASS)'!Z39</f>
        <v>0</v>
      </c>
      <c r="AC39" s="34">
        <f>W39*'EQUIP SUM (UNCLASS)'!AA39</f>
        <v>0</v>
      </c>
      <c r="AD39" s="61">
        <f>X39*'EQUIP SUM (UNCLASS)'!AA39</f>
        <v>0</v>
      </c>
      <c r="AE39" s="34">
        <f>W39*'EQUIP SUM (UNCLASS)'!AB39</f>
        <v>0</v>
      </c>
      <c r="AF39" s="61">
        <f>X39*'EQUIP SUM (UNCLASS)'!AB39</f>
        <v>0</v>
      </c>
      <c r="AH39" s="34">
        <f>W39*'EQUIP SUM (UNCLASS)'!AC39</f>
        <v>0</v>
      </c>
      <c r="AI39" s="61">
        <f>X39*'EQUIP SUM (UNCLASS)'!AC39</f>
        <v>0</v>
      </c>
      <c r="AJ39" s="34">
        <f t="shared" si="40"/>
        <v>0</v>
      </c>
      <c r="AK39" s="61">
        <f t="shared" si="40"/>
        <v>0</v>
      </c>
      <c r="AL39" s="34">
        <f t="shared" si="41"/>
        <v>0</v>
      </c>
      <c r="AM39" s="61">
        <f t="shared" si="41"/>
        <v>0</v>
      </c>
      <c r="AO39" s="28">
        <f>W39*'EQUIP SUM (UNCLASS)'!AE39</f>
        <v>0</v>
      </c>
      <c r="AP39" s="61">
        <f>X39*'EQUIP SUM (UNCLASS)'!AE39</f>
        <v>0</v>
      </c>
      <c r="AQ39" s="28">
        <f>W39*'EQUIP SUM (UNCLASS)'!AF39</f>
        <v>0</v>
      </c>
      <c r="AR39" s="61">
        <f>X39*'EQUIP SUM (UNCLASS)'!AF39</f>
        <v>0</v>
      </c>
      <c r="AS39" s="28">
        <f>W39*'EQUIP SUM (UNCLASS)'!AG39</f>
        <v>0</v>
      </c>
      <c r="AT39" s="61">
        <f>X39*'EQUIP SUM (UNCLASS)'!AG39</f>
        <v>0</v>
      </c>
      <c r="AU39" s="28">
        <f>W39*'EQUIP SUM (UNCLASS)'!AH39</f>
        <v>0</v>
      </c>
      <c r="AV39" s="61">
        <f>X39*'EQUIP SUM (UNCLASS)'!AH39</f>
        <v>0</v>
      </c>
      <c r="AW39" s="28">
        <f>W39*'EQUIP SUM (UNCLASS)'!AI39/2000</f>
        <v>0</v>
      </c>
      <c r="AX39" s="61">
        <f>X39*'EQUIP SUM (UNCLASS)'!AI39/2000</f>
        <v>0</v>
      </c>
      <c r="AY39" s="28">
        <f>W39*'EQUIP SUM (UNCLASS)'!AJ39</f>
        <v>0</v>
      </c>
      <c r="AZ39" s="61">
        <f>X39*'EQUIP SUM (UNCLASS)'!AJ39</f>
        <v>0</v>
      </c>
      <c r="BA39" s="28">
        <f>W39*'EQUIP SUM (UNCLASS)'!AK39</f>
        <v>0</v>
      </c>
      <c r="BB39" s="61">
        <f>X39*'EQUIP SUM (UNCLASS)'!AK39</f>
        <v>0</v>
      </c>
      <c r="BC39" s="28">
        <f>W39*'EQUIP SUM (UNCLASS)'!AL39</f>
        <v>0</v>
      </c>
      <c r="BD39" s="61">
        <f>X39*'EQUIP SUM (UNCLASS)'!AL39</f>
        <v>0</v>
      </c>
      <c r="BE39" s="28">
        <f>W39*'EQUIP SUM (UNCLASS)'!AM39</f>
        <v>0</v>
      </c>
      <c r="BF39" s="61">
        <f>X39*'EQUIP SUM (UNCLASS)'!AM39</f>
        <v>0</v>
      </c>
      <c r="BH39" s="28">
        <f>Y39*'EQUIP SUM (UNCLASS)'!AO39</f>
        <v>0</v>
      </c>
      <c r="BI39" s="61">
        <f>Y39*'EQUIP SUM (UNCLASS)'!AP39</f>
        <v>0</v>
      </c>
      <c r="BJ39" s="28">
        <f>Y39*'EQUIP SUM (UNCLASS)'!AQ39</f>
        <v>0</v>
      </c>
      <c r="BK39" s="61">
        <f>Y39*'EQUIP SUM (UNCLASS)'!AR39</f>
        <v>0</v>
      </c>
      <c r="BL39" s="28">
        <f>Y39*'EQUIP SUM (UNCLASS)'!AS39</f>
        <v>0</v>
      </c>
      <c r="BM39" s="61">
        <f>Y39*'EQUIP SUM (UNCLASS)'!AT39</f>
        <v>0</v>
      </c>
      <c r="BO39" s="28">
        <f>W39*'EQUIP SUM (UNCLASS)'!AX39</f>
        <v>0</v>
      </c>
      <c r="BP39" s="61">
        <f>X39*'EQUIP SUM (UNCLASS)'!AX39</f>
        <v>0</v>
      </c>
      <c r="BQ39" s="28">
        <f>W39*'EQUIP SUM (UNCLASS)'!BB39</f>
        <v>0</v>
      </c>
      <c r="BR39" s="61">
        <f>X39*'EQUIP SUM (UNCLASS)'!BB39</f>
        <v>0</v>
      </c>
      <c r="CX39" s="37">
        <f t="shared" ref="CX39:DJ39" si="47">CX37</f>
        <v>0</v>
      </c>
      <c r="CY39" s="37">
        <f t="shared" si="47"/>
        <v>0</v>
      </c>
      <c r="CZ39" s="37">
        <f t="shared" si="47"/>
        <v>0</v>
      </c>
      <c r="DA39" s="37">
        <f t="shared" si="47"/>
        <v>0</v>
      </c>
      <c r="DB39" s="37">
        <f t="shared" si="47"/>
        <v>1</v>
      </c>
      <c r="DC39" s="37">
        <f t="shared" si="47"/>
        <v>0</v>
      </c>
      <c r="DD39" s="37">
        <f t="shared" si="47"/>
        <v>0</v>
      </c>
      <c r="DE39" s="37">
        <f t="shared" si="47"/>
        <v>0</v>
      </c>
      <c r="DF39" s="37">
        <f t="shared" si="47"/>
        <v>0</v>
      </c>
      <c r="DG39" s="37">
        <f t="shared" si="47"/>
        <v>0</v>
      </c>
      <c r="DH39" s="37">
        <f t="shared" si="47"/>
        <v>0</v>
      </c>
      <c r="DI39" s="37">
        <f t="shared" si="47"/>
        <v>0</v>
      </c>
      <c r="DJ39" s="37">
        <f t="shared" si="47"/>
        <v>0</v>
      </c>
      <c r="DL39" s="29">
        <f t="shared" si="44"/>
        <v>6</v>
      </c>
      <c r="DM39" s="29">
        <f t="shared" si="44"/>
        <v>18</v>
      </c>
      <c r="DN39" s="29">
        <f t="shared" si="44"/>
        <v>10</v>
      </c>
      <c r="DO39" s="29">
        <f t="shared" si="44"/>
        <v>12</v>
      </c>
      <c r="DQ39" s="28">
        <f>DM39*'EQUIP SUM (UNCLASS)'!AD39</f>
        <v>126</v>
      </c>
      <c r="DR39" s="28">
        <f>DM39*'EQUIP SUM (UNCLASS)'!AD39</f>
        <v>126</v>
      </c>
      <c r="DS39" s="28">
        <f>DO39*'EQUIP SUM (UNCLASS)'!AD39</f>
        <v>84</v>
      </c>
      <c r="DT39" s="28">
        <f>DO39*'EQUIP SUM (UNCLASS)'!AD39</f>
        <v>84</v>
      </c>
    </row>
    <row r="40" spans="1:124" x14ac:dyDescent="0.25">
      <c r="A40" s="249"/>
      <c r="B40" s="105"/>
      <c r="C40" s="103" t="s">
        <v>145</v>
      </c>
      <c r="D40" s="103">
        <f>D38/16</f>
        <v>0</v>
      </c>
      <c r="E40" s="103">
        <f>E38/16</f>
        <v>0</v>
      </c>
      <c r="F40" s="103">
        <f>F38/16</f>
        <v>0</v>
      </c>
      <c r="G40" s="250"/>
      <c r="I40" s="94" t="s">
        <v>246</v>
      </c>
      <c r="J40" s="94" t="s">
        <v>435</v>
      </c>
      <c r="K40" s="95" t="s">
        <v>85</v>
      </c>
      <c r="L40" s="96">
        <f>(CX40*'EQUIP SUM (UNCLASS)'!M40)+(CY40*'EQUIP SUM (UNCLASS)'!N40)+(CZ40*'EQUIP SUM (UNCLASS)'!I40)+(DA40*'EQUIP SUM (UNCLASS)'!Q40)+(DB40*'EQUIP SUM (UNCLASS)'!E40)+(DC40*'EQUIP SUM (UNCLASS)'!H40)+(DD40*'EQUIP SUM (UNCLASS)'!D40)+(DE40*'EQUIP SUM (UNCLASS)'!F40)+(DF40*'EQUIP SUM (UNCLASS)'!G40)+(DG40*'EQUIP SUM (UNCLASS)'!J40)+(DH40*'EQUIP SUM (UNCLASS)'!L40)+(DI40*'EQUIP SUM (UNCLASS)'!K40)+(DJ40*'EQUIP SUM (UNCLASS)'!T40)</f>
        <v>0</v>
      </c>
      <c r="M40" s="55">
        <f>'EQUIP SUM (UNCLASS)'!R40+'EQUIP SUM (UNCLASS)'!S40</f>
        <v>6</v>
      </c>
      <c r="N40" s="85">
        <f>'EQUIP SUM (UNCLASS)'!R40</f>
        <v>3</v>
      </c>
      <c r="O40" s="85">
        <f>'EQUIP SUM (UNCLASS)'!S40:S202</f>
        <v>3</v>
      </c>
      <c r="P40" s="37">
        <v>3</v>
      </c>
      <c r="Q40" s="37">
        <v>3</v>
      </c>
      <c r="R40" s="85">
        <f t="shared" si="39"/>
        <v>0</v>
      </c>
      <c r="S40" s="85">
        <f t="shared" si="39"/>
        <v>0</v>
      </c>
      <c r="T40" s="85">
        <f t="shared" si="4"/>
        <v>0</v>
      </c>
      <c r="U40" s="55">
        <f t="shared" si="1"/>
        <v>-6</v>
      </c>
      <c r="W40" s="37">
        <v>0</v>
      </c>
      <c r="X40" s="37">
        <v>0</v>
      </c>
      <c r="Y40" s="55">
        <f t="shared" si="5"/>
        <v>0</v>
      </c>
      <c r="AA40" s="34">
        <f>W40*'EQUIP SUM (UNCLASS)'!Z40</f>
        <v>0</v>
      </c>
      <c r="AB40" s="61">
        <f>X40*'EQUIP SUM (UNCLASS)'!Z40</f>
        <v>0</v>
      </c>
      <c r="AC40" s="34">
        <f>W40*'EQUIP SUM (UNCLASS)'!AA40</f>
        <v>0</v>
      </c>
      <c r="AD40" s="61">
        <f>X40*'EQUIP SUM (UNCLASS)'!AA40</f>
        <v>0</v>
      </c>
      <c r="AE40" s="34">
        <f>W40*'EQUIP SUM (UNCLASS)'!AB40</f>
        <v>0</v>
      </c>
      <c r="AF40" s="61">
        <f>X40*'EQUIP SUM (UNCLASS)'!AB40</f>
        <v>0</v>
      </c>
      <c r="AH40" s="34">
        <f>W40*'EQUIP SUM (UNCLASS)'!AC40</f>
        <v>0</v>
      </c>
      <c r="AI40" s="61">
        <f>X40*'EQUIP SUM (UNCLASS)'!AC40</f>
        <v>0</v>
      </c>
      <c r="AJ40" s="34">
        <f t="shared" si="40"/>
        <v>0</v>
      </c>
      <c r="AK40" s="61">
        <f t="shared" si="40"/>
        <v>0</v>
      </c>
      <c r="AL40" s="34">
        <f t="shared" si="41"/>
        <v>0</v>
      </c>
      <c r="AM40" s="61">
        <f t="shared" si="41"/>
        <v>0</v>
      </c>
      <c r="AO40" s="28">
        <f>W40*'EQUIP SUM (UNCLASS)'!AE40</f>
        <v>0</v>
      </c>
      <c r="AP40" s="61">
        <f>X40*'EQUIP SUM (UNCLASS)'!AE40</f>
        <v>0</v>
      </c>
      <c r="AQ40" s="28">
        <f>W40*'EQUIP SUM (UNCLASS)'!AF40</f>
        <v>0</v>
      </c>
      <c r="AR40" s="61">
        <f>X40*'EQUIP SUM (UNCLASS)'!AF40</f>
        <v>0</v>
      </c>
      <c r="AS40" s="28">
        <f>W40*'EQUIP SUM (UNCLASS)'!AG40</f>
        <v>0</v>
      </c>
      <c r="AT40" s="61">
        <f>X40*'EQUIP SUM (UNCLASS)'!AG40</f>
        <v>0</v>
      </c>
      <c r="AU40" s="28">
        <f>W40*'EQUIP SUM (UNCLASS)'!AH40</f>
        <v>0</v>
      </c>
      <c r="AV40" s="61">
        <f>X40*'EQUIP SUM (UNCLASS)'!AH40</f>
        <v>0</v>
      </c>
      <c r="AW40" s="28">
        <f>W40*'EQUIP SUM (UNCLASS)'!AI40/2000</f>
        <v>0</v>
      </c>
      <c r="AX40" s="61">
        <f>X40*'EQUIP SUM (UNCLASS)'!AI40/2000</f>
        <v>0</v>
      </c>
      <c r="AY40" s="28">
        <f>W40*'EQUIP SUM (UNCLASS)'!AJ40</f>
        <v>0</v>
      </c>
      <c r="AZ40" s="61">
        <f>X40*'EQUIP SUM (UNCLASS)'!AJ40</f>
        <v>0</v>
      </c>
      <c r="BA40" s="28">
        <f>W40*'EQUIP SUM (UNCLASS)'!AK40</f>
        <v>0</v>
      </c>
      <c r="BB40" s="61">
        <f>X40*'EQUIP SUM (UNCLASS)'!AK40</f>
        <v>0</v>
      </c>
      <c r="BC40" s="28">
        <f>W40*'EQUIP SUM (UNCLASS)'!AL40</f>
        <v>0</v>
      </c>
      <c r="BD40" s="61">
        <f>X40*'EQUIP SUM (UNCLASS)'!AL40</f>
        <v>0</v>
      </c>
      <c r="BE40" s="28">
        <f>W40*'EQUIP SUM (UNCLASS)'!AM40</f>
        <v>0</v>
      </c>
      <c r="BF40" s="61">
        <f>X40*'EQUIP SUM (UNCLASS)'!AM40</f>
        <v>0</v>
      </c>
      <c r="BH40" s="28">
        <f>Y40*'EQUIP SUM (UNCLASS)'!AO40</f>
        <v>0</v>
      </c>
      <c r="BI40" s="61">
        <f>Y40*'EQUIP SUM (UNCLASS)'!AP40</f>
        <v>0</v>
      </c>
      <c r="BJ40" s="28">
        <f>Y40*'EQUIP SUM (UNCLASS)'!AQ40</f>
        <v>0</v>
      </c>
      <c r="BK40" s="61">
        <f>Y40*'EQUIP SUM (UNCLASS)'!AR40</f>
        <v>0</v>
      </c>
      <c r="BL40" s="28">
        <f>Y40*'EQUIP SUM (UNCLASS)'!AS40</f>
        <v>0</v>
      </c>
      <c r="BM40" s="61">
        <f>Y40*'EQUIP SUM (UNCLASS)'!AT40</f>
        <v>0</v>
      </c>
      <c r="BO40" s="28">
        <f>W40*'EQUIP SUM (UNCLASS)'!AX40</f>
        <v>0</v>
      </c>
      <c r="BP40" s="61">
        <f>X40*'EQUIP SUM (UNCLASS)'!AX40</f>
        <v>0</v>
      </c>
      <c r="BQ40" s="28">
        <f>W40*'EQUIP SUM (UNCLASS)'!BB40</f>
        <v>0</v>
      </c>
      <c r="BR40" s="61">
        <f>X40*'EQUIP SUM (UNCLASS)'!BB40</f>
        <v>0</v>
      </c>
      <c r="CX40" s="37">
        <f t="shared" ref="CX40:DJ40" si="48">CX39</f>
        <v>0</v>
      </c>
      <c r="CY40" s="37">
        <f t="shared" si="48"/>
        <v>0</v>
      </c>
      <c r="CZ40" s="37">
        <f t="shared" si="48"/>
        <v>0</v>
      </c>
      <c r="DA40" s="37">
        <f t="shared" si="48"/>
        <v>0</v>
      </c>
      <c r="DB40" s="37">
        <f t="shared" si="48"/>
        <v>1</v>
      </c>
      <c r="DC40" s="37">
        <f t="shared" si="48"/>
        <v>0</v>
      </c>
      <c r="DD40" s="37">
        <f t="shared" si="48"/>
        <v>0</v>
      </c>
      <c r="DE40" s="37">
        <f t="shared" si="48"/>
        <v>0</v>
      </c>
      <c r="DF40" s="37">
        <f t="shared" si="48"/>
        <v>0</v>
      </c>
      <c r="DG40" s="37">
        <f t="shared" si="48"/>
        <v>0</v>
      </c>
      <c r="DH40" s="37">
        <f t="shared" si="48"/>
        <v>0</v>
      </c>
      <c r="DI40" s="37">
        <f t="shared" si="48"/>
        <v>0</v>
      </c>
      <c r="DJ40" s="37">
        <f t="shared" si="48"/>
        <v>0</v>
      </c>
      <c r="DL40" s="29">
        <f t="shared" si="44"/>
        <v>6</v>
      </c>
      <c r="DM40" s="29">
        <f t="shared" si="44"/>
        <v>18</v>
      </c>
      <c r="DN40" s="29">
        <f t="shared" si="44"/>
        <v>10</v>
      </c>
      <c r="DO40" s="29">
        <f t="shared" si="44"/>
        <v>12</v>
      </c>
      <c r="DQ40" s="28">
        <f>DM40*'EQUIP SUM (UNCLASS)'!AD40</f>
        <v>108</v>
      </c>
      <c r="DR40" s="28">
        <f>DM40*'EQUIP SUM (UNCLASS)'!AD40</f>
        <v>108</v>
      </c>
      <c r="DS40" s="28">
        <f>DO40*'EQUIP SUM (UNCLASS)'!AD40</f>
        <v>72</v>
      </c>
      <c r="DT40" s="28">
        <f>DO40*'EQUIP SUM (UNCLASS)'!AD40</f>
        <v>72</v>
      </c>
    </row>
    <row r="41" spans="1:124" x14ac:dyDescent="0.25">
      <c r="A41" s="249"/>
      <c r="B41" s="242" t="s">
        <v>175</v>
      </c>
      <c r="C41" s="242"/>
      <c r="D41" s="242"/>
      <c r="E41" s="242"/>
      <c r="F41" s="242"/>
      <c r="G41" s="250"/>
      <c r="I41" s="94" t="s">
        <v>247</v>
      </c>
      <c r="J41" s="94" t="s">
        <v>436</v>
      </c>
      <c r="K41" s="95" t="s">
        <v>380</v>
      </c>
      <c r="L41" s="96">
        <f>(CX41*'EQUIP SUM (UNCLASS)'!M41)+(CY41*'EQUIP SUM (UNCLASS)'!N41)+(CZ41*'EQUIP SUM (UNCLASS)'!I41)+(DA41*'EQUIP SUM (UNCLASS)'!Q41)+(DB41*'EQUIP SUM (UNCLASS)'!E41)+(DC41*'EQUIP SUM (UNCLASS)'!H41)+(DD41*'EQUIP SUM (UNCLASS)'!D41)+(DE41*'EQUIP SUM (UNCLASS)'!F41)+(DF41*'EQUIP SUM (UNCLASS)'!G41)+(DG41*'EQUIP SUM (UNCLASS)'!J41)+(DH41*'EQUIP SUM (UNCLASS)'!L41)+(DI41*'EQUIP SUM (UNCLASS)'!K41)+(DJ41*'EQUIP SUM (UNCLASS)'!T41)</f>
        <v>0</v>
      </c>
      <c r="M41" s="55">
        <f>'EQUIP SUM (UNCLASS)'!R41+'EQUIP SUM (UNCLASS)'!S41</f>
        <v>8</v>
      </c>
      <c r="N41" s="85">
        <f>'EQUIP SUM (UNCLASS)'!R41</f>
        <v>4</v>
      </c>
      <c r="O41" s="85">
        <f>'EQUIP SUM (UNCLASS)'!S41:S203</f>
        <v>4</v>
      </c>
      <c r="P41" s="37">
        <v>4</v>
      </c>
      <c r="Q41" s="37">
        <v>3</v>
      </c>
      <c r="R41" s="85">
        <f t="shared" si="39"/>
        <v>0</v>
      </c>
      <c r="S41" s="85">
        <f t="shared" si="39"/>
        <v>1</v>
      </c>
      <c r="T41" s="85">
        <f t="shared" si="4"/>
        <v>1</v>
      </c>
      <c r="U41" s="55">
        <f t="shared" si="1"/>
        <v>-7</v>
      </c>
      <c r="W41" s="37">
        <v>0</v>
      </c>
      <c r="X41" s="37">
        <v>0</v>
      </c>
      <c r="Y41" s="55">
        <f t="shared" si="5"/>
        <v>0</v>
      </c>
      <c r="AA41" s="34">
        <f>W41*'EQUIP SUM (UNCLASS)'!Z41</f>
        <v>0</v>
      </c>
      <c r="AB41" s="61">
        <f>X41*'EQUIP SUM (UNCLASS)'!Z41</f>
        <v>0</v>
      </c>
      <c r="AC41" s="34">
        <f>W41*'EQUIP SUM (UNCLASS)'!AA41</f>
        <v>0</v>
      </c>
      <c r="AD41" s="61">
        <f>X41*'EQUIP SUM (UNCLASS)'!AA41</f>
        <v>0</v>
      </c>
      <c r="AE41" s="34">
        <f>W41*'EQUIP SUM (UNCLASS)'!AB41</f>
        <v>0</v>
      </c>
      <c r="AF41" s="61">
        <f>X41*'EQUIP SUM (UNCLASS)'!AB41</f>
        <v>0</v>
      </c>
      <c r="AH41" s="34">
        <f>W41*'EQUIP SUM (UNCLASS)'!AC41</f>
        <v>0</v>
      </c>
      <c r="AI41" s="61">
        <f>X41*'EQUIP SUM (UNCLASS)'!AC41</f>
        <v>0</v>
      </c>
      <c r="AJ41" s="34">
        <f t="shared" si="40"/>
        <v>0</v>
      </c>
      <c r="AK41" s="61">
        <f t="shared" si="40"/>
        <v>0</v>
      </c>
      <c r="AL41" s="34">
        <f t="shared" si="41"/>
        <v>0</v>
      </c>
      <c r="AM41" s="61">
        <f t="shared" si="41"/>
        <v>0</v>
      </c>
      <c r="AO41" s="28">
        <f>W41*'EQUIP SUM (UNCLASS)'!AE41</f>
        <v>0</v>
      </c>
      <c r="AP41" s="61">
        <f>X41*'EQUIP SUM (UNCLASS)'!AE41</f>
        <v>0</v>
      </c>
      <c r="AQ41" s="28">
        <f>W41*'EQUIP SUM (UNCLASS)'!AF41</f>
        <v>0</v>
      </c>
      <c r="AR41" s="61">
        <f>X41*'EQUIP SUM (UNCLASS)'!AF41</f>
        <v>0</v>
      </c>
      <c r="AS41" s="28">
        <f>W41*'EQUIP SUM (UNCLASS)'!AG41</f>
        <v>0</v>
      </c>
      <c r="AT41" s="61">
        <f>X41*'EQUIP SUM (UNCLASS)'!AG41</f>
        <v>0</v>
      </c>
      <c r="AU41" s="28">
        <f>W41*'EQUIP SUM (UNCLASS)'!AH41</f>
        <v>0</v>
      </c>
      <c r="AV41" s="61">
        <f>X41*'EQUIP SUM (UNCLASS)'!AH41</f>
        <v>0</v>
      </c>
      <c r="AW41" s="28">
        <f>W41*'EQUIP SUM (UNCLASS)'!AI41/2000</f>
        <v>0</v>
      </c>
      <c r="AX41" s="61">
        <f>X41*'EQUIP SUM (UNCLASS)'!AI41/2000</f>
        <v>0</v>
      </c>
      <c r="AY41" s="28">
        <f>W41*'EQUIP SUM (UNCLASS)'!AJ41</f>
        <v>0</v>
      </c>
      <c r="AZ41" s="61">
        <f>X41*'EQUIP SUM (UNCLASS)'!AJ41</f>
        <v>0</v>
      </c>
      <c r="BA41" s="28">
        <f>W41*'EQUIP SUM (UNCLASS)'!AK41</f>
        <v>0</v>
      </c>
      <c r="BB41" s="61">
        <f>X41*'EQUIP SUM (UNCLASS)'!AK41</f>
        <v>0</v>
      </c>
      <c r="BC41" s="28">
        <f>W41*'EQUIP SUM (UNCLASS)'!AL41</f>
        <v>0</v>
      </c>
      <c r="BD41" s="61">
        <f>X41*'EQUIP SUM (UNCLASS)'!AL41</f>
        <v>0</v>
      </c>
      <c r="BE41" s="28">
        <f>W41*'EQUIP SUM (UNCLASS)'!AM41</f>
        <v>0</v>
      </c>
      <c r="BF41" s="61">
        <f>X41*'EQUIP SUM (UNCLASS)'!AM41</f>
        <v>0</v>
      </c>
      <c r="BH41" s="28">
        <f>Y41*'EQUIP SUM (UNCLASS)'!AO41</f>
        <v>0</v>
      </c>
      <c r="BI41" s="61">
        <f>Y41*'EQUIP SUM (UNCLASS)'!AP41</f>
        <v>0</v>
      </c>
      <c r="BJ41" s="28">
        <f>Y41*'EQUIP SUM (UNCLASS)'!AQ41</f>
        <v>0</v>
      </c>
      <c r="BK41" s="61">
        <f>Y41*'EQUIP SUM (UNCLASS)'!AR41</f>
        <v>0</v>
      </c>
      <c r="BL41" s="28">
        <f>Y41*'EQUIP SUM (UNCLASS)'!AS41</f>
        <v>0</v>
      </c>
      <c r="BM41" s="61">
        <f>Y41*'EQUIP SUM (UNCLASS)'!AT41</f>
        <v>0</v>
      </c>
      <c r="BO41" s="28">
        <f>W41*'EQUIP SUM (UNCLASS)'!AX41</f>
        <v>0</v>
      </c>
      <c r="BP41" s="61">
        <f>X41*'EQUIP SUM (UNCLASS)'!AX41</f>
        <v>0</v>
      </c>
      <c r="BQ41" s="28">
        <f>W41*'EQUIP SUM (UNCLASS)'!BB41</f>
        <v>0</v>
      </c>
      <c r="BR41" s="61">
        <f>X41*'EQUIP SUM (UNCLASS)'!BB41</f>
        <v>0</v>
      </c>
      <c r="CX41" s="37">
        <f t="shared" ref="CX41:DJ41" si="49">CX39</f>
        <v>0</v>
      </c>
      <c r="CY41" s="37">
        <f t="shared" si="49"/>
        <v>0</v>
      </c>
      <c r="CZ41" s="37">
        <f t="shared" si="49"/>
        <v>0</v>
      </c>
      <c r="DA41" s="37">
        <f t="shared" si="49"/>
        <v>0</v>
      </c>
      <c r="DB41" s="37">
        <f t="shared" si="49"/>
        <v>1</v>
      </c>
      <c r="DC41" s="37">
        <f t="shared" si="49"/>
        <v>0</v>
      </c>
      <c r="DD41" s="37">
        <f t="shared" si="49"/>
        <v>0</v>
      </c>
      <c r="DE41" s="37">
        <f t="shared" si="49"/>
        <v>0</v>
      </c>
      <c r="DF41" s="37">
        <f t="shared" si="49"/>
        <v>0</v>
      </c>
      <c r="DG41" s="37">
        <f t="shared" si="49"/>
        <v>0</v>
      </c>
      <c r="DH41" s="37">
        <f t="shared" si="49"/>
        <v>0</v>
      </c>
      <c r="DI41" s="37">
        <f t="shared" si="49"/>
        <v>0</v>
      </c>
      <c r="DJ41" s="37">
        <f t="shared" si="49"/>
        <v>0</v>
      </c>
      <c r="DL41" s="29">
        <f t="shared" si="44"/>
        <v>6</v>
      </c>
      <c r="DM41" s="29">
        <f t="shared" si="44"/>
        <v>18</v>
      </c>
      <c r="DN41" s="29">
        <f t="shared" si="44"/>
        <v>10</v>
      </c>
      <c r="DO41" s="29">
        <f t="shared" si="44"/>
        <v>12</v>
      </c>
      <c r="DQ41" s="28">
        <f>DM41*'EQUIP SUM (UNCLASS)'!AD41</f>
        <v>79.2</v>
      </c>
      <c r="DR41" s="28">
        <f>DM41*'EQUIP SUM (UNCLASS)'!AD41</f>
        <v>79.2</v>
      </c>
      <c r="DS41" s="28">
        <f>DO41*'EQUIP SUM (UNCLASS)'!AD41</f>
        <v>52.800000000000004</v>
      </c>
      <c r="DT41" s="28">
        <f>DO41*'EQUIP SUM (UNCLASS)'!AD41</f>
        <v>52.800000000000004</v>
      </c>
    </row>
    <row r="42" spans="1:124" x14ac:dyDescent="0.25">
      <c r="A42" s="249"/>
      <c r="B42" s="101" t="s">
        <v>140</v>
      </c>
      <c r="C42" s="58" t="s">
        <v>150</v>
      </c>
      <c r="D42" s="58" t="s">
        <v>147</v>
      </c>
      <c r="E42" s="58" t="s">
        <v>146</v>
      </c>
      <c r="F42" s="58" t="s">
        <v>148</v>
      </c>
      <c r="G42" s="250"/>
      <c r="I42" s="94" t="s">
        <v>248</v>
      </c>
      <c r="J42" s="94" t="s">
        <v>438</v>
      </c>
      <c r="K42" s="95" t="s">
        <v>90</v>
      </c>
      <c r="L42" s="96">
        <f>(CX42*'EQUIP SUM (UNCLASS)'!M42)+(CY42*'EQUIP SUM (UNCLASS)'!N42)+(CZ42*'EQUIP SUM (UNCLASS)'!I42)+(DA42*'EQUIP SUM (UNCLASS)'!Q42)+(DB42*'EQUIP SUM (UNCLASS)'!E42)+(DC42*'EQUIP SUM (UNCLASS)'!H42)+(DD42*'EQUIP SUM (UNCLASS)'!D42)+(DE42*'EQUIP SUM (UNCLASS)'!F42)+(DF42*'EQUIP SUM (UNCLASS)'!G42)+(DG42*'EQUIP SUM (UNCLASS)'!J42)+(DH42*'EQUIP SUM (UNCLASS)'!L42)+(DI42*'EQUIP SUM (UNCLASS)'!K42)+(DJ42*'EQUIP SUM (UNCLASS)'!T42)</f>
        <v>0</v>
      </c>
      <c r="M42" s="55">
        <f>'EQUIP SUM (UNCLASS)'!R42+'EQUIP SUM (UNCLASS)'!S42</f>
        <v>0</v>
      </c>
      <c r="N42" s="85">
        <f>'EQUIP SUM (UNCLASS)'!R42</f>
        <v>0</v>
      </c>
      <c r="O42" s="85">
        <f>'EQUIP SUM (UNCLASS)'!S42:S204</f>
        <v>0</v>
      </c>
      <c r="P42" s="37">
        <v>0</v>
      </c>
      <c r="Q42" s="37">
        <v>0</v>
      </c>
      <c r="R42" s="85">
        <f t="shared" si="39"/>
        <v>0</v>
      </c>
      <c r="S42" s="85">
        <f t="shared" si="39"/>
        <v>0</v>
      </c>
      <c r="T42" s="85">
        <f t="shared" si="4"/>
        <v>0</v>
      </c>
      <c r="U42" s="55">
        <f t="shared" si="1"/>
        <v>0</v>
      </c>
      <c r="W42" s="37">
        <v>0</v>
      </c>
      <c r="X42" s="37">
        <v>0</v>
      </c>
      <c r="Y42" s="55">
        <f t="shared" si="5"/>
        <v>0</v>
      </c>
      <c r="AA42" s="34">
        <f>W42*'EQUIP SUM (UNCLASS)'!Z42</f>
        <v>0</v>
      </c>
      <c r="AB42" s="61">
        <f>X42*'EQUIP SUM (UNCLASS)'!Z42</f>
        <v>0</v>
      </c>
      <c r="AC42" s="34">
        <f>W42*'EQUIP SUM (UNCLASS)'!AA42</f>
        <v>0</v>
      </c>
      <c r="AD42" s="61">
        <f>X42*'EQUIP SUM (UNCLASS)'!AA42</f>
        <v>0</v>
      </c>
      <c r="AE42" s="34">
        <f>W42*'EQUIP SUM (UNCLASS)'!AB42</f>
        <v>0</v>
      </c>
      <c r="AF42" s="61">
        <f>X42*'EQUIP SUM (UNCLASS)'!AB42</f>
        <v>0</v>
      </c>
      <c r="AH42" s="34">
        <f>W42*'EQUIP SUM (UNCLASS)'!AC42</f>
        <v>0</v>
      </c>
      <c r="AI42" s="61">
        <f>X42*'EQUIP SUM (UNCLASS)'!AC42</f>
        <v>0</v>
      </c>
      <c r="AJ42" s="34">
        <f t="shared" si="40"/>
        <v>0</v>
      </c>
      <c r="AK42" s="61">
        <f t="shared" si="40"/>
        <v>0</v>
      </c>
      <c r="AL42" s="34">
        <f t="shared" si="41"/>
        <v>0</v>
      </c>
      <c r="AM42" s="61">
        <f t="shared" si="41"/>
        <v>0</v>
      </c>
      <c r="AO42" s="28">
        <f>W42*'EQUIP SUM (UNCLASS)'!AE42</f>
        <v>0</v>
      </c>
      <c r="AP42" s="61">
        <f>X42*'EQUIP SUM (UNCLASS)'!AE42</f>
        <v>0</v>
      </c>
      <c r="AQ42" s="28">
        <f>W42*'EQUIP SUM (UNCLASS)'!AF42</f>
        <v>0</v>
      </c>
      <c r="AR42" s="61">
        <f>X42*'EQUIP SUM (UNCLASS)'!AF42</f>
        <v>0</v>
      </c>
      <c r="AS42" s="28">
        <f>W42*'EQUIP SUM (UNCLASS)'!AG42</f>
        <v>0</v>
      </c>
      <c r="AT42" s="61">
        <f>X42*'EQUIP SUM (UNCLASS)'!AG42</f>
        <v>0</v>
      </c>
      <c r="AU42" s="28">
        <f>W42*'EQUIP SUM (UNCLASS)'!AH42</f>
        <v>0</v>
      </c>
      <c r="AV42" s="61">
        <f>X42*'EQUIP SUM (UNCLASS)'!AH42</f>
        <v>0</v>
      </c>
      <c r="AW42" s="28">
        <f>W42*'EQUIP SUM (UNCLASS)'!AI42/2000</f>
        <v>0</v>
      </c>
      <c r="AX42" s="61">
        <f>X42*'EQUIP SUM (UNCLASS)'!AI42/2000</f>
        <v>0</v>
      </c>
      <c r="AY42" s="28">
        <f>W42*'EQUIP SUM (UNCLASS)'!AJ42</f>
        <v>0</v>
      </c>
      <c r="AZ42" s="61">
        <f>X42*'EQUIP SUM (UNCLASS)'!AJ42</f>
        <v>0</v>
      </c>
      <c r="BA42" s="28">
        <f>W42*'EQUIP SUM (UNCLASS)'!AK42</f>
        <v>0</v>
      </c>
      <c r="BB42" s="61">
        <f>X42*'EQUIP SUM (UNCLASS)'!AK42</f>
        <v>0</v>
      </c>
      <c r="BC42" s="28">
        <f>W42*'EQUIP SUM (UNCLASS)'!AL42</f>
        <v>0</v>
      </c>
      <c r="BD42" s="61">
        <f>X42*'EQUIP SUM (UNCLASS)'!AL42</f>
        <v>0</v>
      </c>
      <c r="BE42" s="28">
        <f>W42*'EQUIP SUM (UNCLASS)'!AM42</f>
        <v>0</v>
      </c>
      <c r="BF42" s="61">
        <f>X42*'EQUIP SUM (UNCLASS)'!AM42</f>
        <v>0</v>
      </c>
      <c r="BH42" s="28">
        <f>Y42*'EQUIP SUM (UNCLASS)'!AO42</f>
        <v>0</v>
      </c>
      <c r="BI42" s="61">
        <f>Y42*'EQUIP SUM (UNCLASS)'!AP42</f>
        <v>0</v>
      </c>
      <c r="BJ42" s="28">
        <f>Y42*'EQUIP SUM (UNCLASS)'!AQ42</f>
        <v>0</v>
      </c>
      <c r="BK42" s="61">
        <f>Y42*'EQUIP SUM (UNCLASS)'!AR42</f>
        <v>0</v>
      </c>
      <c r="BL42" s="28">
        <f>Y42*'EQUIP SUM (UNCLASS)'!AS42</f>
        <v>0</v>
      </c>
      <c r="BM42" s="61">
        <f>Y42*'EQUIP SUM (UNCLASS)'!AT42</f>
        <v>0</v>
      </c>
      <c r="BO42" s="28">
        <f>W42*'EQUIP SUM (UNCLASS)'!AX42</f>
        <v>0</v>
      </c>
      <c r="BP42" s="61">
        <f>X42*'EQUIP SUM (UNCLASS)'!AX42</f>
        <v>0</v>
      </c>
      <c r="BQ42" s="28">
        <f>W42*'EQUIP SUM (UNCLASS)'!BB42</f>
        <v>0</v>
      </c>
      <c r="BR42" s="61">
        <f>X42*'EQUIP SUM (UNCLASS)'!BB42</f>
        <v>0</v>
      </c>
      <c r="CX42" s="37">
        <f t="shared" ref="CX42:DJ42" si="50">CX41</f>
        <v>0</v>
      </c>
      <c r="CY42" s="37">
        <f t="shared" si="50"/>
        <v>0</v>
      </c>
      <c r="CZ42" s="37">
        <f t="shared" si="50"/>
        <v>0</v>
      </c>
      <c r="DA42" s="37">
        <f t="shared" si="50"/>
        <v>0</v>
      </c>
      <c r="DB42" s="37">
        <f t="shared" si="50"/>
        <v>1</v>
      </c>
      <c r="DC42" s="37">
        <f t="shared" si="50"/>
        <v>0</v>
      </c>
      <c r="DD42" s="37">
        <f t="shared" si="50"/>
        <v>0</v>
      </c>
      <c r="DE42" s="37">
        <f t="shared" si="50"/>
        <v>0</v>
      </c>
      <c r="DF42" s="37">
        <f t="shared" si="50"/>
        <v>0</v>
      </c>
      <c r="DG42" s="37">
        <f t="shared" si="50"/>
        <v>0</v>
      </c>
      <c r="DH42" s="37">
        <f t="shared" si="50"/>
        <v>0</v>
      </c>
      <c r="DI42" s="37">
        <f t="shared" si="50"/>
        <v>0</v>
      </c>
      <c r="DJ42" s="37">
        <f t="shared" si="50"/>
        <v>0</v>
      </c>
      <c r="DL42" s="29">
        <f t="shared" si="44"/>
        <v>6</v>
      </c>
      <c r="DM42" s="29">
        <f t="shared" si="44"/>
        <v>18</v>
      </c>
      <c r="DN42" s="29">
        <f t="shared" si="44"/>
        <v>10</v>
      </c>
      <c r="DO42" s="29">
        <f t="shared" si="44"/>
        <v>12</v>
      </c>
      <c r="DQ42" s="31"/>
      <c r="DR42" s="31"/>
    </row>
    <row r="43" spans="1:124" x14ac:dyDescent="0.25">
      <c r="A43" s="249"/>
      <c r="B43" s="102" t="s">
        <v>165</v>
      </c>
      <c r="C43" s="103" t="s">
        <v>164</v>
      </c>
      <c r="D43" s="103">
        <f>E5*G5</f>
        <v>0</v>
      </c>
      <c r="E43" s="103">
        <f>E6*G5</f>
        <v>0</v>
      </c>
      <c r="F43" s="103">
        <f>E7*G5</f>
        <v>0</v>
      </c>
      <c r="G43" s="250"/>
      <c r="I43" s="94" t="s">
        <v>249</v>
      </c>
      <c r="J43" s="94" t="s">
        <v>439</v>
      </c>
      <c r="K43" s="95" t="s">
        <v>380</v>
      </c>
      <c r="L43" s="96">
        <f>(CX43*'EQUIP SUM (UNCLASS)'!M43)+(CY43*'EQUIP SUM (UNCLASS)'!N43)+(CZ43*'EQUIP SUM (UNCLASS)'!I43)+(DA43*'EQUIP SUM (UNCLASS)'!Q43)+(DB43*'EQUIP SUM (UNCLASS)'!E43)+(DC43*'EQUIP SUM (UNCLASS)'!H43)+(DD43*'EQUIP SUM (UNCLASS)'!D43)+(DE43*'EQUIP SUM (UNCLASS)'!F43)+(DF43*'EQUIP SUM (UNCLASS)'!G43)+(DG43*'EQUIP SUM (UNCLASS)'!J43)+(DH43*'EQUIP SUM (UNCLASS)'!L43)+(DI43*'EQUIP SUM (UNCLASS)'!K43)+(DJ43*'EQUIP SUM (UNCLASS)'!T43)</f>
        <v>8</v>
      </c>
      <c r="M43" s="55">
        <f>'EQUIP SUM (UNCLASS)'!R43+'EQUIP SUM (UNCLASS)'!S43</f>
        <v>16</v>
      </c>
      <c r="N43" s="85">
        <f>'EQUIP SUM (UNCLASS)'!R43</f>
        <v>8</v>
      </c>
      <c r="O43" s="85">
        <f>'EQUIP SUM (UNCLASS)'!S43:S205</f>
        <v>8</v>
      </c>
      <c r="P43" s="37">
        <v>8</v>
      </c>
      <c r="Q43" s="37">
        <v>3</v>
      </c>
      <c r="R43" s="85">
        <f t="shared" si="39"/>
        <v>0</v>
      </c>
      <c r="S43" s="85">
        <f t="shared" si="39"/>
        <v>5</v>
      </c>
      <c r="T43" s="85">
        <f t="shared" si="4"/>
        <v>5</v>
      </c>
      <c r="U43" s="55">
        <f t="shared" si="1"/>
        <v>-3</v>
      </c>
      <c r="W43" s="37">
        <v>0</v>
      </c>
      <c r="X43" s="37">
        <v>0</v>
      </c>
      <c r="Y43" s="55">
        <f t="shared" si="5"/>
        <v>0</v>
      </c>
      <c r="AA43" s="34">
        <f>W43*'EQUIP SUM (UNCLASS)'!Z43</f>
        <v>0</v>
      </c>
      <c r="AB43" s="61">
        <f>X43*'EQUIP SUM (UNCLASS)'!Z43</f>
        <v>0</v>
      </c>
      <c r="AC43" s="34">
        <f>W43*'EQUIP SUM (UNCLASS)'!AA43</f>
        <v>0</v>
      </c>
      <c r="AD43" s="61">
        <f>X43*'EQUIP SUM (UNCLASS)'!AA43</f>
        <v>0</v>
      </c>
      <c r="AE43" s="34">
        <f>W43*'EQUIP SUM (UNCLASS)'!AB43</f>
        <v>0</v>
      </c>
      <c r="AF43" s="61">
        <f>X43*'EQUIP SUM (UNCLASS)'!AB43</f>
        <v>0</v>
      </c>
      <c r="AH43" s="34">
        <f>W43*'EQUIP SUM (UNCLASS)'!AC43</f>
        <v>0</v>
      </c>
      <c r="AI43" s="61">
        <f>X43*'EQUIP SUM (UNCLASS)'!AC43</f>
        <v>0</v>
      </c>
      <c r="AJ43" s="34">
        <f t="shared" si="40"/>
        <v>0</v>
      </c>
      <c r="AK43" s="61">
        <f t="shared" si="40"/>
        <v>0</v>
      </c>
      <c r="AL43" s="34">
        <f t="shared" si="41"/>
        <v>0</v>
      </c>
      <c r="AM43" s="61">
        <f t="shared" si="41"/>
        <v>0</v>
      </c>
      <c r="AO43" s="28">
        <f>W43*'EQUIP SUM (UNCLASS)'!AE43</f>
        <v>0</v>
      </c>
      <c r="AP43" s="61">
        <f>X43*'EQUIP SUM (UNCLASS)'!AE43</f>
        <v>0</v>
      </c>
      <c r="AQ43" s="28">
        <f>W43*'EQUIP SUM (UNCLASS)'!AF43</f>
        <v>0</v>
      </c>
      <c r="AR43" s="61">
        <f>X43*'EQUIP SUM (UNCLASS)'!AF43</f>
        <v>0</v>
      </c>
      <c r="AS43" s="28">
        <f>W43*'EQUIP SUM (UNCLASS)'!AG43</f>
        <v>0</v>
      </c>
      <c r="AT43" s="61">
        <f>X43*'EQUIP SUM (UNCLASS)'!AG43</f>
        <v>0</v>
      </c>
      <c r="AU43" s="28">
        <f>W43*'EQUIP SUM (UNCLASS)'!AH43</f>
        <v>0</v>
      </c>
      <c r="AV43" s="61">
        <f>X43*'EQUIP SUM (UNCLASS)'!AH43</f>
        <v>0</v>
      </c>
      <c r="AW43" s="28">
        <f>W43*'EQUIP SUM (UNCLASS)'!AI43/2000</f>
        <v>0</v>
      </c>
      <c r="AX43" s="61">
        <f>X43*'EQUIP SUM (UNCLASS)'!AI43/2000</f>
        <v>0</v>
      </c>
      <c r="AY43" s="28">
        <f>W43*'EQUIP SUM (UNCLASS)'!AJ43</f>
        <v>0</v>
      </c>
      <c r="AZ43" s="61">
        <f>X43*'EQUIP SUM (UNCLASS)'!AJ43</f>
        <v>0</v>
      </c>
      <c r="BA43" s="28">
        <f>W43*'EQUIP SUM (UNCLASS)'!AK43</f>
        <v>0</v>
      </c>
      <c r="BB43" s="61">
        <f>X43*'EQUIP SUM (UNCLASS)'!AK43</f>
        <v>0</v>
      </c>
      <c r="BC43" s="28">
        <f>W43*'EQUIP SUM (UNCLASS)'!AL43</f>
        <v>0</v>
      </c>
      <c r="BD43" s="61">
        <f>X43*'EQUIP SUM (UNCLASS)'!AL43</f>
        <v>0</v>
      </c>
      <c r="BE43" s="28">
        <f>W43*'EQUIP SUM (UNCLASS)'!AM43</f>
        <v>0</v>
      </c>
      <c r="BF43" s="61">
        <f>X43*'EQUIP SUM (UNCLASS)'!AM43</f>
        <v>0</v>
      </c>
      <c r="BH43" s="28">
        <f>Y43*'EQUIP SUM (UNCLASS)'!AO43</f>
        <v>0</v>
      </c>
      <c r="BI43" s="61">
        <f>Y43*'EQUIP SUM (UNCLASS)'!AP43</f>
        <v>0</v>
      </c>
      <c r="BJ43" s="28">
        <f>Y43*'EQUIP SUM (UNCLASS)'!AQ43</f>
        <v>0</v>
      </c>
      <c r="BK43" s="61">
        <f>Y43*'EQUIP SUM (UNCLASS)'!AR43</f>
        <v>0</v>
      </c>
      <c r="BL43" s="28">
        <f>Y43*'EQUIP SUM (UNCLASS)'!AS43</f>
        <v>0</v>
      </c>
      <c r="BM43" s="61">
        <f>Y43*'EQUIP SUM (UNCLASS)'!AT43</f>
        <v>0</v>
      </c>
      <c r="BO43" s="28">
        <f>W43*'EQUIP SUM (UNCLASS)'!AX43</f>
        <v>0</v>
      </c>
      <c r="BP43" s="61">
        <f>X43*'EQUIP SUM (UNCLASS)'!AX43</f>
        <v>0</v>
      </c>
      <c r="BQ43" s="28">
        <f>W43*'EQUIP SUM (UNCLASS)'!BB43</f>
        <v>0</v>
      </c>
      <c r="BR43" s="61">
        <f>X43*'EQUIP SUM (UNCLASS)'!BB43</f>
        <v>0</v>
      </c>
      <c r="CX43" s="37">
        <f t="shared" ref="CX43:DJ43" si="51">CX41</f>
        <v>0</v>
      </c>
      <c r="CY43" s="37">
        <f t="shared" si="51"/>
        <v>0</v>
      </c>
      <c r="CZ43" s="37">
        <f t="shared" si="51"/>
        <v>0</v>
      </c>
      <c r="DA43" s="37">
        <f t="shared" si="51"/>
        <v>0</v>
      </c>
      <c r="DB43" s="37">
        <f t="shared" si="51"/>
        <v>1</v>
      </c>
      <c r="DC43" s="37">
        <f t="shared" si="51"/>
        <v>0</v>
      </c>
      <c r="DD43" s="37">
        <f t="shared" si="51"/>
        <v>0</v>
      </c>
      <c r="DE43" s="37">
        <f t="shared" si="51"/>
        <v>0</v>
      </c>
      <c r="DF43" s="37">
        <f t="shared" si="51"/>
        <v>0</v>
      </c>
      <c r="DG43" s="37">
        <f t="shared" si="51"/>
        <v>0</v>
      </c>
      <c r="DH43" s="37">
        <f t="shared" si="51"/>
        <v>0</v>
      </c>
      <c r="DI43" s="37">
        <f t="shared" si="51"/>
        <v>0</v>
      </c>
      <c r="DJ43" s="37">
        <f t="shared" si="51"/>
        <v>0</v>
      </c>
      <c r="DL43" s="29">
        <f t="shared" si="44"/>
        <v>6</v>
      </c>
      <c r="DM43" s="29">
        <f t="shared" si="44"/>
        <v>18</v>
      </c>
      <c r="DN43" s="29">
        <f t="shared" si="44"/>
        <v>10</v>
      </c>
      <c r="DO43" s="29">
        <f t="shared" si="44"/>
        <v>12</v>
      </c>
      <c r="DQ43" s="28">
        <f>DM43*'EQUIP SUM (UNCLASS)'!AD43</f>
        <v>27</v>
      </c>
      <c r="DR43" s="28">
        <f>DM43*'EQUIP SUM (UNCLASS)'!AD43</f>
        <v>27</v>
      </c>
      <c r="DS43" s="28">
        <f>DO43*'EQUIP SUM (UNCLASS)'!AD43</f>
        <v>18</v>
      </c>
      <c r="DT43" s="28">
        <f>DO43*'EQUIP SUM (UNCLASS)'!AD43</f>
        <v>18</v>
      </c>
    </row>
    <row r="44" spans="1:124" x14ac:dyDescent="0.25">
      <c r="A44" s="249"/>
      <c r="B44" s="102" t="s">
        <v>166</v>
      </c>
      <c r="C44" s="103" t="s">
        <v>142</v>
      </c>
      <c r="D44" s="103">
        <f>D43*8.34/2000</f>
        <v>0</v>
      </c>
      <c r="E44" s="103">
        <f>E43*8.34/2000</f>
        <v>0</v>
      </c>
      <c r="F44" s="103">
        <f>F43*8.34/2000</f>
        <v>0</v>
      </c>
      <c r="G44" s="250"/>
      <c r="I44" s="94" t="s">
        <v>250</v>
      </c>
      <c r="J44" s="94" t="s">
        <v>440</v>
      </c>
      <c r="K44" s="95" t="s">
        <v>87</v>
      </c>
      <c r="L44" s="96">
        <f>(CX44*'EQUIP SUM (UNCLASS)'!M44)+(CY44*'EQUIP SUM (UNCLASS)'!N44)+(CZ44*'EQUIP SUM (UNCLASS)'!I44)+(DA44*'EQUIP SUM (UNCLASS)'!Q44)+(DB44*'EQUIP SUM (UNCLASS)'!E44)+(DC44*'EQUIP SUM (UNCLASS)'!H44)+(DD44*'EQUIP SUM (UNCLASS)'!D44)+(DE44*'EQUIP SUM (UNCLASS)'!F44)+(DF44*'EQUIP SUM (UNCLASS)'!G44)+(DG44*'EQUIP SUM (UNCLASS)'!J44)+(DH44*'EQUIP SUM (UNCLASS)'!L44)+(DI44*'EQUIP SUM (UNCLASS)'!K44)+(DJ44*'EQUIP SUM (UNCLASS)'!T44)</f>
        <v>0</v>
      </c>
      <c r="M44" s="55">
        <f>'EQUIP SUM (UNCLASS)'!R44+'EQUIP SUM (UNCLASS)'!S44</f>
        <v>0</v>
      </c>
      <c r="N44" s="85">
        <f>'EQUIP SUM (UNCLASS)'!R44</f>
        <v>0</v>
      </c>
      <c r="O44" s="85">
        <f>'EQUIP SUM (UNCLASS)'!S44:S206</f>
        <v>0</v>
      </c>
      <c r="P44" s="37">
        <v>0</v>
      </c>
      <c r="Q44" s="37">
        <v>0</v>
      </c>
      <c r="R44" s="85">
        <f t="shared" si="39"/>
        <v>0</v>
      </c>
      <c r="S44" s="85">
        <f t="shared" si="39"/>
        <v>0</v>
      </c>
      <c r="T44" s="85">
        <f t="shared" si="4"/>
        <v>0</v>
      </c>
      <c r="U44" s="55">
        <f t="shared" si="1"/>
        <v>0</v>
      </c>
      <c r="W44" s="37">
        <v>0</v>
      </c>
      <c r="X44" s="37">
        <v>0</v>
      </c>
      <c r="Y44" s="55">
        <f t="shared" si="5"/>
        <v>0</v>
      </c>
      <c r="AA44" s="34">
        <f>W44*'EQUIP SUM (UNCLASS)'!Z44</f>
        <v>0</v>
      </c>
      <c r="AB44" s="61">
        <f>X44*'EQUIP SUM (UNCLASS)'!Z44</f>
        <v>0</v>
      </c>
      <c r="AC44" s="34">
        <f>W44*'EQUIP SUM (UNCLASS)'!AA44</f>
        <v>0</v>
      </c>
      <c r="AD44" s="61">
        <f>X44*'EQUIP SUM (UNCLASS)'!AA44</f>
        <v>0</v>
      </c>
      <c r="AE44" s="34">
        <f>W44*'EQUIP SUM (UNCLASS)'!AB44</f>
        <v>0</v>
      </c>
      <c r="AF44" s="61">
        <f>X44*'EQUIP SUM (UNCLASS)'!AB44</f>
        <v>0</v>
      </c>
      <c r="AH44" s="34">
        <f>W44*'EQUIP SUM (UNCLASS)'!AC44</f>
        <v>0</v>
      </c>
      <c r="AI44" s="61">
        <f>X44*'EQUIP SUM (UNCLASS)'!AC44</f>
        <v>0</v>
      </c>
      <c r="AJ44" s="34">
        <f t="shared" si="40"/>
        <v>0</v>
      </c>
      <c r="AK44" s="61">
        <f t="shared" si="40"/>
        <v>0</v>
      </c>
      <c r="AL44" s="34">
        <f t="shared" si="41"/>
        <v>0</v>
      </c>
      <c r="AM44" s="61">
        <f t="shared" si="41"/>
        <v>0</v>
      </c>
      <c r="AO44" s="28">
        <f>W44*'EQUIP SUM (UNCLASS)'!AE44</f>
        <v>0</v>
      </c>
      <c r="AP44" s="61">
        <f>X44*'EQUIP SUM (UNCLASS)'!AE44</f>
        <v>0</v>
      </c>
      <c r="AQ44" s="28">
        <f>W44*'EQUIP SUM (UNCLASS)'!AF44</f>
        <v>0</v>
      </c>
      <c r="AR44" s="61">
        <f>X44*'EQUIP SUM (UNCLASS)'!AF44</f>
        <v>0</v>
      </c>
      <c r="AS44" s="28">
        <f>W44*'EQUIP SUM (UNCLASS)'!AG44</f>
        <v>0</v>
      </c>
      <c r="AT44" s="61">
        <f>X44*'EQUIP SUM (UNCLASS)'!AG44</f>
        <v>0</v>
      </c>
      <c r="AU44" s="28">
        <f>W44*'EQUIP SUM (UNCLASS)'!AH44</f>
        <v>0</v>
      </c>
      <c r="AV44" s="61">
        <f>X44*'EQUIP SUM (UNCLASS)'!AH44</f>
        <v>0</v>
      </c>
      <c r="AW44" s="28">
        <f>W44*'EQUIP SUM (UNCLASS)'!AI44/2000</f>
        <v>0</v>
      </c>
      <c r="AX44" s="61">
        <f>X44*'EQUIP SUM (UNCLASS)'!AI44/2000</f>
        <v>0</v>
      </c>
      <c r="AY44" s="28">
        <f>W44*'EQUIP SUM (UNCLASS)'!AJ44</f>
        <v>0</v>
      </c>
      <c r="AZ44" s="61">
        <f>X44*'EQUIP SUM (UNCLASS)'!AJ44</f>
        <v>0</v>
      </c>
      <c r="BA44" s="28">
        <f>W44*'EQUIP SUM (UNCLASS)'!AK44</f>
        <v>0</v>
      </c>
      <c r="BB44" s="61">
        <f>X44*'EQUIP SUM (UNCLASS)'!AK44</f>
        <v>0</v>
      </c>
      <c r="BC44" s="28">
        <f>W44*'EQUIP SUM (UNCLASS)'!AL44</f>
        <v>0</v>
      </c>
      <c r="BD44" s="61">
        <f>X44*'EQUIP SUM (UNCLASS)'!AL44</f>
        <v>0</v>
      </c>
      <c r="BE44" s="28">
        <f>W44*'EQUIP SUM (UNCLASS)'!AM44</f>
        <v>0</v>
      </c>
      <c r="BF44" s="61">
        <f>X44*'EQUIP SUM (UNCLASS)'!AM44</f>
        <v>0</v>
      </c>
      <c r="BH44" s="28">
        <f>Y44*'EQUIP SUM (UNCLASS)'!AO44</f>
        <v>0</v>
      </c>
      <c r="BI44" s="61">
        <f>Y44*'EQUIP SUM (UNCLASS)'!AP44</f>
        <v>0</v>
      </c>
      <c r="BJ44" s="28">
        <f>Y44*'EQUIP SUM (UNCLASS)'!AQ44</f>
        <v>0</v>
      </c>
      <c r="BK44" s="61">
        <f>Y44*'EQUIP SUM (UNCLASS)'!AR44</f>
        <v>0</v>
      </c>
      <c r="BL44" s="28">
        <f>Y44*'EQUIP SUM (UNCLASS)'!AS44</f>
        <v>0</v>
      </c>
      <c r="BM44" s="61">
        <f>Y44*'EQUIP SUM (UNCLASS)'!AT44</f>
        <v>0</v>
      </c>
      <c r="BO44" s="28">
        <f>W44*'EQUIP SUM (UNCLASS)'!AX44</f>
        <v>0</v>
      </c>
      <c r="BP44" s="61">
        <f>X44*'EQUIP SUM (UNCLASS)'!AX44</f>
        <v>0</v>
      </c>
      <c r="BQ44" s="28">
        <f>W44*'EQUIP SUM (UNCLASS)'!BB44</f>
        <v>0</v>
      </c>
      <c r="BR44" s="61">
        <f>X44*'EQUIP SUM (UNCLASS)'!BB44</f>
        <v>0</v>
      </c>
      <c r="CX44" s="37">
        <f t="shared" ref="CX44:DJ44" si="52">CX43</f>
        <v>0</v>
      </c>
      <c r="CY44" s="37">
        <f t="shared" si="52"/>
        <v>0</v>
      </c>
      <c r="CZ44" s="37">
        <f t="shared" si="52"/>
        <v>0</v>
      </c>
      <c r="DA44" s="37">
        <f t="shared" si="52"/>
        <v>0</v>
      </c>
      <c r="DB44" s="37">
        <f t="shared" si="52"/>
        <v>1</v>
      </c>
      <c r="DC44" s="37">
        <f t="shared" si="52"/>
        <v>0</v>
      </c>
      <c r="DD44" s="37">
        <f t="shared" si="52"/>
        <v>0</v>
      </c>
      <c r="DE44" s="37">
        <f t="shared" si="52"/>
        <v>0</v>
      </c>
      <c r="DF44" s="37">
        <f t="shared" si="52"/>
        <v>0</v>
      </c>
      <c r="DG44" s="37">
        <f t="shared" si="52"/>
        <v>0</v>
      </c>
      <c r="DH44" s="37">
        <f t="shared" si="52"/>
        <v>0</v>
      </c>
      <c r="DI44" s="37">
        <f t="shared" si="52"/>
        <v>0</v>
      </c>
      <c r="DJ44" s="37">
        <f t="shared" si="52"/>
        <v>0</v>
      </c>
      <c r="DL44" s="29">
        <f t="shared" si="44"/>
        <v>6</v>
      </c>
      <c r="DM44" s="29">
        <f t="shared" si="44"/>
        <v>18</v>
      </c>
      <c r="DN44" s="29">
        <f t="shared" si="44"/>
        <v>10</v>
      </c>
      <c r="DO44" s="29">
        <f t="shared" si="44"/>
        <v>12</v>
      </c>
      <c r="DQ44" s="31"/>
      <c r="DR44" s="31"/>
    </row>
    <row r="45" spans="1:124" x14ac:dyDescent="0.25">
      <c r="A45" s="249"/>
      <c r="B45" s="242" t="s">
        <v>176</v>
      </c>
      <c r="C45" s="242"/>
      <c r="D45" s="242"/>
      <c r="E45" s="242"/>
      <c r="F45" s="242"/>
      <c r="G45" s="250"/>
      <c r="I45" s="94" t="s">
        <v>251</v>
      </c>
      <c r="J45" s="94" t="s">
        <v>442</v>
      </c>
      <c r="K45" s="95" t="s">
        <v>87</v>
      </c>
      <c r="L45" s="96">
        <f>(CX45*'EQUIP SUM (UNCLASS)'!M45)+(CY45*'EQUIP SUM (UNCLASS)'!N45)+(CZ45*'EQUIP SUM (UNCLASS)'!I45)+(DA45*'EQUIP SUM (UNCLASS)'!Q45)+(DB45*'EQUIP SUM (UNCLASS)'!E45)+(DC45*'EQUIP SUM (UNCLASS)'!H45)+(DD45*'EQUIP SUM (UNCLASS)'!D45)+(DE45*'EQUIP SUM (UNCLASS)'!F45)+(DF45*'EQUIP SUM (UNCLASS)'!G45)+(DG45*'EQUIP SUM (UNCLASS)'!J45)+(DH45*'EQUIP SUM (UNCLASS)'!L45)+(DI45*'EQUIP SUM (UNCLASS)'!K45)+(DJ45*'EQUIP SUM (UNCLASS)'!T45)</f>
        <v>0</v>
      </c>
      <c r="M45" s="55">
        <f>'EQUIP SUM (UNCLASS)'!R45+'EQUIP SUM (UNCLASS)'!S45</f>
        <v>0</v>
      </c>
      <c r="N45" s="85">
        <f>'EQUIP SUM (UNCLASS)'!R45</f>
        <v>0</v>
      </c>
      <c r="O45" s="85">
        <f>'EQUIP SUM (UNCLASS)'!S45:S207</f>
        <v>0</v>
      </c>
      <c r="P45" s="37">
        <v>0</v>
      </c>
      <c r="Q45" s="37">
        <v>0</v>
      </c>
      <c r="R45" s="85">
        <f t="shared" si="39"/>
        <v>0</v>
      </c>
      <c r="S45" s="85">
        <f t="shared" si="39"/>
        <v>0</v>
      </c>
      <c r="T45" s="85">
        <f t="shared" si="4"/>
        <v>0</v>
      </c>
      <c r="U45" s="55">
        <f t="shared" si="1"/>
        <v>0</v>
      </c>
      <c r="W45" s="37">
        <v>0</v>
      </c>
      <c r="X45" s="37">
        <v>0</v>
      </c>
      <c r="Y45" s="55">
        <f t="shared" si="5"/>
        <v>0</v>
      </c>
      <c r="AA45" s="34">
        <f>W45*'EQUIP SUM (UNCLASS)'!Z45</f>
        <v>0</v>
      </c>
      <c r="AB45" s="61">
        <f>X45*'EQUIP SUM (UNCLASS)'!Z45</f>
        <v>0</v>
      </c>
      <c r="AC45" s="34">
        <f>W45*'EQUIP SUM (UNCLASS)'!AA45</f>
        <v>0</v>
      </c>
      <c r="AD45" s="61">
        <f>X45*'EQUIP SUM (UNCLASS)'!AA45</f>
        <v>0</v>
      </c>
      <c r="AE45" s="34">
        <f>W45*'EQUIP SUM (UNCLASS)'!AB45</f>
        <v>0</v>
      </c>
      <c r="AF45" s="61">
        <f>X45*'EQUIP SUM (UNCLASS)'!AB45</f>
        <v>0</v>
      </c>
      <c r="AH45" s="34">
        <f>W45*'EQUIP SUM (UNCLASS)'!AC45</f>
        <v>0</v>
      </c>
      <c r="AI45" s="61">
        <f>X45*'EQUIP SUM (UNCLASS)'!AC45</f>
        <v>0</v>
      </c>
      <c r="AJ45" s="34">
        <f t="shared" si="40"/>
        <v>0</v>
      </c>
      <c r="AK45" s="61">
        <f t="shared" si="40"/>
        <v>0</v>
      </c>
      <c r="AL45" s="34">
        <f t="shared" si="41"/>
        <v>0</v>
      </c>
      <c r="AM45" s="61">
        <f t="shared" si="41"/>
        <v>0</v>
      </c>
      <c r="AO45" s="28">
        <f>W45*'EQUIP SUM (UNCLASS)'!AE45</f>
        <v>0</v>
      </c>
      <c r="AP45" s="61">
        <f>X45*'EQUIP SUM (UNCLASS)'!AE45</f>
        <v>0</v>
      </c>
      <c r="AQ45" s="28">
        <f>W45*'EQUIP SUM (UNCLASS)'!AF45</f>
        <v>0</v>
      </c>
      <c r="AR45" s="61">
        <f>X45*'EQUIP SUM (UNCLASS)'!AF45</f>
        <v>0</v>
      </c>
      <c r="AS45" s="28">
        <f>W45*'EQUIP SUM (UNCLASS)'!AG45</f>
        <v>0</v>
      </c>
      <c r="AT45" s="61">
        <f>X45*'EQUIP SUM (UNCLASS)'!AG45</f>
        <v>0</v>
      </c>
      <c r="AU45" s="28">
        <f>W45*'EQUIP SUM (UNCLASS)'!AH45</f>
        <v>0</v>
      </c>
      <c r="AV45" s="61">
        <f>X45*'EQUIP SUM (UNCLASS)'!AH45</f>
        <v>0</v>
      </c>
      <c r="AW45" s="28">
        <f>W45*'EQUIP SUM (UNCLASS)'!AI45/2000</f>
        <v>0</v>
      </c>
      <c r="AX45" s="61">
        <f>X45*'EQUIP SUM (UNCLASS)'!AI45/2000</f>
        <v>0</v>
      </c>
      <c r="AY45" s="28">
        <f>W45*'EQUIP SUM (UNCLASS)'!AJ45</f>
        <v>0</v>
      </c>
      <c r="AZ45" s="61">
        <f>X45*'EQUIP SUM (UNCLASS)'!AJ45</f>
        <v>0</v>
      </c>
      <c r="BA45" s="28">
        <f>W45*'EQUIP SUM (UNCLASS)'!AK45</f>
        <v>0</v>
      </c>
      <c r="BB45" s="61">
        <f>X45*'EQUIP SUM (UNCLASS)'!AK45</f>
        <v>0</v>
      </c>
      <c r="BC45" s="28">
        <f>W45*'EQUIP SUM (UNCLASS)'!AL45</f>
        <v>0</v>
      </c>
      <c r="BD45" s="61">
        <f>X45*'EQUIP SUM (UNCLASS)'!AL45</f>
        <v>0</v>
      </c>
      <c r="BE45" s="28">
        <f>W45*'EQUIP SUM (UNCLASS)'!AM45</f>
        <v>0</v>
      </c>
      <c r="BF45" s="61">
        <f>X45*'EQUIP SUM (UNCLASS)'!AM45</f>
        <v>0</v>
      </c>
      <c r="BH45" s="28">
        <f>Y45*'EQUIP SUM (UNCLASS)'!AO45</f>
        <v>0</v>
      </c>
      <c r="BI45" s="61">
        <f>Y45*'EQUIP SUM (UNCLASS)'!AP45</f>
        <v>0</v>
      </c>
      <c r="BJ45" s="28">
        <f>Y45*'EQUIP SUM (UNCLASS)'!AQ45</f>
        <v>0</v>
      </c>
      <c r="BK45" s="61">
        <f>Y45*'EQUIP SUM (UNCLASS)'!AR45</f>
        <v>0</v>
      </c>
      <c r="BL45" s="28">
        <f>Y45*'EQUIP SUM (UNCLASS)'!AS45</f>
        <v>0</v>
      </c>
      <c r="BM45" s="61">
        <f>Y45*'EQUIP SUM (UNCLASS)'!AT45</f>
        <v>0</v>
      </c>
      <c r="BO45" s="28">
        <f>W45*'EQUIP SUM (UNCLASS)'!AX45</f>
        <v>0</v>
      </c>
      <c r="BP45" s="61">
        <f>X45*'EQUIP SUM (UNCLASS)'!AX45</f>
        <v>0</v>
      </c>
      <c r="BQ45" s="28">
        <f>W45*'EQUIP SUM (UNCLASS)'!BB45</f>
        <v>0</v>
      </c>
      <c r="BR45" s="61">
        <f>X45*'EQUIP SUM (UNCLASS)'!BB45</f>
        <v>0</v>
      </c>
      <c r="CX45" s="37">
        <f t="shared" ref="CX45:DJ45" si="53">CX43</f>
        <v>0</v>
      </c>
      <c r="CY45" s="37">
        <f t="shared" si="53"/>
        <v>0</v>
      </c>
      <c r="CZ45" s="37">
        <f t="shared" si="53"/>
        <v>0</v>
      </c>
      <c r="DA45" s="37">
        <f t="shared" si="53"/>
        <v>0</v>
      </c>
      <c r="DB45" s="37">
        <f t="shared" si="53"/>
        <v>1</v>
      </c>
      <c r="DC45" s="37">
        <f t="shared" si="53"/>
        <v>0</v>
      </c>
      <c r="DD45" s="37">
        <f t="shared" si="53"/>
        <v>0</v>
      </c>
      <c r="DE45" s="37">
        <f t="shared" si="53"/>
        <v>0</v>
      </c>
      <c r="DF45" s="37">
        <f t="shared" si="53"/>
        <v>0</v>
      </c>
      <c r="DG45" s="37">
        <f t="shared" si="53"/>
        <v>0</v>
      </c>
      <c r="DH45" s="37">
        <f t="shared" si="53"/>
        <v>0</v>
      </c>
      <c r="DI45" s="37">
        <f t="shared" si="53"/>
        <v>0</v>
      </c>
      <c r="DJ45" s="37">
        <f t="shared" si="53"/>
        <v>0</v>
      </c>
      <c r="DL45" s="29">
        <f t="shared" si="44"/>
        <v>6</v>
      </c>
      <c r="DM45" s="29">
        <f t="shared" si="44"/>
        <v>18</v>
      </c>
      <c r="DN45" s="29">
        <f t="shared" si="44"/>
        <v>10</v>
      </c>
      <c r="DO45" s="29">
        <f t="shared" si="44"/>
        <v>12</v>
      </c>
      <c r="DQ45" s="31"/>
      <c r="DR45" s="31"/>
    </row>
    <row r="46" spans="1:124" x14ac:dyDescent="0.25">
      <c r="A46" s="249"/>
      <c r="B46" s="101" t="s">
        <v>140</v>
      </c>
      <c r="C46" s="58" t="s">
        <v>150</v>
      </c>
      <c r="D46" s="58" t="s">
        <v>147</v>
      </c>
      <c r="E46" s="58" t="s">
        <v>146</v>
      </c>
      <c r="F46" s="58" t="s">
        <v>148</v>
      </c>
      <c r="G46" s="250"/>
      <c r="I46" s="94" t="s">
        <v>252</v>
      </c>
      <c r="J46" s="94" t="s">
        <v>443</v>
      </c>
      <c r="K46" s="95" t="s">
        <v>592</v>
      </c>
      <c r="L46" s="96">
        <f>(CX46*'EQUIP SUM (UNCLASS)'!M46)+(CY46*'EQUIP SUM (UNCLASS)'!N46)+(CZ46*'EQUIP SUM (UNCLASS)'!I46)+(DA46*'EQUIP SUM (UNCLASS)'!Q46)+(DB46*'EQUIP SUM (UNCLASS)'!E46)+(DC46*'EQUIP SUM (UNCLASS)'!H46)+(DD46*'EQUIP SUM (UNCLASS)'!D46)+(DE46*'EQUIP SUM (UNCLASS)'!F46)+(DF46*'EQUIP SUM (UNCLASS)'!G46)+(DG46*'EQUIP SUM (UNCLASS)'!J46)+(DH46*'EQUIP SUM (UNCLASS)'!L46)+(DI46*'EQUIP SUM (UNCLASS)'!K46)+(DJ46*'EQUIP SUM (UNCLASS)'!T46)</f>
        <v>235</v>
      </c>
      <c r="M46" s="55">
        <f>'EQUIP SUM (UNCLASS)'!R46+'EQUIP SUM (UNCLASS)'!S46</f>
        <v>0</v>
      </c>
      <c r="N46" s="85">
        <f>'EQUIP SUM (UNCLASS)'!R46</f>
        <v>0</v>
      </c>
      <c r="O46" s="85">
        <f>'EQUIP SUM (UNCLASS)'!S46:S208</f>
        <v>0</v>
      </c>
      <c r="P46" s="37">
        <v>0</v>
      </c>
      <c r="Q46" s="37">
        <v>0</v>
      </c>
      <c r="R46" s="85">
        <f t="shared" si="39"/>
        <v>0</v>
      </c>
      <c r="S46" s="85">
        <f t="shared" si="39"/>
        <v>0</v>
      </c>
      <c r="T46" s="85">
        <f t="shared" si="4"/>
        <v>0</v>
      </c>
      <c r="U46" s="55">
        <f t="shared" si="1"/>
        <v>235</v>
      </c>
      <c r="W46" s="37">
        <v>0</v>
      </c>
      <c r="X46" s="37">
        <v>0</v>
      </c>
      <c r="Y46" s="55">
        <f t="shared" si="5"/>
        <v>0</v>
      </c>
      <c r="AA46" s="34">
        <f>W46*'EQUIP SUM (UNCLASS)'!Z46</f>
        <v>0</v>
      </c>
      <c r="AB46" s="61">
        <f>X46*'EQUIP SUM (UNCLASS)'!Z46</f>
        <v>0</v>
      </c>
      <c r="AC46" s="34">
        <f>W46*'EQUIP SUM (UNCLASS)'!AA46</f>
        <v>0</v>
      </c>
      <c r="AD46" s="61">
        <f>X46*'EQUIP SUM (UNCLASS)'!AA46</f>
        <v>0</v>
      </c>
      <c r="AE46" s="34">
        <f>W46*'EQUIP SUM (UNCLASS)'!AB46</f>
        <v>0</v>
      </c>
      <c r="AF46" s="61">
        <f>X46*'EQUIP SUM (UNCLASS)'!AB46</f>
        <v>0</v>
      </c>
      <c r="AH46" s="34">
        <f>W46*'EQUIP SUM (UNCLASS)'!AC46</f>
        <v>0</v>
      </c>
      <c r="AI46" s="61">
        <f>X46*'EQUIP SUM (UNCLASS)'!AC46</f>
        <v>0</v>
      </c>
      <c r="AJ46" s="34">
        <f t="shared" si="40"/>
        <v>0</v>
      </c>
      <c r="AK46" s="61">
        <f t="shared" si="40"/>
        <v>0</v>
      </c>
      <c r="AL46" s="34">
        <f t="shared" si="41"/>
        <v>0</v>
      </c>
      <c r="AM46" s="61">
        <f t="shared" si="41"/>
        <v>0</v>
      </c>
      <c r="AO46" s="28">
        <f>W46*'EQUIP SUM (UNCLASS)'!AE46</f>
        <v>0</v>
      </c>
      <c r="AP46" s="61">
        <f>X46*'EQUIP SUM (UNCLASS)'!AE46</f>
        <v>0</v>
      </c>
      <c r="AQ46" s="28">
        <f>W46*'EQUIP SUM (UNCLASS)'!AF46</f>
        <v>0</v>
      </c>
      <c r="AR46" s="61">
        <f>X46*'EQUIP SUM (UNCLASS)'!AF46</f>
        <v>0</v>
      </c>
      <c r="AS46" s="28">
        <f>W46*'EQUIP SUM (UNCLASS)'!AG46</f>
        <v>0</v>
      </c>
      <c r="AT46" s="61">
        <f>X46*'EQUIP SUM (UNCLASS)'!AG46</f>
        <v>0</v>
      </c>
      <c r="AU46" s="28">
        <f>W46*'EQUIP SUM (UNCLASS)'!AH46</f>
        <v>0</v>
      </c>
      <c r="AV46" s="61">
        <f>X46*'EQUIP SUM (UNCLASS)'!AH46</f>
        <v>0</v>
      </c>
      <c r="AW46" s="28">
        <f>W46*'EQUIP SUM (UNCLASS)'!AI46/2000</f>
        <v>0</v>
      </c>
      <c r="AX46" s="61">
        <f>X46*'EQUIP SUM (UNCLASS)'!AI46/2000</f>
        <v>0</v>
      </c>
      <c r="AY46" s="28">
        <f>W46*'EQUIP SUM (UNCLASS)'!AJ46</f>
        <v>0</v>
      </c>
      <c r="AZ46" s="61">
        <f>X46*'EQUIP SUM (UNCLASS)'!AJ46</f>
        <v>0</v>
      </c>
      <c r="BA46" s="28">
        <f>W46*'EQUIP SUM (UNCLASS)'!AK46</f>
        <v>0</v>
      </c>
      <c r="BB46" s="61">
        <f>X46*'EQUIP SUM (UNCLASS)'!AK46</f>
        <v>0</v>
      </c>
      <c r="BC46" s="28">
        <f>W46*'EQUIP SUM (UNCLASS)'!AL46</f>
        <v>0</v>
      </c>
      <c r="BD46" s="61">
        <f>X46*'EQUIP SUM (UNCLASS)'!AL46</f>
        <v>0</v>
      </c>
      <c r="BE46" s="28">
        <f>W46*'EQUIP SUM (UNCLASS)'!AM46</f>
        <v>0</v>
      </c>
      <c r="BF46" s="61">
        <f>X46*'EQUIP SUM (UNCLASS)'!AM46</f>
        <v>0</v>
      </c>
      <c r="BH46" s="28">
        <f>Y46*'EQUIP SUM (UNCLASS)'!AO46</f>
        <v>0</v>
      </c>
      <c r="BI46" s="61">
        <f>Y46*'EQUIP SUM (UNCLASS)'!AP46</f>
        <v>0</v>
      </c>
      <c r="BJ46" s="28">
        <f>Y46*'EQUIP SUM (UNCLASS)'!AQ46</f>
        <v>0</v>
      </c>
      <c r="BK46" s="61">
        <f>Y46*'EQUIP SUM (UNCLASS)'!AR46</f>
        <v>0</v>
      </c>
      <c r="BL46" s="28">
        <f>Y46*'EQUIP SUM (UNCLASS)'!AS46</f>
        <v>0</v>
      </c>
      <c r="BM46" s="61">
        <f>Y46*'EQUIP SUM (UNCLASS)'!AT46</f>
        <v>0</v>
      </c>
      <c r="BO46" s="59">
        <v>0</v>
      </c>
      <c r="BP46" s="61">
        <v>0</v>
      </c>
      <c r="BQ46" s="59">
        <v>0</v>
      </c>
      <c r="BR46" s="61">
        <v>0</v>
      </c>
      <c r="CX46" s="37">
        <f t="shared" ref="CX46:DJ46" si="54">CX45</f>
        <v>0</v>
      </c>
      <c r="CY46" s="37">
        <f t="shared" si="54"/>
        <v>0</v>
      </c>
      <c r="CZ46" s="37">
        <f t="shared" si="54"/>
        <v>0</v>
      </c>
      <c r="DA46" s="37">
        <f t="shared" si="54"/>
        <v>0</v>
      </c>
      <c r="DB46" s="37">
        <f t="shared" si="54"/>
        <v>1</v>
      </c>
      <c r="DC46" s="37">
        <f t="shared" si="54"/>
        <v>0</v>
      </c>
      <c r="DD46" s="37">
        <f t="shared" si="54"/>
        <v>0</v>
      </c>
      <c r="DE46" s="37">
        <f t="shared" si="54"/>
        <v>0</v>
      </c>
      <c r="DF46" s="37">
        <f t="shared" si="54"/>
        <v>0</v>
      </c>
      <c r="DG46" s="37">
        <f t="shared" si="54"/>
        <v>0</v>
      </c>
      <c r="DH46" s="37">
        <f t="shared" si="54"/>
        <v>0</v>
      </c>
      <c r="DI46" s="37">
        <f t="shared" si="54"/>
        <v>0</v>
      </c>
      <c r="DJ46" s="37">
        <f t="shared" si="54"/>
        <v>0</v>
      </c>
      <c r="DL46" s="29">
        <f t="shared" si="44"/>
        <v>6</v>
      </c>
      <c r="DM46" s="29">
        <f t="shared" si="44"/>
        <v>18</v>
      </c>
      <c r="DN46" s="29">
        <f t="shared" si="44"/>
        <v>10</v>
      </c>
      <c r="DO46" s="29">
        <f t="shared" si="44"/>
        <v>12</v>
      </c>
      <c r="DQ46" s="31"/>
      <c r="DR46" s="31"/>
    </row>
    <row r="47" spans="1:124" x14ac:dyDescent="0.25">
      <c r="A47" s="249"/>
      <c r="B47" s="102" t="s">
        <v>165</v>
      </c>
      <c r="C47" s="103" t="s">
        <v>164</v>
      </c>
      <c r="D47" s="103">
        <f>E5*G6</f>
        <v>0</v>
      </c>
      <c r="E47" s="103">
        <f>E6*G6</f>
        <v>0</v>
      </c>
      <c r="F47" s="103">
        <f>E7*G6</f>
        <v>0</v>
      </c>
      <c r="G47" s="250"/>
      <c r="I47" s="94" t="s">
        <v>253</v>
      </c>
      <c r="J47" s="94" t="s">
        <v>82</v>
      </c>
      <c r="K47" s="95" t="s">
        <v>592</v>
      </c>
      <c r="L47" s="96">
        <f>(CX47*'EQUIP SUM (UNCLASS)'!M47)+(CY47*'EQUIP SUM (UNCLASS)'!N47)+(CZ47*'EQUIP SUM (UNCLASS)'!I47)+(DA47*'EQUIP SUM (UNCLASS)'!Q47)+(DB47*'EQUIP SUM (UNCLASS)'!E47)+(DC47*'EQUIP SUM (UNCLASS)'!H47)+(DD47*'EQUIP SUM (UNCLASS)'!D47)+(DE47*'EQUIP SUM (UNCLASS)'!F47)+(DF47*'EQUIP SUM (UNCLASS)'!G47)+(DG47*'EQUIP SUM (UNCLASS)'!J47)+(DH47*'EQUIP SUM (UNCLASS)'!L47)+(DI47*'EQUIP SUM (UNCLASS)'!K47)+(DJ47*'EQUIP SUM (UNCLASS)'!T47)</f>
        <v>410</v>
      </c>
      <c r="M47" s="55">
        <f>'EQUIP SUM (UNCLASS)'!R47+'EQUIP SUM (UNCLASS)'!S47</f>
        <v>0</v>
      </c>
      <c r="N47" s="85">
        <f>'EQUIP SUM (UNCLASS)'!R47</f>
        <v>0</v>
      </c>
      <c r="O47" s="85">
        <f>'EQUIP SUM (UNCLASS)'!S47:S209</f>
        <v>0</v>
      </c>
      <c r="P47" s="37">
        <v>0</v>
      </c>
      <c r="Q47" s="37">
        <v>0</v>
      </c>
      <c r="R47" s="85">
        <f t="shared" si="39"/>
        <v>0</v>
      </c>
      <c r="S47" s="85">
        <f t="shared" si="39"/>
        <v>0</v>
      </c>
      <c r="T47" s="85">
        <f t="shared" si="4"/>
        <v>0</v>
      </c>
      <c r="U47" s="55">
        <f t="shared" si="1"/>
        <v>410</v>
      </c>
      <c r="W47" s="37">
        <v>0</v>
      </c>
      <c r="X47" s="37">
        <v>0</v>
      </c>
      <c r="Y47" s="55">
        <f t="shared" si="5"/>
        <v>0</v>
      </c>
      <c r="AA47" s="34">
        <f>W47*'EQUIP SUM (UNCLASS)'!Z47</f>
        <v>0</v>
      </c>
      <c r="AB47" s="61">
        <f>X47*'EQUIP SUM (UNCLASS)'!Z47</f>
        <v>0</v>
      </c>
      <c r="AC47" s="34">
        <f>W47*'EQUIP SUM (UNCLASS)'!AA47</f>
        <v>0</v>
      </c>
      <c r="AD47" s="61">
        <f>X47*'EQUIP SUM (UNCLASS)'!AA47</f>
        <v>0</v>
      </c>
      <c r="AE47" s="34">
        <f>W47*'EQUIP SUM (UNCLASS)'!AB47</f>
        <v>0</v>
      </c>
      <c r="AF47" s="61">
        <f>X47*'EQUIP SUM (UNCLASS)'!AB47</f>
        <v>0</v>
      </c>
      <c r="AH47" s="34">
        <f>W47*'EQUIP SUM (UNCLASS)'!AC47</f>
        <v>0</v>
      </c>
      <c r="AI47" s="61">
        <f>X47*'EQUIP SUM (UNCLASS)'!AC47</f>
        <v>0</v>
      </c>
      <c r="AJ47" s="34">
        <f t="shared" si="40"/>
        <v>0</v>
      </c>
      <c r="AK47" s="61">
        <f t="shared" si="40"/>
        <v>0</v>
      </c>
      <c r="AL47" s="34">
        <f t="shared" si="41"/>
        <v>0</v>
      </c>
      <c r="AM47" s="61">
        <f t="shared" si="41"/>
        <v>0</v>
      </c>
      <c r="AO47" s="28">
        <f>W47*'EQUIP SUM (UNCLASS)'!AE47</f>
        <v>0</v>
      </c>
      <c r="AP47" s="61">
        <f>X47*'EQUIP SUM (UNCLASS)'!AE47</f>
        <v>0</v>
      </c>
      <c r="AQ47" s="28">
        <f>W47*'EQUIP SUM (UNCLASS)'!AF47</f>
        <v>0</v>
      </c>
      <c r="AR47" s="61">
        <f>X47*'EQUIP SUM (UNCLASS)'!AF47</f>
        <v>0</v>
      </c>
      <c r="AS47" s="28">
        <f>W47*'EQUIP SUM (UNCLASS)'!AG47</f>
        <v>0</v>
      </c>
      <c r="AT47" s="61">
        <f>X47*'EQUIP SUM (UNCLASS)'!AG47</f>
        <v>0</v>
      </c>
      <c r="AU47" s="28">
        <f>W47*'EQUIP SUM (UNCLASS)'!AH47</f>
        <v>0</v>
      </c>
      <c r="AV47" s="61">
        <f>X47*'EQUIP SUM (UNCLASS)'!AH47</f>
        <v>0</v>
      </c>
      <c r="AW47" s="28">
        <f>W47*'EQUIP SUM (UNCLASS)'!AI47/2000</f>
        <v>0</v>
      </c>
      <c r="AX47" s="61">
        <f>X47*'EQUIP SUM (UNCLASS)'!AI47/2000</f>
        <v>0</v>
      </c>
      <c r="AY47" s="28">
        <f>W47*'EQUIP SUM (UNCLASS)'!AJ47</f>
        <v>0</v>
      </c>
      <c r="AZ47" s="61">
        <f>X47*'EQUIP SUM (UNCLASS)'!AJ47</f>
        <v>0</v>
      </c>
      <c r="BA47" s="28">
        <f>W47*'EQUIP SUM (UNCLASS)'!AK47</f>
        <v>0</v>
      </c>
      <c r="BB47" s="61">
        <f>X47*'EQUIP SUM (UNCLASS)'!AK47</f>
        <v>0</v>
      </c>
      <c r="BC47" s="28">
        <f>W47*'EQUIP SUM (UNCLASS)'!AL47</f>
        <v>0</v>
      </c>
      <c r="BD47" s="61">
        <f>X47*'EQUIP SUM (UNCLASS)'!AL47</f>
        <v>0</v>
      </c>
      <c r="BE47" s="28">
        <f>W47*'EQUIP SUM (UNCLASS)'!AM47</f>
        <v>0</v>
      </c>
      <c r="BF47" s="61">
        <f>X47*'EQUIP SUM (UNCLASS)'!AM47</f>
        <v>0</v>
      </c>
      <c r="BH47" s="28">
        <f>Y47*'EQUIP SUM (UNCLASS)'!AO47</f>
        <v>0</v>
      </c>
      <c r="BI47" s="61">
        <f>Y47*'EQUIP SUM (UNCLASS)'!AP47</f>
        <v>0</v>
      </c>
      <c r="BJ47" s="28">
        <f>Y47*'EQUIP SUM (UNCLASS)'!AQ47</f>
        <v>0</v>
      </c>
      <c r="BK47" s="61">
        <f>Y47*'EQUIP SUM (UNCLASS)'!AR47</f>
        <v>0</v>
      </c>
      <c r="BL47" s="28">
        <f>Y47*'EQUIP SUM (UNCLASS)'!AS47</f>
        <v>0</v>
      </c>
      <c r="BM47" s="61">
        <f>Y47*'EQUIP SUM (UNCLASS)'!AT47</f>
        <v>0</v>
      </c>
      <c r="BO47" s="59">
        <v>0</v>
      </c>
      <c r="BP47" s="61">
        <v>0</v>
      </c>
      <c r="BQ47" s="59">
        <v>0</v>
      </c>
      <c r="BR47" s="61">
        <v>0</v>
      </c>
      <c r="CX47" s="37">
        <f t="shared" ref="CX47:DJ47" si="55">CX45</f>
        <v>0</v>
      </c>
      <c r="CY47" s="37">
        <f t="shared" si="55"/>
        <v>0</v>
      </c>
      <c r="CZ47" s="37">
        <f t="shared" si="55"/>
        <v>0</v>
      </c>
      <c r="DA47" s="37">
        <f t="shared" si="55"/>
        <v>0</v>
      </c>
      <c r="DB47" s="37">
        <f t="shared" si="55"/>
        <v>1</v>
      </c>
      <c r="DC47" s="37">
        <f t="shared" si="55"/>
        <v>0</v>
      </c>
      <c r="DD47" s="37">
        <f t="shared" si="55"/>
        <v>0</v>
      </c>
      <c r="DE47" s="37">
        <f t="shared" si="55"/>
        <v>0</v>
      </c>
      <c r="DF47" s="37">
        <f t="shared" si="55"/>
        <v>0</v>
      </c>
      <c r="DG47" s="37">
        <f t="shared" si="55"/>
        <v>0</v>
      </c>
      <c r="DH47" s="37">
        <f t="shared" si="55"/>
        <v>0</v>
      </c>
      <c r="DI47" s="37">
        <f t="shared" si="55"/>
        <v>0</v>
      </c>
      <c r="DJ47" s="37">
        <f t="shared" si="55"/>
        <v>0</v>
      </c>
      <c r="DL47" s="29">
        <f t="shared" si="44"/>
        <v>6</v>
      </c>
      <c r="DM47" s="29">
        <f t="shared" si="44"/>
        <v>18</v>
      </c>
      <c r="DN47" s="29">
        <f t="shared" si="44"/>
        <v>10</v>
      </c>
      <c r="DO47" s="29">
        <f t="shared" si="44"/>
        <v>12</v>
      </c>
      <c r="DQ47" s="31"/>
      <c r="DR47" s="31"/>
    </row>
    <row r="48" spans="1:124" x14ac:dyDescent="0.25">
      <c r="A48" s="249"/>
      <c r="B48" s="105"/>
      <c r="C48" s="103" t="s">
        <v>142</v>
      </c>
      <c r="D48" s="103">
        <f>D47*8.34/2000</f>
        <v>0</v>
      </c>
      <c r="E48" s="103">
        <f>E47*8.34/2000</f>
        <v>0</v>
      </c>
      <c r="F48" s="103">
        <f>F47*8.34/2000</f>
        <v>0</v>
      </c>
      <c r="G48" s="250"/>
      <c r="I48" s="94" t="s">
        <v>254</v>
      </c>
      <c r="J48" s="94" t="s">
        <v>444</v>
      </c>
      <c r="K48" s="95" t="s">
        <v>593</v>
      </c>
      <c r="L48" s="96">
        <f>(CX48*'EQUIP SUM (UNCLASS)'!M48)+(CY48*'EQUIP SUM (UNCLASS)'!N48)+(CZ48*'EQUIP SUM (UNCLASS)'!I48)+(DA48*'EQUIP SUM (UNCLASS)'!Q48)+(DB48*'EQUIP SUM (UNCLASS)'!E48)+(DC48*'EQUIP SUM (UNCLASS)'!H48)+(DD48*'EQUIP SUM (UNCLASS)'!D48)+(DE48*'EQUIP SUM (UNCLASS)'!F48)+(DF48*'EQUIP SUM (UNCLASS)'!G48)+(DG48*'EQUIP SUM (UNCLASS)'!J48)+(DH48*'EQUIP SUM (UNCLASS)'!L48)+(DI48*'EQUIP SUM (UNCLASS)'!K48)+(DJ48*'EQUIP SUM (UNCLASS)'!T48)</f>
        <v>3</v>
      </c>
      <c r="M48" s="55">
        <f>'EQUIP SUM (UNCLASS)'!R48+'EQUIP SUM (UNCLASS)'!S48</f>
        <v>42</v>
      </c>
      <c r="N48" s="85">
        <f>'EQUIP SUM (UNCLASS)'!R48</f>
        <v>21</v>
      </c>
      <c r="O48" s="85">
        <f>'EQUIP SUM (UNCLASS)'!S48:S210</f>
        <v>21</v>
      </c>
      <c r="P48" s="37">
        <v>21</v>
      </c>
      <c r="Q48" s="37">
        <v>4</v>
      </c>
      <c r="R48" s="85">
        <f t="shared" si="39"/>
        <v>0</v>
      </c>
      <c r="S48" s="85">
        <f t="shared" si="39"/>
        <v>17</v>
      </c>
      <c r="T48" s="85">
        <f t="shared" si="4"/>
        <v>17</v>
      </c>
      <c r="U48" s="55">
        <f t="shared" si="1"/>
        <v>-22</v>
      </c>
      <c r="W48" s="37">
        <v>0</v>
      </c>
      <c r="X48" s="37">
        <v>0</v>
      </c>
      <c r="Y48" s="55">
        <f t="shared" si="5"/>
        <v>0</v>
      </c>
      <c r="AA48" s="34">
        <f>W48*'EQUIP SUM (UNCLASS)'!Z48</f>
        <v>0</v>
      </c>
      <c r="AB48" s="61">
        <f>X48*'EQUIP SUM (UNCLASS)'!Z48</f>
        <v>0</v>
      </c>
      <c r="AC48" s="34">
        <f>W48*'EQUIP SUM (UNCLASS)'!AA48</f>
        <v>0</v>
      </c>
      <c r="AD48" s="61">
        <f>X48*'EQUIP SUM (UNCLASS)'!AA48</f>
        <v>0</v>
      </c>
      <c r="AE48" s="34">
        <f>W48*'EQUIP SUM (UNCLASS)'!AB48</f>
        <v>0</v>
      </c>
      <c r="AF48" s="61">
        <f>X48*'EQUIP SUM (UNCLASS)'!AB48</f>
        <v>0</v>
      </c>
      <c r="AH48" s="34">
        <f>W48*'EQUIP SUM (UNCLASS)'!AC48</f>
        <v>0</v>
      </c>
      <c r="AI48" s="61">
        <f>X48*'EQUIP SUM (UNCLASS)'!AC48</f>
        <v>0</v>
      </c>
      <c r="AJ48" s="34">
        <f t="shared" si="40"/>
        <v>0</v>
      </c>
      <c r="AK48" s="61">
        <f t="shared" si="40"/>
        <v>0</v>
      </c>
      <c r="AL48" s="34">
        <f t="shared" si="41"/>
        <v>0</v>
      </c>
      <c r="AM48" s="61">
        <f t="shared" si="41"/>
        <v>0</v>
      </c>
      <c r="AO48" s="28">
        <f>W48*'EQUIP SUM (UNCLASS)'!AE48</f>
        <v>0</v>
      </c>
      <c r="AP48" s="61">
        <f>X48*'EQUIP SUM (UNCLASS)'!AE48</f>
        <v>0</v>
      </c>
      <c r="AQ48" s="28">
        <f>W48*'EQUIP SUM (UNCLASS)'!AF48</f>
        <v>0</v>
      </c>
      <c r="AR48" s="61">
        <f>X48*'EQUIP SUM (UNCLASS)'!AF48</f>
        <v>0</v>
      </c>
      <c r="AS48" s="28">
        <f>W48*'EQUIP SUM (UNCLASS)'!AG48</f>
        <v>0</v>
      </c>
      <c r="AT48" s="61">
        <f>X48*'EQUIP SUM (UNCLASS)'!AG48</f>
        <v>0</v>
      </c>
      <c r="AU48" s="28">
        <f>W48*'EQUIP SUM (UNCLASS)'!AH48</f>
        <v>0</v>
      </c>
      <c r="AV48" s="61">
        <f>X48*'EQUIP SUM (UNCLASS)'!AH48</f>
        <v>0</v>
      </c>
      <c r="AW48" s="28">
        <f>W48*'EQUIP SUM (UNCLASS)'!AI48/2000</f>
        <v>0</v>
      </c>
      <c r="AX48" s="61">
        <f>X48*'EQUIP SUM (UNCLASS)'!AI48/2000</f>
        <v>0</v>
      </c>
      <c r="AY48" s="28">
        <f>W48*'EQUIP SUM (UNCLASS)'!AJ48</f>
        <v>0</v>
      </c>
      <c r="AZ48" s="61">
        <f>X48*'EQUIP SUM (UNCLASS)'!AJ48</f>
        <v>0</v>
      </c>
      <c r="BA48" s="28">
        <f>W48*'EQUIP SUM (UNCLASS)'!AK48</f>
        <v>0</v>
      </c>
      <c r="BB48" s="61">
        <f>X48*'EQUIP SUM (UNCLASS)'!AK48</f>
        <v>0</v>
      </c>
      <c r="BC48" s="28">
        <f>W48*'EQUIP SUM (UNCLASS)'!AL48</f>
        <v>0</v>
      </c>
      <c r="BD48" s="61">
        <f>X48*'EQUIP SUM (UNCLASS)'!AL48</f>
        <v>0</v>
      </c>
      <c r="BE48" s="28">
        <f>W48*'EQUIP SUM (UNCLASS)'!AM48</f>
        <v>0</v>
      </c>
      <c r="BF48" s="61">
        <f>X48*'EQUIP SUM (UNCLASS)'!AM48</f>
        <v>0</v>
      </c>
      <c r="BH48" s="28">
        <f>Y48*'EQUIP SUM (UNCLASS)'!AO48</f>
        <v>0</v>
      </c>
      <c r="BI48" s="61">
        <f>Y48*'EQUIP SUM (UNCLASS)'!AP48</f>
        <v>0</v>
      </c>
      <c r="BJ48" s="28">
        <f>Y48*'EQUIP SUM (UNCLASS)'!AQ48</f>
        <v>0</v>
      </c>
      <c r="BK48" s="61">
        <f>Y48*'EQUIP SUM (UNCLASS)'!AR48</f>
        <v>0</v>
      </c>
      <c r="BL48" s="28">
        <f>Y48*'EQUIP SUM (UNCLASS)'!AS48</f>
        <v>0</v>
      </c>
      <c r="BM48" s="61">
        <f>Y48*'EQUIP SUM (UNCLASS)'!AT48</f>
        <v>0</v>
      </c>
      <c r="BO48" s="28">
        <f>W48*'EQUIP SUM (UNCLASS)'!AX48</f>
        <v>0</v>
      </c>
      <c r="BP48" s="61">
        <f>X48*'EQUIP SUM (UNCLASS)'!AX48</f>
        <v>0</v>
      </c>
      <c r="BQ48" s="28">
        <f>W48*'EQUIP SUM (UNCLASS)'!BB48</f>
        <v>0</v>
      </c>
      <c r="BR48" s="61">
        <f>X48*'EQUIP SUM (UNCLASS)'!BB48</f>
        <v>0</v>
      </c>
      <c r="CX48" s="37">
        <f t="shared" ref="CX48:DJ48" si="56">CX47</f>
        <v>0</v>
      </c>
      <c r="CY48" s="37">
        <f t="shared" si="56"/>
        <v>0</v>
      </c>
      <c r="CZ48" s="37">
        <f t="shared" si="56"/>
        <v>0</v>
      </c>
      <c r="DA48" s="37">
        <f t="shared" si="56"/>
        <v>0</v>
      </c>
      <c r="DB48" s="37">
        <f t="shared" si="56"/>
        <v>1</v>
      </c>
      <c r="DC48" s="37">
        <f t="shared" si="56"/>
        <v>0</v>
      </c>
      <c r="DD48" s="37">
        <f t="shared" si="56"/>
        <v>0</v>
      </c>
      <c r="DE48" s="37">
        <f t="shared" si="56"/>
        <v>0</v>
      </c>
      <c r="DF48" s="37">
        <f t="shared" si="56"/>
        <v>0</v>
      </c>
      <c r="DG48" s="37">
        <f t="shared" si="56"/>
        <v>0</v>
      </c>
      <c r="DH48" s="37">
        <f t="shared" si="56"/>
        <v>0</v>
      </c>
      <c r="DI48" s="37">
        <f t="shared" si="56"/>
        <v>0</v>
      </c>
      <c r="DJ48" s="37">
        <f t="shared" si="56"/>
        <v>0</v>
      </c>
      <c r="DL48" s="29">
        <f t="shared" si="44"/>
        <v>6</v>
      </c>
      <c r="DM48" s="29">
        <f t="shared" si="44"/>
        <v>18</v>
      </c>
      <c r="DN48" s="29">
        <f t="shared" si="44"/>
        <v>10</v>
      </c>
      <c r="DO48" s="29">
        <f t="shared" si="44"/>
        <v>12</v>
      </c>
      <c r="DQ48" s="31"/>
      <c r="DR48" s="31"/>
    </row>
    <row r="49" spans="1:124" x14ac:dyDescent="0.25">
      <c r="A49" s="249"/>
      <c r="B49" s="242" t="s">
        <v>181</v>
      </c>
      <c r="C49" s="242"/>
      <c r="D49" s="242"/>
      <c r="E49" s="242"/>
      <c r="F49" s="242"/>
      <c r="G49" s="250"/>
      <c r="I49" s="94" t="s">
        <v>256</v>
      </c>
      <c r="J49" s="94" t="s">
        <v>67</v>
      </c>
      <c r="K49" s="95" t="s">
        <v>594</v>
      </c>
      <c r="L49" s="96">
        <f>(CX49*'EQUIP SUM (UNCLASS)'!M49)+(CY49*'EQUIP SUM (UNCLASS)'!N49)+(CZ49*'EQUIP SUM (UNCLASS)'!I49)+(DA49*'EQUIP SUM (UNCLASS)'!Q49)+(DB49*'EQUIP SUM (UNCLASS)'!E49)+(DC49*'EQUIP SUM (UNCLASS)'!H49)+(DD49*'EQUIP SUM (UNCLASS)'!D49)+(DE49*'EQUIP SUM (UNCLASS)'!F49)+(DF49*'EQUIP SUM (UNCLASS)'!G49)+(DG49*'EQUIP SUM (UNCLASS)'!J49)+(DH49*'EQUIP SUM (UNCLASS)'!L49)+(DI49*'EQUIP SUM (UNCLASS)'!K49)+(DJ49*'EQUIP SUM (UNCLASS)'!T49)</f>
        <v>26</v>
      </c>
      <c r="M49" s="55">
        <f>'EQUIP SUM (UNCLASS)'!R49+'EQUIP SUM (UNCLASS)'!S49</f>
        <v>0</v>
      </c>
      <c r="N49" s="85">
        <f>'EQUIP SUM (UNCLASS)'!R49</f>
        <v>0</v>
      </c>
      <c r="O49" s="85">
        <f>'EQUIP SUM (UNCLASS)'!S49:S211</f>
        <v>0</v>
      </c>
      <c r="P49" s="37">
        <v>0</v>
      </c>
      <c r="Q49" s="37">
        <v>0</v>
      </c>
      <c r="R49" s="85">
        <f t="shared" si="39"/>
        <v>0</v>
      </c>
      <c r="S49" s="85">
        <f t="shared" si="39"/>
        <v>0</v>
      </c>
      <c r="T49" s="85">
        <f t="shared" si="4"/>
        <v>0</v>
      </c>
      <c r="U49" s="55">
        <f t="shared" si="1"/>
        <v>26</v>
      </c>
      <c r="W49" s="37">
        <v>0</v>
      </c>
      <c r="X49" s="37">
        <v>0</v>
      </c>
      <c r="Y49" s="55">
        <f t="shared" si="5"/>
        <v>0</v>
      </c>
      <c r="AA49" s="34">
        <f>W49*'EQUIP SUM (UNCLASS)'!Z49</f>
        <v>0</v>
      </c>
      <c r="AB49" s="61">
        <f>X49*'EQUIP SUM (UNCLASS)'!Z49</f>
        <v>0</v>
      </c>
      <c r="AC49" s="34">
        <f>W49*'EQUIP SUM (UNCLASS)'!AA49</f>
        <v>0</v>
      </c>
      <c r="AD49" s="61">
        <f>X49*'EQUIP SUM (UNCLASS)'!AA49</f>
        <v>0</v>
      </c>
      <c r="AE49" s="34">
        <f>W49*'EQUIP SUM (UNCLASS)'!AB49</f>
        <v>0</v>
      </c>
      <c r="AF49" s="61">
        <f>X49*'EQUIP SUM (UNCLASS)'!AB49</f>
        <v>0</v>
      </c>
      <c r="AH49" s="34">
        <f>W49*'EQUIP SUM (UNCLASS)'!AC49</f>
        <v>0</v>
      </c>
      <c r="AI49" s="61">
        <f>X49*'EQUIP SUM (UNCLASS)'!AC49</f>
        <v>0</v>
      </c>
      <c r="AJ49" s="34">
        <f t="shared" si="40"/>
        <v>0</v>
      </c>
      <c r="AK49" s="61">
        <f t="shared" si="40"/>
        <v>0</v>
      </c>
      <c r="AL49" s="34">
        <f t="shared" si="41"/>
        <v>0</v>
      </c>
      <c r="AM49" s="61">
        <f t="shared" si="41"/>
        <v>0</v>
      </c>
      <c r="AO49" s="28">
        <f>W49*'EQUIP SUM (UNCLASS)'!AE49</f>
        <v>0</v>
      </c>
      <c r="AP49" s="61">
        <f>X49*'EQUIP SUM (UNCLASS)'!AE49</f>
        <v>0</v>
      </c>
      <c r="AQ49" s="28">
        <f>W49*'EQUIP SUM (UNCLASS)'!AF49</f>
        <v>0</v>
      </c>
      <c r="AR49" s="61">
        <f>X49*'EQUIP SUM (UNCLASS)'!AF49</f>
        <v>0</v>
      </c>
      <c r="AS49" s="28">
        <f>W49*'EQUIP SUM (UNCLASS)'!AG49</f>
        <v>0</v>
      </c>
      <c r="AT49" s="61">
        <f>X49*'EQUIP SUM (UNCLASS)'!AG49</f>
        <v>0</v>
      </c>
      <c r="AU49" s="28">
        <f>W49*'EQUIP SUM (UNCLASS)'!AH49</f>
        <v>0</v>
      </c>
      <c r="AV49" s="61">
        <f>X49*'EQUIP SUM (UNCLASS)'!AH49</f>
        <v>0</v>
      </c>
      <c r="AW49" s="28">
        <f>W49*'EQUIP SUM (UNCLASS)'!AI49/2000</f>
        <v>0</v>
      </c>
      <c r="AX49" s="61">
        <f>X49*'EQUIP SUM (UNCLASS)'!AI49/2000</f>
        <v>0</v>
      </c>
      <c r="AY49" s="28">
        <f>W49*'EQUIP SUM (UNCLASS)'!AJ49</f>
        <v>0</v>
      </c>
      <c r="AZ49" s="61">
        <f>X49*'EQUIP SUM (UNCLASS)'!AJ49</f>
        <v>0</v>
      </c>
      <c r="BA49" s="28">
        <f>W49*'EQUIP SUM (UNCLASS)'!AK49</f>
        <v>0</v>
      </c>
      <c r="BB49" s="61">
        <f>X49*'EQUIP SUM (UNCLASS)'!AK49</f>
        <v>0</v>
      </c>
      <c r="BC49" s="28">
        <f>W49*'EQUIP SUM (UNCLASS)'!AL49</f>
        <v>0</v>
      </c>
      <c r="BD49" s="61">
        <f>X49*'EQUIP SUM (UNCLASS)'!AL49</f>
        <v>0</v>
      </c>
      <c r="BE49" s="28">
        <f>W49*'EQUIP SUM (UNCLASS)'!AM49</f>
        <v>0</v>
      </c>
      <c r="BF49" s="61">
        <f>X49*'EQUIP SUM (UNCLASS)'!AM49</f>
        <v>0</v>
      </c>
      <c r="BH49" s="28">
        <f>Y49*'EQUIP SUM (UNCLASS)'!AO49</f>
        <v>0</v>
      </c>
      <c r="BI49" s="61">
        <f>Y49*'EQUIP SUM (UNCLASS)'!AP49</f>
        <v>0</v>
      </c>
      <c r="BJ49" s="28">
        <f>Y49*'EQUIP SUM (UNCLASS)'!AQ49</f>
        <v>0</v>
      </c>
      <c r="BK49" s="61">
        <f>Y49*'EQUIP SUM (UNCLASS)'!AR49</f>
        <v>0</v>
      </c>
      <c r="BL49" s="28">
        <f>Y49*'EQUIP SUM (UNCLASS)'!AS49</f>
        <v>0</v>
      </c>
      <c r="BM49" s="61">
        <f>Y49*'EQUIP SUM (UNCLASS)'!AT49</f>
        <v>0</v>
      </c>
      <c r="BO49" s="28">
        <f>W49*'EQUIP SUM (UNCLASS)'!AX49</f>
        <v>0</v>
      </c>
      <c r="BP49" s="61">
        <f>X49*'EQUIP SUM (UNCLASS)'!AX49</f>
        <v>0</v>
      </c>
      <c r="BQ49" s="28">
        <f>W49*'EQUIP SUM (UNCLASS)'!BB49</f>
        <v>0</v>
      </c>
      <c r="BR49" s="61">
        <f>X49*'EQUIP SUM (UNCLASS)'!BB49</f>
        <v>0</v>
      </c>
      <c r="CX49" s="37">
        <f t="shared" ref="CX49:DJ49" si="57">CX47</f>
        <v>0</v>
      </c>
      <c r="CY49" s="37">
        <f t="shared" si="57"/>
        <v>0</v>
      </c>
      <c r="CZ49" s="37">
        <f t="shared" si="57"/>
        <v>0</v>
      </c>
      <c r="DA49" s="37">
        <f t="shared" si="57"/>
        <v>0</v>
      </c>
      <c r="DB49" s="37">
        <f t="shared" si="57"/>
        <v>1</v>
      </c>
      <c r="DC49" s="37">
        <f t="shared" si="57"/>
        <v>0</v>
      </c>
      <c r="DD49" s="37">
        <f t="shared" si="57"/>
        <v>0</v>
      </c>
      <c r="DE49" s="37">
        <f t="shared" si="57"/>
        <v>0</v>
      </c>
      <c r="DF49" s="37">
        <f t="shared" si="57"/>
        <v>0</v>
      </c>
      <c r="DG49" s="37">
        <f t="shared" si="57"/>
        <v>0</v>
      </c>
      <c r="DH49" s="37">
        <f t="shared" si="57"/>
        <v>0</v>
      </c>
      <c r="DI49" s="37">
        <f t="shared" si="57"/>
        <v>0</v>
      </c>
      <c r="DJ49" s="37">
        <f t="shared" si="57"/>
        <v>0</v>
      </c>
      <c r="DL49" s="29">
        <f t="shared" si="44"/>
        <v>6</v>
      </c>
      <c r="DM49" s="29">
        <f t="shared" si="44"/>
        <v>18</v>
      </c>
      <c r="DN49" s="29">
        <f t="shared" si="44"/>
        <v>10</v>
      </c>
      <c r="DO49" s="29">
        <f t="shared" si="44"/>
        <v>12</v>
      </c>
      <c r="DQ49" s="31"/>
      <c r="DR49" s="31"/>
    </row>
    <row r="50" spans="1:124" x14ac:dyDescent="0.25">
      <c r="A50" s="249"/>
      <c r="B50" s="101" t="s">
        <v>140</v>
      </c>
      <c r="C50" s="58" t="s">
        <v>150</v>
      </c>
      <c r="D50" s="58" t="s">
        <v>147</v>
      </c>
      <c r="E50" s="58" t="s">
        <v>146</v>
      </c>
      <c r="F50" s="58" t="s">
        <v>148</v>
      </c>
      <c r="G50" s="250"/>
      <c r="I50" s="94" t="s">
        <v>255</v>
      </c>
      <c r="J50" s="94" t="s">
        <v>68</v>
      </c>
      <c r="K50" s="95" t="s">
        <v>594</v>
      </c>
      <c r="L50" s="96">
        <f>(CX50*'EQUIP SUM (UNCLASS)'!M50)+(CY50*'EQUIP SUM (UNCLASS)'!N50)+(CZ50*'EQUIP SUM (UNCLASS)'!I50)+(DA50*'EQUIP SUM (UNCLASS)'!Q50)+(DB50*'EQUIP SUM (UNCLASS)'!E50)+(DC50*'EQUIP SUM (UNCLASS)'!H50)+(DD50*'EQUIP SUM (UNCLASS)'!D50)+(DE50*'EQUIP SUM (UNCLASS)'!F50)+(DF50*'EQUIP SUM (UNCLASS)'!G50)+(DG50*'EQUIP SUM (UNCLASS)'!J50)+(DH50*'EQUIP SUM (UNCLASS)'!L50)+(DI50*'EQUIP SUM (UNCLASS)'!K50)+(DJ50*'EQUIP SUM (UNCLASS)'!T50)</f>
        <v>1</v>
      </c>
      <c r="M50" s="55">
        <f>'EQUIP SUM (UNCLASS)'!R50+'EQUIP SUM (UNCLASS)'!S50</f>
        <v>20</v>
      </c>
      <c r="N50" s="85">
        <f>'EQUIP SUM (UNCLASS)'!R50</f>
        <v>10</v>
      </c>
      <c r="O50" s="85">
        <f>'EQUIP SUM (UNCLASS)'!S50:S212</f>
        <v>10</v>
      </c>
      <c r="P50" s="37">
        <v>10</v>
      </c>
      <c r="Q50" s="37">
        <v>4</v>
      </c>
      <c r="R50" s="85">
        <f t="shared" si="39"/>
        <v>0</v>
      </c>
      <c r="S50" s="85">
        <f t="shared" si="39"/>
        <v>6</v>
      </c>
      <c r="T50" s="85">
        <f t="shared" si="4"/>
        <v>6</v>
      </c>
      <c r="U50" s="55">
        <f t="shared" si="1"/>
        <v>-13</v>
      </c>
      <c r="W50" s="37">
        <v>0</v>
      </c>
      <c r="X50" s="37">
        <v>0</v>
      </c>
      <c r="Y50" s="55">
        <f t="shared" si="5"/>
        <v>0</v>
      </c>
      <c r="AA50" s="34">
        <f>W50*'EQUIP SUM (UNCLASS)'!Z50</f>
        <v>0</v>
      </c>
      <c r="AB50" s="61">
        <f>X50*'EQUIP SUM (UNCLASS)'!Z50</f>
        <v>0</v>
      </c>
      <c r="AC50" s="34">
        <f>W50*'EQUIP SUM (UNCLASS)'!AA50</f>
        <v>0</v>
      </c>
      <c r="AD50" s="61">
        <f>X50*'EQUIP SUM (UNCLASS)'!AA50</f>
        <v>0</v>
      </c>
      <c r="AE50" s="34">
        <f>W50*'EQUIP SUM (UNCLASS)'!AB50</f>
        <v>0</v>
      </c>
      <c r="AF50" s="61">
        <f>X50*'EQUIP SUM (UNCLASS)'!AB50</f>
        <v>0</v>
      </c>
      <c r="AH50" s="34">
        <f>W50*'EQUIP SUM (UNCLASS)'!AC50</f>
        <v>0</v>
      </c>
      <c r="AI50" s="61">
        <f>X50*'EQUIP SUM (UNCLASS)'!AC50</f>
        <v>0</v>
      </c>
      <c r="AJ50" s="34">
        <f t="shared" si="40"/>
        <v>0</v>
      </c>
      <c r="AK50" s="61">
        <f t="shared" si="40"/>
        <v>0</v>
      </c>
      <c r="AL50" s="34">
        <f t="shared" si="41"/>
        <v>0</v>
      </c>
      <c r="AM50" s="61">
        <f t="shared" si="41"/>
        <v>0</v>
      </c>
      <c r="AO50" s="28">
        <f>W50*'EQUIP SUM (UNCLASS)'!AE50</f>
        <v>0</v>
      </c>
      <c r="AP50" s="61">
        <f>X50*'EQUIP SUM (UNCLASS)'!AE50</f>
        <v>0</v>
      </c>
      <c r="AQ50" s="28">
        <f>W50*'EQUIP SUM (UNCLASS)'!AF50</f>
        <v>0</v>
      </c>
      <c r="AR50" s="61">
        <f>X50*'EQUIP SUM (UNCLASS)'!AF50</f>
        <v>0</v>
      </c>
      <c r="AS50" s="28">
        <f>W50*'EQUIP SUM (UNCLASS)'!AG50</f>
        <v>0</v>
      </c>
      <c r="AT50" s="61">
        <f>X50*'EQUIP SUM (UNCLASS)'!AG50</f>
        <v>0</v>
      </c>
      <c r="AU50" s="28">
        <f>W50*'EQUIP SUM (UNCLASS)'!AH50</f>
        <v>0</v>
      </c>
      <c r="AV50" s="61">
        <f>X50*'EQUIP SUM (UNCLASS)'!AH50</f>
        <v>0</v>
      </c>
      <c r="AW50" s="28">
        <f>W50*'EQUIP SUM (UNCLASS)'!AI50/2000</f>
        <v>0</v>
      </c>
      <c r="AX50" s="61">
        <f>X50*'EQUIP SUM (UNCLASS)'!AI50/2000</f>
        <v>0</v>
      </c>
      <c r="AY50" s="28">
        <f>W50*'EQUIP SUM (UNCLASS)'!AJ50</f>
        <v>0</v>
      </c>
      <c r="AZ50" s="61">
        <f>X50*'EQUIP SUM (UNCLASS)'!AJ50</f>
        <v>0</v>
      </c>
      <c r="BA50" s="28">
        <f>W50*'EQUIP SUM (UNCLASS)'!AK50</f>
        <v>0</v>
      </c>
      <c r="BB50" s="61">
        <f>X50*'EQUIP SUM (UNCLASS)'!AK50</f>
        <v>0</v>
      </c>
      <c r="BC50" s="28">
        <f>W50*'EQUIP SUM (UNCLASS)'!AL50</f>
        <v>0</v>
      </c>
      <c r="BD50" s="61">
        <f>X50*'EQUIP SUM (UNCLASS)'!AL50</f>
        <v>0</v>
      </c>
      <c r="BE50" s="28">
        <f>W50*'EQUIP SUM (UNCLASS)'!AM50</f>
        <v>0</v>
      </c>
      <c r="BF50" s="61">
        <f>X50*'EQUIP SUM (UNCLASS)'!AM50</f>
        <v>0</v>
      </c>
      <c r="BH50" s="28">
        <f>Y50*'EQUIP SUM (UNCLASS)'!AO50</f>
        <v>0</v>
      </c>
      <c r="BI50" s="61">
        <f>Y50*'EQUIP SUM (UNCLASS)'!AP50</f>
        <v>0</v>
      </c>
      <c r="BJ50" s="28">
        <f>Y50*'EQUIP SUM (UNCLASS)'!AQ50</f>
        <v>0</v>
      </c>
      <c r="BK50" s="61">
        <f>Y50*'EQUIP SUM (UNCLASS)'!AR50</f>
        <v>0</v>
      </c>
      <c r="BL50" s="28">
        <f>Y50*'EQUIP SUM (UNCLASS)'!AS50</f>
        <v>0</v>
      </c>
      <c r="BM50" s="61">
        <f>Y50*'EQUIP SUM (UNCLASS)'!AT50</f>
        <v>0</v>
      </c>
      <c r="BO50" s="28">
        <f>W50*'EQUIP SUM (UNCLASS)'!AX50</f>
        <v>0</v>
      </c>
      <c r="BP50" s="61">
        <f>X50*'EQUIP SUM (UNCLASS)'!AX50</f>
        <v>0</v>
      </c>
      <c r="BQ50" s="28">
        <f>W50*'EQUIP SUM (UNCLASS)'!BB50</f>
        <v>0</v>
      </c>
      <c r="BR50" s="61">
        <f>X50*'EQUIP SUM (UNCLASS)'!BB50</f>
        <v>0</v>
      </c>
      <c r="CX50" s="37">
        <f t="shared" ref="CX50:DJ50" si="58">CX49</f>
        <v>0</v>
      </c>
      <c r="CY50" s="37">
        <f t="shared" si="58"/>
        <v>0</v>
      </c>
      <c r="CZ50" s="37">
        <f t="shared" si="58"/>
        <v>0</v>
      </c>
      <c r="DA50" s="37">
        <f t="shared" si="58"/>
        <v>0</v>
      </c>
      <c r="DB50" s="37">
        <f t="shared" si="58"/>
        <v>1</v>
      </c>
      <c r="DC50" s="37">
        <f t="shared" si="58"/>
        <v>0</v>
      </c>
      <c r="DD50" s="37">
        <f t="shared" si="58"/>
        <v>0</v>
      </c>
      <c r="DE50" s="37">
        <f t="shared" si="58"/>
        <v>0</v>
      </c>
      <c r="DF50" s="37">
        <f t="shared" si="58"/>
        <v>0</v>
      </c>
      <c r="DG50" s="37">
        <f t="shared" si="58"/>
        <v>0</v>
      </c>
      <c r="DH50" s="37">
        <f t="shared" si="58"/>
        <v>0</v>
      </c>
      <c r="DI50" s="37">
        <f t="shared" si="58"/>
        <v>0</v>
      </c>
      <c r="DJ50" s="37">
        <f t="shared" si="58"/>
        <v>0</v>
      </c>
      <c r="DL50" s="29">
        <f t="shared" si="44"/>
        <v>6</v>
      </c>
      <c r="DM50" s="29">
        <f t="shared" si="44"/>
        <v>18</v>
      </c>
      <c r="DN50" s="29">
        <f t="shared" si="44"/>
        <v>10</v>
      </c>
      <c r="DO50" s="29">
        <f t="shared" si="44"/>
        <v>12</v>
      </c>
      <c r="DQ50" s="31"/>
      <c r="DR50" s="31"/>
    </row>
    <row r="51" spans="1:124" x14ac:dyDescent="0.25">
      <c r="A51" s="249"/>
      <c r="B51" s="102" t="s">
        <v>177</v>
      </c>
      <c r="C51" s="103" t="s">
        <v>179</v>
      </c>
      <c r="D51" s="103">
        <f>E5*G7</f>
        <v>0</v>
      </c>
      <c r="E51" s="103">
        <f>E6*G7</f>
        <v>0</v>
      </c>
      <c r="F51" s="103">
        <f>E7*G7</f>
        <v>0</v>
      </c>
      <c r="G51" s="250"/>
      <c r="I51" s="94" t="s">
        <v>257</v>
      </c>
      <c r="J51" s="94" t="s">
        <v>69</v>
      </c>
      <c r="K51" s="95" t="s">
        <v>594</v>
      </c>
      <c r="L51" s="96">
        <f>(CX51*'EQUIP SUM (UNCLASS)'!M51)+(CY51*'EQUIP SUM (UNCLASS)'!N51)+(CZ51*'EQUIP SUM (UNCLASS)'!I51)+(DA51*'EQUIP SUM (UNCLASS)'!Q51)+(DB51*'EQUIP SUM (UNCLASS)'!E51)+(DC51*'EQUIP SUM (UNCLASS)'!H51)+(DD51*'EQUIP SUM (UNCLASS)'!D51)+(DE51*'EQUIP SUM (UNCLASS)'!F51)+(DF51*'EQUIP SUM (UNCLASS)'!G51)+(DG51*'EQUIP SUM (UNCLASS)'!J51)+(DH51*'EQUIP SUM (UNCLASS)'!L51)+(DI51*'EQUIP SUM (UNCLASS)'!K51)+(DJ51*'EQUIP SUM (UNCLASS)'!T51)</f>
        <v>2</v>
      </c>
      <c r="M51" s="55">
        <f>'EQUIP SUM (UNCLASS)'!R51+'EQUIP SUM (UNCLASS)'!S51</f>
        <v>18</v>
      </c>
      <c r="N51" s="85">
        <f>'EQUIP SUM (UNCLASS)'!R51</f>
        <v>9</v>
      </c>
      <c r="O51" s="85">
        <f>'EQUIP SUM (UNCLASS)'!S51:S213</f>
        <v>9</v>
      </c>
      <c r="P51" s="37">
        <v>9</v>
      </c>
      <c r="Q51" s="37">
        <v>9</v>
      </c>
      <c r="R51" s="85">
        <f t="shared" si="39"/>
        <v>0</v>
      </c>
      <c r="S51" s="85">
        <f t="shared" si="39"/>
        <v>0</v>
      </c>
      <c r="T51" s="85">
        <f t="shared" si="4"/>
        <v>0</v>
      </c>
      <c r="U51" s="55">
        <f t="shared" si="1"/>
        <v>-16</v>
      </c>
      <c r="W51" s="37">
        <v>0</v>
      </c>
      <c r="X51" s="37">
        <v>0</v>
      </c>
      <c r="Y51" s="55">
        <f t="shared" si="5"/>
        <v>0</v>
      </c>
      <c r="AA51" s="34">
        <f>W51*'EQUIP SUM (UNCLASS)'!Z51</f>
        <v>0</v>
      </c>
      <c r="AB51" s="61">
        <f>X51*'EQUIP SUM (UNCLASS)'!Z51</f>
        <v>0</v>
      </c>
      <c r="AC51" s="34">
        <f>W51*'EQUIP SUM (UNCLASS)'!AA51</f>
        <v>0</v>
      </c>
      <c r="AD51" s="61">
        <f>X51*'EQUIP SUM (UNCLASS)'!AA51</f>
        <v>0</v>
      </c>
      <c r="AE51" s="34">
        <f>W51*'EQUIP SUM (UNCLASS)'!AB51</f>
        <v>0</v>
      </c>
      <c r="AF51" s="61">
        <f>X51*'EQUIP SUM (UNCLASS)'!AB51</f>
        <v>0</v>
      </c>
      <c r="AH51" s="34">
        <f>W51*'EQUIP SUM (UNCLASS)'!AC51</f>
        <v>0</v>
      </c>
      <c r="AI51" s="61">
        <f>X51*'EQUIP SUM (UNCLASS)'!AC51</f>
        <v>0</v>
      </c>
      <c r="AJ51" s="34">
        <f t="shared" si="40"/>
        <v>0</v>
      </c>
      <c r="AK51" s="61">
        <f t="shared" si="40"/>
        <v>0</v>
      </c>
      <c r="AL51" s="34">
        <f t="shared" si="41"/>
        <v>0</v>
      </c>
      <c r="AM51" s="61">
        <f t="shared" si="41"/>
        <v>0</v>
      </c>
      <c r="AO51" s="28">
        <f>W51*'EQUIP SUM (UNCLASS)'!AE51</f>
        <v>0</v>
      </c>
      <c r="AP51" s="61">
        <f>X51*'EQUIP SUM (UNCLASS)'!AE51</f>
        <v>0</v>
      </c>
      <c r="AQ51" s="28">
        <f>W51*'EQUIP SUM (UNCLASS)'!AF51</f>
        <v>0</v>
      </c>
      <c r="AR51" s="61">
        <f>X51*'EQUIP SUM (UNCLASS)'!AF51</f>
        <v>0</v>
      </c>
      <c r="AS51" s="28">
        <f>W51*'EQUIP SUM (UNCLASS)'!AG51</f>
        <v>0</v>
      </c>
      <c r="AT51" s="61">
        <f>X51*'EQUIP SUM (UNCLASS)'!AG51</f>
        <v>0</v>
      </c>
      <c r="AU51" s="28">
        <f>W51*'EQUIP SUM (UNCLASS)'!AH51</f>
        <v>0</v>
      </c>
      <c r="AV51" s="61">
        <f>X51*'EQUIP SUM (UNCLASS)'!AH51</f>
        <v>0</v>
      </c>
      <c r="AW51" s="28">
        <f>W51*'EQUIP SUM (UNCLASS)'!AI51/2000</f>
        <v>0</v>
      </c>
      <c r="AX51" s="61">
        <f>X51*'EQUIP SUM (UNCLASS)'!AI51/2000</f>
        <v>0</v>
      </c>
      <c r="AY51" s="28">
        <f>W51*'EQUIP SUM (UNCLASS)'!AJ51</f>
        <v>0</v>
      </c>
      <c r="AZ51" s="61">
        <f>X51*'EQUIP SUM (UNCLASS)'!AJ51</f>
        <v>0</v>
      </c>
      <c r="BA51" s="28">
        <f>W51*'EQUIP SUM (UNCLASS)'!AK51</f>
        <v>0</v>
      </c>
      <c r="BB51" s="61">
        <f>X51*'EQUIP SUM (UNCLASS)'!AK51</f>
        <v>0</v>
      </c>
      <c r="BC51" s="28">
        <f>W51*'EQUIP SUM (UNCLASS)'!AL51</f>
        <v>0</v>
      </c>
      <c r="BD51" s="61">
        <f>X51*'EQUIP SUM (UNCLASS)'!AL51</f>
        <v>0</v>
      </c>
      <c r="BE51" s="28">
        <f>W51*'EQUIP SUM (UNCLASS)'!AM51</f>
        <v>0</v>
      </c>
      <c r="BF51" s="61">
        <f>X51*'EQUIP SUM (UNCLASS)'!AM51</f>
        <v>0</v>
      </c>
      <c r="BH51" s="28">
        <f>Y51*'EQUIP SUM (UNCLASS)'!AO51</f>
        <v>0</v>
      </c>
      <c r="BI51" s="61">
        <f>Y51*'EQUIP SUM (UNCLASS)'!AP51</f>
        <v>0</v>
      </c>
      <c r="BJ51" s="28">
        <f>Y51*'EQUIP SUM (UNCLASS)'!AQ51</f>
        <v>0</v>
      </c>
      <c r="BK51" s="61">
        <f>Y51*'EQUIP SUM (UNCLASS)'!AR51</f>
        <v>0</v>
      </c>
      <c r="BL51" s="28">
        <f>Y51*'EQUIP SUM (UNCLASS)'!AS51</f>
        <v>0</v>
      </c>
      <c r="BM51" s="61">
        <f>Y51*'EQUIP SUM (UNCLASS)'!AT51</f>
        <v>0</v>
      </c>
      <c r="BO51" s="28">
        <f>W51*'EQUIP SUM (UNCLASS)'!AX51</f>
        <v>0</v>
      </c>
      <c r="BP51" s="61">
        <f>X51*'EQUIP SUM (UNCLASS)'!AX51</f>
        <v>0</v>
      </c>
      <c r="BQ51" s="28">
        <f>W51*'EQUIP SUM (UNCLASS)'!BB51</f>
        <v>0</v>
      </c>
      <c r="BR51" s="61">
        <f>X51*'EQUIP SUM (UNCLASS)'!BB51</f>
        <v>0</v>
      </c>
      <c r="CX51" s="37">
        <f t="shared" ref="CX51:DJ51" si="59">CX49</f>
        <v>0</v>
      </c>
      <c r="CY51" s="37">
        <f t="shared" si="59"/>
        <v>0</v>
      </c>
      <c r="CZ51" s="37">
        <f t="shared" si="59"/>
        <v>0</v>
      </c>
      <c r="DA51" s="37">
        <f t="shared" si="59"/>
        <v>0</v>
      </c>
      <c r="DB51" s="37">
        <f t="shared" si="59"/>
        <v>1</v>
      </c>
      <c r="DC51" s="37">
        <f t="shared" si="59"/>
        <v>0</v>
      </c>
      <c r="DD51" s="37">
        <f t="shared" si="59"/>
        <v>0</v>
      </c>
      <c r="DE51" s="37">
        <f t="shared" si="59"/>
        <v>0</v>
      </c>
      <c r="DF51" s="37">
        <f t="shared" si="59"/>
        <v>0</v>
      </c>
      <c r="DG51" s="37">
        <f t="shared" si="59"/>
        <v>0</v>
      </c>
      <c r="DH51" s="37">
        <f t="shared" si="59"/>
        <v>0</v>
      </c>
      <c r="DI51" s="37">
        <f t="shared" si="59"/>
        <v>0</v>
      </c>
      <c r="DJ51" s="37">
        <f t="shared" si="59"/>
        <v>0</v>
      </c>
      <c r="DL51" s="29">
        <f t="shared" si="44"/>
        <v>6</v>
      </c>
      <c r="DM51" s="29">
        <f t="shared" si="44"/>
        <v>18</v>
      </c>
      <c r="DN51" s="29">
        <f t="shared" si="44"/>
        <v>10</v>
      </c>
      <c r="DO51" s="29">
        <f t="shared" si="44"/>
        <v>12</v>
      </c>
      <c r="DQ51" s="31"/>
      <c r="DR51" s="31"/>
    </row>
    <row r="52" spans="1:124" x14ac:dyDescent="0.25">
      <c r="A52" s="249"/>
      <c r="B52" s="102" t="s">
        <v>178</v>
      </c>
      <c r="C52" s="103" t="s">
        <v>142</v>
      </c>
      <c r="D52" s="103">
        <f>D51/2000</f>
        <v>0</v>
      </c>
      <c r="E52" s="103">
        <f>E51/2000</f>
        <v>0</v>
      </c>
      <c r="F52" s="103">
        <f>F51/2000</f>
        <v>0</v>
      </c>
      <c r="G52" s="250"/>
      <c r="I52" s="94" t="s">
        <v>258</v>
      </c>
      <c r="J52" s="94" t="s">
        <v>113</v>
      </c>
      <c r="K52" s="95" t="s">
        <v>594</v>
      </c>
      <c r="L52" s="96">
        <f>(CX52*'EQUIP SUM (UNCLASS)'!M52)+(CY52*'EQUIP SUM (UNCLASS)'!N52)+(CZ52*'EQUIP SUM (UNCLASS)'!I52)+(DA52*'EQUIP SUM (UNCLASS)'!Q52)+(DB52*'EQUIP SUM (UNCLASS)'!E52)+(DC52*'EQUIP SUM (UNCLASS)'!H52)+(DD52*'EQUIP SUM (UNCLASS)'!D52)+(DE52*'EQUIP SUM (UNCLASS)'!F52)+(DF52*'EQUIP SUM (UNCLASS)'!G52)+(DG52*'EQUIP SUM (UNCLASS)'!J52)+(DH52*'EQUIP SUM (UNCLASS)'!L52)+(DI52*'EQUIP SUM (UNCLASS)'!K52)+(DJ52*'EQUIP SUM (UNCLASS)'!T52)</f>
        <v>1</v>
      </c>
      <c r="M52" s="55">
        <f>'EQUIP SUM (UNCLASS)'!R52+'EQUIP SUM (UNCLASS)'!S52</f>
        <v>4</v>
      </c>
      <c r="N52" s="85">
        <f>'EQUIP SUM (UNCLASS)'!R52</f>
        <v>2</v>
      </c>
      <c r="O52" s="85">
        <f>'EQUIP SUM (UNCLASS)'!S52:S214</f>
        <v>2</v>
      </c>
      <c r="P52" s="37">
        <v>2</v>
      </c>
      <c r="Q52" s="37">
        <v>2</v>
      </c>
      <c r="R52" s="85">
        <f t="shared" si="39"/>
        <v>0</v>
      </c>
      <c r="S52" s="85">
        <f t="shared" si="39"/>
        <v>0</v>
      </c>
      <c r="T52" s="85">
        <f t="shared" si="4"/>
        <v>0</v>
      </c>
      <c r="U52" s="55">
        <f t="shared" si="1"/>
        <v>-3</v>
      </c>
      <c r="W52" s="37">
        <v>0</v>
      </c>
      <c r="X52" s="37">
        <v>0</v>
      </c>
      <c r="Y52" s="55">
        <f t="shared" si="5"/>
        <v>0</v>
      </c>
      <c r="AA52" s="34">
        <f>W52*'EQUIP SUM (UNCLASS)'!Z52</f>
        <v>0</v>
      </c>
      <c r="AB52" s="61">
        <f>X52*'EQUIP SUM (UNCLASS)'!Z52</f>
        <v>0</v>
      </c>
      <c r="AC52" s="34">
        <f>W52*'EQUIP SUM (UNCLASS)'!AA52</f>
        <v>0</v>
      </c>
      <c r="AD52" s="61">
        <f>X52*'EQUIP SUM (UNCLASS)'!AA52</f>
        <v>0</v>
      </c>
      <c r="AE52" s="34">
        <f>W52*'EQUIP SUM (UNCLASS)'!AB52</f>
        <v>0</v>
      </c>
      <c r="AF52" s="61">
        <f>X52*'EQUIP SUM (UNCLASS)'!AB52</f>
        <v>0</v>
      </c>
      <c r="AH52" s="34">
        <f>W52*'EQUIP SUM (UNCLASS)'!AC52</f>
        <v>0</v>
      </c>
      <c r="AI52" s="61">
        <f>X52*'EQUIP SUM (UNCLASS)'!AC52</f>
        <v>0</v>
      </c>
      <c r="AJ52" s="34">
        <f t="shared" si="40"/>
        <v>0</v>
      </c>
      <c r="AK52" s="61">
        <f t="shared" si="40"/>
        <v>0</v>
      </c>
      <c r="AL52" s="34">
        <f t="shared" si="41"/>
        <v>0</v>
      </c>
      <c r="AM52" s="61">
        <f t="shared" si="41"/>
        <v>0</v>
      </c>
      <c r="AO52" s="28">
        <f>W52*'EQUIP SUM (UNCLASS)'!AE52</f>
        <v>0</v>
      </c>
      <c r="AP52" s="61">
        <f>X52*'EQUIP SUM (UNCLASS)'!AE52</f>
        <v>0</v>
      </c>
      <c r="AQ52" s="28">
        <f>W52*'EQUIP SUM (UNCLASS)'!AF52</f>
        <v>0</v>
      </c>
      <c r="AR52" s="61">
        <f>X52*'EQUIP SUM (UNCLASS)'!AF52</f>
        <v>0</v>
      </c>
      <c r="AS52" s="28">
        <f>W52*'EQUIP SUM (UNCLASS)'!AG52</f>
        <v>0</v>
      </c>
      <c r="AT52" s="61">
        <f>X52*'EQUIP SUM (UNCLASS)'!AG52</f>
        <v>0</v>
      </c>
      <c r="AU52" s="28">
        <f>W52*'EQUIP SUM (UNCLASS)'!AH52</f>
        <v>0</v>
      </c>
      <c r="AV52" s="61">
        <f>X52*'EQUIP SUM (UNCLASS)'!AH52</f>
        <v>0</v>
      </c>
      <c r="AW52" s="28">
        <f>W52*'EQUIP SUM (UNCLASS)'!AI52/2000</f>
        <v>0</v>
      </c>
      <c r="AX52" s="61">
        <f>X52*'EQUIP SUM (UNCLASS)'!AI52/2000</f>
        <v>0</v>
      </c>
      <c r="AY52" s="28">
        <f>W52*'EQUIP SUM (UNCLASS)'!AJ52</f>
        <v>0</v>
      </c>
      <c r="AZ52" s="61">
        <f>X52*'EQUIP SUM (UNCLASS)'!AJ52</f>
        <v>0</v>
      </c>
      <c r="BA52" s="28">
        <f>W52*'EQUIP SUM (UNCLASS)'!AK52</f>
        <v>0</v>
      </c>
      <c r="BB52" s="61">
        <f>X52*'EQUIP SUM (UNCLASS)'!AK52</f>
        <v>0</v>
      </c>
      <c r="BC52" s="28">
        <f>W52*'EQUIP SUM (UNCLASS)'!AL52</f>
        <v>0</v>
      </c>
      <c r="BD52" s="61">
        <f>X52*'EQUIP SUM (UNCLASS)'!AL52</f>
        <v>0</v>
      </c>
      <c r="BE52" s="28">
        <f>W52*'EQUIP SUM (UNCLASS)'!AM52</f>
        <v>0</v>
      </c>
      <c r="BF52" s="61">
        <f>X52*'EQUIP SUM (UNCLASS)'!AM52</f>
        <v>0</v>
      </c>
      <c r="BH52" s="28">
        <f>Y52*'EQUIP SUM (UNCLASS)'!AO52</f>
        <v>0</v>
      </c>
      <c r="BI52" s="61">
        <f>Y52*'EQUIP SUM (UNCLASS)'!AP52</f>
        <v>0</v>
      </c>
      <c r="BJ52" s="28">
        <f>Y52*'EQUIP SUM (UNCLASS)'!AQ52</f>
        <v>0</v>
      </c>
      <c r="BK52" s="61">
        <f>Y52*'EQUIP SUM (UNCLASS)'!AR52</f>
        <v>0</v>
      </c>
      <c r="BL52" s="28">
        <f>Y52*'EQUIP SUM (UNCLASS)'!AS52</f>
        <v>0</v>
      </c>
      <c r="BM52" s="61">
        <f>Y52*'EQUIP SUM (UNCLASS)'!AT52</f>
        <v>0</v>
      </c>
      <c r="BO52" s="28">
        <f>W52*'EQUIP SUM (UNCLASS)'!AX52</f>
        <v>0</v>
      </c>
      <c r="BP52" s="61">
        <f>X52*'EQUIP SUM (UNCLASS)'!AX52</f>
        <v>0</v>
      </c>
      <c r="BQ52" s="28">
        <f>W52*'EQUIP SUM (UNCLASS)'!BB52</f>
        <v>0</v>
      </c>
      <c r="BR52" s="61">
        <f>X52*'EQUIP SUM (UNCLASS)'!BB52</f>
        <v>0</v>
      </c>
      <c r="CX52" s="37">
        <f t="shared" ref="CX52:DJ52" si="60">CX51</f>
        <v>0</v>
      </c>
      <c r="CY52" s="37">
        <f t="shared" si="60"/>
        <v>0</v>
      </c>
      <c r="CZ52" s="37">
        <f t="shared" si="60"/>
        <v>0</v>
      </c>
      <c r="DA52" s="37">
        <f t="shared" si="60"/>
        <v>0</v>
      </c>
      <c r="DB52" s="37">
        <f t="shared" si="60"/>
        <v>1</v>
      </c>
      <c r="DC52" s="37">
        <f t="shared" si="60"/>
        <v>0</v>
      </c>
      <c r="DD52" s="37">
        <f t="shared" si="60"/>
        <v>0</v>
      </c>
      <c r="DE52" s="37">
        <f t="shared" si="60"/>
        <v>0</v>
      </c>
      <c r="DF52" s="37">
        <f t="shared" si="60"/>
        <v>0</v>
      </c>
      <c r="DG52" s="37">
        <f t="shared" si="60"/>
        <v>0</v>
      </c>
      <c r="DH52" s="37">
        <f t="shared" si="60"/>
        <v>0</v>
      </c>
      <c r="DI52" s="37">
        <f t="shared" si="60"/>
        <v>0</v>
      </c>
      <c r="DJ52" s="37">
        <f t="shared" si="60"/>
        <v>0</v>
      </c>
      <c r="DL52" s="29">
        <f t="shared" ref="DL52:DO67" si="61">DL51</f>
        <v>6</v>
      </c>
      <c r="DM52" s="29">
        <f t="shared" si="61"/>
        <v>18</v>
      </c>
      <c r="DN52" s="29">
        <f t="shared" si="61"/>
        <v>10</v>
      </c>
      <c r="DO52" s="29">
        <f t="shared" si="61"/>
        <v>12</v>
      </c>
      <c r="DQ52" s="31"/>
      <c r="DR52" s="31"/>
    </row>
    <row r="53" spans="1:124" x14ac:dyDescent="0.25">
      <c r="A53" s="249"/>
      <c r="B53" s="105"/>
      <c r="C53" s="103" t="s">
        <v>180</v>
      </c>
      <c r="D53" s="103">
        <f>D52/7</f>
        <v>0</v>
      </c>
      <c r="E53" s="103">
        <f>E52/7</f>
        <v>0</v>
      </c>
      <c r="F53" s="103">
        <f>F52/7</f>
        <v>0</v>
      </c>
      <c r="G53" s="250"/>
      <c r="I53" s="94" t="s">
        <v>259</v>
      </c>
      <c r="J53" s="94" t="s">
        <v>114</v>
      </c>
      <c r="K53" s="95" t="s">
        <v>594</v>
      </c>
      <c r="L53" s="96">
        <f>(CX53*'EQUIP SUM (UNCLASS)'!M53)+(CY53*'EQUIP SUM (UNCLASS)'!N53)+(CZ53*'EQUIP SUM (UNCLASS)'!I53)+(DA53*'EQUIP SUM (UNCLASS)'!Q53)+(DB53*'EQUIP SUM (UNCLASS)'!E53)+(DC53*'EQUIP SUM (UNCLASS)'!H53)+(DD53*'EQUIP SUM (UNCLASS)'!D53)+(DE53*'EQUIP SUM (UNCLASS)'!F53)+(DF53*'EQUIP SUM (UNCLASS)'!G53)+(DG53*'EQUIP SUM (UNCLASS)'!J53)+(DH53*'EQUIP SUM (UNCLASS)'!L53)+(DI53*'EQUIP SUM (UNCLASS)'!K53)+(DJ53*'EQUIP SUM (UNCLASS)'!T53)</f>
        <v>0</v>
      </c>
      <c r="M53" s="55">
        <f>'EQUIP SUM (UNCLASS)'!R53+'EQUIP SUM (UNCLASS)'!S53</f>
        <v>2</v>
      </c>
      <c r="N53" s="85">
        <f>'EQUIP SUM (UNCLASS)'!R53</f>
        <v>1</v>
      </c>
      <c r="O53" s="85">
        <f>'EQUIP SUM (UNCLASS)'!S53:S215</f>
        <v>1</v>
      </c>
      <c r="P53" s="37">
        <v>1</v>
      </c>
      <c r="Q53" s="37">
        <v>1</v>
      </c>
      <c r="R53" s="85">
        <f t="shared" si="39"/>
        <v>0</v>
      </c>
      <c r="S53" s="85">
        <f t="shared" si="39"/>
        <v>0</v>
      </c>
      <c r="T53" s="85">
        <f t="shared" si="4"/>
        <v>0</v>
      </c>
      <c r="U53" s="55">
        <f t="shared" si="1"/>
        <v>-2</v>
      </c>
      <c r="W53" s="37">
        <v>0</v>
      </c>
      <c r="X53" s="37">
        <v>0</v>
      </c>
      <c r="Y53" s="55">
        <f t="shared" si="5"/>
        <v>0</v>
      </c>
      <c r="AA53" s="34">
        <f>W53*'EQUIP SUM (UNCLASS)'!Z53</f>
        <v>0</v>
      </c>
      <c r="AB53" s="61">
        <f>X53*'EQUIP SUM (UNCLASS)'!Z53</f>
        <v>0</v>
      </c>
      <c r="AC53" s="34">
        <f>W53*'EQUIP SUM (UNCLASS)'!AA53</f>
        <v>0</v>
      </c>
      <c r="AD53" s="61">
        <f>X53*'EQUIP SUM (UNCLASS)'!AA53</f>
        <v>0</v>
      </c>
      <c r="AE53" s="34">
        <f>W53*'EQUIP SUM (UNCLASS)'!AB53</f>
        <v>0</v>
      </c>
      <c r="AF53" s="61">
        <f>X53*'EQUIP SUM (UNCLASS)'!AB53</f>
        <v>0</v>
      </c>
      <c r="AH53" s="34">
        <f>W53*'EQUIP SUM (UNCLASS)'!AC53</f>
        <v>0</v>
      </c>
      <c r="AI53" s="61">
        <f>X53*'EQUIP SUM (UNCLASS)'!AC53</f>
        <v>0</v>
      </c>
      <c r="AJ53" s="34">
        <f t="shared" si="40"/>
        <v>0</v>
      </c>
      <c r="AK53" s="61">
        <f t="shared" si="40"/>
        <v>0</v>
      </c>
      <c r="AL53" s="34">
        <f t="shared" si="41"/>
        <v>0</v>
      </c>
      <c r="AM53" s="61">
        <f t="shared" si="41"/>
        <v>0</v>
      </c>
      <c r="AO53" s="28">
        <f>W53*'EQUIP SUM (UNCLASS)'!AE53</f>
        <v>0</v>
      </c>
      <c r="AP53" s="61">
        <f>X53*'EQUIP SUM (UNCLASS)'!AE53</f>
        <v>0</v>
      </c>
      <c r="AQ53" s="28">
        <f>W53*'EQUIP SUM (UNCLASS)'!AF53</f>
        <v>0</v>
      </c>
      <c r="AR53" s="61">
        <f>X53*'EQUIP SUM (UNCLASS)'!AF53</f>
        <v>0</v>
      </c>
      <c r="AS53" s="28">
        <f>W53*'EQUIP SUM (UNCLASS)'!AG53</f>
        <v>0</v>
      </c>
      <c r="AT53" s="61">
        <f>X53*'EQUIP SUM (UNCLASS)'!AG53</f>
        <v>0</v>
      </c>
      <c r="AU53" s="28">
        <f>W53*'EQUIP SUM (UNCLASS)'!AH53</f>
        <v>0</v>
      </c>
      <c r="AV53" s="61">
        <f>X53*'EQUIP SUM (UNCLASS)'!AH53</f>
        <v>0</v>
      </c>
      <c r="AW53" s="28">
        <f>W53*'EQUIP SUM (UNCLASS)'!AI53/2000</f>
        <v>0</v>
      </c>
      <c r="AX53" s="61">
        <f>X53*'EQUIP SUM (UNCLASS)'!AI53/2000</f>
        <v>0</v>
      </c>
      <c r="AY53" s="28">
        <f>W53*'EQUIP SUM (UNCLASS)'!AJ53</f>
        <v>0</v>
      </c>
      <c r="AZ53" s="61">
        <f>X53*'EQUIP SUM (UNCLASS)'!AJ53</f>
        <v>0</v>
      </c>
      <c r="BA53" s="28">
        <f>W53*'EQUIP SUM (UNCLASS)'!AK53</f>
        <v>0</v>
      </c>
      <c r="BB53" s="61">
        <f>X53*'EQUIP SUM (UNCLASS)'!AK53</f>
        <v>0</v>
      </c>
      <c r="BC53" s="28">
        <f>W53*'EQUIP SUM (UNCLASS)'!AL53</f>
        <v>0</v>
      </c>
      <c r="BD53" s="61">
        <f>X53*'EQUIP SUM (UNCLASS)'!AL53</f>
        <v>0</v>
      </c>
      <c r="BE53" s="28">
        <f>W53*'EQUIP SUM (UNCLASS)'!AM53</f>
        <v>0</v>
      </c>
      <c r="BF53" s="61">
        <f>X53*'EQUIP SUM (UNCLASS)'!AM53</f>
        <v>0</v>
      </c>
      <c r="BH53" s="28">
        <f>Y53*'EQUIP SUM (UNCLASS)'!AO53</f>
        <v>0</v>
      </c>
      <c r="BI53" s="61">
        <f>Y53*'EQUIP SUM (UNCLASS)'!AP53</f>
        <v>0</v>
      </c>
      <c r="BJ53" s="28">
        <f>Y53*'EQUIP SUM (UNCLASS)'!AQ53</f>
        <v>0</v>
      </c>
      <c r="BK53" s="61">
        <f>Y53*'EQUIP SUM (UNCLASS)'!AR53</f>
        <v>0</v>
      </c>
      <c r="BL53" s="28">
        <f>Y53*'EQUIP SUM (UNCLASS)'!AS53</f>
        <v>0</v>
      </c>
      <c r="BM53" s="61">
        <f>Y53*'EQUIP SUM (UNCLASS)'!AT53</f>
        <v>0</v>
      </c>
      <c r="BO53" s="28">
        <f>W53*'EQUIP SUM (UNCLASS)'!AX53</f>
        <v>0</v>
      </c>
      <c r="BP53" s="61">
        <f>X53*'EQUIP SUM (UNCLASS)'!AX53</f>
        <v>0</v>
      </c>
      <c r="BQ53" s="28">
        <f>W53*'EQUIP SUM (UNCLASS)'!BB53</f>
        <v>0</v>
      </c>
      <c r="BR53" s="61">
        <f>X53*'EQUIP SUM (UNCLASS)'!BB53</f>
        <v>0</v>
      </c>
      <c r="CX53" s="37">
        <f t="shared" ref="CX53:DJ53" si="62">CX51</f>
        <v>0</v>
      </c>
      <c r="CY53" s="37">
        <f t="shared" si="62"/>
        <v>0</v>
      </c>
      <c r="CZ53" s="37">
        <f t="shared" si="62"/>
        <v>0</v>
      </c>
      <c r="DA53" s="37">
        <f t="shared" si="62"/>
        <v>0</v>
      </c>
      <c r="DB53" s="37">
        <f t="shared" si="62"/>
        <v>1</v>
      </c>
      <c r="DC53" s="37">
        <f t="shared" si="62"/>
        <v>0</v>
      </c>
      <c r="DD53" s="37">
        <f t="shared" si="62"/>
        <v>0</v>
      </c>
      <c r="DE53" s="37">
        <f t="shared" si="62"/>
        <v>0</v>
      </c>
      <c r="DF53" s="37">
        <f t="shared" si="62"/>
        <v>0</v>
      </c>
      <c r="DG53" s="37">
        <f t="shared" si="62"/>
        <v>0</v>
      </c>
      <c r="DH53" s="37">
        <f t="shared" si="62"/>
        <v>0</v>
      </c>
      <c r="DI53" s="37">
        <f t="shared" si="62"/>
        <v>0</v>
      </c>
      <c r="DJ53" s="37">
        <f t="shared" si="62"/>
        <v>0</v>
      </c>
      <c r="DL53" s="29">
        <f t="shared" si="61"/>
        <v>6</v>
      </c>
      <c r="DM53" s="29">
        <f t="shared" si="61"/>
        <v>18</v>
      </c>
      <c r="DN53" s="29">
        <f t="shared" si="61"/>
        <v>10</v>
      </c>
      <c r="DO53" s="29">
        <f t="shared" si="61"/>
        <v>12</v>
      </c>
      <c r="DQ53" s="31"/>
      <c r="DR53" s="31"/>
    </row>
    <row r="54" spans="1:124" x14ac:dyDescent="0.25">
      <c r="A54" s="249"/>
      <c r="B54" s="242" t="s">
        <v>182</v>
      </c>
      <c r="C54" s="242"/>
      <c r="D54" s="242"/>
      <c r="E54" s="242"/>
      <c r="F54" s="242"/>
      <c r="G54" s="250"/>
      <c r="I54" s="94" t="s">
        <v>260</v>
      </c>
      <c r="J54" s="94" t="s">
        <v>70</v>
      </c>
      <c r="K54" s="95" t="s">
        <v>594</v>
      </c>
      <c r="L54" s="96">
        <f>(CX54*'EQUIP SUM (UNCLASS)'!M54)+(CY54*'EQUIP SUM (UNCLASS)'!N54)+(CZ54*'EQUIP SUM (UNCLASS)'!I54)+(DA54*'EQUIP SUM (UNCLASS)'!Q54)+(DB54*'EQUIP SUM (UNCLASS)'!E54)+(DC54*'EQUIP SUM (UNCLASS)'!H54)+(DD54*'EQUIP SUM (UNCLASS)'!D54)+(DE54*'EQUIP SUM (UNCLASS)'!F54)+(DF54*'EQUIP SUM (UNCLASS)'!G54)+(DG54*'EQUIP SUM (UNCLASS)'!J54)+(DH54*'EQUIP SUM (UNCLASS)'!L54)+(DI54*'EQUIP SUM (UNCLASS)'!K54)+(DJ54*'EQUIP SUM (UNCLASS)'!T54)</f>
        <v>2</v>
      </c>
      <c r="M54" s="55">
        <f>'EQUIP SUM (UNCLASS)'!R54+'EQUIP SUM (UNCLASS)'!S54</f>
        <v>0</v>
      </c>
      <c r="N54" s="85">
        <f>'EQUIP SUM (UNCLASS)'!R54</f>
        <v>0</v>
      </c>
      <c r="O54" s="85">
        <f>'EQUIP SUM (UNCLASS)'!S54:S216</f>
        <v>0</v>
      </c>
      <c r="P54" s="37">
        <v>0</v>
      </c>
      <c r="Q54" s="37">
        <v>0</v>
      </c>
      <c r="R54" s="85">
        <f t="shared" si="39"/>
        <v>0</v>
      </c>
      <c r="S54" s="85">
        <f t="shared" si="39"/>
        <v>0</v>
      </c>
      <c r="T54" s="85">
        <f t="shared" si="4"/>
        <v>0</v>
      </c>
      <c r="U54" s="55">
        <f t="shared" si="1"/>
        <v>2</v>
      </c>
      <c r="W54" s="37">
        <v>0</v>
      </c>
      <c r="X54" s="37">
        <v>0</v>
      </c>
      <c r="Y54" s="55">
        <f t="shared" si="5"/>
        <v>0</v>
      </c>
      <c r="AA54" s="34">
        <f>W54*'EQUIP SUM (UNCLASS)'!Z54</f>
        <v>0</v>
      </c>
      <c r="AB54" s="61">
        <f>X54*'EQUIP SUM (UNCLASS)'!Z54</f>
        <v>0</v>
      </c>
      <c r="AC54" s="34">
        <f>W54*'EQUIP SUM (UNCLASS)'!AA54</f>
        <v>0</v>
      </c>
      <c r="AD54" s="61">
        <f>X54*'EQUIP SUM (UNCLASS)'!AA54</f>
        <v>0</v>
      </c>
      <c r="AE54" s="34">
        <f>W54*'EQUIP SUM (UNCLASS)'!AB54</f>
        <v>0</v>
      </c>
      <c r="AF54" s="61">
        <f>X54*'EQUIP SUM (UNCLASS)'!AB54</f>
        <v>0</v>
      </c>
      <c r="AH54" s="34">
        <f>W54*'EQUIP SUM (UNCLASS)'!AC54</f>
        <v>0</v>
      </c>
      <c r="AI54" s="61">
        <f>X54*'EQUIP SUM (UNCLASS)'!AC54</f>
        <v>0</v>
      </c>
      <c r="AJ54" s="34">
        <f t="shared" si="40"/>
        <v>0</v>
      </c>
      <c r="AK54" s="61">
        <f t="shared" si="40"/>
        <v>0</v>
      </c>
      <c r="AL54" s="34">
        <f t="shared" si="41"/>
        <v>0</v>
      </c>
      <c r="AM54" s="61">
        <f t="shared" si="41"/>
        <v>0</v>
      </c>
      <c r="AO54" s="28">
        <f>W54*'EQUIP SUM (UNCLASS)'!AE54</f>
        <v>0</v>
      </c>
      <c r="AP54" s="61">
        <f>X54*'EQUIP SUM (UNCLASS)'!AE54</f>
        <v>0</v>
      </c>
      <c r="AQ54" s="28">
        <f>W54*'EQUIP SUM (UNCLASS)'!AF54</f>
        <v>0</v>
      </c>
      <c r="AR54" s="61">
        <f>X54*'EQUIP SUM (UNCLASS)'!AF54</f>
        <v>0</v>
      </c>
      <c r="AS54" s="28">
        <f>W54*'EQUIP SUM (UNCLASS)'!AG54</f>
        <v>0</v>
      </c>
      <c r="AT54" s="61">
        <f>X54*'EQUIP SUM (UNCLASS)'!AG54</f>
        <v>0</v>
      </c>
      <c r="AU54" s="28">
        <f>W54*'EQUIP SUM (UNCLASS)'!AH54</f>
        <v>0</v>
      </c>
      <c r="AV54" s="61">
        <f>X54*'EQUIP SUM (UNCLASS)'!AH54</f>
        <v>0</v>
      </c>
      <c r="AW54" s="28">
        <f>W54*'EQUIP SUM (UNCLASS)'!AI54/2000</f>
        <v>0</v>
      </c>
      <c r="AX54" s="61">
        <f>X54*'EQUIP SUM (UNCLASS)'!AI54/2000</f>
        <v>0</v>
      </c>
      <c r="AY54" s="28">
        <f>W54*'EQUIP SUM (UNCLASS)'!AJ54</f>
        <v>0</v>
      </c>
      <c r="AZ54" s="61">
        <f>X54*'EQUIP SUM (UNCLASS)'!AJ54</f>
        <v>0</v>
      </c>
      <c r="BA54" s="28">
        <f>W54*'EQUIP SUM (UNCLASS)'!AK54</f>
        <v>0</v>
      </c>
      <c r="BB54" s="61">
        <f>X54*'EQUIP SUM (UNCLASS)'!AK54</f>
        <v>0</v>
      </c>
      <c r="BC54" s="28">
        <f>W54*'EQUIP SUM (UNCLASS)'!AL54</f>
        <v>0</v>
      </c>
      <c r="BD54" s="61">
        <f>X54*'EQUIP SUM (UNCLASS)'!AL54</f>
        <v>0</v>
      </c>
      <c r="BE54" s="28">
        <f>W54*'EQUIP SUM (UNCLASS)'!AM54</f>
        <v>0</v>
      </c>
      <c r="BF54" s="61">
        <f>X54*'EQUIP SUM (UNCLASS)'!AM54</f>
        <v>0</v>
      </c>
      <c r="BH54" s="28">
        <f>Y54*'EQUIP SUM (UNCLASS)'!AO54</f>
        <v>0</v>
      </c>
      <c r="BI54" s="61">
        <f>Y54*'EQUIP SUM (UNCLASS)'!AP54</f>
        <v>0</v>
      </c>
      <c r="BJ54" s="28">
        <f>Y54*'EQUIP SUM (UNCLASS)'!AQ54</f>
        <v>0</v>
      </c>
      <c r="BK54" s="61">
        <f>Y54*'EQUIP SUM (UNCLASS)'!AR54</f>
        <v>0</v>
      </c>
      <c r="BL54" s="28">
        <f>Y54*'EQUIP SUM (UNCLASS)'!AS54</f>
        <v>0</v>
      </c>
      <c r="BM54" s="61">
        <f>Y54*'EQUIP SUM (UNCLASS)'!AT54</f>
        <v>0</v>
      </c>
      <c r="BO54" s="28">
        <f>W54*'EQUIP SUM (UNCLASS)'!AX54</f>
        <v>0</v>
      </c>
      <c r="BP54" s="61">
        <f>X54*'EQUIP SUM (UNCLASS)'!AX54</f>
        <v>0</v>
      </c>
      <c r="BQ54" s="28">
        <f>W54*'EQUIP SUM (UNCLASS)'!BB54</f>
        <v>0</v>
      </c>
      <c r="BR54" s="61">
        <f>X54*'EQUIP SUM (UNCLASS)'!BB54</f>
        <v>0</v>
      </c>
      <c r="CX54" s="37">
        <f t="shared" ref="CX54:DJ54" si="63">CX53</f>
        <v>0</v>
      </c>
      <c r="CY54" s="37">
        <f t="shared" si="63"/>
        <v>0</v>
      </c>
      <c r="CZ54" s="37">
        <f t="shared" si="63"/>
        <v>0</v>
      </c>
      <c r="DA54" s="37">
        <f t="shared" si="63"/>
        <v>0</v>
      </c>
      <c r="DB54" s="37">
        <f t="shared" si="63"/>
        <v>1</v>
      </c>
      <c r="DC54" s="37">
        <f t="shared" si="63"/>
        <v>0</v>
      </c>
      <c r="DD54" s="37">
        <f t="shared" si="63"/>
        <v>0</v>
      </c>
      <c r="DE54" s="37">
        <f t="shared" si="63"/>
        <v>0</v>
      </c>
      <c r="DF54" s="37">
        <f t="shared" si="63"/>
        <v>0</v>
      </c>
      <c r="DG54" s="37">
        <f t="shared" si="63"/>
        <v>0</v>
      </c>
      <c r="DH54" s="37">
        <f t="shared" si="63"/>
        <v>0</v>
      </c>
      <c r="DI54" s="37">
        <f t="shared" si="63"/>
        <v>0</v>
      </c>
      <c r="DJ54" s="37">
        <f t="shared" si="63"/>
        <v>0</v>
      </c>
      <c r="DL54" s="29">
        <f t="shared" si="61"/>
        <v>6</v>
      </c>
      <c r="DM54" s="29">
        <f t="shared" si="61"/>
        <v>18</v>
      </c>
      <c r="DN54" s="29">
        <f t="shared" si="61"/>
        <v>10</v>
      </c>
      <c r="DO54" s="29">
        <f t="shared" si="61"/>
        <v>12</v>
      </c>
      <c r="DQ54" s="31"/>
      <c r="DR54" s="31"/>
    </row>
    <row r="55" spans="1:124" x14ac:dyDescent="0.25">
      <c r="A55" s="249"/>
      <c r="B55" s="101" t="s">
        <v>140</v>
      </c>
      <c r="C55" s="58" t="s">
        <v>150</v>
      </c>
      <c r="D55" s="58" t="s">
        <v>147</v>
      </c>
      <c r="E55" s="58" t="s">
        <v>146</v>
      </c>
      <c r="F55" s="58" t="s">
        <v>148</v>
      </c>
      <c r="G55" s="250"/>
      <c r="I55" s="94" t="s">
        <v>261</v>
      </c>
      <c r="J55" s="94" t="s">
        <v>445</v>
      </c>
      <c r="K55" s="95" t="s">
        <v>90</v>
      </c>
      <c r="L55" s="96">
        <f>(CX55*'EQUIP SUM (UNCLASS)'!M55)+(CY55*'EQUIP SUM (UNCLASS)'!N55)+(CZ55*'EQUIP SUM (UNCLASS)'!I55)+(DA55*'EQUIP SUM (UNCLASS)'!Q55)+(DB55*'EQUIP SUM (UNCLASS)'!E55)+(DC55*'EQUIP SUM (UNCLASS)'!H55)+(DD55*'EQUIP SUM (UNCLASS)'!D55)+(DE55*'EQUIP SUM (UNCLASS)'!F55)+(DF55*'EQUIP SUM (UNCLASS)'!G55)+(DG55*'EQUIP SUM (UNCLASS)'!J55)+(DH55*'EQUIP SUM (UNCLASS)'!L55)+(DI55*'EQUIP SUM (UNCLASS)'!K55)+(DJ55*'EQUIP SUM (UNCLASS)'!T55)</f>
        <v>0</v>
      </c>
      <c r="M55" s="55">
        <f>'EQUIP SUM (UNCLASS)'!R55+'EQUIP SUM (UNCLASS)'!S55</f>
        <v>0</v>
      </c>
      <c r="N55" s="85">
        <f>'EQUIP SUM (UNCLASS)'!R55</f>
        <v>0</v>
      </c>
      <c r="O55" s="85">
        <f>'EQUIP SUM (UNCLASS)'!S55:S217</f>
        <v>0</v>
      </c>
      <c r="P55" s="37">
        <v>0</v>
      </c>
      <c r="Q55" s="37">
        <v>0</v>
      </c>
      <c r="R55" s="85">
        <f t="shared" si="39"/>
        <v>0</v>
      </c>
      <c r="S55" s="85">
        <f t="shared" si="39"/>
        <v>0</v>
      </c>
      <c r="T55" s="85">
        <f t="shared" si="4"/>
        <v>0</v>
      </c>
      <c r="U55" s="55">
        <f t="shared" si="1"/>
        <v>0</v>
      </c>
      <c r="W55" s="37">
        <v>0</v>
      </c>
      <c r="X55" s="37">
        <v>0</v>
      </c>
      <c r="Y55" s="55">
        <f t="shared" si="5"/>
        <v>0</v>
      </c>
      <c r="AA55" s="34">
        <f>W55*'EQUIP SUM (UNCLASS)'!Z55</f>
        <v>0</v>
      </c>
      <c r="AB55" s="61">
        <f>X55*'EQUIP SUM (UNCLASS)'!Z55</f>
        <v>0</v>
      </c>
      <c r="AC55" s="34">
        <f>W55*'EQUIP SUM (UNCLASS)'!AA55</f>
        <v>0</v>
      </c>
      <c r="AD55" s="61">
        <f>X55*'EQUIP SUM (UNCLASS)'!AA55</f>
        <v>0</v>
      </c>
      <c r="AE55" s="34">
        <f>W55*'EQUIP SUM (UNCLASS)'!AB55</f>
        <v>0</v>
      </c>
      <c r="AF55" s="61">
        <f>X55*'EQUIP SUM (UNCLASS)'!AB55</f>
        <v>0</v>
      </c>
      <c r="AH55" s="34">
        <f>W55*'EQUIP SUM (UNCLASS)'!AC55</f>
        <v>0</v>
      </c>
      <c r="AI55" s="61">
        <f>X55*'EQUIP SUM (UNCLASS)'!AC55</f>
        <v>0</v>
      </c>
      <c r="AJ55" s="34">
        <f t="shared" si="40"/>
        <v>0</v>
      </c>
      <c r="AK55" s="61">
        <f t="shared" si="40"/>
        <v>0</v>
      </c>
      <c r="AL55" s="34">
        <f t="shared" si="41"/>
        <v>0</v>
      </c>
      <c r="AM55" s="61">
        <f t="shared" si="41"/>
        <v>0</v>
      </c>
      <c r="AO55" s="28">
        <f>W55*'EQUIP SUM (UNCLASS)'!AE55</f>
        <v>0</v>
      </c>
      <c r="AP55" s="61">
        <f>X55*'EQUIP SUM (UNCLASS)'!AE55</f>
        <v>0</v>
      </c>
      <c r="AQ55" s="28">
        <f>W55*'EQUIP SUM (UNCLASS)'!AF55</f>
        <v>0</v>
      </c>
      <c r="AR55" s="61">
        <f>X55*'EQUIP SUM (UNCLASS)'!AF55</f>
        <v>0</v>
      </c>
      <c r="AS55" s="28">
        <f>W55*'EQUIP SUM (UNCLASS)'!AG55</f>
        <v>0</v>
      </c>
      <c r="AT55" s="61">
        <f>X55*'EQUIP SUM (UNCLASS)'!AG55</f>
        <v>0</v>
      </c>
      <c r="AU55" s="28">
        <f>W55*'EQUIP SUM (UNCLASS)'!AH55</f>
        <v>0</v>
      </c>
      <c r="AV55" s="61">
        <f>X55*'EQUIP SUM (UNCLASS)'!AH55</f>
        <v>0</v>
      </c>
      <c r="AW55" s="28">
        <f>W55*'EQUIP SUM (UNCLASS)'!AI55/2000</f>
        <v>0</v>
      </c>
      <c r="AX55" s="61">
        <f>X55*'EQUIP SUM (UNCLASS)'!AI55/2000</f>
        <v>0</v>
      </c>
      <c r="AY55" s="28">
        <f>W55*'EQUIP SUM (UNCLASS)'!AJ55</f>
        <v>0</v>
      </c>
      <c r="AZ55" s="61">
        <f>X55*'EQUIP SUM (UNCLASS)'!AJ55</f>
        <v>0</v>
      </c>
      <c r="BA55" s="28">
        <f>W55*'EQUIP SUM (UNCLASS)'!AK55</f>
        <v>0</v>
      </c>
      <c r="BB55" s="61">
        <f>X55*'EQUIP SUM (UNCLASS)'!AK55</f>
        <v>0</v>
      </c>
      <c r="BC55" s="28">
        <f>W55*'EQUIP SUM (UNCLASS)'!AL55</f>
        <v>0</v>
      </c>
      <c r="BD55" s="61">
        <f>X55*'EQUIP SUM (UNCLASS)'!AL55</f>
        <v>0</v>
      </c>
      <c r="BE55" s="28">
        <f>W55*'EQUIP SUM (UNCLASS)'!AM55</f>
        <v>0</v>
      </c>
      <c r="BF55" s="61">
        <f>X55*'EQUIP SUM (UNCLASS)'!AM55</f>
        <v>0</v>
      </c>
      <c r="BH55" s="28">
        <f>Y55*'EQUIP SUM (UNCLASS)'!AO55</f>
        <v>0</v>
      </c>
      <c r="BI55" s="61">
        <f>Y55*'EQUIP SUM (UNCLASS)'!AP55</f>
        <v>0</v>
      </c>
      <c r="BJ55" s="28">
        <f>Y55*'EQUIP SUM (UNCLASS)'!AQ55</f>
        <v>0</v>
      </c>
      <c r="BK55" s="61">
        <f>Y55*'EQUIP SUM (UNCLASS)'!AR55</f>
        <v>0</v>
      </c>
      <c r="BL55" s="28">
        <f>Y55*'EQUIP SUM (UNCLASS)'!AS55</f>
        <v>0</v>
      </c>
      <c r="BM55" s="61">
        <f>Y55*'EQUIP SUM (UNCLASS)'!AT55</f>
        <v>0</v>
      </c>
      <c r="BO55" s="28">
        <f>W55*'EQUIP SUM (UNCLASS)'!AX55</f>
        <v>0</v>
      </c>
      <c r="BP55" s="61">
        <f>X55*'EQUIP SUM (UNCLASS)'!AX55</f>
        <v>0</v>
      </c>
      <c r="BQ55" s="28">
        <f>W55*'EQUIP SUM (UNCLASS)'!BB55</f>
        <v>0</v>
      </c>
      <c r="BR55" s="61">
        <f>X55*'EQUIP SUM (UNCLASS)'!BB55</f>
        <v>0</v>
      </c>
      <c r="CX55" s="37">
        <f t="shared" ref="CX55:DJ55" si="64">CX53</f>
        <v>0</v>
      </c>
      <c r="CY55" s="37">
        <f t="shared" si="64"/>
        <v>0</v>
      </c>
      <c r="CZ55" s="37">
        <f t="shared" si="64"/>
        <v>0</v>
      </c>
      <c r="DA55" s="37">
        <f t="shared" si="64"/>
        <v>0</v>
      </c>
      <c r="DB55" s="37">
        <f t="shared" si="64"/>
        <v>1</v>
      </c>
      <c r="DC55" s="37">
        <f t="shared" si="64"/>
        <v>0</v>
      </c>
      <c r="DD55" s="37">
        <f t="shared" si="64"/>
        <v>0</v>
      </c>
      <c r="DE55" s="37">
        <f t="shared" si="64"/>
        <v>0</v>
      </c>
      <c r="DF55" s="37">
        <f t="shared" si="64"/>
        <v>0</v>
      </c>
      <c r="DG55" s="37">
        <f t="shared" si="64"/>
        <v>0</v>
      </c>
      <c r="DH55" s="37">
        <f t="shared" si="64"/>
        <v>0</v>
      </c>
      <c r="DI55" s="37">
        <f t="shared" si="64"/>
        <v>0</v>
      </c>
      <c r="DJ55" s="37">
        <f t="shared" si="64"/>
        <v>0</v>
      </c>
      <c r="DL55" s="29">
        <f t="shared" si="61"/>
        <v>6</v>
      </c>
      <c r="DM55" s="29">
        <f t="shared" si="61"/>
        <v>18</v>
      </c>
      <c r="DN55" s="29">
        <f t="shared" si="61"/>
        <v>10</v>
      </c>
      <c r="DO55" s="29">
        <f t="shared" si="61"/>
        <v>12</v>
      </c>
      <c r="DQ55" s="31"/>
      <c r="DR55" s="31"/>
    </row>
    <row r="56" spans="1:124" x14ac:dyDescent="0.25">
      <c r="A56" s="249"/>
      <c r="B56" s="102" t="s">
        <v>183</v>
      </c>
      <c r="C56" s="103" t="s">
        <v>184</v>
      </c>
      <c r="D56" s="103">
        <f>AH167</f>
        <v>0</v>
      </c>
      <c r="E56" s="103">
        <f>AI167</f>
        <v>0</v>
      </c>
      <c r="F56" s="103">
        <f>D56+E56</f>
        <v>0</v>
      </c>
      <c r="G56" s="250"/>
      <c r="I56" s="94" t="s">
        <v>262</v>
      </c>
      <c r="J56" s="94" t="s">
        <v>446</v>
      </c>
      <c r="K56" s="95" t="s">
        <v>387</v>
      </c>
      <c r="L56" s="96">
        <f>(CX56*'EQUIP SUM (UNCLASS)'!M56)+(CY56*'EQUIP SUM (UNCLASS)'!N56)+(CZ56*'EQUIP SUM (UNCLASS)'!I56)+(DA56*'EQUIP SUM (UNCLASS)'!Q56)+(DB56*'EQUIP SUM (UNCLASS)'!E56)+(DC56*'EQUIP SUM (UNCLASS)'!H56)+(DD56*'EQUIP SUM (UNCLASS)'!D56)+(DE56*'EQUIP SUM (UNCLASS)'!F56)+(DF56*'EQUIP SUM (UNCLASS)'!G56)+(DG56*'EQUIP SUM (UNCLASS)'!J56)+(DH56*'EQUIP SUM (UNCLASS)'!L56)+(DI56*'EQUIP SUM (UNCLASS)'!K56)+(DJ56*'EQUIP SUM (UNCLASS)'!T56)</f>
        <v>33</v>
      </c>
      <c r="M56" s="55">
        <f>'EQUIP SUM (UNCLASS)'!R56+'EQUIP SUM (UNCLASS)'!S56</f>
        <v>302</v>
      </c>
      <c r="N56" s="85">
        <f>'EQUIP SUM (UNCLASS)'!R56</f>
        <v>151</v>
      </c>
      <c r="O56" s="85">
        <f>'EQUIP SUM (UNCLASS)'!S56:S218</f>
        <v>151</v>
      </c>
      <c r="P56" s="37">
        <v>101</v>
      </c>
      <c r="Q56" s="37">
        <v>0</v>
      </c>
      <c r="R56" s="85">
        <f t="shared" si="39"/>
        <v>50</v>
      </c>
      <c r="S56" s="85">
        <f t="shared" si="39"/>
        <v>151</v>
      </c>
      <c r="T56" s="85">
        <f t="shared" si="4"/>
        <v>201</v>
      </c>
      <c r="U56" s="55">
        <f t="shared" si="1"/>
        <v>-68</v>
      </c>
      <c r="W56" s="37">
        <v>0</v>
      </c>
      <c r="X56" s="37">
        <v>0</v>
      </c>
      <c r="Y56" s="55">
        <f t="shared" si="5"/>
        <v>0</v>
      </c>
      <c r="AA56" s="34">
        <f>W56*'EQUIP SUM (UNCLASS)'!Z56</f>
        <v>0</v>
      </c>
      <c r="AB56" s="61">
        <f>X56*'EQUIP SUM (UNCLASS)'!Z56</f>
        <v>0</v>
      </c>
      <c r="AC56" s="34">
        <f>W56*'EQUIP SUM (UNCLASS)'!AA56</f>
        <v>0</v>
      </c>
      <c r="AD56" s="61">
        <f>X56*'EQUIP SUM (UNCLASS)'!AA56</f>
        <v>0</v>
      </c>
      <c r="AE56" s="34">
        <f>W56*'EQUIP SUM (UNCLASS)'!AB56</f>
        <v>0</v>
      </c>
      <c r="AF56" s="61">
        <f>X56*'EQUIP SUM (UNCLASS)'!AB56</f>
        <v>0</v>
      </c>
      <c r="AH56" s="34">
        <f>W56*'EQUIP SUM (UNCLASS)'!AC56</f>
        <v>0</v>
      </c>
      <c r="AI56" s="61">
        <f>X56*'EQUIP SUM (UNCLASS)'!AC56</f>
        <v>0</v>
      </c>
      <c r="AJ56" s="34">
        <f t="shared" si="40"/>
        <v>0</v>
      </c>
      <c r="AK56" s="61">
        <f t="shared" si="40"/>
        <v>0</v>
      </c>
      <c r="AL56" s="34">
        <f t="shared" si="41"/>
        <v>0</v>
      </c>
      <c r="AM56" s="61">
        <f t="shared" si="41"/>
        <v>0</v>
      </c>
      <c r="AO56" s="28">
        <f>W56*'EQUIP SUM (UNCLASS)'!AE56</f>
        <v>0</v>
      </c>
      <c r="AP56" s="61">
        <f>X56*'EQUIP SUM (UNCLASS)'!AE56</f>
        <v>0</v>
      </c>
      <c r="AQ56" s="28">
        <f>W56*'EQUIP SUM (UNCLASS)'!AF56</f>
        <v>0</v>
      </c>
      <c r="AR56" s="61">
        <f>X56*'EQUIP SUM (UNCLASS)'!AF56</f>
        <v>0</v>
      </c>
      <c r="AS56" s="28">
        <f>W56*'EQUIP SUM (UNCLASS)'!AG56</f>
        <v>0</v>
      </c>
      <c r="AT56" s="61">
        <f>X56*'EQUIP SUM (UNCLASS)'!AG56</f>
        <v>0</v>
      </c>
      <c r="AU56" s="28">
        <f>W56*'EQUIP SUM (UNCLASS)'!AH56</f>
        <v>0</v>
      </c>
      <c r="AV56" s="61">
        <f>X56*'EQUIP SUM (UNCLASS)'!AH56</f>
        <v>0</v>
      </c>
      <c r="AW56" s="28">
        <f>W56*'EQUIP SUM (UNCLASS)'!AI56/2000</f>
        <v>0</v>
      </c>
      <c r="AX56" s="61">
        <f>X56*'EQUIP SUM (UNCLASS)'!AI56/2000</f>
        <v>0</v>
      </c>
      <c r="AY56" s="28">
        <f>W56*'EQUIP SUM (UNCLASS)'!AJ56</f>
        <v>0</v>
      </c>
      <c r="AZ56" s="61">
        <f>X56*'EQUIP SUM (UNCLASS)'!AJ56</f>
        <v>0</v>
      </c>
      <c r="BA56" s="28">
        <f>W56*'EQUIP SUM (UNCLASS)'!AK56</f>
        <v>0</v>
      </c>
      <c r="BB56" s="61">
        <f>X56*'EQUIP SUM (UNCLASS)'!AK56</f>
        <v>0</v>
      </c>
      <c r="BC56" s="28">
        <f>W56*'EQUIP SUM (UNCLASS)'!AL56</f>
        <v>0</v>
      </c>
      <c r="BD56" s="61">
        <f>X56*'EQUIP SUM (UNCLASS)'!AL56</f>
        <v>0</v>
      </c>
      <c r="BE56" s="28">
        <f>W56*'EQUIP SUM (UNCLASS)'!AM56</f>
        <v>0</v>
      </c>
      <c r="BF56" s="61">
        <f>X56*'EQUIP SUM (UNCLASS)'!AM56</f>
        <v>0</v>
      </c>
      <c r="BH56" s="28">
        <f>Y56*'EQUIP SUM (UNCLASS)'!AO56</f>
        <v>0</v>
      </c>
      <c r="BI56" s="61">
        <f>Y56*'EQUIP SUM (UNCLASS)'!AP56</f>
        <v>0</v>
      </c>
      <c r="BJ56" s="28">
        <f>Y56*'EQUIP SUM (UNCLASS)'!AQ56</f>
        <v>0</v>
      </c>
      <c r="BK56" s="61">
        <f>Y56*'EQUIP SUM (UNCLASS)'!AR56</f>
        <v>0</v>
      </c>
      <c r="BL56" s="28">
        <f>Y56*'EQUIP SUM (UNCLASS)'!AS56</f>
        <v>0</v>
      </c>
      <c r="BM56" s="61">
        <f>Y56*'EQUIP SUM (UNCLASS)'!AT56</f>
        <v>0</v>
      </c>
      <c r="BO56" s="28">
        <f>W56*'EQUIP SUM (UNCLASS)'!AX56</f>
        <v>0</v>
      </c>
      <c r="BP56" s="61">
        <f>X56*'EQUIP SUM (UNCLASS)'!AX56</f>
        <v>0</v>
      </c>
      <c r="BQ56" s="28">
        <f>W56*'EQUIP SUM (UNCLASS)'!BB56</f>
        <v>0</v>
      </c>
      <c r="BR56" s="61">
        <f>X56*'EQUIP SUM (UNCLASS)'!BB56</f>
        <v>0</v>
      </c>
      <c r="CX56" s="37">
        <f t="shared" ref="CX56:DJ56" si="65">CX55</f>
        <v>0</v>
      </c>
      <c r="CY56" s="37">
        <f t="shared" si="65"/>
        <v>0</v>
      </c>
      <c r="CZ56" s="37">
        <f t="shared" si="65"/>
        <v>0</v>
      </c>
      <c r="DA56" s="37">
        <f t="shared" si="65"/>
        <v>0</v>
      </c>
      <c r="DB56" s="37">
        <f t="shared" si="65"/>
        <v>1</v>
      </c>
      <c r="DC56" s="37">
        <f t="shared" si="65"/>
        <v>0</v>
      </c>
      <c r="DD56" s="37">
        <f t="shared" si="65"/>
        <v>0</v>
      </c>
      <c r="DE56" s="37">
        <f t="shared" si="65"/>
        <v>0</v>
      </c>
      <c r="DF56" s="37">
        <f t="shared" si="65"/>
        <v>0</v>
      </c>
      <c r="DG56" s="37">
        <f t="shared" si="65"/>
        <v>0</v>
      </c>
      <c r="DH56" s="37">
        <f t="shared" si="65"/>
        <v>0</v>
      </c>
      <c r="DI56" s="37">
        <f t="shared" si="65"/>
        <v>0</v>
      </c>
      <c r="DJ56" s="37">
        <f t="shared" si="65"/>
        <v>0</v>
      </c>
      <c r="DL56" s="29">
        <f t="shared" si="61"/>
        <v>6</v>
      </c>
      <c r="DM56" s="29">
        <f t="shared" si="61"/>
        <v>18</v>
      </c>
      <c r="DN56" s="29">
        <f t="shared" si="61"/>
        <v>10</v>
      </c>
      <c r="DO56" s="29">
        <f t="shared" si="61"/>
        <v>12</v>
      </c>
      <c r="DQ56" s="28">
        <f>DL56*DM56/'EQUIP SUM (UNCLASS)'!AD56</f>
        <v>24</v>
      </c>
      <c r="DR56" s="28">
        <f>DL56*DM56/'EQUIP SUM (UNCLASS)'!AD56</f>
        <v>24</v>
      </c>
      <c r="DS56" s="28">
        <f>DN56*DO56/'EQUIP SUM (UNCLASS)'!AD56</f>
        <v>26.666666666666668</v>
      </c>
      <c r="DT56" s="28">
        <f>DN56*DO56/'EQUIP SUM (UNCLASS)'!AD56</f>
        <v>26.666666666666668</v>
      </c>
    </row>
    <row r="57" spans="1:124" x14ac:dyDescent="0.25">
      <c r="A57" s="249"/>
      <c r="B57" s="105"/>
      <c r="C57" s="103" t="s">
        <v>190</v>
      </c>
      <c r="D57" s="103">
        <f>D56/2000</f>
        <v>0</v>
      </c>
      <c r="E57" s="103">
        <f>(E56*6.8)/2000</f>
        <v>0</v>
      </c>
      <c r="F57" s="103">
        <f>(F56*6.8)/2000</f>
        <v>0</v>
      </c>
      <c r="G57" s="250"/>
      <c r="I57" s="94" t="s">
        <v>263</v>
      </c>
      <c r="J57" s="94" t="s">
        <v>447</v>
      </c>
      <c r="K57" s="95" t="s">
        <v>387</v>
      </c>
      <c r="L57" s="96">
        <f>(CX57*'EQUIP SUM (UNCLASS)'!M57)+(CY57*'EQUIP SUM (UNCLASS)'!N57)+(CZ57*'EQUIP SUM (UNCLASS)'!I57)+(DA57*'EQUIP SUM (UNCLASS)'!Q57)+(DB57*'EQUIP SUM (UNCLASS)'!E57)+(DC57*'EQUIP SUM (UNCLASS)'!H57)+(DD57*'EQUIP SUM (UNCLASS)'!D57)+(DE57*'EQUIP SUM (UNCLASS)'!F57)+(DF57*'EQUIP SUM (UNCLASS)'!G57)+(DG57*'EQUIP SUM (UNCLASS)'!J57)+(DH57*'EQUIP SUM (UNCLASS)'!L57)+(DI57*'EQUIP SUM (UNCLASS)'!K57)+(DJ57*'EQUIP SUM (UNCLASS)'!T57)</f>
        <v>0</v>
      </c>
      <c r="M57" s="55">
        <f>'EQUIP SUM (UNCLASS)'!R57+'EQUIP SUM (UNCLASS)'!S57</f>
        <v>12</v>
      </c>
      <c r="N57" s="85">
        <f>'EQUIP SUM (UNCLASS)'!R57</f>
        <v>6</v>
      </c>
      <c r="O57" s="85">
        <f>'EQUIP SUM (UNCLASS)'!S57:S219</f>
        <v>6</v>
      </c>
      <c r="P57" s="37">
        <v>4</v>
      </c>
      <c r="Q57" s="37">
        <v>0</v>
      </c>
      <c r="R57" s="85">
        <f t="shared" si="39"/>
        <v>2</v>
      </c>
      <c r="S57" s="85">
        <f t="shared" si="39"/>
        <v>6</v>
      </c>
      <c r="T57" s="85">
        <f t="shared" si="4"/>
        <v>8</v>
      </c>
      <c r="U57" s="55">
        <f t="shared" si="1"/>
        <v>-4</v>
      </c>
      <c r="W57" s="37">
        <v>0</v>
      </c>
      <c r="X57" s="37">
        <v>0</v>
      </c>
      <c r="Y57" s="55">
        <f t="shared" si="5"/>
        <v>0</v>
      </c>
      <c r="AA57" s="34">
        <f>W57*'EQUIP SUM (UNCLASS)'!Z57</f>
        <v>0</v>
      </c>
      <c r="AB57" s="61">
        <f>X57*'EQUIP SUM (UNCLASS)'!Z57</f>
        <v>0</v>
      </c>
      <c r="AC57" s="34">
        <f>W57*'EQUIP SUM (UNCLASS)'!AA57</f>
        <v>0</v>
      </c>
      <c r="AD57" s="61">
        <f>X57*'EQUIP SUM (UNCLASS)'!AA57</f>
        <v>0</v>
      </c>
      <c r="AE57" s="34">
        <f>W57*'EQUIP SUM (UNCLASS)'!AB57</f>
        <v>0</v>
      </c>
      <c r="AF57" s="61">
        <f>X57*'EQUIP SUM (UNCLASS)'!AB57</f>
        <v>0</v>
      </c>
      <c r="AH57" s="34">
        <f>W57*'EQUIP SUM (UNCLASS)'!AC57</f>
        <v>0</v>
      </c>
      <c r="AI57" s="61">
        <f>X57*'EQUIP SUM (UNCLASS)'!AC57</f>
        <v>0</v>
      </c>
      <c r="AJ57" s="34">
        <f t="shared" si="40"/>
        <v>0</v>
      </c>
      <c r="AK57" s="61">
        <f t="shared" si="40"/>
        <v>0</v>
      </c>
      <c r="AL57" s="34">
        <f t="shared" si="41"/>
        <v>0</v>
      </c>
      <c r="AM57" s="61">
        <f t="shared" si="41"/>
        <v>0</v>
      </c>
      <c r="AO57" s="28">
        <f>W57*'EQUIP SUM (UNCLASS)'!AE57</f>
        <v>0</v>
      </c>
      <c r="AP57" s="61">
        <f>X57*'EQUIP SUM (UNCLASS)'!AE57</f>
        <v>0</v>
      </c>
      <c r="AQ57" s="28">
        <f>W57*'EQUIP SUM (UNCLASS)'!AF57</f>
        <v>0</v>
      </c>
      <c r="AR57" s="61">
        <f>X57*'EQUIP SUM (UNCLASS)'!AF57</f>
        <v>0</v>
      </c>
      <c r="AS57" s="28">
        <f>W57*'EQUIP SUM (UNCLASS)'!AG57</f>
        <v>0</v>
      </c>
      <c r="AT57" s="61">
        <f>X57*'EQUIP SUM (UNCLASS)'!AG57</f>
        <v>0</v>
      </c>
      <c r="AU57" s="28">
        <f>W57*'EQUIP SUM (UNCLASS)'!AH57</f>
        <v>0</v>
      </c>
      <c r="AV57" s="61">
        <f>X57*'EQUIP SUM (UNCLASS)'!AH57</f>
        <v>0</v>
      </c>
      <c r="AW57" s="28">
        <f>W57*'EQUIP SUM (UNCLASS)'!AI57/2000</f>
        <v>0</v>
      </c>
      <c r="AX57" s="61">
        <f>X57*'EQUIP SUM (UNCLASS)'!AI57/2000</f>
        <v>0</v>
      </c>
      <c r="AY57" s="28">
        <f>W57*'EQUIP SUM (UNCLASS)'!AJ57</f>
        <v>0</v>
      </c>
      <c r="AZ57" s="61">
        <f>X57*'EQUIP SUM (UNCLASS)'!AJ57</f>
        <v>0</v>
      </c>
      <c r="BA57" s="28">
        <f>W57*'EQUIP SUM (UNCLASS)'!AK57</f>
        <v>0</v>
      </c>
      <c r="BB57" s="61">
        <f>X57*'EQUIP SUM (UNCLASS)'!AK57</f>
        <v>0</v>
      </c>
      <c r="BC57" s="28">
        <f>W57*'EQUIP SUM (UNCLASS)'!AL57</f>
        <v>0</v>
      </c>
      <c r="BD57" s="61">
        <f>X57*'EQUIP SUM (UNCLASS)'!AL57</f>
        <v>0</v>
      </c>
      <c r="BE57" s="28">
        <f>W57*'EQUIP SUM (UNCLASS)'!AM57</f>
        <v>0</v>
      </c>
      <c r="BF57" s="61">
        <f>X57*'EQUIP SUM (UNCLASS)'!AM57</f>
        <v>0</v>
      </c>
      <c r="BH57" s="28">
        <f>Y57*'EQUIP SUM (UNCLASS)'!AO57</f>
        <v>0</v>
      </c>
      <c r="BI57" s="61">
        <f>Y57*'EQUIP SUM (UNCLASS)'!AP57</f>
        <v>0</v>
      </c>
      <c r="BJ57" s="28">
        <f>Y57*'EQUIP SUM (UNCLASS)'!AQ57</f>
        <v>0</v>
      </c>
      <c r="BK57" s="61">
        <f>Y57*'EQUIP SUM (UNCLASS)'!AR57</f>
        <v>0</v>
      </c>
      <c r="BL57" s="28">
        <f>Y57*'EQUIP SUM (UNCLASS)'!AS57</f>
        <v>0</v>
      </c>
      <c r="BM57" s="61">
        <f>Y57*'EQUIP SUM (UNCLASS)'!AT57</f>
        <v>0</v>
      </c>
      <c r="BO57" s="28">
        <f>W57*'EQUIP SUM (UNCLASS)'!AX57</f>
        <v>0</v>
      </c>
      <c r="BP57" s="61">
        <f>X57*'EQUIP SUM (UNCLASS)'!AX57</f>
        <v>0</v>
      </c>
      <c r="BQ57" s="28">
        <f>W57*'EQUIP SUM (UNCLASS)'!BB57</f>
        <v>0</v>
      </c>
      <c r="BR57" s="61">
        <f>X57*'EQUIP SUM (UNCLASS)'!BB57</f>
        <v>0</v>
      </c>
      <c r="CX57" s="37">
        <f t="shared" ref="CX57:DJ57" si="66">CX55</f>
        <v>0</v>
      </c>
      <c r="CY57" s="37">
        <f t="shared" si="66"/>
        <v>0</v>
      </c>
      <c r="CZ57" s="37">
        <f t="shared" si="66"/>
        <v>0</v>
      </c>
      <c r="DA57" s="37">
        <f t="shared" si="66"/>
        <v>0</v>
      </c>
      <c r="DB57" s="37">
        <f t="shared" si="66"/>
        <v>1</v>
      </c>
      <c r="DC57" s="37">
        <f t="shared" si="66"/>
        <v>0</v>
      </c>
      <c r="DD57" s="37">
        <f t="shared" si="66"/>
        <v>0</v>
      </c>
      <c r="DE57" s="37">
        <f t="shared" si="66"/>
        <v>0</v>
      </c>
      <c r="DF57" s="37">
        <f t="shared" si="66"/>
        <v>0</v>
      </c>
      <c r="DG57" s="37">
        <f t="shared" si="66"/>
        <v>0</v>
      </c>
      <c r="DH57" s="37">
        <f t="shared" si="66"/>
        <v>0</v>
      </c>
      <c r="DI57" s="37">
        <f t="shared" si="66"/>
        <v>0</v>
      </c>
      <c r="DJ57" s="37">
        <f t="shared" si="66"/>
        <v>0</v>
      </c>
      <c r="DL57" s="29">
        <f t="shared" si="61"/>
        <v>6</v>
      </c>
      <c r="DM57" s="29">
        <f t="shared" si="61"/>
        <v>18</v>
      </c>
      <c r="DN57" s="29">
        <f t="shared" si="61"/>
        <v>10</v>
      </c>
      <c r="DO57" s="29">
        <f t="shared" si="61"/>
        <v>12</v>
      </c>
      <c r="DQ57" s="28">
        <f>DL57*DM57/'EQUIP SUM (UNCLASS)'!AD57</f>
        <v>24</v>
      </c>
      <c r="DR57" s="28">
        <f>DL57*DM57/'EQUIP SUM (UNCLASS)'!AD57</f>
        <v>24</v>
      </c>
      <c r="DS57" s="28">
        <f>DN57*DO57/'EQUIP SUM (UNCLASS)'!AD57</f>
        <v>26.666666666666668</v>
      </c>
      <c r="DT57" s="28">
        <f>DN57*DO57/'EQUIP SUM (UNCLASS)'!AD57</f>
        <v>26.666666666666668</v>
      </c>
    </row>
    <row r="58" spans="1:124" x14ac:dyDescent="0.25">
      <c r="A58" s="249"/>
      <c r="B58" s="105"/>
      <c r="C58" s="100"/>
      <c r="D58" s="100"/>
      <c r="E58" s="100"/>
      <c r="F58" s="100"/>
      <c r="G58" s="250"/>
      <c r="I58" s="94" t="s">
        <v>264</v>
      </c>
      <c r="J58" s="94" t="s">
        <v>448</v>
      </c>
      <c r="K58" s="95" t="s">
        <v>387</v>
      </c>
      <c r="L58" s="96">
        <f>(CX58*'EQUIP SUM (UNCLASS)'!M58)+(CY58*'EQUIP SUM (UNCLASS)'!N58)+(CZ58*'EQUIP SUM (UNCLASS)'!I58)+(DA58*'EQUIP SUM (UNCLASS)'!Q58)+(DB58*'EQUIP SUM (UNCLASS)'!E58)+(DC58*'EQUIP SUM (UNCLASS)'!H58)+(DD58*'EQUIP SUM (UNCLASS)'!D58)+(DE58*'EQUIP SUM (UNCLASS)'!F58)+(DF58*'EQUIP SUM (UNCLASS)'!G58)+(DG58*'EQUIP SUM (UNCLASS)'!J58)+(DH58*'EQUIP SUM (UNCLASS)'!L58)+(DI58*'EQUIP SUM (UNCLASS)'!K58)+(DJ58*'EQUIP SUM (UNCLASS)'!T58)</f>
        <v>0</v>
      </c>
      <c r="M58" s="55">
        <f>'EQUIP SUM (UNCLASS)'!R58+'EQUIP SUM (UNCLASS)'!S58</f>
        <v>0</v>
      </c>
      <c r="N58" s="85">
        <f>'EQUIP SUM (UNCLASS)'!R58</f>
        <v>0</v>
      </c>
      <c r="O58" s="85">
        <f>'EQUIP SUM (UNCLASS)'!S58:S220</f>
        <v>0</v>
      </c>
      <c r="P58" s="37">
        <v>0</v>
      </c>
      <c r="Q58" s="37">
        <v>0</v>
      </c>
      <c r="R58" s="85">
        <f t="shared" si="39"/>
        <v>0</v>
      </c>
      <c r="S58" s="85">
        <f t="shared" si="39"/>
        <v>0</v>
      </c>
      <c r="T58" s="85">
        <f t="shared" si="4"/>
        <v>0</v>
      </c>
      <c r="U58" s="55">
        <f t="shared" si="1"/>
        <v>0</v>
      </c>
      <c r="W58" s="37">
        <v>0</v>
      </c>
      <c r="X58" s="37">
        <v>0</v>
      </c>
      <c r="Y58" s="55">
        <f t="shared" si="5"/>
        <v>0</v>
      </c>
      <c r="AA58" s="34">
        <f>W58*'EQUIP SUM (UNCLASS)'!Z58</f>
        <v>0</v>
      </c>
      <c r="AB58" s="61">
        <f>X58*'EQUIP SUM (UNCLASS)'!Z58</f>
        <v>0</v>
      </c>
      <c r="AC58" s="34">
        <f>W58*'EQUIP SUM (UNCLASS)'!AA58</f>
        <v>0</v>
      </c>
      <c r="AD58" s="61">
        <f>X58*'EQUIP SUM (UNCLASS)'!AA58</f>
        <v>0</v>
      </c>
      <c r="AE58" s="34">
        <f>W58*'EQUIP SUM (UNCLASS)'!AB58</f>
        <v>0</v>
      </c>
      <c r="AF58" s="61">
        <f>X58*'EQUIP SUM (UNCLASS)'!AB58</f>
        <v>0</v>
      </c>
      <c r="AH58" s="34">
        <f>W58*'EQUIP SUM (UNCLASS)'!AC58</f>
        <v>0</v>
      </c>
      <c r="AI58" s="61">
        <f>X58*'EQUIP SUM (UNCLASS)'!AC58</f>
        <v>0</v>
      </c>
      <c r="AJ58" s="34">
        <f t="shared" si="40"/>
        <v>0</v>
      </c>
      <c r="AK58" s="61">
        <f t="shared" si="40"/>
        <v>0</v>
      </c>
      <c r="AL58" s="34">
        <f t="shared" si="41"/>
        <v>0</v>
      </c>
      <c r="AM58" s="61">
        <f t="shared" si="41"/>
        <v>0</v>
      </c>
      <c r="AO58" s="28">
        <f>W58*'EQUIP SUM (UNCLASS)'!AE58</f>
        <v>0</v>
      </c>
      <c r="AP58" s="61">
        <f>X58*'EQUIP SUM (UNCLASS)'!AE58</f>
        <v>0</v>
      </c>
      <c r="AQ58" s="28">
        <f>W58*'EQUIP SUM (UNCLASS)'!AF58</f>
        <v>0</v>
      </c>
      <c r="AR58" s="61">
        <f>X58*'EQUIP SUM (UNCLASS)'!AF58</f>
        <v>0</v>
      </c>
      <c r="AS58" s="28">
        <f>W58*'EQUIP SUM (UNCLASS)'!AG58</f>
        <v>0</v>
      </c>
      <c r="AT58" s="61">
        <f>X58*'EQUIP SUM (UNCLASS)'!AG58</f>
        <v>0</v>
      </c>
      <c r="AU58" s="28">
        <f>W58*'EQUIP SUM (UNCLASS)'!AH58</f>
        <v>0</v>
      </c>
      <c r="AV58" s="61">
        <f>X58*'EQUIP SUM (UNCLASS)'!AH58</f>
        <v>0</v>
      </c>
      <c r="AW58" s="28">
        <f>W58*'EQUIP SUM (UNCLASS)'!AI58/2000</f>
        <v>0</v>
      </c>
      <c r="AX58" s="61">
        <f>X58*'EQUIP SUM (UNCLASS)'!AI58/2000</f>
        <v>0</v>
      </c>
      <c r="AY58" s="28">
        <f>W58*'EQUIP SUM (UNCLASS)'!AJ58</f>
        <v>0</v>
      </c>
      <c r="AZ58" s="61">
        <f>X58*'EQUIP SUM (UNCLASS)'!AJ58</f>
        <v>0</v>
      </c>
      <c r="BA58" s="28">
        <f>W58*'EQUIP SUM (UNCLASS)'!AK58</f>
        <v>0</v>
      </c>
      <c r="BB58" s="61">
        <f>X58*'EQUIP SUM (UNCLASS)'!AK58</f>
        <v>0</v>
      </c>
      <c r="BC58" s="28">
        <f>W58*'EQUIP SUM (UNCLASS)'!AL58</f>
        <v>0</v>
      </c>
      <c r="BD58" s="61">
        <f>X58*'EQUIP SUM (UNCLASS)'!AL58</f>
        <v>0</v>
      </c>
      <c r="BE58" s="28">
        <f>W58*'EQUIP SUM (UNCLASS)'!AM58</f>
        <v>0</v>
      </c>
      <c r="BF58" s="61">
        <f>X58*'EQUIP SUM (UNCLASS)'!AM58</f>
        <v>0</v>
      </c>
      <c r="BH58" s="28">
        <f>Y58*'EQUIP SUM (UNCLASS)'!AO58</f>
        <v>0</v>
      </c>
      <c r="BI58" s="61">
        <f>Y58*'EQUIP SUM (UNCLASS)'!AP58</f>
        <v>0</v>
      </c>
      <c r="BJ58" s="28">
        <f>Y58*'EQUIP SUM (UNCLASS)'!AQ58</f>
        <v>0</v>
      </c>
      <c r="BK58" s="61">
        <f>Y58*'EQUIP SUM (UNCLASS)'!AR58</f>
        <v>0</v>
      </c>
      <c r="BL58" s="28">
        <f>Y58*'EQUIP SUM (UNCLASS)'!AS58</f>
        <v>0</v>
      </c>
      <c r="BM58" s="61">
        <f>Y58*'EQUIP SUM (UNCLASS)'!AT58</f>
        <v>0</v>
      </c>
      <c r="BO58" s="28">
        <f>W58*'EQUIP SUM (UNCLASS)'!AX58</f>
        <v>0</v>
      </c>
      <c r="BP58" s="61">
        <f>X58*'EQUIP SUM (UNCLASS)'!AX58</f>
        <v>0</v>
      </c>
      <c r="BQ58" s="28">
        <f>W58*'EQUIP SUM (UNCLASS)'!BB58</f>
        <v>0</v>
      </c>
      <c r="BR58" s="61">
        <f>X58*'EQUIP SUM (UNCLASS)'!BB58</f>
        <v>0</v>
      </c>
      <c r="CX58" s="37">
        <f t="shared" ref="CX58:DJ58" si="67">CX57</f>
        <v>0</v>
      </c>
      <c r="CY58" s="37">
        <f t="shared" si="67"/>
        <v>0</v>
      </c>
      <c r="CZ58" s="37">
        <f t="shared" si="67"/>
        <v>0</v>
      </c>
      <c r="DA58" s="37">
        <f t="shared" si="67"/>
        <v>0</v>
      </c>
      <c r="DB58" s="37">
        <f t="shared" si="67"/>
        <v>1</v>
      </c>
      <c r="DC58" s="37">
        <f t="shared" si="67"/>
        <v>0</v>
      </c>
      <c r="DD58" s="37">
        <f t="shared" si="67"/>
        <v>0</v>
      </c>
      <c r="DE58" s="37">
        <f t="shared" si="67"/>
        <v>0</v>
      </c>
      <c r="DF58" s="37">
        <f t="shared" si="67"/>
        <v>0</v>
      </c>
      <c r="DG58" s="37">
        <f t="shared" si="67"/>
        <v>0</v>
      </c>
      <c r="DH58" s="37">
        <f t="shared" si="67"/>
        <v>0</v>
      </c>
      <c r="DI58" s="37">
        <f t="shared" si="67"/>
        <v>0</v>
      </c>
      <c r="DJ58" s="37">
        <f t="shared" si="67"/>
        <v>0</v>
      </c>
      <c r="DL58" s="29">
        <f t="shared" si="61"/>
        <v>6</v>
      </c>
      <c r="DM58" s="29">
        <f t="shared" si="61"/>
        <v>18</v>
      </c>
      <c r="DN58" s="29">
        <f t="shared" si="61"/>
        <v>10</v>
      </c>
      <c r="DO58" s="29">
        <f t="shared" si="61"/>
        <v>12</v>
      </c>
      <c r="DQ58" s="28">
        <f>DL58*DM58/'EQUIP SUM (UNCLASS)'!AD58</f>
        <v>24</v>
      </c>
      <c r="DR58" s="28">
        <f>DL58*DM58/'EQUIP SUM (UNCLASS)'!AD58</f>
        <v>24</v>
      </c>
      <c r="DS58" s="28">
        <f>DN58*DO58/'EQUIP SUM (UNCLASS)'!AD58</f>
        <v>26.666666666666668</v>
      </c>
      <c r="DT58" s="28">
        <f>DN58*DO58/'EQUIP SUM (UNCLASS)'!AD58</f>
        <v>26.666666666666668</v>
      </c>
    </row>
    <row r="59" spans="1:124" x14ac:dyDescent="0.25">
      <c r="A59" s="249"/>
      <c r="B59" s="105"/>
      <c r="C59" s="103" t="s">
        <v>186</v>
      </c>
      <c r="D59" s="106">
        <f>AJ167</f>
        <v>0</v>
      </c>
      <c r="E59" s="106">
        <f>AK167</f>
        <v>0</v>
      </c>
      <c r="F59" s="106">
        <f>D59+E59</f>
        <v>0</v>
      </c>
      <c r="G59" s="250"/>
      <c r="I59" s="94" t="s">
        <v>265</v>
      </c>
      <c r="J59" s="94" t="s">
        <v>449</v>
      </c>
      <c r="K59" s="95" t="s">
        <v>102</v>
      </c>
      <c r="L59" s="96">
        <f>(CX59*'EQUIP SUM (UNCLASS)'!M59)+(CY59*'EQUIP SUM (UNCLASS)'!N59)+(CZ59*'EQUIP SUM (UNCLASS)'!I59)+(DA59*'EQUIP SUM (UNCLASS)'!Q59)+(DB59*'EQUIP SUM (UNCLASS)'!E59)+(DC59*'EQUIP SUM (UNCLASS)'!H59)+(DD59*'EQUIP SUM (UNCLASS)'!D59)+(DE59*'EQUIP SUM (UNCLASS)'!F59)+(DF59*'EQUIP SUM (UNCLASS)'!G59)+(DG59*'EQUIP SUM (UNCLASS)'!J59)+(DH59*'EQUIP SUM (UNCLASS)'!L59)+(DI59*'EQUIP SUM (UNCLASS)'!K59)+(DJ59*'EQUIP SUM (UNCLASS)'!T59)</f>
        <v>18</v>
      </c>
      <c r="M59" s="55">
        <f>'EQUIP SUM (UNCLASS)'!R59+'EQUIP SUM (UNCLASS)'!S59</f>
        <v>20</v>
      </c>
      <c r="N59" s="85">
        <f>'EQUIP SUM (UNCLASS)'!R59</f>
        <v>10</v>
      </c>
      <c r="O59" s="85">
        <f>'EQUIP SUM (UNCLASS)'!S59:S221</f>
        <v>10</v>
      </c>
      <c r="P59" s="37">
        <v>10</v>
      </c>
      <c r="Q59" s="37">
        <v>10</v>
      </c>
      <c r="R59" s="85">
        <f t="shared" si="39"/>
        <v>0</v>
      </c>
      <c r="S59" s="85">
        <f t="shared" si="39"/>
        <v>0</v>
      </c>
      <c r="T59" s="85">
        <f t="shared" si="4"/>
        <v>0</v>
      </c>
      <c r="U59" s="55">
        <f t="shared" si="1"/>
        <v>-2</v>
      </c>
      <c r="W59" s="37">
        <v>0</v>
      </c>
      <c r="X59" s="37">
        <v>0</v>
      </c>
      <c r="Y59" s="55">
        <f t="shared" si="5"/>
        <v>0</v>
      </c>
      <c r="AA59" s="34">
        <f>W59*'EQUIP SUM (UNCLASS)'!Z59</f>
        <v>0</v>
      </c>
      <c r="AB59" s="61">
        <f>X59*'EQUIP SUM (UNCLASS)'!Z59</f>
        <v>0</v>
      </c>
      <c r="AC59" s="34">
        <f>W59*'EQUIP SUM (UNCLASS)'!AA59</f>
        <v>0</v>
      </c>
      <c r="AD59" s="61">
        <f>X59*'EQUIP SUM (UNCLASS)'!AA59</f>
        <v>0</v>
      </c>
      <c r="AE59" s="34">
        <f>W59*'EQUIP SUM (UNCLASS)'!AB59</f>
        <v>0</v>
      </c>
      <c r="AF59" s="61">
        <f>X59*'EQUIP SUM (UNCLASS)'!AB59</f>
        <v>0</v>
      </c>
      <c r="AH59" s="34">
        <f>W59*'EQUIP SUM (UNCLASS)'!AC59</f>
        <v>0</v>
      </c>
      <c r="AI59" s="61">
        <f>X59*'EQUIP SUM (UNCLASS)'!AC59</f>
        <v>0</v>
      </c>
      <c r="AJ59" s="34">
        <f t="shared" si="40"/>
        <v>0</v>
      </c>
      <c r="AK59" s="61">
        <f t="shared" si="40"/>
        <v>0</v>
      </c>
      <c r="AL59" s="34">
        <f t="shared" si="41"/>
        <v>0</v>
      </c>
      <c r="AM59" s="61">
        <f t="shared" si="41"/>
        <v>0</v>
      </c>
      <c r="AO59" s="28">
        <f>W59*'EQUIP SUM (UNCLASS)'!AE59</f>
        <v>0</v>
      </c>
      <c r="AP59" s="61">
        <f>X59*'EQUIP SUM (UNCLASS)'!AE59</f>
        <v>0</v>
      </c>
      <c r="AQ59" s="28">
        <f>W59*'EQUIP SUM (UNCLASS)'!AF59</f>
        <v>0</v>
      </c>
      <c r="AR59" s="61">
        <f>X59*'EQUIP SUM (UNCLASS)'!AF59</f>
        <v>0</v>
      </c>
      <c r="AS59" s="28">
        <f>W59*'EQUIP SUM (UNCLASS)'!AG59</f>
        <v>0</v>
      </c>
      <c r="AT59" s="61">
        <f>X59*'EQUIP SUM (UNCLASS)'!AG59</f>
        <v>0</v>
      </c>
      <c r="AU59" s="28">
        <f>W59*'EQUIP SUM (UNCLASS)'!AH59</f>
        <v>0</v>
      </c>
      <c r="AV59" s="61">
        <f>X59*'EQUIP SUM (UNCLASS)'!AH59</f>
        <v>0</v>
      </c>
      <c r="AW59" s="28">
        <f>W59*'EQUIP SUM (UNCLASS)'!AI59/2000</f>
        <v>0</v>
      </c>
      <c r="AX59" s="61">
        <f>X59*'EQUIP SUM (UNCLASS)'!AI59/2000</f>
        <v>0</v>
      </c>
      <c r="AY59" s="28">
        <f>W59*'EQUIP SUM (UNCLASS)'!AJ59</f>
        <v>0</v>
      </c>
      <c r="AZ59" s="61">
        <f>X59*'EQUIP SUM (UNCLASS)'!AJ59</f>
        <v>0</v>
      </c>
      <c r="BA59" s="28">
        <f>W59*'EQUIP SUM (UNCLASS)'!AK59</f>
        <v>0</v>
      </c>
      <c r="BB59" s="61">
        <f>X59*'EQUIP SUM (UNCLASS)'!AK59</f>
        <v>0</v>
      </c>
      <c r="BC59" s="28">
        <f>W59*'EQUIP SUM (UNCLASS)'!AL59</f>
        <v>0</v>
      </c>
      <c r="BD59" s="61">
        <f>X59*'EQUIP SUM (UNCLASS)'!AL59</f>
        <v>0</v>
      </c>
      <c r="BE59" s="28">
        <f>W59*'EQUIP SUM (UNCLASS)'!AM59</f>
        <v>0</v>
      </c>
      <c r="BF59" s="61">
        <f>X59*'EQUIP SUM (UNCLASS)'!AM59</f>
        <v>0</v>
      </c>
      <c r="BH59" s="28">
        <f>Y59*'EQUIP SUM (UNCLASS)'!AO59</f>
        <v>0</v>
      </c>
      <c r="BI59" s="61">
        <f>Y59*'EQUIP SUM (UNCLASS)'!AP59</f>
        <v>0</v>
      </c>
      <c r="BJ59" s="28">
        <f>Y59*'EQUIP SUM (UNCLASS)'!AQ59</f>
        <v>0</v>
      </c>
      <c r="BK59" s="61">
        <f>Y59*'EQUIP SUM (UNCLASS)'!AR59</f>
        <v>0</v>
      </c>
      <c r="BL59" s="28">
        <f>Y59*'EQUIP SUM (UNCLASS)'!AS59</f>
        <v>0</v>
      </c>
      <c r="BM59" s="61">
        <f>Y59*'EQUIP SUM (UNCLASS)'!AT59</f>
        <v>0</v>
      </c>
      <c r="BO59" s="28">
        <f>W59*'EQUIP SUM (UNCLASS)'!AX59</f>
        <v>0</v>
      </c>
      <c r="BP59" s="61">
        <f>X59*'EQUIP SUM (UNCLASS)'!AX59</f>
        <v>0</v>
      </c>
      <c r="BQ59" s="28">
        <f>W59*'EQUIP SUM (UNCLASS)'!BB59</f>
        <v>0</v>
      </c>
      <c r="BR59" s="61">
        <f>X59*'EQUIP SUM (UNCLASS)'!BB59</f>
        <v>0</v>
      </c>
      <c r="CX59" s="37">
        <f t="shared" ref="CX59:DJ59" si="68">CX57</f>
        <v>0</v>
      </c>
      <c r="CY59" s="37">
        <f t="shared" si="68"/>
        <v>0</v>
      </c>
      <c r="CZ59" s="37">
        <f t="shared" si="68"/>
        <v>0</v>
      </c>
      <c r="DA59" s="37">
        <f t="shared" si="68"/>
        <v>0</v>
      </c>
      <c r="DB59" s="37">
        <f t="shared" si="68"/>
        <v>1</v>
      </c>
      <c r="DC59" s="37">
        <f t="shared" si="68"/>
        <v>0</v>
      </c>
      <c r="DD59" s="37">
        <f t="shared" si="68"/>
        <v>0</v>
      </c>
      <c r="DE59" s="37">
        <f t="shared" si="68"/>
        <v>0</v>
      </c>
      <c r="DF59" s="37">
        <f t="shared" si="68"/>
        <v>0</v>
      </c>
      <c r="DG59" s="37">
        <f t="shared" si="68"/>
        <v>0</v>
      </c>
      <c r="DH59" s="37">
        <f t="shared" si="68"/>
        <v>0</v>
      </c>
      <c r="DI59" s="37">
        <f t="shared" si="68"/>
        <v>0</v>
      </c>
      <c r="DJ59" s="37">
        <f t="shared" si="68"/>
        <v>0</v>
      </c>
      <c r="DL59" s="29">
        <f t="shared" si="61"/>
        <v>6</v>
      </c>
      <c r="DM59" s="29">
        <f t="shared" si="61"/>
        <v>18</v>
      </c>
      <c r="DN59" s="29">
        <f t="shared" si="61"/>
        <v>10</v>
      </c>
      <c r="DO59" s="29">
        <f t="shared" si="61"/>
        <v>12</v>
      </c>
      <c r="DQ59" s="31"/>
      <c r="DR59" s="31"/>
    </row>
    <row r="60" spans="1:124" x14ac:dyDescent="0.25">
      <c r="A60" s="249"/>
      <c r="B60" s="105"/>
      <c r="C60" s="103" t="s">
        <v>188</v>
      </c>
      <c r="D60" s="103">
        <f>D59/2000</f>
        <v>0</v>
      </c>
      <c r="E60" s="103">
        <f>(E59*6.8)/2000</f>
        <v>0</v>
      </c>
      <c r="F60" s="103">
        <f>(F59*6.8)/2000</f>
        <v>0</v>
      </c>
      <c r="G60" s="250"/>
      <c r="I60" s="94" t="s">
        <v>266</v>
      </c>
      <c r="J60" s="94" t="s">
        <v>450</v>
      </c>
      <c r="K60" s="95" t="s">
        <v>387</v>
      </c>
      <c r="L60" s="96">
        <f>(CX60*'EQUIP SUM (UNCLASS)'!M60)+(CY60*'EQUIP SUM (UNCLASS)'!N60)+(CZ60*'EQUIP SUM (UNCLASS)'!I60)+(DA60*'EQUIP SUM (UNCLASS)'!Q60)+(DB60*'EQUIP SUM (UNCLASS)'!E60)+(DC60*'EQUIP SUM (UNCLASS)'!H60)+(DD60*'EQUIP SUM (UNCLASS)'!D60)+(DE60*'EQUIP SUM (UNCLASS)'!F60)+(DF60*'EQUIP SUM (UNCLASS)'!G60)+(DG60*'EQUIP SUM (UNCLASS)'!J60)+(DH60*'EQUIP SUM (UNCLASS)'!L60)+(DI60*'EQUIP SUM (UNCLASS)'!K60)+(DJ60*'EQUIP SUM (UNCLASS)'!T60)</f>
        <v>2</v>
      </c>
      <c r="M60" s="55">
        <f>'EQUIP SUM (UNCLASS)'!R60+'EQUIP SUM (UNCLASS)'!S60</f>
        <v>20</v>
      </c>
      <c r="N60" s="85">
        <f>'EQUIP SUM (UNCLASS)'!R60</f>
        <v>11</v>
      </c>
      <c r="O60" s="85">
        <f>'EQUIP SUM (UNCLASS)'!S60:S222</f>
        <v>9</v>
      </c>
      <c r="P60" s="37">
        <v>8</v>
      </c>
      <c r="Q60" s="37">
        <v>0</v>
      </c>
      <c r="R60" s="85">
        <f t="shared" si="39"/>
        <v>3</v>
      </c>
      <c r="S60" s="85">
        <f t="shared" si="39"/>
        <v>9</v>
      </c>
      <c r="T60" s="85">
        <f t="shared" si="4"/>
        <v>12</v>
      </c>
      <c r="U60" s="55">
        <f t="shared" si="1"/>
        <v>-6</v>
      </c>
      <c r="W60" s="37">
        <v>0</v>
      </c>
      <c r="X60" s="37">
        <v>0</v>
      </c>
      <c r="Y60" s="55">
        <f t="shared" si="5"/>
        <v>0</v>
      </c>
      <c r="AA60" s="34">
        <f>W60*'EQUIP SUM (UNCLASS)'!Z60</f>
        <v>0</v>
      </c>
      <c r="AB60" s="61">
        <f>X60*'EQUIP SUM (UNCLASS)'!Z60</f>
        <v>0</v>
      </c>
      <c r="AC60" s="34">
        <f>W60*'EQUIP SUM (UNCLASS)'!AA60</f>
        <v>0</v>
      </c>
      <c r="AD60" s="61">
        <f>X60*'EQUIP SUM (UNCLASS)'!AA60</f>
        <v>0</v>
      </c>
      <c r="AE60" s="34">
        <f>W60*'EQUIP SUM (UNCLASS)'!AB60</f>
        <v>0</v>
      </c>
      <c r="AF60" s="61">
        <f>X60*'EQUIP SUM (UNCLASS)'!AB60</f>
        <v>0</v>
      </c>
      <c r="AH60" s="34">
        <f>W60*'EQUIP SUM (UNCLASS)'!AC60</f>
        <v>0</v>
      </c>
      <c r="AI60" s="61">
        <f>X60*'EQUIP SUM (UNCLASS)'!AC60</f>
        <v>0</v>
      </c>
      <c r="AJ60" s="34">
        <f t="shared" si="40"/>
        <v>0</v>
      </c>
      <c r="AK60" s="61">
        <f t="shared" si="40"/>
        <v>0</v>
      </c>
      <c r="AL60" s="34">
        <f t="shared" si="41"/>
        <v>0</v>
      </c>
      <c r="AM60" s="61">
        <f t="shared" si="41"/>
        <v>0</v>
      </c>
      <c r="AO60" s="28">
        <f>W60*'EQUIP SUM (UNCLASS)'!AE60</f>
        <v>0</v>
      </c>
      <c r="AP60" s="61">
        <f>X60*'EQUIP SUM (UNCLASS)'!AE60</f>
        <v>0</v>
      </c>
      <c r="AQ60" s="28">
        <f>W60*'EQUIP SUM (UNCLASS)'!AF60</f>
        <v>0</v>
      </c>
      <c r="AR60" s="61">
        <f>X60*'EQUIP SUM (UNCLASS)'!AF60</f>
        <v>0</v>
      </c>
      <c r="AS60" s="28">
        <f>W60*'EQUIP SUM (UNCLASS)'!AG60</f>
        <v>0</v>
      </c>
      <c r="AT60" s="61">
        <f>X60*'EQUIP SUM (UNCLASS)'!AG60</f>
        <v>0</v>
      </c>
      <c r="AU60" s="28">
        <f>W60*'EQUIP SUM (UNCLASS)'!AH60</f>
        <v>0</v>
      </c>
      <c r="AV60" s="61">
        <f>X60*'EQUIP SUM (UNCLASS)'!AH60</f>
        <v>0</v>
      </c>
      <c r="AW60" s="28">
        <f>W60*'EQUIP SUM (UNCLASS)'!AI60/2000</f>
        <v>0</v>
      </c>
      <c r="AX60" s="61">
        <f>X60*'EQUIP SUM (UNCLASS)'!AI60/2000</f>
        <v>0</v>
      </c>
      <c r="AY60" s="28">
        <f>W60*'EQUIP SUM (UNCLASS)'!AJ60</f>
        <v>0</v>
      </c>
      <c r="AZ60" s="61">
        <f>X60*'EQUIP SUM (UNCLASS)'!AJ60</f>
        <v>0</v>
      </c>
      <c r="BA60" s="28">
        <f>W60*'EQUIP SUM (UNCLASS)'!AK60</f>
        <v>0</v>
      </c>
      <c r="BB60" s="61">
        <f>X60*'EQUIP SUM (UNCLASS)'!AK60</f>
        <v>0</v>
      </c>
      <c r="BC60" s="28">
        <f>W60*'EQUIP SUM (UNCLASS)'!AL60</f>
        <v>0</v>
      </c>
      <c r="BD60" s="61">
        <f>X60*'EQUIP SUM (UNCLASS)'!AL60</f>
        <v>0</v>
      </c>
      <c r="BE60" s="28">
        <f>W60*'EQUIP SUM (UNCLASS)'!AM60</f>
        <v>0</v>
      </c>
      <c r="BF60" s="61">
        <f>X60*'EQUIP SUM (UNCLASS)'!AM60</f>
        <v>0</v>
      </c>
      <c r="BH60" s="28">
        <f>Y60*'EQUIP SUM (UNCLASS)'!AO60</f>
        <v>0</v>
      </c>
      <c r="BI60" s="61">
        <f>Y60*'EQUIP SUM (UNCLASS)'!AP60</f>
        <v>0</v>
      </c>
      <c r="BJ60" s="28">
        <f>Y60*'EQUIP SUM (UNCLASS)'!AQ60</f>
        <v>0</v>
      </c>
      <c r="BK60" s="61">
        <f>Y60*'EQUIP SUM (UNCLASS)'!AR60</f>
        <v>0</v>
      </c>
      <c r="BL60" s="28">
        <f>Y60*'EQUIP SUM (UNCLASS)'!AS60</f>
        <v>0</v>
      </c>
      <c r="BM60" s="61">
        <f>Y60*'EQUIP SUM (UNCLASS)'!AT60</f>
        <v>0</v>
      </c>
      <c r="BO60" s="28">
        <f>W60*'EQUIP SUM (UNCLASS)'!AX60</f>
        <v>0</v>
      </c>
      <c r="BP60" s="61">
        <f>X60*'EQUIP SUM (UNCLASS)'!AX60</f>
        <v>0</v>
      </c>
      <c r="BQ60" s="28">
        <f>W60*'EQUIP SUM (UNCLASS)'!BB60</f>
        <v>0</v>
      </c>
      <c r="BR60" s="61">
        <f>X60*'EQUIP SUM (UNCLASS)'!BB60</f>
        <v>0</v>
      </c>
      <c r="CX60" s="37">
        <f t="shared" ref="CX60:DJ60" si="69">CX59</f>
        <v>0</v>
      </c>
      <c r="CY60" s="37">
        <f t="shared" si="69"/>
        <v>0</v>
      </c>
      <c r="CZ60" s="37">
        <f t="shared" si="69"/>
        <v>0</v>
      </c>
      <c r="DA60" s="37">
        <f t="shared" si="69"/>
        <v>0</v>
      </c>
      <c r="DB60" s="37">
        <f t="shared" si="69"/>
        <v>1</v>
      </c>
      <c r="DC60" s="37">
        <f t="shared" si="69"/>
        <v>0</v>
      </c>
      <c r="DD60" s="37">
        <f t="shared" si="69"/>
        <v>0</v>
      </c>
      <c r="DE60" s="37">
        <f t="shared" si="69"/>
        <v>0</v>
      </c>
      <c r="DF60" s="37">
        <f t="shared" si="69"/>
        <v>0</v>
      </c>
      <c r="DG60" s="37">
        <f t="shared" si="69"/>
        <v>0</v>
      </c>
      <c r="DH60" s="37">
        <f t="shared" si="69"/>
        <v>0</v>
      </c>
      <c r="DI60" s="37">
        <f t="shared" si="69"/>
        <v>0</v>
      </c>
      <c r="DJ60" s="37">
        <f t="shared" si="69"/>
        <v>0</v>
      </c>
      <c r="DL60" s="29">
        <f t="shared" si="61"/>
        <v>6</v>
      </c>
      <c r="DM60" s="29">
        <f t="shared" si="61"/>
        <v>18</v>
      </c>
      <c r="DN60" s="29">
        <f t="shared" si="61"/>
        <v>10</v>
      </c>
      <c r="DO60" s="29">
        <f t="shared" si="61"/>
        <v>12</v>
      </c>
      <c r="DQ60" s="28">
        <f>DL60*DM60/'EQUIP SUM (UNCLASS)'!AD60</f>
        <v>24</v>
      </c>
      <c r="DR60" s="28">
        <f>DL60*DM60/'EQUIP SUM (UNCLASS)'!AD60</f>
        <v>24</v>
      </c>
      <c r="DS60" s="28">
        <f>DN60*DO60/'EQUIP SUM (UNCLASS)'!AD60</f>
        <v>26.666666666666668</v>
      </c>
      <c r="DT60" s="28">
        <f>DN60*DO60/'EQUIP SUM (UNCLASS)'!AD60</f>
        <v>26.666666666666668</v>
      </c>
    </row>
    <row r="61" spans="1:124" x14ac:dyDescent="0.25">
      <c r="A61" s="249"/>
      <c r="B61" s="105"/>
      <c r="C61" s="100"/>
      <c r="D61" s="100"/>
      <c r="E61" s="100"/>
      <c r="F61" s="100"/>
      <c r="G61" s="250"/>
      <c r="I61" s="94" t="s">
        <v>267</v>
      </c>
      <c r="J61" s="94" t="s">
        <v>451</v>
      </c>
      <c r="K61" s="95" t="s">
        <v>90</v>
      </c>
      <c r="L61" s="96">
        <f>(CX61*'EQUIP SUM (UNCLASS)'!M61)+(CY61*'EQUIP SUM (UNCLASS)'!N61)+(CZ61*'EQUIP SUM (UNCLASS)'!I61)+(DA61*'EQUIP SUM (UNCLASS)'!Q61)+(DB61*'EQUIP SUM (UNCLASS)'!E61)+(DC61*'EQUIP SUM (UNCLASS)'!H61)+(DD61*'EQUIP SUM (UNCLASS)'!D61)+(DE61*'EQUIP SUM (UNCLASS)'!F61)+(DF61*'EQUIP SUM (UNCLASS)'!G61)+(DG61*'EQUIP SUM (UNCLASS)'!J61)+(DH61*'EQUIP SUM (UNCLASS)'!L61)+(DI61*'EQUIP SUM (UNCLASS)'!K61)+(DJ61*'EQUIP SUM (UNCLASS)'!T61)</f>
        <v>52</v>
      </c>
      <c r="M61" s="55">
        <f>'EQUIP SUM (UNCLASS)'!R61+'EQUIP SUM (UNCLASS)'!S61</f>
        <v>88</v>
      </c>
      <c r="N61" s="85">
        <f>'EQUIP SUM (UNCLASS)'!R61</f>
        <v>44</v>
      </c>
      <c r="O61" s="85">
        <f>'EQUIP SUM (UNCLASS)'!S61:S223</f>
        <v>44</v>
      </c>
      <c r="P61" s="37">
        <v>44</v>
      </c>
      <c r="Q61" s="37">
        <v>44</v>
      </c>
      <c r="R61" s="85">
        <f t="shared" si="39"/>
        <v>0</v>
      </c>
      <c r="S61" s="85">
        <f t="shared" si="39"/>
        <v>0</v>
      </c>
      <c r="T61" s="85">
        <f t="shared" si="4"/>
        <v>0</v>
      </c>
      <c r="U61" s="55">
        <f t="shared" si="1"/>
        <v>-36</v>
      </c>
      <c r="W61" s="37">
        <v>0</v>
      </c>
      <c r="X61" s="37">
        <v>0</v>
      </c>
      <c r="Y61" s="55">
        <f t="shared" si="5"/>
        <v>0</v>
      </c>
      <c r="AA61" s="34">
        <f>W61*'EQUIP SUM (UNCLASS)'!Z61</f>
        <v>0</v>
      </c>
      <c r="AB61" s="61">
        <f>X61*'EQUIP SUM (UNCLASS)'!Z61</f>
        <v>0</v>
      </c>
      <c r="AC61" s="34">
        <f>W61*'EQUIP SUM (UNCLASS)'!AA61</f>
        <v>0</v>
      </c>
      <c r="AD61" s="61">
        <f>X61*'EQUIP SUM (UNCLASS)'!AA61</f>
        <v>0</v>
      </c>
      <c r="AE61" s="34">
        <f>W61*'EQUIP SUM (UNCLASS)'!AB61</f>
        <v>0</v>
      </c>
      <c r="AF61" s="61">
        <f>X61*'EQUIP SUM (UNCLASS)'!AB61</f>
        <v>0</v>
      </c>
      <c r="AH61" s="34">
        <f>W61*'EQUIP SUM (UNCLASS)'!AC61</f>
        <v>0</v>
      </c>
      <c r="AI61" s="61">
        <f>X61*'EQUIP SUM (UNCLASS)'!AC61</f>
        <v>0</v>
      </c>
      <c r="AJ61" s="34">
        <f t="shared" si="40"/>
        <v>0</v>
      </c>
      <c r="AK61" s="61">
        <f t="shared" si="40"/>
        <v>0</v>
      </c>
      <c r="AL61" s="34">
        <f t="shared" si="41"/>
        <v>0</v>
      </c>
      <c r="AM61" s="61">
        <f t="shared" si="41"/>
        <v>0</v>
      </c>
      <c r="AO61" s="28">
        <f>W61*'EQUIP SUM (UNCLASS)'!AE61</f>
        <v>0</v>
      </c>
      <c r="AP61" s="61">
        <f>X61*'EQUIP SUM (UNCLASS)'!AE61</f>
        <v>0</v>
      </c>
      <c r="AQ61" s="28">
        <f>W61*'EQUIP SUM (UNCLASS)'!AF61</f>
        <v>0</v>
      </c>
      <c r="AR61" s="61">
        <f>X61*'EQUIP SUM (UNCLASS)'!AF61</f>
        <v>0</v>
      </c>
      <c r="AS61" s="28">
        <f>W61*'EQUIP SUM (UNCLASS)'!AG61</f>
        <v>0</v>
      </c>
      <c r="AT61" s="61">
        <f>X61*'EQUIP SUM (UNCLASS)'!AG61</f>
        <v>0</v>
      </c>
      <c r="AU61" s="28">
        <f>W61*'EQUIP SUM (UNCLASS)'!AH61</f>
        <v>0</v>
      </c>
      <c r="AV61" s="61">
        <f>X61*'EQUIP SUM (UNCLASS)'!AH61</f>
        <v>0</v>
      </c>
      <c r="AW61" s="28">
        <f>W61*'EQUIP SUM (UNCLASS)'!AI61/2000</f>
        <v>0</v>
      </c>
      <c r="AX61" s="61">
        <f>X61*'EQUIP SUM (UNCLASS)'!AI61/2000</f>
        <v>0</v>
      </c>
      <c r="AY61" s="28">
        <f>W61*'EQUIP SUM (UNCLASS)'!AJ61</f>
        <v>0</v>
      </c>
      <c r="AZ61" s="61">
        <f>X61*'EQUIP SUM (UNCLASS)'!AJ61</f>
        <v>0</v>
      </c>
      <c r="BA61" s="28">
        <f>W61*'EQUIP SUM (UNCLASS)'!AK61</f>
        <v>0</v>
      </c>
      <c r="BB61" s="61">
        <f>X61*'EQUIP SUM (UNCLASS)'!AK61</f>
        <v>0</v>
      </c>
      <c r="BC61" s="28">
        <f>W61*'EQUIP SUM (UNCLASS)'!AL61</f>
        <v>0</v>
      </c>
      <c r="BD61" s="61">
        <f>X61*'EQUIP SUM (UNCLASS)'!AL61</f>
        <v>0</v>
      </c>
      <c r="BE61" s="28">
        <f>W61*'EQUIP SUM (UNCLASS)'!AM61</f>
        <v>0</v>
      </c>
      <c r="BF61" s="61">
        <f>X61*'EQUIP SUM (UNCLASS)'!AM61</f>
        <v>0</v>
      </c>
      <c r="BH61" s="28">
        <f>Y61*'EQUIP SUM (UNCLASS)'!AO61</f>
        <v>0</v>
      </c>
      <c r="BI61" s="61">
        <f>Y61*'EQUIP SUM (UNCLASS)'!AP61</f>
        <v>0</v>
      </c>
      <c r="BJ61" s="28">
        <f>Y61*'EQUIP SUM (UNCLASS)'!AQ61</f>
        <v>0</v>
      </c>
      <c r="BK61" s="61">
        <f>Y61*'EQUIP SUM (UNCLASS)'!AR61</f>
        <v>0</v>
      </c>
      <c r="BL61" s="28">
        <f>Y61*'EQUIP SUM (UNCLASS)'!AS61</f>
        <v>0</v>
      </c>
      <c r="BM61" s="61">
        <f>Y61*'EQUIP SUM (UNCLASS)'!AT61</f>
        <v>0</v>
      </c>
      <c r="BO61" s="28">
        <f>W61*'EQUIP SUM (UNCLASS)'!AX61</f>
        <v>0</v>
      </c>
      <c r="BP61" s="61">
        <f>X61*'EQUIP SUM (UNCLASS)'!AX61</f>
        <v>0</v>
      </c>
      <c r="BQ61" s="28">
        <f>W61*'EQUIP SUM (UNCLASS)'!BB61</f>
        <v>0</v>
      </c>
      <c r="BR61" s="61">
        <f>X61*'EQUIP SUM (UNCLASS)'!BB61</f>
        <v>0</v>
      </c>
      <c r="CX61" s="37">
        <f t="shared" ref="CX61:DJ61" si="70">CX59</f>
        <v>0</v>
      </c>
      <c r="CY61" s="37">
        <f t="shared" si="70"/>
        <v>0</v>
      </c>
      <c r="CZ61" s="37">
        <f t="shared" si="70"/>
        <v>0</v>
      </c>
      <c r="DA61" s="37">
        <f t="shared" si="70"/>
        <v>0</v>
      </c>
      <c r="DB61" s="37">
        <f t="shared" si="70"/>
        <v>1</v>
      </c>
      <c r="DC61" s="37">
        <f t="shared" si="70"/>
        <v>0</v>
      </c>
      <c r="DD61" s="37">
        <f t="shared" si="70"/>
        <v>0</v>
      </c>
      <c r="DE61" s="37">
        <f t="shared" si="70"/>
        <v>0</v>
      </c>
      <c r="DF61" s="37">
        <f t="shared" si="70"/>
        <v>0</v>
      </c>
      <c r="DG61" s="37">
        <f t="shared" si="70"/>
        <v>0</v>
      </c>
      <c r="DH61" s="37">
        <f t="shared" si="70"/>
        <v>0</v>
      </c>
      <c r="DI61" s="37">
        <f t="shared" si="70"/>
        <v>0</v>
      </c>
      <c r="DJ61" s="37">
        <f t="shared" si="70"/>
        <v>0</v>
      </c>
      <c r="DL61" s="29">
        <f t="shared" si="61"/>
        <v>6</v>
      </c>
      <c r="DM61" s="29">
        <f t="shared" si="61"/>
        <v>18</v>
      </c>
      <c r="DN61" s="29">
        <f t="shared" si="61"/>
        <v>10</v>
      </c>
      <c r="DO61" s="29">
        <f t="shared" si="61"/>
        <v>12</v>
      </c>
      <c r="DQ61" s="31"/>
      <c r="DR61" s="31"/>
    </row>
    <row r="62" spans="1:124" x14ac:dyDescent="0.25">
      <c r="A62" s="249"/>
      <c r="B62" s="105"/>
      <c r="C62" s="103" t="s">
        <v>187</v>
      </c>
      <c r="D62" s="106">
        <f>AL167</f>
        <v>0</v>
      </c>
      <c r="E62" s="106">
        <f>AM167</f>
        <v>0</v>
      </c>
      <c r="F62" s="106">
        <f>D62+E62</f>
        <v>0</v>
      </c>
      <c r="G62" s="250"/>
      <c r="I62" s="94" t="s">
        <v>268</v>
      </c>
      <c r="J62" s="94" t="s">
        <v>452</v>
      </c>
      <c r="K62" s="95" t="s">
        <v>90</v>
      </c>
      <c r="L62" s="96">
        <f>(CX62*'EQUIP SUM (UNCLASS)'!M62)+(CY62*'EQUIP SUM (UNCLASS)'!N62)+(CZ62*'EQUIP SUM (UNCLASS)'!I62)+(DA62*'EQUIP SUM (UNCLASS)'!Q62)+(DB62*'EQUIP SUM (UNCLASS)'!E62)+(DC62*'EQUIP SUM (UNCLASS)'!H62)+(DD62*'EQUIP SUM (UNCLASS)'!D62)+(DE62*'EQUIP SUM (UNCLASS)'!F62)+(DF62*'EQUIP SUM (UNCLASS)'!G62)+(DG62*'EQUIP SUM (UNCLASS)'!J62)+(DH62*'EQUIP SUM (UNCLASS)'!L62)+(DI62*'EQUIP SUM (UNCLASS)'!K62)+(DJ62*'EQUIP SUM (UNCLASS)'!T62)</f>
        <v>1</v>
      </c>
      <c r="M62" s="55">
        <f>'EQUIP SUM (UNCLASS)'!R62+'EQUIP SUM (UNCLASS)'!S62</f>
        <v>70</v>
      </c>
      <c r="N62" s="85">
        <f>'EQUIP SUM (UNCLASS)'!R62</f>
        <v>35</v>
      </c>
      <c r="O62" s="85">
        <f>'EQUIP SUM (UNCLASS)'!S62:S224</f>
        <v>35</v>
      </c>
      <c r="P62" s="37">
        <v>35</v>
      </c>
      <c r="Q62" s="37">
        <v>35</v>
      </c>
      <c r="R62" s="85">
        <f t="shared" si="39"/>
        <v>0</v>
      </c>
      <c r="S62" s="85">
        <f t="shared" si="39"/>
        <v>0</v>
      </c>
      <c r="T62" s="85">
        <f t="shared" si="4"/>
        <v>0</v>
      </c>
      <c r="U62" s="55">
        <f t="shared" si="1"/>
        <v>-69</v>
      </c>
      <c r="W62" s="37">
        <v>0</v>
      </c>
      <c r="X62" s="37">
        <v>0</v>
      </c>
      <c r="Y62" s="55">
        <f t="shared" si="5"/>
        <v>0</v>
      </c>
      <c r="AA62" s="34">
        <f>W62*'EQUIP SUM (UNCLASS)'!Z62</f>
        <v>0</v>
      </c>
      <c r="AB62" s="61">
        <f>X62*'EQUIP SUM (UNCLASS)'!Z62</f>
        <v>0</v>
      </c>
      <c r="AC62" s="34">
        <f>W62*'EQUIP SUM (UNCLASS)'!AA62</f>
        <v>0</v>
      </c>
      <c r="AD62" s="61">
        <f>X62*'EQUIP SUM (UNCLASS)'!AA62</f>
        <v>0</v>
      </c>
      <c r="AE62" s="34">
        <f>W62*'EQUIP SUM (UNCLASS)'!AB62</f>
        <v>0</v>
      </c>
      <c r="AF62" s="61">
        <f>X62*'EQUIP SUM (UNCLASS)'!AB62</f>
        <v>0</v>
      </c>
      <c r="AH62" s="34">
        <f>W62*'EQUIP SUM (UNCLASS)'!AC62</f>
        <v>0</v>
      </c>
      <c r="AI62" s="61">
        <f>X62*'EQUIP SUM (UNCLASS)'!AC62</f>
        <v>0</v>
      </c>
      <c r="AJ62" s="34">
        <f t="shared" si="40"/>
        <v>0</v>
      </c>
      <c r="AK62" s="61">
        <f t="shared" si="40"/>
        <v>0</v>
      </c>
      <c r="AL62" s="34">
        <f t="shared" si="41"/>
        <v>0</v>
      </c>
      <c r="AM62" s="61">
        <f t="shared" si="41"/>
        <v>0</v>
      </c>
      <c r="AO62" s="28">
        <f>W62*'EQUIP SUM (UNCLASS)'!AE62</f>
        <v>0</v>
      </c>
      <c r="AP62" s="61">
        <f>X62*'EQUIP SUM (UNCLASS)'!AE62</f>
        <v>0</v>
      </c>
      <c r="AQ62" s="28">
        <f>W62*'EQUIP SUM (UNCLASS)'!AF62</f>
        <v>0</v>
      </c>
      <c r="AR62" s="61">
        <f>X62*'EQUIP SUM (UNCLASS)'!AF62</f>
        <v>0</v>
      </c>
      <c r="AS62" s="28">
        <f>W62*'EQUIP SUM (UNCLASS)'!AG62</f>
        <v>0</v>
      </c>
      <c r="AT62" s="61">
        <f>X62*'EQUIP SUM (UNCLASS)'!AG62</f>
        <v>0</v>
      </c>
      <c r="AU62" s="28">
        <f>W62*'EQUIP SUM (UNCLASS)'!AH62</f>
        <v>0</v>
      </c>
      <c r="AV62" s="61">
        <f>X62*'EQUIP SUM (UNCLASS)'!AH62</f>
        <v>0</v>
      </c>
      <c r="AW62" s="28">
        <f>W62*'EQUIP SUM (UNCLASS)'!AI62/2000</f>
        <v>0</v>
      </c>
      <c r="AX62" s="61">
        <f>X62*'EQUIP SUM (UNCLASS)'!AI62/2000</f>
        <v>0</v>
      </c>
      <c r="AY62" s="28">
        <f>W62*'EQUIP SUM (UNCLASS)'!AJ62</f>
        <v>0</v>
      </c>
      <c r="AZ62" s="61">
        <f>X62*'EQUIP SUM (UNCLASS)'!AJ62</f>
        <v>0</v>
      </c>
      <c r="BA62" s="28">
        <f>W62*'EQUIP SUM (UNCLASS)'!AK62</f>
        <v>0</v>
      </c>
      <c r="BB62" s="61">
        <f>X62*'EQUIP SUM (UNCLASS)'!AK62</f>
        <v>0</v>
      </c>
      <c r="BC62" s="28">
        <f>W62*'EQUIP SUM (UNCLASS)'!AL62</f>
        <v>0</v>
      </c>
      <c r="BD62" s="61">
        <f>X62*'EQUIP SUM (UNCLASS)'!AL62</f>
        <v>0</v>
      </c>
      <c r="BE62" s="28">
        <f>W62*'EQUIP SUM (UNCLASS)'!AM62</f>
        <v>0</v>
      </c>
      <c r="BF62" s="61">
        <f>X62*'EQUIP SUM (UNCLASS)'!AM62</f>
        <v>0</v>
      </c>
      <c r="BH62" s="28">
        <f>Y62*'EQUIP SUM (UNCLASS)'!AO62</f>
        <v>0</v>
      </c>
      <c r="BI62" s="61">
        <f>Y62*'EQUIP SUM (UNCLASS)'!AP62</f>
        <v>0</v>
      </c>
      <c r="BJ62" s="28">
        <f>Y62*'EQUIP SUM (UNCLASS)'!AQ62</f>
        <v>0</v>
      </c>
      <c r="BK62" s="61">
        <f>Y62*'EQUIP SUM (UNCLASS)'!AR62</f>
        <v>0</v>
      </c>
      <c r="BL62" s="28">
        <f>Y62*'EQUIP SUM (UNCLASS)'!AS62</f>
        <v>0</v>
      </c>
      <c r="BM62" s="61">
        <f>Y62*'EQUIP SUM (UNCLASS)'!AT62</f>
        <v>0</v>
      </c>
      <c r="BO62" s="28">
        <f>W62*'EQUIP SUM (UNCLASS)'!AX62</f>
        <v>0</v>
      </c>
      <c r="BP62" s="61">
        <f>X62*'EQUIP SUM (UNCLASS)'!AX62</f>
        <v>0</v>
      </c>
      <c r="BQ62" s="28">
        <f>W62*'EQUIP SUM (UNCLASS)'!BB62</f>
        <v>0</v>
      </c>
      <c r="BR62" s="61">
        <f>X62*'EQUIP SUM (UNCLASS)'!BB62</f>
        <v>0</v>
      </c>
      <c r="CX62" s="37">
        <f t="shared" ref="CX62:DJ62" si="71">CX61</f>
        <v>0</v>
      </c>
      <c r="CY62" s="37">
        <f t="shared" si="71"/>
        <v>0</v>
      </c>
      <c r="CZ62" s="37">
        <f t="shared" si="71"/>
        <v>0</v>
      </c>
      <c r="DA62" s="37">
        <f t="shared" si="71"/>
        <v>0</v>
      </c>
      <c r="DB62" s="37">
        <f t="shared" si="71"/>
        <v>1</v>
      </c>
      <c r="DC62" s="37">
        <f t="shared" si="71"/>
        <v>0</v>
      </c>
      <c r="DD62" s="37">
        <f t="shared" si="71"/>
        <v>0</v>
      </c>
      <c r="DE62" s="37">
        <f t="shared" si="71"/>
        <v>0</v>
      </c>
      <c r="DF62" s="37">
        <f t="shared" si="71"/>
        <v>0</v>
      </c>
      <c r="DG62" s="37">
        <f t="shared" si="71"/>
        <v>0</v>
      </c>
      <c r="DH62" s="37">
        <f t="shared" si="71"/>
        <v>0</v>
      </c>
      <c r="DI62" s="37">
        <f t="shared" si="71"/>
        <v>0</v>
      </c>
      <c r="DJ62" s="37">
        <f t="shared" si="71"/>
        <v>0</v>
      </c>
      <c r="DL62" s="29">
        <f t="shared" si="61"/>
        <v>6</v>
      </c>
      <c r="DM62" s="29">
        <f t="shared" si="61"/>
        <v>18</v>
      </c>
      <c r="DN62" s="29">
        <f t="shared" si="61"/>
        <v>10</v>
      </c>
      <c r="DO62" s="29">
        <f t="shared" si="61"/>
        <v>12</v>
      </c>
      <c r="DQ62" s="31"/>
      <c r="DR62" s="31"/>
    </row>
    <row r="63" spans="1:124" x14ac:dyDescent="0.25">
      <c r="A63" s="249"/>
      <c r="B63" s="105"/>
      <c r="C63" s="103" t="s">
        <v>189</v>
      </c>
      <c r="D63" s="103">
        <f>D62/2000</f>
        <v>0</v>
      </c>
      <c r="E63" s="103">
        <f>(E62*6.8)/2000</f>
        <v>0</v>
      </c>
      <c r="F63" s="103">
        <f>(F62*6.8)/2000</f>
        <v>0</v>
      </c>
      <c r="G63" s="250"/>
      <c r="I63" s="94" t="s">
        <v>269</v>
      </c>
      <c r="J63" s="94" t="s">
        <v>453</v>
      </c>
      <c r="K63" s="95" t="s">
        <v>388</v>
      </c>
      <c r="L63" s="96">
        <f>(CX63*'EQUIP SUM (UNCLASS)'!M63)+(CY63*'EQUIP SUM (UNCLASS)'!N63)+(CZ63*'EQUIP SUM (UNCLASS)'!I63)+(DA63*'EQUIP SUM (UNCLASS)'!Q63)+(DB63*'EQUIP SUM (UNCLASS)'!E63)+(DC63*'EQUIP SUM (UNCLASS)'!H63)+(DD63*'EQUIP SUM (UNCLASS)'!D63)+(DE63*'EQUIP SUM (UNCLASS)'!F63)+(DF63*'EQUIP SUM (UNCLASS)'!G63)+(DG63*'EQUIP SUM (UNCLASS)'!J63)+(DH63*'EQUIP SUM (UNCLASS)'!L63)+(DI63*'EQUIP SUM (UNCLASS)'!K63)+(DJ63*'EQUIP SUM (UNCLASS)'!T63)</f>
        <v>11</v>
      </c>
      <c r="M63" s="55">
        <f>'EQUIP SUM (UNCLASS)'!R63+'EQUIP SUM (UNCLASS)'!S63</f>
        <v>0</v>
      </c>
      <c r="N63" s="85">
        <f>'EQUIP SUM (UNCLASS)'!R63</f>
        <v>0</v>
      </c>
      <c r="O63" s="85">
        <f>'EQUIP SUM (UNCLASS)'!S63:S225</f>
        <v>0</v>
      </c>
      <c r="P63" s="37">
        <v>0</v>
      </c>
      <c r="Q63" s="37">
        <v>0</v>
      </c>
      <c r="R63" s="85">
        <f t="shared" si="39"/>
        <v>0</v>
      </c>
      <c r="S63" s="85">
        <f t="shared" si="39"/>
        <v>0</v>
      </c>
      <c r="T63" s="85">
        <f t="shared" si="4"/>
        <v>0</v>
      </c>
      <c r="U63" s="55">
        <f t="shared" si="1"/>
        <v>11</v>
      </c>
      <c r="W63" s="37">
        <v>0</v>
      </c>
      <c r="X63" s="37">
        <v>0</v>
      </c>
      <c r="Y63" s="55">
        <f t="shared" si="5"/>
        <v>0</v>
      </c>
      <c r="AA63" s="34">
        <f>W63*'EQUIP SUM (UNCLASS)'!Z63</f>
        <v>0</v>
      </c>
      <c r="AB63" s="61">
        <f>X63*'EQUIP SUM (UNCLASS)'!Z63</f>
        <v>0</v>
      </c>
      <c r="AC63" s="34">
        <f>W63*'EQUIP SUM (UNCLASS)'!AA63</f>
        <v>0</v>
      </c>
      <c r="AD63" s="61">
        <f>X63*'EQUIP SUM (UNCLASS)'!AA63</f>
        <v>0</v>
      </c>
      <c r="AE63" s="34">
        <f>W63*'EQUIP SUM (UNCLASS)'!AB63</f>
        <v>0</v>
      </c>
      <c r="AF63" s="61">
        <f>X63*'EQUIP SUM (UNCLASS)'!AB63</f>
        <v>0</v>
      </c>
      <c r="AH63" s="34">
        <f>W63*'EQUIP SUM (UNCLASS)'!AC63</f>
        <v>0</v>
      </c>
      <c r="AI63" s="61">
        <f>X63*'EQUIP SUM (UNCLASS)'!AC63</f>
        <v>0</v>
      </c>
      <c r="AJ63" s="34">
        <f t="shared" si="40"/>
        <v>0</v>
      </c>
      <c r="AK63" s="61">
        <f t="shared" si="40"/>
        <v>0</v>
      </c>
      <c r="AL63" s="34">
        <f t="shared" si="41"/>
        <v>0</v>
      </c>
      <c r="AM63" s="61">
        <f t="shared" si="41"/>
        <v>0</v>
      </c>
      <c r="AO63" s="28">
        <f>W63*'EQUIP SUM (UNCLASS)'!AE63</f>
        <v>0</v>
      </c>
      <c r="AP63" s="61">
        <f>X63*'EQUIP SUM (UNCLASS)'!AE63</f>
        <v>0</v>
      </c>
      <c r="AQ63" s="28">
        <f>W63*'EQUIP SUM (UNCLASS)'!AF63</f>
        <v>0</v>
      </c>
      <c r="AR63" s="61">
        <f>X63*'EQUIP SUM (UNCLASS)'!AF63</f>
        <v>0</v>
      </c>
      <c r="AS63" s="28">
        <f>W63*'EQUIP SUM (UNCLASS)'!AG63</f>
        <v>0</v>
      </c>
      <c r="AT63" s="61">
        <f>X63*'EQUIP SUM (UNCLASS)'!AG63</f>
        <v>0</v>
      </c>
      <c r="AU63" s="28">
        <f>W63*'EQUIP SUM (UNCLASS)'!AH63</f>
        <v>0</v>
      </c>
      <c r="AV63" s="61">
        <f>X63*'EQUIP SUM (UNCLASS)'!AH63</f>
        <v>0</v>
      </c>
      <c r="AW63" s="28">
        <f>W63*'EQUIP SUM (UNCLASS)'!AI63/2000</f>
        <v>0</v>
      </c>
      <c r="AX63" s="61">
        <f>X63*'EQUIP SUM (UNCLASS)'!AI63/2000</f>
        <v>0</v>
      </c>
      <c r="AY63" s="28">
        <f>W63*'EQUIP SUM (UNCLASS)'!AJ63</f>
        <v>0</v>
      </c>
      <c r="AZ63" s="61">
        <f>X63*'EQUIP SUM (UNCLASS)'!AJ63</f>
        <v>0</v>
      </c>
      <c r="BA63" s="28">
        <f>W63*'EQUIP SUM (UNCLASS)'!AK63</f>
        <v>0</v>
      </c>
      <c r="BB63" s="61">
        <f>X63*'EQUIP SUM (UNCLASS)'!AK63</f>
        <v>0</v>
      </c>
      <c r="BC63" s="28">
        <f>W63*'EQUIP SUM (UNCLASS)'!AL63</f>
        <v>0</v>
      </c>
      <c r="BD63" s="61">
        <f>X63*'EQUIP SUM (UNCLASS)'!AL63</f>
        <v>0</v>
      </c>
      <c r="BE63" s="28">
        <f>W63*'EQUIP SUM (UNCLASS)'!AM63</f>
        <v>0</v>
      </c>
      <c r="BF63" s="61">
        <f>X63*'EQUIP SUM (UNCLASS)'!AM63</f>
        <v>0</v>
      </c>
      <c r="BH63" s="28">
        <f>Y63*'EQUIP SUM (UNCLASS)'!AO63</f>
        <v>0</v>
      </c>
      <c r="BI63" s="61">
        <f>Y63*'EQUIP SUM (UNCLASS)'!AP63</f>
        <v>0</v>
      </c>
      <c r="BJ63" s="28">
        <f>Y63*'EQUIP SUM (UNCLASS)'!AQ63</f>
        <v>0</v>
      </c>
      <c r="BK63" s="61">
        <f>Y63*'EQUIP SUM (UNCLASS)'!AR63</f>
        <v>0</v>
      </c>
      <c r="BL63" s="28">
        <f>Y63*'EQUIP SUM (UNCLASS)'!AS63</f>
        <v>0</v>
      </c>
      <c r="BM63" s="61">
        <f>Y63*'EQUIP SUM (UNCLASS)'!AT63</f>
        <v>0</v>
      </c>
      <c r="BO63" s="28">
        <f>W63*'EQUIP SUM (UNCLASS)'!AX63</f>
        <v>0</v>
      </c>
      <c r="BP63" s="61">
        <f>X63*'EQUIP SUM (UNCLASS)'!AX63</f>
        <v>0</v>
      </c>
      <c r="BQ63" s="28">
        <f>W63*'EQUIP SUM (UNCLASS)'!BB63</f>
        <v>0</v>
      </c>
      <c r="BR63" s="61">
        <f>X63*'EQUIP SUM (UNCLASS)'!BB63</f>
        <v>0</v>
      </c>
      <c r="CX63" s="37">
        <f t="shared" ref="CX63:DJ63" si="72">CX61</f>
        <v>0</v>
      </c>
      <c r="CY63" s="37">
        <f t="shared" si="72"/>
        <v>0</v>
      </c>
      <c r="CZ63" s="37">
        <f t="shared" si="72"/>
        <v>0</v>
      </c>
      <c r="DA63" s="37">
        <f t="shared" si="72"/>
        <v>0</v>
      </c>
      <c r="DB63" s="37">
        <f t="shared" si="72"/>
        <v>1</v>
      </c>
      <c r="DC63" s="37">
        <f t="shared" si="72"/>
        <v>0</v>
      </c>
      <c r="DD63" s="37">
        <f t="shared" si="72"/>
        <v>0</v>
      </c>
      <c r="DE63" s="37">
        <f t="shared" si="72"/>
        <v>0</v>
      </c>
      <c r="DF63" s="37">
        <f t="shared" si="72"/>
        <v>0</v>
      </c>
      <c r="DG63" s="37">
        <f t="shared" si="72"/>
        <v>0</v>
      </c>
      <c r="DH63" s="37">
        <f t="shared" si="72"/>
        <v>0</v>
      </c>
      <c r="DI63" s="37">
        <f t="shared" si="72"/>
        <v>0</v>
      </c>
      <c r="DJ63" s="37">
        <f t="shared" si="72"/>
        <v>0</v>
      </c>
      <c r="DL63" s="29">
        <f t="shared" si="61"/>
        <v>6</v>
      </c>
      <c r="DM63" s="29">
        <f t="shared" si="61"/>
        <v>18</v>
      </c>
      <c r="DN63" s="29">
        <f t="shared" si="61"/>
        <v>10</v>
      </c>
      <c r="DO63" s="29">
        <f t="shared" si="61"/>
        <v>12</v>
      </c>
      <c r="DQ63" s="28">
        <f>DL63*DM63/'EQUIP SUM (UNCLASS)'!AD63</f>
        <v>10.8</v>
      </c>
      <c r="DR63" s="28">
        <f>DL63*DM63/'EQUIP SUM (UNCLASS)'!AD63</f>
        <v>10.8</v>
      </c>
      <c r="DS63" s="28">
        <f>DN63*DO63/'EQUIP SUM (UNCLASS)'!AD63</f>
        <v>12</v>
      </c>
      <c r="DT63" s="28">
        <f>DN63*DO63/'EQUIP SUM (UNCLASS)'!AD63</f>
        <v>12</v>
      </c>
    </row>
    <row r="64" spans="1:124" x14ac:dyDescent="0.25">
      <c r="A64" s="249"/>
      <c r="B64" s="242" t="s">
        <v>191</v>
      </c>
      <c r="C64" s="242"/>
      <c r="D64" s="242"/>
      <c r="E64" s="242"/>
      <c r="F64" s="242"/>
      <c r="G64" s="250"/>
      <c r="I64" s="94" t="s">
        <v>270</v>
      </c>
      <c r="J64" s="94" t="s">
        <v>104</v>
      </c>
      <c r="K64" s="95" t="s">
        <v>386</v>
      </c>
      <c r="L64" s="96">
        <f>(CX64*'EQUIP SUM (UNCLASS)'!M64)+(CY64*'EQUIP SUM (UNCLASS)'!N64)+(CZ64*'EQUIP SUM (UNCLASS)'!I64)+(DA64*'EQUIP SUM (UNCLASS)'!Q64)+(DB64*'EQUIP SUM (UNCLASS)'!E64)+(DC64*'EQUIP SUM (UNCLASS)'!H64)+(DD64*'EQUIP SUM (UNCLASS)'!D64)+(DE64*'EQUIP SUM (UNCLASS)'!F64)+(DF64*'EQUIP SUM (UNCLASS)'!G64)+(DG64*'EQUIP SUM (UNCLASS)'!J64)+(DH64*'EQUIP SUM (UNCLASS)'!L64)+(DI64*'EQUIP SUM (UNCLASS)'!K64)+(DJ64*'EQUIP SUM (UNCLASS)'!T64)</f>
        <v>0</v>
      </c>
      <c r="M64" s="55">
        <f>'EQUIP SUM (UNCLASS)'!R64+'EQUIP SUM (UNCLASS)'!S64</f>
        <v>4</v>
      </c>
      <c r="N64" s="85">
        <f>'EQUIP SUM (UNCLASS)'!R64</f>
        <v>2</v>
      </c>
      <c r="O64" s="85">
        <f>'EQUIP SUM (UNCLASS)'!S64:S226</f>
        <v>2</v>
      </c>
      <c r="P64" s="37">
        <v>2</v>
      </c>
      <c r="Q64" s="37">
        <v>2</v>
      </c>
      <c r="R64" s="85">
        <f t="shared" si="39"/>
        <v>0</v>
      </c>
      <c r="S64" s="85">
        <f t="shared" si="39"/>
        <v>0</v>
      </c>
      <c r="T64" s="85">
        <f t="shared" si="4"/>
        <v>0</v>
      </c>
      <c r="U64" s="55">
        <f t="shared" si="1"/>
        <v>-4</v>
      </c>
      <c r="W64" s="37">
        <v>0</v>
      </c>
      <c r="X64" s="37">
        <v>0</v>
      </c>
      <c r="Y64" s="55">
        <f t="shared" si="5"/>
        <v>0</v>
      </c>
      <c r="AA64" s="34">
        <f>W64*'EQUIP SUM (UNCLASS)'!Z64</f>
        <v>0</v>
      </c>
      <c r="AB64" s="61">
        <f>X64*'EQUIP SUM (UNCLASS)'!Z64</f>
        <v>0</v>
      </c>
      <c r="AC64" s="34">
        <f>W64*'EQUIP SUM (UNCLASS)'!AA64</f>
        <v>0</v>
      </c>
      <c r="AD64" s="61">
        <f>X64*'EQUIP SUM (UNCLASS)'!AA64</f>
        <v>0</v>
      </c>
      <c r="AE64" s="34">
        <f>W64*'EQUIP SUM (UNCLASS)'!AB64</f>
        <v>0</v>
      </c>
      <c r="AF64" s="61">
        <f>X64*'EQUIP SUM (UNCLASS)'!AB64</f>
        <v>0</v>
      </c>
      <c r="AH64" s="34">
        <f>W64*'EQUIP SUM (UNCLASS)'!AC64</f>
        <v>0</v>
      </c>
      <c r="AI64" s="61">
        <f>X64*'EQUIP SUM (UNCLASS)'!AC64</f>
        <v>0</v>
      </c>
      <c r="AJ64" s="34">
        <f t="shared" si="40"/>
        <v>0</v>
      </c>
      <c r="AK64" s="61">
        <f t="shared" si="40"/>
        <v>0</v>
      </c>
      <c r="AL64" s="34">
        <f t="shared" si="41"/>
        <v>0</v>
      </c>
      <c r="AM64" s="61">
        <f t="shared" si="41"/>
        <v>0</v>
      </c>
      <c r="AO64" s="28">
        <f>W64*'EQUIP SUM (UNCLASS)'!AE64</f>
        <v>0</v>
      </c>
      <c r="AP64" s="61">
        <f>X64*'EQUIP SUM (UNCLASS)'!AE64</f>
        <v>0</v>
      </c>
      <c r="AQ64" s="28">
        <f>W64*'EQUIP SUM (UNCLASS)'!AF64</f>
        <v>0</v>
      </c>
      <c r="AR64" s="61">
        <f>X64*'EQUIP SUM (UNCLASS)'!AF64</f>
        <v>0</v>
      </c>
      <c r="AS64" s="28">
        <f>W64*'EQUIP SUM (UNCLASS)'!AG64</f>
        <v>0</v>
      </c>
      <c r="AT64" s="61">
        <f>X64*'EQUIP SUM (UNCLASS)'!AG64</f>
        <v>0</v>
      </c>
      <c r="AU64" s="28">
        <f>W64*'EQUIP SUM (UNCLASS)'!AH64</f>
        <v>0</v>
      </c>
      <c r="AV64" s="61">
        <f>X64*'EQUIP SUM (UNCLASS)'!AH64</f>
        <v>0</v>
      </c>
      <c r="AW64" s="28">
        <f>W64*'EQUIP SUM (UNCLASS)'!AI64/2000</f>
        <v>0</v>
      </c>
      <c r="AX64" s="61">
        <f>X64*'EQUIP SUM (UNCLASS)'!AI64/2000</f>
        <v>0</v>
      </c>
      <c r="AY64" s="28">
        <f>W64*'EQUIP SUM (UNCLASS)'!AJ64</f>
        <v>0</v>
      </c>
      <c r="AZ64" s="61">
        <f>X64*'EQUIP SUM (UNCLASS)'!AJ64</f>
        <v>0</v>
      </c>
      <c r="BA64" s="28">
        <f>W64*'EQUIP SUM (UNCLASS)'!AK64</f>
        <v>0</v>
      </c>
      <c r="BB64" s="61">
        <f>X64*'EQUIP SUM (UNCLASS)'!AK64</f>
        <v>0</v>
      </c>
      <c r="BC64" s="28">
        <f>W64*'EQUIP SUM (UNCLASS)'!AL64</f>
        <v>0</v>
      </c>
      <c r="BD64" s="61">
        <f>X64*'EQUIP SUM (UNCLASS)'!AL64</f>
        <v>0</v>
      </c>
      <c r="BE64" s="28">
        <f>W64*'EQUIP SUM (UNCLASS)'!AM64</f>
        <v>0</v>
      </c>
      <c r="BF64" s="61">
        <f>X64*'EQUIP SUM (UNCLASS)'!AM64</f>
        <v>0</v>
      </c>
      <c r="BH64" s="28">
        <f>Y64*'EQUIP SUM (UNCLASS)'!AO64</f>
        <v>0</v>
      </c>
      <c r="BI64" s="61">
        <f>Y64*'EQUIP SUM (UNCLASS)'!AP64</f>
        <v>0</v>
      </c>
      <c r="BJ64" s="28">
        <f>Y64*'EQUIP SUM (UNCLASS)'!AQ64</f>
        <v>0</v>
      </c>
      <c r="BK64" s="61">
        <f>Y64*'EQUIP SUM (UNCLASS)'!AR64</f>
        <v>0</v>
      </c>
      <c r="BL64" s="28">
        <f>Y64*'EQUIP SUM (UNCLASS)'!AS64</f>
        <v>0</v>
      </c>
      <c r="BM64" s="61">
        <f>Y64*'EQUIP SUM (UNCLASS)'!AT64</f>
        <v>0</v>
      </c>
      <c r="BO64" s="28">
        <f>W64*'EQUIP SUM (UNCLASS)'!AX64</f>
        <v>0</v>
      </c>
      <c r="BP64" s="61">
        <f>X64*'EQUIP SUM (UNCLASS)'!AX64</f>
        <v>0</v>
      </c>
      <c r="BQ64" s="28">
        <f>W64*'EQUIP SUM (UNCLASS)'!BB64</f>
        <v>0</v>
      </c>
      <c r="BR64" s="61">
        <f>X64*'EQUIP SUM (UNCLASS)'!BB64</f>
        <v>0</v>
      </c>
      <c r="CX64" s="37">
        <f t="shared" ref="CX64:DJ64" si="73">CX63</f>
        <v>0</v>
      </c>
      <c r="CY64" s="37">
        <f t="shared" si="73"/>
        <v>0</v>
      </c>
      <c r="CZ64" s="37">
        <f t="shared" si="73"/>
        <v>0</v>
      </c>
      <c r="DA64" s="37">
        <f t="shared" si="73"/>
        <v>0</v>
      </c>
      <c r="DB64" s="37">
        <f t="shared" si="73"/>
        <v>1</v>
      </c>
      <c r="DC64" s="37">
        <f t="shared" si="73"/>
        <v>0</v>
      </c>
      <c r="DD64" s="37">
        <f t="shared" si="73"/>
        <v>0</v>
      </c>
      <c r="DE64" s="37">
        <f t="shared" si="73"/>
        <v>0</v>
      </c>
      <c r="DF64" s="37">
        <f t="shared" si="73"/>
        <v>0</v>
      </c>
      <c r="DG64" s="37">
        <f t="shared" si="73"/>
        <v>0</v>
      </c>
      <c r="DH64" s="37">
        <f t="shared" si="73"/>
        <v>0</v>
      </c>
      <c r="DI64" s="37">
        <f t="shared" si="73"/>
        <v>0</v>
      </c>
      <c r="DJ64" s="37">
        <f t="shared" si="73"/>
        <v>0</v>
      </c>
      <c r="DL64" s="29">
        <f t="shared" si="61"/>
        <v>6</v>
      </c>
      <c r="DM64" s="29">
        <f t="shared" si="61"/>
        <v>18</v>
      </c>
      <c r="DN64" s="29">
        <f t="shared" si="61"/>
        <v>10</v>
      </c>
      <c r="DO64" s="29">
        <f t="shared" si="61"/>
        <v>12</v>
      </c>
      <c r="DQ64" s="28">
        <f>DL64*DM64/'EQUIP SUM (UNCLASS)'!AD64</f>
        <v>15.882352941176471</v>
      </c>
      <c r="DR64" s="28">
        <f>DL64*DM64/'EQUIP SUM (UNCLASS)'!AD64</f>
        <v>15.882352941176471</v>
      </c>
      <c r="DS64" s="28">
        <f>DN64*DO64/'EQUIP SUM (UNCLASS)'!AD64</f>
        <v>17.647058823529413</v>
      </c>
      <c r="DT64" s="28">
        <f>DN64*DO64/'EQUIP SUM (UNCLASS)'!AD64</f>
        <v>17.647058823529413</v>
      </c>
    </row>
    <row r="65" spans="1:124" x14ac:dyDescent="0.25">
      <c r="A65" s="249"/>
      <c r="B65" s="101" t="s">
        <v>140</v>
      </c>
      <c r="C65" s="58" t="s">
        <v>150</v>
      </c>
      <c r="D65" s="58" t="s">
        <v>147</v>
      </c>
      <c r="E65" s="58" t="s">
        <v>146</v>
      </c>
      <c r="F65" s="58" t="s">
        <v>148</v>
      </c>
      <c r="G65" s="250"/>
      <c r="I65" s="94" t="s">
        <v>271</v>
      </c>
      <c r="J65" s="94" t="s">
        <v>98</v>
      </c>
      <c r="K65" s="95" t="s">
        <v>386</v>
      </c>
      <c r="L65" s="96">
        <f>(CX65*'EQUIP SUM (UNCLASS)'!M65)+(CY65*'EQUIP SUM (UNCLASS)'!N65)+(CZ65*'EQUIP SUM (UNCLASS)'!I65)+(DA65*'EQUIP SUM (UNCLASS)'!Q65)+(DB65*'EQUIP SUM (UNCLASS)'!E65)+(DC65*'EQUIP SUM (UNCLASS)'!H65)+(DD65*'EQUIP SUM (UNCLASS)'!D65)+(DE65*'EQUIP SUM (UNCLASS)'!F65)+(DF65*'EQUIP SUM (UNCLASS)'!G65)+(DG65*'EQUIP SUM (UNCLASS)'!J65)+(DH65*'EQUIP SUM (UNCLASS)'!L65)+(DI65*'EQUIP SUM (UNCLASS)'!K65)+(DJ65*'EQUIP SUM (UNCLASS)'!T65)</f>
        <v>0</v>
      </c>
      <c r="M65" s="55">
        <f>'EQUIP SUM (UNCLASS)'!R65+'EQUIP SUM (UNCLASS)'!S65</f>
        <v>0</v>
      </c>
      <c r="N65" s="85">
        <f>'EQUIP SUM (UNCLASS)'!R65</f>
        <v>0</v>
      </c>
      <c r="O65" s="85">
        <f>'EQUIP SUM (UNCLASS)'!S65:S227</f>
        <v>0</v>
      </c>
      <c r="P65" s="37">
        <v>0</v>
      </c>
      <c r="Q65" s="37">
        <v>0</v>
      </c>
      <c r="R65" s="85">
        <f t="shared" si="39"/>
        <v>0</v>
      </c>
      <c r="S65" s="85">
        <f t="shared" si="39"/>
        <v>0</v>
      </c>
      <c r="T65" s="85">
        <f t="shared" si="4"/>
        <v>0</v>
      </c>
      <c r="U65" s="55">
        <f t="shared" si="1"/>
        <v>0</v>
      </c>
      <c r="W65" s="37">
        <v>0</v>
      </c>
      <c r="X65" s="37">
        <v>0</v>
      </c>
      <c r="Y65" s="55">
        <f t="shared" si="5"/>
        <v>0</v>
      </c>
      <c r="AA65" s="34">
        <f>W65*'EQUIP SUM (UNCLASS)'!Z65</f>
        <v>0</v>
      </c>
      <c r="AB65" s="61">
        <f>X65*'EQUIP SUM (UNCLASS)'!Z65</f>
        <v>0</v>
      </c>
      <c r="AC65" s="34">
        <f>W65*'EQUIP SUM (UNCLASS)'!AA65</f>
        <v>0</v>
      </c>
      <c r="AD65" s="61">
        <f>X65*'EQUIP SUM (UNCLASS)'!AA65</f>
        <v>0</v>
      </c>
      <c r="AE65" s="34">
        <f>W65*'EQUIP SUM (UNCLASS)'!AB65</f>
        <v>0</v>
      </c>
      <c r="AF65" s="61">
        <f>X65*'EQUIP SUM (UNCLASS)'!AB65</f>
        <v>0</v>
      </c>
      <c r="AH65" s="34">
        <f>W65*'EQUIP SUM (UNCLASS)'!AC65</f>
        <v>0</v>
      </c>
      <c r="AI65" s="61">
        <f>X65*'EQUIP SUM (UNCLASS)'!AC65</f>
        <v>0</v>
      </c>
      <c r="AJ65" s="34">
        <f t="shared" si="40"/>
        <v>0</v>
      </c>
      <c r="AK65" s="61">
        <f t="shared" si="40"/>
        <v>0</v>
      </c>
      <c r="AL65" s="34">
        <f t="shared" si="41"/>
        <v>0</v>
      </c>
      <c r="AM65" s="61">
        <f t="shared" si="41"/>
        <v>0</v>
      </c>
      <c r="AO65" s="28">
        <f>W65*'EQUIP SUM (UNCLASS)'!AE65</f>
        <v>0</v>
      </c>
      <c r="AP65" s="61">
        <f>X65*'EQUIP SUM (UNCLASS)'!AE65</f>
        <v>0</v>
      </c>
      <c r="AQ65" s="28">
        <f>W65*'EQUIP SUM (UNCLASS)'!AF65</f>
        <v>0</v>
      </c>
      <c r="AR65" s="61">
        <f>X65*'EQUIP SUM (UNCLASS)'!AF65</f>
        <v>0</v>
      </c>
      <c r="AS65" s="28">
        <f>W65*'EQUIP SUM (UNCLASS)'!AG65</f>
        <v>0</v>
      </c>
      <c r="AT65" s="61">
        <f>X65*'EQUIP SUM (UNCLASS)'!AG65</f>
        <v>0</v>
      </c>
      <c r="AU65" s="28">
        <f>W65*'EQUIP SUM (UNCLASS)'!AH65</f>
        <v>0</v>
      </c>
      <c r="AV65" s="61">
        <f>X65*'EQUIP SUM (UNCLASS)'!AH65</f>
        <v>0</v>
      </c>
      <c r="AW65" s="28">
        <f>W65*'EQUIP SUM (UNCLASS)'!AI65/2000</f>
        <v>0</v>
      </c>
      <c r="AX65" s="61">
        <f>X65*'EQUIP SUM (UNCLASS)'!AI65/2000</f>
        <v>0</v>
      </c>
      <c r="AY65" s="28">
        <f>W65*'EQUIP SUM (UNCLASS)'!AJ65</f>
        <v>0</v>
      </c>
      <c r="AZ65" s="61">
        <f>X65*'EQUIP SUM (UNCLASS)'!AJ65</f>
        <v>0</v>
      </c>
      <c r="BA65" s="28">
        <f>W65*'EQUIP SUM (UNCLASS)'!AK65</f>
        <v>0</v>
      </c>
      <c r="BB65" s="61">
        <f>X65*'EQUIP SUM (UNCLASS)'!AK65</f>
        <v>0</v>
      </c>
      <c r="BC65" s="28">
        <f>W65*'EQUIP SUM (UNCLASS)'!AL65</f>
        <v>0</v>
      </c>
      <c r="BD65" s="61">
        <f>X65*'EQUIP SUM (UNCLASS)'!AL65</f>
        <v>0</v>
      </c>
      <c r="BE65" s="28">
        <f>W65*'EQUIP SUM (UNCLASS)'!AM65</f>
        <v>0</v>
      </c>
      <c r="BF65" s="61">
        <f>X65*'EQUIP SUM (UNCLASS)'!AM65</f>
        <v>0</v>
      </c>
      <c r="BH65" s="28">
        <f>Y65*'EQUIP SUM (UNCLASS)'!AO65</f>
        <v>0</v>
      </c>
      <c r="BI65" s="61">
        <f>Y65*'EQUIP SUM (UNCLASS)'!AP65</f>
        <v>0</v>
      </c>
      <c r="BJ65" s="28">
        <f>Y65*'EQUIP SUM (UNCLASS)'!AQ65</f>
        <v>0</v>
      </c>
      <c r="BK65" s="61">
        <f>Y65*'EQUIP SUM (UNCLASS)'!AR65</f>
        <v>0</v>
      </c>
      <c r="BL65" s="28">
        <f>Y65*'EQUIP SUM (UNCLASS)'!AS65</f>
        <v>0</v>
      </c>
      <c r="BM65" s="61">
        <f>Y65*'EQUIP SUM (UNCLASS)'!AT65</f>
        <v>0</v>
      </c>
      <c r="BO65" s="28">
        <f>W65*'EQUIP SUM (UNCLASS)'!AX65</f>
        <v>0</v>
      </c>
      <c r="BP65" s="61">
        <f>X65*'EQUIP SUM (UNCLASS)'!AX65</f>
        <v>0</v>
      </c>
      <c r="BQ65" s="28">
        <f>W65*'EQUIP SUM (UNCLASS)'!BB65</f>
        <v>0</v>
      </c>
      <c r="BR65" s="61">
        <f>X65*'EQUIP SUM (UNCLASS)'!BB65</f>
        <v>0</v>
      </c>
      <c r="CX65" s="37">
        <f t="shared" ref="CX65:DJ65" si="74">CX63</f>
        <v>0</v>
      </c>
      <c r="CY65" s="37">
        <f t="shared" si="74"/>
        <v>0</v>
      </c>
      <c r="CZ65" s="37">
        <f t="shared" si="74"/>
        <v>0</v>
      </c>
      <c r="DA65" s="37">
        <f t="shared" si="74"/>
        <v>0</v>
      </c>
      <c r="DB65" s="37">
        <f t="shared" si="74"/>
        <v>1</v>
      </c>
      <c r="DC65" s="37">
        <f t="shared" si="74"/>
        <v>0</v>
      </c>
      <c r="DD65" s="37">
        <f t="shared" si="74"/>
        <v>0</v>
      </c>
      <c r="DE65" s="37">
        <f t="shared" si="74"/>
        <v>0</v>
      </c>
      <c r="DF65" s="37">
        <f t="shared" si="74"/>
        <v>0</v>
      </c>
      <c r="DG65" s="37">
        <f t="shared" si="74"/>
        <v>0</v>
      </c>
      <c r="DH65" s="37">
        <f t="shared" si="74"/>
        <v>0</v>
      </c>
      <c r="DI65" s="37">
        <f t="shared" si="74"/>
        <v>0</v>
      </c>
      <c r="DJ65" s="37">
        <f t="shared" si="74"/>
        <v>0</v>
      </c>
      <c r="DL65" s="29">
        <f t="shared" si="61"/>
        <v>6</v>
      </c>
      <c r="DM65" s="29">
        <f t="shared" si="61"/>
        <v>18</v>
      </c>
      <c r="DN65" s="29">
        <f t="shared" si="61"/>
        <v>10</v>
      </c>
      <c r="DO65" s="29">
        <f t="shared" si="61"/>
        <v>12</v>
      </c>
      <c r="DQ65" s="28">
        <f>DL65*DM65/'EQUIP SUM (UNCLASS)'!AD65</f>
        <v>15.882352941176471</v>
      </c>
      <c r="DR65" s="28">
        <f>DL65*DM65/'EQUIP SUM (UNCLASS)'!AD65</f>
        <v>15.882352941176471</v>
      </c>
      <c r="DS65" s="28">
        <f>DN65*DO65/'EQUIP SUM (UNCLASS)'!AD65</f>
        <v>17.647058823529413</v>
      </c>
      <c r="DT65" s="28">
        <f>DN65*DO65/'EQUIP SUM (UNCLASS)'!AD65</f>
        <v>17.647058823529413</v>
      </c>
    </row>
    <row r="66" spans="1:124" x14ac:dyDescent="0.25">
      <c r="A66" s="249"/>
      <c r="B66" s="102" t="s">
        <v>193</v>
      </c>
      <c r="C66" s="103" t="s">
        <v>179</v>
      </c>
      <c r="D66" s="103">
        <f>E5*G8</f>
        <v>0</v>
      </c>
      <c r="E66" s="103">
        <f>E6*G8</f>
        <v>0</v>
      </c>
      <c r="F66" s="103">
        <f>E7*G8</f>
        <v>0</v>
      </c>
      <c r="G66" s="250"/>
      <c r="I66" s="94" t="s">
        <v>272</v>
      </c>
      <c r="J66" s="94" t="s">
        <v>455</v>
      </c>
      <c r="K66" s="95" t="s">
        <v>568</v>
      </c>
      <c r="L66" s="96">
        <f>(CX66*'EQUIP SUM (UNCLASS)'!M66)+(CY66*'EQUIP SUM (UNCLASS)'!N66)+(CZ66*'EQUIP SUM (UNCLASS)'!I66)+(DA66*'EQUIP SUM (UNCLASS)'!Q66)+(DB66*'EQUIP SUM (UNCLASS)'!E66)+(DC66*'EQUIP SUM (UNCLASS)'!H66)+(DD66*'EQUIP SUM (UNCLASS)'!D66)+(DE66*'EQUIP SUM (UNCLASS)'!F66)+(DF66*'EQUIP SUM (UNCLASS)'!G66)+(DG66*'EQUIP SUM (UNCLASS)'!J66)+(DH66*'EQUIP SUM (UNCLASS)'!L66)+(DI66*'EQUIP SUM (UNCLASS)'!K66)+(DJ66*'EQUIP SUM (UNCLASS)'!T66)</f>
        <v>17</v>
      </c>
      <c r="M66" s="55">
        <f>'EQUIP SUM (UNCLASS)'!R66+'EQUIP SUM (UNCLASS)'!S66</f>
        <v>122</v>
      </c>
      <c r="N66" s="85">
        <f>'EQUIP SUM (UNCLASS)'!R66</f>
        <v>61</v>
      </c>
      <c r="O66" s="85">
        <f>'EQUIP SUM (UNCLASS)'!S66:S228</f>
        <v>61</v>
      </c>
      <c r="P66" s="37">
        <v>61</v>
      </c>
      <c r="Q66" s="37">
        <v>61</v>
      </c>
      <c r="R66" s="85">
        <f t="shared" si="39"/>
        <v>0</v>
      </c>
      <c r="S66" s="85">
        <f t="shared" si="39"/>
        <v>0</v>
      </c>
      <c r="T66" s="85">
        <f t="shared" si="4"/>
        <v>0</v>
      </c>
      <c r="U66" s="55">
        <f t="shared" si="1"/>
        <v>-105</v>
      </c>
      <c r="W66" s="37">
        <v>0</v>
      </c>
      <c r="X66" s="37">
        <v>0</v>
      </c>
      <c r="Y66" s="55">
        <f t="shared" si="5"/>
        <v>0</v>
      </c>
      <c r="AA66" s="34">
        <f>W66*'EQUIP SUM (UNCLASS)'!Z66</f>
        <v>0</v>
      </c>
      <c r="AB66" s="61">
        <f>X66*'EQUIP SUM (UNCLASS)'!Z66</f>
        <v>0</v>
      </c>
      <c r="AC66" s="34">
        <f>W66*'EQUIP SUM (UNCLASS)'!AA66</f>
        <v>0</v>
      </c>
      <c r="AD66" s="61">
        <f>X66*'EQUIP SUM (UNCLASS)'!AA66</f>
        <v>0</v>
      </c>
      <c r="AE66" s="34">
        <f>W66*'EQUIP SUM (UNCLASS)'!AB66</f>
        <v>0</v>
      </c>
      <c r="AF66" s="61">
        <f>X66*'EQUIP SUM (UNCLASS)'!AB66</f>
        <v>0</v>
      </c>
      <c r="AH66" s="34">
        <f>W66*'EQUIP SUM (UNCLASS)'!AC66</f>
        <v>0</v>
      </c>
      <c r="AI66" s="61">
        <f>X66*'EQUIP SUM (UNCLASS)'!AC66</f>
        <v>0</v>
      </c>
      <c r="AJ66" s="34">
        <f t="shared" si="40"/>
        <v>0</v>
      </c>
      <c r="AK66" s="61">
        <f t="shared" si="40"/>
        <v>0</v>
      </c>
      <c r="AL66" s="34">
        <f t="shared" si="41"/>
        <v>0</v>
      </c>
      <c r="AM66" s="61">
        <f t="shared" si="41"/>
        <v>0</v>
      </c>
      <c r="AO66" s="28">
        <f>W66*'EQUIP SUM (UNCLASS)'!AE66</f>
        <v>0</v>
      </c>
      <c r="AP66" s="61">
        <f>X66*'EQUIP SUM (UNCLASS)'!AE66</f>
        <v>0</v>
      </c>
      <c r="AQ66" s="28">
        <f>W66*'EQUIP SUM (UNCLASS)'!AF66</f>
        <v>0</v>
      </c>
      <c r="AR66" s="61">
        <f>X66*'EQUIP SUM (UNCLASS)'!AF66</f>
        <v>0</v>
      </c>
      <c r="AS66" s="28">
        <f>W66*'EQUIP SUM (UNCLASS)'!AG66</f>
        <v>0</v>
      </c>
      <c r="AT66" s="61">
        <f>X66*'EQUIP SUM (UNCLASS)'!AG66</f>
        <v>0</v>
      </c>
      <c r="AU66" s="28">
        <f>W66*'EQUIP SUM (UNCLASS)'!AH66</f>
        <v>0</v>
      </c>
      <c r="AV66" s="61">
        <f>X66*'EQUIP SUM (UNCLASS)'!AH66</f>
        <v>0</v>
      </c>
      <c r="AW66" s="28">
        <f>W66*'EQUIP SUM (UNCLASS)'!AI66/2000</f>
        <v>0</v>
      </c>
      <c r="AX66" s="61">
        <f>X66*'EQUIP SUM (UNCLASS)'!AI66/2000</f>
        <v>0</v>
      </c>
      <c r="AY66" s="28">
        <f>W66*'EQUIP SUM (UNCLASS)'!AJ66</f>
        <v>0</v>
      </c>
      <c r="AZ66" s="61">
        <f>X66*'EQUIP SUM (UNCLASS)'!AJ66</f>
        <v>0</v>
      </c>
      <c r="BA66" s="28">
        <f>W66*'EQUIP SUM (UNCLASS)'!AK66</f>
        <v>0</v>
      </c>
      <c r="BB66" s="61">
        <f>X66*'EQUIP SUM (UNCLASS)'!AK66</f>
        <v>0</v>
      </c>
      <c r="BC66" s="28">
        <f>W66*'EQUIP SUM (UNCLASS)'!AL66</f>
        <v>0</v>
      </c>
      <c r="BD66" s="61">
        <f>X66*'EQUIP SUM (UNCLASS)'!AL66</f>
        <v>0</v>
      </c>
      <c r="BE66" s="28">
        <f>W66*'EQUIP SUM (UNCLASS)'!AM66</f>
        <v>0</v>
      </c>
      <c r="BF66" s="61">
        <f>X66*'EQUIP SUM (UNCLASS)'!AM66</f>
        <v>0</v>
      </c>
      <c r="BH66" s="28">
        <f>Y66*'EQUIP SUM (UNCLASS)'!AO66</f>
        <v>0</v>
      </c>
      <c r="BI66" s="61">
        <f>Y66*'EQUIP SUM (UNCLASS)'!AP66</f>
        <v>0</v>
      </c>
      <c r="BJ66" s="28">
        <f>Y66*'EQUIP SUM (UNCLASS)'!AQ66</f>
        <v>0</v>
      </c>
      <c r="BK66" s="61">
        <f>Y66*'EQUIP SUM (UNCLASS)'!AR66</f>
        <v>0</v>
      </c>
      <c r="BL66" s="28">
        <f>Y66*'EQUIP SUM (UNCLASS)'!AS66</f>
        <v>0</v>
      </c>
      <c r="BM66" s="61">
        <f>Y66*'EQUIP SUM (UNCLASS)'!AT66</f>
        <v>0</v>
      </c>
      <c r="BO66" s="28">
        <f>W66*'EQUIP SUM (UNCLASS)'!AX66</f>
        <v>0</v>
      </c>
      <c r="BP66" s="61">
        <f>X66*'EQUIP SUM (UNCLASS)'!AX66</f>
        <v>0</v>
      </c>
      <c r="BQ66" s="28">
        <f>W66*'EQUIP SUM (UNCLASS)'!BB66</f>
        <v>0</v>
      </c>
      <c r="BR66" s="61">
        <f>X66*'EQUIP SUM (UNCLASS)'!BB66</f>
        <v>0</v>
      </c>
      <c r="CX66" s="37">
        <f t="shared" ref="CX66:DJ66" si="75">CX65</f>
        <v>0</v>
      </c>
      <c r="CY66" s="37">
        <f t="shared" si="75"/>
        <v>0</v>
      </c>
      <c r="CZ66" s="37">
        <f t="shared" si="75"/>
        <v>0</v>
      </c>
      <c r="DA66" s="37">
        <f t="shared" si="75"/>
        <v>0</v>
      </c>
      <c r="DB66" s="37">
        <f t="shared" si="75"/>
        <v>1</v>
      </c>
      <c r="DC66" s="37">
        <f t="shared" si="75"/>
        <v>0</v>
      </c>
      <c r="DD66" s="37">
        <f t="shared" si="75"/>
        <v>0</v>
      </c>
      <c r="DE66" s="37">
        <f t="shared" si="75"/>
        <v>0</v>
      </c>
      <c r="DF66" s="37">
        <f t="shared" si="75"/>
        <v>0</v>
      </c>
      <c r="DG66" s="37">
        <f t="shared" si="75"/>
        <v>0</v>
      </c>
      <c r="DH66" s="37">
        <f t="shared" si="75"/>
        <v>0</v>
      </c>
      <c r="DI66" s="37">
        <f t="shared" si="75"/>
        <v>0</v>
      </c>
      <c r="DJ66" s="37">
        <f t="shared" si="75"/>
        <v>0</v>
      </c>
      <c r="DL66" s="29">
        <f t="shared" si="61"/>
        <v>6</v>
      </c>
      <c r="DM66" s="29">
        <f t="shared" si="61"/>
        <v>18</v>
      </c>
      <c r="DN66" s="29">
        <f t="shared" si="61"/>
        <v>10</v>
      </c>
      <c r="DO66" s="29">
        <f t="shared" si="61"/>
        <v>12</v>
      </c>
      <c r="DQ66" s="28">
        <f>DL66*DM66/'EQUIP SUM (UNCLASS)'!AD66</f>
        <v>10.8</v>
      </c>
      <c r="DR66" s="28">
        <f>DL66*DM66/'EQUIP SUM (UNCLASS)'!AD66</f>
        <v>10.8</v>
      </c>
      <c r="DS66" s="28">
        <f>DN66*DO66/'EQUIP SUM (UNCLASS)'!AD66</f>
        <v>12</v>
      </c>
      <c r="DT66" s="28">
        <f>DN66*DO66/'EQUIP SUM (UNCLASS)'!AD66</f>
        <v>12</v>
      </c>
    </row>
    <row r="67" spans="1:124" x14ac:dyDescent="0.25">
      <c r="A67" s="249"/>
      <c r="B67" s="102" t="s">
        <v>192</v>
      </c>
      <c r="C67" s="103" t="s">
        <v>142</v>
      </c>
      <c r="D67" s="103">
        <f>D66/2000</f>
        <v>0</v>
      </c>
      <c r="E67" s="103">
        <f>E66/2000</f>
        <v>0</v>
      </c>
      <c r="F67" s="103">
        <f>F66/2000</f>
        <v>0</v>
      </c>
      <c r="G67" s="250"/>
      <c r="I67" s="94" t="s">
        <v>273</v>
      </c>
      <c r="J67" s="94" t="s">
        <v>456</v>
      </c>
      <c r="K67" s="95" t="s">
        <v>568</v>
      </c>
      <c r="L67" s="96">
        <f>(CX67*'EQUIP SUM (UNCLASS)'!M67)+(CY67*'EQUIP SUM (UNCLASS)'!N67)+(CZ67*'EQUIP SUM (UNCLASS)'!I67)+(DA67*'EQUIP SUM (UNCLASS)'!Q67)+(DB67*'EQUIP SUM (UNCLASS)'!E67)+(DC67*'EQUIP SUM (UNCLASS)'!H67)+(DD67*'EQUIP SUM (UNCLASS)'!D67)+(DE67*'EQUIP SUM (UNCLASS)'!F67)+(DF67*'EQUIP SUM (UNCLASS)'!G67)+(DG67*'EQUIP SUM (UNCLASS)'!J67)+(DH67*'EQUIP SUM (UNCLASS)'!L67)+(DI67*'EQUIP SUM (UNCLASS)'!K67)+(DJ67*'EQUIP SUM (UNCLASS)'!T67)</f>
        <v>8</v>
      </c>
      <c r="M67" s="55">
        <f>'EQUIP SUM (UNCLASS)'!R67+'EQUIP SUM (UNCLASS)'!S67</f>
        <v>0</v>
      </c>
      <c r="N67" s="85">
        <f>'EQUIP SUM (UNCLASS)'!R67</f>
        <v>0</v>
      </c>
      <c r="O67" s="85">
        <f>'EQUIP SUM (UNCLASS)'!S67:S229</f>
        <v>0</v>
      </c>
      <c r="P67" s="37">
        <v>0</v>
      </c>
      <c r="Q67" s="37">
        <v>0</v>
      </c>
      <c r="R67" s="85">
        <f t="shared" ref="R67:S98" si="76">N67-P67</f>
        <v>0</v>
      </c>
      <c r="S67" s="85">
        <f t="shared" si="76"/>
        <v>0</v>
      </c>
      <c r="T67" s="85">
        <f t="shared" si="4"/>
        <v>0</v>
      </c>
      <c r="U67" s="55">
        <f t="shared" ref="U67:U130" si="77">L67-P67-Q67</f>
        <v>8</v>
      </c>
      <c r="W67" s="37">
        <v>0</v>
      </c>
      <c r="X67" s="37">
        <v>0</v>
      </c>
      <c r="Y67" s="55">
        <f t="shared" si="5"/>
        <v>0</v>
      </c>
      <c r="AA67" s="34">
        <f>W67*'EQUIP SUM (UNCLASS)'!Z67</f>
        <v>0</v>
      </c>
      <c r="AB67" s="61">
        <f>X67*'EQUIP SUM (UNCLASS)'!Z67</f>
        <v>0</v>
      </c>
      <c r="AC67" s="34">
        <f>W67*'EQUIP SUM (UNCLASS)'!AA67</f>
        <v>0</v>
      </c>
      <c r="AD67" s="61">
        <f>X67*'EQUIP SUM (UNCLASS)'!AA67</f>
        <v>0</v>
      </c>
      <c r="AE67" s="34">
        <f>W67*'EQUIP SUM (UNCLASS)'!AB67</f>
        <v>0</v>
      </c>
      <c r="AF67" s="61">
        <f>X67*'EQUIP SUM (UNCLASS)'!AB67</f>
        <v>0</v>
      </c>
      <c r="AH67" s="34">
        <f>W67*'EQUIP SUM (UNCLASS)'!AC67</f>
        <v>0</v>
      </c>
      <c r="AI67" s="61">
        <f>X67*'EQUIP SUM (UNCLASS)'!AC67</f>
        <v>0</v>
      </c>
      <c r="AJ67" s="34">
        <f t="shared" ref="AJ67:AK98" si="78">W67*DQ67</f>
        <v>0</v>
      </c>
      <c r="AK67" s="61">
        <f t="shared" si="78"/>
        <v>0</v>
      </c>
      <c r="AL67" s="34">
        <f t="shared" ref="AL67:AM98" si="79">W67*DS67</f>
        <v>0</v>
      </c>
      <c r="AM67" s="61">
        <f t="shared" si="79"/>
        <v>0</v>
      </c>
      <c r="AO67" s="28">
        <f>W67*'EQUIP SUM (UNCLASS)'!AE67</f>
        <v>0</v>
      </c>
      <c r="AP67" s="61">
        <f>X67*'EQUIP SUM (UNCLASS)'!AE67</f>
        <v>0</v>
      </c>
      <c r="AQ67" s="28">
        <f>W67*'EQUIP SUM (UNCLASS)'!AF67</f>
        <v>0</v>
      </c>
      <c r="AR67" s="61">
        <f>X67*'EQUIP SUM (UNCLASS)'!AF67</f>
        <v>0</v>
      </c>
      <c r="AS67" s="28">
        <f>W67*'EQUIP SUM (UNCLASS)'!AG67</f>
        <v>0</v>
      </c>
      <c r="AT67" s="61">
        <f>X67*'EQUIP SUM (UNCLASS)'!AG67</f>
        <v>0</v>
      </c>
      <c r="AU67" s="28">
        <f>W67*'EQUIP SUM (UNCLASS)'!AH67</f>
        <v>0</v>
      </c>
      <c r="AV67" s="61">
        <f>X67*'EQUIP SUM (UNCLASS)'!AH67</f>
        <v>0</v>
      </c>
      <c r="AW67" s="28">
        <f>W67*'EQUIP SUM (UNCLASS)'!AI67/2000</f>
        <v>0</v>
      </c>
      <c r="AX67" s="61">
        <f>X67*'EQUIP SUM (UNCLASS)'!AI67/2000</f>
        <v>0</v>
      </c>
      <c r="AY67" s="28">
        <f>W67*'EQUIP SUM (UNCLASS)'!AJ67</f>
        <v>0</v>
      </c>
      <c r="AZ67" s="61">
        <f>X67*'EQUIP SUM (UNCLASS)'!AJ67</f>
        <v>0</v>
      </c>
      <c r="BA67" s="28">
        <f>W67*'EQUIP SUM (UNCLASS)'!AK67</f>
        <v>0</v>
      </c>
      <c r="BB67" s="61">
        <f>X67*'EQUIP SUM (UNCLASS)'!AK67</f>
        <v>0</v>
      </c>
      <c r="BC67" s="28">
        <f>W67*'EQUIP SUM (UNCLASS)'!AL67</f>
        <v>0</v>
      </c>
      <c r="BD67" s="61">
        <f>X67*'EQUIP SUM (UNCLASS)'!AL67</f>
        <v>0</v>
      </c>
      <c r="BE67" s="28">
        <f>W67*'EQUIP SUM (UNCLASS)'!AM67</f>
        <v>0</v>
      </c>
      <c r="BF67" s="61">
        <f>X67*'EQUIP SUM (UNCLASS)'!AM67</f>
        <v>0</v>
      </c>
      <c r="BH67" s="28">
        <f>Y67*'EQUIP SUM (UNCLASS)'!AO67</f>
        <v>0</v>
      </c>
      <c r="BI67" s="61">
        <f>Y67*'EQUIP SUM (UNCLASS)'!AP67</f>
        <v>0</v>
      </c>
      <c r="BJ67" s="28">
        <f>Y67*'EQUIP SUM (UNCLASS)'!AQ67</f>
        <v>0</v>
      </c>
      <c r="BK67" s="61">
        <f>Y67*'EQUIP SUM (UNCLASS)'!AR67</f>
        <v>0</v>
      </c>
      <c r="BL67" s="28">
        <f>Y67*'EQUIP SUM (UNCLASS)'!AS67</f>
        <v>0</v>
      </c>
      <c r="BM67" s="61">
        <f>Y67*'EQUIP SUM (UNCLASS)'!AT67</f>
        <v>0</v>
      </c>
      <c r="BO67" s="28">
        <f>W67*'EQUIP SUM (UNCLASS)'!AX67</f>
        <v>0</v>
      </c>
      <c r="BP67" s="61">
        <f>X67*'EQUIP SUM (UNCLASS)'!AX67</f>
        <v>0</v>
      </c>
      <c r="BQ67" s="28">
        <f>W67*'EQUIP SUM (UNCLASS)'!BB67</f>
        <v>0</v>
      </c>
      <c r="BR67" s="61">
        <f>X67*'EQUIP SUM (UNCLASS)'!BB67</f>
        <v>0</v>
      </c>
      <c r="CX67" s="37">
        <f t="shared" ref="CX67:DJ67" si="80">CX65</f>
        <v>0</v>
      </c>
      <c r="CY67" s="37">
        <f t="shared" si="80"/>
        <v>0</v>
      </c>
      <c r="CZ67" s="37">
        <f t="shared" si="80"/>
        <v>0</v>
      </c>
      <c r="DA67" s="37">
        <f t="shared" si="80"/>
        <v>0</v>
      </c>
      <c r="DB67" s="37">
        <f t="shared" si="80"/>
        <v>1</v>
      </c>
      <c r="DC67" s="37">
        <f t="shared" si="80"/>
        <v>0</v>
      </c>
      <c r="DD67" s="37">
        <f t="shared" si="80"/>
        <v>0</v>
      </c>
      <c r="DE67" s="37">
        <f t="shared" si="80"/>
        <v>0</v>
      </c>
      <c r="DF67" s="37">
        <f t="shared" si="80"/>
        <v>0</v>
      </c>
      <c r="DG67" s="37">
        <f t="shared" si="80"/>
        <v>0</v>
      </c>
      <c r="DH67" s="37">
        <f t="shared" si="80"/>
        <v>0</v>
      </c>
      <c r="DI67" s="37">
        <f t="shared" si="80"/>
        <v>0</v>
      </c>
      <c r="DJ67" s="37">
        <f t="shared" si="80"/>
        <v>0</v>
      </c>
      <c r="DL67" s="29">
        <f t="shared" si="61"/>
        <v>6</v>
      </c>
      <c r="DM67" s="29">
        <f t="shared" si="61"/>
        <v>18</v>
      </c>
      <c r="DN67" s="29">
        <f t="shared" si="61"/>
        <v>10</v>
      </c>
      <c r="DO67" s="29">
        <f t="shared" si="61"/>
        <v>12</v>
      </c>
      <c r="DQ67" s="28">
        <f>DL67*DM67/'EQUIP SUM (UNCLASS)'!AD67</f>
        <v>10.8</v>
      </c>
      <c r="DR67" s="28">
        <f>DL67*DM67/'EQUIP SUM (UNCLASS)'!AD67</f>
        <v>10.8</v>
      </c>
      <c r="DS67" s="28">
        <f>DN67*DO67/'EQUIP SUM (UNCLASS)'!AD67</f>
        <v>12</v>
      </c>
      <c r="DT67" s="28">
        <f>DN67*DO67/'EQUIP SUM (UNCLASS)'!AD67</f>
        <v>12</v>
      </c>
    </row>
    <row r="68" spans="1:124" x14ac:dyDescent="0.25">
      <c r="A68" s="249"/>
      <c r="B68" s="102" t="s">
        <v>194</v>
      </c>
      <c r="C68" s="103" t="s">
        <v>180</v>
      </c>
      <c r="D68" s="103">
        <f>D67/7</f>
        <v>0</v>
      </c>
      <c r="E68" s="103">
        <f>E67/7</f>
        <v>0</v>
      </c>
      <c r="F68" s="103">
        <f>F67/7</f>
        <v>0</v>
      </c>
      <c r="G68" s="250"/>
      <c r="I68" s="94" t="s">
        <v>274</v>
      </c>
      <c r="J68" s="94" t="s">
        <v>457</v>
      </c>
      <c r="K68" s="95" t="s">
        <v>568</v>
      </c>
      <c r="L68" s="96">
        <f>(CX68*'EQUIP SUM (UNCLASS)'!M68)+(CY68*'EQUIP SUM (UNCLASS)'!N68)+(CZ68*'EQUIP SUM (UNCLASS)'!I68)+(DA68*'EQUIP SUM (UNCLASS)'!Q68)+(DB68*'EQUIP SUM (UNCLASS)'!E68)+(DC68*'EQUIP SUM (UNCLASS)'!H68)+(DD68*'EQUIP SUM (UNCLASS)'!D68)+(DE68*'EQUIP SUM (UNCLASS)'!F68)+(DF68*'EQUIP SUM (UNCLASS)'!G68)+(DG68*'EQUIP SUM (UNCLASS)'!J68)+(DH68*'EQUIP SUM (UNCLASS)'!L68)+(DI68*'EQUIP SUM (UNCLASS)'!K68)+(DJ68*'EQUIP SUM (UNCLASS)'!T68)</f>
        <v>0</v>
      </c>
      <c r="M68" s="55">
        <f>'EQUIP SUM (UNCLASS)'!R68+'EQUIP SUM (UNCLASS)'!S68</f>
        <v>100</v>
      </c>
      <c r="N68" s="85">
        <f>'EQUIP SUM (UNCLASS)'!R68</f>
        <v>50</v>
      </c>
      <c r="O68" s="85">
        <f>'EQUIP SUM (UNCLASS)'!S68:S230</f>
        <v>50</v>
      </c>
      <c r="P68" s="37">
        <v>39</v>
      </c>
      <c r="Q68" s="37">
        <v>0</v>
      </c>
      <c r="R68" s="85">
        <f t="shared" si="76"/>
        <v>11</v>
      </c>
      <c r="S68" s="85">
        <f t="shared" si="76"/>
        <v>50</v>
      </c>
      <c r="T68" s="85">
        <f t="shared" ref="T68:T131" si="81">R68+S68</f>
        <v>61</v>
      </c>
      <c r="U68" s="55">
        <f t="shared" si="77"/>
        <v>-39</v>
      </c>
      <c r="W68" s="37">
        <v>0</v>
      </c>
      <c r="X68" s="37">
        <v>0</v>
      </c>
      <c r="Y68" s="55">
        <f t="shared" ref="Y68:Y131" si="82">W68+X68</f>
        <v>0</v>
      </c>
      <c r="AA68" s="34">
        <f>W68*'EQUIP SUM (UNCLASS)'!Z68</f>
        <v>0</v>
      </c>
      <c r="AB68" s="61">
        <f>X68*'EQUIP SUM (UNCLASS)'!Z68</f>
        <v>0</v>
      </c>
      <c r="AC68" s="34">
        <f>W68*'EQUIP SUM (UNCLASS)'!AA68</f>
        <v>0</v>
      </c>
      <c r="AD68" s="61">
        <f>X68*'EQUIP SUM (UNCLASS)'!AA68</f>
        <v>0</v>
      </c>
      <c r="AE68" s="34">
        <f>W68*'EQUIP SUM (UNCLASS)'!AB68</f>
        <v>0</v>
      </c>
      <c r="AF68" s="61">
        <f>X68*'EQUIP SUM (UNCLASS)'!AB68</f>
        <v>0</v>
      </c>
      <c r="AH68" s="34">
        <f>W68*'EQUIP SUM (UNCLASS)'!AC68</f>
        <v>0</v>
      </c>
      <c r="AI68" s="61">
        <f>X68*'EQUIP SUM (UNCLASS)'!AC68</f>
        <v>0</v>
      </c>
      <c r="AJ68" s="34">
        <f t="shared" si="78"/>
        <v>0</v>
      </c>
      <c r="AK68" s="61">
        <f t="shared" si="78"/>
        <v>0</v>
      </c>
      <c r="AL68" s="34">
        <f t="shared" si="79"/>
        <v>0</v>
      </c>
      <c r="AM68" s="61">
        <f t="shared" si="79"/>
        <v>0</v>
      </c>
      <c r="AO68" s="28">
        <f>W68*'EQUIP SUM (UNCLASS)'!AE68</f>
        <v>0</v>
      </c>
      <c r="AP68" s="61">
        <f>X68*'EQUIP SUM (UNCLASS)'!AE68</f>
        <v>0</v>
      </c>
      <c r="AQ68" s="28">
        <f>W68*'EQUIP SUM (UNCLASS)'!AF68</f>
        <v>0</v>
      </c>
      <c r="AR68" s="61">
        <f>X68*'EQUIP SUM (UNCLASS)'!AF68</f>
        <v>0</v>
      </c>
      <c r="AS68" s="28">
        <f>W68*'EQUIP SUM (UNCLASS)'!AG68</f>
        <v>0</v>
      </c>
      <c r="AT68" s="61">
        <f>X68*'EQUIP SUM (UNCLASS)'!AG68</f>
        <v>0</v>
      </c>
      <c r="AU68" s="28">
        <f>W68*'EQUIP SUM (UNCLASS)'!AH68</f>
        <v>0</v>
      </c>
      <c r="AV68" s="61">
        <f>X68*'EQUIP SUM (UNCLASS)'!AH68</f>
        <v>0</v>
      </c>
      <c r="AW68" s="28">
        <f>W68*'EQUIP SUM (UNCLASS)'!AI68/2000</f>
        <v>0</v>
      </c>
      <c r="AX68" s="61">
        <f>X68*'EQUIP SUM (UNCLASS)'!AI68/2000</f>
        <v>0</v>
      </c>
      <c r="AY68" s="28">
        <f>W68*'EQUIP SUM (UNCLASS)'!AJ68</f>
        <v>0</v>
      </c>
      <c r="AZ68" s="61">
        <f>X68*'EQUIP SUM (UNCLASS)'!AJ68</f>
        <v>0</v>
      </c>
      <c r="BA68" s="28">
        <f>W68*'EQUIP SUM (UNCLASS)'!AK68</f>
        <v>0</v>
      </c>
      <c r="BB68" s="61">
        <f>X68*'EQUIP SUM (UNCLASS)'!AK68</f>
        <v>0</v>
      </c>
      <c r="BC68" s="28">
        <f>W68*'EQUIP SUM (UNCLASS)'!AL68</f>
        <v>0</v>
      </c>
      <c r="BD68" s="61">
        <f>X68*'EQUIP SUM (UNCLASS)'!AL68</f>
        <v>0</v>
      </c>
      <c r="BE68" s="28">
        <f>W68*'EQUIP SUM (UNCLASS)'!AM68</f>
        <v>0</v>
      </c>
      <c r="BF68" s="61">
        <f>X68*'EQUIP SUM (UNCLASS)'!AM68</f>
        <v>0</v>
      </c>
      <c r="BH68" s="28">
        <f>Y68*'EQUIP SUM (UNCLASS)'!AO68</f>
        <v>0</v>
      </c>
      <c r="BI68" s="61">
        <f>Y68*'EQUIP SUM (UNCLASS)'!AP68</f>
        <v>0</v>
      </c>
      <c r="BJ68" s="28">
        <f>Y68*'EQUIP SUM (UNCLASS)'!AQ68</f>
        <v>0</v>
      </c>
      <c r="BK68" s="61">
        <f>Y68*'EQUIP SUM (UNCLASS)'!AR68</f>
        <v>0</v>
      </c>
      <c r="BL68" s="28">
        <f>Y68*'EQUIP SUM (UNCLASS)'!AS68</f>
        <v>0</v>
      </c>
      <c r="BM68" s="61">
        <f>Y68*'EQUIP SUM (UNCLASS)'!AT68</f>
        <v>0</v>
      </c>
      <c r="BO68" s="28">
        <f>W68*'EQUIP SUM (UNCLASS)'!AX68</f>
        <v>0</v>
      </c>
      <c r="BP68" s="61">
        <f>X68*'EQUIP SUM (UNCLASS)'!AX68</f>
        <v>0</v>
      </c>
      <c r="BQ68" s="28">
        <f>W68*'EQUIP SUM (UNCLASS)'!BB68</f>
        <v>0</v>
      </c>
      <c r="BR68" s="61">
        <f>X68*'EQUIP SUM (UNCLASS)'!BB68</f>
        <v>0</v>
      </c>
      <c r="CX68" s="37">
        <f t="shared" ref="CX68:DJ68" si="83">CX67</f>
        <v>0</v>
      </c>
      <c r="CY68" s="37">
        <f t="shared" si="83"/>
        <v>0</v>
      </c>
      <c r="CZ68" s="37">
        <f t="shared" si="83"/>
        <v>0</v>
      </c>
      <c r="DA68" s="37">
        <f t="shared" si="83"/>
        <v>0</v>
      </c>
      <c r="DB68" s="37">
        <f t="shared" si="83"/>
        <v>1</v>
      </c>
      <c r="DC68" s="37">
        <f t="shared" si="83"/>
        <v>0</v>
      </c>
      <c r="DD68" s="37">
        <f t="shared" si="83"/>
        <v>0</v>
      </c>
      <c r="DE68" s="37">
        <f t="shared" si="83"/>
        <v>0</v>
      </c>
      <c r="DF68" s="37">
        <f t="shared" si="83"/>
        <v>0</v>
      </c>
      <c r="DG68" s="37">
        <f t="shared" si="83"/>
        <v>0</v>
      </c>
      <c r="DH68" s="37">
        <f t="shared" si="83"/>
        <v>0</v>
      </c>
      <c r="DI68" s="37">
        <f t="shared" si="83"/>
        <v>0</v>
      </c>
      <c r="DJ68" s="37">
        <f t="shared" si="83"/>
        <v>0</v>
      </c>
      <c r="DL68" s="29">
        <f t="shared" ref="DL68:DO83" si="84">DL67</f>
        <v>6</v>
      </c>
      <c r="DM68" s="29">
        <f t="shared" si="84"/>
        <v>18</v>
      </c>
      <c r="DN68" s="29">
        <f t="shared" si="84"/>
        <v>10</v>
      </c>
      <c r="DO68" s="29">
        <f t="shared" si="84"/>
        <v>12</v>
      </c>
      <c r="DQ68" s="28">
        <f>DL68*DM68/'EQUIP SUM (UNCLASS)'!AD68</f>
        <v>10.8</v>
      </c>
      <c r="DR68" s="28">
        <f>DL68*DM68/'EQUIP SUM (UNCLASS)'!AD68</f>
        <v>10.8</v>
      </c>
      <c r="DS68" s="28">
        <f>DN68*DO68/'EQUIP SUM (UNCLASS)'!AD68</f>
        <v>12</v>
      </c>
      <c r="DT68" s="28">
        <f>DN68*DO68/'EQUIP SUM (UNCLASS)'!AD68</f>
        <v>12</v>
      </c>
    </row>
    <row r="69" spans="1:124" x14ac:dyDescent="0.25">
      <c r="A69" s="249"/>
      <c r="B69" s="242" t="s">
        <v>195</v>
      </c>
      <c r="C69" s="242"/>
      <c r="D69" s="242"/>
      <c r="E69" s="242"/>
      <c r="F69" s="242"/>
      <c r="G69" s="250"/>
      <c r="I69" s="94" t="s">
        <v>275</v>
      </c>
      <c r="J69" s="94" t="s">
        <v>458</v>
      </c>
      <c r="K69" s="95" t="s">
        <v>568</v>
      </c>
      <c r="L69" s="96">
        <f>(CX69*'EQUIP SUM (UNCLASS)'!M69)+(CY69*'EQUIP SUM (UNCLASS)'!N69)+(CZ69*'EQUIP SUM (UNCLASS)'!I69)+(DA69*'EQUIP SUM (UNCLASS)'!Q69)+(DB69*'EQUIP SUM (UNCLASS)'!E69)+(DC69*'EQUIP SUM (UNCLASS)'!H69)+(DD69*'EQUIP SUM (UNCLASS)'!D69)+(DE69*'EQUIP SUM (UNCLASS)'!F69)+(DF69*'EQUIP SUM (UNCLASS)'!G69)+(DG69*'EQUIP SUM (UNCLASS)'!J69)+(DH69*'EQUIP SUM (UNCLASS)'!L69)+(DI69*'EQUIP SUM (UNCLASS)'!K69)+(DJ69*'EQUIP SUM (UNCLASS)'!T69)</f>
        <v>7</v>
      </c>
      <c r="M69" s="55">
        <f>'EQUIP SUM (UNCLASS)'!R69+'EQUIP SUM (UNCLASS)'!S69</f>
        <v>108</v>
      </c>
      <c r="N69" s="85">
        <f>'EQUIP SUM (UNCLASS)'!R69</f>
        <v>54</v>
      </c>
      <c r="O69" s="85">
        <f>'EQUIP SUM (UNCLASS)'!S69:S231</f>
        <v>54</v>
      </c>
      <c r="P69" s="37">
        <v>54</v>
      </c>
      <c r="Q69" s="37">
        <v>34</v>
      </c>
      <c r="R69" s="85">
        <f t="shared" si="76"/>
        <v>0</v>
      </c>
      <c r="S69" s="85">
        <f t="shared" si="76"/>
        <v>20</v>
      </c>
      <c r="T69" s="85">
        <f t="shared" si="81"/>
        <v>20</v>
      </c>
      <c r="U69" s="55">
        <f t="shared" si="77"/>
        <v>-81</v>
      </c>
      <c r="W69" s="37">
        <v>0</v>
      </c>
      <c r="X69" s="37">
        <v>0</v>
      </c>
      <c r="Y69" s="55">
        <f t="shared" si="82"/>
        <v>0</v>
      </c>
      <c r="AA69" s="34">
        <f>W69*'EQUIP SUM (UNCLASS)'!Z69</f>
        <v>0</v>
      </c>
      <c r="AB69" s="61">
        <f>X69*'EQUIP SUM (UNCLASS)'!Z69</f>
        <v>0</v>
      </c>
      <c r="AC69" s="34">
        <f>W69*'EQUIP SUM (UNCLASS)'!AA69</f>
        <v>0</v>
      </c>
      <c r="AD69" s="61">
        <f>X69*'EQUIP SUM (UNCLASS)'!AA69</f>
        <v>0</v>
      </c>
      <c r="AE69" s="34">
        <f>W69*'EQUIP SUM (UNCLASS)'!AB69</f>
        <v>0</v>
      </c>
      <c r="AF69" s="61">
        <f>X69*'EQUIP SUM (UNCLASS)'!AB69</f>
        <v>0</v>
      </c>
      <c r="AH69" s="34">
        <f>W69*'EQUIP SUM (UNCLASS)'!AC69</f>
        <v>0</v>
      </c>
      <c r="AI69" s="61">
        <f>X69*'EQUIP SUM (UNCLASS)'!AC69</f>
        <v>0</v>
      </c>
      <c r="AJ69" s="34">
        <f t="shared" si="78"/>
        <v>0</v>
      </c>
      <c r="AK69" s="61">
        <f t="shared" si="78"/>
        <v>0</v>
      </c>
      <c r="AL69" s="34">
        <f t="shared" si="79"/>
        <v>0</v>
      </c>
      <c r="AM69" s="61">
        <f t="shared" si="79"/>
        <v>0</v>
      </c>
      <c r="AO69" s="28">
        <f>W69*'EQUIP SUM (UNCLASS)'!AE69</f>
        <v>0</v>
      </c>
      <c r="AP69" s="61">
        <f>X69*'EQUIP SUM (UNCLASS)'!AE69</f>
        <v>0</v>
      </c>
      <c r="AQ69" s="28">
        <f>W69*'EQUIP SUM (UNCLASS)'!AF69</f>
        <v>0</v>
      </c>
      <c r="AR69" s="61">
        <f>X69*'EQUIP SUM (UNCLASS)'!AF69</f>
        <v>0</v>
      </c>
      <c r="AS69" s="28">
        <f>W69*'EQUIP SUM (UNCLASS)'!AG69</f>
        <v>0</v>
      </c>
      <c r="AT69" s="61">
        <f>X69*'EQUIP SUM (UNCLASS)'!AG69</f>
        <v>0</v>
      </c>
      <c r="AU69" s="28">
        <f>W69*'EQUIP SUM (UNCLASS)'!AH69</f>
        <v>0</v>
      </c>
      <c r="AV69" s="61">
        <f>X69*'EQUIP SUM (UNCLASS)'!AH69</f>
        <v>0</v>
      </c>
      <c r="AW69" s="28">
        <f>W69*'EQUIP SUM (UNCLASS)'!AI69/2000</f>
        <v>0</v>
      </c>
      <c r="AX69" s="61">
        <f>X69*'EQUIP SUM (UNCLASS)'!AI69/2000</f>
        <v>0</v>
      </c>
      <c r="AY69" s="28">
        <f>W69*'EQUIP SUM (UNCLASS)'!AJ69</f>
        <v>0</v>
      </c>
      <c r="AZ69" s="61">
        <f>X69*'EQUIP SUM (UNCLASS)'!AJ69</f>
        <v>0</v>
      </c>
      <c r="BA69" s="28">
        <f>W69*'EQUIP SUM (UNCLASS)'!AK69</f>
        <v>0</v>
      </c>
      <c r="BB69" s="61">
        <f>X69*'EQUIP SUM (UNCLASS)'!AK69</f>
        <v>0</v>
      </c>
      <c r="BC69" s="28">
        <f>W69*'EQUIP SUM (UNCLASS)'!AL69</f>
        <v>0</v>
      </c>
      <c r="BD69" s="61">
        <f>X69*'EQUIP SUM (UNCLASS)'!AL69</f>
        <v>0</v>
      </c>
      <c r="BE69" s="28">
        <f>W69*'EQUIP SUM (UNCLASS)'!AM69</f>
        <v>0</v>
      </c>
      <c r="BF69" s="61">
        <f>X69*'EQUIP SUM (UNCLASS)'!AM69</f>
        <v>0</v>
      </c>
      <c r="BH69" s="28">
        <f>Y69*'EQUIP SUM (UNCLASS)'!AO69</f>
        <v>0</v>
      </c>
      <c r="BI69" s="61">
        <f>Y69*'EQUIP SUM (UNCLASS)'!AP69</f>
        <v>0</v>
      </c>
      <c r="BJ69" s="28">
        <f>Y69*'EQUIP SUM (UNCLASS)'!AQ69</f>
        <v>0</v>
      </c>
      <c r="BK69" s="61">
        <f>Y69*'EQUIP SUM (UNCLASS)'!AR69</f>
        <v>0</v>
      </c>
      <c r="BL69" s="28">
        <f>Y69*'EQUIP SUM (UNCLASS)'!AS69</f>
        <v>0</v>
      </c>
      <c r="BM69" s="61">
        <f>Y69*'EQUIP SUM (UNCLASS)'!AT69</f>
        <v>0</v>
      </c>
      <c r="BO69" s="28">
        <f>W69*'EQUIP SUM (UNCLASS)'!AX69</f>
        <v>0</v>
      </c>
      <c r="BP69" s="61">
        <f>X69*'EQUIP SUM (UNCLASS)'!AX69</f>
        <v>0</v>
      </c>
      <c r="BQ69" s="28">
        <f>W69*'EQUIP SUM (UNCLASS)'!BB69</f>
        <v>0</v>
      </c>
      <c r="BR69" s="61">
        <f>X69*'EQUIP SUM (UNCLASS)'!BB69</f>
        <v>0</v>
      </c>
      <c r="CX69" s="37">
        <f t="shared" ref="CX69:DJ69" si="85">CX67</f>
        <v>0</v>
      </c>
      <c r="CY69" s="37">
        <f t="shared" si="85"/>
        <v>0</v>
      </c>
      <c r="CZ69" s="37">
        <f t="shared" si="85"/>
        <v>0</v>
      </c>
      <c r="DA69" s="37">
        <f t="shared" si="85"/>
        <v>0</v>
      </c>
      <c r="DB69" s="37">
        <f t="shared" si="85"/>
        <v>1</v>
      </c>
      <c r="DC69" s="37">
        <f t="shared" si="85"/>
        <v>0</v>
      </c>
      <c r="DD69" s="37">
        <f t="shared" si="85"/>
        <v>0</v>
      </c>
      <c r="DE69" s="37">
        <f t="shared" si="85"/>
        <v>0</v>
      </c>
      <c r="DF69" s="37">
        <f t="shared" si="85"/>
        <v>0</v>
      </c>
      <c r="DG69" s="37">
        <f t="shared" si="85"/>
        <v>0</v>
      </c>
      <c r="DH69" s="37">
        <f t="shared" si="85"/>
        <v>0</v>
      </c>
      <c r="DI69" s="37">
        <f t="shared" si="85"/>
        <v>0</v>
      </c>
      <c r="DJ69" s="37">
        <f t="shared" si="85"/>
        <v>0</v>
      </c>
      <c r="DL69" s="29">
        <f t="shared" si="84"/>
        <v>6</v>
      </c>
      <c r="DM69" s="29">
        <f t="shared" si="84"/>
        <v>18</v>
      </c>
      <c r="DN69" s="29">
        <f t="shared" si="84"/>
        <v>10</v>
      </c>
      <c r="DO69" s="29">
        <f t="shared" si="84"/>
        <v>12</v>
      </c>
      <c r="DQ69" s="28">
        <f>DL69*DM69/'EQUIP SUM (UNCLASS)'!AD69</f>
        <v>10.8</v>
      </c>
      <c r="DR69" s="28">
        <f>DL69*DM69/'EQUIP SUM (UNCLASS)'!AD69</f>
        <v>10.8</v>
      </c>
      <c r="DS69" s="28">
        <f>DN69*DO69/'EQUIP SUM (UNCLASS)'!AD69</f>
        <v>12</v>
      </c>
      <c r="DT69" s="28">
        <f>DN69*DO69/'EQUIP SUM (UNCLASS)'!AD69</f>
        <v>12</v>
      </c>
    </row>
    <row r="70" spans="1:124" x14ac:dyDescent="0.25">
      <c r="A70" s="249"/>
      <c r="B70" s="101" t="s">
        <v>140</v>
      </c>
      <c r="C70" s="58" t="s">
        <v>150</v>
      </c>
      <c r="D70" s="58" t="s">
        <v>147</v>
      </c>
      <c r="E70" s="58" t="s">
        <v>146</v>
      </c>
      <c r="F70" s="58" t="s">
        <v>148</v>
      </c>
      <c r="G70" s="250"/>
      <c r="I70" s="94" t="s">
        <v>276</v>
      </c>
      <c r="J70" s="94" t="s">
        <v>459</v>
      </c>
      <c r="K70" s="95" t="s">
        <v>568</v>
      </c>
      <c r="L70" s="96">
        <f>(CX70*'EQUIP SUM (UNCLASS)'!M70)+(CY70*'EQUIP SUM (UNCLASS)'!N70)+(CZ70*'EQUIP SUM (UNCLASS)'!I70)+(DA70*'EQUIP SUM (UNCLASS)'!Q70)+(DB70*'EQUIP SUM (UNCLASS)'!E70)+(DC70*'EQUIP SUM (UNCLASS)'!H70)+(DD70*'EQUIP SUM (UNCLASS)'!D70)+(DE70*'EQUIP SUM (UNCLASS)'!F70)+(DF70*'EQUIP SUM (UNCLASS)'!G70)+(DG70*'EQUIP SUM (UNCLASS)'!J70)+(DH70*'EQUIP SUM (UNCLASS)'!L70)+(DI70*'EQUIP SUM (UNCLASS)'!K70)+(DJ70*'EQUIP SUM (UNCLASS)'!T70)</f>
        <v>8</v>
      </c>
      <c r="M70" s="55">
        <f>'EQUIP SUM (UNCLASS)'!R70+'EQUIP SUM (UNCLASS)'!S70</f>
        <v>250</v>
      </c>
      <c r="N70" s="85">
        <f>'EQUIP SUM (UNCLASS)'!R70</f>
        <v>125</v>
      </c>
      <c r="O70" s="85">
        <f>'EQUIP SUM (UNCLASS)'!S70:S232</f>
        <v>125</v>
      </c>
      <c r="P70" s="37">
        <v>41</v>
      </c>
      <c r="Q70" s="37">
        <v>0</v>
      </c>
      <c r="R70" s="85">
        <f t="shared" si="76"/>
        <v>84</v>
      </c>
      <c r="S70" s="85">
        <f t="shared" si="76"/>
        <v>125</v>
      </c>
      <c r="T70" s="85">
        <f t="shared" si="81"/>
        <v>209</v>
      </c>
      <c r="U70" s="55">
        <f t="shared" si="77"/>
        <v>-33</v>
      </c>
      <c r="W70" s="37">
        <v>0</v>
      </c>
      <c r="X70" s="37">
        <v>0</v>
      </c>
      <c r="Y70" s="55">
        <f t="shared" si="82"/>
        <v>0</v>
      </c>
      <c r="AA70" s="34">
        <f>W70*'EQUIP SUM (UNCLASS)'!Z70</f>
        <v>0</v>
      </c>
      <c r="AB70" s="61">
        <f>X70*'EQUIP SUM (UNCLASS)'!Z70</f>
        <v>0</v>
      </c>
      <c r="AC70" s="34">
        <f>W70*'EQUIP SUM (UNCLASS)'!AA70</f>
        <v>0</v>
      </c>
      <c r="AD70" s="61">
        <f>X70*'EQUIP SUM (UNCLASS)'!AA70</f>
        <v>0</v>
      </c>
      <c r="AE70" s="34">
        <f>W70*'EQUIP SUM (UNCLASS)'!AB70</f>
        <v>0</v>
      </c>
      <c r="AF70" s="61">
        <f>X70*'EQUIP SUM (UNCLASS)'!AB70</f>
        <v>0</v>
      </c>
      <c r="AH70" s="34">
        <f>W70*'EQUIP SUM (UNCLASS)'!AC70</f>
        <v>0</v>
      </c>
      <c r="AI70" s="61">
        <f>X70*'EQUIP SUM (UNCLASS)'!AC70</f>
        <v>0</v>
      </c>
      <c r="AJ70" s="34">
        <f t="shared" si="78"/>
        <v>0</v>
      </c>
      <c r="AK70" s="61">
        <f t="shared" si="78"/>
        <v>0</v>
      </c>
      <c r="AL70" s="34">
        <f t="shared" si="79"/>
        <v>0</v>
      </c>
      <c r="AM70" s="61">
        <f t="shared" si="79"/>
        <v>0</v>
      </c>
      <c r="AO70" s="28">
        <f>W70*'EQUIP SUM (UNCLASS)'!AE70</f>
        <v>0</v>
      </c>
      <c r="AP70" s="61">
        <f>X70*'EQUIP SUM (UNCLASS)'!AE70</f>
        <v>0</v>
      </c>
      <c r="AQ70" s="28">
        <f>W70*'EQUIP SUM (UNCLASS)'!AF70</f>
        <v>0</v>
      </c>
      <c r="AR70" s="61">
        <f>X70*'EQUIP SUM (UNCLASS)'!AF70</f>
        <v>0</v>
      </c>
      <c r="AS70" s="28">
        <f>W70*'EQUIP SUM (UNCLASS)'!AG70</f>
        <v>0</v>
      </c>
      <c r="AT70" s="61">
        <f>X70*'EQUIP SUM (UNCLASS)'!AG70</f>
        <v>0</v>
      </c>
      <c r="AU70" s="28">
        <f>W70*'EQUIP SUM (UNCLASS)'!AH70</f>
        <v>0</v>
      </c>
      <c r="AV70" s="61">
        <f>X70*'EQUIP SUM (UNCLASS)'!AH70</f>
        <v>0</v>
      </c>
      <c r="AW70" s="28">
        <f>W70*'EQUIP SUM (UNCLASS)'!AI70/2000</f>
        <v>0</v>
      </c>
      <c r="AX70" s="61">
        <f>X70*'EQUIP SUM (UNCLASS)'!AI70/2000</f>
        <v>0</v>
      </c>
      <c r="AY70" s="28">
        <f>W70*'EQUIP SUM (UNCLASS)'!AJ70</f>
        <v>0</v>
      </c>
      <c r="AZ70" s="61">
        <f>X70*'EQUIP SUM (UNCLASS)'!AJ70</f>
        <v>0</v>
      </c>
      <c r="BA70" s="28">
        <f>W70*'EQUIP SUM (UNCLASS)'!AK70</f>
        <v>0</v>
      </c>
      <c r="BB70" s="61">
        <f>X70*'EQUIP SUM (UNCLASS)'!AK70</f>
        <v>0</v>
      </c>
      <c r="BC70" s="28">
        <f>W70*'EQUIP SUM (UNCLASS)'!AL70</f>
        <v>0</v>
      </c>
      <c r="BD70" s="61">
        <f>X70*'EQUIP SUM (UNCLASS)'!AL70</f>
        <v>0</v>
      </c>
      <c r="BE70" s="28">
        <f>W70*'EQUIP SUM (UNCLASS)'!AM70</f>
        <v>0</v>
      </c>
      <c r="BF70" s="61">
        <f>X70*'EQUIP SUM (UNCLASS)'!AM70</f>
        <v>0</v>
      </c>
      <c r="BH70" s="28">
        <f>Y70*'EQUIP SUM (UNCLASS)'!AO70</f>
        <v>0</v>
      </c>
      <c r="BI70" s="61">
        <f>Y70*'EQUIP SUM (UNCLASS)'!AP70</f>
        <v>0</v>
      </c>
      <c r="BJ70" s="28">
        <f>Y70*'EQUIP SUM (UNCLASS)'!AQ70</f>
        <v>0</v>
      </c>
      <c r="BK70" s="61">
        <f>Y70*'EQUIP SUM (UNCLASS)'!AR70</f>
        <v>0</v>
      </c>
      <c r="BL70" s="28">
        <f>Y70*'EQUIP SUM (UNCLASS)'!AS70</f>
        <v>0</v>
      </c>
      <c r="BM70" s="61">
        <f>Y70*'EQUIP SUM (UNCLASS)'!AT70</f>
        <v>0</v>
      </c>
      <c r="BO70" s="28">
        <f>W70*'EQUIP SUM (UNCLASS)'!AX70</f>
        <v>0</v>
      </c>
      <c r="BP70" s="61">
        <f>X70*'EQUIP SUM (UNCLASS)'!AX70</f>
        <v>0</v>
      </c>
      <c r="BQ70" s="28">
        <f>W70*'EQUIP SUM (UNCLASS)'!BB70</f>
        <v>0</v>
      </c>
      <c r="BR70" s="61">
        <f>X70*'EQUIP SUM (UNCLASS)'!BB70</f>
        <v>0</v>
      </c>
      <c r="CX70" s="37">
        <f t="shared" ref="CX70:DJ70" si="86">CX69</f>
        <v>0</v>
      </c>
      <c r="CY70" s="37">
        <f t="shared" si="86"/>
        <v>0</v>
      </c>
      <c r="CZ70" s="37">
        <f t="shared" si="86"/>
        <v>0</v>
      </c>
      <c r="DA70" s="37">
        <f t="shared" si="86"/>
        <v>0</v>
      </c>
      <c r="DB70" s="37">
        <f t="shared" si="86"/>
        <v>1</v>
      </c>
      <c r="DC70" s="37">
        <f t="shared" si="86"/>
        <v>0</v>
      </c>
      <c r="DD70" s="37">
        <f t="shared" si="86"/>
        <v>0</v>
      </c>
      <c r="DE70" s="37">
        <f t="shared" si="86"/>
        <v>0</v>
      </c>
      <c r="DF70" s="37">
        <f t="shared" si="86"/>
        <v>0</v>
      </c>
      <c r="DG70" s="37">
        <f t="shared" si="86"/>
        <v>0</v>
      </c>
      <c r="DH70" s="37">
        <f t="shared" si="86"/>
        <v>0</v>
      </c>
      <c r="DI70" s="37">
        <f t="shared" si="86"/>
        <v>0</v>
      </c>
      <c r="DJ70" s="37">
        <f t="shared" si="86"/>
        <v>0</v>
      </c>
      <c r="DL70" s="29">
        <f t="shared" si="84"/>
        <v>6</v>
      </c>
      <c r="DM70" s="29">
        <f t="shared" si="84"/>
        <v>18</v>
      </c>
      <c r="DN70" s="29">
        <f t="shared" si="84"/>
        <v>10</v>
      </c>
      <c r="DO70" s="29">
        <f t="shared" si="84"/>
        <v>12</v>
      </c>
      <c r="DQ70" s="28">
        <f>DL70*DM70/'EQUIP SUM (UNCLASS)'!AD70</f>
        <v>10.8</v>
      </c>
      <c r="DR70" s="28">
        <f>DL70*DM70/'EQUIP SUM (UNCLASS)'!AD70</f>
        <v>10.8</v>
      </c>
      <c r="DS70" s="28">
        <f>DN70*DO70/'EQUIP SUM (UNCLASS)'!AD70</f>
        <v>12</v>
      </c>
      <c r="DT70" s="28">
        <f>DN70*DO70/'EQUIP SUM (UNCLASS)'!AD70</f>
        <v>12</v>
      </c>
    </row>
    <row r="71" spans="1:124" x14ac:dyDescent="0.25">
      <c r="A71" s="249"/>
      <c r="B71" s="105"/>
      <c r="C71" s="103" t="s">
        <v>196</v>
      </c>
      <c r="D71" s="100">
        <v>0</v>
      </c>
      <c r="E71" s="100">
        <v>0</v>
      </c>
      <c r="F71" s="106">
        <f>SUM(C5*'CL V SUM (UNCLASS)'!B2+'RLT3 (OLD)(UNCLASS)'!C6*'CL V SUM (UNCLASS)'!B3+'RLT3 (OLD)(UNCLASS)'!C7*'CL V SUM (UNCLASS)'!B4+'RLT3 (OLD)(UNCLASS)'!C8*'CL V SUM (UNCLASS)'!B5+'RLT3 (OLD)(UNCLASS)'!C9*'CL V SUM (UNCLASS)'!B6+'RLT3 (OLD)(UNCLASS)'!C10*'CL V SUM (UNCLASS)'!B7+'RLT3 (OLD)(UNCLASS)'!C11*'CL V SUM (UNCLASS)'!B8+'RLT3 (OLD)(UNCLASS)'!C12*'CL V SUM (UNCLASS)'!B9+'RLT3 (OLD)(UNCLASS)'!C13*'CL V SUM (UNCLASS)'!B10+'RLT3 (OLD)(UNCLASS)'!C14*'CL V SUM (UNCLASS)'!B11+'RLT3 (OLD)(UNCLASS)'!C15*'CL V SUM (UNCLASS)'!B12+'RLT3 (OLD)(UNCLASS)'!C16*'CL V SUM (UNCLASS)'!B13)</f>
        <v>272.81</v>
      </c>
      <c r="G71" s="250"/>
      <c r="I71" s="94" t="s">
        <v>277</v>
      </c>
      <c r="J71" s="94" t="s">
        <v>454</v>
      </c>
      <c r="K71" s="95" t="s">
        <v>90</v>
      </c>
      <c r="L71" s="96">
        <f>(CX71*'EQUIP SUM (UNCLASS)'!M71)+(CY71*'EQUIP SUM (UNCLASS)'!N71)+(CZ71*'EQUIP SUM (UNCLASS)'!I71)+(DA71*'EQUIP SUM (UNCLASS)'!Q71)+(DB71*'EQUIP SUM (UNCLASS)'!E71)+(DC71*'EQUIP SUM (UNCLASS)'!H71)+(DD71*'EQUIP SUM (UNCLASS)'!D71)+(DE71*'EQUIP SUM (UNCLASS)'!F71)+(DF71*'EQUIP SUM (UNCLASS)'!G71)+(DG71*'EQUIP SUM (UNCLASS)'!J71)+(DH71*'EQUIP SUM (UNCLASS)'!L71)+(DI71*'EQUIP SUM (UNCLASS)'!K71)+(DJ71*'EQUIP SUM (UNCLASS)'!T71)</f>
        <v>3</v>
      </c>
      <c r="M71" s="55">
        <f>'EQUIP SUM (UNCLASS)'!R71+'EQUIP SUM (UNCLASS)'!S71</f>
        <v>0</v>
      </c>
      <c r="N71" s="85">
        <f>'EQUIP SUM (UNCLASS)'!R71</f>
        <v>0</v>
      </c>
      <c r="O71" s="85">
        <f>'EQUIP SUM (UNCLASS)'!S71:S233</f>
        <v>0</v>
      </c>
      <c r="P71" s="37">
        <v>0</v>
      </c>
      <c r="Q71" s="37">
        <v>0</v>
      </c>
      <c r="R71" s="85">
        <f t="shared" si="76"/>
        <v>0</v>
      </c>
      <c r="S71" s="85">
        <f t="shared" si="76"/>
        <v>0</v>
      </c>
      <c r="T71" s="85">
        <f t="shared" si="81"/>
        <v>0</v>
      </c>
      <c r="U71" s="55">
        <f t="shared" si="77"/>
        <v>3</v>
      </c>
      <c r="W71" s="37">
        <v>0</v>
      </c>
      <c r="X71" s="37">
        <v>0</v>
      </c>
      <c r="Y71" s="55">
        <f t="shared" si="82"/>
        <v>0</v>
      </c>
      <c r="AA71" s="34">
        <f>W71*'EQUIP SUM (UNCLASS)'!Z71</f>
        <v>0</v>
      </c>
      <c r="AB71" s="61">
        <f>X71*'EQUIP SUM (UNCLASS)'!Z71</f>
        <v>0</v>
      </c>
      <c r="AC71" s="34">
        <f>W71*'EQUIP SUM (UNCLASS)'!AA71</f>
        <v>0</v>
      </c>
      <c r="AD71" s="61">
        <f>X71*'EQUIP SUM (UNCLASS)'!AA71</f>
        <v>0</v>
      </c>
      <c r="AE71" s="34">
        <f>W71*'EQUIP SUM (UNCLASS)'!AB71</f>
        <v>0</v>
      </c>
      <c r="AF71" s="61">
        <f>X71*'EQUIP SUM (UNCLASS)'!AB71</f>
        <v>0</v>
      </c>
      <c r="AH71" s="34">
        <f>W71*'EQUIP SUM (UNCLASS)'!AC71</f>
        <v>0</v>
      </c>
      <c r="AI71" s="61">
        <f>X71*'EQUIP SUM (UNCLASS)'!AC71</f>
        <v>0</v>
      </c>
      <c r="AJ71" s="34">
        <f t="shared" si="78"/>
        <v>0</v>
      </c>
      <c r="AK71" s="61">
        <f t="shared" si="78"/>
        <v>0</v>
      </c>
      <c r="AL71" s="34">
        <f t="shared" si="79"/>
        <v>0</v>
      </c>
      <c r="AM71" s="61">
        <f t="shared" si="79"/>
        <v>0</v>
      </c>
      <c r="AO71" s="28">
        <f>W71*'EQUIP SUM (UNCLASS)'!AE71</f>
        <v>0</v>
      </c>
      <c r="AP71" s="61">
        <f>X71*'EQUIP SUM (UNCLASS)'!AE71</f>
        <v>0</v>
      </c>
      <c r="AQ71" s="28">
        <f>W71*'EQUIP SUM (UNCLASS)'!AF71</f>
        <v>0</v>
      </c>
      <c r="AR71" s="61">
        <f>X71*'EQUIP SUM (UNCLASS)'!AF71</f>
        <v>0</v>
      </c>
      <c r="AS71" s="28">
        <f>W71*'EQUIP SUM (UNCLASS)'!AG71</f>
        <v>0</v>
      </c>
      <c r="AT71" s="61">
        <f>X71*'EQUIP SUM (UNCLASS)'!AG71</f>
        <v>0</v>
      </c>
      <c r="AU71" s="28">
        <f>W71*'EQUIP SUM (UNCLASS)'!AH71</f>
        <v>0</v>
      </c>
      <c r="AV71" s="61">
        <f>X71*'EQUIP SUM (UNCLASS)'!AH71</f>
        <v>0</v>
      </c>
      <c r="AW71" s="28">
        <f>W71*'EQUIP SUM (UNCLASS)'!AI71/2000</f>
        <v>0</v>
      </c>
      <c r="AX71" s="61">
        <f>X71*'EQUIP SUM (UNCLASS)'!AI71/2000</f>
        <v>0</v>
      </c>
      <c r="AY71" s="28">
        <f>W71*'EQUIP SUM (UNCLASS)'!AJ71</f>
        <v>0</v>
      </c>
      <c r="AZ71" s="61">
        <f>X71*'EQUIP SUM (UNCLASS)'!AJ71</f>
        <v>0</v>
      </c>
      <c r="BA71" s="28">
        <f>W71*'EQUIP SUM (UNCLASS)'!AK71</f>
        <v>0</v>
      </c>
      <c r="BB71" s="61">
        <f>X71*'EQUIP SUM (UNCLASS)'!AK71</f>
        <v>0</v>
      </c>
      <c r="BC71" s="28">
        <f>W71*'EQUIP SUM (UNCLASS)'!AL71</f>
        <v>0</v>
      </c>
      <c r="BD71" s="61">
        <f>X71*'EQUIP SUM (UNCLASS)'!AL71</f>
        <v>0</v>
      </c>
      <c r="BE71" s="28">
        <f>W71*'EQUIP SUM (UNCLASS)'!AM71</f>
        <v>0</v>
      </c>
      <c r="BF71" s="61">
        <f>X71*'EQUIP SUM (UNCLASS)'!AM71</f>
        <v>0</v>
      </c>
      <c r="BH71" s="28">
        <f>Y71*'EQUIP SUM (UNCLASS)'!AO71</f>
        <v>0</v>
      </c>
      <c r="BI71" s="61">
        <f>Y71*'EQUIP SUM (UNCLASS)'!AP71</f>
        <v>0</v>
      </c>
      <c r="BJ71" s="28">
        <f>Y71*'EQUIP SUM (UNCLASS)'!AQ71</f>
        <v>0</v>
      </c>
      <c r="BK71" s="61">
        <f>Y71*'EQUIP SUM (UNCLASS)'!AR71</f>
        <v>0</v>
      </c>
      <c r="BL71" s="28">
        <f>Y71*'EQUIP SUM (UNCLASS)'!AS71</f>
        <v>0</v>
      </c>
      <c r="BM71" s="61">
        <f>Y71*'EQUIP SUM (UNCLASS)'!AT71</f>
        <v>0</v>
      </c>
      <c r="BO71" s="28">
        <f>W71*'EQUIP SUM (UNCLASS)'!AX71</f>
        <v>0</v>
      </c>
      <c r="BP71" s="61">
        <f>X71*'EQUIP SUM (UNCLASS)'!AX71</f>
        <v>0</v>
      </c>
      <c r="BQ71" s="28">
        <f>W71*'EQUIP SUM (UNCLASS)'!BB71</f>
        <v>0</v>
      </c>
      <c r="BR71" s="61">
        <f>X71*'EQUIP SUM (UNCLASS)'!BB71</f>
        <v>0</v>
      </c>
      <c r="CX71" s="37">
        <f t="shared" ref="CX71:DJ71" si="87">CX69</f>
        <v>0</v>
      </c>
      <c r="CY71" s="37">
        <f t="shared" si="87"/>
        <v>0</v>
      </c>
      <c r="CZ71" s="37">
        <f t="shared" si="87"/>
        <v>0</v>
      </c>
      <c r="DA71" s="37">
        <f t="shared" si="87"/>
        <v>0</v>
      </c>
      <c r="DB71" s="37">
        <f t="shared" si="87"/>
        <v>1</v>
      </c>
      <c r="DC71" s="37">
        <f t="shared" si="87"/>
        <v>0</v>
      </c>
      <c r="DD71" s="37">
        <f t="shared" si="87"/>
        <v>0</v>
      </c>
      <c r="DE71" s="37">
        <f t="shared" si="87"/>
        <v>0</v>
      </c>
      <c r="DF71" s="37">
        <f t="shared" si="87"/>
        <v>0</v>
      </c>
      <c r="DG71" s="37">
        <f t="shared" si="87"/>
        <v>0</v>
      </c>
      <c r="DH71" s="37">
        <f t="shared" si="87"/>
        <v>0</v>
      </c>
      <c r="DI71" s="37">
        <f t="shared" si="87"/>
        <v>0</v>
      </c>
      <c r="DJ71" s="37">
        <f t="shared" si="87"/>
        <v>0</v>
      </c>
      <c r="DL71" s="29">
        <f t="shared" si="84"/>
        <v>6</v>
      </c>
      <c r="DM71" s="29">
        <f t="shared" si="84"/>
        <v>18</v>
      </c>
      <c r="DN71" s="29">
        <f t="shared" si="84"/>
        <v>10</v>
      </c>
      <c r="DO71" s="29">
        <f t="shared" si="84"/>
        <v>12</v>
      </c>
      <c r="DQ71" s="31"/>
      <c r="DR71" s="31"/>
    </row>
    <row r="72" spans="1:124" x14ac:dyDescent="0.25">
      <c r="A72" s="249"/>
      <c r="B72" s="105"/>
      <c r="C72" s="103" t="s">
        <v>197</v>
      </c>
      <c r="D72" s="100">
        <f>D71/2000</f>
        <v>0</v>
      </c>
      <c r="E72" s="100">
        <f>E71/2000</f>
        <v>0</v>
      </c>
      <c r="F72" s="106">
        <f>SUM(C5*'CL V SUM (UNCLASS)'!D2+'RLT3 (OLD)(UNCLASS)'!C6*'CL V SUM (UNCLASS)'!D3+'RLT3 (OLD)(UNCLASS)'!C7*'CL V SUM (UNCLASS)'!D4+'RLT3 (OLD)(UNCLASS)'!C8*'CL V SUM (UNCLASS)'!D5+'RLT3 (OLD)(UNCLASS)'!C9*'CL V SUM (UNCLASS)'!D6+'RLT3 (OLD)(UNCLASS)'!C10*'CL V SUM (UNCLASS)'!D7+'RLT3 (OLD)(UNCLASS)'!C11*'CL V SUM (UNCLASS)'!D8+'RLT3 (OLD)(UNCLASS)'!C12*'CL V SUM (UNCLASS)'!D9+'RLT3 (OLD)(UNCLASS)'!C13*'CL V SUM (UNCLASS)'!D10+'RLT3 (OLD)(UNCLASS)'!C14*'CL V SUM (UNCLASS)'!D11+'RLT3 (OLD)(UNCLASS)'!C15*'CL V SUM (UNCLASS)'!D12+'RLT3 (OLD)(UNCLASS)'!C16*'CL V SUM (UNCLASS)'!D13)</f>
        <v>183.46040500000001</v>
      </c>
      <c r="G72" s="250"/>
      <c r="I72" s="94" t="s">
        <v>278</v>
      </c>
      <c r="J72" s="94" t="s">
        <v>96</v>
      </c>
      <c r="K72" s="95" t="s">
        <v>386</v>
      </c>
      <c r="L72" s="96">
        <f>(CX72*'EQUIP SUM (UNCLASS)'!M72)+(CY72*'EQUIP SUM (UNCLASS)'!N72)+(CZ72*'EQUIP SUM (UNCLASS)'!I72)+(DA72*'EQUIP SUM (UNCLASS)'!Q72)+(DB72*'EQUIP SUM (UNCLASS)'!E72)+(DC72*'EQUIP SUM (UNCLASS)'!H72)+(DD72*'EQUIP SUM (UNCLASS)'!D72)+(DE72*'EQUIP SUM (UNCLASS)'!F72)+(DF72*'EQUIP SUM (UNCLASS)'!G72)+(DG72*'EQUIP SUM (UNCLASS)'!J72)+(DH72*'EQUIP SUM (UNCLASS)'!L72)+(DI72*'EQUIP SUM (UNCLASS)'!K72)+(DJ72*'EQUIP SUM (UNCLASS)'!T72)</f>
        <v>1</v>
      </c>
      <c r="M72" s="55">
        <f>'EQUIP SUM (UNCLASS)'!R72+'EQUIP SUM (UNCLASS)'!S72</f>
        <v>0</v>
      </c>
      <c r="N72" s="85">
        <f>'EQUIP SUM (UNCLASS)'!R72</f>
        <v>0</v>
      </c>
      <c r="O72" s="85">
        <f>'EQUIP SUM (UNCLASS)'!S72:S234</f>
        <v>0</v>
      </c>
      <c r="P72" s="37">
        <v>0</v>
      </c>
      <c r="Q72" s="37">
        <v>0</v>
      </c>
      <c r="R72" s="85">
        <f t="shared" si="76"/>
        <v>0</v>
      </c>
      <c r="S72" s="85">
        <f t="shared" si="76"/>
        <v>0</v>
      </c>
      <c r="T72" s="85">
        <f t="shared" si="81"/>
        <v>0</v>
      </c>
      <c r="U72" s="55">
        <f t="shared" si="77"/>
        <v>1</v>
      </c>
      <c r="W72" s="37">
        <v>0</v>
      </c>
      <c r="X72" s="37">
        <v>0</v>
      </c>
      <c r="Y72" s="55">
        <f t="shared" si="82"/>
        <v>0</v>
      </c>
      <c r="AA72" s="34">
        <f>W72*'EQUIP SUM (UNCLASS)'!Z72</f>
        <v>0</v>
      </c>
      <c r="AB72" s="61">
        <f>X72*'EQUIP SUM (UNCLASS)'!Z72</f>
        <v>0</v>
      </c>
      <c r="AC72" s="34">
        <f>W72*'EQUIP SUM (UNCLASS)'!AA72</f>
        <v>0</v>
      </c>
      <c r="AD72" s="61">
        <f>X72*'EQUIP SUM (UNCLASS)'!AA72</f>
        <v>0</v>
      </c>
      <c r="AE72" s="34">
        <f>W72*'EQUIP SUM (UNCLASS)'!AB72</f>
        <v>0</v>
      </c>
      <c r="AF72" s="61">
        <f>X72*'EQUIP SUM (UNCLASS)'!AB72</f>
        <v>0</v>
      </c>
      <c r="AH72" s="34">
        <f>W72*'EQUIP SUM (UNCLASS)'!AC72</f>
        <v>0</v>
      </c>
      <c r="AI72" s="61">
        <f>X72*'EQUIP SUM (UNCLASS)'!AC72</f>
        <v>0</v>
      </c>
      <c r="AJ72" s="34">
        <f t="shared" si="78"/>
        <v>0</v>
      </c>
      <c r="AK72" s="61">
        <f t="shared" si="78"/>
        <v>0</v>
      </c>
      <c r="AL72" s="34">
        <f t="shared" si="79"/>
        <v>0</v>
      </c>
      <c r="AM72" s="61">
        <f t="shared" si="79"/>
        <v>0</v>
      </c>
      <c r="AO72" s="28">
        <f>W72*'EQUIP SUM (UNCLASS)'!AE72</f>
        <v>0</v>
      </c>
      <c r="AP72" s="61">
        <f>X72*'EQUIP SUM (UNCLASS)'!AE72</f>
        <v>0</v>
      </c>
      <c r="AQ72" s="28">
        <f>W72*'EQUIP SUM (UNCLASS)'!AF72</f>
        <v>0</v>
      </c>
      <c r="AR72" s="61">
        <f>X72*'EQUIP SUM (UNCLASS)'!AF72</f>
        <v>0</v>
      </c>
      <c r="AS72" s="28">
        <f>W72*'EQUIP SUM (UNCLASS)'!AG72</f>
        <v>0</v>
      </c>
      <c r="AT72" s="61">
        <f>X72*'EQUIP SUM (UNCLASS)'!AG72</f>
        <v>0</v>
      </c>
      <c r="AU72" s="28">
        <f>W72*'EQUIP SUM (UNCLASS)'!AH72</f>
        <v>0</v>
      </c>
      <c r="AV72" s="61">
        <f>X72*'EQUIP SUM (UNCLASS)'!AH72</f>
        <v>0</v>
      </c>
      <c r="AW72" s="28">
        <f>W72*'EQUIP SUM (UNCLASS)'!AI72/2000</f>
        <v>0</v>
      </c>
      <c r="AX72" s="61">
        <f>X72*'EQUIP SUM (UNCLASS)'!AI72/2000</f>
        <v>0</v>
      </c>
      <c r="AY72" s="28">
        <f>W72*'EQUIP SUM (UNCLASS)'!AJ72</f>
        <v>0</v>
      </c>
      <c r="AZ72" s="61">
        <f>X72*'EQUIP SUM (UNCLASS)'!AJ72</f>
        <v>0</v>
      </c>
      <c r="BA72" s="28">
        <f>W72*'EQUIP SUM (UNCLASS)'!AK72</f>
        <v>0</v>
      </c>
      <c r="BB72" s="61">
        <f>X72*'EQUIP SUM (UNCLASS)'!AK72</f>
        <v>0</v>
      </c>
      <c r="BC72" s="28">
        <f>W72*'EQUIP SUM (UNCLASS)'!AL72</f>
        <v>0</v>
      </c>
      <c r="BD72" s="61">
        <f>X72*'EQUIP SUM (UNCLASS)'!AL72</f>
        <v>0</v>
      </c>
      <c r="BE72" s="28">
        <f>W72*'EQUIP SUM (UNCLASS)'!AM72</f>
        <v>0</v>
      </c>
      <c r="BF72" s="61">
        <f>X72*'EQUIP SUM (UNCLASS)'!AM72</f>
        <v>0</v>
      </c>
      <c r="BH72" s="28">
        <f>Y72*'EQUIP SUM (UNCLASS)'!AO72</f>
        <v>0</v>
      </c>
      <c r="BI72" s="61">
        <f>Y72*'EQUIP SUM (UNCLASS)'!AP72</f>
        <v>0</v>
      </c>
      <c r="BJ72" s="28">
        <f>Y72*'EQUIP SUM (UNCLASS)'!AQ72</f>
        <v>0</v>
      </c>
      <c r="BK72" s="61">
        <f>Y72*'EQUIP SUM (UNCLASS)'!AR72</f>
        <v>0</v>
      </c>
      <c r="BL72" s="28">
        <f>Y72*'EQUIP SUM (UNCLASS)'!AS72</f>
        <v>0</v>
      </c>
      <c r="BM72" s="61">
        <f>Y72*'EQUIP SUM (UNCLASS)'!AT72</f>
        <v>0</v>
      </c>
      <c r="BO72" s="28">
        <f>W72*'EQUIP SUM (UNCLASS)'!AX72</f>
        <v>0</v>
      </c>
      <c r="BP72" s="61">
        <f>X72*'EQUIP SUM (UNCLASS)'!AX72</f>
        <v>0</v>
      </c>
      <c r="BQ72" s="28">
        <f>W72*'EQUIP SUM (UNCLASS)'!BB72</f>
        <v>0</v>
      </c>
      <c r="BR72" s="61">
        <f>X72*'EQUIP SUM (UNCLASS)'!BB72</f>
        <v>0</v>
      </c>
      <c r="CX72" s="37">
        <f t="shared" ref="CX72:DJ72" si="88">CX71</f>
        <v>0</v>
      </c>
      <c r="CY72" s="37">
        <f t="shared" si="88"/>
        <v>0</v>
      </c>
      <c r="CZ72" s="37">
        <f t="shared" si="88"/>
        <v>0</v>
      </c>
      <c r="DA72" s="37">
        <f t="shared" si="88"/>
        <v>0</v>
      </c>
      <c r="DB72" s="37">
        <f t="shared" si="88"/>
        <v>1</v>
      </c>
      <c r="DC72" s="37">
        <f t="shared" si="88"/>
        <v>0</v>
      </c>
      <c r="DD72" s="37">
        <f t="shared" si="88"/>
        <v>0</v>
      </c>
      <c r="DE72" s="37">
        <f t="shared" si="88"/>
        <v>0</v>
      </c>
      <c r="DF72" s="37">
        <f t="shared" si="88"/>
        <v>0</v>
      </c>
      <c r="DG72" s="37">
        <f t="shared" si="88"/>
        <v>0</v>
      </c>
      <c r="DH72" s="37">
        <f t="shared" si="88"/>
        <v>0</v>
      </c>
      <c r="DI72" s="37">
        <f t="shared" si="88"/>
        <v>0</v>
      </c>
      <c r="DJ72" s="37">
        <f t="shared" si="88"/>
        <v>0</v>
      </c>
      <c r="DL72" s="29">
        <f t="shared" si="84"/>
        <v>6</v>
      </c>
      <c r="DM72" s="29">
        <f t="shared" si="84"/>
        <v>18</v>
      </c>
      <c r="DN72" s="29">
        <f t="shared" si="84"/>
        <v>10</v>
      </c>
      <c r="DO72" s="29">
        <f t="shared" si="84"/>
        <v>12</v>
      </c>
      <c r="DQ72" s="28">
        <f>DL72*DM72/'EQUIP SUM (UNCLASS)'!AD72</f>
        <v>11.61290322580645</v>
      </c>
      <c r="DR72" s="28">
        <f>DL72*DM72/'EQUIP SUM (UNCLASS)'!AD72</f>
        <v>11.61290322580645</v>
      </c>
      <c r="DS72" s="28">
        <f>DN72*DO72/'EQUIP SUM (UNCLASS)'!AD72</f>
        <v>12.903225806451612</v>
      </c>
      <c r="DT72" s="28">
        <f>DN72*DO72/'EQUIP SUM (UNCLASS)'!AD72</f>
        <v>12.903225806451612</v>
      </c>
    </row>
    <row r="73" spans="1:124" x14ac:dyDescent="0.25">
      <c r="A73" s="249"/>
      <c r="B73" s="105"/>
      <c r="C73" s="103" t="s">
        <v>198</v>
      </c>
      <c r="D73" s="100">
        <f>D72/7</f>
        <v>0</v>
      </c>
      <c r="E73" s="100">
        <f>E72/7</f>
        <v>0</v>
      </c>
      <c r="F73" s="106">
        <f>F71/16</f>
        <v>17.050625</v>
      </c>
      <c r="G73" s="250"/>
      <c r="I73" s="94" t="s">
        <v>279</v>
      </c>
      <c r="J73" s="94" t="s">
        <v>566</v>
      </c>
      <c r="K73" s="95" t="s">
        <v>567</v>
      </c>
      <c r="L73" s="96">
        <f>(CX73*'EQUIP SUM (UNCLASS)'!M73)+(CY73*'EQUIP SUM (UNCLASS)'!N73)+(CZ73*'EQUIP SUM (UNCLASS)'!I73)+(DA73*'EQUIP SUM (UNCLASS)'!Q73)+(DB73*'EQUIP SUM (UNCLASS)'!E73)+(DC73*'EQUIP SUM (UNCLASS)'!H73)+(DD73*'EQUIP SUM (UNCLASS)'!D73)+(DE73*'EQUIP SUM (UNCLASS)'!F73)+(DF73*'EQUIP SUM (UNCLASS)'!G73)+(DG73*'EQUIP SUM (UNCLASS)'!J73)+(DH73*'EQUIP SUM (UNCLASS)'!L73)+(DI73*'EQUIP SUM (UNCLASS)'!K73)+(DJ73*'EQUIP SUM (UNCLASS)'!T73)</f>
        <v>19</v>
      </c>
      <c r="M73" s="55">
        <f>'EQUIP SUM (UNCLASS)'!R73+'EQUIP SUM (UNCLASS)'!S73</f>
        <v>0</v>
      </c>
      <c r="N73" s="85">
        <f>'EQUIP SUM (UNCLASS)'!R73</f>
        <v>0</v>
      </c>
      <c r="O73" s="85">
        <f>'EQUIP SUM (UNCLASS)'!S73:S235</f>
        <v>0</v>
      </c>
      <c r="P73" s="37">
        <v>0</v>
      </c>
      <c r="Q73" s="37">
        <v>0</v>
      </c>
      <c r="R73" s="85">
        <f t="shared" si="76"/>
        <v>0</v>
      </c>
      <c r="S73" s="85">
        <f t="shared" si="76"/>
        <v>0</v>
      </c>
      <c r="T73" s="85">
        <f t="shared" si="81"/>
        <v>0</v>
      </c>
      <c r="U73" s="55">
        <f t="shared" si="77"/>
        <v>19</v>
      </c>
      <c r="W73" s="37">
        <v>0</v>
      </c>
      <c r="X73" s="37">
        <v>0</v>
      </c>
      <c r="Y73" s="55">
        <f t="shared" si="82"/>
        <v>0</v>
      </c>
      <c r="AA73" s="34">
        <f>W73*'EQUIP SUM (UNCLASS)'!Z73</f>
        <v>0</v>
      </c>
      <c r="AB73" s="61">
        <f>X73*'EQUIP SUM (UNCLASS)'!Z73</f>
        <v>0</v>
      </c>
      <c r="AC73" s="34">
        <f>W73*'EQUIP SUM (UNCLASS)'!AA73</f>
        <v>0</v>
      </c>
      <c r="AD73" s="61">
        <f>X73*'EQUIP SUM (UNCLASS)'!AA73</f>
        <v>0</v>
      </c>
      <c r="AE73" s="34">
        <f>W73*'EQUIP SUM (UNCLASS)'!AB73</f>
        <v>0</v>
      </c>
      <c r="AF73" s="61">
        <f>X73*'EQUIP SUM (UNCLASS)'!AB73</f>
        <v>0</v>
      </c>
      <c r="AH73" s="34">
        <f>W73*'EQUIP SUM (UNCLASS)'!AC73</f>
        <v>0</v>
      </c>
      <c r="AI73" s="61">
        <f>X73*'EQUIP SUM (UNCLASS)'!AC73</f>
        <v>0</v>
      </c>
      <c r="AJ73" s="34">
        <f t="shared" si="78"/>
        <v>0</v>
      </c>
      <c r="AK73" s="61">
        <f t="shared" si="78"/>
        <v>0</v>
      </c>
      <c r="AL73" s="34">
        <f t="shared" si="79"/>
        <v>0</v>
      </c>
      <c r="AM73" s="61">
        <f t="shared" si="79"/>
        <v>0</v>
      </c>
      <c r="AO73" s="28">
        <f>W73*'EQUIP SUM (UNCLASS)'!AE73</f>
        <v>0</v>
      </c>
      <c r="AP73" s="61">
        <f>X73*'EQUIP SUM (UNCLASS)'!AE73</f>
        <v>0</v>
      </c>
      <c r="AQ73" s="28">
        <f>W73*'EQUIP SUM (UNCLASS)'!AF73</f>
        <v>0</v>
      </c>
      <c r="AR73" s="61">
        <f>X73*'EQUIP SUM (UNCLASS)'!AF73</f>
        <v>0</v>
      </c>
      <c r="AS73" s="28">
        <f>W73*'EQUIP SUM (UNCLASS)'!AG73</f>
        <v>0</v>
      </c>
      <c r="AT73" s="61">
        <f>X73*'EQUIP SUM (UNCLASS)'!AG73</f>
        <v>0</v>
      </c>
      <c r="AU73" s="28">
        <f>W73*'EQUIP SUM (UNCLASS)'!AH73</f>
        <v>0</v>
      </c>
      <c r="AV73" s="61">
        <f>X73*'EQUIP SUM (UNCLASS)'!AH73</f>
        <v>0</v>
      </c>
      <c r="AW73" s="28">
        <f>W73*'EQUIP SUM (UNCLASS)'!AI73/2000</f>
        <v>0</v>
      </c>
      <c r="AX73" s="61">
        <f>X73*'EQUIP SUM (UNCLASS)'!AI73/2000</f>
        <v>0</v>
      </c>
      <c r="AY73" s="28">
        <f>W73*'EQUIP SUM (UNCLASS)'!AJ73</f>
        <v>0</v>
      </c>
      <c r="AZ73" s="61">
        <f>X73*'EQUIP SUM (UNCLASS)'!AJ73</f>
        <v>0</v>
      </c>
      <c r="BA73" s="28">
        <f>W73*'EQUIP SUM (UNCLASS)'!AK73</f>
        <v>0</v>
      </c>
      <c r="BB73" s="61">
        <f>X73*'EQUIP SUM (UNCLASS)'!AK73</f>
        <v>0</v>
      </c>
      <c r="BC73" s="28">
        <f>W73*'EQUIP SUM (UNCLASS)'!AL73</f>
        <v>0</v>
      </c>
      <c r="BD73" s="61">
        <f>X73*'EQUIP SUM (UNCLASS)'!AL73</f>
        <v>0</v>
      </c>
      <c r="BE73" s="28">
        <f>W73*'EQUIP SUM (UNCLASS)'!AM73</f>
        <v>0</v>
      </c>
      <c r="BF73" s="61">
        <f>X73*'EQUIP SUM (UNCLASS)'!AM73</f>
        <v>0</v>
      </c>
      <c r="BH73" s="28">
        <f>Y73*'EQUIP SUM (UNCLASS)'!AO73</f>
        <v>0</v>
      </c>
      <c r="BI73" s="61">
        <f>Y73*'EQUIP SUM (UNCLASS)'!AP73</f>
        <v>0</v>
      </c>
      <c r="BJ73" s="28">
        <f>Y73*'EQUIP SUM (UNCLASS)'!AQ73</f>
        <v>0</v>
      </c>
      <c r="BK73" s="61">
        <f>Y73*'EQUIP SUM (UNCLASS)'!AR73</f>
        <v>0</v>
      </c>
      <c r="BL73" s="28">
        <f>Y73*'EQUIP SUM (UNCLASS)'!AS73</f>
        <v>0</v>
      </c>
      <c r="BM73" s="61">
        <f>Y73*'EQUIP SUM (UNCLASS)'!AT73</f>
        <v>0</v>
      </c>
      <c r="BO73" s="28">
        <f>W73*'EQUIP SUM (UNCLASS)'!AX73</f>
        <v>0</v>
      </c>
      <c r="BP73" s="61">
        <f>X73*'EQUIP SUM (UNCLASS)'!AX73</f>
        <v>0</v>
      </c>
      <c r="BQ73" s="28">
        <f>W73*'EQUIP SUM (UNCLASS)'!BB73</f>
        <v>0</v>
      </c>
      <c r="BR73" s="61">
        <f>X73*'EQUIP SUM (UNCLASS)'!BB73</f>
        <v>0</v>
      </c>
      <c r="CX73" s="37">
        <f t="shared" ref="CX73:DJ73" si="89">CX71</f>
        <v>0</v>
      </c>
      <c r="CY73" s="37">
        <f t="shared" si="89"/>
        <v>0</v>
      </c>
      <c r="CZ73" s="37">
        <f t="shared" si="89"/>
        <v>0</v>
      </c>
      <c r="DA73" s="37">
        <f t="shared" si="89"/>
        <v>0</v>
      </c>
      <c r="DB73" s="37">
        <f t="shared" si="89"/>
        <v>1</v>
      </c>
      <c r="DC73" s="37">
        <f t="shared" si="89"/>
        <v>0</v>
      </c>
      <c r="DD73" s="37">
        <f t="shared" si="89"/>
        <v>0</v>
      </c>
      <c r="DE73" s="37">
        <f t="shared" si="89"/>
        <v>0</v>
      </c>
      <c r="DF73" s="37">
        <f t="shared" si="89"/>
        <v>0</v>
      </c>
      <c r="DG73" s="37">
        <f t="shared" si="89"/>
        <v>0</v>
      </c>
      <c r="DH73" s="37">
        <f t="shared" si="89"/>
        <v>0</v>
      </c>
      <c r="DI73" s="37">
        <f t="shared" si="89"/>
        <v>0</v>
      </c>
      <c r="DJ73" s="37">
        <f t="shared" si="89"/>
        <v>0</v>
      </c>
      <c r="DL73" s="29">
        <f t="shared" si="84"/>
        <v>6</v>
      </c>
      <c r="DM73" s="29">
        <f t="shared" si="84"/>
        <v>18</v>
      </c>
      <c r="DN73" s="29">
        <f t="shared" si="84"/>
        <v>10</v>
      </c>
      <c r="DO73" s="29">
        <f t="shared" si="84"/>
        <v>12</v>
      </c>
      <c r="DQ73" s="28">
        <f>DL73*DM73/'EQUIP SUM (UNCLASS)'!AD73</f>
        <v>10.8</v>
      </c>
      <c r="DR73" s="28">
        <f>DL73*DM73/'EQUIP SUM (UNCLASS)'!AD73</f>
        <v>10.8</v>
      </c>
      <c r="DS73" s="28">
        <f>DN73*DO73/'EQUIP SUM (UNCLASS)'!AD73</f>
        <v>12</v>
      </c>
      <c r="DT73" s="28">
        <f>DN73*DO73/'EQUIP SUM (UNCLASS)'!AD73</f>
        <v>12</v>
      </c>
    </row>
    <row r="74" spans="1:124" x14ac:dyDescent="0.25">
      <c r="A74" s="249"/>
      <c r="B74" s="105"/>
      <c r="C74" s="100"/>
      <c r="D74" s="100"/>
      <c r="E74" s="100"/>
      <c r="F74" s="100"/>
      <c r="G74" s="250"/>
      <c r="I74" s="94" t="s">
        <v>280</v>
      </c>
      <c r="J74" s="94" t="s">
        <v>566</v>
      </c>
      <c r="K74" s="95" t="s">
        <v>567</v>
      </c>
      <c r="L74" s="96">
        <f>(CX74*'EQUIP SUM (UNCLASS)'!M74)+(CY74*'EQUIP SUM (UNCLASS)'!N74)+(CZ74*'EQUIP SUM (UNCLASS)'!I74)+(DA74*'EQUIP SUM (UNCLASS)'!Q74)+(DB74*'EQUIP SUM (UNCLASS)'!E74)+(DC74*'EQUIP SUM (UNCLASS)'!H74)+(DD74*'EQUIP SUM (UNCLASS)'!D74)+(DE74*'EQUIP SUM (UNCLASS)'!F74)+(DF74*'EQUIP SUM (UNCLASS)'!G74)+(DG74*'EQUIP SUM (UNCLASS)'!J74)+(DH74*'EQUIP SUM (UNCLASS)'!L74)+(DI74*'EQUIP SUM (UNCLASS)'!K74)+(DJ74*'EQUIP SUM (UNCLASS)'!T74)</f>
        <v>17</v>
      </c>
      <c r="M74" s="55">
        <f>'EQUIP SUM (UNCLASS)'!R74+'EQUIP SUM (UNCLASS)'!S74</f>
        <v>0</v>
      </c>
      <c r="N74" s="85">
        <f>'EQUIP SUM (UNCLASS)'!R74</f>
        <v>0</v>
      </c>
      <c r="O74" s="85">
        <f>'EQUIP SUM (UNCLASS)'!S74:S236</f>
        <v>0</v>
      </c>
      <c r="P74" s="37">
        <v>0</v>
      </c>
      <c r="Q74" s="37">
        <v>0</v>
      </c>
      <c r="R74" s="85">
        <f t="shared" si="76"/>
        <v>0</v>
      </c>
      <c r="S74" s="85">
        <f t="shared" si="76"/>
        <v>0</v>
      </c>
      <c r="T74" s="85">
        <f t="shared" si="81"/>
        <v>0</v>
      </c>
      <c r="U74" s="55">
        <f t="shared" si="77"/>
        <v>17</v>
      </c>
      <c r="W74" s="37">
        <v>0</v>
      </c>
      <c r="X74" s="37">
        <v>0</v>
      </c>
      <c r="Y74" s="55">
        <f t="shared" si="82"/>
        <v>0</v>
      </c>
      <c r="AA74" s="34">
        <f>W74*'EQUIP SUM (UNCLASS)'!Z74</f>
        <v>0</v>
      </c>
      <c r="AB74" s="61">
        <f>X74*'EQUIP SUM (UNCLASS)'!Z74</f>
        <v>0</v>
      </c>
      <c r="AC74" s="34">
        <f>W74*'EQUIP SUM (UNCLASS)'!AA74</f>
        <v>0</v>
      </c>
      <c r="AD74" s="61">
        <f>X74*'EQUIP SUM (UNCLASS)'!AA74</f>
        <v>0</v>
      </c>
      <c r="AE74" s="34">
        <f>W74*'EQUIP SUM (UNCLASS)'!AB74</f>
        <v>0</v>
      </c>
      <c r="AF74" s="61">
        <f>X74*'EQUIP SUM (UNCLASS)'!AB74</f>
        <v>0</v>
      </c>
      <c r="AH74" s="34">
        <f>W74*'EQUIP SUM (UNCLASS)'!AC74</f>
        <v>0</v>
      </c>
      <c r="AI74" s="61">
        <f>X74*'EQUIP SUM (UNCLASS)'!AC74</f>
        <v>0</v>
      </c>
      <c r="AJ74" s="34">
        <f t="shared" si="78"/>
        <v>0</v>
      </c>
      <c r="AK74" s="61">
        <f t="shared" si="78"/>
        <v>0</v>
      </c>
      <c r="AL74" s="34">
        <f t="shared" si="79"/>
        <v>0</v>
      </c>
      <c r="AM74" s="61">
        <f t="shared" si="79"/>
        <v>0</v>
      </c>
      <c r="AO74" s="28">
        <f>W74*'EQUIP SUM (UNCLASS)'!AE74</f>
        <v>0</v>
      </c>
      <c r="AP74" s="61">
        <f>X74*'EQUIP SUM (UNCLASS)'!AE74</f>
        <v>0</v>
      </c>
      <c r="AQ74" s="28">
        <f>W74*'EQUIP SUM (UNCLASS)'!AF74</f>
        <v>0</v>
      </c>
      <c r="AR74" s="61">
        <f>X74*'EQUIP SUM (UNCLASS)'!AF74</f>
        <v>0</v>
      </c>
      <c r="AS74" s="28">
        <f>W74*'EQUIP SUM (UNCLASS)'!AG74</f>
        <v>0</v>
      </c>
      <c r="AT74" s="61">
        <f>X74*'EQUIP SUM (UNCLASS)'!AG74</f>
        <v>0</v>
      </c>
      <c r="AU74" s="28">
        <f>W74*'EQUIP SUM (UNCLASS)'!AH74</f>
        <v>0</v>
      </c>
      <c r="AV74" s="61">
        <f>X74*'EQUIP SUM (UNCLASS)'!AH74</f>
        <v>0</v>
      </c>
      <c r="AW74" s="28">
        <f>W74*'EQUIP SUM (UNCLASS)'!AI74/2000</f>
        <v>0</v>
      </c>
      <c r="AX74" s="61">
        <f>X74*'EQUIP SUM (UNCLASS)'!AI74/2000</f>
        <v>0</v>
      </c>
      <c r="AY74" s="28">
        <f>W74*'EQUIP SUM (UNCLASS)'!AJ74</f>
        <v>0</v>
      </c>
      <c r="AZ74" s="61">
        <f>X74*'EQUIP SUM (UNCLASS)'!AJ74</f>
        <v>0</v>
      </c>
      <c r="BA74" s="28">
        <f>W74*'EQUIP SUM (UNCLASS)'!AK74</f>
        <v>0</v>
      </c>
      <c r="BB74" s="61">
        <f>X74*'EQUIP SUM (UNCLASS)'!AK74</f>
        <v>0</v>
      </c>
      <c r="BC74" s="28">
        <f>W74*'EQUIP SUM (UNCLASS)'!AL74</f>
        <v>0</v>
      </c>
      <c r="BD74" s="61">
        <f>X74*'EQUIP SUM (UNCLASS)'!AL74</f>
        <v>0</v>
      </c>
      <c r="BE74" s="28">
        <f>W74*'EQUIP SUM (UNCLASS)'!AM74</f>
        <v>0</v>
      </c>
      <c r="BF74" s="61">
        <f>X74*'EQUIP SUM (UNCLASS)'!AM74</f>
        <v>0</v>
      </c>
      <c r="BH74" s="28">
        <f>Y74*'EQUIP SUM (UNCLASS)'!AO74</f>
        <v>0</v>
      </c>
      <c r="BI74" s="61">
        <f>Y74*'EQUIP SUM (UNCLASS)'!AP74</f>
        <v>0</v>
      </c>
      <c r="BJ74" s="28">
        <f>Y74*'EQUIP SUM (UNCLASS)'!AQ74</f>
        <v>0</v>
      </c>
      <c r="BK74" s="61">
        <f>Y74*'EQUIP SUM (UNCLASS)'!AR74</f>
        <v>0</v>
      </c>
      <c r="BL74" s="28">
        <f>Y74*'EQUIP SUM (UNCLASS)'!AS74</f>
        <v>0</v>
      </c>
      <c r="BM74" s="61">
        <f>Y74*'EQUIP SUM (UNCLASS)'!AT74</f>
        <v>0</v>
      </c>
      <c r="BO74" s="28">
        <f>W74*'EQUIP SUM (UNCLASS)'!AX74</f>
        <v>0</v>
      </c>
      <c r="BP74" s="61">
        <f>X74*'EQUIP SUM (UNCLASS)'!AX74</f>
        <v>0</v>
      </c>
      <c r="BQ74" s="28">
        <f>W74*'EQUIP SUM (UNCLASS)'!BB74</f>
        <v>0</v>
      </c>
      <c r="BR74" s="61">
        <f>X74*'EQUIP SUM (UNCLASS)'!BB74</f>
        <v>0</v>
      </c>
      <c r="CX74" s="37">
        <f t="shared" ref="CX74:DJ74" si="90">CX73</f>
        <v>0</v>
      </c>
      <c r="CY74" s="37">
        <f t="shared" si="90"/>
        <v>0</v>
      </c>
      <c r="CZ74" s="37">
        <f t="shared" si="90"/>
        <v>0</v>
      </c>
      <c r="DA74" s="37">
        <f t="shared" si="90"/>
        <v>0</v>
      </c>
      <c r="DB74" s="37">
        <f t="shared" si="90"/>
        <v>1</v>
      </c>
      <c r="DC74" s="37">
        <f t="shared" si="90"/>
        <v>0</v>
      </c>
      <c r="DD74" s="37">
        <f t="shared" si="90"/>
        <v>0</v>
      </c>
      <c r="DE74" s="37">
        <f t="shared" si="90"/>
        <v>0</v>
      </c>
      <c r="DF74" s="37">
        <f t="shared" si="90"/>
        <v>0</v>
      </c>
      <c r="DG74" s="37">
        <f t="shared" si="90"/>
        <v>0</v>
      </c>
      <c r="DH74" s="37">
        <f t="shared" si="90"/>
        <v>0</v>
      </c>
      <c r="DI74" s="37">
        <f t="shared" si="90"/>
        <v>0</v>
      </c>
      <c r="DJ74" s="37">
        <f t="shared" si="90"/>
        <v>0</v>
      </c>
      <c r="DL74" s="29">
        <f t="shared" si="84"/>
        <v>6</v>
      </c>
      <c r="DM74" s="29">
        <f t="shared" si="84"/>
        <v>18</v>
      </c>
      <c r="DN74" s="29">
        <f t="shared" si="84"/>
        <v>10</v>
      </c>
      <c r="DO74" s="29">
        <f t="shared" si="84"/>
        <v>12</v>
      </c>
      <c r="DQ74" s="28">
        <f>DL74*DM74/'EQUIP SUM (UNCLASS)'!AD74</f>
        <v>10.8</v>
      </c>
      <c r="DR74" s="28">
        <f>DL74*DM74/'EQUIP SUM (UNCLASS)'!AD74</f>
        <v>10.8</v>
      </c>
      <c r="DS74" s="28">
        <f>DN74*DO74/'EQUIP SUM (UNCLASS)'!AD74</f>
        <v>12</v>
      </c>
      <c r="DT74" s="28">
        <f>DN74*DO74/'EQUIP SUM (UNCLASS)'!AD74</f>
        <v>12</v>
      </c>
    </row>
    <row r="75" spans="1:124" x14ac:dyDescent="0.25">
      <c r="A75" s="249"/>
      <c r="B75" s="105"/>
      <c r="C75" s="103" t="s">
        <v>199</v>
      </c>
      <c r="D75" s="100">
        <f>E14*G17</f>
        <v>0</v>
      </c>
      <c r="E75" s="100">
        <f>E15*G17</f>
        <v>0</v>
      </c>
      <c r="F75" s="106">
        <f>SUM(C5*'CL V SUM (UNCLASS)'!E2+'RLT3 (OLD)(UNCLASS)'!C6*'CL V SUM (UNCLASS)'!E3+'RLT3 (OLD)(UNCLASS)'!C7*'CL V SUM (UNCLASS)'!E4+'RLT3 (OLD)(UNCLASS)'!C8*'CL V SUM (UNCLASS)'!E5+'RLT3 (OLD)(UNCLASS)'!C9*'CL V SUM (UNCLASS)'!E6+'RLT3 (OLD)(UNCLASS)'!C10*'CL V SUM (UNCLASS)'!E7+'RLT3 (OLD)(UNCLASS)'!C11*'CL V SUM (UNCLASS)'!E8+'RLT3 (OLD)(UNCLASS)'!C12*'CL V SUM (UNCLASS)'!E9+'RLT3 (OLD)(UNCLASS)'!C13*'CL V SUM (UNCLASS)'!E10+'RLT3 (OLD)(UNCLASS)'!C14*'CL V SUM (UNCLASS)'!E11+'RLT3 (OLD)(UNCLASS)'!C15*'CL V SUM (UNCLASS)'!E12+'RLT3 (OLD)(UNCLASS)'!C16*'CL V SUM (UNCLASS)'!E13)</f>
        <v>64.100000000000009</v>
      </c>
      <c r="G75" s="250"/>
      <c r="I75" s="94" t="s">
        <v>281</v>
      </c>
      <c r="J75" s="94" t="s">
        <v>566</v>
      </c>
      <c r="K75" s="95" t="s">
        <v>567</v>
      </c>
      <c r="L75" s="96">
        <f>(CX75*'EQUIP SUM (UNCLASS)'!M75)+(CY75*'EQUIP SUM (UNCLASS)'!N75)+(CZ75*'EQUIP SUM (UNCLASS)'!I75)+(DA75*'EQUIP SUM (UNCLASS)'!Q75)+(DB75*'EQUIP SUM (UNCLASS)'!E75)+(DC75*'EQUIP SUM (UNCLASS)'!H75)+(DD75*'EQUIP SUM (UNCLASS)'!D75)+(DE75*'EQUIP SUM (UNCLASS)'!F75)+(DF75*'EQUIP SUM (UNCLASS)'!G75)+(DG75*'EQUIP SUM (UNCLASS)'!J75)+(DH75*'EQUIP SUM (UNCLASS)'!L75)+(DI75*'EQUIP SUM (UNCLASS)'!K75)+(DJ75*'EQUIP SUM (UNCLASS)'!T75)</f>
        <v>0</v>
      </c>
      <c r="M75" s="55">
        <f>'EQUIP SUM (UNCLASS)'!R75+'EQUIP SUM (UNCLASS)'!S75</f>
        <v>0</v>
      </c>
      <c r="N75" s="85">
        <f>'EQUIP SUM (UNCLASS)'!R75</f>
        <v>0</v>
      </c>
      <c r="O75" s="85">
        <f>'EQUIP SUM (UNCLASS)'!S75:S237</f>
        <v>0</v>
      </c>
      <c r="P75" s="37">
        <v>0</v>
      </c>
      <c r="Q75" s="37">
        <v>0</v>
      </c>
      <c r="R75" s="85">
        <f t="shared" si="76"/>
        <v>0</v>
      </c>
      <c r="S75" s="85">
        <f t="shared" si="76"/>
        <v>0</v>
      </c>
      <c r="T75" s="85">
        <f t="shared" si="81"/>
        <v>0</v>
      </c>
      <c r="U75" s="55">
        <f t="shared" si="77"/>
        <v>0</v>
      </c>
      <c r="W75" s="37">
        <v>0</v>
      </c>
      <c r="X75" s="37">
        <v>0</v>
      </c>
      <c r="Y75" s="55">
        <f t="shared" si="82"/>
        <v>0</v>
      </c>
      <c r="AA75" s="34">
        <f>W75*'EQUIP SUM (UNCLASS)'!Z75</f>
        <v>0</v>
      </c>
      <c r="AB75" s="61">
        <f>X75*'EQUIP SUM (UNCLASS)'!Z75</f>
        <v>0</v>
      </c>
      <c r="AC75" s="34">
        <f>W75*'EQUIP SUM (UNCLASS)'!AA75</f>
        <v>0</v>
      </c>
      <c r="AD75" s="61">
        <f>X75*'EQUIP SUM (UNCLASS)'!AA75</f>
        <v>0</v>
      </c>
      <c r="AE75" s="34">
        <f>W75*'EQUIP SUM (UNCLASS)'!AB75</f>
        <v>0</v>
      </c>
      <c r="AF75" s="61">
        <f>X75*'EQUIP SUM (UNCLASS)'!AB75</f>
        <v>0</v>
      </c>
      <c r="AH75" s="34">
        <f>W75*'EQUIP SUM (UNCLASS)'!AC75</f>
        <v>0</v>
      </c>
      <c r="AI75" s="61">
        <f>X75*'EQUIP SUM (UNCLASS)'!AC75</f>
        <v>0</v>
      </c>
      <c r="AJ75" s="34">
        <f t="shared" si="78"/>
        <v>0</v>
      </c>
      <c r="AK75" s="61">
        <f t="shared" si="78"/>
        <v>0</v>
      </c>
      <c r="AL75" s="34">
        <f t="shared" si="79"/>
        <v>0</v>
      </c>
      <c r="AM75" s="61">
        <f t="shared" si="79"/>
        <v>0</v>
      </c>
      <c r="AO75" s="28">
        <f>W75*'EQUIP SUM (UNCLASS)'!AE75</f>
        <v>0</v>
      </c>
      <c r="AP75" s="61">
        <f>X75*'EQUIP SUM (UNCLASS)'!AE75</f>
        <v>0</v>
      </c>
      <c r="AQ75" s="28">
        <f>W75*'EQUIP SUM (UNCLASS)'!AF75</f>
        <v>0</v>
      </c>
      <c r="AR75" s="61">
        <f>X75*'EQUIP SUM (UNCLASS)'!AF75</f>
        <v>0</v>
      </c>
      <c r="AS75" s="28">
        <f>W75*'EQUIP SUM (UNCLASS)'!AG75</f>
        <v>0</v>
      </c>
      <c r="AT75" s="61">
        <f>X75*'EQUIP SUM (UNCLASS)'!AG75</f>
        <v>0</v>
      </c>
      <c r="AU75" s="28">
        <f>W75*'EQUIP SUM (UNCLASS)'!AH75</f>
        <v>0</v>
      </c>
      <c r="AV75" s="61">
        <f>X75*'EQUIP SUM (UNCLASS)'!AH75</f>
        <v>0</v>
      </c>
      <c r="AW75" s="28">
        <f>W75*'EQUIP SUM (UNCLASS)'!AI75/2000</f>
        <v>0</v>
      </c>
      <c r="AX75" s="61">
        <f>X75*'EQUIP SUM (UNCLASS)'!AI75/2000</f>
        <v>0</v>
      </c>
      <c r="AY75" s="28">
        <f>W75*'EQUIP SUM (UNCLASS)'!AJ75</f>
        <v>0</v>
      </c>
      <c r="AZ75" s="61">
        <f>X75*'EQUIP SUM (UNCLASS)'!AJ75</f>
        <v>0</v>
      </c>
      <c r="BA75" s="28">
        <f>W75*'EQUIP SUM (UNCLASS)'!AK75</f>
        <v>0</v>
      </c>
      <c r="BB75" s="61">
        <f>X75*'EQUIP SUM (UNCLASS)'!AK75</f>
        <v>0</v>
      </c>
      <c r="BC75" s="28">
        <f>W75*'EQUIP SUM (UNCLASS)'!AL75</f>
        <v>0</v>
      </c>
      <c r="BD75" s="61">
        <f>X75*'EQUIP SUM (UNCLASS)'!AL75</f>
        <v>0</v>
      </c>
      <c r="BE75" s="28">
        <f>W75*'EQUIP SUM (UNCLASS)'!AM75</f>
        <v>0</v>
      </c>
      <c r="BF75" s="61">
        <f>X75*'EQUIP SUM (UNCLASS)'!AM75</f>
        <v>0</v>
      </c>
      <c r="BH75" s="28">
        <f>Y75*'EQUIP SUM (UNCLASS)'!AO75</f>
        <v>0</v>
      </c>
      <c r="BI75" s="61">
        <f>Y75*'EQUIP SUM (UNCLASS)'!AP75</f>
        <v>0</v>
      </c>
      <c r="BJ75" s="28">
        <f>Y75*'EQUIP SUM (UNCLASS)'!AQ75</f>
        <v>0</v>
      </c>
      <c r="BK75" s="61">
        <f>Y75*'EQUIP SUM (UNCLASS)'!AR75</f>
        <v>0</v>
      </c>
      <c r="BL75" s="28">
        <f>Y75*'EQUIP SUM (UNCLASS)'!AS75</f>
        <v>0</v>
      </c>
      <c r="BM75" s="61">
        <f>Y75*'EQUIP SUM (UNCLASS)'!AT75</f>
        <v>0</v>
      </c>
      <c r="BO75" s="28">
        <f>W75*'EQUIP SUM (UNCLASS)'!AX75</f>
        <v>0</v>
      </c>
      <c r="BP75" s="61">
        <f>X75*'EQUIP SUM (UNCLASS)'!AX75</f>
        <v>0</v>
      </c>
      <c r="BQ75" s="28">
        <f>W75*'EQUIP SUM (UNCLASS)'!BB75</f>
        <v>0</v>
      </c>
      <c r="BR75" s="61">
        <f>X75*'EQUIP SUM (UNCLASS)'!BB75</f>
        <v>0</v>
      </c>
      <c r="CX75" s="37">
        <f t="shared" ref="CX75:DJ75" si="91">CX73</f>
        <v>0</v>
      </c>
      <c r="CY75" s="37">
        <f t="shared" si="91"/>
        <v>0</v>
      </c>
      <c r="CZ75" s="37">
        <f t="shared" si="91"/>
        <v>0</v>
      </c>
      <c r="DA75" s="37">
        <f t="shared" si="91"/>
        <v>0</v>
      </c>
      <c r="DB75" s="37">
        <f t="shared" si="91"/>
        <v>1</v>
      </c>
      <c r="DC75" s="37">
        <f t="shared" si="91"/>
        <v>0</v>
      </c>
      <c r="DD75" s="37">
        <f t="shared" si="91"/>
        <v>0</v>
      </c>
      <c r="DE75" s="37">
        <f t="shared" si="91"/>
        <v>0</v>
      </c>
      <c r="DF75" s="37">
        <f t="shared" si="91"/>
        <v>0</v>
      </c>
      <c r="DG75" s="37">
        <f t="shared" si="91"/>
        <v>0</v>
      </c>
      <c r="DH75" s="37">
        <f t="shared" si="91"/>
        <v>0</v>
      </c>
      <c r="DI75" s="37">
        <f t="shared" si="91"/>
        <v>0</v>
      </c>
      <c r="DJ75" s="37">
        <f t="shared" si="91"/>
        <v>0</v>
      </c>
      <c r="DL75" s="29">
        <f t="shared" si="84"/>
        <v>6</v>
      </c>
      <c r="DM75" s="29">
        <f t="shared" si="84"/>
        <v>18</v>
      </c>
      <c r="DN75" s="29">
        <f t="shared" si="84"/>
        <v>10</v>
      </c>
      <c r="DO75" s="29">
        <f t="shared" si="84"/>
        <v>12</v>
      </c>
      <c r="DQ75" s="28">
        <f>DL75*DM75/'EQUIP SUM (UNCLASS)'!AD75</f>
        <v>10.8</v>
      </c>
      <c r="DR75" s="28">
        <f>DL75*DM75/'EQUIP SUM (UNCLASS)'!AD75</f>
        <v>10.8</v>
      </c>
      <c r="DS75" s="28">
        <f>DN75*DO75/'EQUIP SUM (UNCLASS)'!AD75</f>
        <v>12</v>
      </c>
      <c r="DT75" s="28">
        <f>DN75*DO75/'EQUIP SUM (UNCLASS)'!AD75</f>
        <v>12</v>
      </c>
    </row>
    <row r="76" spans="1:124" x14ac:dyDescent="0.25">
      <c r="A76" s="249"/>
      <c r="B76" s="105"/>
      <c r="C76" s="103" t="s">
        <v>200</v>
      </c>
      <c r="D76" s="100">
        <f>D75/2000</f>
        <v>0</v>
      </c>
      <c r="E76" s="100">
        <f>E75/2000</f>
        <v>0</v>
      </c>
      <c r="F76" s="106">
        <f>SUM(C5*'CL V SUM (UNCLASS)'!G2+'RLT3 (OLD)(UNCLASS)'!C6*'CL V SUM (UNCLASS)'!G3+'RLT3 (OLD)(UNCLASS)'!C7*'CL V SUM (UNCLASS)'!G4+'RLT3 (OLD)(UNCLASS)'!C8*'CL V SUM (UNCLASS)'!G5+'RLT3 (OLD)(UNCLASS)'!C9*'CL V SUM (UNCLASS)'!G6+'RLT3 (OLD)(UNCLASS)'!C10*'CL V SUM (UNCLASS)'!G7+'RLT3 (OLD)(UNCLASS)'!C11*'CL V SUM (UNCLASS)'!G8+'RLT3 (OLD)(UNCLASS)'!C12*'CL V SUM (UNCLASS)'!G9+'RLT3 (OLD)(UNCLASS)'!C13*'CL V SUM (UNCLASS)'!G10+'RLT3 (OLD)(UNCLASS)'!C14*'CL V SUM (UNCLASS)'!G11+'RLT3 (OLD)(UNCLASS)'!C15*'CL V SUM (UNCLASS)'!G12+'RLT3 (OLD)(UNCLASS)'!C16*'CL V SUM (UNCLASS)'!G13)</f>
        <v>46.804395</v>
      </c>
      <c r="G76" s="250"/>
      <c r="I76" s="94" t="s">
        <v>282</v>
      </c>
      <c r="J76" s="94" t="s">
        <v>566</v>
      </c>
      <c r="K76" s="95" t="s">
        <v>567</v>
      </c>
      <c r="L76" s="96">
        <f>(CX76*'EQUIP SUM (UNCLASS)'!M76)+(CY76*'EQUIP SUM (UNCLASS)'!N76)+(CZ76*'EQUIP SUM (UNCLASS)'!I76)+(DA76*'EQUIP SUM (UNCLASS)'!Q76)+(DB76*'EQUIP SUM (UNCLASS)'!E76)+(DC76*'EQUIP SUM (UNCLASS)'!H76)+(DD76*'EQUIP SUM (UNCLASS)'!D76)+(DE76*'EQUIP SUM (UNCLASS)'!F76)+(DF76*'EQUIP SUM (UNCLASS)'!G76)+(DG76*'EQUIP SUM (UNCLASS)'!J76)+(DH76*'EQUIP SUM (UNCLASS)'!L76)+(DI76*'EQUIP SUM (UNCLASS)'!K76)+(DJ76*'EQUIP SUM (UNCLASS)'!T76)</f>
        <v>0</v>
      </c>
      <c r="M76" s="55">
        <f>'EQUIP SUM (UNCLASS)'!R76+'EQUIP SUM (UNCLASS)'!S76</f>
        <v>0</v>
      </c>
      <c r="N76" s="85">
        <f>'EQUIP SUM (UNCLASS)'!R76</f>
        <v>0</v>
      </c>
      <c r="O76" s="85">
        <f>'EQUIP SUM (UNCLASS)'!S76:S238</f>
        <v>0</v>
      </c>
      <c r="P76" s="37">
        <v>0</v>
      </c>
      <c r="Q76" s="37">
        <v>0</v>
      </c>
      <c r="R76" s="85">
        <f t="shared" si="76"/>
        <v>0</v>
      </c>
      <c r="S76" s="85">
        <f t="shared" si="76"/>
        <v>0</v>
      </c>
      <c r="T76" s="85">
        <f t="shared" si="81"/>
        <v>0</v>
      </c>
      <c r="U76" s="55">
        <f t="shared" si="77"/>
        <v>0</v>
      </c>
      <c r="W76" s="37">
        <v>0</v>
      </c>
      <c r="X76" s="37">
        <v>0</v>
      </c>
      <c r="Y76" s="55">
        <f t="shared" si="82"/>
        <v>0</v>
      </c>
      <c r="AA76" s="34">
        <f>W76*'EQUIP SUM (UNCLASS)'!Z76</f>
        <v>0</v>
      </c>
      <c r="AB76" s="61">
        <f>X76*'EQUIP SUM (UNCLASS)'!Z76</f>
        <v>0</v>
      </c>
      <c r="AC76" s="34">
        <f>W76*'EQUIP SUM (UNCLASS)'!AA76</f>
        <v>0</v>
      </c>
      <c r="AD76" s="61">
        <f>X76*'EQUIP SUM (UNCLASS)'!AA76</f>
        <v>0</v>
      </c>
      <c r="AE76" s="34">
        <f>W76*'EQUIP SUM (UNCLASS)'!AB76</f>
        <v>0</v>
      </c>
      <c r="AF76" s="61">
        <f>X76*'EQUIP SUM (UNCLASS)'!AB76</f>
        <v>0</v>
      </c>
      <c r="AH76" s="34">
        <f>W76*'EQUIP SUM (UNCLASS)'!AC76</f>
        <v>0</v>
      </c>
      <c r="AI76" s="61">
        <f>X76*'EQUIP SUM (UNCLASS)'!AC76</f>
        <v>0</v>
      </c>
      <c r="AJ76" s="34">
        <f t="shared" si="78"/>
        <v>0</v>
      </c>
      <c r="AK76" s="61">
        <f t="shared" si="78"/>
        <v>0</v>
      </c>
      <c r="AL76" s="34">
        <f t="shared" si="79"/>
        <v>0</v>
      </c>
      <c r="AM76" s="61">
        <f t="shared" si="79"/>
        <v>0</v>
      </c>
      <c r="AO76" s="28">
        <f>W76*'EQUIP SUM (UNCLASS)'!AE76</f>
        <v>0</v>
      </c>
      <c r="AP76" s="61">
        <f>X76*'EQUIP SUM (UNCLASS)'!AE76</f>
        <v>0</v>
      </c>
      <c r="AQ76" s="28">
        <f>W76*'EQUIP SUM (UNCLASS)'!AF76</f>
        <v>0</v>
      </c>
      <c r="AR76" s="61">
        <f>X76*'EQUIP SUM (UNCLASS)'!AF76</f>
        <v>0</v>
      </c>
      <c r="AS76" s="28">
        <f>W76*'EQUIP SUM (UNCLASS)'!AG76</f>
        <v>0</v>
      </c>
      <c r="AT76" s="61">
        <f>X76*'EQUIP SUM (UNCLASS)'!AG76</f>
        <v>0</v>
      </c>
      <c r="AU76" s="28">
        <f>W76*'EQUIP SUM (UNCLASS)'!AH76</f>
        <v>0</v>
      </c>
      <c r="AV76" s="61">
        <f>X76*'EQUIP SUM (UNCLASS)'!AH76</f>
        <v>0</v>
      </c>
      <c r="AW76" s="28">
        <f>W76*'EQUIP SUM (UNCLASS)'!AI76/2000</f>
        <v>0</v>
      </c>
      <c r="AX76" s="61">
        <f>X76*'EQUIP SUM (UNCLASS)'!AI76/2000</f>
        <v>0</v>
      </c>
      <c r="AY76" s="28">
        <f>W76*'EQUIP SUM (UNCLASS)'!AJ76</f>
        <v>0</v>
      </c>
      <c r="AZ76" s="61">
        <f>X76*'EQUIP SUM (UNCLASS)'!AJ76</f>
        <v>0</v>
      </c>
      <c r="BA76" s="28">
        <f>W76*'EQUIP SUM (UNCLASS)'!AK76</f>
        <v>0</v>
      </c>
      <c r="BB76" s="61">
        <f>X76*'EQUIP SUM (UNCLASS)'!AK76</f>
        <v>0</v>
      </c>
      <c r="BC76" s="28">
        <f>W76*'EQUIP SUM (UNCLASS)'!AL76</f>
        <v>0</v>
      </c>
      <c r="BD76" s="61">
        <f>X76*'EQUIP SUM (UNCLASS)'!AL76</f>
        <v>0</v>
      </c>
      <c r="BE76" s="28">
        <f>W76*'EQUIP SUM (UNCLASS)'!AM76</f>
        <v>0</v>
      </c>
      <c r="BF76" s="61">
        <f>X76*'EQUIP SUM (UNCLASS)'!AM76</f>
        <v>0</v>
      </c>
      <c r="BH76" s="28">
        <f>Y76*'EQUIP SUM (UNCLASS)'!AO76</f>
        <v>0</v>
      </c>
      <c r="BI76" s="61">
        <f>Y76*'EQUIP SUM (UNCLASS)'!AP76</f>
        <v>0</v>
      </c>
      <c r="BJ76" s="28">
        <f>Y76*'EQUIP SUM (UNCLASS)'!AQ76</f>
        <v>0</v>
      </c>
      <c r="BK76" s="61">
        <f>Y76*'EQUIP SUM (UNCLASS)'!AR76</f>
        <v>0</v>
      </c>
      <c r="BL76" s="28">
        <f>Y76*'EQUIP SUM (UNCLASS)'!AS76</f>
        <v>0</v>
      </c>
      <c r="BM76" s="61">
        <f>Y76*'EQUIP SUM (UNCLASS)'!AT76</f>
        <v>0</v>
      </c>
      <c r="BO76" s="28">
        <f>W76*'EQUIP SUM (UNCLASS)'!AX76</f>
        <v>0</v>
      </c>
      <c r="BP76" s="61">
        <f>X76*'EQUIP SUM (UNCLASS)'!AX76</f>
        <v>0</v>
      </c>
      <c r="BQ76" s="28">
        <f>W76*'EQUIP SUM (UNCLASS)'!BB76</f>
        <v>0</v>
      </c>
      <c r="BR76" s="61">
        <f>X76*'EQUIP SUM (UNCLASS)'!BB76</f>
        <v>0</v>
      </c>
      <c r="CX76" s="37">
        <f t="shared" ref="CX76:DJ76" si="92">CX75</f>
        <v>0</v>
      </c>
      <c r="CY76" s="37">
        <f t="shared" si="92"/>
        <v>0</v>
      </c>
      <c r="CZ76" s="37">
        <f t="shared" si="92"/>
        <v>0</v>
      </c>
      <c r="DA76" s="37">
        <f t="shared" si="92"/>
        <v>0</v>
      </c>
      <c r="DB76" s="37">
        <f t="shared" si="92"/>
        <v>1</v>
      </c>
      <c r="DC76" s="37">
        <f t="shared" si="92"/>
        <v>0</v>
      </c>
      <c r="DD76" s="37">
        <f t="shared" si="92"/>
        <v>0</v>
      </c>
      <c r="DE76" s="37">
        <f t="shared" si="92"/>
        <v>0</v>
      </c>
      <c r="DF76" s="37">
        <f t="shared" si="92"/>
        <v>0</v>
      </c>
      <c r="DG76" s="37">
        <f t="shared" si="92"/>
        <v>0</v>
      </c>
      <c r="DH76" s="37">
        <f t="shared" si="92"/>
        <v>0</v>
      </c>
      <c r="DI76" s="37">
        <f t="shared" si="92"/>
        <v>0</v>
      </c>
      <c r="DJ76" s="37">
        <f t="shared" si="92"/>
        <v>0</v>
      </c>
      <c r="DL76" s="29">
        <f t="shared" si="84"/>
        <v>6</v>
      </c>
      <c r="DM76" s="29">
        <f t="shared" si="84"/>
        <v>18</v>
      </c>
      <c r="DN76" s="29">
        <f t="shared" si="84"/>
        <v>10</v>
      </c>
      <c r="DO76" s="29">
        <f t="shared" si="84"/>
        <v>12</v>
      </c>
      <c r="DQ76" s="28">
        <f>DL76*DM76/'EQUIP SUM (UNCLASS)'!AD76</f>
        <v>10.8</v>
      </c>
      <c r="DR76" s="28">
        <f>DL76*DM76/'EQUIP SUM (UNCLASS)'!AD76</f>
        <v>10.8</v>
      </c>
      <c r="DS76" s="28">
        <f>DN76*DO76/'EQUIP SUM (UNCLASS)'!AD76</f>
        <v>12</v>
      </c>
      <c r="DT76" s="28">
        <f>DN76*DO76/'EQUIP SUM (UNCLASS)'!AD76</f>
        <v>12</v>
      </c>
    </row>
    <row r="77" spans="1:124" x14ac:dyDescent="0.25">
      <c r="A77" s="249"/>
      <c r="B77" s="105"/>
      <c r="C77" s="103" t="s">
        <v>201</v>
      </c>
      <c r="D77" s="100">
        <f>D76/7</f>
        <v>0</v>
      </c>
      <c r="E77" s="100">
        <f>E76/7</f>
        <v>0</v>
      </c>
      <c r="F77" s="106">
        <f>F75/16</f>
        <v>4.0062500000000005</v>
      </c>
      <c r="G77" s="250"/>
      <c r="I77" s="94" t="s">
        <v>283</v>
      </c>
      <c r="J77" s="94" t="s">
        <v>105</v>
      </c>
      <c r="K77" s="95" t="s">
        <v>386</v>
      </c>
      <c r="L77" s="96">
        <f>(CX77*'EQUIP SUM (UNCLASS)'!M77)+(CY77*'EQUIP SUM (UNCLASS)'!N77)+(CZ77*'EQUIP SUM (UNCLASS)'!I77)+(DA77*'EQUIP SUM (UNCLASS)'!Q77)+(DB77*'EQUIP SUM (UNCLASS)'!E77)+(DC77*'EQUIP SUM (UNCLASS)'!H77)+(DD77*'EQUIP SUM (UNCLASS)'!D77)+(DE77*'EQUIP SUM (UNCLASS)'!F77)+(DF77*'EQUIP SUM (UNCLASS)'!G77)+(DG77*'EQUIP SUM (UNCLASS)'!J77)+(DH77*'EQUIP SUM (UNCLASS)'!L77)+(DI77*'EQUIP SUM (UNCLASS)'!K77)+(DJ77*'EQUIP SUM (UNCLASS)'!T77)</f>
        <v>0</v>
      </c>
      <c r="M77" s="55">
        <f>'EQUIP SUM (UNCLASS)'!R77+'EQUIP SUM (UNCLASS)'!S77</f>
        <v>4</v>
      </c>
      <c r="N77" s="85">
        <f>'EQUIP SUM (UNCLASS)'!R77</f>
        <v>2</v>
      </c>
      <c r="O77" s="85">
        <f>'EQUIP SUM (UNCLASS)'!S77:S239</f>
        <v>2</v>
      </c>
      <c r="P77" s="37">
        <v>2</v>
      </c>
      <c r="Q77" s="37">
        <v>2</v>
      </c>
      <c r="R77" s="85">
        <f t="shared" si="76"/>
        <v>0</v>
      </c>
      <c r="S77" s="85">
        <f t="shared" si="76"/>
        <v>0</v>
      </c>
      <c r="T77" s="85">
        <f t="shared" si="81"/>
        <v>0</v>
      </c>
      <c r="U77" s="55">
        <f t="shared" si="77"/>
        <v>-4</v>
      </c>
      <c r="W77" s="37">
        <v>0</v>
      </c>
      <c r="X77" s="37">
        <v>0</v>
      </c>
      <c r="Y77" s="55">
        <f t="shared" si="82"/>
        <v>0</v>
      </c>
      <c r="AA77" s="34">
        <f>W77*'EQUIP SUM (UNCLASS)'!Z77</f>
        <v>0</v>
      </c>
      <c r="AB77" s="61">
        <f>X77*'EQUIP SUM (UNCLASS)'!Z77</f>
        <v>0</v>
      </c>
      <c r="AC77" s="34">
        <f>W77*'EQUIP SUM (UNCLASS)'!AA77</f>
        <v>0</v>
      </c>
      <c r="AD77" s="61">
        <f>X77*'EQUIP SUM (UNCLASS)'!AA77</f>
        <v>0</v>
      </c>
      <c r="AE77" s="34">
        <f>W77*'EQUIP SUM (UNCLASS)'!AB77</f>
        <v>0</v>
      </c>
      <c r="AF77" s="61">
        <f>X77*'EQUIP SUM (UNCLASS)'!AB77</f>
        <v>0</v>
      </c>
      <c r="AH77" s="34">
        <f>W77*'EQUIP SUM (UNCLASS)'!AC77</f>
        <v>0</v>
      </c>
      <c r="AI77" s="61">
        <f>X77*'EQUIP SUM (UNCLASS)'!AC77</f>
        <v>0</v>
      </c>
      <c r="AJ77" s="34">
        <f t="shared" si="78"/>
        <v>0</v>
      </c>
      <c r="AK77" s="61">
        <f t="shared" si="78"/>
        <v>0</v>
      </c>
      <c r="AL77" s="34">
        <f t="shared" si="79"/>
        <v>0</v>
      </c>
      <c r="AM77" s="61">
        <f t="shared" si="79"/>
        <v>0</v>
      </c>
      <c r="AO77" s="28">
        <f>W77*'EQUIP SUM (UNCLASS)'!AE77</f>
        <v>0</v>
      </c>
      <c r="AP77" s="61">
        <f>X77*'EQUIP SUM (UNCLASS)'!AE77</f>
        <v>0</v>
      </c>
      <c r="AQ77" s="28">
        <f>W77*'EQUIP SUM (UNCLASS)'!AF77</f>
        <v>0</v>
      </c>
      <c r="AR77" s="61">
        <f>X77*'EQUIP SUM (UNCLASS)'!AF77</f>
        <v>0</v>
      </c>
      <c r="AS77" s="28">
        <f>W77*'EQUIP SUM (UNCLASS)'!AG77</f>
        <v>0</v>
      </c>
      <c r="AT77" s="61">
        <f>X77*'EQUIP SUM (UNCLASS)'!AG77</f>
        <v>0</v>
      </c>
      <c r="AU77" s="28">
        <f>W77*'EQUIP SUM (UNCLASS)'!AH77</f>
        <v>0</v>
      </c>
      <c r="AV77" s="61">
        <f>X77*'EQUIP SUM (UNCLASS)'!AH77</f>
        <v>0</v>
      </c>
      <c r="AW77" s="28">
        <f>W77*'EQUIP SUM (UNCLASS)'!AI77/2000</f>
        <v>0</v>
      </c>
      <c r="AX77" s="61">
        <f>X77*'EQUIP SUM (UNCLASS)'!AI77/2000</f>
        <v>0</v>
      </c>
      <c r="AY77" s="28">
        <f>W77*'EQUIP SUM (UNCLASS)'!AJ77</f>
        <v>0</v>
      </c>
      <c r="AZ77" s="61">
        <f>X77*'EQUIP SUM (UNCLASS)'!AJ77</f>
        <v>0</v>
      </c>
      <c r="BA77" s="28">
        <f>W77*'EQUIP SUM (UNCLASS)'!AK77</f>
        <v>0</v>
      </c>
      <c r="BB77" s="61">
        <f>X77*'EQUIP SUM (UNCLASS)'!AK77</f>
        <v>0</v>
      </c>
      <c r="BC77" s="28">
        <f>W77*'EQUIP SUM (UNCLASS)'!AL77</f>
        <v>0</v>
      </c>
      <c r="BD77" s="61">
        <f>X77*'EQUIP SUM (UNCLASS)'!AL77</f>
        <v>0</v>
      </c>
      <c r="BE77" s="28">
        <f>W77*'EQUIP SUM (UNCLASS)'!AM77</f>
        <v>0</v>
      </c>
      <c r="BF77" s="61">
        <f>X77*'EQUIP SUM (UNCLASS)'!AM77</f>
        <v>0</v>
      </c>
      <c r="BH77" s="28">
        <f>Y77*'EQUIP SUM (UNCLASS)'!AO77</f>
        <v>0</v>
      </c>
      <c r="BI77" s="61">
        <f>Y77*'EQUIP SUM (UNCLASS)'!AP77</f>
        <v>0</v>
      </c>
      <c r="BJ77" s="28">
        <f>Y77*'EQUIP SUM (UNCLASS)'!AQ77</f>
        <v>0</v>
      </c>
      <c r="BK77" s="61">
        <f>Y77*'EQUIP SUM (UNCLASS)'!AR77</f>
        <v>0</v>
      </c>
      <c r="BL77" s="28">
        <f>Y77*'EQUIP SUM (UNCLASS)'!AS77</f>
        <v>0</v>
      </c>
      <c r="BM77" s="61">
        <f>Y77*'EQUIP SUM (UNCLASS)'!AT77</f>
        <v>0</v>
      </c>
      <c r="BO77" s="28">
        <f>W77*'EQUIP SUM (UNCLASS)'!AX77</f>
        <v>0</v>
      </c>
      <c r="BP77" s="61">
        <f>X77*'EQUIP SUM (UNCLASS)'!AX77</f>
        <v>0</v>
      </c>
      <c r="BQ77" s="28">
        <f>W77*'EQUIP SUM (UNCLASS)'!BB77</f>
        <v>0</v>
      </c>
      <c r="BR77" s="61">
        <f>X77*'EQUIP SUM (UNCLASS)'!BB77</f>
        <v>0</v>
      </c>
      <c r="CX77" s="37">
        <f t="shared" ref="CX77:DJ77" si="93">CX75</f>
        <v>0</v>
      </c>
      <c r="CY77" s="37">
        <f t="shared" si="93"/>
        <v>0</v>
      </c>
      <c r="CZ77" s="37">
        <f t="shared" si="93"/>
        <v>0</v>
      </c>
      <c r="DA77" s="37">
        <f t="shared" si="93"/>
        <v>0</v>
      </c>
      <c r="DB77" s="37">
        <f t="shared" si="93"/>
        <v>1</v>
      </c>
      <c r="DC77" s="37">
        <f t="shared" si="93"/>
        <v>0</v>
      </c>
      <c r="DD77" s="37">
        <f t="shared" si="93"/>
        <v>0</v>
      </c>
      <c r="DE77" s="37">
        <f t="shared" si="93"/>
        <v>0</v>
      </c>
      <c r="DF77" s="37">
        <f t="shared" si="93"/>
        <v>0</v>
      </c>
      <c r="DG77" s="37">
        <f t="shared" si="93"/>
        <v>0</v>
      </c>
      <c r="DH77" s="37">
        <f t="shared" si="93"/>
        <v>0</v>
      </c>
      <c r="DI77" s="37">
        <f t="shared" si="93"/>
        <v>0</v>
      </c>
      <c r="DJ77" s="37">
        <f t="shared" si="93"/>
        <v>0</v>
      </c>
      <c r="DL77" s="29">
        <f t="shared" si="84"/>
        <v>6</v>
      </c>
      <c r="DM77" s="29">
        <f t="shared" si="84"/>
        <v>18</v>
      </c>
      <c r="DN77" s="29">
        <f t="shared" si="84"/>
        <v>10</v>
      </c>
      <c r="DO77" s="29">
        <f t="shared" si="84"/>
        <v>12</v>
      </c>
      <c r="DQ77" s="28">
        <f>DL77*DM77/'EQUIP SUM (UNCLASS)'!AD77</f>
        <v>21.6</v>
      </c>
      <c r="DR77" s="28">
        <f>DL77*DM77/'EQUIP SUM (UNCLASS)'!AD77</f>
        <v>21.6</v>
      </c>
      <c r="DS77" s="28">
        <f>DN77*DO77/'EQUIP SUM (UNCLASS)'!AD77</f>
        <v>24</v>
      </c>
      <c r="DT77" s="28">
        <f>DN77*DO77/'EQUIP SUM (UNCLASS)'!AD77</f>
        <v>24</v>
      </c>
    </row>
    <row r="78" spans="1:124" x14ac:dyDescent="0.25">
      <c r="A78" s="249"/>
      <c r="B78" s="105"/>
      <c r="C78" s="100"/>
      <c r="D78" s="100"/>
      <c r="E78" s="100"/>
      <c r="F78" s="100"/>
      <c r="G78" s="250"/>
      <c r="I78" s="94" t="s">
        <v>284</v>
      </c>
      <c r="J78" s="94" t="s">
        <v>460</v>
      </c>
      <c r="K78" s="95" t="s">
        <v>389</v>
      </c>
      <c r="L78" s="96">
        <f>(CX78*'EQUIP SUM (UNCLASS)'!M78)+(CY78*'EQUIP SUM (UNCLASS)'!N78)+(CZ78*'EQUIP SUM (UNCLASS)'!I78)+(DA78*'EQUIP SUM (UNCLASS)'!Q78)+(DB78*'EQUIP SUM (UNCLASS)'!E78)+(DC78*'EQUIP SUM (UNCLASS)'!H78)+(DD78*'EQUIP SUM (UNCLASS)'!D78)+(DE78*'EQUIP SUM (UNCLASS)'!F78)+(DF78*'EQUIP SUM (UNCLASS)'!G78)+(DG78*'EQUIP SUM (UNCLASS)'!J78)+(DH78*'EQUIP SUM (UNCLASS)'!L78)+(DI78*'EQUIP SUM (UNCLASS)'!K78)+(DJ78*'EQUIP SUM (UNCLASS)'!T78)</f>
        <v>3</v>
      </c>
      <c r="M78" s="55">
        <f>'EQUIP SUM (UNCLASS)'!R78+'EQUIP SUM (UNCLASS)'!S78</f>
        <v>38</v>
      </c>
      <c r="N78" s="85">
        <f>'EQUIP SUM (UNCLASS)'!R78</f>
        <v>19</v>
      </c>
      <c r="O78" s="85">
        <f>'EQUIP SUM (UNCLASS)'!S78:S240</f>
        <v>19</v>
      </c>
      <c r="P78" s="37">
        <v>19</v>
      </c>
      <c r="Q78" s="37">
        <v>13</v>
      </c>
      <c r="R78" s="85">
        <f t="shared" si="76"/>
        <v>0</v>
      </c>
      <c r="S78" s="85">
        <f t="shared" si="76"/>
        <v>6</v>
      </c>
      <c r="T78" s="85">
        <f t="shared" si="81"/>
        <v>6</v>
      </c>
      <c r="U78" s="55">
        <f t="shared" si="77"/>
        <v>-29</v>
      </c>
      <c r="W78" s="37">
        <v>0</v>
      </c>
      <c r="X78" s="37">
        <v>0</v>
      </c>
      <c r="Y78" s="55">
        <f t="shared" si="82"/>
        <v>0</v>
      </c>
      <c r="AA78" s="34">
        <f>W78*'EQUIP SUM (UNCLASS)'!Z78</f>
        <v>0</v>
      </c>
      <c r="AB78" s="61">
        <f>X78*'EQUIP SUM (UNCLASS)'!Z78</f>
        <v>0</v>
      </c>
      <c r="AC78" s="34">
        <f>W78*'EQUIP SUM (UNCLASS)'!AA78</f>
        <v>0</v>
      </c>
      <c r="AD78" s="61">
        <f>X78*'EQUIP SUM (UNCLASS)'!AA78</f>
        <v>0</v>
      </c>
      <c r="AE78" s="34">
        <f>W78*'EQUIP SUM (UNCLASS)'!AB78</f>
        <v>0</v>
      </c>
      <c r="AF78" s="61">
        <f>X78*'EQUIP SUM (UNCLASS)'!AB78</f>
        <v>0</v>
      </c>
      <c r="AH78" s="34">
        <f>W78*'EQUIP SUM (UNCLASS)'!AC78</f>
        <v>0</v>
      </c>
      <c r="AI78" s="61">
        <f>X78*'EQUIP SUM (UNCLASS)'!AC78</f>
        <v>0</v>
      </c>
      <c r="AJ78" s="34">
        <f t="shared" si="78"/>
        <v>0</v>
      </c>
      <c r="AK78" s="61">
        <f t="shared" si="78"/>
        <v>0</v>
      </c>
      <c r="AL78" s="34">
        <f t="shared" si="79"/>
        <v>0</v>
      </c>
      <c r="AM78" s="61">
        <f t="shared" si="79"/>
        <v>0</v>
      </c>
      <c r="AO78" s="28">
        <f>W78*'EQUIP SUM (UNCLASS)'!AE78</f>
        <v>0</v>
      </c>
      <c r="AP78" s="61">
        <f>X78*'EQUIP SUM (UNCLASS)'!AE78</f>
        <v>0</v>
      </c>
      <c r="AQ78" s="28">
        <f>W78*'EQUIP SUM (UNCLASS)'!AF78</f>
        <v>0</v>
      </c>
      <c r="AR78" s="61">
        <f>X78*'EQUIP SUM (UNCLASS)'!AF78</f>
        <v>0</v>
      </c>
      <c r="AS78" s="28">
        <f>W78*'EQUIP SUM (UNCLASS)'!AG78</f>
        <v>0</v>
      </c>
      <c r="AT78" s="61">
        <f>X78*'EQUIP SUM (UNCLASS)'!AG78</f>
        <v>0</v>
      </c>
      <c r="AU78" s="28">
        <f>W78*'EQUIP SUM (UNCLASS)'!AH78</f>
        <v>0</v>
      </c>
      <c r="AV78" s="61">
        <f>X78*'EQUIP SUM (UNCLASS)'!AH78</f>
        <v>0</v>
      </c>
      <c r="AW78" s="28">
        <f>W78*'EQUIP SUM (UNCLASS)'!AI78/2000</f>
        <v>0</v>
      </c>
      <c r="AX78" s="61">
        <f>X78*'EQUIP SUM (UNCLASS)'!AI78/2000</f>
        <v>0</v>
      </c>
      <c r="AY78" s="28">
        <f>W78*'EQUIP SUM (UNCLASS)'!AJ78</f>
        <v>0</v>
      </c>
      <c r="AZ78" s="61">
        <f>X78*'EQUIP SUM (UNCLASS)'!AJ78</f>
        <v>0</v>
      </c>
      <c r="BA78" s="28">
        <f>W78*'EQUIP SUM (UNCLASS)'!AK78</f>
        <v>0</v>
      </c>
      <c r="BB78" s="61">
        <f>X78*'EQUIP SUM (UNCLASS)'!AK78</f>
        <v>0</v>
      </c>
      <c r="BC78" s="28">
        <f>W78*'EQUIP SUM (UNCLASS)'!AL78</f>
        <v>0</v>
      </c>
      <c r="BD78" s="61">
        <f>X78*'EQUIP SUM (UNCLASS)'!AL78</f>
        <v>0</v>
      </c>
      <c r="BE78" s="28">
        <f>W78*'EQUIP SUM (UNCLASS)'!AM78</f>
        <v>0</v>
      </c>
      <c r="BF78" s="61">
        <f>X78*'EQUIP SUM (UNCLASS)'!AM78</f>
        <v>0</v>
      </c>
      <c r="BH78" s="28">
        <f>Y78*'EQUIP SUM (UNCLASS)'!AO78</f>
        <v>0</v>
      </c>
      <c r="BI78" s="61">
        <f>Y78*'EQUIP SUM (UNCLASS)'!AP78</f>
        <v>0</v>
      </c>
      <c r="BJ78" s="28">
        <f>Y78*'EQUIP SUM (UNCLASS)'!AQ78</f>
        <v>0</v>
      </c>
      <c r="BK78" s="61">
        <f>Y78*'EQUIP SUM (UNCLASS)'!AR78</f>
        <v>0</v>
      </c>
      <c r="BL78" s="28">
        <f>Y78*'EQUIP SUM (UNCLASS)'!AS78</f>
        <v>0</v>
      </c>
      <c r="BM78" s="61">
        <f>Y78*'EQUIP SUM (UNCLASS)'!AT78</f>
        <v>0</v>
      </c>
      <c r="BO78" s="28">
        <f>W78*'EQUIP SUM (UNCLASS)'!AX78</f>
        <v>0</v>
      </c>
      <c r="BP78" s="61">
        <f>X78*'EQUIP SUM (UNCLASS)'!AX78</f>
        <v>0</v>
      </c>
      <c r="BQ78" s="28">
        <f>W78*'EQUIP SUM (UNCLASS)'!BB78</f>
        <v>0</v>
      </c>
      <c r="BR78" s="61">
        <f>X78*'EQUIP SUM (UNCLASS)'!BB78</f>
        <v>0</v>
      </c>
      <c r="CX78" s="37">
        <f t="shared" ref="CX78:DJ78" si="94">CX77</f>
        <v>0</v>
      </c>
      <c r="CY78" s="37">
        <f t="shared" si="94"/>
        <v>0</v>
      </c>
      <c r="CZ78" s="37">
        <f t="shared" si="94"/>
        <v>0</v>
      </c>
      <c r="DA78" s="37">
        <f t="shared" si="94"/>
        <v>0</v>
      </c>
      <c r="DB78" s="37">
        <f t="shared" si="94"/>
        <v>1</v>
      </c>
      <c r="DC78" s="37">
        <f t="shared" si="94"/>
        <v>0</v>
      </c>
      <c r="DD78" s="37">
        <f t="shared" si="94"/>
        <v>0</v>
      </c>
      <c r="DE78" s="37">
        <f t="shared" si="94"/>
        <v>0</v>
      </c>
      <c r="DF78" s="37">
        <f t="shared" si="94"/>
        <v>0</v>
      </c>
      <c r="DG78" s="37">
        <f t="shared" si="94"/>
        <v>0</v>
      </c>
      <c r="DH78" s="37">
        <f t="shared" si="94"/>
        <v>0</v>
      </c>
      <c r="DI78" s="37">
        <f t="shared" si="94"/>
        <v>0</v>
      </c>
      <c r="DJ78" s="37">
        <f t="shared" si="94"/>
        <v>0</v>
      </c>
      <c r="DL78" s="29">
        <f t="shared" si="84"/>
        <v>6</v>
      </c>
      <c r="DM78" s="29">
        <f t="shared" si="84"/>
        <v>18</v>
      </c>
      <c r="DN78" s="29">
        <f t="shared" si="84"/>
        <v>10</v>
      </c>
      <c r="DO78" s="29">
        <f t="shared" si="84"/>
        <v>12</v>
      </c>
      <c r="DQ78" s="28">
        <f>DL78*DM78/'EQUIP SUM (UNCLASS)'!AD78</f>
        <v>43.2</v>
      </c>
      <c r="DR78" s="28">
        <f>DL78*DM78/'EQUIP SUM (UNCLASS)'!AD78</f>
        <v>43.2</v>
      </c>
      <c r="DS78" s="28">
        <f>DN78*DO78/'EQUIP SUM (UNCLASS)'!AD78</f>
        <v>48</v>
      </c>
      <c r="DT78" s="28">
        <f>DN78*DO78/'EQUIP SUM (UNCLASS)'!AD78</f>
        <v>48</v>
      </c>
    </row>
    <row r="79" spans="1:124" x14ac:dyDescent="0.25">
      <c r="A79" s="249"/>
      <c r="B79" s="105"/>
      <c r="C79" s="103" t="s">
        <v>202</v>
      </c>
      <c r="D79" s="100">
        <f>E18*G21</f>
        <v>0</v>
      </c>
      <c r="E79" s="100">
        <f>E19*G21</f>
        <v>0</v>
      </c>
      <c r="F79" s="106">
        <f>SUM(C5*'CL V SUM (UNCLASS)'!H2+'RLT3 (OLD)(UNCLASS)'!C6*'CL V SUM (UNCLASS)'!H3+'RLT3 (OLD)(UNCLASS)'!C7*'CL V SUM (UNCLASS)'!H4+'RLT3 (OLD)(UNCLASS)'!C8*'CL V SUM (UNCLASS)'!H5+'RLT3 (OLD)(UNCLASS)'!C9*'CL V SUM (UNCLASS)'!H6+'RLT3 (OLD)(UNCLASS)'!C10*'CL V SUM (UNCLASS)'!H7+'RLT3 (OLD)(UNCLASS)'!C11*'CL V SUM (UNCLASS)'!H8+'RLT3 (OLD)(UNCLASS)'!C12*'CL V SUM (UNCLASS)'!H9+'RLT3 (OLD)(UNCLASS)'!C13*'CL V SUM (UNCLASS)'!H10+'RLT3 (OLD)(UNCLASS)'!C14*'CL V SUM (UNCLASS)'!H11+'RLT3 (OLD)(UNCLASS)'!C15*'CL V SUM (UNCLASS)'!H12+'RLT3 (OLD)(UNCLASS)'!C16*'CL V SUM (UNCLASS)'!H13)</f>
        <v>7.4499999999999993</v>
      </c>
      <c r="G79" s="250"/>
      <c r="I79" s="94" t="s">
        <v>285</v>
      </c>
      <c r="J79" s="94" t="s">
        <v>461</v>
      </c>
      <c r="K79" s="95" t="s">
        <v>389</v>
      </c>
      <c r="L79" s="96">
        <f>(CX79*'EQUIP SUM (UNCLASS)'!M79)+(CY79*'EQUIP SUM (UNCLASS)'!N79)+(CZ79*'EQUIP SUM (UNCLASS)'!I79)+(DA79*'EQUIP SUM (UNCLASS)'!Q79)+(DB79*'EQUIP SUM (UNCLASS)'!E79)+(DC79*'EQUIP SUM (UNCLASS)'!H79)+(DD79*'EQUIP SUM (UNCLASS)'!D79)+(DE79*'EQUIP SUM (UNCLASS)'!F79)+(DF79*'EQUIP SUM (UNCLASS)'!G79)+(DG79*'EQUIP SUM (UNCLASS)'!J79)+(DH79*'EQUIP SUM (UNCLASS)'!L79)+(DI79*'EQUIP SUM (UNCLASS)'!K79)+(DJ79*'EQUIP SUM (UNCLASS)'!T79)</f>
        <v>0</v>
      </c>
      <c r="M79" s="55">
        <f>'EQUIP SUM (UNCLASS)'!R79+'EQUIP SUM (UNCLASS)'!S79</f>
        <v>4</v>
      </c>
      <c r="N79" s="85">
        <f>'EQUIP SUM (UNCLASS)'!R79</f>
        <v>2</v>
      </c>
      <c r="O79" s="85">
        <f>'EQUIP SUM (UNCLASS)'!S79:S241</f>
        <v>2</v>
      </c>
      <c r="P79" s="37">
        <v>2</v>
      </c>
      <c r="Q79" s="37">
        <v>2</v>
      </c>
      <c r="R79" s="85">
        <f t="shared" si="76"/>
        <v>0</v>
      </c>
      <c r="S79" s="85">
        <f t="shared" si="76"/>
        <v>0</v>
      </c>
      <c r="T79" s="85">
        <f t="shared" si="81"/>
        <v>0</v>
      </c>
      <c r="U79" s="55">
        <f t="shared" si="77"/>
        <v>-4</v>
      </c>
      <c r="W79" s="37">
        <v>0</v>
      </c>
      <c r="X79" s="37">
        <v>0</v>
      </c>
      <c r="Y79" s="55">
        <f t="shared" si="82"/>
        <v>0</v>
      </c>
      <c r="AA79" s="34">
        <f>W79*'EQUIP SUM (UNCLASS)'!Z79</f>
        <v>0</v>
      </c>
      <c r="AB79" s="61">
        <f>X79*'EQUIP SUM (UNCLASS)'!Z79</f>
        <v>0</v>
      </c>
      <c r="AC79" s="34">
        <f>W79*'EQUIP SUM (UNCLASS)'!AA79</f>
        <v>0</v>
      </c>
      <c r="AD79" s="61">
        <f>X79*'EQUIP SUM (UNCLASS)'!AA79</f>
        <v>0</v>
      </c>
      <c r="AE79" s="34">
        <f>W79*'EQUIP SUM (UNCLASS)'!AB79</f>
        <v>0</v>
      </c>
      <c r="AF79" s="61">
        <f>X79*'EQUIP SUM (UNCLASS)'!AB79</f>
        <v>0</v>
      </c>
      <c r="AH79" s="34">
        <f>W79*'EQUIP SUM (UNCLASS)'!AC79</f>
        <v>0</v>
      </c>
      <c r="AI79" s="61">
        <f>X79*'EQUIP SUM (UNCLASS)'!AC79</f>
        <v>0</v>
      </c>
      <c r="AJ79" s="34">
        <f t="shared" si="78"/>
        <v>0</v>
      </c>
      <c r="AK79" s="61">
        <f t="shared" si="78"/>
        <v>0</v>
      </c>
      <c r="AL79" s="34">
        <f t="shared" si="79"/>
        <v>0</v>
      </c>
      <c r="AM79" s="61">
        <f t="shared" si="79"/>
        <v>0</v>
      </c>
      <c r="AO79" s="28">
        <f>W79*'EQUIP SUM (UNCLASS)'!AE79</f>
        <v>0</v>
      </c>
      <c r="AP79" s="61">
        <f>X79*'EQUIP SUM (UNCLASS)'!AE79</f>
        <v>0</v>
      </c>
      <c r="AQ79" s="28">
        <f>W79*'EQUIP SUM (UNCLASS)'!AF79</f>
        <v>0</v>
      </c>
      <c r="AR79" s="61">
        <f>X79*'EQUIP SUM (UNCLASS)'!AF79</f>
        <v>0</v>
      </c>
      <c r="AS79" s="28">
        <f>W79*'EQUIP SUM (UNCLASS)'!AG79</f>
        <v>0</v>
      </c>
      <c r="AT79" s="61">
        <f>X79*'EQUIP SUM (UNCLASS)'!AG79</f>
        <v>0</v>
      </c>
      <c r="AU79" s="28">
        <f>W79*'EQUIP SUM (UNCLASS)'!AH79</f>
        <v>0</v>
      </c>
      <c r="AV79" s="61">
        <f>X79*'EQUIP SUM (UNCLASS)'!AH79</f>
        <v>0</v>
      </c>
      <c r="AW79" s="28">
        <f>W79*'EQUIP SUM (UNCLASS)'!AI79/2000</f>
        <v>0</v>
      </c>
      <c r="AX79" s="61">
        <f>X79*'EQUIP SUM (UNCLASS)'!AI79/2000</f>
        <v>0</v>
      </c>
      <c r="AY79" s="28">
        <f>W79*'EQUIP SUM (UNCLASS)'!AJ79</f>
        <v>0</v>
      </c>
      <c r="AZ79" s="61">
        <f>X79*'EQUIP SUM (UNCLASS)'!AJ79</f>
        <v>0</v>
      </c>
      <c r="BA79" s="28">
        <f>W79*'EQUIP SUM (UNCLASS)'!AK79</f>
        <v>0</v>
      </c>
      <c r="BB79" s="61">
        <f>X79*'EQUIP SUM (UNCLASS)'!AK79</f>
        <v>0</v>
      </c>
      <c r="BC79" s="28">
        <f>W79*'EQUIP SUM (UNCLASS)'!AL79</f>
        <v>0</v>
      </c>
      <c r="BD79" s="61">
        <f>X79*'EQUIP SUM (UNCLASS)'!AL79</f>
        <v>0</v>
      </c>
      <c r="BE79" s="28">
        <f>W79*'EQUIP SUM (UNCLASS)'!AM79</f>
        <v>0</v>
      </c>
      <c r="BF79" s="61">
        <f>X79*'EQUIP SUM (UNCLASS)'!AM79</f>
        <v>0</v>
      </c>
      <c r="BH79" s="28">
        <f>Y79*'EQUIP SUM (UNCLASS)'!AO79</f>
        <v>0</v>
      </c>
      <c r="BI79" s="61">
        <f>Y79*'EQUIP SUM (UNCLASS)'!AP79</f>
        <v>0</v>
      </c>
      <c r="BJ79" s="28">
        <f>Y79*'EQUIP SUM (UNCLASS)'!AQ79</f>
        <v>0</v>
      </c>
      <c r="BK79" s="61">
        <f>Y79*'EQUIP SUM (UNCLASS)'!AR79</f>
        <v>0</v>
      </c>
      <c r="BL79" s="28">
        <f>Y79*'EQUIP SUM (UNCLASS)'!AS79</f>
        <v>0</v>
      </c>
      <c r="BM79" s="61">
        <f>Y79*'EQUIP SUM (UNCLASS)'!AT79</f>
        <v>0</v>
      </c>
      <c r="BO79" s="28">
        <f>W79*'EQUIP SUM (UNCLASS)'!AX79</f>
        <v>0</v>
      </c>
      <c r="BP79" s="61">
        <f>X79*'EQUIP SUM (UNCLASS)'!AX79</f>
        <v>0</v>
      </c>
      <c r="BQ79" s="28">
        <f>W79*'EQUIP SUM (UNCLASS)'!BB79</f>
        <v>0</v>
      </c>
      <c r="BR79" s="61">
        <f>X79*'EQUIP SUM (UNCLASS)'!BB79</f>
        <v>0</v>
      </c>
      <c r="CX79" s="37">
        <f t="shared" ref="CX79:DJ79" si="95">CX77</f>
        <v>0</v>
      </c>
      <c r="CY79" s="37">
        <f t="shared" si="95"/>
        <v>0</v>
      </c>
      <c r="CZ79" s="37">
        <f t="shared" si="95"/>
        <v>0</v>
      </c>
      <c r="DA79" s="37">
        <f t="shared" si="95"/>
        <v>0</v>
      </c>
      <c r="DB79" s="37">
        <f t="shared" si="95"/>
        <v>1</v>
      </c>
      <c r="DC79" s="37">
        <f t="shared" si="95"/>
        <v>0</v>
      </c>
      <c r="DD79" s="37">
        <f t="shared" si="95"/>
        <v>0</v>
      </c>
      <c r="DE79" s="37">
        <f t="shared" si="95"/>
        <v>0</v>
      </c>
      <c r="DF79" s="37">
        <f t="shared" si="95"/>
        <v>0</v>
      </c>
      <c r="DG79" s="37">
        <f t="shared" si="95"/>
        <v>0</v>
      </c>
      <c r="DH79" s="37">
        <f t="shared" si="95"/>
        <v>0</v>
      </c>
      <c r="DI79" s="37">
        <f t="shared" si="95"/>
        <v>0</v>
      </c>
      <c r="DJ79" s="37">
        <f t="shared" si="95"/>
        <v>0</v>
      </c>
      <c r="DL79" s="29">
        <f t="shared" si="84"/>
        <v>6</v>
      </c>
      <c r="DM79" s="29">
        <f t="shared" si="84"/>
        <v>18</v>
      </c>
      <c r="DN79" s="29">
        <f t="shared" si="84"/>
        <v>10</v>
      </c>
      <c r="DO79" s="29">
        <f t="shared" si="84"/>
        <v>12</v>
      </c>
      <c r="DQ79" s="28">
        <f>DL79*DM79/'EQUIP SUM (UNCLASS)'!AD79</f>
        <v>54</v>
      </c>
      <c r="DR79" s="28">
        <f>DL79*DM79/'EQUIP SUM (UNCLASS)'!AD79</f>
        <v>54</v>
      </c>
      <c r="DS79" s="28">
        <f>DN79*DO79/'EQUIP SUM (UNCLASS)'!AD79</f>
        <v>60</v>
      </c>
      <c r="DT79" s="28">
        <f>DN79*DO79/'EQUIP SUM (UNCLASS)'!AD79</f>
        <v>60</v>
      </c>
    </row>
    <row r="80" spans="1:124" x14ac:dyDescent="0.25">
      <c r="A80" s="249"/>
      <c r="B80" s="105"/>
      <c r="C80" s="103" t="s">
        <v>203</v>
      </c>
      <c r="D80" s="100">
        <f>D79/2000</f>
        <v>0</v>
      </c>
      <c r="E80" s="100">
        <f>E79/2000</f>
        <v>0</v>
      </c>
      <c r="F80" s="106">
        <f>SUM(C5*'CL V SUM (UNCLASS)'!J2+'RLT3 (OLD)(UNCLASS)'!C6*'CL V SUM (UNCLASS)'!J3+'RLT3 (OLD)(UNCLASS)'!C7*'CL V SUM (UNCLASS)'!J4+'RLT3 (OLD)(UNCLASS)'!C8*'CL V SUM (UNCLASS)'!J5+'RLT3 (OLD)(UNCLASS)'!C9*'CL V SUM (UNCLASS)'!J6+'RLT3 (OLD)(UNCLASS)'!C10*'CL V SUM (UNCLASS)'!J7+'RLT3 (OLD)(UNCLASS)'!C11*'CL V SUM (UNCLASS)'!J8+'RLT3 (OLD)(UNCLASS)'!C12*'CL V SUM (UNCLASS)'!J9+'RLT3 (OLD)(UNCLASS)'!C13*'CL V SUM (UNCLASS)'!J10+'RLT3 (OLD)(UNCLASS)'!C14*'CL V SUM (UNCLASS)'!J11+'RLT3 (OLD)(UNCLASS)'!C15*'CL V SUM (UNCLASS)'!J12+'RLT3 (OLD)(UNCLASS)'!C16*'CL V SUM (UNCLASS)'!J13)</f>
        <v>6.4577150000000003</v>
      </c>
      <c r="G80" s="250"/>
      <c r="I80" s="94" t="s">
        <v>286</v>
      </c>
      <c r="J80" s="94" t="s">
        <v>462</v>
      </c>
      <c r="K80" s="95" t="s">
        <v>389</v>
      </c>
      <c r="L80" s="96">
        <f>(CX80*'EQUIP SUM (UNCLASS)'!M80)+(CY80*'EQUIP SUM (UNCLASS)'!N80)+(CZ80*'EQUIP SUM (UNCLASS)'!I80)+(DA80*'EQUIP SUM (UNCLASS)'!Q80)+(DB80*'EQUIP SUM (UNCLASS)'!E80)+(DC80*'EQUIP SUM (UNCLASS)'!H80)+(DD80*'EQUIP SUM (UNCLASS)'!D80)+(DE80*'EQUIP SUM (UNCLASS)'!F80)+(DF80*'EQUIP SUM (UNCLASS)'!G80)+(DG80*'EQUIP SUM (UNCLASS)'!J80)+(DH80*'EQUIP SUM (UNCLASS)'!L80)+(DI80*'EQUIP SUM (UNCLASS)'!K80)+(DJ80*'EQUIP SUM (UNCLASS)'!T80)</f>
        <v>0</v>
      </c>
      <c r="M80" s="55">
        <f>'EQUIP SUM (UNCLASS)'!R80+'EQUIP SUM (UNCLASS)'!S80</f>
        <v>8</v>
      </c>
      <c r="N80" s="85">
        <f>'EQUIP SUM (UNCLASS)'!R80</f>
        <v>4</v>
      </c>
      <c r="O80" s="85">
        <f>'EQUIP SUM (UNCLASS)'!S80:S242</f>
        <v>4</v>
      </c>
      <c r="P80" s="37">
        <v>4</v>
      </c>
      <c r="Q80" s="37">
        <v>0</v>
      </c>
      <c r="R80" s="85">
        <f t="shared" si="76"/>
        <v>0</v>
      </c>
      <c r="S80" s="85">
        <f t="shared" si="76"/>
        <v>4</v>
      </c>
      <c r="T80" s="85">
        <f t="shared" si="81"/>
        <v>4</v>
      </c>
      <c r="U80" s="55">
        <f t="shared" si="77"/>
        <v>-4</v>
      </c>
      <c r="W80" s="37">
        <v>0</v>
      </c>
      <c r="X80" s="37">
        <v>0</v>
      </c>
      <c r="Y80" s="55">
        <f t="shared" si="82"/>
        <v>0</v>
      </c>
      <c r="AA80" s="34">
        <f>W80*'EQUIP SUM (UNCLASS)'!Z80</f>
        <v>0</v>
      </c>
      <c r="AB80" s="61">
        <f>X80*'EQUIP SUM (UNCLASS)'!Z80</f>
        <v>0</v>
      </c>
      <c r="AC80" s="34">
        <f>W80*'EQUIP SUM (UNCLASS)'!AA80</f>
        <v>0</v>
      </c>
      <c r="AD80" s="61">
        <f>X80*'EQUIP SUM (UNCLASS)'!AA80</f>
        <v>0</v>
      </c>
      <c r="AE80" s="34">
        <f>W80*'EQUIP SUM (UNCLASS)'!AB80</f>
        <v>0</v>
      </c>
      <c r="AF80" s="61">
        <f>X80*'EQUIP SUM (UNCLASS)'!AB80</f>
        <v>0</v>
      </c>
      <c r="AH80" s="34">
        <f>W80*'EQUIP SUM (UNCLASS)'!AC80</f>
        <v>0</v>
      </c>
      <c r="AI80" s="61">
        <f>X80*'EQUIP SUM (UNCLASS)'!AC80</f>
        <v>0</v>
      </c>
      <c r="AJ80" s="34">
        <f t="shared" si="78"/>
        <v>0</v>
      </c>
      <c r="AK80" s="61">
        <f t="shared" si="78"/>
        <v>0</v>
      </c>
      <c r="AL80" s="34">
        <f t="shared" si="79"/>
        <v>0</v>
      </c>
      <c r="AM80" s="61">
        <f t="shared" si="79"/>
        <v>0</v>
      </c>
      <c r="AO80" s="28">
        <f>W80*'EQUIP SUM (UNCLASS)'!AE80</f>
        <v>0</v>
      </c>
      <c r="AP80" s="61">
        <f>X80*'EQUIP SUM (UNCLASS)'!AE80</f>
        <v>0</v>
      </c>
      <c r="AQ80" s="28">
        <f>W80*'EQUIP SUM (UNCLASS)'!AF80</f>
        <v>0</v>
      </c>
      <c r="AR80" s="61">
        <f>X80*'EQUIP SUM (UNCLASS)'!AF80</f>
        <v>0</v>
      </c>
      <c r="AS80" s="28">
        <f>W80*'EQUIP SUM (UNCLASS)'!AG80</f>
        <v>0</v>
      </c>
      <c r="AT80" s="61">
        <f>X80*'EQUIP SUM (UNCLASS)'!AG80</f>
        <v>0</v>
      </c>
      <c r="AU80" s="28">
        <f>W80*'EQUIP SUM (UNCLASS)'!AH80</f>
        <v>0</v>
      </c>
      <c r="AV80" s="61">
        <f>X80*'EQUIP SUM (UNCLASS)'!AH80</f>
        <v>0</v>
      </c>
      <c r="AW80" s="28">
        <f>W80*'EQUIP SUM (UNCLASS)'!AI80/2000</f>
        <v>0</v>
      </c>
      <c r="AX80" s="61">
        <f>X80*'EQUIP SUM (UNCLASS)'!AI80/2000</f>
        <v>0</v>
      </c>
      <c r="AY80" s="28">
        <f>W80*'EQUIP SUM (UNCLASS)'!AJ80</f>
        <v>0</v>
      </c>
      <c r="AZ80" s="61">
        <f>X80*'EQUIP SUM (UNCLASS)'!AJ80</f>
        <v>0</v>
      </c>
      <c r="BA80" s="28">
        <f>W80*'EQUIP SUM (UNCLASS)'!AK80</f>
        <v>0</v>
      </c>
      <c r="BB80" s="61">
        <f>X80*'EQUIP SUM (UNCLASS)'!AK80</f>
        <v>0</v>
      </c>
      <c r="BC80" s="28">
        <f>W80*'EQUIP SUM (UNCLASS)'!AL80</f>
        <v>0</v>
      </c>
      <c r="BD80" s="61">
        <f>X80*'EQUIP SUM (UNCLASS)'!AL80</f>
        <v>0</v>
      </c>
      <c r="BE80" s="28">
        <f>W80*'EQUIP SUM (UNCLASS)'!AM80</f>
        <v>0</v>
      </c>
      <c r="BF80" s="61">
        <f>X80*'EQUIP SUM (UNCLASS)'!AM80</f>
        <v>0</v>
      </c>
      <c r="BH80" s="28">
        <f>Y80*'EQUIP SUM (UNCLASS)'!AO80</f>
        <v>0</v>
      </c>
      <c r="BI80" s="61">
        <f>Y80*'EQUIP SUM (UNCLASS)'!AP80</f>
        <v>0</v>
      </c>
      <c r="BJ80" s="28">
        <f>Y80*'EQUIP SUM (UNCLASS)'!AQ80</f>
        <v>0</v>
      </c>
      <c r="BK80" s="61">
        <f>Y80*'EQUIP SUM (UNCLASS)'!AR80</f>
        <v>0</v>
      </c>
      <c r="BL80" s="28">
        <f>Y80*'EQUIP SUM (UNCLASS)'!AS80</f>
        <v>0</v>
      </c>
      <c r="BM80" s="61">
        <f>Y80*'EQUIP SUM (UNCLASS)'!AT80</f>
        <v>0</v>
      </c>
      <c r="BO80" s="28">
        <f>W80*'EQUIP SUM (UNCLASS)'!AX80</f>
        <v>0</v>
      </c>
      <c r="BP80" s="61">
        <f>X80*'EQUIP SUM (UNCLASS)'!AX80</f>
        <v>0</v>
      </c>
      <c r="BQ80" s="28">
        <f>W80*'EQUIP SUM (UNCLASS)'!BB80</f>
        <v>0</v>
      </c>
      <c r="BR80" s="61">
        <f>X80*'EQUIP SUM (UNCLASS)'!BB80</f>
        <v>0</v>
      </c>
      <c r="CX80" s="37">
        <f t="shared" ref="CX80:DJ80" si="96">CX79</f>
        <v>0</v>
      </c>
      <c r="CY80" s="37">
        <f t="shared" si="96"/>
        <v>0</v>
      </c>
      <c r="CZ80" s="37">
        <f t="shared" si="96"/>
        <v>0</v>
      </c>
      <c r="DA80" s="37">
        <f t="shared" si="96"/>
        <v>0</v>
      </c>
      <c r="DB80" s="37">
        <f t="shared" si="96"/>
        <v>1</v>
      </c>
      <c r="DC80" s="37">
        <f t="shared" si="96"/>
        <v>0</v>
      </c>
      <c r="DD80" s="37">
        <f t="shared" si="96"/>
        <v>0</v>
      </c>
      <c r="DE80" s="37">
        <f t="shared" si="96"/>
        <v>0</v>
      </c>
      <c r="DF80" s="37">
        <f t="shared" si="96"/>
        <v>0</v>
      </c>
      <c r="DG80" s="37">
        <f t="shared" si="96"/>
        <v>0</v>
      </c>
      <c r="DH80" s="37">
        <f t="shared" si="96"/>
        <v>0</v>
      </c>
      <c r="DI80" s="37">
        <f t="shared" si="96"/>
        <v>0</v>
      </c>
      <c r="DJ80" s="37">
        <f t="shared" si="96"/>
        <v>0</v>
      </c>
      <c r="DL80" s="29">
        <f t="shared" si="84"/>
        <v>6</v>
      </c>
      <c r="DM80" s="29">
        <f t="shared" si="84"/>
        <v>18</v>
      </c>
      <c r="DN80" s="29">
        <f t="shared" si="84"/>
        <v>10</v>
      </c>
      <c r="DO80" s="29">
        <f t="shared" si="84"/>
        <v>12</v>
      </c>
      <c r="DQ80" s="28">
        <f>DL80*DM80/'EQUIP SUM (UNCLASS)'!AD80</f>
        <v>43.2</v>
      </c>
      <c r="DR80" s="28">
        <f>DL80*DM80/'EQUIP SUM (UNCLASS)'!AD80</f>
        <v>43.2</v>
      </c>
      <c r="DS80" s="28">
        <f>DN80*DO80/'EQUIP SUM (UNCLASS)'!AD80</f>
        <v>48</v>
      </c>
      <c r="DT80" s="28">
        <f>DN80*DO80/'EQUIP SUM (UNCLASS)'!AD80</f>
        <v>48</v>
      </c>
    </row>
    <row r="81" spans="1:124" x14ac:dyDescent="0.25">
      <c r="A81" s="249"/>
      <c r="B81" s="105"/>
      <c r="C81" s="103" t="s">
        <v>204</v>
      </c>
      <c r="D81" s="100">
        <f>D80/7</f>
        <v>0</v>
      </c>
      <c r="E81" s="100">
        <f>E80/7</f>
        <v>0</v>
      </c>
      <c r="F81" s="106">
        <f>F79/16</f>
        <v>0.46562499999999996</v>
      </c>
      <c r="G81" s="250"/>
      <c r="I81" s="94" t="s">
        <v>287</v>
      </c>
      <c r="J81" s="94" t="s">
        <v>565</v>
      </c>
      <c r="K81" s="95" t="s">
        <v>390</v>
      </c>
      <c r="L81" s="96">
        <f>(CX81*'EQUIP SUM (UNCLASS)'!M81)+(CY81*'EQUIP SUM (UNCLASS)'!N81)+(CZ81*'EQUIP SUM (UNCLASS)'!I81)+(DA81*'EQUIP SUM (UNCLASS)'!Q81)+(DB81*'EQUIP SUM (UNCLASS)'!E81)+(DC81*'EQUIP SUM (UNCLASS)'!H81)+(DD81*'EQUIP SUM (UNCLASS)'!D81)+(DE81*'EQUIP SUM (UNCLASS)'!F81)+(DF81*'EQUIP SUM (UNCLASS)'!G81)+(DG81*'EQUIP SUM (UNCLASS)'!J81)+(DH81*'EQUIP SUM (UNCLASS)'!L81)+(DI81*'EQUIP SUM (UNCLASS)'!K81)+(DJ81*'EQUIP SUM (UNCLASS)'!T81)</f>
        <v>0</v>
      </c>
      <c r="M81" s="55">
        <f>'EQUIP SUM (UNCLASS)'!R81+'EQUIP SUM (UNCLASS)'!S81</f>
        <v>0</v>
      </c>
      <c r="N81" s="85">
        <f>'EQUIP SUM (UNCLASS)'!R81</f>
        <v>0</v>
      </c>
      <c r="O81" s="85">
        <f>'EQUIP SUM (UNCLASS)'!S81:S243</f>
        <v>0</v>
      </c>
      <c r="P81" s="37">
        <v>0</v>
      </c>
      <c r="Q81" s="37">
        <v>0</v>
      </c>
      <c r="R81" s="85">
        <f t="shared" si="76"/>
        <v>0</v>
      </c>
      <c r="S81" s="85">
        <f t="shared" si="76"/>
        <v>0</v>
      </c>
      <c r="T81" s="85">
        <f t="shared" si="81"/>
        <v>0</v>
      </c>
      <c r="U81" s="55">
        <f t="shared" si="77"/>
        <v>0</v>
      </c>
      <c r="W81" s="37">
        <v>0</v>
      </c>
      <c r="X81" s="37">
        <v>0</v>
      </c>
      <c r="Y81" s="55">
        <f t="shared" si="82"/>
        <v>0</v>
      </c>
      <c r="AA81" s="34">
        <f>W81*'EQUIP SUM (UNCLASS)'!Z81</f>
        <v>0</v>
      </c>
      <c r="AB81" s="61">
        <f>X81*'EQUIP SUM (UNCLASS)'!Z81</f>
        <v>0</v>
      </c>
      <c r="AC81" s="34">
        <f>W81*'EQUIP SUM (UNCLASS)'!AA81</f>
        <v>0</v>
      </c>
      <c r="AD81" s="61">
        <f>X81*'EQUIP SUM (UNCLASS)'!AA81</f>
        <v>0</v>
      </c>
      <c r="AE81" s="34">
        <f>W81*'EQUIP SUM (UNCLASS)'!AB81</f>
        <v>0</v>
      </c>
      <c r="AF81" s="61">
        <f>X81*'EQUIP SUM (UNCLASS)'!AB81</f>
        <v>0</v>
      </c>
      <c r="AH81" s="34">
        <f>W81*'EQUIP SUM (UNCLASS)'!AC81</f>
        <v>0</v>
      </c>
      <c r="AI81" s="61">
        <f>X81*'EQUIP SUM (UNCLASS)'!AC81</f>
        <v>0</v>
      </c>
      <c r="AJ81" s="34">
        <f t="shared" si="78"/>
        <v>0</v>
      </c>
      <c r="AK81" s="61">
        <f t="shared" si="78"/>
        <v>0</v>
      </c>
      <c r="AL81" s="34">
        <f t="shared" si="79"/>
        <v>0</v>
      </c>
      <c r="AM81" s="61">
        <f t="shared" si="79"/>
        <v>0</v>
      </c>
      <c r="AO81" s="28">
        <f>W81*'EQUIP SUM (UNCLASS)'!AE81</f>
        <v>0</v>
      </c>
      <c r="AP81" s="61">
        <f>X81*'EQUIP SUM (UNCLASS)'!AE81</f>
        <v>0</v>
      </c>
      <c r="AQ81" s="28">
        <f>W81*'EQUIP SUM (UNCLASS)'!AF81</f>
        <v>0</v>
      </c>
      <c r="AR81" s="61">
        <f>X81*'EQUIP SUM (UNCLASS)'!AF81</f>
        <v>0</v>
      </c>
      <c r="AS81" s="28">
        <f>W81*'EQUIP SUM (UNCLASS)'!AG81</f>
        <v>0</v>
      </c>
      <c r="AT81" s="61">
        <f>X81*'EQUIP SUM (UNCLASS)'!AG81</f>
        <v>0</v>
      </c>
      <c r="AU81" s="28">
        <f>W81*'EQUIP SUM (UNCLASS)'!AH81</f>
        <v>0</v>
      </c>
      <c r="AV81" s="61">
        <f>X81*'EQUIP SUM (UNCLASS)'!AH81</f>
        <v>0</v>
      </c>
      <c r="AW81" s="28">
        <f>W81*'EQUIP SUM (UNCLASS)'!AI81/2000</f>
        <v>0</v>
      </c>
      <c r="AX81" s="61">
        <f>X81*'EQUIP SUM (UNCLASS)'!AI81/2000</f>
        <v>0</v>
      </c>
      <c r="AY81" s="28">
        <f>W81*'EQUIP SUM (UNCLASS)'!AJ81</f>
        <v>0</v>
      </c>
      <c r="AZ81" s="61">
        <f>X81*'EQUIP SUM (UNCLASS)'!AJ81</f>
        <v>0</v>
      </c>
      <c r="BA81" s="28">
        <f>W81*'EQUIP SUM (UNCLASS)'!AK81</f>
        <v>0</v>
      </c>
      <c r="BB81" s="61">
        <f>X81*'EQUIP SUM (UNCLASS)'!AK81</f>
        <v>0</v>
      </c>
      <c r="BC81" s="28">
        <f>W81*'EQUIP SUM (UNCLASS)'!AL81</f>
        <v>0</v>
      </c>
      <c r="BD81" s="61">
        <f>X81*'EQUIP SUM (UNCLASS)'!AL81</f>
        <v>0</v>
      </c>
      <c r="BE81" s="28">
        <f>W81*'EQUIP SUM (UNCLASS)'!AM81</f>
        <v>0</v>
      </c>
      <c r="BF81" s="61">
        <f>X81*'EQUIP SUM (UNCLASS)'!AM81</f>
        <v>0</v>
      </c>
      <c r="BH81" s="28">
        <f>Y81*'EQUIP SUM (UNCLASS)'!AO81</f>
        <v>0</v>
      </c>
      <c r="BI81" s="61">
        <f>Y81*'EQUIP SUM (UNCLASS)'!AP81</f>
        <v>0</v>
      </c>
      <c r="BJ81" s="28">
        <f>Y81*'EQUIP SUM (UNCLASS)'!AQ81</f>
        <v>0</v>
      </c>
      <c r="BK81" s="61">
        <f>Y81*'EQUIP SUM (UNCLASS)'!AR81</f>
        <v>0</v>
      </c>
      <c r="BL81" s="28">
        <f>Y81*'EQUIP SUM (UNCLASS)'!AS81</f>
        <v>0</v>
      </c>
      <c r="BM81" s="61">
        <f>Y81*'EQUIP SUM (UNCLASS)'!AT81</f>
        <v>0</v>
      </c>
      <c r="BO81" s="28">
        <f>W81*'EQUIP SUM (UNCLASS)'!AX81</f>
        <v>0</v>
      </c>
      <c r="BP81" s="61">
        <f>X81*'EQUIP SUM (UNCLASS)'!AX81</f>
        <v>0</v>
      </c>
      <c r="BQ81" s="28">
        <f>W81*'EQUIP SUM (UNCLASS)'!BB81</f>
        <v>0</v>
      </c>
      <c r="BR81" s="61">
        <f>X81*'EQUIP SUM (UNCLASS)'!BB81</f>
        <v>0</v>
      </c>
      <c r="CX81" s="37">
        <f t="shared" ref="CX81:DJ81" si="97">CX79</f>
        <v>0</v>
      </c>
      <c r="CY81" s="37">
        <f t="shared" si="97"/>
        <v>0</v>
      </c>
      <c r="CZ81" s="37">
        <f t="shared" si="97"/>
        <v>0</v>
      </c>
      <c r="DA81" s="37">
        <f t="shared" si="97"/>
        <v>0</v>
      </c>
      <c r="DB81" s="37">
        <f t="shared" si="97"/>
        <v>1</v>
      </c>
      <c r="DC81" s="37">
        <f t="shared" si="97"/>
        <v>0</v>
      </c>
      <c r="DD81" s="37">
        <f t="shared" si="97"/>
        <v>0</v>
      </c>
      <c r="DE81" s="37">
        <f t="shared" si="97"/>
        <v>0</v>
      </c>
      <c r="DF81" s="37">
        <f t="shared" si="97"/>
        <v>0</v>
      </c>
      <c r="DG81" s="37">
        <f t="shared" si="97"/>
        <v>0</v>
      </c>
      <c r="DH81" s="37">
        <f t="shared" si="97"/>
        <v>0</v>
      </c>
      <c r="DI81" s="37">
        <f t="shared" si="97"/>
        <v>0</v>
      </c>
      <c r="DJ81" s="37">
        <f t="shared" si="97"/>
        <v>0</v>
      </c>
      <c r="DL81" s="29">
        <f t="shared" si="84"/>
        <v>6</v>
      </c>
      <c r="DM81" s="29">
        <f t="shared" si="84"/>
        <v>18</v>
      </c>
      <c r="DN81" s="29">
        <f t="shared" si="84"/>
        <v>10</v>
      </c>
      <c r="DO81" s="29">
        <f t="shared" si="84"/>
        <v>12</v>
      </c>
      <c r="DQ81" s="28">
        <f>DL81*DM81/'EQUIP SUM (UNCLASS)'!AD81</f>
        <v>10.285714285714286</v>
      </c>
      <c r="DR81" s="28">
        <f>DL81*DM81/'EQUIP SUM (UNCLASS)'!AD81</f>
        <v>10.285714285714286</v>
      </c>
      <c r="DS81" s="28">
        <f>DN81*DO81/'EQUIP SUM (UNCLASS)'!AD81</f>
        <v>11.428571428571429</v>
      </c>
      <c r="DT81" s="28">
        <f>DN81*DO81/'EQUIP SUM (UNCLASS)'!AD81</f>
        <v>11.428571428571429</v>
      </c>
    </row>
    <row r="82" spans="1:124" x14ac:dyDescent="0.25">
      <c r="A82" s="249"/>
      <c r="B82" s="242" t="s">
        <v>205</v>
      </c>
      <c r="C82" s="242"/>
      <c r="D82" s="242"/>
      <c r="E82" s="242"/>
      <c r="F82" s="242"/>
      <c r="G82" s="250"/>
      <c r="I82" s="94" t="s">
        <v>288</v>
      </c>
      <c r="J82" s="94" t="s">
        <v>463</v>
      </c>
      <c r="K82" s="95" t="s">
        <v>90</v>
      </c>
      <c r="L82" s="96">
        <f>(CX82*'EQUIP SUM (UNCLASS)'!M82)+(CY82*'EQUIP SUM (UNCLASS)'!N82)+(CZ82*'EQUIP SUM (UNCLASS)'!I82)+(DA82*'EQUIP SUM (UNCLASS)'!Q82)+(DB82*'EQUIP SUM (UNCLASS)'!E82)+(DC82*'EQUIP SUM (UNCLASS)'!H82)+(DD82*'EQUIP SUM (UNCLASS)'!D82)+(DE82*'EQUIP SUM (UNCLASS)'!F82)+(DF82*'EQUIP SUM (UNCLASS)'!G82)+(DG82*'EQUIP SUM (UNCLASS)'!J82)+(DH82*'EQUIP SUM (UNCLASS)'!L82)+(DI82*'EQUIP SUM (UNCLASS)'!K82)+(DJ82*'EQUIP SUM (UNCLASS)'!T82)</f>
        <v>0</v>
      </c>
      <c r="M82" s="55">
        <f>'EQUIP SUM (UNCLASS)'!R82+'EQUIP SUM (UNCLASS)'!S82</f>
        <v>3</v>
      </c>
      <c r="N82" s="85">
        <f>'EQUIP SUM (UNCLASS)'!R82</f>
        <v>1</v>
      </c>
      <c r="O82" s="85">
        <f>'EQUIP SUM (UNCLASS)'!S82:S244</f>
        <v>2</v>
      </c>
      <c r="P82" s="37">
        <v>1</v>
      </c>
      <c r="Q82" s="37">
        <v>2</v>
      </c>
      <c r="R82" s="85">
        <f t="shared" si="76"/>
        <v>0</v>
      </c>
      <c r="S82" s="85">
        <f t="shared" si="76"/>
        <v>0</v>
      </c>
      <c r="T82" s="85">
        <f t="shared" si="81"/>
        <v>0</v>
      </c>
      <c r="U82" s="55">
        <f t="shared" si="77"/>
        <v>-3</v>
      </c>
      <c r="W82" s="37">
        <v>0</v>
      </c>
      <c r="X82" s="37">
        <v>0</v>
      </c>
      <c r="Y82" s="55">
        <f t="shared" si="82"/>
        <v>0</v>
      </c>
      <c r="AA82" s="34">
        <f>W82*'EQUIP SUM (UNCLASS)'!Z82</f>
        <v>0</v>
      </c>
      <c r="AB82" s="61">
        <f>X82*'EQUIP SUM (UNCLASS)'!Z82</f>
        <v>0</v>
      </c>
      <c r="AC82" s="34">
        <f>W82*'EQUIP SUM (UNCLASS)'!AA82</f>
        <v>0</v>
      </c>
      <c r="AD82" s="61">
        <f>X82*'EQUIP SUM (UNCLASS)'!AA82</f>
        <v>0</v>
      </c>
      <c r="AE82" s="34">
        <f>W82*'EQUIP SUM (UNCLASS)'!AB82</f>
        <v>0</v>
      </c>
      <c r="AF82" s="61">
        <f>X82*'EQUIP SUM (UNCLASS)'!AB82</f>
        <v>0</v>
      </c>
      <c r="AH82" s="34">
        <f>W82*'EQUIP SUM (UNCLASS)'!AC82</f>
        <v>0</v>
      </c>
      <c r="AI82" s="61">
        <f>X82*'EQUIP SUM (UNCLASS)'!AC82</f>
        <v>0</v>
      </c>
      <c r="AJ82" s="34">
        <f t="shared" si="78"/>
        <v>0</v>
      </c>
      <c r="AK82" s="61">
        <f t="shared" si="78"/>
        <v>0</v>
      </c>
      <c r="AL82" s="34">
        <f t="shared" si="79"/>
        <v>0</v>
      </c>
      <c r="AM82" s="61">
        <f t="shared" si="79"/>
        <v>0</v>
      </c>
      <c r="AO82" s="28">
        <f>W82*'EQUIP SUM (UNCLASS)'!AE82</f>
        <v>0</v>
      </c>
      <c r="AP82" s="61">
        <f>X82*'EQUIP SUM (UNCLASS)'!AE82</f>
        <v>0</v>
      </c>
      <c r="AQ82" s="28">
        <f>W82*'EQUIP SUM (UNCLASS)'!AF82</f>
        <v>0</v>
      </c>
      <c r="AR82" s="61">
        <f>X82*'EQUIP SUM (UNCLASS)'!AF82</f>
        <v>0</v>
      </c>
      <c r="AS82" s="28">
        <f>W82*'EQUIP SUM (UNCLASS)'!AG82</f>
        <v>0</v>
      </c>
      <c r="AT82" s="61">
        <f>X82*'EQUIP SUM (UNCLASS)'!AG82</f>
        <v>0</v>
      </c>
      <c r="AU82" s="28">
        <f>W82*'EQUIP SUM (UNCLASS)'!AH82</f>
        <v>0</v>
      </c>
      <c r="AV82" s="61">
        <f>X82*'EQUIP SUM (UNCLASS)'!AH82</f>
        <v>0</v>
      </c>
      <c r="AW82" s="28">
        <f>W82*'EQUIP SUM (UNCLASS)'!AI82/2000</f>
        <v>0</v>
      </c>
      <c r="AX82" s="61">
        <f>X82*'EQUIP SUM (UNCLASS)'!AI82/2000</f>
        <v>0</v>
      </c>
      <c r="AY82" s="28">
        <f>W82*'EQUIP SUM (UNCLASS)'!AJ82</f>
        <v>0</v>
      </c>
      <c r="AZ82" s="61">
        <f>X82*'EQUIP SUM (UNCLASS)'!AJ82</f>
        <v>0</v>
      </c>
      <c r="BA82" s="28">
        <f>W82*'EQUIP SUM (UNCLASS)'!AK82</f>
        <v>0</v>
      </c>
      <c r="BB82" s="61">
        <f>X82*'EQUIP SUM (UNCLASS)'!AK82</f>
        <v>0</v>
      </c>
      <c r="BC82" s="28">
        <f>W82*'EQUIP SUM (UNCLASS)'!AL82</f>
        <v>0</v>
      </c>
      <c r="BD82" s="61">
        <f>X82*'EQUIP SUM (UNCLASS)'!AL82</f>
        <v>0</v>
      </c>
      <c r="BE82" s="28">
        <f>W82*'EQUIP SUM (UNCLASS)'!AM82</f>
        <v>0</v>
      </c>
      <c r="BF82" s="61">
        <f>X82*'EQUIP SUM (UNCLASS)'!AM82</f>
        <v>0</v>
      </c>
      <c r="BH82" s="28">
        <f>Y82*'EQUIP SUM (UNCLASS)'!AO82</f>
        <v>0</v>
      </c>
      <c r="BI82" s="61">
        <f>Y82*'EQUIP SUM (UNCLASS)'!AP82</f>
        <v>0</v>
      </c>
      <c r="BJ82" s="28">
        <f>Y82*'EQUIP SUM (UNCLASS)'!AQ82</f>
        <v>0</v>
      </c>
      <c r="BK82" s="61">
        <f>Y82*'EQUIP SUM (UNCLASS)'!AR82</f>
        <v>0</v>
      </c>
      <c r="BL82" s="28">
        <f>Y82*'EQUIP SUM (UNCLASS)'!AS82</f>
        <v>0</v>
      </c>
      <c r="BM82" s="61">
        <f>Y82*'EQUIP SUM (UNCLASS)'!AT82</f>
        <v>0</v>
      </c>
      <c r="BO82" s="28">
        <f>W82*'EQUIP SUM (UNCLASS)'!AX82</f>
        <v>0</v>
      </c>
      <c r="BP82" s="61">
        <f>X82*'EQUIP SUM (UNCLASS)'!AX82</f>
        <v>0</v>
      </c>
      <c r="BQ82" s="28">
        <f>W82*'EQUIP SUM (UNCLASS)'!BB82</f>
        <v>0</v>
      </c>
      <c r="BR82" s="61">
        <f>X82*'EQUIP SUM (UNCLASS)'!BB82</f>
        <v>0</v>
      </c>
      <c r="CX82" s="37">
        <f t="shared" ref="CX82:DJ82" si="98">CX81</f>
        <v>0</v>
      </c>
      <c r="CY82" s="37">
        <f t="shared" si="98"/>
        <v>0</v>
      </c>
      <c r="CZ82" s="37">
        <f t="shared" si="98"/>
        <v>0</v>
      </c>
      <c r="DA82" s="37">
        <f t="shared" si="98"/>
        <v>0</v>
      </c>
      <c r="DB82" s="37">
        <f t="shared" si="98"/>
        <v>1</v>
      </c>
      <c r="DC82" s="37">
        <f t="shared" si="98"/>
        <v>0</v>
      </c>
      <c r="DD82" s="37">
        <f t="shared" si="98"/>
        <v>0</v>
      </c>
      <c r="DE82" s="37">
        <f t="shared" si="98"/>
        <v>0</v>
      </c>
      <c r="DF82" s="37">
        <f t="shared" si="98"/>
        <v>0</v>
      </c>
      <c r="DG82" s="37">
        <f t="shared" si="98"/>
        <v>0</v>
      </c>
      <c r="DH82" s="37">
        <f t="shared" si="98"/>
        <v>0</v>
      </c>
      <c r="DI82" s="37">
        <f t="shared" si="98"/>
        <v>0</v>
      </c>
      <c r="DJ82" s="37">
        <f t="shared" si="98"/>
        <v>0</v>
      </c>
      <c r="DL82" s="29">
        <f t="shared" si="84"/>
        <v>6</v>
      </c>
      <c r="DM82" s="29">
        <f t="shared" si="84"/>
        <v>18</v>
      </c>
      <c r="DN82" s="29">
        <f t="shared" si="84"/>
        <v>10</v>
      </c>
      <c r="DO82" s="29">
        <f t="shared" si="84"/>
        <v>12</v>
      </c>
      <c r="DQ82" s="31"/>
      <c r="DR82" s="31"/>
    </row>
    <row r="83" spans="1:124" x14ac:dyDescent="0.25">
      <c r="A83" s="249"/>
      <c r="B83" s="101" t="s">
        <v>140</v>
      </c>
      <c r="C83" s="58" t="s">
        <v>150</v>
      </c>
      <c r="D83" s="58" t="s">
        <v>147</v>
      </c>
      <c r="E83" s="58" t="s">
        <v>146</v>
      </c>
      <c r="F83" s="58" t="s">
        <v>148</v>
      </c>
      <c r="G83" s="250"/>
      <c r="I83" s="94" t="s">
        <v>289</v>
      </c>
      <c r="J83" s="94" t="s">
        <v>464</v>
      </c>
      <c r="K83" s="95" t="s">
        <v>387</v>
      </c>
      <c r="L83" s="96">
        <f>(CX83*'EQUIP SUM (UNCLASS)'!M83)+(CY83*'EQUIP SUM (UNCLASS)'!N83)+(CZ83*'EQUIP SUM (UNCLASS)'!I83)+(DA83*'EQUIP SUM (UNCLASS)'!Q83)+(DB83*'EQUIP SUM (UNCLASS)'!E83)+(DC83*'EQUIP SUM (UNCLASS)'!H83)+(DD83*'EQUIP SUM (UNCLASS)'!D83)+(DE83*'EQUIP SUM (UNCLASS)'!F83)+(DF83*'EQUIP SUM (UNCLASS)'!G83)+(DG83*'EQUIP SUM (UNCLASS)'!J83)+(DH83*'EQUIP SUM (UNCLASS)'!L83)+(DI83*'EQUIP SUM (UNCLASS)'!K83)+(DJ83*'EQUIP SUM (UNCLASS)'!T83)</f>
        <v>28</v>
      </c>
      <c r="M83" s="55">
        <f>'EQUIP SUM (UNCLASS)'!R83+'EQUIP SUM (UNCLASS)'!S83</f>
        <v>38</v>
      </c>
      <c r="N83" s="85">
        <f>'EQUIP SUM (UNCLASS)'!R83</f>
        <v>19</v>
      </c>
      <c r="O83" s="85">
        <f>'EQUIP SUM (UNCLASS)'!S83:S245</f>
        <v>19</v>
      </c>
      <c r="P83" s="37">
        <v>19</v>
      </c>
      <c r="Q83" s="37">
        <v>19</v>
      </c>
      <c r="R83" s="85">
        <f t="shared" si="76"/>
        <v>0</v>
      </c>
      <c r="S83" s="85">
        <f t="shared" si="76"/>
        <v>0</v>
      </c>
      <c r="T83" s="85">
        <f t="shared" si="81"/>
        <v>0</v>
      </c>
      <c r="U83" s="55">
        <f t="shared" si="77"/>
        <v>-10</v>
      </c>
      <c r="W83" s="37">
        <v>0</v>
      </c>
      <c r="X83" s="37">
        <v>0</v>
      </c>
      <c r="Y83" s="55">
        <f t="shared" si="82"/>
        <v>0</v>
      </c>
      <c r="AA83" s="34">
        <f>W83*'EQUIP SUM (UNCLASS)'!Z83</f>
        <v>0</v>
      </c>
      <c r="AB83" s="61">
        <f>X83*'EQUIP SUM (UNCLASS)'!Z83</f>
        <v>0</v>
      </c>
      <c r="AC83" s="34">
        <f>W83*'EQUIP SUM (UNCLASS)'!AA83</f>
        <v>0</v>
      </c>
      <c r="AD83" s="61">
        <f>X83*'EQUIP SUM (UNCLASS)'!AA83</f>
        <v>0</v>
      </c>
      <c r="AE83" s="34">
        <f>W83*'EQUIP SUM (UNCLASS)'!AB83</f>
        <v>0</v>
      </c>
      <c r="AF83" s="61">
        <f>X83*'EQUIP SUM (UNCLASS)'!AB83</f>
        <v>0</v>
      </c>
      <c r="AH83" s="34">
        <f>W83*'EQUIP SUM (UNCLASS)'!AC83</f>
        <v>0</v>
      </c>
      <c r="AI83" s="61">
        <f>X83*'EQUIP SUM (UNCLASS)'!AC83</f>
        <v>0</v>
      </c>
      <c r="AJ83" s="34">
        <f t="shared" si="78"/>
        <v>0</v>
      </c>
      <c r="AK83" s="61">
        <f t="shared" si="78"/>
        <v>0</v>
      </c>
      <c r="AL83" s="34">
        <f t="shared" si="79"/>
        <v>0</v>
      </c>
      <c r="AM83" s="61">
        <f t="shared" si="79"/>
        <v>0</v>
      </c>
      <c r="AO83" s="28">
        <f>W83*'EQUIP SUM (UNCLASS)'!AE83</f>
        <v>0</v>
      </c>
      <c r="AP83" s="61">
        <f>X83*'EQUIP SUM (UNCLASS)'!AE83</f>
        <v>0</v>
      </c>
      <c r="AQ83" s="28">
        <f>W83*'EQUIP SUM (UNCLASS)'!AF83</f>
        <v>0</v>
      </c>
      <c r="AR83" s="61">
        <f>X83*'EQUIP SUM (UNCLASS)'!AF83</f>
        <v>0</v>
      </c>
      <c r="AS83" s="28">
        <f>W83*'EQUIP SUM (UNCLASS)'!AG83</f>
        <v>0</v>
      </c>
      <c r="AT83" s="61">
        <f>X83*'EQUIP SUM (UNCLASS)'!AG83</f>
        <v>0</v>
      </c>
      <c r="AU83" s="28">
        <f>W83*'EQUIP SUM (UNCLASS)'!AH83</f>
        <v>0</v>
      </c>
      <c r="AV83" s="61">
        <f>X83*'EQUIP SUM (UNCLASS)'!AH83</f>
        <v>0</v>
      </c>
      <c r="AW83" s="28">
        <f>W83*'EQUIP SUM (UNCLASS)'!AI83/2000</f>
        <v>0</v>
      </c>
      <c r="AX83" s="61">
        <f>X83*'EQUIP SUM (UNCLASS)'!AI83/2000</f>
        <v>0</v>
      </c>
      <c r="AY83" s="28">
        <f>W83*'EQUIP SUM (UNCLASS)'!AJ83</f>
        <v>0</v>
      </c>
      <c r="AZ83" s="61">
        <f>X83*'EQUIP SUM (UNCLASS)'!AJ83</f>
        <v>0</v>
      </c>
      <c r="BA83" s="28">
        <f>W83*'EQUIP SUM (UNCLASS)'!AK83</f>
        <v>0</v>
      </c>
      <c r="BB83" s="61">
        <f>X83*'EQUIP SUM (UNCLASS)'!AK83</f>
        <v>0</v>
      </c>
      <c r="BC83" s="28">
        <f>W83*'EQUIP SUM (UNCLASS)'!AL83</f>
        <v>0</v>
      </c>
      <c r="BD83" s="61">
        <f>X83*'EQUIP SUM (UNCLASS)'!AL83</f>
        <v>0</v>
      </c>
      <c r="BE83" s="28">
        <f>W83*'EQUIP SUM (UNCLASS)'!AM83</f>
        <v>0</v>
      </c>
      <c r="BF83" s="61">
        <f>X83*'EQUIP SUM (UNCLASS)'!AM83</f>
        <v>0</v>
      </c>
      <c r="BH83" s="28">
        <f>Y83*'EQUIP SUM (UNCLASS)'!AO83</f>
        <v>0</v>
      </c>
      <c r="BI83" s="61">
        <f>Y83*'EQUIP SUM (UNCLASS)'!AP83</f>
        <v>0</v>
      </c>
      <c r="BJ83" s="28">
        <f>Y83*'EQUIP SUM (UNCLASS)'!AQ83</f>
        <v>0</v>
      </c>
      <c r="BK83" s="61">
        <f>Y83*'EQUIP SUM (UNCLASS)'!AR83</f>
        <v>0</v>
      </c>
      <c r="BL83" s="28">
        <f>Y83*'EQUIP SUM (UNCLASS)'!AS83</f>
        <v>0</v>
      </c>
      <c r="BM83" s="61">
        <f>Y83*'EQUIP SUM (UNCLASS)'!AT83</f>
        <v>0</v>
      </c>
      <c r="BO83" s="28">
        <f>W83*'EQUIP SUM (UNCLASS)'!AX83</f>
        <v>0</v>
      </c>
      <c r="BP83" s="61">
        <f>X83*'EQUIP SUM (UNCLASS)'!AX83</f>
        <v>0</v>
      </c>
      <c r="BQ83" s="28">
        <f>W83*'EQUIP SUM (UNCLASS)'!BB83</f>
        <v>0</v>
      </c>
      <c r="BR83" s="61">
        <f>X83*'EQUIP SUM (UNCLASS)'!BB83</f>
        <v>0</v>
      </c>
      <c r="CX83" s="37">
        <f t="shared" ref="CX83:DJ83" si="99">CX81</f>
        <v>0</v>
      </c>
      <c r="CY83" s="37">
        <f t="shared" si="99"/>
        <v>0</v>
      </c>
      <c r="CZ83" s="37">
        <f t="shared" si="99"/>
        <v>0</v>
      </c>
      <c r="DA83" s="37">
        <f t="shared" si="99"/>
        <v>0</v>
      </c>
      <c r="DB83" s="37">
        <f t="shared" si="99"/>
        <v>1</v>
      </c>
      <c r="DC83" s="37">
        <f t="shared" si="99"/>
        <v>0</v>
      </c>
      <c r="DD83" s="37">
        <f t="shared" si="99"/>
        <v>0</v>
      </c>
      <c r="DE83" s="37">
        <f t="shared" si="99"/>
        <v>0</v>
      </c>
      <c r="DF83" s="37">
        <f t="shared" si="99"/>
        <v>0</v>
      </c>
      <c r="DG83" s="37">
        <f t="shared" si="99"/>
        <v>0</v>
      </c>
      <c r="DH83" s="37">
        <f t="shared" si="99"/>
        <v>0</v>
      </c>
      <c r="DI83" s="37">
        <f t="shared" si="99"/>
        <v>0</v>
      </c>
      <c r="DJ83" s="37">
        <f t="shared" si="99"/>
        <v>0</v>
      </c>
      <c r="DL83" s="29">
        <f t="shared" si="84"/>
        <v>6</v>
      </c>
      <c r="DM83" s="29">
        <f t="shared" si="84"/>
        <v>18</v>
      </c>
      <c r="DN83" s="29">
        <f t="shared" si="84"/>
        <v>10</v>
      </c>
      <c r="DO83" s="29">
        <f t="shared" si="84"/>
        <v>12</v>
      </c>
      <c r="DQ83" s="28">
        <f>DL83*DM83/'EQUIP SUM (UNCLASS)'!AD83</f>
        <v>24</v>
      </c>
      <c r="DR83" s="28">
        <f>DL83*DM83/'EQUIP SUM (UNCLASS)'!AD83</f>
        <v>24</v>
      </c>
      <c r="DS83" s="28">
        <f>DN83*DO83/'EQUIP SUM (UNCLASS)'!AD83</f>
        <v>26.666666666666668</v>
      </c>
      <c r="DT83" s="28">
        <f>DN83*DO83/'EQUIP SUM (UNCLASS)'!AD83</f>
        <v>26.666666666666668</v>
      </c>
    </row>
    <row r="84" spans="1:124" x14ac:dyDescent="0.25">
      <c r="A84" s="249"/>
      <c r="B84" s="102" t="s">
        <v>206</v>
      </c>
      <c r="C84" s="103" t="s">
        <v>179</v>
      </c>
      <c r="D84" s="106">
        <f>E5*G9</f>
        <v>0</v>
      </c>
      <c r="E84" s="106">
        <f>E6*G9</f>
        <v>0</v>
      </c>
      <c r="F84" s="106">
        <f>E7*G9</f>
        <v>0</v>
      </c>
      <c r="G84" s="250"/>
      <c r="I84" s="94" t="s">
        <v>290</v>
      </c>
      <c r="J84" s="94" t="s">
        <v>465</v>
      </c>
      <c r="K84" s="95" t="s">
        <v>74</v>
      </c>
      <c r="L84" s="96">
        <f>(CX84*'EQUIP SUM (UNCLASS)'!M84)+(CY84*'EQUIP SUM (UNCLASS)'!N84)+(CZ84*'EQUIP SUM (UNCLASS)'!I84)+(DA84*'EQUIP SUM (UNCLASS)'!Q84)+(DB84*'EQUIP SUM (UNCLASS)'!E84)+(DC84*'EQUIP SUM (UNCLASS)'!H84)+(DD84*'EQUIP SUM (UNCLASS)'!D84)+(DE84*'EQUIP SUM (UNCLASS)'!F84)+(DF84*'EQUIP SUM (UNCLASS)'!G84)+(DG84*'EQUIP SUM (UNCLASS)'!J84)+(DH84*'EQUIP SUM (UNCLASS)'!L84)+(DI84*'EQUIP SUM (UNCLASS)'!K84)+(DJ84*'EQUIP SUM (UNCLASS)'!T84)</f>
        <v>0</v>
      </c>
      <c r="M84" s="55">
        <f>'EQUIP SUM (UNCLASS)'!R84+'EQUIP SUM (UNCLASS)'!S84</f>
        <v>18</v>
      </c>
      <c r="N84" s="85">
        <f>'EQUIP SUM (UNCLASS)'!R84</f>
        <v>9</v>
      </c>
      <c r="O84" s="85">
        <f>'EQUIP SUM (UNCLASS)'!S84:S246</f>
        <v>9</v>
      </c>
      <c r="P84" s="37">
        <v>9</v>
      </c>
      <c r="Q84" s="37">
        <v>7</v>
      </c>
      <c r="R84" s="85">
        <f t="shared" si="76"/>
        <v>0</v>
      </c>
      <c r="S84" s="85">
        <f t="shared" si="76"/>
        <v>2</v>
      </c>
      <c r="T84" s="85">
        <f t="shared" si="81"/>
        <v>2</v>
      </c>
      <c r="U84" s="55">
        <f t="shared" si="77"/>
        <v>-16</v>
      </c>
      <c r="W84" s="37">
        <v>0</v>
      </c>
      <c r="X84" s="37">
        <v>0</v>
      </c>
      <c r="Y84" s="55">
        <f t="shared" si="82"/>
        <v>0</v>
      </c>
      <c r="AA84" s="34">
        <f>W84*'EQUIP SUM (UNCLASS)'!Z84</f>
        <v>0</v>
      </c>
      <c r="AB84" s="61">
        <f>X84*'EQUIP SUM (UNCLASS)'!Z84</f>
        <v>0</v>
      </c>
      <c r="AC84" s="34">
        <f>W84*'EQUIP SUM (UNCLASS)'!AA84</f>
        <v>0</v>
      </c>
      <c r="AD84" s="61">
        <f>X84*'EQUIP SUM (UNCLASS)'!AA84</f>
        <v>0</v>
      </c>
      <c r="AE84" s="34">
        <f>W84*'EQUIP SUM (UNCLASS)'!AB84</f>
        <v>0</v>
      </c>
      <c r="AF84" s="61">
        <f>X84*'EQUIP SUM (UNCLASS)'!AB84</f>
        <v>0</v>
      </c>
      <c r="AH84" s="34">
        <f>W84*'EQUIP SUM (UNCLASS)'!AC84</f>
        <v>0</v>
      </c>
      <c r="AI84" s="61">
        <f>X84*'EQUIP SUM (UNCLASS)'!AC84</f>
        <v>0</v>
      </c>
      <c r="AJ84" s="34">
        <f t="shared" si="78"/>
        <v>0</v>
      </c>
      <c r="AK84" s="61">
        <f t="shared" si="78"/>
        <v>0</v>
      </c>
      <c r="AL84" s="34">
        <f t="shared" si="79"/>
        <v>0</v>
      </c>
      <c r="AM84" s="61">
        <f t="shared" si="79"/>
        <v>0</v>
      </c>
      <c r="AO84" s="28">
        <f>W84*'EQUIP SUM (UNCLASS)'!AE84</f>
        <v>0</v>
      </c>
      <c r="AP84" s="61">
        <f>X84*'EQUIP SUM (UNCLASS)'!AE84</f>
        <v>0</v>
      </c>
      <c r="AQ84" s="28">
        <f>W84*'EQUIP SUM (UNCLASS)'!AF84</f>
        <v>0</v>
      </c>
      <c r="AR84" s="61">
        <f>X84*'EQUIP SUM (UNCLASS)'!AF84</f>
        <v>0</v>
      </c>
      <c r="AS84" s="28">
        <f>W84*'EQUIP SUM (UNCLASS)'!AG84</f>
        <v>0</v>
      </c>
      <c r="AT84" s="61">
        <f>X84*'EQUIP SUM (UNCLASS)'!AG84</f>
        <v>0</v>
      </c>
      <c r="AU84" s="28">
        <f>W84*'EQUIP SUM (UNCLASS)'!AH84</f>
        <v>0</v>
      </c>
      <c r="AV84" s="61">
        <f>X84*'EQUIP SUM (UNCLASS)'!AH84</f>
        <v>0</v>
      </c>
      <c r="AW84" s="28">
        <f>W84*'EQUIP SUM (UNCLASS)'!AI84/2000</f>
        <v>0</v>
      </c>
      <c r="AX84" s="61">
        <f>X84*'EQUIP SUM (UNCLASS)'!AI84/2000</f>
        <v>0</v>
      </c>
      <c r="AY84" s="28">
        <f>W84*'EQUIP SUM (UNCLASS)'!AJ84</f>
        <v>0</v>
      </c>
      <c r="AZ84" s="61">
        <f>X84*'EQUIP SUM (UNCLASS)'!AJ84</f>
        <v>0</v>
      </c>
      <c r="BA84" s="28">
        <f>W84*'EQUIP SUM (UNCLASS)'!AK84</f>
        <v>0</v>
      </c>
      <c r="BB84" s="61">
        <f>X84*'EQUIP SUM (UNCLASS)'!AK84</f>
        <v>0</v>
      </c>
      <c r="BC84" s="28">
        <f>W84*'EQUIP SUM (UNCLASS)'!AL84</f>
        <v>0</v>
      </c>
      <c r="BD84" s="61">
        <f>X84*'EQUIP SUM (UNCLASS)'!AL84</f>
        <v>0</v>
      </c>
      <c r="BE84" s="28">
        <f>W84*'EQUIP SUM (UNCLASS)'!AM84</f>
        <v>0</v>
      </c>
      <c r="BF84" s="61">
        <f>X84*'EQUIP SUM (UNCLASS)'!AM84</f>
        <v>0</v>
      </c>
      <c r="BH84" s="28">
        <f>Y84*'EQUIP SUM (UNCLASS)'!AO84</f>
        <v>0</v>
      </c>
      <c r="BI84" s="61">
        <f>Y84*'EQUIP SUM (UNCLASS)'!AP84</f>
        <v>0</v>
      </c>
      <c r="BJ84" s="28">
        <f>Y84*'EQUIP SUM (UNCLASS)'!AQ84</f>
        <v>0</v>
      </c>
      <c r="BK84" s="61">
        <f>Y84*'EQUIP SUM (UNCLASS)'!AR84</f>
        <v>0</v>
      </c>
      <c r="BL84" s="28">
        <f>Y84*'EQUIP SUM (UNCLASS)'!AS84</f>
        <v>0</v>
      </c>
      <c r="BM84" s="61">
        <f>Y84*'EQUIP SUM (UNCLASS)'!AT84</f>
        <v>0</v>
      </c>
      <c r="BO84" s="28">
        <f>W84*'EQUIP SUM (UNCLASS)'!AX84</f>
        <v>0</v>
      </c>
      <c r="BP84" s="61">
        <f>X84*'EQUIP SUM (UNCLASS)'!AX84</f>
        <v>0</v>
      </c>
      <c r="BQ84" s="28">
        <f>W84*'EQUIP SUM (UNCLASS)'!BB84</f>
        <v>0</v>
      </c>
      <c r="BR84" s="61">
        <f>X84*'EQUIP SUM (UNCLASS)'!BB84</f>
        <v>0</v>
      </c>
      <c r="CX84" s="37">
        <f t="shared" ref="CX84:DJ84" si="100">CX83</f>
        <v>0</v>
      </c>
      <c r="CY84" s="37">
        <f t="shared" si="100"/>
        <v>0</v>
      </c>
      <c r="CZ84" s="37">
        <f t="shared" si="100"/>
        <v>0</v>
      </c>
      <c r="DA84" s="37">
        <f t="shared" si="100"/>
        <v>0</v>
      </c>
      <c r="DB84" s="37">
        <f t="shared" si="100"/>
        <v>1</v>
      </c>
      <c r="DC84" s="37">
        <f t="shared" si="100"/>
        <v>0</v>
      </c>
      <c r="DD84" s="37">
        <f t="shared" si="100"/>
        <v>0</v>
      </c>
      <c r="DE84" s="37">
        <f t="shared" si="100"/>
        <v>0</v>
      </c>
      <c r="DF84" s="37">
        <f t="shared" si="100"/>
        <v>0</v>
      </c>
      <c r="DG84" s="37">
        <f t="shared" si="100"/>
        <v>0</v>
      </c>
      <c r="DH84" s="37">
        <f t="shared" si="100"/>
        <v>0</v>
      </c>
      <c r="DI84" s="37">
        <f t="shared" si="100"/>
        <v>0</v>
      </c>
      <c r="DJ84" s="37">
        <f t="shared" si="100"/>
        <v>0</v>
      </c>
      <c r="DL84" s="29">
        <f t="shared" ref="DL84:DO99" si="101">DL83</f>
        <v>6</v>
      </c>
      <c r="DM84" s="29">
        <f t="shared" si="101"/>
        <v>18</v>
      </c>
      <c r="DN84" s="29">
        <f t="shared" si="101"/>
        <v>10</v>
      </c>
      <c r="DO84" s="29">
        <f t="shared" si="101"/>
        <v>12</v>
      </c>
      <c r="DQ84" s="31"/>
      <c r="DR84" s="31"/>
    </row>
    <row r="85" spans="1:124" x14ac:dyDescent="0.25">
      <c r="A85" s="249"/>
      <c r="B85" s="102" t="s">
        <v>207</v>
      </c>
      <c r="C85" s="103" t="s">
        <v>212</v>
      </c>
      <c r="D85" s="106">
        <f>D84/2000</f>
        <v>0</v>
      </c>
      <c r="E85" s="106">
        <f>E84/2000</f>
        <v>0</v>
      </c>
      <c r="F85" s="106">
        <f>F84/2000</f>
        <v>0</v>
      </c>
      <c r="G85" s="250"/>
      <c r="I85" s="94" t="s">
        <v>291</v>
      </c>
      <c r="J85" s="94" t="s">
        <v>466</v>
      </c>
      <c r="K85" s="95" t="s">
        <v>90</v>
      </c>
      <c r="L85" s="96">
        <f>(CX85*'EQUIP SUM (UNCLASS)'!M85)+(CY85*'EQUIP SUM (UNCLASS)'!N85)+(CZ85*'EQUIP SUM (UNCLASS)'!I85)+(DA85*'EQUIP SUM (UNCLASS)'!Q85)+(DB85*'EQUIP SUM (UNCLASS)'!E85)+(DC85*'EQUIP SUM (UNCLASS)'!H85)+(DD85*'EQUIP SUM (UNCLASS)'!D85)+(DE85*'EQUIP SUM (UNCLASS)'!F85)+(DF85*'EQUIP SUM (UNCLASS)'!G85)+(DG85*'EQUIP SUM (UNCLASS)'!J85)+(DH85*'EQUIP SUM (UNCLASS)'!L85)+(DI85*'EQUIP SUM (UNCLASS)'!K85)+(DJ85*'EQUIP SUM (UNCLASS)'!T85)</f>
        <v>0</v>
      </c>
      <c r="M85" s="55">
        <f>'EQUIP SUM (UNCLASS)'!R85+'EQUIP SUM (UNCLASS)'!S85</f>
        <v>4</v>
      </c>
      <c r="N85" s="85">
        <f>'EQUIP SUM (UNCLASS)'!R85</f>
        <v>2</v>
      </c>
      <c r="O85" s="85">
        <f>'EQUIP SUM (UNCLASS)'!S85:S247</f>
        <v>2</v>
      </c>
      <c r="P85" s="37">
        <v>2</v>
      </c>
      <c r="Q85" s="37">
        <v>2</v>
      </c>
      <c r="R85" s="85">
        <f t="shared" si="76"/>
        <v>0</v>
      </c>
      <c r="S85" s="85">
        <f t="shared" si="76"/>
        <v>0</v>
      </c>
      <c r="T85" s="85">
        <f t="shared" si="81"/>
        <v>0</v>
      </c>
      <c r="U85" s="55">
        <f t="shared" si="77"/>
        <v>-4</v>
      </c>
      <c r="W85" s="37">
        <v>0</v>
      </c>
      <c r="X85" s="37">
        <v>0</v>
      </c>
      <c r="Y85" s="55">
        <f t="shared" si="82"/>
        <v>0</v>
      </c>
      <c r="AA85" s="34">
        <f>W85*'EQUIP SUM (UNCLASS)'!Z85</f>
        <v>0</v>
      </c>
      <c r="AB85" s="61">
        <f>X85*'EQUIP SUM (UNCLASS)'!Z85</f>
        <v>0</v>
      </c>
      <c r="AC85" s="34">
        <f>W85*'EQUIP SUM (UNCLASS)'!AA85</f>
        <v>0</v>
      </c>
      <c r="AD85" s="61">
        <f>X85*'EQUIP SUM (UNCLASS)'!AA85</f>
        <v>0</v>
      </c>
      <c r="AE85" s="34">
        <f>W85*'EQUIP SUM (UNCLASS)'!AB85</f>
        <v>0</v>
      </c>
      <c r="AF85" s="61">
        <f>X85*'EQUIP SUM (UNCLASS)'!AB85</f>
        <v>0</v>
      </c>
      <c r="AH85" s="34">
        <f>W85*'EQUIP SUM (UNCLASS)'!AC85</f>
        <v>0</v>
      </c>
      <c r="AI85" s="61">
        <f>X85*'EQUIP SUM (UNCLASS)'!AC85</f>
        <v>0</v>
      </c>
      <c r="AJ85" s="34">
        <f t="shared" si="78"/>
        <v>0</v>
      </c>
      <c r="AK85" s="61">
        <f t="shared" si="78"/>
        <v>0</v>
      </c>
      <c r="AL85" s="34">
        <f t="shared" si="79"/>
        <v>0</v>
      </c>
      <c r="AM85" s="61">
        <f t="shared" si="79"/>
        <v>0</v>
      </c>
      <c r="AO85" s="28">
        <f>W85*'EQUIP SUM (UNCLASS)'!AE85</f>
        <v>0</v>
      </c>
      <c r="AP85" s="61">
        <f>X85*'EQUIP SUM (UNCLASS)'!AE85</f>
        <v>0</v>
      </c>
      <c r="AQ85" s="28">
        <f>W85*'EQUIP SUM (UNCLASS)'!AF85</f>
        <v>0</v>
      </c>
      <c r="AR85" s="61">
        <f>X85*'EQUIP SUM (UNCLASS)'!AF85</f>
        <v>0</v>
      </c>
      <c r="AS85" s="28">
        <f>W85*'EQUIP SUM (UNCLASS)'!AG85</f>
        <v>0</v>
      </c>
      <c r="AT85" s="61">
        <f>X85*'EQUIP SUM (UNCLASS)'!AG85</f>
        <v>0</v>
      </c>
      <c r="AU85" s="28">
        <f>W85*'EQUIP SUM (UNCLASS)'!AH85</f>
        <v>0</v>
      </c>
      <c r="AV85" s="61">
        <f>X85*'EQUIP SUM (UNCLASS)'!AH85</f>
        <v>0</v>
      </c>
      <c r="AW85" s="28">
        <f>W85*'EQUIP SUM (UNCLASS)'!AI85/2000</f>
        <v>0</v>
      </c>
      <c r="AX85" s="61">
        <f>X85*'EQUIP SUM (UNCLASS)'!AI85/2000</f>
        <v>0</v>
      </c>
      <c r="AY85" s="28">
        <f>W85*'EQUIP SUM (UNCLASS)'!AJ85</f>
        <v>0</v>
      </c>
      <c r="AZ85" s="61">
        <f>X85*'EQUIP SUM (UNCLASS)'!AJ85</f>
        <v>0</v>
      </c>
      <c r="BA85" s="28">
        <f>W85*'EQUIP SUM (UNCLASS)'!AK85</f>
        <v>0</v>
      </c>
      <c r="BB85" s="61">
        <f>X85*'EQUIP SUM (UNCLASS)'!AK85</f>
        <v>0</v>
      </c>
      <c r="BC85" s="28">
        <f>W85*'EQUIP SUM (UNCLASS)'!AL85</f>
        <v>0</v>
      </c>
      <c r="BD85" s="61">
        <f>X85*'EQUIP SUM (UNCLASS)'!AL85</f>
        <v>0</v>
      </c>
      <c r="BE85" s="28">
        <f>W85*'EQUIP SUM (UNCLASS)'!AM85</f>
        <v>0</v>
      </c>
      <c r="BF85" s="61">
        <f>X85*'EQUIP SUM (UNCLASS)'!AM85</f>
        <v>0</v>
      </c>
      <c r="BH85" s="28">
        <f>Y85*'EQUIP SUM (UNCLASS)'!AO85</f>
        <v>0</v>
      </c>
      <c r="BI85" s="61">
        <f>Y85*'EQUIP SUM (UNCLASS)'!AP85</f>
        <v>0</v>
      </c>
      <c r="BJ85" s="28">
        <f>Y85*'EQUIP SUM (UNCLASS)'!AQ85</f>
        <v>0</v>
      </c>
      <c r="BK85" s="61">
        <f>Y85*'EQUIP SUM (UNCLASS)'!AR85</f>
        <v>0</v>
      </c>
      <c r="BL85" s="28">
        <f>Y85*'EQUIP SUM (UNCLASS)'!AS85</f>
        <v>0</v>
      </c>
      <c r="BM85" s="61">
        <f>Y85*'EQUIP SUM (UNCLASS)'!AT85</f>
        <v>0</v>
      </c>
      <c r="BO85" s="28">
        <f>W85*'EQUIP SUM (UNCLASS)'!AX85</f>
        <v>0</v>
      </c>
      <c r="BP85" s="61">
        <f>X85*'EQUIP SUM (UNCLASS)'!AX85</f>
        <v>0</v>
      </c>
      <c r="BQ85" s="28">
        <f>W85*'EQUIP SUM (UNCLASS)'!BB85</f>
        <v>0</v>
      </c>
      <c r="BR85" s="61">
        <f>X85*'EQUIP SUM (UNCLASS)'!BB85</f>
        <v>0</v>
      </c>
      <c r="CX85" s="37">
        <f t="shared" ref="CX85:DJ85" si="102">CX83</f>
        <v>0</v>
      </c>
      <c r="CY85" s="37">
        <f t="shared" si="102"/>
        <v>0</v>
      </c>
      <c r="CZ85" s="37">
        <f t="shared" si="102"/>
        <v>0</v>
      </c>
      <c r="DA85" s="37">
        <f t="shared" si="102"/>
        <v>0</v>
      </c>
      <c r="DB85" s="37">
        <f t="shared" si="102"/>
        <v>1</v>
      </c>
      <c r="DC85" s="37">
        <f t="shared" si="102"/>
        <v>0</v>
      </c>
      <c r="DD85" s="37">
        <f t="shared" si="102"/>
        <v>0</v>
      </c>
      <c r="DE85" s="37">
        <f t="shared" si="102"/>
        <v>0</v>
      </c>
      <c r="DF85" s="37">
        <f t="shared" si="102"/>
        <v>0</v>
      </c>
      <c r="DG85" s="37">
        <f t="shared" si="102"/>
        <v>0</v>
      </c>
      <c r="DH85" s="37">
        <f t="shared" si="102"/>
        <v>0</v>
      </c>
      <c r="DI85" s="37">
        <f t="shared" si="102"/>
        <v>0</v>
      </c>
      <c r="DJ85" s="37">
        <f t="shared" si="102"/>
        <v>0</v>
      </c>
      <c r="DL85" s="29">
        <f t="shared" si="101"/>
        <v>6</v>
      </c>
      <c r="DM85" s="29">
        <f t="shared" si="101"/>
        <v>18</v>
      </c>
      <c r="DN85" s="29">
        <f t="shared" si="101"/>
        <v>10</v>
      </c>
      <c r="DO85" s="29">
        <f t="shared" si="101"/>
        <v>12</v>
      </c>
      <c r="DQ85" s="31"/>
      <c r="DR85" s="31"/>
    </row>
    <row r="86" spans="1:124" x14ac:dyDescent="0.25">
      <c r="A86" s="249"/>
      <c r="B86" s="105"/>
      <c r="C86" s="103" t="s">
        <v>180</v>
      </c>
      <c r="D86" s="106">
        <f>D85/7</f>
        <v>0</v>
      </c>
      <c r="E86" s="106">
        <f>E85/7</f>
        <v>0</v>
      </c>
      <c r="F86" s="106">
        <f>F85/7</f>
        <v>0</v>
      </c>
      <c r="G86" s="250"/>
      <c r="I86" s="94" t="s">
        <v>292</v>
      </c>
      <c r="J86" s="94" t="s">
        <v>467</v>
      </c>
      <c r="K86" s="95" t="s">
        <v>90</v>
      </c>
      <c r="L86" s="96">
        <f>(CX86*'EQUIP SUM (UNCLASS)'!M86)+(CY86*'EQUIP SUM (UNCLASS)'!N86)+(CZ86*'EQUIP SUM (UNCLASS)'!I86)+(DA86*'EQUIP SUM (UNCLASS)'!Q86)+(DB86*'EQUIP SUM (UNCLASS)'!E86)+(DC86*'EQUIP SUM (UNCLASS)'!H86)+(DD86*'EQUIP SUM (UNCLASS)'!D86)+(DE86*'EQUIP SUM (UNCLASS)'!F86)+(DF86*'EQUIP SUM (UNCLASS)'!G86)+(DG86*'EQUIP SUM (UNCLASS)'!J86)+(DH86*'EQUIP SUM (UNCLASS)'!L86)+(DI86*'EQUIP SUM (UNCLASS)'!K86)+(DJ86*'EQUIP SUM (UNCLASS)'!T86)</f>
        <v>6</v>
      </c>
      <c r="M86" s="55">
        <f>'EQUIP SUM (UNCLASS)'!R86+'EQUIP SUM (UNCLASS)'!S86</f>
        <v>0</v>
      </c>
      <c r="N86" s="85">
        <f>'EQUIP SUM (UNCLASS)'!R86</f>
        <v>0</v>
      </c>
      <c r="O86" s="85">
        <f>'EQUIP SUM (UNCLASS)'!S86:S248</f>
        <v>0</v>
      </c>
      <c r="P86" s="37">
        <v>0</v>
      </c>
      <c r="Q86" s="37">
        <v>0</v>
      </c>
      <c r="R86" s="85">
        <f t="shared" si="76"/>
        <v>0</v>
      </c>
      <c r="S86" s="85">
        <f t="shared" si="76"/>
        <v>0</v>
      </c>
      <c r="T86" s="85">
        <f t="shared" si="81"/>
        <v>0</v>
      </c>
      <c r="U86" s="55">
        <f t="shared" si="77"/>
        <v>6</v>
      </c>
      <c r="W86" s="37">
        <v>0</v>
      </c>
      <c r="X86" s="37">
        <v>0</v>
      </c>
      <c r="Y86" s="55">
        <f t="shared" si="82"/>
        <v>0</v>
      </c>
      <c r="AA86" s="34">
        <f>W86*'EQUIP SUM (UNCLASS)'!Z86</f>
        <v>0</v>
      </c>
      <c r="AB86" s="61">
        <f>X86*'EQUIP SUM (UNCLASS)'!Z86</f>
        <v>0</v>
      </c>
      <c r="AC86" s="34">
        <f>W86*'EQUIP SUM (UNCLASS)'!AA86</f>
        <v>0</v>
      </c>
      <c r="AD86" s="61">
        <f>X86*'EQUIP SUM (UNCLASS)'!AA86</f>
        <v>0</v>
      </c>
      <c r="AE86" s="34">
        <f>W86*'EQUIP SUM (UNCLASS)'!AB86</f>
        <v>0</v>
      </c>
      <c r="AF86" s="61">
        <f>X86*'EQUIP SUM (UNCLASS)'!AB86</f>
        <v>0</v>
      </c>
      <c r="AH86" s="34">
        <f>W86*'EQUIP SUM (UNCLASS)'!AC86</f>
        <v>0</v>
      </c>
      <c r="AI86" s="61">
        <f>X86*'EQUIP SUM (UNCLASS)'!AC86</f>
        <v>0</v>
      </c>
      <c r="AJ86" s="34">
        <f t="shared" si="78"/>
        <v>0</v>
      </c>
      <c r="AK86" s="61">
        <f t="shared" si="78"/>
        <v>0</v>
      </c>
      <c r="AL86" s="34">
        <f t="shared" si="79"/>
        <v>0</v>
      </c>
      <c r="AM86" s="61">
        <f t="shared" si="79"/>
        <v>0</v>
      </c>
      <c r="AO86" s="28">
        <f>W86*'EQUIP SUM (UNCLASS)'!AE86</f>
        <v>0</v>
      </c>
      <c r="AP86" s="61">
        <f>X86*'EQUIP SUM (UNCLASS)'!AE86</f>
        <v>0</v>
      </c>
      <c r="AQ86" s="28">
        <f>W86*'EQUIP SUM (UNCLASS)'!AF86</f>
        <v>0</v>
      </c>
      <c r="AR86" s="61">
        <f>X86*'EQUIP SUM (UNCLASS)'!AF86</f>
        <v>0</v>
      </c>
      <c r="AS86" s="28">
        <f>W86*'EQUIP SUM (UNCLASS)'!AG86</f>
        <v>0</v>
      </c>
      <c r="AT86" s="61">
        <f>X86*'EQUIP SUM (UNCLASS)'!AG86</f>
        <v>0</v>
      </c>
      <c r="AU86" s="28">
        <f>W86*'EQUIP SUM (UNCLASS)'!AH86</f>
        <v>0</v>
      </c>
      <c r="AV86" s="61">
        <f>X86*'EQUIP SUM (UNCLASS)'!AH86</f>
        <v>0</v>
      </c>
      <c r="AW86" s="28">
        <f>W86*'EQUIP SUM (UNCLASS)'!AI86/2000</f>
        <v>0</v>
      </c>
      <c r="AX86" s="61">
        <f>X86*'EQUIP SUM (UNCLASS)'!AI86/2000</f>
        <v>0</v>
      </c>
      <c r="AY86" s="28">
        <f>W86*'EQUIP SUM (UNCLASS)'!AJ86</f>
        <v>0</v>
      </c>
      <c r="AZ86" s="61">
        <f>X86*'EQUIP SUM (UNCLASS)'!AJ86</f>
        <v>0</v>
      </c>
      <c r="BA86" s="28">
        <f>W86*'EQUIP SUM (UNCLASS)'!AK86</f>
        <v>0</v>
      </c>
      <c r="BB86" s="61">
        <f>X86*'EQUIP SUM (UNCLASS)'!AK86</f>
        <v>0</v>
      </c>
      <c r="BC86" s="28">
        <f>W86*'EQUIP SUM (UNCLASS)'!AL86</f>
        <v>0</v>
      </c>
      <c r="BD86" s="61">
        <f>X86*'EQUIP SUM (UNCLASS)'!AL86</f>
        <v>0</v>
      </c>
      <c r="BE86" s="28">
        <f>W86*'EQUIP SUM (UNCLASS)'!AM86</f>
        <v>0</v>
      </c>
      <c r="BF86" s="61">
        <f>X86*'EQUIP SUM (UNCLASS)'!AM86</f>
        <v>0</v>
      </c>
      <c r="BH86" s="28">
        <f>Y86*'EQUIP SUM (UNCLASS)'!AO86</f>
        <v>0</v>
      </c>
      <c r="BI86" s="61">
        <f>Y86*'EQUIP SUM (UNCLASS)'!AP86</f>
        <v>0</v>
      </c>
      <c r="BJ86" s="28">
        <f>Y86*'EQUIP SUM (UNCLASS)'!AQ86</f>
        <v>0</v>
      </c>
      <c r="BK86" s="61">
        <f>Y86*'EQUIP SUM (UNCLASS)'!AR86</f>
        <v>0</v>
      </c>
      <c r="BL86" s="28">
        <f>Y86*'EQUIP SUM (UNCLASS)'!AS86</f>
        <v>0</v>
      </c>
      <c r="BM86" s="61">
        <f>Y86*'EQUIP SUM (UNCLASS)'!AT86</f>
        <v>0</v>
      </c>
      <c r="BO86" s="28">
        <f>W86*'EQUIP SUM (UNCLASS)'!AX86</f>
        <v>0</v>
      </c>
      <c r="BP86" s="61">
        <f>X86*'EQUIP SUM (UNCLASS)'!AX86</f>
        <v>0</v>
      </c>
      <c r="BQ86" s="28">
        <f>W86*'EQUIP SUM (UNCLASS)'!BB86</f>
        <v>0</v>
      </c>
      <c r="BR86" s="61">
        <f>X86*'EQUIP SUM (UNCLASS)'!BB86</f>
        <v>0</v>
      </c>
      <c r="CX86" s="37">
        <f t="shared" ref="CX86:DJ86" si="103">CX85</f>
        <v>0</v>
      </c>
      <c r="CY86" s="37">
        <f t="shared" si="103"/>
        <v>0</v>
      </c>
      <c r="CZ86" s="37">
        <f t="shared" si="103"/>
        <v>0</v>
      </c>
      <c r="DA86" s="37">
        <f t="shared" si="103"/>
        <v>0</v>
      </c>
      <c r="DB86" s="37">
        <f t="shared" si="103"/>
        <v>1</v>
      </c>
      <c r="DC86" s="37">
        <f t="shared" si="103"/>
        <v>0</v>
      </c>
      <c r="DD86" s="37">
        <f t="shared" si="103"/>
        <v>0</v>
      </c>
      <c r="DE86" s="37">
        <f t="shared" si="103"/>
        <v>0</v>
      </c>
      <c r="DF86" s="37">
        <f t="shared" si="103"/>
        <v>0</v>
      </c>
      <c r="DG86" s="37">
        <f t="shared" si="103"/>
        <v>0</v>
      </c>
      <c r="DH86" s="37">
        <f t="shared" si="103"/>
        <v>0</v>
      </c>
      <c r="DI86" s="37">
        <f t="shared" si="103"/>
        <v>0</v>
      </c>
      <c r="DJ86" s="37">
        <f t="shared" si="103"/>
        <v>0</v>
      </c>
      <c r="DL86" s="29">
        <f t="shared" si="101"/>
        <v>6</v>
      </c>
      <c r="DM86" s="29">
        <f t="shared" si="101"/>
        <v>18</v>
      </c>
      <c r="DN86" s="29">
        <f t="shared" si="101"/>
        <v>10</v>
      </c>
      <c r="DO86" s="29">
        <f t="shared" si="101"/>
        <v>12</v>
      </c>
      <c r="DQ86" s="31"/>
      <c r="DR86" s="31"/>
    </row>
    <row r="87" spans="1:124" x14ac:dyDescent="0.25">
      <c r="A87" s="249"/>
      <c r="B87" s="242" t="s">
        <v>209</v>
      </c>
      <c r="C87" s="242"/>
      <c r="D87" s="242"/>
      <c r="E87" s="242"/>
      <c r="F87" s="242"/>
      <c r="G87" s="250"/>
      <c r="I87" s="94" t="s">
        <v>293</v>
      </c>
      <c r="J87" s="94" t="s">
        <v>468</v>
      </c>
      <c r="K87" s="107" t="s">
        <v>90</v>
      </c>
      <c r="L87" s="96">
        <f>(CX87*'EQUIP SUM (UNCLASS)'!M87)+(CY87*'EQUIP SUM (UNCLASS)'!N87)+(CZ87*'EQUIP SUM (UNCLASS)'!I87)+(DA87*'EQUIP SUM (UNCLASS)'!Q87)+(DB87*'EQUIP SUM (UNCLASS)'!E87)+(DC87*'EQUIP SUM (UNCLASS)'!H87)+(DD87*'EQUIP SUM (UNCLASS)'!D87)+(DE87*'EQUIP SUM (UNCLASS)'!F87)+(DF87*'EQUIP SUM (UNCLASS)'!G87)+(DG87*'EQUIP SUM (UNCLASS)'!J87)+(DH87*'EQUIP SUM (UNCLASS)'!L87)+(DI87*'EQUIP SUM (UNCLASS)'!K87)+(DJ87*'EQUIP SUM (UNCLASS)'!T87)</f>
        <v>0</v>
      </c>
      <c r="M87" s="55">
        <f>'EQUIP SUM (UNCLASS)'!R87+'EQUIP SUM (UNCLASS)'!S87</f>
        <v>0</v>
      </c>
      <c r="N87" s="85">
        <f>'EQUIP SUM (UNCLASS)'!R87</f>
        <v>0</v>
      </c>
      <c r="O87" s="85">
        <f>'EQUIP SUM (UNCLASS)'!S87:S249</f>
        <v>0</v>
      </c>
      <c r="P87" s="37">
        <v>0</v>
      </c>
      <c r="Q87" s="37">
        <v>0</v>
      </c>
      <c r="R87" s="85">
        <f t="shared" si="76"/>
        <v>0</v>
      </c>
      <c r="S87" s="85">
        <f t="shared" si="76"/>
        <v>0</v>
      </c>
      <c r="T87" s="85">
        <f t="shared" si="81"/>
        <v>0</v>
      </c>
      <c r="U87" s="55">
        <f t="shared" si="77"/>
        <v>0</v>
      </c>
      <c r="W87" s="37">
        <v>0</v>
      </c>
      <c r="X87" s="37">
        <v>0</v>
      </c>
      <c r="Y87" s="55">
        <f t="shared" si="82"/>
        <v>0</v>
      </c>
      <c r="AA87" s="34">
        <f>W87*'EQUIP SUM (UNCLASS)'!Z87</f>
        <v>0</v>
      </c>
      <c r="AB87" s="61">
        <f>X87*'EQUIP SUM (UNCLASS)'!Z87</f>
        <v>0</v>
      </c>
      <c r="AC87" s="34">
        <f>W87*'EQUIP SUM (UNCLASS)'!AA87</f>
        <v>0</v>
      </c>
      <c r="AD87" s="61">
        <f>X87*'EQUIP SUM (UNCLASS)'!AA87</f>
        <v>0</v>
      </c>
      <c r="AE87" s="34">
        <f>W87*'EQUIP SUM (UNCLASS)'!AB87</f>
        <v>0</v>
      </c>
      <c r="AF87" s="61">
        <f>X87*'EQUIP SUM (UNCLASS)'!AB87</f>
        <v>0</v>
      </c>
      <c r="AH87" s="34">
        <f>W87*'EQUIP SUM (UNCLASS)'!AC87</f>
        <v>0</v>
      </c>
      <c r="AI87" s="61">
        <f>X87*'EQUIP SUM (UNCLASS)'!AC87</f>
        <v>0</v>
      </c>
      <c r="AJ87" s="34">
        <f t="shared" si="78"/>
        <v>0</v>
      </c>
      <c r="AK87" s="61">
        <f t="shared" si="78"/>
        <v>0</v>
      </c>
      <c r="AL87" s="34">
        <f t="shared" si="79"/>
        <v>0</v>
      </c>
      <c r="AM87" s="61">
        <f t="shared" si="79"/>
        <v>0</v>
      </c>
      <c r="AO87" s="28">
        <f>W87*'EQUIP SUM (UNCLASS)'!AE87</f>
        <v>0</v>
      </c>
      <c r="AP87" s="61">
        <f>X87*'EQUIP SUM (UNCLASS)'!AE87</f>
        <v>0</v>
      </c>
      <c r="AQ87" s="28">
        <f>W87*'EQUIP SUM (UNCLASS)'!AF87</f>
        <v>0</v>
      </c>
      <c r="AR87" s="61">
        <f>X87*'EQUIP SUM (UNCLASS)'!AF87</f>
        <v>0</v>
      </c>
      <c r="AS87" s="28">
        <f>W87*'EQUIP SUM (UNCLASS)'!AG87</f>
        <v>0</v>
      </c>
      <c r="AT87" s="61">
        <f>X87*'EQUIP SUM (UNCLASS)'!AG87</f>
        <v>0</v>
      </c>
      <c r="AU87" s="28">
        <f>W87*'EQUIP SUM (UNCLASS)'!AH87</f>
        <v>0</v>
      </c>
      <c r="AV87" s="61">
        <f>X87*'EQUIP SUM (UNCLASS)'!AH87</f>
        <v>0</v>
      </c>
      <c r="AW87" s="28">
        <f>W87*'EQUIP SUM (UNCLASS)'!AI87/2000</f>
        <v>0</v>
      </c>
      <c r="AX87" s="61">
        <f>X87*'EQUIP SUM (UNCLASS)'!AI87/2000</f>
        <v>0</v>
      </c>
      <c r="AY87" s="28">
        <f>W87*'EQUIP SUM (UNCLASS)'!AJ87</f>
        <v>0</v>
      </c>
      <c r="AZ87" s="61">
        <f>X87*'EQUIP SUM (UNCLASS)'!AJ87</f>
        <v>0</v>
      </c>
      <c r="BA87" s="28">
        <f>W87*'EQUIP SUM (UNCLASS)'!AK87</f>
        <v>0</v>
      </c>
      <c r="BB87" s="61">
        <f>X87*'EQUIP SUM (UNCLASS)'!AK87</f>
        <v>0</v>
      </c>
      <c r="BC87" s="28">
        <f>W87*'EQUIP SUM (UNCLASS)'!AL87</f>
        <v>0</v>
      </c>
      <c r="BD87" s="61">
        <f>X87*'EQUIP SUM (UNCLASS)'!AL87</f>
        <v>0</v>
      </c>
      <c r="BE87" s="28">
        <f>W87*'EQUIP SUM (UNCLASS)'!AM87</f>
        <v>0</v>
      </c>
      <c r="BF87" s="61">
        <f>X87*'EQUIP SUM (UNCLASS)'!AM87</f>
        <v>0</v>
      </c>
      <c r="BH87" s="28">
        <f>Y87*'EQUIP SUM (UNCLASS)'!AO87</f>
        <v>0</v>
      </c>
      <c r="BI87" s="61">
        <f>Y87*'EQUIP SUM (UNCLASS)'!AP87</f>
        <v>0</v>
      </c>
      <c r="BJ87" s="28">
        <f>Y87*'EQUIP SUM (UNCLASS)'!AQ87</f>
        <v>0</v>
      </c>
      <c r="BK87" s="61">
        <f>Y87*'EQUIP SUM (UNCLASS)'!AR87</f>
        <v>0</v>
      </c>
      <c r="BL87" s="28">
        <f>Y87*'EQUIP SUM (UNCLASS)'!AS87</f>
        <v>0</v>
      </c>
      <c r="BM87" s="61">
        <f>Y87*'EQUIP SUM (UNCLASS)'!AT87</f>
        <v>0</v>
      </c>
      <c r="BO87" s="28">
        <f>W87*'EQUIP SUM (UNCLASS)'!AX87</f>
        <v>0</v>
      </c>
      <c r="BP87" s="61">
        <f>X87*'EQUIP SUM (UNCLASS)'!AX87</f>
        <v>0</v>
      </c>
      <c r="BQ87" s="28">
        <f>W87*'EQUIP SUM (UNCLASS)'!BB87</f>
        <v>0</v>
      </c>
      <c r="BR87" s="61">
        <f>X87*'EQUIP SUM (UNCLASS)'!BB87</f>
        <v>0</v>
      </c>
      <c r="CX87" s="37">
        <f t="shared" ref="CX87:DJ87" si="104">CX85</f>
        <v>0</v>
      </c>
      <c r="CY87" s="37">
        <f t="shared" si="104"/>
        <v>0</v>
      </c>
      <c r="CZ87" s="37">
        <f t="shared" si="104"/>
        <v>0</v>
      </c>
      <c r="DA87" s="37">
        <f t="shared" si="104"/>
        <v>0</v>
      </c>
      <c r="DB87" s="37">
        <f t="shared" si="104"/>
        <v>1</v>
      </c>
      <c r="DC87" s="37">
        <f t="shared" si="104"/>
        <v>0</v>
      </c>
      <c r="DD87" s="37">
        <f t="shared" si="104"/>
        <v>0</v>
      </c>
      <c r="DE87" s="37">
        <f t="shared" si="104"/>
        <v>0</v>
      </c>
      <c r="DF87" s="37">
        <f t="shared" si="104"/>
        <v>0</v>
      </c>
      <c r="DG87" s="37">
        <f t="shared" si="104"/>
        <v>0</v>
      </c>
      <c r="DH87" s="37">
        <f t="shared" si="104"/>
        <v>0</v>
      </c>
      <c r="DI87" s="37">
        <f t="shared" si="104"/>
        <v>0</v>
      </c>
      <c r="DJ87" s="37">
        <f t="shared" si="104"/>
        <v>0</v>
      </c>
      <c r="DL87" s="29">
        <f t="shared" si="101"/>
        <v>6</v>
      </c>
      <c r="DM87" s="29">
        <f t="shared" si="101"/>
        <v>18</v>
      </c>
      <c r="DN87" s="29">
        <f t="shared" si="101"/>
        <v>10</v>
      </c>
      <c r="DO87" s="29">
        <f t="shared" si="101"/>
        <v>12</v>
      </c>
      <c r="DQ87" s="31"/>
      <c r="DR87" s="31"/>
    </row>
    <row r="88" spans="1:124" x14ac:dyDescent="0.25">
      <c r="A88" s="249"/>
      <c r="B88" s="101" t="s">
        <v>140</v>
      </c>
      <c r="C88" s="58" t="s">
        <v>150</v>
      </c>
      <c r="D88" s="58" t="s">
        <v>147</v>
      </c>
      <c r="E88" s="58" t="s">
        <v>146</v>
      </c>
      <c r="F88" s="58" t="s">
        <v>148</v>
      </c>
      <c r="G88" s="250"/>
      <c r="I88" s="94" t="s">
        <v>294</v>
      </c>
      <c r="J88" s="94" t="s">
        <v>473</v>
      </c>
      <c r="K88" s="95" t="s">
        <v>90</v>
      </c>
      <c r="L88" s="96">
        <f>(CX88*'EQUIP SUM (UNCLASS)'!M88)+(CY88*'EQUIP SUM (UNCLASS)'!N88)+(CZ88*'EQUIP SUM (UNCLASS)'!I88)+(DA88*'EQUIP SUM (UNCLASS)'!Q88)+(DB88*'EQUIP SUM (UNCLASS)'!E88)+(DC88*'EQUIP SUM (UNCLASS)'!H88)+(DD88*'EQUIP SUM (UNCLASS)'!D88)+(DE88*'EQUIP SUM (UNCLASS)'!F88)+(DF88*'EQUIP SUM (UNCLASS)'!G88)+(DG88*'EQUIP SUM (UNCLASS)'!J88)+(DH88*'EQUIP SUM (UNCLASS)'!L88)+(DI88*'EQUIP SUM (UNCLASS)'!K88)+(DJ88*'EQUIP SUM (UNCLASS)'!T88)</f>
        <v>27</v>
      </c>
      <c r="M88" s="55">
        <f>'EQUIP SUM (UNCLASS)'!R88+'EQUIP SUM (UNCLASS)'!S88</f>
        <v>100</v>
      </c>
      <c r="N88" s="85">
        <f>'EQUIP SUM (UNCLASS)'!R88</f>
        <v>50</v>
      </c>
      <c r="O88" s="85">
        <f>'EQUIP SUM (UNCLASS)'!S88:S250</f>
        <v>50</v>
      </c>
      <c r="P88" s="37">
        <v>50</v>
      </c>
      <c r="Q88" s="37">
        <v>3</v>
      </c>
      <c r="R88" s="85">
        <f t="shared" si="76"/>
        <v>0</v>
      </c>
      <c r="S88" s="85">
        <f t="shared" si="76"/>
        <v>47</v>
      </c>
      <c r="T88" s="85">
        <f t="shared" si="81"/>
        <v>47</v>
      </c>
      <c r="U88" s="55">
        <f t="shared" si="77"/>
        <v>-26</v>
      </c>
      <c r="W88" s="37">
        <v>0</v>
      </c>
      <c r="X88" s="37">
        <v>0</v>
      </c>
      <c r="Y88" s="55">
        <f t="shared" si="82"/>
        <v>0</v>
      </c>
      <c r="AA88" s="34">
        <f>W88*'EQUIP SUM (UNCLASS)'!Z88</f>
        <v>0</v>
      </c>
      <c r="AB88" s="61">
        <f>X88*'EQUIP SUM (UNCLASS)'!Z88</f>
        <v>0</v>
      </c>
      <c r="AC88" s="34">
        <f>W88*'EQUIP SUM (UNCLASS)'!AA88</f>
        <v>0</v>
      </c>
      <c r="AD88" s="61">
        <f>X88*'EQUIP SUM (UNCLASS)'!AA88</f>
        <v>0</v>
      </c>
      <c r="AE88" s="34">
        <f>W88*'EQUIP SUM (UNCLASS)'!AB88</f>
        <v>0</v>
      </c>
      <c r="AF88" s="61">
        <f>X88*'EQUIP SUM (UNCLASS)'!AB88</f>
        <v>0</v>
      </c>
      <c r="AH88" s="34">
        <f>W88*'EQUIP SUM (UNCLASS)'!AC88</f>
        <v>0</v>
      </c>
      <c r="AI88" s="61">
        <f>X88*'EQUIP SUM (UNCLASS)'!AC88</f>
        <v>0</v>
      </c>
      <c r="AJ88" s="34">
        <f t="shared" si="78"/>
        <v>0</v>
      </c>
      <c r="AK88" s="61">
        <f t="shared" si="78"/>
        <v>0</v>
      </c>
      <c r="AL88" s="34">
        <f t="shared" si="79"/>
        <v>0</v>
      </c>
      <c r="AM88" s="61">
        <f t="shared" si="79"/>
        <v>0</v>
      </c>
      <c r="AO88" s="28">
        <f>W88*'EQUIP SUM (UNCLASS)'!AE88</f>
        <v>0</v>
      </c>
      <c r="AP88" s="61">
        <f>X88*'EQUIP SUM (UNCLASS)'!AE88</f>
        <v>0</v>
      </c>
      <c r="AQ88" s="28">
        <f>W88*'EQUIP SUM (UNCLASS)'!AF88</f>
        <v>0</v>
      </c>
      <c r="AR88" s="61">
        <f>X88*'EQUIP SUM (UNCLASS)'!AF88</f>
        <v>0</v>
      </c>
      <c r="AS88" s="28">
        <f>W88*'EQUIP SUM (UNCLASS)'!AG88</f>
        <v>0</v>
      </c>
      <c r="AT88" s="61">
        <f>X88*'EQUIP SUM (UNCLASS)'!AG88</f>
        <v>0</v>
      </c>
      <c r="AU88" s="28">
        <f>W88*'EQUIP SUM (UNCLASS)'!AH88</f>
        <v>0</v>
      </c>
      <c r="AV88" s="61">
        <f>X88*'EQUIP SUM (UNCLASS)'!AH88</f>
        <v>0</v>
      </c>
      <c r="AW88" s="28">
        <f>W88*'EQUIP SUM (UNCLASS)'!AI88/2000</f>
        <v>0</v>
      </c>
      <c r="AX88" s="61">
        <f>X88*'EQUIP SUM (UNCLASS)'!AI88/2000</f>
        <v>0</v>
      </c>
      <c r="AY88" s="28">
        <f>W88*'EQUIP SUM (UNCLASS)'!AJ88</f>
        <v>0</v>
      </c>
      <c r="AZ88" s="61">
        <f>X88*'EQUIP SUM (UNCLASS)'!AJ88</f>
        <v>0</v>
      </c>
      <c r="BA88" s="28">
        <f>W88*'EQUIP SUM (UNCLASS)'!AK88</f>
        <v>0</v>
      </c>
      <c r="BB88" s="61">
        <f>X88*'EQUIP SUM (UNCLASS)'!AK88</f>
        <v>0</v>
      </c>
      <c r="BC88" s="28">
        <f>W88*'EQUIP SUM (UNCLASS)'!AL88</f>
        <v>0</v>
      </c>
      <c r="BD88" s="61">
        <f>X88*'EQUIP SUM (UNCLASS)'!AL88</f>
        <v>0</v>
      </c>
      <c r="BE88" s="28">
        <f>W88*'EQUIP SUM (UNCLASS)'!AM88</f>
        <v>0</v>
      </c>
      <c r="BF88" s="61">
        <f>X88*'EQUIP SUM (UNCLASS)'!AM88</f>
        <v>0</v>
      </c>
      <c r="BH88" s="28">
        <f>Y88*'EQUIP SUM (UNCLASS)'!AO88</f>
        <v>0</v>
      </c>
      <c r="BI88" s="61">
        <f>Y88*'EQUIP SUM (UNCLASS)'!AP88</f>
        <v>0</v>
      </c>
      <c r="BJ88" s="28">
        <f>Y88*'EQUIP SUM (UNCLASS)'!AQ88</f>
        <v>0</v>
      </c>
      <c r="BK88" s="61">
        <f>Y88*'EQUIP SUM (UNCLASS)'!AR88</f>
        <v>0</v>
      </c>
      <c r="BL88" s="28">
        <f>Y88*'EQUIP SUM (UNCLASS)'!AS88</f>
        <v>0</v>
      </c>
      <c r="BM88" s="61">
        <f>Y88*'EQUIP SUM (UNCLASS)'!AT88</f>
        <v>0</v>
      </c>
      <c r="BO88" s="28">
        <f>W88*'EQUIP SUM (UNCLASS)'!AX88</f>
        <v>0</v>
      </c>
      <c r="BP88" s="61">
        <f>X88*'EQUIP SUM (UNCLASS)'!AX88</f>
        <v>0</v>
      </c>
      <c r="BQ88" s="28">
        <f>W88*'EQUIP SUM (UNCLASS)'!BB88</f>
        <v>0</v>
      </c>
      <c r="BR88" s="61">
        <f>X88*'EQUIP SUM (UNCLASS)'!BB88</f>
        <v>0</v>
      </c>
      <c r="CX88" s="37">
        <f t="shared" ref="CX88:DJ88" si="105">CX87</f>
        <v>0</v>
      </c>
      <c r="CY88" s="37">
        <f t="shared" si="105"/>
        <v>0</v>
      </c>
      <c r="CZ88" s="37">
        <f t="shared" si="105"/>
        <v>0</v>
      </c>
      <c r="DA88" s="37">
        <f t="shared" si="105"/>
        <v>0</v>
      </c>
      <c r="DB88" s="37">
        <f t="shared" si="105"/>
        <v>1</v>
      </c>
      <c r="DC88" s="37">
        <f t="shared" si="105"/>
        <v>0</v>
      </c>
      <c r="DD88" s="37">
        <f t="shared" si="105"/>
        <v>0</v>
      </c>
      <c r="DE88" s="37">
        <f t="shared" si="105"/>
        <v>0</v>
      </c>
      <c r="DF88" s="37">
        <f t="shared" si="105"/>
        <v>0</v>
      </c>
      <c r="DG88" s="37">
        <f t="shared" si="105"/>
        <v>0</v>
      </c>
      <c r="DH88" s="37">
        <f t="shared" si="105"/>
        <v>0</v>
      </c>
      <c r="DI88" s="37">
        <f t="shared" si="105"/>
        <v>0</v>
      </c>
      <c r="DJ88" s="37">
        <f t="shared" si="105"/>
        <v>0</v>
      </c>
      <c r="DL88" s="29">
        <f t="shared" si="101"/>
        <v>6</v>
      </c>
      <c r="DM88" s="29">
        <f t="shared" si="101"/>
        <v>18</v>
      </c>
      <c r="DN88" s="29">
        <f t="shared" si="101"/>
        <v>10</v>
      </c>
      <c r="DO88" s="29">
        <f t="shared" si="101"/>
        <v>12</v>
      </c>
      <c r="DQ88" s="31"/>
      <c r="DR88" s="31"/>
    </row>
    <row r="89" spans="1:124" x14ac:dyDescent="0.25">
      <c r="A89" s="249"/>
      <c r="B89" s="102" t="s">
        <v>210</v>
      </c>
      <c r="C89" s="103" t="s">
        <v>179</v>
      </c>
      <c r="D89" s="106">
        <f>E5*G10</f>
        <v>0</v>
      </c>
      <c r="E89" s="106">
        <f>E6*G10</f>
        <v>0</v>
      </c>
      <c r="F89" s="106">
        <f>E7*G10</f>
        <v>0</v>
      </c>
      <c r="G89" s="250"/>
      <c r="I89" s="94" t="s">
        <v>295</v>
      </c>
      <c r="J89" s="94" t="s">
        <v>472</v>
      </c>
      <c r="K89" s="95" t="s">
        <v>87</v>
      </c>
      <c r="L89" s="96">
        <f>(CX89*'EQUIP SUM (UNCLASS)'!M89)+(CY89*'EQUIP SUM (UNCLASS)'!N89)+(CZ89*'EQUIP SUM (UNCLASS)'!I89)+(DA89*'EQUIP SUM (UNCLASS)'!Q89)+(DB89*'EQUIP SUM (UNCLASS)'!E89)+(DC89*'EQUIP SUM (UNCLASS)'!H89)+(DD89*'EQUIP SUM (UNCLASS)'!D89)+(DE89*'EQUIP SUM (UNCLASS)'!F89)+(DF89*'EQUIP SUM (UNCLASS)'!G89)+(DG89*'EQUIP SUM (UNCLASS)'!J89)+(DH89*'EQUIP SUM (UNCLASS)'!L89)+(DI89*'EQUIP SUM (UNCLASS)'!K89)+(DJ89*'EQUIP SUM (UNCLASS)'!T89)</f>
        <v>8</v>
      </c>
      <c r="M89" s="55">
        <f>'EQUIP SUM (UNCLASS)'!R89+'EQUIP SUM (UNCLASS)'!S89</f>
        <v>120</v>
      </c>
      <c r="N89" s="85">
        <f>'EQUIP SUM (UNCLASS)'!R89</f>
        <v>60</v>
      </c>
      <c r="O89" s="85">
        <f>'EQUIP SUM (UNCLASS)'!S89:S251</f>
        <v>60</v>
      </c>
      <c r="P89" s="37">
        <v>47</v>
      </c>
      <c r="Q89" s="37">
        <v>0</v>
      </c>
      <c r="R89" s="85">
        <f t="shared" si="76"/>
        <v>13</v>
      </c>
      <c r="S89" s="85">
        <f t="shared" si="76"/>
        <v>60</v>
      </c>
      <c r="T89" s="85">
        <f t="shared" si="81"/>
        <v>73</v>
      </c>
      <c r="U89" s="55">
        <f t="shared" si="77"/>
        <v>-39</v>
      </c>
      <c r="W89" s="37">
        <v>0</v>
      </c>
      <c r="X89" s="37">
        <v>0</v>
      </c>
      <c r="Y89" s="55">
        <f t="shared" si="82"/>
        <v>0</v>
      </c>
      <c r="AA89" s="34">
        <f>W89*'EQUIP SUM (UNCLASS)'!Z89</f>
        <v>0</v>
      </c>
      <c r="AB89" s="61">
        <f>X89*'EQUIP SUM (UNCLASS)'!Z89</f>
        <v>0</v>
      </c>
      <c r="AC89" s="34">
        <f>W89*'EQUIP SUM (UNCLASS)'!AA89</f>
        <v>0</v>
      </c>
      <c r="AD89" s="61">
        <f>X89*'EQUIP SUM (UNCLASS)'!AA89</f>
        <v>0</v>
      </c>
      <c r="AE89" s="34">
        <f>W89*'EQUIP SUM (UNCLASS)'!AB89</f>
        <v>0</v>
      </c>
      <c r="AF89" s="61">
        <f>X89*'EQUIP SUM (UNCLASS)'!AB89</f>
        <v>0</v>
      </c>
      <c r="AH89" s="34">
        <f>W89*'EQUIP SUM (UNCLASS)'!AC89</f>
        <v>0</v>
      </c>
      <c r="AI89" s="61">
        <f>X89*'EQUIP SUM (UNCLASS)'!AC89</f>
        <v>0</v>
      </c>
      <c r="AJ89" s="34">
        <f t="shared" si="78"/>
        <v>0</v>
      </c>
      <c r="AK89" s="61">
        <f t="shared" si="78"/>
        <v>0</v>
      </c>
      <c r="AL89" s="34">
        <f t="shared" si="79"/>
        <v>0</v>
      </c>
      <c r="AM89" s="61">
        <f t="shared" si="79"/>
        <v>0</v>
      </c>
      <c r="AO89" s="28">
        <f>W89*'EQUIP SUM (UNCLASS)'!AE89</f>
        <v>0</v>
      </c>
      <c r="AP89" s="61">
        <f>X89*'EQUIP SUM (UNCLASS)'!AE89</f>
        <v>0</v>
      </c>
      <c r="AQ89" s="28">
        <f>W89*'EQUIP SUM (UNCLASS)'!AF89</f>
        <v>0</v>
      </c>
      <c r="AR89" s="61">
        <f>X89*'EQUIP SUM (UNCLASS)'!AF89</f>
        <v>0</v>
      </c>
      <c r="AS89" s="28">
        <f>W89*'EQUIP SUM (UNCLASS)'!AG89</f>
        <v>0</v>
      </c>
      <c r="AT89" s="61">
        <f>X89*'EQUIP SUM (UNCLASS)'!AG89</f>
        <v>0</v>
      </c>
      <c r="AU89" s="28">
        <f>W89*'EQUIP SUM (UNCLASS)'!AH89</f>
        <v>0</v>
      </c>
      <c r="AV89" s="61">
        <f>X89*'EQUIP SUM (UNCLASS)'!AH89</f>
        <v>0</v>
      </c>
      <c r="AW89" s="28">
        <f>W89*'EQUIP SUM (UNCLASS)'!AI89/2000</f>
        <v>0</v>
      </c>
      <c r="AX89" s="61">
        <f>X89*'EQUIP SUM (UNCLASS)'!AI89/2000</f>
        <v>0</v>
      </c>
      <c r="AY89" s="28">
        <f>W89*'EQUIP SUM (UNCLASS)'!AJ89</f>
        <v>0</v>
      </c>
      <c r="AZ89" s="61">
        <f>X89*'EQUIP SUM (UNCLASS)'!AJ89</f>
        <v>0</v>
      </c>
      <c r="BA89" s="28">
        <f>W89*'EQUIP SUM (UNCLASS)'!AK89</f>
        <v>0</v>
      </c>
      <c r="BB89" s="61">
        <f>X89*'EQUIP SUM (UNCLASS)'!AK89</f>
        <v>0</v>
      </c>
      <c r="BC89" s="28">
        <f>W89*'EQUIP SUM (UNCLASS)'!AL89</f>
        <v>0</v>
      </c>
      <c r="BD89" s="61">
        <f>X89*'EQUIP SUM (UNCLASS)'!AL89</f>
        <v>0</v>
      </c>
      <c r="BE89" s="28">
        <f>W89*'EQUIP SUM (UNCLASS)'!AM89</f>
        <v>0</v>
      </c>
      <c r="BF89" s="61">
        <f>X89*'EQUIP SUM (UNCLASS)'!AM89</f>
        <v>0</v>
      </c>
      <c r="BH89" s="28">
        <f>Y89*'EQUIP SUM (UNCLASS)'!AO89</f>
        <v>0</v>
      </c>
      <c r="BI89" s="61">
        <f>Y89*'EQUIP SUM (UNCLASS)'!AP89</f>
        <v>0</v>
      </c>
      <c r="BJ89" s="28">
        <f>Y89*'EQUIP SUM (UNCLASS)'!AQ89</f>
        <v>0</v>
      </c>
      <c r="BK89" s="61">
        <f>Y89*'EQUIP SUM (UNCLASS)'!AR89</f>
        <v>0</v>
      </c>
      <c r="BL89" s="28">
        <f>Y89*'EQUIP SUM (UNCLASS)'!AS89</f>
        <v>0</v>
      </c>
      <c r="BM89" s="61">
        <f>Y89*'EQUIP SUM (UNCLASS)'!AT89</f>
        <v>0</v>
      </c>
      <c r="BO89" s="28">
        <f>W89*'EQUIP SUM (UNCLASS)'!AX89</f>
        <v>0</v>
      </c>
      <c r="BP89" s="61">
        <f>X89*'EQUIP SUM (UNCLASS)'!AX89</f>
        <v>0</v>
      </c>
      <c r="BQ89" s="28">
        <f>W89*'EQUIP SUM (UNCLASS)'!BB89</f>
        <v>0</v>
      </c>
      <c r="BR89" s="61">
        <f>X89*'EQUIP SUM (UNCLASS)'!BB89</f>
        <v>0</v>
      </c>
      <c r="CX89" s="37">
        <f t="shared" ref="CX89:DJ89" si="106">CX87</f>
        <v>0</v>
      </c>
      <c r="CY89" s="37">
        <f t="shared" si="106"/>
        <v>0</v>
      </c>
      <c r="CZ89" s="37">
        <f t="shared" si="106"/>
        <v>0</v>
      </c>
      <c r="DA89" s="37">
        <f t="shared" si="106"/>
        <v>0</v>
      </c>
      <c r="DB89" s="37">
        <f t="shared" si="106"/>
        <v>1</v>
      </c>
      <c r="DC89" s="37">
        <f t="shared" si="106"/>
        <v>0</v>
      </c>
      <c r="DD89" s="37">
        <f t="shared" si="106"/>
        <v>0</v>
      </c>
      <c r="DE89" s="37">
        <f t="shared" si="106"/>
        <v>0</v>
      </c>
      <c r="DF89" s="37">
        <f t="shared" si="106"/>
        <v>0</v>
      </c>
      <c r="DG89" s="37">
        <f t="shared" si="106"/>
        <v>0</v>
      </c>
      <c r="DH89" s="37">
        <f t="shared" si="106"/>
        <v>0</v>
      </c>
      <c r="DI89" s="37">
        <f t="shared" si="106"/>
        <v>0</v>
      </c>
      <c r="DJ89" s="37">
        <f t="shared" si="106"/>
        <v>0</v>
      </c>
      <c r="DL89" s="29">
        <f t="shared" si="101"/>
        <v>6</v>
      </c>
      <c r="DM89" s="29">
        <f t="shared" si="101"/>
        <v>18</v>
      </c>
      <c r="DN89" s="29">
        <f t="shared" si="101"/>
        <v>10</v>
      </c>
      <c r="DO89" s="29">
        <f t="shared" si="101"/>
        <v>12</v>
      </c>
      <c r="DQ89" s="31"/>
      <c r="DR89" s="31"/>
    </row>
    <row r="90" spans="1:124" x14ac:dyDescent="0.25">
      <c r="A90" s="249"/>
      <c r="B90" s="102" t="s">
        <v>211</v>
      </c>
      <c r="C90" s="103" t="s">
        <v>212</v>
      </c>
      <c r="D90" s="106">
        <f>D89/2000</f>
        <v>0</v>
      </c>
      <c r="E90" s="106">
        <f>E89/2000</f>
        <v>0</v>
      </c>
      <c r="F90" s="106">
        <f>F89/2000</f>
        <v>0</v>
      </c>
      <c r="G90" s="250"/>
      <c r="I90" s="94" t="s">
        <v>296</v>
      </c>
      <c r="J90" s="94" t="s">
        <v>471</v>
      </c>
      <c r="K90" s="95" t="s">
        <v>389</v>
      </c>
      <c r="L90" s="96">
        <f>(CX90*'EQUIP SUM (UNCLASS)'!M90)+(CY90*'EQUIP SUM (UNCLASS)'!N90)+(CZ90*'EQUIP SUM (UNCLASS)'!I90)+(DA90*'EQUIP SUM (UNCLASS)'!Q90)+(DB90*'EQUIP SUM (UNCLASS)'!E90)+(DC90*'EQUIP SUM (UNCLASS)'!H90)+(DD90*'EQUIP SUM (UNCLASS)'!D90)+(DE90*'EQUIP SUM (UNCLASS)'!F90)+(DF90*'EQUIP SUM (UNCLASS)'!G90)+(DG90*'EQUIP SUM (UNCLASS)'!J90)+(DH90*'EQUIP SUM (UNCLASS)'!L90)+(DI90*'EQUIP SUM (UNCLASS)'!K90)+(DJ90*'EQUIP SUM (UNCLASS)'!T90)</f>
        <v>0</v>
      </c>
      <c r="M90" s="55">
        <f>'EQUIP SUM (UNCLASS)'!R90+'EQUIP SUM (UNCLASS)'!S90</f>
        <v>0</v>
      </c>
      <c r="N90" s="85">
        <f>'EQUIP SUM (UNCLASS)'!R90</f>
        <v>0</v>
      </c>
      <c r="O90" s="85">
        <f>'EQUIP SUM (UNCLASS)'!S90:S252</f>
        <v>0</v>
      </c>
      <c r="P90" s="37">
        <v>0</v>
      </c>
      <c r="Q90" s="37">
        <v>0</v>
      </c>
      <c r="R90" s="85">
        <f t="shared" si="76"/>
        <v>0</v>
      </c>
      <c r="S90" s="85">
        <f t="shared" si="76"/>
        <v>0</v>
      </c>
      <c r="T90" s="85">
        <f t="shared" si="81"/>
        <v>0</v>
      </c>
      <c r="U90" s="55">
        <f t="shared" si="77"/>
        <v>0</v>
      </c>
      <c r="W90" s="37">
        <v>0</v>
      </c>
      <c r="X90" s="37">
        <v>0</v>
      </c>
      <c r="Y90" s="55">
        <f t="shared" si="82"/>
        <v>0</v>
      </c>
      <c r="AA90" s="34">
        <f>W90*'EQUIP SUM (UNCLASS)'!Z90</f>
        <v>0</v>
      </c>
      <c r="AB90" s="61">
        <f>X90*'EQUIP SUM (UNCLASS)'!Z90</f>
        <v>0</v>
      </c>
      <c r="AC90" s="34">
        <f>W90*'EQUIP SUM (UNCLASS)'!AA90</f>
        <v>0</v>
      </c>
      <c r="AD90" s="61">
        <f>X90*'EQUIP SUM (UNCLASS)'!AA90</f>
        <v>0</v>
      </c>
      <c r="AE90" s="34">
        <f>W90*'EQUIP SUM (UNCLASS)'!AB90</f>
        <v>0</v>
      </c>
      <c r="AF90" s="61">
        <f>X90*'EQUIP SUM (UNCLASS)'!AB90</f>
        <v>0</v>
      </c>
      <c r="AH90" s="34">
        <f>W90*'EQUIP SUM (UNCLASS)'!AC90</f>
        <v>0</v>
      </c>
      <c r="AI90" s="61">
        <f>X90*'EQUIP SUM (UNCLASS)'!AC90</f>
        <v>0</v>
      </c>
      <c r="AJ90" s="34">
        <f t="shared" si="78"/>
        <v>0</v>
      </c>
      <c r="AK90" s="61">
        <f t="shared" si="78"/>
        <v>0</v>
      </c>
      <c r="AL90" s="34">
        <f t="shared" si="79"/>
        <v>0</v>
      </c>
      <c r="AM90" s="61">
        <f t="shared" si="79"/>
        <v>0</v>
      </c>
      <c r="AO90" s="28">
        <f>W90*'EQUIP SUM (UNCLASS)'!AE90</f>
        <v>0</v>
      </c>
      <c r="AP90" s="61">
        <f>X90*'EQUIP SUM (UNCLASS)'!AE90</f>
        <v>0</v>
      </c>
      <c r="AQ90" s="28">
        <f>W90*'EQUIP SUM (UNCLASS)'!AF90</f>
        <v>0</v>
      </c>
      <c r="AR90" s="61">
        <f>X90*'EQUIP SUM (UNCLASS)'!AF90</f>
        <v>0</v>
      </c>
      <c r="AS90" s="28">
        <f>W90*'EQUIP SUM (UNCLASS)'!AG90</f>
        <v>0</v>
      </c>
      <c r="AT90" s="61">
        <f>X90*'EQUIP SUM (UNCLASS)'!AG90</f>
        <v>0</v>
      </c>
      <c r="AU90" s="28">
        <f>W90*'EQUIP SUM (UNCLASS)'!AH90</f>
        <v>0</v>
      </c>
      <c r="AV90" s="61">
        <f>X90*'EQUIP SUM (UNCLASS)'!AH90</f>
        <v>0</v>
      </c>
      <c r="AW90" s="28">
        <f>W90*'EQUIP SUM (UNCLASS)'!AI90/2000</f>
        <v>0</v>
      </c>
      <c r="AX90" s="61">
        <f>X90*'EQUIP SUM (UNCLASS)'!AI90/2000</f>
        <v>0</v>
      </c>
      <c r="AY90" s="28">
        <f>W90*'EQUIP SUM (UNCLASS)'!AJ90</f>
        <v>0</v>
      </c>
      <c r="AZ90" s="61">
        <f>X90*'EQUIP SUM (UNCLASS)'!AJ90</f>
        <v>0</v>
      </c>
      <c r="BA90" s="28">
        <f>W90*'EQUIP SUM (UNCLASS)'!AK90</f>
        <v>0</v>
      </c>
      <c r="BB90" s="61">
        <f>X90*'EQUIP SUM (UNCLASS)'!AK90</f>
        <v>0</v>
      </c>
      <c r="BC90" s="28">
        <f>W90*'EQUIP SUM (UNCLASS)'!AL90</f>
        <v>0</v>
      </c>
      <c r="BD90" s="61">
        <f>X90*'EQUIP SUM (UNCLASS)'!AL90</f>
        <v>0</v>
      </c>
      <c r="BE90" s="28">
        <f>W90*'EQUIP SUM (UNCLASS)'!AM90</f>
        <v>0</v>
      </c>
      <c r="BF90" s="61">
        <f>X90*'EQUIP SUM (UNCLASS)'!AM90</f>
        <v>0</v>
      </c>
      <c r="BH90" s="28">
        <f>Y90*'EQUIP SUM (UNCLASS)'!AO90</f>
        <v>0</v>
      </c>
      <c r="BI90" s="61">
        <f>Y90*'EQUIP SUM (UNCLASS)'!AP90</f>
        <v>0</v>
      </c>
      <c r="BJ90" s="28">
        <f>Y90*'EQUIP SUM (UNCLASS)'!AQ90</f>
        <v>0</v>
      </c>
      <c r="BK90" s="61">
        <f>Y90*'EQUIP SUM (UNCLASS)'!AR90</f>
        <v>0</v>
      </c>
      <c r="BL90" s="28">
        <f>Y90*'EQUIP SUM (UNCLASS)'!AS90</f>
        <v>0</v>
      </c>
      <c r="BM90" s="61">
        <f>Y90*'EQUIP SUM (UNCLASS)'!AT90</f>
        <v>0</v>
      </c>
      <c r="BO90" s="28">
        <f>W90*'EQUIP SUM (UNCLASS)'!AX90</f>
        <v>0</v>
      </c>
      <c r="BP90" s="61">
        <f>X90*'EQUIP SUM (UNCLASS)'!AX90</f>
        <v>0</v>
      </c>
      <c r="BQ90" s="28">
        <f>W90*'EQUIP SUM (UNCLASS)'!BB90</f>
        <v>0</v>
      </c>
      <c r="BR90" s="61">
        <f>X90*'EQUIP SUM (UNCLASS)'!BB90</f>
        <v>0</v>
      </c>
      <c r="CX90" s="37">
        <f t="shared" ref="CX90:DJ90" si="107">CX89</f>
        <v>0</v>
      </c>
      <c r="CY90" s="37">
        <f t="shared" si="107"/>
        <v>0</v>
      </c>
      <c r="CZ90" s="37">
        <f t="shared" si="107"/>
        <v>0</v>
      </c>
      <c r="DA90" s="37">
        <f t="shared" si="107"/>
        <v>0</v>
      </c>
      <c r="DB90" s="37">
        <f t="shared" si="107"/>
        <v>1</v>
      </c>
      <c r="DC90" s="37">
        <f t="shared" si="107"/>
        <v>0</v>
      </c>
      <c r="DD90" s="37">
        <f t="shared" si="107"/>
        <v>0</v>
      </c>
      <c r="DE90" s="37">
        <f t="shared" si="107"/>
        <v>0</v>
      </c>
      <c r="DF90" s="37">
        <f t="shared" si="107"/>
        <v>0</v>
      </c>
      <c r="DG90" s="37">
        <f t="shared" si="107"/>
        <v>0</v>
      </c>
      <c r="DH90" s="37">
        <f t="shared" si="107"/>
        <v>0</v>
      </c>
      <c r="DI90" s="37">
        <f t="shared" si="107"/>
        <v>0</v>
      </c>
      <c r="DJ90" s="37">
        <f t="shared" si="107"/>
        <v>0</v>
      </c>
      <c r="DL90" s="29">
        <f t="shared" si="101"/>
        <v>6</v>
      </c>
      <c r="DM90" s="29">
        <f t="shared" si="101"/>
        <v>18</v>
      </c>
      <c r="DN90" s="29">
        <f t="shared" si="101"/>
        <v>10</v>
      </c>
      <c r="DO90" s="29">
        <f t="shared" si="101"/>
        <v>12</v>
      </c>
      <c r="DQ90" s="28">
        <f>DL90*DM90/'EQUIP SUM (UNCLASS)'!AD90</f>
        <v>54</v>
      </c>
      <c r="DR90" s="28">
        <f>DL90*DM90/'EQUIP SUM (UNCLASS)'!AD90</f>
        <v>54</v>
      </c>
      <c r="DS90" s="28">
        <f>DN90*DO90/'EQUIP SUM (UNCLASS)'!AD90</f>
        <v>60</v>
      </c>
      <c r="DT90" s="28">
        <f>DN90*DO90/'EQUIP SUM (UNCLASS)'!AD90</f>
        <v>60</v>
      </c>
    </row>
    <row r="91" spans="1:124" x14ac:dyDescent="0.25">
      <c r="A91" s="249"/>
      <c r="B91" s="105"/>
      <c r="C91" s="103" t="s">
        <v>180</v>
      </c>
      <c r="D91" s="106">
        <f>D90/7</f>
        <v>0</v>
      </c>
      <c r="E91" s="106">
        <f>E90/7</f>
        <v>0</v>
      </c>
      <c r="F91" s="106">
        <f>F90/7</f>
        <v>0</v>
      </c>
      <c r="G91" s="250"/>
      <c r="I91" s="94" t="s">
        <v>297</v>
      </c>
      <c r="J91" s="94" t="s">
        <v>469</v>
      </c>
      <c r="K91" s="95" t="s">
        <v>389</v>
      </c>
      <c r="L91" s="96">
        <f>(CX91*'EQUIP SUM (UNCLASS)'!M91)+(CY91*'EQUIP SUM (UNCLASS)'!N91)+(CZ91*'EQUIP SUM (UNCLASS)'!I91)+(DA91*'EQUIP SUM (UNCLASS)'!Q91)+(DB91*'EQUIP SUM (UNCLASS)'!E91)+(DC91*'EQUIP SUM (UNCLASS)'!H91)+(DD91*'EQUIP SUM (UNCLASS)'!D91)+(DE91*'EQUIP SUM (UNCLASS)'!F91)+(DF91*'EQUIP SUM (UNCLASS)'!G91)+(DG91*'EQUIP SUM (UNCLASS)'!J91)+(DH91*'EQUIP SUM (UNCLASS)'!L91)+(DI91*'EQUIP SUM (UNCLASS)'!K91)+(DJ91*'EQUIP SUM (UNCLASS)'!T91)</f>
        <v>0</v>
      </c>
      <c r="M91" s="55">
        <f>'EQUIP SUM (UNCLASS)'!R91+'EQUIP SUM (UNCLASS)'!S91</f>
        <v>0</v>
      </c>
      <c r="N91" s="85">
        <f>'EQUIP SUM (UNCLASS)'!R91</f>
        <v>0</v>
      </c>
      <c r="O91" s="85">
        <f>'EQUIP SUM (UNCLASS)'!S91:S253</f>
        <v>0</v>
      </c>
      <c r="P91" s="37">
        <v>0</v>
      </c>
      <c r="Q91" s="37">
        <v>0</v>
      </c>
      <c r="R91" s="85">
        <f t="shared" si="76"/>
        <v>0</v>
      </c>
      <c r="S91" s="85">
        <f t="shared" si="76"/>
        <v>0</v>
      </c>
      <c r="T91" s="85">
        <f t="shared" si="81"/>
        <v>0</v>
      </c>
      <c r="U91" s="55">
        <f t="shared" si="77"/>
        <v>0</v>
      </c>
      <c r="W91" s="37">
        <v>0</v>
      </c>
      <c r="X91" s="37">
        <v>0</v>
      </c>
      <c r="Y91" s="55">
        <f t="shared" si="82"/>
        <v>0</v>
      </c>
      <c r="AA91" s="34">
        <f>W91*'EQUIP SUM (UNCLASS)'!Z91</f>
        <v>0</v>
      </c>
      <c r="AB91" s="61">
        <f>X91*'EQUIP SUM (UNCLASS)'!Z91</f>
        <v>0</v>
      </c>
      <c r="AC91" s="34">
        <f>W91*'EQUIP SUM (UNCLASS)'!AA91</f>
        <v>0</v>
      </c>
      <c r="AD91" s="61">
        <f>X91*'EQUIP SUM (UNCLASS)'!AA91</f>
        <v>0</v>
      </c>
      <c r="AE91" s="34">
        <f>W91*'EQUIP SUM (UNCLASS)'!AB91</f>
        <v>0</v>
      </c>
      <c r="AF91" s="61">
        <f>X91*'EQUIP SUM (UNCLASS)'!AB91</f>
        <v>0</v>
      </c>
      <c r="AH91" s="34">
        <f>W91*'EQUIP SUM (UNCLASS)'!AC91</f>
        <v>0</v>
      </c>
      <c r="AI91" s="61">
        <f>X91*'EQUIP SUM (UNCLASS)'!AC91</f>
        <v>0</v>
      </c>
      <c r="AJ91" s="34">
        <f t="shared" si="78"/>
        <v>0</v>
      </c>
      <c r="AK91" s="61">
        <f t="shared" si="78"/>
        <v>0</v>
      </c>
      <c r="AL91" s="34">
        <f t="shared" si="79"/>
        <v>0</v>
      </c>
      <c r="AM91" s="61">
        <f t="shared" si="79"/>
        <v>0</v>
      </c>
      <c r="AO91" s="28">
        <f>W91*'EQUIP SUM (UNCLASS)'!AE91</f>
        <v>0</v>
      </c>
      <c r="AP91" s="61">
        <f>X91*'EQUIP SUM (UNCLASS)'!AE91</f>
        <v>0</v>
      </c>
      <c r="AQ91" s="28">
        <f>W91*'EQUIP SUM (UNCLASS)'!AF91</f>
        <v>0</v>
      </c>
      <c r="AR91" s="61">
        <f>X91*'EQUIP SUM (UNCLASS)'!AF91</f>
        <v>0</v>
      </c>
      <c r="AS91" s="28">
        <f>W91*'EQUIP SUM (UNCLASS)'!AG91</f>
        <v>0</v>
      </c>
      <c r="AT91" s="61">
        <f>X91*'EQUIP SUM (UNCLASS)'!AG91</f>
        <v>0</v>
      </c>
      <c r="AU91" s="28">
        <f>W91*'EQUIP SUM (UNCLASS)'!AH91</f>
        <v>0</v>
      </c>
      <c r="AV91" s="61">
        <f>X91*'EQUIP SUM (UNCLASS)'!AH91</f>
        <v>0</v>
      </c>
      <c r="AW91" s="28">
        <f>W91*'EQUIP SUM (UNCLASS)'!AI91/2000</f>
        <v>0</v>
      </c>
      <c r="AX91" s="61">
        <f>X91*'EQUIP SUM (UNCLASS)'!AI91/2000</f>
        <v>0</v>
      </c>
      <c r="AY91" s="28">
        <f>W91*'EQUIP SUM (UNCLASS)'!AJ91</f>
        <v>0</v>
      </c>
      <c r="AZ91" s="61">
        <f>X91*'EQUIP SUM (UNCLASS)'!AJ91</f>
        <v>0</v>
      </c>
      <c r="BA91" s="28">
        <f>W91*'EQUIP SUM (UNCLASS)'!AK91</f>
        <v>0</v>
      </c>
      <c r="BB91" s="61">
        <f>X91*'EQUIP SUM (UNCLASS)'!AK91</f>
        <v>0</v>
      </c>
      <c r="BC91" s="28">
        <f>W91*'EQUIP SUM (UNCLASS)'!AL91</f>
        <v>0</v>
      </c>
      <c r="BD91" s="61">
        <f>X91*'EQUIP SUM (UNCLASS)'!AL91</f>
        <v>0</v>
      </c>
      <c r="BE91" s="28">
        <f>W91*'EQUIP SUM (UNCLASS)'!AM91</f>
        <v>0</v>
      </c>
      <c r="BF91" s="61">
        <f>X91*'EQUIP SUM (UNCLASS)'!AM91</f>
        <v>0</v>
      </c>
      <c r="BH91" s="28">
        <f>Y91*'EQUIP SUM (UNCLASS)'!AO91</f>
        <v>0</v>
      </c>
      <c r="BI91" s="61">
        <f>Y91*'EQUIP SUM (UNCLASS)'!AP91</f>
        <v>0</v>
      </c>
      <c r="BJ91" s="28">
        <f>Y91*'EQUIP SUM (UNCLASS)'!AQ91</f>
        <v>0</v>
      </c>
      <c r="BK91" s="61">
        <f>Y91*'EQUIP SUM (UNCLASS)'!AR91</f>
        <v>0</v>
      </c>
      <c r="BL91" s="28">
        <f>Y91*'EQUIP SUM (UNCLASS)'!AS91</f>
        <v>0</v>
      </c>
      <c r="BM91" s="61">
        <f>Y91*'EQUIP SUM (UNCLASS)'!AT91</f>
        <v>0</v>
      </c>
      <c r="BO91" s="28">
        <f>W91*'EQUIP SUM (UNCLASS)'!AX91</f>
        <v>0</v>
      </c>
      <c r="BP91" s="61">
        <f>X91*'EQUIP SUM (UNCLASS)'!AX91</f>
        <v>0</v>
      </c>
      <c r="BQ91" s="28">
        <f>W91*'EQUIP SUM (UNCLASS)'!BB91</f>
        <v>0</v>
      </c>
      <c r="BR91" s="61">
        <f>X91*'EQUIP SUM (UNCLASS)'!BB91</f>
        <v>0</v>
      </c>
      <c r="CX91" s="37">
        <f t="shared" ref="CX91:DJ91" si="108">CX89</f>
        <v>0</v>
      </c>
      <c r="CY91" s="37">
        <f t="shared" si="108"/>
        <v>0</v>
      </c>
      <c r="CZ91" s="37">
        <f t="shared" si="108"/>
        <v>0</v>
      </c>
      <c r="DA91" s="37">
        <f t="shared" si="108"/>
        <v>0</v>
      </c>
      <c r="DB91" s="37">
        <f t="shared" si="108"/>
        <v>1</v>
      </c>
      <c r="DC91" s="37">
        <f t="shared" si="108"/>
        <v>0</v>
      </c>
      <c r="DD91" s="37">
        <f t="shared" si="108"/>
        <v>0</v>
      </c>
      <c r="DE91" s="37">
        <f t="shared" si="108"/>
        <v>0</v>
      </c>
      <c r="DF91" s="37">
        <f t="shared" si="108"/>
        <v>0</v>
      </c>
      <c r="DG91" s="37">
        <f t="shared" si="108"/>
        <v>0</v>
      </c>
      <c r="DH91" s="37">
        <f t="shared" si="108"/>
        <v>0</v>
      </c>
      <c r="DI91" s="37">
        <f t="shared" si="108"/>
        <v>0</v>
      </c>
      <c r="DJ91" s="37">
        <f t="shared" si="108"/>
        <v>0</v>
      </c>
      <c r="DL91" s="29">
        <f t="shared" si="101"/>
        <v>6</v>
      </c>
      <c r="DM91" s="29">
        <f t="shared" si="101"/>
        <v>18</v>
      </c>
      <c r="DN91" s="29">
        <f t="shared" si="101"/>
        <v>10</v>
      </c>
      <c r="DO91" s="29">
        <f t="shared" si="101"/>
        <v>12</v>
      </c>
      <c r="DQ91" s="28">
        <f>DL91*DM91/'EQUIP SUM (UNCLASS)'!AD91</f>
        <v>46.753246753246749</v>
      </c>
      <c r="DR91" s="28">
        <f>DL91*DM91/'EQUIP SUM (UNCLASS)'!AD91</f>
        <v>46.753246753246749</v>
      </c>
      <c r="DS91" s="28">
        <f>DN91*DO91/'EQUIP SUM (UNCLASS)'!AD91</f>
        <v>51.948051948051948</v>
      </c>
      <c r="DT91" s="28">
        <f>DN91*DO91/'EQUIP SUM (UNCLASS)'!AD91</f>
        <v>51.948051948051948</v>
      </c>
    </row>
    <row r="92" spans="1:124" x14ac:dyDescent="0.25">
      <c r="A92" s="249"/>
      <c r="B92" s="105"/>
      <c r="C92" s="100"/>
      <c r="D92" s="100"/>
      <c r="E92" s="100"/>
      <c r="F92" s="100"/>
      <c r="G92" s="250"/>
      <c r="I92" s="94" t="s">
        <v>298</v>
      </c>
      <c r="J92" s="94" t="s">
        <v>470</v>
      </c>
      <c r="K92" s="95" t="s">
        <v>568</v>
      </c>
      <c r="L92" s="96">
        <f>(CX92*'EQUIP SUM (UNCLASS)'!M92)+(CY92*'EQUIP SUM (UNCLASS)'!N92)+(CZ92*'EQUIP SUM (UNCLASS)'!I92)+(DA92*'EQUIP SUM (UNCLASS)'!Q92)+(DB92*'EQUIP SUM (UNCLASS)'!E92)+(DC92*'EQUIP SUM (UNCLASS)'!H92)+(DD92*'EQUIP SUM (UNCLASS)'!D92)+(DE92*'EQUIP SUM (UNCLASS)'!F92)+(DF92*'EQUIP SUM (UNCLASS)'!G92)+(DG92*'EQUIP SUM (UNCLASS)'!J92)+(DH92*'EQUIP SUM (UNCLASS)'!L92)+(DI92*'EQUIP SUM (UNCLASS)'!K92)+(DJ92*'EQUIP SUM (UNCLASS)'!T92)</f>
        <v>1</v>
      </c>
      <c r="M92" s="55">
        <f>'EQUIP SUM (UNCLASS)'!R92+'EQUIP SUM (UNCLASS)'!S92</f>
        <v>26</v>
      </c>
      <c r="N92" s="85">
        <f>'EQUIP SUM (UNCLASS)'!R92</f>
        <v>13</v>
      </c>
      <c r="O92" s="85">
        <f>'EQUIP SUM (UNCLASS)'!S92:S254</f>
        <v>13</v>
      </c>
      <c r="P92" s="37">
        <v>13</v>
      </c>
      <c r="Q92" s="37">
        <v>6</v>
      </c>
      <c r="R92" s="85">
        <f t="shared" si="76"/>
        <v>0</v>
      </c>
      <c r="S92" s="85">
        <f t="shared" si="76"/>
        <v>7</v>
      </c>
      <c r="T92" s="85">
        <f t="shared" si="81"/>
        <v>7</v>
      </c>
      <c r="U92" s="55">
        <f t="shared" si="77"/>
        <v>-18</v>
      </c>
      <c r="W92" s="37">
        <v>0</v>
      </c>
      <c r="X92" s="37">
        <v>0</v>
      </c>
      <c r="Y92" s="55">
        <f t="shared" si="82"/>
        <v>0</v>
      </c>
      <c r="AA92" s="34">
        <f>W92*'EQUIP SUM (UNCLASS)'!Z92</f>
        <v>0</v>
      </c>
      <c r="AB92" s="61">
        <f>X92*'EQUIP SUM (UNCLASS)'!Z92</f>
        <v>0</v>
      </c>
      <c r="AC92" s="34">
        <f>W92*'EQUIP SUM (UNCLASS)'!AA92</f>
        <v>0</v>
      </c>
      <c r="AD92" s="61">
        <f>X92*'EQUIP SUM (UNCLASS)'!AA92</f>
        <v>0</v>
      </c>
      <c r="AE92" s="34">
        <f>W92*'EQUIP SUM (UNCLASS)'!AB92</f>
        <v>0</v>
      </c>
      <c r="AF92" s="61">
        <f>X92*'EQUIP SUM (UNCLASS)'!AB92</f>
        <v>0</v>
      </c>
      <c r="AH92" s="34">
        <f>W92*'EQUIP SUM (UNCLASS)'!AC92</f>
        <v>0</v>
      </c>
      <c r="AI92" s="61">
        <f>X92*'EQUIP SUM (UNCLASS)'!AC92</f>
        <v>0</v>
      </c>
      <c r="AJ92" s="34">
        <f t="shared" si="78"/>
        <v>0</v>
      </c>
      <c r="AK92" s="61">
        <f t="shared" si="78"/>
        <v>0</v>
      </c>
      <c r="AL92" s="34">
        <f t="shared" si="79"/>
        <v>0</v>
      </c>
      <c r="AM92" s="61">
        <f t="shared" si="79"/>
        <v>0</v>
      </c>
      <c r="AO92" s="28">
        <f>W92*'EQUIP SUM (UNCLASS)'!AE92</f>
        <v>0</v>
      </c>
      <c r="AP92" s="61">
        <f>X92*'EQUIP SUM (UNCLASS)'!AE92</f>
        <v>0</v>
      </c>
      <c r="AQ92" s="28">
        <f>W92*'EQUIP SUM (UNCLASS)'!AF92</f>
        <v>0</v>
      </c>
      <c r="AR92" s="61">
        <f>X92*'EQUIP SUM (UNCLASS)'!AF92</f>
        <v>0</v>
      </c>
      <c r="AS92" s="28">
        <f>W92*'EQUIP SUM (UNCLASS)'!AG92</f>
        <v>0</v>
      </c>
      <c r="AT92" s="61">
        <f>X92*'EQUIP SUM (UNCLASS)'!AG92</f>
        <v>0</v>
      </c>
      <c r="AU92" s="28">
        <f>W92*'EQUIP SUM (UNCLASS)'!AH92</f>
        <v>0</v>
      </c>
      <c r="AV92" s="61">
        <f>X92*'EQUIP SUM (UNCLASS)'!AH92</f>
        <v>0</v>
      </c>
      <c r="AW92" s="28">
        <f>W92*'EQUIP SUM (UNCLASS)'!AI92/2000</f>
        <v>0</v>
      </c>
      <c r="AX92" s="61">
        <f>X92*'EQUIP SUM (UNCLASS)'!AI92/2000</f>
        <v>0</v>
      </c>
      <c r="AY92" s="28">
        <f>W92*'EQUIP SUM (UNCLASS)'!AJ92</f>
        <v>0</v>
      </c>
      <c r="AZ92" s="61">
        <f>X92*'EQUIP SUM (UNCLASS)'!AJ92</f>
        <v>0</v>
      </c>
      <c r="BA92" s="28">
        <f>W92*'EQUIP SUM (UNCLASS)'!AK92</f>
        <v>0</v>
      </c>
      <c r="BB92" s="61">
        <f>X92*'EQUIP SUM (UNCLASS)'!AK92</f>
        <v>0</v>
      </c>
      <c r="BC92" s="28">
        <f>W92*'EQUIP SUM (UNCLASS)'!AL92</f>
        <v>0</v>
      </c>
      <c r="BD92" s="61">
        <f>X92*'EQUIP SUM (UNCLASS)'!AL92</f>
        <v>0</v>
      </c>
      <c r="BE92" s="28">
        <f>W92*'EQUIP SUM (UNCLASS)'!AM92</f>
        <v>0</v>
      </c>
      <c r="BF92" s="61">
        <f>X92*'EQUIP SUM (UNCLASS)'!AM92</f>
        <v>0</v>
      </c>
      <c r="BH92" s="28">
        <f>Y92*'EQUIP SUM (UNCLASS)'!AO92</f>
        <v>0</v>
      </c>
      <c r="BI92" s="61">
        <f>Y92*'EQUIP SUM (UNCLASS)'!AP92</f>
        <v>0</v>
      </c>
      <c r="BJ92" s="28">
        <f>Y92*'EQUIP SUM (UNCLASS)'!AQ92</f>
        <v>0</v>
      </c>
      <c r="BK92" s="61">
        <f>Y92*'EQUIP SUM (UNCLASS)'!AR92</f>
        <v>0</v>
      </c>
      <c r="BL92" s="28">
        <f>Y92*'EQUIP SUM (UNCLASS)'!AS92</f>
        <v>0</v>
      </c>
      <c r="BM92" s="61">
        <f>Y92*'EQUIP SUM (UNCLASS)'!AT92</f>
        <v>0</v>
      </c>
      <c r="BO92" s="28">
        <f>W92*'EQUIP SUM (UNCLASS)'!AX92</f>
        <v>0</v>
      </c>
      <c r="BP92" s="61">
        <f>X92*'EQUIP SUM (UNCLASS)'!AX92</f>
        <v>0</v>
      </c>
      <c r="BQ92" s="28">
        <f>W92*'EQUIP SUM (UNCLASS)'!BB92</f>
        <v>0</v>
      </c>
      <c r="BR92" s="61">
        <f>X92*'EQUIP SUM (UNCLASS)'!BB92</f>
        <v>0</v>
      </c>
      <c r="CX92" s="37">
        <f t="shared" ref="CX92:DJ92" si="109">CX91</f>
        <v>0</v>
      </c>
      <c r="CY92" s="37">
        <f t="shared" si="109"/>
        <v>0</v>
      </c>
      <c r="CZ92" s="37">
        <f t="shared" si="109"/>
        <v>0</v>
      </c>
      <c r="DA92" s="37">
        <f t="shared" si="109"/>
        <v>0</v>
      </c>
      <c r="DB92" s="37">
        <f t="shared" si="109"/>
        <v>1</v>
      </c>
      <c r="DC92" s="37">
        <f t="shared" si="109"/>
        <v>0</v>
      </c>
      <c r="DD92" s="37">
        <f t="shared" si="109"/>
        <v>0</v>
      </c>
      <c r="DE92" s="37">
        <f t="shared" si="109"/>
        <v>0</v>
      </c>
      <c r="DF92" s="37">
        <f t="shared" si="109"/>
        <v>0</v>
      </c>
      <c r="DG92" s="37">
        <f t="shared" si="109"/>
        <v>0</v>
      </c>
      <c r="DH92" s="37">
        <f t="shared" si="109"/>
        <v>0</v>
      </c>
      <c r="DI92" s="37">
        <f t="shared" si="109"/>
        <v>0</v>
      </c>
      <c r="DJ92" s="37">
        <f t="shared" si="109"/>
        <v>0</v>
      </c>
      <c r="DL92" s="29">
        <f t="shared" si="101"/>
        <v>6</v>
      </c>
      <c r="DM92" s="29">
        <f t="shared" si="101"/>
        <v>18</v>
      </c>
      <c r="DN92" s="29">
        <f t="shared" si="101"/>
        <v>10</v>
      </c>
      <c r="DO92" s="29">
        <f t="shared" si="101"/>
        <v>12</v>
      </c>
      <c r="DQ92" s="28">
        <f>DL92*DM92/'EQUIP SUM (UNCLASS)'!AD92</f>
        <v>9.8181818181818183</v>
      </c>
      <c r="DR92" s="28">
        <f>DL92*DM92/'EQUIP SUM (UNCLASS)'!AD92</f>
        <v>9.8181818181818183</v>
      </c>
      <c r="DS92" s="28">
        <f>DN92*DO92/'EQUIP SUM (UNCLASS)'!AD92</f>
        <v>10.909090909090908</v>
      </c>
      <c r="DT92" s="28">
        <f>DN92*DO92/'EQUIP SUM (UNCLASS)'!AD92</f>
        <v>10.909090909090908</v>
      </c>
    </row>
    <row r="93" spans="1:124" ht="17.399999999999999" x14ac:dyDescent="0.25">
      <c r="A93" s="246" t="s">
        <v>528</v>
      </c>
      <c r="B93" s="246"/>
      <c r="C93" s="246"/>
      <c r="D93" s="246"/>
      <c r="E93" s="246"/>
      <c r="F93" s="246"/>
      <c r="G93" s="246"/>
      <c r="I93" s="94" t="s">
        <v>299</v>
      </c>
      <c r="J93" s="94" t="s">
        <v>474</v>
      </c>
      <c r="K93" s="95" t="s">
        <v>568</v>
      </c>
      <c r="L93" s="96">
        <f>(CX93*'EQUIP SUM (UNCLASS)'!M93)+(CY93*'EQUIP SUM (UNCLASS)'!N93)+(CZ93*'EQUIP SUM (UNCLASS)'!I93)+(DA93*'EQUIP SUM (UNCLASS)'!Q93)+(DB93*'EQUIP SUM (UNCLASS)'!E93)+(DC93*'EQUIP SUM (UNCLASS)'!H93)+(DD93*'EQUIP SUM (UNCLASS)'!D93)+(DE93*'EQUIP SUM (UNCLASS)'!F93)+(DF93*'EQUIP SUM (UNCLASS)'!G93)+(DG93*'EQUIP SUM (UNCLASS)'!J93)+(DH93*'EQUIP SUM (UNCLASS)'!L93)+(DI93*'EQUIP SUM (UNCLASS)'!K93)+(DJ93*'EQUIP SUM (UNCLASS)'!T93)</f>
        <v>1</v>
      </c>
      <c r="M93" s="55">
        <f>'EQUIP SUM (UNCLASS)'!R93+'EQUIP SUM (UNCLASS)'!S93</f>
        <v>36</v>
      </c>
      <c r="N93" s="85">
        <f>'EQUIP SUM (UNCLASS)'!R93</f>
        <v>18</v>
      </c>
      <c r="O93" s="85">
        <f>'EQUIP SUM (UNCLASS)'!S93:S255</f>
        <v>18</v>
      </c>
      <c r="P93" s="37">
        <v>18</v>
      </c>
      <c r="Q93" s="37">
        <v>0</v>
      </c>
      <c r="R93" s="85">
        <f t="shared" si="76"/>
        <v>0</v>
      </c>
      <c r="S93" s="85">
        <f t="shared" si="76"/>
        <v>18</v>
      </c>
      <c r="T93" s="85">
        <f t="shared" si="81"/>
        <v>18</v>
      </c>
      <c r="U93" s="55">
        <f t="shared" si="77"/>
        <v>-17</v>
      </c>
      <c r="W93" s="37">
        <v>0</v>
      </c>
      <c r="X93" s="37">
        <v>0</v>
      </c>
      <c r="Y93" s="55">
        <f t="shared" si="82"/>
        <v>0</v>
      </c>
      <c r="AA93" s="34">
        <f>W93*'EQUIP SUM (UNCLASS)'!Z93</f>
        <v>0</v>
      </c>
      <c r="AB93" s="61">
        <f>X93*'EQUIP SUM (UNCLASS)'!Z93</f>
        <v>0</v>
      </c>
      <c r="AC93" s="34">
        <f>W93*'EQUIP SUM (UNCLASS)'!AA93</f>
        <v>0</v>
      </c>
      <c r="AD93" s="61">
        <f>X93*'EQUIP SUM (UNCLASS)'!AA93</f>
        <v>0</v>
      </c>
      <c r="AE93" s="34">
        <f>W93*'EQUIP SUM (UNCLASS)'!AB93</f>
        <v>0</v>
      </c>
      <c r="AF93" s="61">
        <f>X93*'EQUIP SUM (UNCLASS)'!AB93</f>
        <v>0</v>
      </c>
      <c r="AH93" s="34">
        <f>W93*'EQUIP SUM (UNCLASS)'!AC93</f>
        <v>0</v>
      </c>
      <c r="AI93" s="61">
        <f>X93*'EQUIP SUM (UNCLASS)'!AC93</f>
        <v>0</v>
      </c>
      <c r="AJ93" s="34">
        <f t="shared" si="78"/>
        <v>0</v>
      </c>
      <c r="AK93" s="61">
        <f t="shared" si="78"/>
        <v>0</v>
      </c>
      <c r="AL93" s="34">
        <f t="shared" si="79"/>
        <v>0</v>
      </c>
      <c r="AM93" s="61">
        <f t="shared" si="79"/>
        <v>0</v>
      </c>
      <c r="AO93" s="28">
        <f>W93*'EQUIP SUM (UNCLASS)'!AE93</f>
        <v>0</v>
      </c>
      <c r="AP93" s="61">
        <f>X93*'EQUIP SUM (UNCLASS)'!AE93</f>
        <v>0</v>
      </c>
      <c r="AQ93" s="28">
        <f>W93*'EQUIP SUM (UNCLASS)'!AF93</f>
        <v>0</v>
      </c>
      <c r="AR93" s="61">
        <f>X93*'EQUIP SUM (UNCLASS)'!AF93</f>
        <v>0</v>
      </c>
      <c r="AS93" s="28">
        <f>W93*'EQUIP SUM (UNCLASS)'!AG93</f>
        <v>0</v>
      </c>
      <c r="AT93" s="61">
        <f>X93*'EQUIP SUM (UNCLASS)'!AG93</f>
        <v>0</v>
      </c>
      <c r="AU93" s="28">
        <f>W93*'EQUIP SUM (UNCLASS)'!AH93</f>
        <v>0</v>
      </c>
      <c r="AV93" s="61">
        <f>X93*'EQUIP SUM (UNCLASS)'!AH93</f>
        <v>0</v>
      </c>
      <c r="AW93" s="28">
        <f>W93*'EQUIP SUM (UNCLASS)'!AI93/2000</f>
        <v>0</v>
      </c>
      <c r="AX93" s="61">
        <f>X93*'EQUIP SUM (UNCLASS)'!AI93/2000</f>
        <v>0</v>
      </c>
      <c r="AY93" s="28">
        <f>W93*'EQUIP SUM (UNCLASS)'!AJ93</f>
        <v>0</v>
      </c>
      <c r="AZ93" s="61">
        <f>X93*'EQUIP SUM (UNCLASS)'!AJ93</f>
        <v>0</v>
      </c>
      <c r="BA93" s="28">
        <f>W93*'EQUIP SUM (UNCLASS)'!AK93</f>
        <v>0</v>
      </c>
      <c r="BB93" s="61">
        <f>X93*'EQUIP SUM (UNCLASS)'!AK93</f>
        <v>0</v>
      </c>
      <c r="BC93" s="28">
        <f>W93*'EQUIP SUM (UNCLASS)'!AL93</f>
        <v>0</v>
      </c>
      <c r="BD93" s="61">
        <f>X93*'EQUIP SUM (UNCLASS)'!AL93</f>
        <v>0</v>
      </c>
      <c r="BE93" s="28">
        <f>W93*'EQUIP SUM (UNCLASS)'!AM93</f>
        <v>0</v>
      </c>
      <c r="BF93" s="61">
        <f>X93*'EQUIP SUM (UNCLASS)'!AM93</f>
        <v>0</v>
      </c>
      <c r="BH93" s="28">
        <f>Y93*'EQUIP SUM (UNCLASS)'!AO93</f>
        <v>0</v>
      </c>
      <c r="BI93" s="61">
        <f>Y93*'EQUIP SUM (UNCLASS)'!AP93</f>
        <v>0</v>
      </c>
      <c r="BJ93" s="28">
        <f>Y93*'EQUIP SUM (UNCLASS)'!AQ93</f>
        <v>0</v>
      </c>
      <c r="BK93" s="61">
        <f>Y93*'EQUIP SUM (UNCLASS)'!AR93</f>
        <v>0</v>
      </c>
      <c r="BL93" s="28">
        <f>Y93*'EQUIP SUM (UNCLASS)'!AS93</f>
        <v>0</v>
      </c>
      <c r="BM93" s="61">
        <f>Y93*'EQUIP SUM (UNCLASS)'!AT93</f>
        <v>0</v>
      </c>
      <c r="BO93" s="28">
        <f>W93*'EQUIP SUM (UNCLASS)'!AX93</f>
        <v>0</v>
      </c>
      <c r="BP93" s="61">
        <f>X93*'EQUIP SUM (UNCLASS)'!AX93</f>
        <v>0</v>
      </c>
      <c r="BQ93" s="28">
        <f>W93*'EQUIP SUM (UNCLASS)'!BB93</f>
        <v>0</v>
      </c>
      <c r="BR93" s="61">
        <f>X93*'EQUIP SUM (UNCLASS)'!BB93</f>
        <v>0</v>
      </c>
      <c r="CX93" s="37">
        <f t="shared" ref="CX93:DJ93" si="110">CX91</f>
        <v>0</v>
      </c>
      <c r="CY93" s="37">
        <f t="shared" si="110"/>
        <v>0</v>
      </c>
      <c r="CZ93" s="37">
        <f t="shared" si="110"/>
        <v>0</v>
      </c>
      <c r="DA93" s="37">
        <f t="shared" si="110"/>
        <v>0</v>
      </c>
      <c r="DB93" s="37">
        <f t="shared" si="110"/>
        <v>1</v>
      </c>
      <c r="DC93" s="37">
        <f t="shared" si="110"/>
        <v>0</v>
      </c>
      <c r="DD93" s="37">
        <f t="shared" si="110"/>
        <v>0</v>
      </c>
      <c r="DE93" s="37">
        <f t="shared" si="110"/>
        <v>0</v>
      </c>
      <c r="DF93" s="37">
        <f t="shared" si="110"/>
        <v>0</v>
      </c>
      <c r="DG93" s="37">
        <f t="shared" si="110"/>
        <v>0</v>
      </c>
      <c r="DH93" s="37">
        <f t="shared" si="110"/>
        <v>0</v>
      </c>
      <c r="DI93" s="37">
        <f t="shared" si="110"/>
        <v>0</v>
      </c>
      <c r="DJ93" s="37">
        <f t="shared" si="110"/>
        <v>0</v>
      </c>
      <c r="DL93" s="29">
        <f t="shared" si="101"/>
        <v>6</v>
      </c>
      <c r="DM93" s="29">
        <f t="shared" si="101"/>
        <v>18</v>
      </c>
      <c r="DN93" s="29">
        <f t="shared" si="101"/>
        <v>10</v>
      </c>
      <c r="DO93" s="29">
        <f t="shared" si="101"/>
        <v>12</v>
      </c>
      <c r="DQ93" s="28">
        <f>DL93*DM93/'EQUIP SUM (UNCLASS)'!AD93</f>
        <v>9.8181818181818183</v>
      </c>
      <c r="DR93" s="28">
        <f>DL93*DM93/'EQUIP SUM (UNCLASS)'!AD93</f>
        <v>9.8181818181818183</v>
      </c>
      <c r="DS93" s="28">
        <f>DN93*DO93/'EQUIP SUM (UNCLASS)'!AD93</f>
        <v>10.909090909090908</v>
      </c>
      <c r="DT93" s="28">
        <f>DN93*DO93/'EQUIP SUM (UNCLASS)'!AD93</f>
        <v>10.909090909090908</v>
      </c>
    </row>
    <row r="94" spans="1:124" x14ac:dyDescent="0.25">
      <c r="A94" s="239"/>
      <c r="B94" s="242" t="s">
        <v>533</v>
      </c>
      <c r="C94" s="242"/>
      <c r="D94" s="242"/>
      <c r="E94" s="242"/>
      <c r="F94" s="242"/>
      <c r="G94" s="243"/>
      <c r="I94" s="94" t="s">
        <v>300</v>
      </c>
      <c r="J94" s="94" t="s">
        <v>475</v>
      </c>
      <c r="K94" s="95" t="s">
        <v>387</v>
      </c>
      <c r="L94" s="96">
        <f>(CX94*'EQUIP SUM (UNCLASS)'!M94)+(CY94*'EQUIP SUM (UNCLASS)'!N94)+(CZ94*'EQUIP SUM (UNCLASS)'!I94)+(DA94*'EQUIP SUM (UNCLASS)'!Q94)+(DB94*'EQUIP SUM (UNCLASS)'!E94)+(DC94*'EQUIP SUM (UNCLASS)'!H94)+(DD94*'EQUIP SUM (UNCLASS)'!D94)+(DE94*'EQUIP SUM (UNCLASS)'!F94)+(DF94*'EQUIP SUM (UNCLASS)'!G94)+(DG94*'EQUIP SUM (UNCLASS)'!J94)+(DH94*'EQUIP SUM (UNCLASS)'!L94)+(DI94*'EQUIP SUM (UNCLASS)'!K94)+(DJ94*'EQUIP SUM (UNCLASS)'!T94)</f>
        <v>0</v>
      </c>
      <c r="M94" s="55">
        <f>'EQUIP SUM (UNCLASS)'!R94+'EQUIP SUM (UNCLASS)'!S94</f>
        <v>0</v>
      </c>
      <c r="N94" s="85">
        <f>'EQUIP SUM (UNCLASS)'!R94</f>
        <v>0</v>
      </c>
      <c r="O94" s="85">
        <f>'EQUIP SUM (UNCLASS)'!S94:S256</f>
        <v>0</v>
      </c>
      <c r="P94" s="37">
        <v>0</v>
      </c>
      <c r="Q94" s="37">
        <v>0</v>
      </c>
      <c r="R94" s="85">
        <f t="shared" si="76"/>
        <v>0</v>
      </c>
      <c r="S94" s="85">
        <f t="shared" si="76"/>
        <v>0</v>
      </c>
      <c r="T94" s="85">
        <f t="shared" si="81"/>
        <v>0</v>
      </c>
      <c r="U94" s="55">
        <f t="shared" si="77"/>
        <v>0</v>
      </c>
      <c r="W94" s="37">
        <v>0</v>
      </c>
      <c r="X94" s="37">
        <v>0</v>
      </c>
      <c r="Y94" s="55">
        <f t="shared" si="82"/>
        <v>0</v>
      </c>
      <c r="AA94" s="34">
        <f>W94*'EQUIP SUM (UNCLASS)'!Z94</f>
        <v>0</v>
      </c>
      <c r="AB94" s="61">
        <f>X94*'EQUIP SUM (UNCLASS)'!Z94</f>
        <v>0</v>
      </c>
      <c r="AC94" s="34">
        <f>W94*'EQUIP SUM (UNCLASS)'!AA94</f>
        <v>0</v>
      </c>
      <c r="AD94" s="61">
        <f>X94*'EQUIP SUM (UNCLASS)'!AA94</f>
        <v>0</v>
      </c>
      <c r="AE94" s="34">
        <f>W94*'EQUIP SUM (UNCLASS)'!AB94</f>
        <v>0</v>
      </c>
      <c r="AF94" s="61">
        <f>X94*'EQUIP SUM (UNCLASS)'!AB94</f>
        <v>0</v>
      </c>
      <c r="AH94" s="34">
        <f>W94*'EQUIP SUM (UNCLASS)'!AC94</f>
        <v>0</v>
      </c>
      <c r="AI94" s="61">
        <f>X94*'EQUIP SUM (UNCLASS)'!AC94</f>
        <v>0</v>
      </c>
      <c r="AJ94" s="34">
        <f t="shared" si="78"/>
        <v>0</v>
      </c>
      <c r="AK94" s="61">
        <f t="shared" si="78"/>
        <v>0</v>
      </c>
      <c r="AL94" s="34">
        <f t="shared" si="79"/>
        <v>0</v>
      </c>
      <c r="AM94" s="61">
        <f t="shared" si="79"/>
        <v>0</v>
      </c>
      <c r="AO94" s="28">
        <f>W94*'EQUIP SUM (UNCLASS)'!AE94</f>
        <v>0</v>
      </c>
      <c r="AP94" s="61">
        <f>X94*'EQUIP SUM (UNCLASS)'!AE94</f>
        <v>0</v>
      </c>
      <c r="AQ94" s="28">
        <f>W94*'EQUIP SUM (UNCLASS)'!AF94</f>
        <v>0</v>
      </c>
      <c r="AR94" s="61">
        <f>X94*'EQUIP SUM (UNCLASS)'!AF94</f>
        <v>0</v>
      </c>
      <c r="AS94" s="28">
        <f>W94*'EQUIP SUM (UNCLASS)'!AG94</f>
        <v>0</v>
      </c>
      <c r="AT94" s="61">
        <f>X94*'EQUIP SUM (UNCLASS)'!AG94</f>
        <v>0</v>
      </c>
      <c r="AU94" s="28">
        <f>W94*'EQUIP SUM (UNCLASS)'!AH94</f>
        <v>0</v>
      </c>
      <c r="AV94" s="61">
        <f>X94*'EQUIP SUM (UNCLASS)'!AH94</f>
        <v>0</v>
      </c>
      <c r="AW94" s="28">
        <f>W94*'EQUIP SUM (UNCLASS)'!AI94/2000</f>
        <v>0</v>
      </c>
      <c r="AX94" s="61">
        <f>X94*'EQUIP SUM (UNCLASS)'!AI94/2000</f>
        <v>0</v>
      </c>
      <c r="AY94" s="28">
        <f>W94*'EQUIP SUM (UNCLASS)'!AJ94</f>
        <v>0</v>
      </c>
      <c r="AZ94" s="61">
        <f>X94*'EQUIP SUM (UNCLASS)'!AJ94</f>
        <v>0</v>
      </c>
      <c r="BA94" s="28">
        <f>W94*'EQUIP SUM (UNCLASS)'!AK94</f>
        <v>0</v>
      </c>
      <c r="BB94" s="61">
        <f>X94*'EQUIP SUM (UNCLASS)'!AK94</f>
        <v>0</v>
      </c>
      <c r="BC94" s="28">
        <f>W94*'EQUIP SUM (UNCLASS)'!AL94</f>
        <v>0</v>
      </c>
      <c r="BD94" s="61">
        <f>X94*'EQUIP SUM (UNCLASS)'!AL94</f>
        <v>0</v>
      </c>
      <c r="BE94" s="28">
        <f>W94*'EQUIP SUM (UNCLASS)'!AM94</f>
        <v>0</v>
      </c>
      <c r="BF94" s="61">
        <f>X94*'EQUIP SUM (UNCLASS)'!AM94</f>
        <v>0</v>
      </c>
      <c r="BH94" s="28">
        <f>Y94*'EQUIP SUM (UNCLASS)'!AO94</f>
        <v>0</v>
      </c>
      <c r="BI94" s="61">
        <f>Y94*'EQUIP SUM (UNCLASS)'!AP94</f>
        <v>0</v>
      </c>
      <c r="BJ94" s="28">
        <f>Y94*'EQUIP SUM (UNCLASS)'!AQ94</f>
        <v>0</v>
      </c>
      <c r="BK94" s="61">
        <f>Y94*'EQUIP SUM (UNCLASS)'!AR94</f>
        <v>0</v>
      </c>
      <c r="BL94" s="28">
        <f>Y94*'EQUIP SUM (UNCLASS)'!AS94</f>
        <v>0</v>
      </c>
      <c r="BM94" s="61">
        <f>Y94*'EQUIP SUM (UNCLASS)'!AT94</f>
        <v>0</v>
      </c>
      <c r="BO94" s="28">
        <f>W94*'EQUIP SUM (UNCLASS)'!AX94</f>
        <v>0</v>
      </c>
      <c r="BP94" s="61">
        <f>X94*'EQUIP SUM (UNCLASS)'!AX94</f>
        <v>0</v>
      </c>
      <c r="BQ94" s="28">
        <f>W94*'EQUIP SUM (UNCLASS)'!BB94</f>
        <v>0</v>
      </c>
      <c r="BR94" s="61">
        <f>X94*'EQUIP SUM (UNCLASS)'!BB94</f>
        <v>0</v>
      </c>
      <c r="CX94" s="37">
        <f t="shared" ref="CX94:DJ94" si="111">CX93</f>
        <v>0</v>
      </c>
      <c r="CY94" s="37">
        <f t="shared" si="111"/>
        <v>0</v>
      </c>
      <c r="CZ94" s="37">
        <f t="shared" si="111"/>
        <v>0</v>
      </c>
      <c r="DA94" s="37">
        <f t="shared" si="111"/>
        <v>0</v>
      </c>
      <c r="DB94" s="37">
        <f t="shared" si="111"/>
        <v>1</v>
      </c>
      <c r="DC94" s="37">
        <f t="shared" si="111"/>
        <v>0</v>
      </c>
      <c r="DD94" s="37">
        <f t="shared" si="111"/>
        <v>0</v>
      </c>
      <c r="DE94" s="37">
        <f t="shared" si="111"/>
        <v>0</v>
      </c>
      <c r="DF94" s="37">
        <f t="shared" si="111"/>
        <v>0</v>
      </c>
      <c r="DG94" s="37">
        <f t="shared" si="111"/>
        <v>0</v>
      </c>
      <c r="DH94" s="37">
        <f t="shared" si="111"/>
        <v>0</v>
      </c>
      <c r="DI94" s="37">
        <f t="shared" si="111"/>
        <v>0</v>
      </c>
      <c r="DJ94" s="37">
        <f t="shared" si="111"/>
        <v>0</v>
      </c>
      <c r="DL94" s="29">
        <f t="shared" si="101"/>
        <v>6</v>
      </c>
      <c r="DM94" s="29">
        <f t="shared" si="101"/>
        <v>18</v>
      </c>
      <c r="DN94" s="29">
        <f t="shared" si="101"/>
        <v>10</v>
      </c>
      <c r="DO94" s="29">
        <f t="shared" si="101"/>
        <v>12</v>
      </c>
      <c r="DQ94" s="28">
        <f>DL94*DM94/'EQUIP SUM (UNCLASS)'!AD94</f>
        <v>24</v>
      </c>
      <c r="DR94" s="28">
        <f>DL94*DM94/'EQUIP SUM (UNCLASS)'!AD94</f>
        <v>24</v>
      </c>
      <c r="DS94" s="28">
        <f>DN94*DO94/'EQUIP SUM (UNCLASS)'!AD94</f>
        <v>26.666666666666668</v>
      </c>
      <c r="DT94" s="28">
        <f>DN94*DO94/'EQUIP SUM (UNCLASS)'!AD94</f>
        <v>26.666666666666668</v>
      </c>
    </row>
    <row r="95" spans="1:124" x14ac:dyDescent="0.25">
      <c r="A95" s="240"/>
      <c r="B95" s="101" t="s">
        <v>529</v>
      </c>
      <c r="C95" s="58" t="s">
        <v>374</v>
      </c>
      <c r="D95" s="58" t="s">
        <v>375</v>
      </c>
      <c r="E95" s="58" t="s">
        <v>148</v>
      </c>
      <c r="F95" s="100"/>
      <c r="G95" s="244"/>
      <c r="I95" s="94" t="s">
        <v>301</v>
      </c>
      <c r="J95" s="94" t="s">
        <v>476</v>
      </c>
      <c r="K95" s="95" t="s">
        <v>387</v>
      </c>
      <c r="L95" s="96">
        <f>(CX95*'EQUIP SUM (UNCLASS)'!M95)+(CY95*'EQUIP SUM (UNCLASS)'!N95)+(CZ95*'EQUIP SUM (UNCLASS)'!I95)+(DA95*'EQUIP SUM (UNCLASS)'!Q95)+(DB95*'EQUIP SUM (UNCLASS)'!E95)+(DC95*'EQUIP SUM (UNCLASS)'!H95)+(DD95*'EQUIP SUM (UNCLASS)'!D95)+(DE95*'EQUIP SUM (UNCLASS)'!F95)+(DF95*'EQUIP SUM (UNCLASS)'!G95)+(DG95*'EQUIP SUM (UNCLASS)'!J95)+(DH95*'EQUIP SUM (UNCLASS)'!L95)+(DI95*'EQUIP SUM (UNCLASS)'!K95)+(DJ95*'EQUIP SUM (UNCLASS)'!T95)</f>
        <v>0</v>
      </c>
      <c r="M95" s="55">
        <f>'EQUIP SUM (UNCLASS)'!R95+'EQUIP SUM (UNCLASS)'!S95</f>
        <v>0</v>
      </c>
      <c r="N95" s="85">
        <f>'EQUIP SUM (UNCLASS)'!R95</f>
        <v>0</v>
      </c>
      <c r="O95" s="85">
        <f>'EQUIP SUM (UNCLASS)'!S95:S257</f>
        <v>0</v>
      </c>
      <c r="P95" s="37">
        <v>0</v>
      </c>
      <c r="Q95" s="37">
        <v>0</v>
      </c>
      <c r="R95" s="85">
        <f t="shared" si="76"/>
        <v>0</v>
      </c>
      <c r="S95" s="85">
        <f t="shared" si="76"/>
        <v>0</v>
      </c>
      <c r="T95" s="85">
        <f t="shared" si="81"/>
        <v>0</v>
      </c>
      <c r="U95" s="55">
        <f t="shared" si="77"/>
        <v>0</v>
      </c>
      <c r="W95" s="37">
        <v>0</v>
      </c>
      <c r="X95" s="37">
        <v>0</v>
      </c>
      <c r="Y95" s="55">
        <f t="shared" si="82"/>
        <v>0</v>
      </c>
      <c r="AA95" s="34">
        <f>W95*'EQUIP SUM (UNCLASS)'!Z95</f>
        <v>0</v>
      </c>
      <c r="AB95" s="61">
        <f>X95*'EQUIP SUM (UNCLASS)'!Z95</f>
        <v>0</v>
      </c>
      <c r="AC95" s="34">
        <f>W95*'EQUIP SUM (UNCLASS)'!AA95</f>
        <v>0</v>
      </c>
      <c r="AD95" s="61">
        <f>X95*'EQUIP SUM (UNCLASS)'!AA95</f>
        <v>0</v>
      </c>
      <c r="AE95" s="34">
        <f>W95*'EQUIP SUM (UNCLASS)'!AB95</f>
        <v>0</v>
      </c>
      <c r="AF95" s="61">
        <f>X95*'EQUIP SUM (UNCLASS)'!AB95</f>
        <v>0</v>
      </c>
      <c r="AH95" s="34">
        <f>W95*'EQUIP SUM (UNCLASS)'!AC95</f>
        <v>0</v>
      </c>
      <c r="AI95" s="61">
        <f>X95*'EQUIP SUM (UNCLASS)'!AC95</f>
        <v>0</v>
      </c>
      <c r="AJ95" s="34">
        <f t="shared" si="78"/>
        <v>0</v>
      </c>
      <c r="AK95" s="61">
        <f t="shared" si="78"/>
        <v>0</v>
      </c>
      <c r="AL95" s="34">
        <f t="shared" si="79"/>
        <v>0</v>
      </c>
      <c r="AM95" s="61">
        <f t="shared" si="79"/>
        <v>0</v>
      </c>
      <c r="AO95" s="28">
        <f>W95*'EQUIP SUM (UNCLASS)'!AE95</f>
        <v>0</v>
      </c>
      <c r="AP95" s="61">
        <f>X95*'EQUIP SUM (UNCLASS)'!AE95</f>
        <v>0</v>
      </c>
      <c r="AQ95" s="28">
        <f>W95*'EQUIP SUM (UNCLASS)'!AF95</f>
        <v>0</v>
      </c>
      <c r="AR95" s="61">
        <f>X95*'EQUIP SUM (UNCLASS)'!AF95</f>
        <v>0</v>
      </c>
      <c r="AS95" s="28">
        <f>W95*'EQUIP SUM (UNCLASS)'!AG95</f>
        <v>0</v>
      </c>
      <c r="AT95" s="61">
        <f>X95*'EQUIP SUM (UNCLASS)'!AG95</f>
        <v>0</v>
      </c>
      <c r="AU95" s="28">
        <f>W95*'EQUIP SUM (UNCLASS)'!AH95</f>
        <v>0</v>
      </c>
      <c r="AV95" s="61">
        <f>X95*'EQUIP SUM (UNCLASS)'!AH95</f>
        <v>0</v>
      </c>
      <c r="AW95" s="28">
        <f>W95*'EQUIP SUM (UNCLASS)'!AI95/2000</f>
        <v>0</v>
      </c>
      <c r="AX95" s="61">
        <f>X95*'EQUIP SUM (UNCLASS)'!AI95/2000</f>
        <v>0</v>
      </c>
      <c r="AY95" s="28">
        <f>W95*'EQUIP SUM (UNCLASS)'!AJ95</f>
        <v>0</v>
      </c>
      <c r="AZ95" s="61">
        <f>X95*'EQUIP SUM (UNCLASS)'!AJ95</f>
        <v>0</v>
      </c>
      <c r="BA95" s="28">
        <f>W95*'EQUIP SUM (UNCLASS)'!AK95</f>
        <v>0</v>
      </c>
      <c r="BB95" s="61">
        <f>X95*'EQUIP SUM (UNCLASS)'!AK95</f>
        <v>0</v>
      </c>
      <c r="BC95" s="28">
        <f>W95*'EQUIP SUM (UNCLASS)'!AL95</f>
        <v>0</v>
      </c>
      <c r="BD95" s="61">
        <f>X95*'EQUIP SUM (UNCLASS)'!AL95</f>
        <v>0</v>
      </c>
      <c r="BE95" s="28">
        <f>W95*'EQUIP SUM (UNCLASS)'!AM95</f>
        <v>0</v>
      </c>
      <c r="BF95" s="61">
        <f>X95*'EQUIP SUM (UNCLASS)'!AM95</f>
        <v>0</v>
      </c>
      <c r="BH95" s="28">
        <f>Y95*'EQUIP SUM (UNCLASS)'!AO95</f>
        <v>0</v>
      </c>
      <c r="BI95" s="61">
        <f>Y95*'EQUIP SUM (UNCLASS)'!AP95</f>
        <v>0</v>
      </c>
      <c r="BJ95" s="28">
        <f>Y95*'EQUIP SUM (UNCLASS)'!AQ95</f>
        <v>0</v>
      </c>
      <c r="BK95" s="61">
        <f>Y95*'EQUIP SUM (UNCLASS)'!AR95</f>
        <v>0</v>
      </c>
      <c r="BL95" s="28">
        <f>Y95*'EQUIP SUM (UNCLASS)'!AS95</f>
        <v>0</v>
      </c>
      <c r="BM95" s="61">
        <f>Y95*'EQUIP SUM (UNCLASS)'!AT95</f>
        <v>0</v>
      </c>
      <c r="BO95" s="28">
        <f>W95*'EQUIP SUM (UNCLASS)'!AX95</f>
        <v>0</v>
      </c>
      <c r="BP95" s="61">
        <f>X95*'EQUIP SUM (UNCLASS)'!AX95</f>
        <v>0</v>
      </c>
      <c r="BQ95" s="28">
        <f>W95*'EQUIP SUM (UNCLASS)'!BB95</f>
        <v>0</v>
      </c>
      <c r="BR95" s="61">
        <f>X95*'EQUIP SUM (UNCLASS)'!BB95</f>
        <v>0</v>
      </c>
      <c r="CX95" s="37">
        <f t="shared" ref="CX95:DJ95" si="112">CX93</f>
        <v>0</v>
      </c>
      <c r="CY95" s="37">
        <f t="shared" si="112"/>
        <v>0</v>
      </c>
      <c r="CZ95" s="37">
        <f t="shared" si="112"/>
        <v>0</v>
      </c>
      <c r="DA95" s="37">
        <f t="shared" si="112"/>
        <v>0</v>
      </c>
      <c r="DB95" s="37">
        <f t="shared" si="112"/>
        <v>1</v>
      </c>
      <c r="DC95" s="37">
        <f t="shared" si="112"/>
        <v>0</v>
      </c>
      <c r="DD95" s="37">
        <f t="shared" si="112"/>
        <v>0</v>
      </c>
      <c r="DE95" s="37">
        <f t="shared" si="112"/>
        <v>0</v>
      </c>
      <c r="DF95" s="37">
        <f t="shared" si="112"/>
        <v>0</v>
      </c>
      <c r="DG95" s="37">
        <f t="shared" si="112"/>
        <v>0</v>
      </c>
      <c r="DH95" s="37">
        <f t="shared" si="112"/>
        <v>0</v>
      </c>
      <c r="DI95" s="37">
        <f t="shared" si="112"/>
        <v>0</v>
      </c>
      <c r="DJ95" s="37">
        <f t="shared" si="112"/>
        <v>0</v>
      </c>
      <c r="DL95" s="29">
        <f t="shared" si="101"/>
        <v>6</v>
      </c>
      <c r="DM95" s="29">
        <f t="shared" si="101"/>
        <v>18</v>
      </c>
      <c r="DN95" s="29">
        <f t="shared" si="101"/>
        <v>10</v>
      </c>
      <c r="DO95" s="29">
        <f t="shared" si="101"/>
        <v>12</v>
      </c>
      <c r="DQ95" s="28">
        <f>DL95*DM95/'EQUIP SUM (UNCLASS)'!AD95</f>
        <v>24</v>
      </c>
      <c r="DR95" s="28">
        <f>DL95*DM95/'EQUIP SUM (UNCLASS)'!AD95</f>
        <v>24</v>
      </c>
      <c r="DS95" s="28">
        <f>DN95*DO95/'EQUIP SUM (UNCLASS)'!AD95</f>
        <v>26.666666666666668</v>
      </c>
      <c r="DT95" s="28">
        <f>DN95*DO95/'EQUIP SUM (UNCLASS)'!AD95</f>
        <v>26.666666666666668</v>
      </c>
    </row>
    <row r="96" spans="1:124" x14ac:dyDescent="0.25">
      <c r="A96" s="240"/>
      <c r="B96" s="102" t="s">
        <v>530</v>
      </c>
      <c r="C96" s="103">
        <f>AO167</f>
        <v>0</v>
      </c>
      <c r="D96" s="103">
        <f>AP167</f>
        <v>0</v>
      </c>
      <c r="E96" s="103">
        <f>C96+D96</f>
        <v>0</v>
      </c>
      <c r="F96" s="100"/>
      <c r="G96" s="244"/>
      <c r="I96" s="94" t="s">
        <v>302</v>
      </c>
      <c r="J96" s="94" t="s">
        <v>477</v>
      </c>
      <c r="K96" s="95" t="s">
        <v>387</v>
      </c>
      <c r="L96" s="96">
        <f>(CX96*'EQUIP SUM (UNCLASS)'!M96)+(CY96*'EQUIP SUM (UNCLASS)'!N96)+(CZ96*'EQUIP SUM (UNCLASS)'!I96)+(DA96*'EQUIP SUM (UNCLASS)'!Q96)+(DB96*'EQUIP SUM (UNCLASS)'!E96)+(DC96*'EQUIP SUM (UNCLASS)'!H96)+(DD96*'EQUIP SUM (UNCLASS)'!D96)+(DE96*'EQUIP SUM (UNCLASS)'!F96)+(DF96*'EQUIP SUM (UNCLASS)'!G96)+(DG96*'EQUIP SUM (UNCLASS)'!J96)+(DH96*'EQUIP SUM (UNCLASS)'!L96)+(DI96*'EQUIP SUM (UNCLASS)'!K96)+(DJ96*'EQUIP SUM (UNCLASS)'!T96)</f>
        <v>0</v>
      </c>
      <c r="M96" s="55">
        <f>'EQUIP SUM (UNCLASS)'!R96+'EQUIP SUM (UNCLASS)'!S96</f>
        <v>0</v>
      </c>
      <c r="N96" s="85">
        <f>'EQUIP SUM (UNCLASS)'!R96</f>
        <v>0</v>
      </c>
      <c r="O96" s="85">
        <f>'EQUIP SUM (UNCLASS)'!S96:S258</f>
        <v>0</v>
      </c>
      <c r="P96" s="37">
        <v>0</v>
      </c>
      <c r="Q96" s="37">
        <v>0</v>
      </c>
      <c r="R96" s="85">
        <f t="shared" si="76"/>
        <v>0</v>
      </c>
      <c r="S96" s="85">
        <f t="shared" si="76"/>
        <v>0</v>
      </c>
      <c r="T96" s="85">
        <f t="shared" si="81"/>
        <v>0</v>
      </c>
      <c r="U96" s="55">
        <f t="shared" si="77"/>
        <v>0</v>
      </c>
      <c r="W96" s="37">
        <v>0</v>
      </c>
      <c r="X96" s="37">
        <v>0</v>
      </c>
      <c r="Y96" s="55">
        <f t="shared" si="82"/>
        <v>0</v>
      </c>
      <c r="AA96" s="34">
        <f>W96*'EQUIP SUM (UNCLASS)'!Z96</f>
        <v>0</v>
      </c>
      <c r="AB96" s="61">
        <f>X96*'EQUIP SUM (UNCLASS)'!Z96</f>
        <v>0</v>
      </c>
      <c r="AC96" s="34">
        <f>W96*'EQUIP SUM (UNCLASS)'!AA96</f>
        <v>0</v>
      </c>
      <c r="AD96" s="61">
        <f>X96*'EQUIP SUM (UNCLASS)'!AA96</f>
        <v>0</v>
      </c>
      <c r="AE96" s="34">
        <f>W96*'EQUIP SUM (UNCLASS)'!AB96</f>
        <v>0</v>
      </c>
      <c r="AF96" s="61">
        <f>X96*'EQUIP SUM (UNCLASS)'!AB96</f>
        <v>0</v>
      </c>
      <c r="AH96" s="34">
        <f>W96*'EQUIP SUM (UNCLASS)'!AC96</f>
        <v>0</v>
      </c>
      <c r="AI96" s="61">
        <f>X96*'EQUIP SUM (UNCLASS)'!AC96</f>
        <v>0</v>
      </c>
      <c r="AJ96" s="34">
        <f t="shared" si="78"/>
        <v>0</v>
      </c>
      <c r="AK96" s="61">
        <f t="shared" si="78"/>
        <v>0</v>
      </c>
      <c r="AL96" s="34">
        <f t="shared" si="79"/>
        <v>0</v>
      </c>
      <c r="AM96" s="61">
        <f t="shared" si="79"/>
        <v>0</v>
      </c>
      <c r="AO96" s="28">
        <f>W96*'EQUIP SUM (UNCLASS)'!AE96</f>
        <v>0</v>
      </c>
      <c r="AP96" s="61">
        <f>X96*'EQUIP SUM (UNCLASS)'!AE96</f>
        <v>0</v>
      </c>
      <c r="AQ96" s="28">
        <f>W96*'EQUIP SUM (UNCLASS)'!AF96</f>
        <v>0</v>
      </c>
      <c r="AR96" s="61">
        <f>X96*'EQUIP SUM (UNCLASS)'!AF96</f>
        <v>0</v>
      </c>
      <c r="AS96" s="28">
        <f>W96*'EQUIP SUM (UNCLASS)'!AG96</f>
        <v>0</v>
      </c>
      <c r="AT96" s="61">
        <f>X96*'EQUIP SUM (UNCLASS)'!AG96</f>
        <v>0</v>
      </c>
      <c r="AU96" s="28">
        <f>W96*'EQUIP SUM (UNCLASS)'!AH96</f>
        <v>0</v>
      </c>
      <c r="AV96" s="61">
        <f>X96*'EQUIP SUM (UNCLASS)'!AH96</f>
        <v>0</v>
      </c>
      <c r="AW96" s="28">
        <f>W96*'EQUIP SUM (UNCLASS)'!AI96/2000</f>
        <v>0</v>
      </c>
      <c r="AX96" s="61">
        <f>X96*'EQUIP SUM (UNCLASS)'!AI96/2000</f>
        <v>0</v>
      </c>
      <c r="AY96" s="28">
        <f>W96*'EQUIP SUM (UNCLASS)'!AJ96</f>
        <v>0</v>
      </c>
      <c r="AZ96" s="61">
        <f>X96*'EQUIP SUM (UNCLASS)'!AJ96</f>
        <v>0</v>
      </c>
      <c r="BA96" s="28">
        <f>W96*'EQUIP SUM (UNCLASS)'!AK96</f>
        <v>0</v>
      </c>
      <c r="BB96" s="61">
        <f>X96*'EQUIP SUM (UNCLASS)'!AK96</f>
        <v>0</v>
      </c>
      <c r="BC96" s="28">
        <f>W96*'EQUIP SUM (UNCLASS)'!AL96</f>
        <v>0</v>
      </c>
      <c r="BD96" s="61">
        <f>X96*'EQUIP SUM (UNCLASS)'!AL96</f>
        <v>0</v>
      </c>
      <c r="BE96" s="28">
        <f>W96*'EQUIP SUM (UNCLASS)'!AM96</f>
        <v>0</v>
      </c>
      <c r="BF96" s="61">
        <f>X96*'EQUIP SUM (UNCLASS)'!AM96</f>
        <v>0</v>
      </c>
      <c r="BH96" s="28">
        <f>Y96*'EQUIP SUM (UNCLASS)'!AO96</f>
        <v>0</v>
      </c>
      <c r="BI96" s="61">
        <f>Y96*'EQUIP SUM (UNCLASS)'!AP96</f>
        <v>0</v>
      </c>
      <c r="BJ96" s="28">
        <f>Y96*'EQUIP SUM (UNCLASS)'!AQ96</f>
        <v>0</v>
      </c>
      <c r="BK96" s="61">
        <f>Y96*'EQUIP SUM (UNCLASS)'!AR96</f>
        <v>0</v>
      </c>
      <c r="BL96" s="28">
        <f>Y96*'EQUIP SUM (UNCLASS)'!AS96</f>
        <v>0</v>
      </c>
      <c r="BM96" s="61">
        <f>Y96*'EQUIP SUM (UNCLASS)'!AT96</f>
        <v>0</v>
      </c>
      <c r="BO96" s="28">
        <f>W96*'EQUIP SUM (UNCLASS)'!AX96</f>
        <v>0</v>
      </c>
      <c r="BP96" s="61">
        <f>X96*'EQUIP SUM (UNCLASS)'!AX96</f>
        <v>0</v>
      </c>
      <c r="BQ96" s="28">
        <f>W96*'EQUIP SUM (UNCLASS)'!BB96</f>
        <v>0</v>
      </c>
      <c r="BR96" s="61">
        <f>X96*'EQUIP SUM (UNCLASS)'!BB96</f>
        <v>0</v>
      </c>
      <c r="CX96" s="37">
        <f t="shared" ref="CX96:DJ96" si="113">CX95</f>
        <v>0</v>
      </c>
      <c r="CY96" s="37">
        <f t="shared" si="113"/>
        <v>0</v>
      </c>
      <c r="CZ96" s="37">
        <f t="shared" si="113"/>
        <v>0</v>
      </c>
      <c r="DA96" s="37">
        <f t="shared" si="113"/>
        <v>0</v>
      </c>
      <c r="DB96" s="37">
        <f t="shared" si="113"/>
        <v>1</v>
      </c>
      <c r="DC96" s="37">
        <f t="shared" si="113"/>
        <v>0</v>
      </c>
      <c r="DD96" s="37">
        <f t="shared" si="113"/>
        <v>0</v>
      </c>
      <c r="DE96" s="37">
        <f t="shared" si="113"/>
        <v>0</v>
      </c>
      <c r="DF96" s="37">
        <f t="shared" si="113"/>
        <v>0</v>
      </c>
      <c r="DG96" s="37">
        <f t="shared" si="113"/>
        <v>0</v>
      </c>
      <c r="DH96" s="37">
        <f t="shared" si="113"/>
        <v>0</v>
      </c>
      <c r="DI96" s="37">
        <f t="shared" si="113"/>
        <v>0</v>
      </c>
      <c r="DJ96" s="37">
        <f t="shared" si="113"/>
        <v>0</v>
      </c>
      <c r="DL96" s="29">
        <f t="shared" si="101"/>
        <v>6</v>
      </c>
      <c r="DM96" s="29">
        <f t="shared" si="101"/>
        <v>18</v>
      </c>
      <c r="DN96" s="29">
        <f t="shared" si="101"/>
        <v>10</v>
      </c>
      <c r="DO96" s="29">
        <f t="shared" si="101"/>
        <v>12</v>
      </c>
      <c r="DQ96" s="28">
        <f>DL96*DM96/'EQUIP SUM (UNCLASS)'!AD96</f>
        <v>24</v>
      </c>
      <c r="DR96" s="28">
        <f>DL96*DM96/'EQUIP SUM (UNCLASS)'!AD96</f>
        <v>24</v>
      </c>
      <c r="DS96" s="28">
        <f>DN96*DO96/'EQUIP SUM (UNCLASS)'!AD96</f>
        <v>26.666666666666668</v>
      </c>
      <c r="DT96" s="28">
        <f>DN96*DO96/'EQUIP SUM (UNCLASS)'!AD96</f>
        <v>26.666666666666668</v>
      </c>
    </row>
    <row r="97" spans="1:124" x14ac:dyDescent="0.25">
      <c r="A97" s="240"/>
      <c r="B97" s="102" t="s">
        <v>531</v>
      </c>
      <c r="C97" s="103">
        <f>AQ167</f>
        <v>0</v>
      </c>
      <c r="D97" s="103">
        <f>AR167</f>
        <v>0</v>
      </c>
      <c r="E97" s="103">
        <f>C97+D97</f>
        <v>0</v>
      </c>
      <c r="F97" s="100"/>
      <c r="G97" s="244"/>
      <c r="I97" s="94" t="s">
        <v>303</v>
      </c>
      <c r="J97" s="94" t="s">
        <v>478</v>
      </c>
      <c r="K97" s="95" t="s">
        <v>568</v>
      </c>
      <c r="L97" s="96">
        <f>(CX97*'EQUIP SUM (UNCLASS)'!M97)+(CY97*'EQUIP SUM (UNCLASS)'!N97)+(CZ97*'EQUIP SUM (UNCLASS)'!I97)+(DA97*'EQUIP SUM (UNCLASS)'!Q97)+(DB97*'EQUIP SUM (UNCLASS)'!E97)+(DC97*'EQUIP SUM (UNCLASS)'!H97)+(DD97*'EQUIP SUM (UNCLASS)'!D97)+(DE97*'EQUIP SUM (UNCLASS)'!F97)+(DF97*'EQUIP SUM (UNCLASS)'!G97)+(DG97*'EQUIP SUM (UNCLASS)'!J97)+(DH97*'EQUIP SUM (UNCLASS)'!L97)+(DI97*'EQUIP SUM (UNCLASS)'!K97)+(DJ97*'EQUIP SUM (UNCLASS)'!T97)</f>
        <v>0</v>
      </c>
      <c r="M97" s="55">
        <f>'EQUIP SUM (UNCLASS)'!R97+'EQUIP SUM (UNCLASS)'!S97</f>
        <v>0</v>
      </c>
      <c r="N97" s="85">
        <f>'EQUIP SUM (UNCLASS)'!R97</f>
        <v>0</v>
      </c>
      <c r="O97" s="85">
        <f>'EQUIP SUM (UNCLASS)'!S97:S259</f>
        <v>0</v>
      </c>
      <c r="P97" s="37">
        <v>0</v>
      </c>
      <c r="Q97" s="37">
        <v>0</v>
      </c>
      <c r="R97" s="85">
        <f t="shared" si="76"/>
        <v>0</v>
      </c>
      <c r="S97" s="85">
        <f t="shared" si="76"/>
        <v>0</v>
      </c>
      <c r="T97" s="85">
        <f t="shared" si="81"/>
        <v>0</v>
      </c>
      <c r="U97" s="55">
        <f t="shared" si="77"/>
        <v>0</v>
      </c>
      <c r="W97" s="37">
        <v>0</v>
      </c>
      <c r="X97" s="37">
        <v>0</v>
      </c>
      <c r="Y97" s="55">
        <f t="shared" si="82"/>
        <v>0</v>
      </c>
      <c r="AA97" s="34">
        <f>W97*'EQUIP SUM (UNCLASS)'!Z97</f>
        <v>0</v>
      </c>
      <c r="AB97" s="61">
        <f>X97*'EQUIP SUM (UNCLASS)'!Z97</f>
        <v>0</v>
      </c>
      <c r="AC97" s="34">
        <f>W97*'EQUIP SUM (UNCLASS)'!AA97</f>
        <v>0</v>
      </c>
      <c r="AD97" s="61">
        <f>X97*'EQUIP SUM (UNCLASS)'!AA97</f>
        <v>0</v>
      </c>
      <c r="AE97" s="34">
        <f>W97*'EQUIP SUM (UNCLASS)'!AB97</f>
        <v>0</v>
      </c>
      <c r="AF97" s="61">
        <f>X97*'EQUIP SUM (UNCLASS)'!AB97</f>
        <v>0</v>
      </c>
      <c r="AH97" s="34">
        <f>W97*'EQUIP SUM (UNCLASS)'!AC97</f>
        <v>0</v>
      </c>
      <c r="AI97" s="61">
        <f>X97*'EQUIP SUM (UNCLASS)'!AC97</f>
        <v>0</v>
      </c>
      <c r="AJ97" s="34">
        <f t="shared" si="78"/>
        <v>0</v>
      </c>
      <c r="AK97" s="61">
        <f t="shared" si="78"/>
        <v>0</v>
      </c>
      <c r="AL97" s="34">
        <f t="shared" si="79"/>
        <v>0</v>
      </c>
      <c r="AM97" s="61">
        <f t="shared" si="79"/>
        <v>0</v>
      </c>
      <c r="AO97" s="28">
        <f>W97*'EQUIP SUM (UNCLASS)'!AE97</f>
        <v>0</v>
      </c>
      <c r="AP97" s="61">
        <f>X97*'EQUIP SUM (UNCLASS)'!AE97</f>
        <v>0</v>
      </c>
      <c r="AQ97" s="28">
        <f>W97*'EQUIP SUM (UNCLASS)'!AF97</f>
        <v>0</v>
      </c>
      <c r="AR97" s="61">
        <f>X97*'EQUIP SUM (UNCLASS)'!AF97</f>
        <v>0</v>
      </c>
      <c r="AS97" s="28">
        <f>W97*'EQUIP SUM (UNCLASS)'!AG97</f>
        <v>0</v>
      </c>
      <c r="AT97" s="61">
        <f>X97*'EQUIP SUM (UNCLASS)'!AG97</f>
        <v>0</v>
      </c>
      <c r="AU97" s="28">
        <f>W97*'EQUIP SUM (UNCLASS)'!AH97</f>
        <v>0</v>
      </c>
      <c r="AV97" s="61">
        <f>X97*'EQUIP SUM (UNCLASS)'!AH97</f>
        <v>0</v>
      </c>
      <c r="AW97" s="28">
        <f>W97*'EQUIP SUM (UNCLASS)'!AI97/2000</f>
        <v>0</v>
      </c>
      <c r="AX97" s="61">
        <f>X97*'EQUIP SUM (UNCLASS)'!AI97/2000</f>
        <v>0</v>
      </c>
      <c r="AY97" s="28">
        <f>W97*'EQUIP SUM (UNCLASS)'!AJ97</f>
        <v>0</v>
      </c>
      <c r="AZ97" s="61">
        <f>X97*'EQUIP SUM (UNCLASS)'!AJ97</f>
        <v>0</v>
      </c>
      <c r="BA97" s="28">
        <f>W97*'EQUIP SUM (UNCLASS)'!AK97</f>
        <v>0</v>
      </c>
      <c r="BB97" s="61">
        <f>X97*'EQUIP SUM (UNCLASS)'!AK97</f>
        <v>0</v>
      </c>
      <c r="BC97" s="28">
        <f>W97*'EQUIP SUM (UNCLASS)'!AL97</f>
        <v>0</v>
      </c>
      <c r="BD97" s="61">
        <f>X97*'EQUIP SUM (UNCLASS)'!AL97</f>
        <v>0</v>
      </c>
      <c r="BE97" s="28">
        <f>W97*'EQUIP SUM (UNCLASS)'!AM97</f>
        <v>0</v>
      </c>
      <c r="BF97" s="61">
        <f>X97*'EQUIP SUM (UNCLASS)'!AM97</f>
        <v>0</v>
      </c>
      <c r="BH97" s="28">
        <f>Y97*'EQUIP SUM (UNCLASS)'!AO97</f>
        <v>0</v>
      </c>
      <c r="BI97" s="61">
        <f>Y97*'EQUIP SUM (UNCLASS)'!AP97</f>
        <v>0</v>
      </c>
      <c r="BJ97" s="28">
        <f>Y97*'EQUIP SUM (UNCLASS)'!AQ97</f>
        <v>0</v>
      </c>
      <c r="BK97" s="61">
        <f>Y97*'EQUIP SUM (UNCLASS)'!AR97</f>
        <v>0</v>
      </c>
      <c r="BL97" s="28">
        <f>Y97*'EQUIP SUM (UNCLASS)'!AS97</f>
        <v>0</v>
      </c>
      <c r="BM97" s="61">
        <f>Y97*'EQUIP SUM (UNCLASS)'!AT97</f>
        <v>0</v>
      </c>
      <c r="BO97" s="28">
        <f>W97*'EQUIP SUM (UNCLASS)'!AX97</f>
        <v>0</v>
      </c>
      <c r="BP97" s="61">
        <f>X97*'EQUIP SUM (UNCLASS)'!AX97</f>
        <v>0</v>
      </c>
      <c r="BQ97" s="28">
        <f>W97*'EQUIP SUM (UNCLASS)'!BB97</f>
        <v>0</v>
      </c>
      <c r="BR97" s="61">
        <f>X97*'EQUIP SUM (UNCLASS)'!BB97</f>
        <v>0</v>
      </c>
      <c r="CX97" s="37">
        <f t="shared" ref="CX97:DJ97" si="114">CX95</f>
        <v>0</v>
      </c>
      <c r="CY97" s="37">
        <f t="shared" si="114"/>
        <v>0</v>
      </c>
      <c r="CZ97" s="37">
        <f t="shared" si="114"/>
        <v>0</v>
      </c>
      <c r="DA97" s="37">
        <f t="shared" si="114"/>
        <v>0</v>
      </c>
      <c r="DB97" s="37">
        <f t="shared" si="114"/>
        <v>1</v>
      </c>
      <c r="DC97" s="37">
        <f t="shared" si="114"/>
        <v>0</v>
      </c>
      <c r="DD97" s="37">
        <f t="shared" si="114"/>
        <v>0</v>
      </c>
      <c r="DE97" s="37">
        <f t="shared" si="114"/>
        <v>0</v>
      </c>
      <c r="DF97" s="37">
        <f t="shared" si="114"/>
        <v>0</v>
      </c>
      <c r="DG97" s="37">
        <f t="shared" si="114"/>
        <v>0</v>
      </c>
      <c r="DH97" s="37">
        <f t="shared" si="114"/>
        <v>0</v>
      </c>
      <c r="DI97" s="37">
        <f t="shared" si="114"/>
        <v>0</v>
      </c>
      <c r="DJ97" s="37">
        <f t="shared" si="114"/>
        <v>0</v>
      </c>
      <c r="DL97" s="29">
        <f t="shared" si="101"/>
        <v>6</v>
      </c>
      <c r="DM97" s="29">
        <f t="shared" si="101"/>
        <v>18</v>
      </c>
      <c r="DN97" s="29">
        <f t="shared" si="101"/>
        <v>10</v>
      </c>
      <c r="DO97" s="29">
        <f t="shared" si="101"/>
        <v>12</v>
      </c>
      <c r="DQ97" s="28">
        <f>DL97*DM97/'EQUIP SUM (UNCLASS)'!AD97</f>
        <v>10.8</v>
      </c>
      <c r="DR97" s="28">
        <f>DL97*DM97/'EQUIP SUM (UNCLASS)'!AD97</f>
        <v>10.8</v>
      </c>
      <c r="DS97" s="28">
        <f>DN97*DO97/'EQUIP SUM (UNCLASS)'!AD97</f>
        <v>12</v>
      </c>
      <c r="DT97" s="28">
        <f>DN97*DO97/'EQUIP SUM (UNCLASS)'!AD97</f>
        <v>12</v>
      </c>
    </row>
    <row r="98" spans="1:124" x14ac:dyDescent="0.25">
      <c r="A98" s="240"/>
      <c r="B98" s="102" t="s">
        <v>532</v>
      </c>
      <c r="C98" s="103">
        <f>C96+C97</f>
        <v>0</v>
      </c>
      <c r="D98" s="103">
        <f>D96+D97</f>
        <v>0</v>
      </c>
      <c r="E98" s="103">
        <f>C98+D98</f>
        <v>0</v>
      </c>
      <c r="F98" s="100"/>
      <c r="G98" s="244"/>
      <c r="I98" s="94" t="s">
        <v>304</v>
      </c>
      <c r="J98" s="94" t="s">
        <v>562</v>
      </c>
      <c r="K98" s="95" t="s">
        <v>568</v>
      </c>
      <c r="L98" s="96">
        <f>(CX98*'EQUIP SUM (UNCLASS)'!M98)+(CY98*'EQUIP SUM (UNCLASS)'!N98)+(CZ98*'EQUIP SUM (UNCLASS)'!I98)+(DA98*'EQUIP SUM (UNCLASS)'!Q98)+(DB98*'EQUIP SUM (UNCLASS)'!E98)+(DC98*'EQUIP SUM (UNCLASS)'!H98)+(DD98*'EQUIP SUM (UNCLASS)'!D98)+(DE98*'EQUIP SUM (UNCLASS)'!F98)+(DF98*'EQUIP SUM (UNCLASS)'!G98)+(DG98*'EQUIP SUM (UNCLASS)'!J98)+(DH98*'EQUIP SUM (UNCLASS)'!L98)+(DI98*'EQUIP SUM (UNCLASS)'!K98)+(DJ98*'EQUIP SUM (UNCLASS)'!T98)</f>
        <v>0</v>
      </c>
      <c r="M98" s="55">
        <f>'EQUIP SUM (UNCLASS)'!R98+'EQUIP SUM (UNCLASS)'!S98</f>
        <v>0</v>
      </c>
      <c r="N98" s="85">
        <f>'EQUIP SUM (UNCLASS)'!R98</f>
        <v>0</v>
      </c>
      <c r="O98" s="85">
        <f>'EQUIP SUM (UNCLASS)'!S98:S260</f>
        <v>0</v>
      </c>
      <c r="P98" s="37">
        <v>0</v>
      </c>
      <c r="Q98" s="37">
        <v>0</v>
      </c>
      <c r="R98" s="85">
        <f t="shared" si="76"/>
        <v>0</v>
      </c>
      <c r="S98" s="85">
        <f t="shared" si="76"/>
        <v>0</v>
      </c>
      <c r="T98" s="85">
        <f t="shared" si="81"/>
        <v>0</v>
      </c>
      <c r="U98" s="55">
        <f t="shared" si="77"/>
        <v>0</v>
      </c>
      <c r="W98" s="37">
        <v>0</v>
      </c>
      <c r="X98" s="37">
        <v>0</v>
      </c>
      <c r="Y98" s="55">
        <f t="shared" si="82"/>
        <v>0</v>
      </c>
      <c r="AA98" s="34">
        <f>W98*'EQUIP SUM (UNCLASS)'!Z98</f>
        <v>0</v>
      </c>
      <c r="AB98" s="61">
        <f>X98*'EQUIP SUM (UNCLASS)'!Z98</f>
        <v>0</v>
      </c>
      <c r="AC98" s="34">
        <f>W98*'EQUIP SUM (UNCLASS)'!AA98</f>
        <v>0</v>
      </c>
      <c r="AD98" s="61">
        <f>X98*'EQUIP SUM (UNCLASS)'!AA98</f>
        <v>0</v>
      </c>
      <c r="AE98" s="34">
        <f>W98*'EQUIP SUM (UNCLASS)'!AB98</f>
        <v>0</v>
      </c>
      <c r="AF98" s="61">
        <f>X98*'EQUIP SUM (UNCLASS)'!AB98</f>
        <v>0</v>
      </c>
      <c r="AH98" s="34">
        <f>W98*'EQUIP SUM (UNCLASS)'!AC98</f>
        <v>0</v>
      </c>
      <c r="AI98" s="61">
        <f>X98*'EQUIP SUM (UNCLASS)'!AC98</f>
        <v>0</v>
      </c>
      <c r="AJ98" s="34">
        <f t="shared" si="78"/>
        <v>0</v>
      </c>
      <c r="AK98" s="61">
        <f t="shared" si="78"/>
        <v>0</v>
      </c>
      <c r="AL98" s="34">
        <f t="shared" si="79"/>
        <v>0</v>
      </c>
      <c r="AM98" s="61">
        <f t="shared" si="79"/>
        <v>0</v>
      </c>
      <c r="AO98" s="28">
        <f>W98*'EQUIP SUM (UNCLASS)'!AE98</f>
        <v>0</v>
      </c>
      <c r="AP98" s="61">
        <f>X98*'EQUIP SUM (UNCLASS)'!AE98</f>
        <v>0</v>
      </c>
      <c r="AQ98" s="28">
        <f>W98*'EQUIP SUM (UNCLASS)'!AF98</f>
        <v>0</v>
      </c>
      <c r="AR98" s="61">
        <f>X98*'EQUIP SUM (UNCLASS)'!AF98</f>
        <v>0</v>
      </c>
      <c r="AS98" s="28">
        <f>W98*'EQUIP SUM (UNCLASS)'!AG98</f>
        <v>0</v>
      </c>
      <c r="AT98" s="61">
        <f>X98*'EQUIP SUM (UNCLASS)'!AG98</f>
        <v>0</v>
      </c>
      <c r="AU98" s="28">
        <f>W98*'EQUIP SUM (UNCLASS)'!AH98</f>
        <v>0</v>
      </c>
      <c r="AV98" s="61">
        <f>X98*'EQUIP SUM (UNCLASS)'!AH98</f>
        <v>0</v>
      </c>
      <c r="AW98" s="28">
        <f>W98*'EQUIP SUM (UNCLASS)'!AI98/2000</f>
        <v>0</v>
      </c>
      <c r="AX98" s="61">
        <f>X98*'EQUIP SUM (UNCLASS)'!AI98/2000</f>
        <v>0</v>
      </c>
      <c r="AY98" s="28">
        <f>W98*'EQUIP SUM (UNCLASS)'!AJ98</f>
        <v>0</v>
      </c>
      <c r="AZ98" s="61">
        <f>X98*'EQUIP SUM (UNCLASS)'!AJ98</f>
        <v>0</v>
      </c>
      <c r="BA98" s="28">
        <f>W98*'EQUIP SUM (UNCLASS)'!AK98</f>
        <v>0</v>
      </c>
      <c r="BB98" s="61">
        <f>X98*'EQUIP SUM (UNCLASS)'!AK98</f>
        <v>0</v>
      </c>
      <c r="BC98" s="28">
        <f>W98*'EQUIP SUM (UNCLASS)'!AL98</f>
        <v>0</v>
      </c>
      <c r="BD98" s="61">
        <f>X98*'EQUIP SUM (UNCLASS)'!AL98</f>
        <v>0</v>
      </c>
      <c r="BE98" s="28">
        <f>W98*'EQUIP SUM (UNCLASS)'!AM98</f>
        <v>0</v>
      </c>
      <c r="BF98" s="61">
        <f>X98*'EQUIP SUM (UNCLASS)'!AM98</f>
        <v>0</v>
      </c>
      <c r="BH98" s="28">
        <f>Y98*'EQUIP SUM (UNCLASS)'!AO98</f>
        <v>0</v>
      </c>
      <c r="BI98" s="61">
        <f>Y98*'EQUIP SUM (UNCLASS)'!AP98</f>
        <v>0</v>
      </c>
      <c r="BJ98" s="28">
        <f>Y98*'EQUIP SUM (UNCLASS)'!AQ98</f>
        <v>0</v>
      </c>
      <c r="BK98" s="61">
        <f>Y98*'EQUIP SUM (UNCLASS)'!AR98</f>
        <v>0</v>
      </c>
      <c r="BL98" s="28">
        <f>Y98*'EQUIP SUM (UNCLASS)'!AS98</f>
        <v>0</v>
      </c>
      <c r="BM98" s="61">
        <f>Y98*'EQUIP SUM (UNCLASS)'!AT98</f>
        <v>0</v>
      </c>
      <c r="BO98" s="28">
        <f>W98*'EQUIP SUM (UNCLASS)'!AX98</f>
        <v>0</v>
      </c>
      <c r="BP98" s="61">
        <f>X98*'EQUIP SUM (UNCLASS)'!AX98</f>
        <v>0</v>
      </c>
      <c r="BQ98" s="28">
        <f>W98*'EQUIP SUM (UNCLASS)'!BB98</f>
        <v>0</v>
      </c>
      <c r="BR98" s="61">
        <f>X98*'EQUIP SUM (UNCLASS)'!BB98</f>
        <v>0</v>
      </c>
      <c r="CX98" s="37">
        <f t="shared" ref="CX98:DJ98" si="115">CX97</f>
        <v>0</v>
      </c>
      <c r="CY98" s="37">
        <f t="shared" si="115"/>
        <v>0</v>
      </c>
      <c r="CZ98" s="37">
        <f t="shared" si="115"/>
        <v>0</v>
      </c>
      <c r="DA98" s="37">
        <f t="shared" si="115"/>
        <v>0</v>
      </c>
      <c r="DB98" s="37">
        <f t="shared" si="115"/>
        <v>1</v>
      </c>
      <c r="DC98" s="37">
        <f t="shared" si="115"/>
        <v>0</v>
      </c>
      <c r="DD98" s="37">
        <f t="shared" si="115"/>
        <v>0</v>
      </c>
      <c r="DE98" s="37">
        <f t="shared" si="115"/>
        <v>0</v>
      </c>
      <c r="DF98" s="37">
        <f t="shared" si="115"/>
        <v>0</v>
      </c>
      <c r="DG98" s="37">
        <f t="shared" si="115"/>
        <v>0</v>
      </c>
      <c r="DH98" s="37">
        <f t="shared" si="115"/>
        <v>0</v>
      </c>
      <c r="DI98" s="37">
        <f t="shared" si="115"/>
        <v>0</v>
      </c>
      <c r="DJ98" s="37">
        <f t="shared" si="115"/>
        <v>0</v>
      </c>
      <c r="DL98" s="29">
        <f t="shared" si="101"/>
        <v>6</v>
      </c>
      <c r="DM98" s="29">
        <f t="shared" si="101"/>
        <v>18</v>
      </c>
      <c r="DN98" s="29">
        <f t="shared" si="101"/>
        <v>10</v>
      </c>
      <c r="DO98" s="29">
        <f t="shared" si="101"/>
        <v>12</v>
      </c>
      <c r="DQ98" s="28">
        <f>DL98*DM98/'EQUIP SUM (UNCLASS)'!AD98</f>
        <v>9.8181818181818183</v>
      </c>
      <c r="DR98" s="28">
        <f>DL98*DM98/'EQUIP SUM (UNCLASS)'!AD98</f>
        <v>9.8181818181818183</v>
      </c>
      <c r="DS98" s="28">
        <f>DN98*DO98/'EQUIP SUM (UNCLASS)'!AD98</f>
        <v>10.909090909090908</v>
      </c>
      <c r="DT98" s="28">
        <f>DN98*DO98/'EQUIP SUM (UNCLASS)'!AD98</f>
        <v>10.909090909090908</v>
      </c>
    </row>
    <row r="99" spans="1:124" x14ac:dyDescent="0.25">
      <c r="A99" s="240"/>
      <c r="B99" s="102" t="s">
        <v>536</v>
      </c>
      <c r="C99" s="103">
        <f>C98-E7</f>
        <v>0</v>
      </c>
      <c r="D99" s="103">
        <f>D98-E7</f>
        <v>0</v>
      </c>
      <c r="E99" s="103">
        <f>E98-E7</f>
        <v>0</v>
      </c>
      <c r="F99" s="100"/>
      <c r="G99" s="244"/>
      <c r="I99" s="94" t="s">
        <v>305</v>
      </c>
      <c r="J99" s="94" t="s">
        <v>479</v>
      </c>
      <c r="K99" s="95" t="s">
        <v>569</v>
      </c>
      <c r="L99" s="96">
        <f>(CX99*'EQUIP SUM (UNCLASS)'!M99)+(CY99*'EQUIP SUM (UNCLASS)'!N99)+(CZ99*'EQUIP SUM (UNCLASS)'!I99)+(DA99*'EQUIP SUM (UNCLASS)'!Q99)+(DB99*'EQUIP SUM (UNCLASS)'!E99)+(DC99*'EQUIP SUM (UNCLASS)'!H99)+(DD99*'EQUIP SUM (UNCLASS)'!D99)+(DE99*'EQUIP SUM (UNCLASS)'!F99)+(DF99*'EQUIP SUM (UNCLASS)'!G99)+(DG99*'EQUIP SUM (UNCLASS)'!J99)+(DH99*'EQUIP SUM (UNCLASS)'!L99)+(DI99*'EQUIP SUM (UNCLASS)'!K99)+(DJ99*'EQUIP SUM (UNCLASS)'!T99)</f>
        <v>5</v>
      </c>
      <c r="M99" s="55">
        <f>'EQUIP SUM (UNCLASS)'!R99+'EQUIP SUM (UNCLASS)'!S99</f>
        <v>0</v>
      </c>
      <c r="N99" s="85">
        <f>'EQUIP SUM (UNCLASS)'!R99</f>
        <v>0</v>
      </c>
      <c r="O99" s="85">
        <f>'EQUIP SUM (UNCLASS)'!S99:S261</f>
        <v>0</v>
      </c>
      <c r="P99" s="37">
        <v>0</v>
      </c>
      <c r="Q99" s="37">
        <v>0</v>
      </c>
      <c r="R99" s="85">
        <f t="shared" ref="R99:S130" si="116">N99-P99</f>
        <v>0</v>
      </c>
      <c r="S99" s="85">
        <f t="shared" si="116"/>
        <v>0</v>
      </c>
      <c r="T99" s="85">
        <f t="shared" si="81"/>
        <v>0</v>
      </c>
      <c r="U99" s="55">
        <f t="shared" si="77"/>
        <v>5</v>
      </c>
      <c r="W99" s="37">
        <v>0</v>
      </c>
      <c r="X99" s="37">
        <v>0</v>
      </c>
      <c r="Y99" s="55">
        <f t="shared" si="82"/>
        <v>0</v>
      </c>
      <c r="AA99" s="34">
        <f>W99*'EQUIP SUM (UNCLASS)'!Z99</f>
        <v>0</v>
      </c>
      <c r="AB99" s="61">
        <f>X99*'EQUIP SUM (UNCLASS)'!Z99</f>
        <v>0</v>
      </c>
      <c r="AC99" s="34">
        <f>W99*'EQUIP SUM (UNCLASS)'!AA99</f>
        <v>0</v>
      </c>
      <c r="AD99" s="61">
        <f>X99*'EQUIP SUM (UNCLASS)'!AA99</f>
        <v>0</v>
      </c>
      <c r="AE99" s="34">
        <f>W99*'EQUIP SUM (UNCLASS)'!AB99</f>
        <v>0</v>
      </c>
      <c r="AF99" s="61">
        <f>X99*'EQUIP SUM (UNCLASS)'!AB99</f>
        <v>0</v>
      </c>
      <c r="AH99" s="34">
        <f>W99*'EQUIP SUM (UNCLASS)'!AC99</f>
        <v>0</v>
      </c>
      <c r="AI99" s="61">
        <f>X99*'EQUIP SUM (UNCLASS)'!AC99</f>
        <v>0</v>
      </c>
      <c r="AJ99" s="34">
        <f t="shared" ref="AJ99:AK130" si="117">W99*DQ99</f>
        <v>0</v>
      </c>
      <c r="AK99" s="61">
        <f t="shared" si="117"/>
        <v>0</v>
      </c>
      <c r="AL99" s="34">
        <f t="shared" ref="AL99:AM130" si="118">W99*DS99</f>
        <v>0</v>
      </c>
      <c r="AM99" s="61">
        <f t="shared" si="118"/>
        <v>0</v>
      </c>
      <c r="AO99" s="28">
        <f>W99*'EQUIP SUM (UNCLASS)'!AE99</f>
        <v>0</v>
      </c>
      <c r="AP99" s="61">
        <f>X99*'EQUIP SUM (UNCLASS)'!AE99</f>
        <v>0</v>
      </c>
      <c r="AQ99" s="28">
        <f>W99*'EQUIP SUM (UNCLASS)'!AF99</f>
        <v>0</v>
      </c>
      <c r="AR99" s="61">
        <f>X99*'EQUIP SUM (UNCLASS)'!AF99</f>
        <v>0</v>
      </c>
      <c r="AS99" s="28">
        <f>W99*'EQUIP SUM (UNCLASS)'!AG99</f>
        <v>0</v>
      </c>
      <c r="AT99" s="61">
        <f>X99*'EQUIP SUM (UNCLASS)'!AG99</f>
        <v>0</v>
      </c>
      <c r="AU99" s="28">
        <f>W99*'EQUIP SUM (UNCLASS)'!AH99</f>
        <v>0</v>
      </c>
      <c r="AV99" s="61">
        <f>X99*'EQUIP SUM (UNCLASS)'!AH99</f>
        <v>0</v>
      </c>
      <c r="AW99" s="28">
        <f>W99*'EQUIP SUM (UNCLASS)'!AI99/2000</f>
        <v>0</v>
      </c>
      <c r="AX99" s="61">
        <f>X99*'EQUIP SUM (UNCLASS)'!AI99/2000</f>
        <v>0</v>
      </c>
      <c r="AY99" s="28">
        <f>W99*'EQUIP SUM (UNCLASS)'!AJ99</f>
        <v>0</v>
      </c>
      <c r="AZ99" s="61">
        <f>X99*'EQUIP SUM (UNCLASS)'!AJ99</f>
        <v>0</v>
      </c>
      <c r="BA99" s="28">
        <f>W99*'EQUIP SUM (UNCLASS)'!AK99</f>
        <v>0</v>
      </c>
      <c r="BB99" s="61">
        <f>X99*'EQUIP SUM (UNCLASS)'!AK99</f>
        <v>0</v>
      </c>
      <c r="BC99" s="28">
        <f>W99*'EQUIP SUM (UNCLASS)'!AL99</f>
        <v>0</v>
      </c>
      <c r="BD99" s="61">
        <f>X99*'EQUIP SUM (UNCLASS)'!AL99</f>
        <v>0</v>
      </c>
      <c r="BE99" s="28">
        <f>W99*'EQUIP SUM (UNCLASS)'!AM99</f>
        <v>0</v>
      </c>
      <c r="BF99" s="61">
        <f>X99*'EQUIP SUM (UNCLASS)'!AM99</f>
        <v>0</v>
      </c>
      <c r="BH99" s="28">
        <f>Y99*'EQUIP SUM (UNCLASS)'!AO99</f>
        <v>0</v>
      </c>
      <c r="BI99" s="61">
        <f>Y99*'EQUIP SUM (UNCLASS)'!AP99</f>
        <v>0</v>
      </c>
      <c r="BJ99" s="28">
        <f>Y99*'EQUIP SUM (UNCLASS)'!AQ99</f>
        <v>0</v>
      </c>
      <c r="BK99" s="61">
        <f>Y99*'EQUIP SUM (UNCLASS)'!AR99</f>
        <v>0</v>
      </c>
      <c r="BL99" s="28">
        <f>Y99*'EQUIP SUM (UNCLASS)'!AS99</f>
        <v>0</v>
      </c>
      <c r="BM99" s="61">
        <f>Y99*'EQUIP SUM (UNCLASS)'!AT99</f>
        <v>0</v>
      </c>
      <c r="BO99" s="28">
        <f>W99*'EQUIP SUM (UNCLASS)'!AX99</f>
        <v>0</v>
      </c>
      <c r="BP99" s="61">
        <f>X99*'EQUIP SUM (UNCLASS)'!AX99</f>
        <v>0</v>
      </c>
      <c r="BQ99" s="28">
        <f>W99*'EQUIP SUM (UNCLASS)'!BB99</f>
        <v>0</v>
      </c>
      <c r="BR99" s="61">
        <f>X99*'EQUIP SUM (UNCLASS)'!BB99</f>
        <v>0</v>
      </c>
      <c r="CX99" s="37">
        <f t="shared" ref="CX99:DJ99" si="119">CX97</f>
        <v>0</v>
      </c>
      <c r="CY99" s="37">
        <f t="shared" si="119"/>
        <v>0</v>
      </c>
      <c r="CZ99" s="37">
        <f t="shared" si="119"/>
        <v>0</v>
      </c>
      <c r="DA99" s="37">
        <f t="shared" si="119"/>
        <v>0</v>
      </c>
      <c r="DB99" s="37">
        <f t="shared" si="119"/>
        <v>1</v>
      </c>
      <c r="DC99" s="37">
        <f t="shared" si="119"/>
        <v>0</v>
      </c>
      <c r="DD99" s="37">
        <f t="shared" si="119"/>
        <v>0</v>
      </c>
      <c r="DE99" s="37">
        <f t="shared" si="119"/>
        <v>0</v>
      </c>
      <c r="DF99" s="37">
        <f t="shared" si="119"/>
        <v>0</v>
      </c>
      <c r="DG99" s="37">
        <f t="shared" si="119"/>
        <v>0</v>
      </c>
      <c r="DH99" s="37">
        <f t="shared" si="119"/>
        <v>0</v>
      </c>
      <c r="DI99" s="37">
        <f t="shared" si="119"/>
        <v>0</v>
      </c>
      <c r="DJ99" s="37">
        <f t="shared" si="119"/>
        <v>0</v>
      </c>
      <c r="DL99" s="29">
        <f t="shared" si="101"/>
        <v>6</v>
      </c>
      <c r="DM99" s="29">
        <f t="shared" si="101"/>
        <v>18</v>
      </c>
      <c r="DN99" s="29">
        <f t="shared" si="101"/>
        <v>10</v>
      </c>
      <c r="DO99" s="29">
        <f t="shared" si="101"/>
        <v>12</v>
      </c>
      <c r="DQ99" s="28">
        <f>DL99*DM99/'EQUIP SUM (UNCLASS)'!AD99</f>
        <v>6.3529411764705879</v>
      </c>
      <c r="DR99" s="28">
        <f>DL99*DM99/'EQUIP SUM (UNCLASS)'!AD99</f>
        <v>6.3529411764705879</v>
      </c>
      <c r="DS99" s="28">
        <f>DN99*DO99/'EQUIP SUM (UNCLASS)'!AD99</f>
        <v>7.0588235294117645</v>
      </c>
      <c r="DT99" s="28">
        <f>DN99*DO99/'EQUIP SUM (UNCLASS)'!AD99</f>
        <v>7.0588235294117645</v>
      </c>
    </row>
    <row r="100" spans="1:124" x14ac:dyDescent="0.25">
      <c r="A100" s="240"/>
      <c r="B100" s="242" t="s">
        <v>534</v>
      </c>
      <c r="C100" s="242"/>
      <c r="D100" s="242"/>
      <c r="E100" s="242"/>
      <c r="F100" s="242"/>
      <c r="G100" s="244"/>
      <c r="I100" s="94" t="s">
        <v>306</v>
      </c>
      <c r="J100" s="94" t="s">
        <v>480</v>
      </c>
      <c r="K100" s="95" t="s">
        <v>569</v>
      </c>
      <c r="L100" s="96">
        <f>(CX100*'EQUIP SUM (UNCLASS)'!M100)+(CY100*'EQUIP SUM (UNCLASS)'!N100)+(CZ100*'EQUIP SUM (UNCLASS)'!I100)+(DA100*'EQUIP SUM (UNCLASS)'!Q100)+(DB100*'EQUIP SUM (UNCLASS)'!E100)+(DC100*'EQUIP SUM (UNCLASS)'!H100)+(DD100*'EQUIP SUM (UNCLASS)'!D100)+(DE100*'EQUIP SUM (UNCLASS)'!F100)+(DF100*'EQUIP SUM (UNCLASS)'!G100)+(DG100*'EQUIP SUM (UNCLASS)'!J100)+(DH100*'EQUIP SUM (UNCLASS)'!L100)+(DI100*'EQUIP SUM (UNCLASS)'!K100)+(DJ100*'EQUIP SUM (UNCLASS)'!T100)</f>
        <v>12</v>
      </c>
      <c r="M100" s="55">
        <f>'EQUIP SUM (UNCLASS)'!R100+'EQUIP SUM (UNCLASS)'!S100</f>
        <v>0</v>
      </c>
      <c r="N100" s="85">
        <f>'EQUIP SUM (UNCLASS)'!R100</f>
        <v>0</v>
      </c>
      <c r="O100" s="85">
        <f>'EQUIP SUM (UNCLASS)'!S100:S262</f>
        <v>0</v>
      </c>
      <c r="P100" s="37">
        <v>0</v>
      </c>
      <c r="Q100" s="37">
        <v>0</v>
      </c>
      <c r="R100" s="85">
        <f t="shared" si="116"/>
        <v>0</v>
      </c>
      <c r="S100" s="85">
        <f t="shared" si="116"/>
        <v>0</v>
      </c>
      <c r="T100" s="85">
        <f t="shared" si="81"/>
        <v>0</v>
      </c>
      <c r="U100" s="55">
        <f t="shared" si="77"/>
        <v>12</v>
      </c>
      <c r="W100" s="37">
        <v>0</v>
      </c>
      <c r="X100" s="37">
        <v>0</v>
      </c>
      <c r="Y100" s="55">
        <f t="shared" si="82"/>
        <v>0</v>
      </c>
      <c r="AA100" s="34">
        <f>W100*'EQUIP SUM (UNCLASS)'!Z100</f>
        <v>0</v>
      </c>
      <c r="AB100" s="61">
        <f>X100*'EQUIP SUM (UNCLASS)'!Z100</f>
        <v>0</v>
      </c>
      <c r="AC100" s="34">
        <f>W100*'EQUIP SUM (UNCLASS)'!AA100</f>
        <v>0</v>
      </c>
      <c r="AD100" s="61">
        <f>X100*'EQUIP SUM (UNCLASS)'!AA100</f>
        <v>0</v>
      </c>
      <c r="AE100" s="34">
        <f>W100*'EQUIP SUM (UNCLASS)'!AB100</f>
        <v>0</v>
      </c>
      <c r="AF100" s="61">
        <f>X100*'EQUIP SUM (UNCLASS)'!AB100</f>
        <v>0</v>
      </c>
      <c r="AH100" s="34">
        <f>W100*'EQUIP SUM (UNCLASS)'!AC100</f>
        <v>0</v>
      </c>
      <c r="AI100" s="61">
        <f>X100*'EQUIP SUM (UNCLASS)'!AC100</f>
        <v>0</v>
      </c>
      <c r="AJ100" s="34">
        <f t="shared" si="117"/>
        <v>0</v>
      </c>
      <c r="AK100" s="61">
        <f t="shared" si="117"/>
        <v>0</v>
      </c>
      <c r="AL100" s="34">
        <f t="shared" si="118"/>
        <v>0</v>
      </c>
      <c r="AM100" s="61">
        <f t="shared" si="118"/>
        <v>0</v>
      </c>
      <c r="AO100" s="28">
        <f>W100*'EQUIP SUM (UNCLASS)'!AE100</f>
        <v>0</v>
      </c>
      <c r="AP100" s="61">
        <f>X100*'EQUIP SUM (UNCLASS)'!AE100</f>
        <v>0</v>
      </c>
      <c r="AQ100" s="28">
        <f>W100*'EQUIP SUM (UNCLASS)'!AF100</f>
        <v>0</v>
      </c>
      <c r="AR100" s="61">
        <f>X100*'EQUIP SUM (UNCLASS)'!AF100</f>
        <v>0</v>
      </c>
      <c r="AS100" s="28">
        <f>W100*'EQUIP SUM (UNCLASS)'!AG100</f>
        <v>0</v>
      </c>
      <c r="AT100" s="61">
        <f>X100*'EQUIP SUM (UNCLASS)'!AG100</f>
        <v>0</v>
      </c>
      <c r="AU100" s="28">
        <f>W100*'EQUIP SUM (UNCLASS)'!AH100</f>
        <v>0</v>
      </c>
      <c r="AV100" s="61">
        <f>X100*'EQUIP SUM (UNCLASS)'!AH100</f>
        <v>0</v>
      </c>
      <c r="AW100" s="28">
        <f>W100*'EQUIP SUM (UNCLASS)'!AI100/2000</f>
        <v>0</v>
      </c>
      <c r="AX100" s="61">
        <f>X100*'EQUIP SUM (UNCLASS)'!AI100/2000</f>
        <v>0</v>
      </c>
      <c r="AY100" s="28">
        <f>W100*'EQUIP SUM (UNCLASS)'!AJ100</f>
        <v>0</v>
      </c>
      <c r="AZ100" s="61">
        <f>X100*'EQUIP SUM (UNCLASS)'!AJ100</f>
        <v>0</v>
      </c>
      <c r="BA100" s="28">
        <f>W100*'EQUIP SUM (UNCLASS)'!AK100</f>
        <v>0</v>
      </c>
      <c r="BB100" s="61">
        <f>X100*'EQUIP SUM (UNCLASS)'!AK100</f>
        <v>0</v>
      </c>
      <c r="BC100" s="28">
        <f>W100*'EQUIP SUM (UNCLASS)'!AL100</f>
        <v>0</v>
      </c>
      <c r="BD100" s="61">
        <f>X100*'EQUIP SUM (UNCLASS)'!AL100</f>
        <v>0</v>
      </c>
      <c r="BE100" s="28">
        <f>W100*'EQUIP SUM (UNCLASS)'!AM100</f>
        <v>0</v>
      </c>
      <c r="BF100" s="61">
        <f>X100*'EQUIP SUM (UNCLASS)'!AM100</f>
        <v>0</v>
      </c>
      <c r="BH100" s="28">
        <f>Y100*'EQUIP SUM (UNCLASS)'!AO100</f>
        <v>0</v>
      </c>
      <c r="BI100" s="61">
        <f>Y100*'EQUIP SUM (UNCLASS)'!AP100</f>
        <v>0</v>
      </c>
      <c r="BJ100" s="28">
        <f>Y100*'EQUIP SUM (UNCLASS)'!AQ100</f>
        <v>0</v>
      </c>
      <c r="BK100" s="61">
        <f>Y100*'EQUIP SUM (UNCLASS)'!AR100</f>
        <v>0</v>
      </c>
      <c r="BL100" s="28">
        <f>Y100*'EQUIP SUM (UNCLASS)'!AS100</f>
        <v>0</v>
      </c>
      <c r="BM100" s="61">
        <f>Y100*'EQUIP SUM (UNCLASS)'!AT100</f>
        <v>0</v>
      </c>
      <c r="BO100" s="28">
        <f>W100*'EQUIP SUM (UNCLASS)'!AX100</f>
        <v>0</v>
      </c>
      <c r="BP100" s="61">
        <f>X100*'EQUIP SUM (UNCLASS)'!AX100</f>
        <v>0</v>
      </c>
      <c r="BQ100" s="28">
        <f>W100*'EQUIP SUM (UNCLASS)'!BB100</f>
        <v>0</v>
      </c>
      <c r="BR100" s="61">
        <f>X100*'EQUIP SUM (UNCLASS)'!BB100</f>
        <v>0</v>
      </c>
      <c r="CX100" s="37">
        <f t="shared" ref="CX100:DJ100" si="120">CX99</f>
        <v>0</v>
      </c>
      <c r="CY100" s="37">
        <f t="shared" si="120"/>
        <v>0</v>
      </c>
      <c r="CZ100" s="37">
        <f t="shared" si="120"/>
        <v>0</v>
      </c>
      <c r="DA100" s="37">
        <f t="shared" si="120"/>
        <v>0</v>
      </c>
      <c r="DB100" s="37">
        <f t="shared" si="120"/>
        <v>1</v>
      </c>
      <c r="DC100" s="37">
        <f t="shared" si="120"/>
        <v>0</v>
      </c>
      <c r="DD100" s="37">
        <f t="shared" si="120"/>
        <v>0</v>
      </c>
      <c r="DE100" s="37">
        <f t="shared" si="120"/>
        <v>0</v>
      </c>
      <c r="DF100" s="37">
        <f t="shared" si="120"/>
        <v>0</v>
      </c>
      <c r="DG100" s="37">
        <f t="shared" si="120"/>
        <v>0</v>
      </c>
      <c r="DH100" s="37">
        <f t="shared" si="120"/>
        <v>0</v>
      </c>
      <c r="DI100" s="37">
        <f t="shared" si="120"/>
        <v>0</v>
      </c>
      <c r="DJ100" s="37">
        <f t="shared" si="120"/>
        <v>0</v>
      </c>
      <c r="DL100" s="29">
        <f t="shared" ref="DL100:DO115" si="121">DL99</f>
        <v>6</v>
      </c>
      <c r="DM100" s="29">
        <f t="shared" si="121"/>
        <v>18</v>
      </c>
      <c r="DN100" s="29">
        <f t="shared" si="121"/>
        <v>10</v>
      </c>
      <c r="DO100" s="29">
        <f t="shared" si="121"/>
        <v>12</v>
      </c>
      <c r="DQ100" s="28">
        <f>DL100*DM100/'EQUIP SUM (UNCLASS)'!AD100</f>
        <v>6.3529411764705879</v>
      </c>
      <c r="DR100" s="28">
        <f>DL100*DM100/'EQUIP SUM (UNCLASS)'!AD100</f>
        <v>6.3529411764705879</v>
      </c>
      <c r="DS100" s="28">
        <f>DN100*DO100/'EQUIP SUM (UNCLASS)'!AD100</f>
        <v>7.0588235294117645</v>
      </c>
      <c r="DT100" s="28">
        <f>DN100*DO100/'EQUIP SUM (UNCLASS)'!AD100</f>
        <v>7.0588235294117645</v>
      </c>
    </row>
    <row r="101" spans="1:124" x14ac:dyDescent="0.25">
      <c r="A101" s="240"/>
      <c r="B101" s="101" t="s">
        <v>529</v>
      </c>
      <c r="C101" s="58" t="s">
        <v>374</v>
      </c>
      <c r="D101" s="58" t="s">
        <v>375</v>
      </c>
      <c r="E101" s="58" t="s">
        <v>148</v>
      </c>
      <c r="F101" s="100"/>
      <c r="G101" s="244"/>
      <c r="I101" s="94" t="s">
        <v>307</v>
      </c>
      <c r="J101" s="94" t="s">
        <v>584</v>
      </c>
      <c r="K101" s="95" t="s">
        <v>570</v>
      </c>
      <c r="L101" s="96">
        <f>(CX101*'EQUIP SUM (UNCLASS)'!M101)+(CY101*'EQUIP SUM (UNCLASS)'!N101)+(CZ101*'EQUIP SUM (UNCLASS)'!I101)+(DA101*'EQUIP SUM (UNCLASS)'!Q101)+(DB101*'EQUIP SUM (UNCLASS)'!E101)+(DC101*'EQUIP SUM (UNCLASS)'!H101)+(DD101*'EQUIP SUM (UNCLASS)'!D101)+(DE101*'EQUIP SUM (UNCLASS)'!F101)+(DF101*'EQUIP SUM (UNCLASS)'!G101)+(DG101*'EQUIP SUM (UNCLASS)'!J101)+(DH101*'EQUIP SUM (UNCLASS)'!L101)+(DI101*'EQUIP SUM (UNCLASS)'!K101)+(DJ101*'EQUIP SUM (UNCLASS)'!T101)</f>
        <v>0</v>
      </c>
      <c r="M101" s="55">
        <f>'EQUIP SUM (UNCLASS)'!R101+'EQUIP SUM (UNCLASS)'!S101</f>
        <v>0</v>
      </c>
      <c r="N101" s="85">
        <f>'EQUIP SUM (UNCLASS)'!R101</f>
        <v>0</v>
      </c>
      <c r="O101" s="85">
        <f>'EQUIP SUM (UNCLASS)'!S101:S263</f>
        <v>0</v>
      </c>
      <c r="P101" s="37">
        <v>0</v>
      </c>
      <c r="Q101" s="37">
        <v>0</v>
      </c>
      <c r="R101" s="85">
        <f t="shared" si="116"/>
        <v>0</v>
      </c>
      <c r="S101" s="85">
        <f t="shared" si="116"/>
        <v>0</v>
      </c>
      <c r="T101" s="85">
        <f t="shared" si="81"/>
        <v>0</v>
      </c>
      <c r="U101" s="55">
        <f t="shared" si="77"/>
        <v>0</v>
      </c>
      <c r="W101" s="37">
        <v>0</v>
      </c>
      <c r="X101" s="37">
        <v>0</v>
      </c>
      <c r="Y101" s="55">
        <f t="shared" si="82"/>
        <v>0</v>
      </c>
      <c r="AA101" s="34">
        <f>W101*'EQUIP SUM (UNCLASS)'!Z101</f>
        <v>0</v>
      </c>
      <c r="AB101" s="61">
        <f>X101*'EQUIP SUM (UNCLASS)'!Z101</f>
        <v>0</v>
      </c>
      <c r="AC101" s="34">
        <f>W101*'EQUIP SUM (UNCLASS)'!AA101</f>
        <v>0</v>
      </c>
      <c r="AD101" s="61">
        <f>X101*'EQUIP SUM (UNCLASS)'!AA101</f>
        <v>0</v>
      </c>
      <c r="AE101" s="34">
        <f>W101*'EQUIP SUM (UNCLASS)'!AB101</f>
        <v>0</v>
      </c>
      <c r="AF101" s="61">
        <f>X101*'EQUIP SUM (UNCLASS)'!AB101</f>
        <v>0</v>
      </c>
      <c r="AH101" s="34">
        <f>W101*'EQUIP SUM (UNCLASS)'!AC101</f>
        <v>0</v>
      </c>
      <c r="AI101" s="61">
        <f>X101*'EQUIP SUM (UNCLASS)'!AC101</f>
        <v>0</v>
      </c>
      <c r="AJ101" s="34">
        <f t="shared" si="117"/>
        <v>0</v>
      </c>
      <c r="AK101" s="61">
        <f t="shared" si="117"/>
        <v>0</v>
      </c>
      <c r="AL101" s="34">
        <f t="shared" si="118"/>
        <v>0</v>
      </c>
      <c r="AM101" s="61">
        <f t="shared" si="118"/>
        <v>0</v>
      </c>
      <c r="AO101" s="28">
        <f>W101*'EQUIP SUM (UNCLASS)'!AE101</f>
        <v>0</v>
      </c>
      <c r="AP101" s="61">
        <f>X101*'EQUIP SUM (UNCLASS)'!AE101</f>
        <v>0</v>
      </c>
      <c r="AQ101" s="28">
        <f>W101*'EQUIP SUM (UNCLASS)'!AF101</f>
        <v>0</v>
      </c>
      <c r="AR101" s="61">
        <f>X101*'EQUIP SUM (UNCLASS)'!AF101</f>
        <v>0</v>
      </c>
      <c r="AS101" s="28">
        <f>W101*'EQUIP SUM (UNCLASS)'!AG101</f>
        <v>0</v>
      </c>
      <c r="AT101" s="61">
        <f>X101*'EQUIP SUM (UNCLASS)'!AG101</f>
        <v>0</v>
      </c>
      <c r="AU101" s="28">
        <f>W101*'EQUIP SUM (UNCLASS)'!AH101</f>
        <v>0</v>
      </c>
      <c r="AV101" s="61">
        <f>X101*'EQUIP SUM (UNCLASS)'!AH101</f>
        <v>0</v>
      </c>
      <c r="AW101" s="28">
        <f>W101*'EQUIP SUM (UNCLASS)'!AI101/2000</f>
        <v>0</v>
      </c>
      <c r="AX101" s="61">
        <f>X101*'EQUIP SUM (UNCLASS)'!AI101/2000</f>
        <v>0</v>
      </c>
      <c r="AY101" s="28">
        <f>W101*'EQUIP SUM (UNCLASS)'!AJ101</f>
        <v>0</v>
      </c>
      <c r="AZ101" s="61">
        <f>X101*'EQUIP SUM (UNCLASS)'!AJ101</f>
        <v>0</v>
      </c>
      <c r="BA101" s="28">
        <f>W101*'EQUIP SUM (UNCLASS)'!AK101</f>
        <v>0</v>
      </c>
      <c r="BB101" s="61">
        <f>X101*'EQUIP SUM (UNCLASS)'!AK101</f>
        <v>0</v>
      </c>
      <c r="BC101" s="28">
        <f>W101*'EQUIP SUM (UNCLASS)'!AL101</f>
        <v>0</v>
      </c>
      <c r="BD101" s="61">
        <f>X101*'EQUIP SUM (UNCLASS)'!AL101</f>
        <v>0</v>
      </c>
      <c r="BE101" s="28">
        <f>W101*'EQUIP SUM (UNCLASS)'!AM101</f>
        <v>0</v>
      </c>
      <c r="BF101" s="61">
        <f>X101*'EQUIP SUM (UNCLASS)'!AM101</f>
        <v>0</v>
      </c>
      <c r="BH101" s="28">
        <f>Y101*'EQUIP SUM (UNCLASS)'!AO101</f>
        <v>0</v>
      </c>
      <c r="BI101" s="61">
        <f>Y101*'EQUIP SUM (UNCLASS)'!AP101</f>
        <v>0</v>
      </c>
      <c r="BJ101" s="28">
        <f>Y101*'EQUIP SUM (UNCLASS)'!AQ101</f>
        <v>0</v>
      </c>
      <c r="BK101" s="61">
        <f>Y101*'EQUIP SUM (UNCLASS)'!AR101</f>
        <v>0</v>
      </c>
      <c r="BL101" s="28">
        <f>Y101*'EQUIP SUM (UNCLASS)'!AS101</f>
        <v>0</v>
      </c>
      <c r="BM101" s="61">
        <f>Y101*'EQUIP SUM (UNCLASS)'!AT101</f>
        <v>0</v>
      </c>
      <c r="BO101" s="28">
        <f>W101*'EQUIP SUM (UNCLASS)'!AX101</f>
        <v>0</v>
      </c>
      <c r="BP101" s="61">
        <f>X101*'EQUIP SUM (UNCLASS)'!AX101</f>
        <v>0</v>
      </c>
      <c r="BQ101" s="28">
        <f>W101*'EQUIP SUM (UNCLASS)'!BB101</f>
        <v>0</v>
      </c>
      <c r="BR101" s="61">
        <f>X101*'EQUIP SUM (UNCLASS)'!BB101</f>
        <v>0</v>
      </c>
      <c r="CX101" s="37">
        <f t="shared" ref="CX101:DJ101" si="122">CX99</f>
        <v>0</v>
      </c>
      <c r="CY101" s="37">
        <f t="shared" si="122"/>
        <v>0</v>
      </c>
      <c r="CZ101" s="37">
        <f t="shared" si="122"/>
        <v>0</v>
      </c>
      <c r="DA101" s="37">
        <f t="shared" si="122"/>
        <v>0</v>
      </c>
      <c r="DB101" s="37">
        <f t="shared" si="122"/>
        <v>1</v>
      </c>
      <c r="DC101" s="37">
        <f t="shared" si="122"/>
        <v>0</v>
      </c>
      <c r="DD101" s="37">
        <f t="shared" si="122"/>
        <v>0</v>
      </c>
      <c r="DE101" s="37">
        <f t="shared" si="122"/>
        <v>0</v>
      </c>
      <c r="DF101" s="37">
        <f t="shared" si="122"/>
        <v>0</v>
      </c>
      <c r="DG101" s="37">
        <f t="shared" si="122"/>
        <v>0</v>
      </c>
      <c r="DH101" s="37">
        <f t="shared" si="122"/>
        <v>0</v>
      </c>
      <c r="DI101" s="37">
        <f t="shared" si="122"/>
        <v>0</v>
      </c>
      <c r="DJ101" s="37">
        <f t="shared" si="122"/>
        <v>0</v>
      </c>
      <c r="DL101" s="29">
        <f t="shared" si="121"/>
        <v>6</v>
      </c>
      <c r="DM101" s="29">
        <f t="shared" si="121"/>
        <v>18</v>
      </c>
      <c r="DN101" s="29">
        <f t="shared" si="121"/>
        <v>10</v>
      </c>
      <c r="DO101" s="29">
        <f t="shared" si="121"/>
        <v>12</v>
      </c>
    </row>
    <row r="102" spans="1:124" x14ac:dyDescent="0.25">
      <c r="A102" s="240"/>
      <c r="B102" s="102" t="s">
        <v>535</v>
      </c>
      <c r="C102" s="103">
        <f>AY167</f>
        <v>0</v>
      </c>
      <c r="D102" s="103">
        <f>AZ167</f>
        <v>0</v>
      </c>
      <c r="E102" s="103">
        <f>C102+D102</f>
        <v>0</v>
      </c>
      <c r="F102" s="100"/>
      <c r="G102" s="244"/>
      <c r="I102" s="94" t="s">
        <v>308</v>
      </c>
      <c r="J102" s="94" t="s">
        <v>585</v>
      </c>
      <c r="K102" s="95" t="s">
        <v>591</v>
      </c>
      <c r="L102" s="96">
        <f>(CX102*'EQUIP SUM (UNCLASS)'!M102)+(CY102*'EQUIP SUM (UNCLASS)'!N102)+(CZ102*'EQUIP SUM (UNCLASS)'!I102)+(DA102*'EQUIP SUM (UNCLASS)'!Q102)+(DB102*'EQUIP SUM (UNCLASS)'!E102)+(DC102*'EQUIP SUM (UNCLASS)'!H102)+(DD102*'EQUIP SUM (UNCLASS)'!D102)+(DE102*'EQUIP SUM (UNCLASS)'!F102)+(DF102*'EQUIP SUM (UNCLASS)'!G102)+(DG102*'EQUIP SUM (UNCLASS)'!J102)+(DH102*'EQUIP SUM (UNCLASS)'!L102)+(DI102*'EQUIP SUM (UNCLASS)'!K102)+(DJ102*'EQUIP SUM (UNCLASS)'!T102)</f>
        <v>0</v>
      </c>
      <c r="M102" s="55">
        <f>'EQUIP SUM (UNCLASS)'!R102+'EQUIP SUM (UNCLASS)'!S102</f>
        <v>0</v>
      </c>
      <c r="N102" s="85">
        <f>'EQUIP SUM (UNCLASS)'!R102</f>
        <v>0</v>
      </c>
      <c r="O102" s="85">
        <f>'EQUIP SUM (UNCLASS)'!S102:S264</f>
        <v>0</v>
      </c>
      <c r="P102" s="37">
        <v>0</v>
      </c>
      <c r="Q102" s="37">
        <v>0</v>
      </c>
      <c r="R102" s="85">
        <f t="shared" si="116"/>
        <v>0</v>
      </c>
      <c r="S102" s="85">
        <f t="shared" si="116"/>
        <v>0</v>
      </c>
      <c r="T102" s="85">
        <f t="shared" si="81"/>
        <v>0</v>
      </c>
      <c r="U102" s="55">
        <f t="shared" si="77"/>
        <v>0</v>
      </c>
      <c r="W102" s="37">
        <v>0</v>
      </c>
      <c r="X102" s="37">
        <v>0</v>
      </c>
      <c r="Y102" s="55">
        <f t="shared" si="82"/>
        <v>0</v>
      </c>
      <c r="AA102" s="34">
        <f>W102*'EQUIP SUM (UNCLASS)'!Z102</f>
        <v>0</v>
      </c>
      <c r="AB102" s="61">
        <f>X102*'EQUIP SUM (UNCLASS)'!Z102</f>
        <v>0</v>
      </c>
      <c r="AC102" s="34">
        <f>W102*'EQUIP SUM (UNCLASS)'!AA102</f>
        <v>0</v>
      </c>
      <c r="AD102" s="61">
        <f>X102*'EQUIP SUM (UNCLASS)'!AA102</f>
        <v>0</v>
      </c>
      <c r="AE102" s="34">
        <f>W102*'EQUIP SUM (UNCLASS)'!AB102</f>
        <v>0</v>
      </c>
      <c r="AF102" s="61">
        <f>X102*'EQUIP SUM (UNCLASS)'!AB102</f>
        <v>0</v>
      </c>
      <c r="AH102" s="34">
        <f>W102*'EQUIP SUM (UNCLASS)'!AC102</f>
        <v>0</v>
      </c>
      <c r="AI102" s="61">
        <f>X102*'EQUIP SUM (UNCLASS)'!AC102</f>
        <v>0</v>
      </c>
      <c r="AJ102" s="34">
        <f t="shared" si="117"/>
        <v>0</v>
      </c>
      <c r="AK102" s="61">
        <f t="shared" si="117"/>
        <v>0</v>
      </c>
      <c r="AL102" s="34">
        <f t="shared" si="118"/>
        <v>0</v>
      </c>
      <c r="AM102" s="61">
        <f t="shared" si="118"/>
        <v>0</v>
      </c>
      <c r="AO102" s="28">
        <f>W102*'EQUIP SUM (UNCLASS)'!AE102</f>
        <v>0</v>
      </c>
      <c r="AP102" s="61">
        <f>X102*'EQUIP SUM (UNCLASS)'!AE102</f>
        <v>0</v>
      </c>
      <c r="AQ102" s="28">
        <f>W102*'EQUIP SUM (UNCLASS)'!AF102</f>
        <v>0</v>
      </c>
      <c r="AR102" s="61">
        <f>X102*'EQUIP SUM (UNCLASS)'!AF102</f>
        <v>0</v>
      </c>
      <c r="AS102" s="28">
        <f>W102*'EQUIP SUM (UNCLASS)'!AG102</f>
        <v>0</v>
      </c>
      <c r="AT102" s="61">
        <f>X102*'EQUIP SUM (UNCLASS)'!AG102</f>
        <v>0</v>
      </c>
      <c r="AU102" s="28">
        <f>W102*'EQUIP SUM (UNCLASS)'!AH102</f>
        <v>0</v>
      </c>
      <c r="AV102" s="61">
        <f>X102*'EQUIP SUM (UNCLASS)'!AH102</f>
        <v>0</v>
      </c>
      <c r="AW102" s="28">
        <f>W102*'EQUIP SUM (UNCLASS)'!AI102/2000</f>
        <v>0</v>
      </c>
      <c r="AX102" s="61">
        <f>X102*'EQUIP SUM (UNCLASS)'!AI102/2000</f>
        <v>0</v>
      </c>
      <c r="AY102" s="28">
        <f>W102*'EQUIP SUM (UNCLASS)'!AJ102</f>
        <v>0</v>
      </c>
      <c r="AZ102" s="61">
        <f>X102*'EQUIP SUM (UNCLASS)'!AJ102</f>
        <v>0</v>
      </c>
      <c r="BA102" s="28">
        <f>W102*'EQUIP SUM (UNCLASS)'!AK102</f>
        <v>0</v>
      </c>
      <c r="BB102" s="61">
        <f>X102*'EQUIP SUM (UNCLASS)'!AK102</f>
        <v>0</v>
      </c>
      <c r="BC102" s="28">
        <f>W102*'EQUIP SUM (UNCLASS)'!AL102</f>
        <v>0</v>
      </c>
      <c r="BD102" s="61">
        <f>X102*'EQUIP SUM (UNCLASS)'!AL102</f>
        <v>0</v>
      </c>
      <c r="BE102" s="28">
        <f>W102*'EQUIP SUM (UNCLASS)'!AM102</f>
        <v>0</v>
      </c>
      <c r="BF102" s="61">
        <f>X102*'EQUIP SUM (UNCLASS)'!AM102</f>
        <v>0</v>
      </c>
      <c r="BH102" s="28">
        <f>Y102*'EQUIP SUM (UNCLASS)'!AO102</f>
        <v>0</v>
      </c>
      <c r="BI102" s="61">
        <f>Y102*'EQUIP SUM (UNCLASS)'!AP102</f>
        <v>0</v>
      </c>
      <c r="BJ102" s="28">
        <f>Y102*'EQUIP SUM (UNCLASS)'!AQ102</f>
        <v>0</v>
      </c>
      <c r="BK102" s="61">
        <f>Y102*'EQUIP SUM (UNCLASS)'!AR102</f>
        <v>0</v>
      </c>
      <c r="BL102" s="28">
        <f>Y102*'EQUIP SUM (UNCLASS)'!AS102</f>
        <v>0</v>
      </c>
      <c r="BM102" s="61">
        <f>Y102*'EQUIP SUM (UNCLASS)'!AT102</f>
        <v>0</v>
      </c>
      <c r="BO102" s="28">
        <f>W102*'EQUIP SUM (UNCLASS)'!AX102</f>
        <v>0</v>
      </c>
      <c r="BP102" s="61">
        <f>X102*'EQUIP SUM (UNCLASS)'!AX102</f>
        <v>0</v>
      </c>
      <c r="BQ102" s="28">
        <f>W102*'EQUIP SUM (UNCLASS)'!BB102</f>
        <v>0</v>
      </c>
      <c r="BR102" s="61">
        <f>X102*'EQUIP SUM (UNCLASS)'!BB102</f>
        <v>0</v>
      </c>
      <c r="CX102" s="37">
        <f t="shared" ref="CX102:DJ102" si="123">CX101</f>
        <v>0</v>
      </c>
      <c r="CY102" s="37">
        <f t="shared" si="123"/>
        <v>0</v>
      </c>
      <c r="CZ102" s="37">
        <f t="shared" si="123"/>
        <v>0</v>
      </c>
      <c r="DA102" s="37">
        <f t="shared" si="123"/>
        <v>0</v>
      </c>
      <c r="DB102" s="37">
        <f t="shared" si="123"/>
        <v>1</v>
      </c>
      <c r="DC102" s="37">
        <f t="shared" si="123"/>
        <v>0</v>
      </c>
      <c r="DD102" s="37">
        <f t="shared" si="123"/>
        <v>0</v>
      </c>
      <c r="DE102" s="37">
        <f t="shared" si="123"/>
        <v>0</v>
      </c>
      <c r="DF102" s="37">
        <f t="shared" si="123"/>
        <v>0</v>
      </c>
      <c r="DG102" s="37">
        <f t="shared" si="123"/>
        <v>0</v>
      </c>
      <c r="DH102" s="37">
        <f t="shared" si="123"/>
        <v>0</v>
      </c>
      <c r="DI102" s="37">
        <f t="shared" si="123"/>
        <v>0</v>
      </c>
      <c r="DJ102" s="37">
        <f t="shared" si="123"/>
        <v>0</v>
      </c>
      <c r="DL102" s="29">
        <f t="shared" si="121"/>
        <v>6</v>
      </c>
      <c r="DM102" s="29">
        <f t="shared" si="121"/>
        <v>18</v>
      </c>
      <c r="DN102" s="29">
        <f t="shared" si="121"/>
        <v>10</v>
      </c>
      <c r="DO102" s="29">
        <f t="shared" si="121"/>
        <v>12</v>
      </c>
    </row>
    <row r="103" spans="1:124" x14ac:dyDescent="0.25">
      <c r="A103" s="240"/>
      <c r="B103" s="102" t="s">
        <v>537</v>
      </c>
      <c r="C103" s="103">
        <f>BA167</f>
        <v>0</v>
      </c>
      <c r="D103" s="103">
        <f>BB167</f>
        <v>0</v>
      </c>
      <c r="E103" s="103">
        <f>C103+D103</f>
        <v>0</v>
      </c>
      <c r="F103" s="100"/>
      <c r="G103" s="244"/>
      <c r="I103" s="94" t="s">
        <v>309</v>
      </c>
      <c r="J103" s="94" t="s">
        <v>7</v>
      </c>
      <c r="K103" s="95" t="s">
        <v>100</v>
      </c>
      <c r="L103" s="96">
        <f>(CX103*'EQUIP SUM (UNCLASS)'!M103)+(CY103*'EQUIP SUM (UNCLASS)'!N103)+(CZ103*'EQUIP SUM (UNCLASS)'!I103)+(DA103*'EQUIP SUM (UNCLASS)'!Q103)+(DB103*'EQUIP SUM (UNCLASS)'!E103)+(DC103*'EQUIP SUM (UNCLASS)'!H103)+(DD103*'EQUIP SUM (UNCLASS)'!D103)+(DE103*'EQUIP SUM (UNCLASS)'!F103)+(DF103*'EQUIP SUM (UNCLASS)'!G103)+(DG103*'EQUIP SUM (UNCLASS)'!J103)+(DH103*'EQUIP SUM (UNCLASS)'!L103)+(DI103*'EQUIP SUM (UNCLASS)'!K103)+(DJ103*'EQUIP SUM (UNCLASS)'!T103)</f>
        <v>0</v>
      </c>
      <c r="M103" s="55">
        <f>'EQUIP SUM (UNCLASS)'!R103+'EQUIP SUM (UNCLASS)'!S103</f>
        <v>0</v>
      </c>
      <c r="N103" s="85">
        <f>'EQUIP SUM (UNCLASS)'!R103</f>
        <v>0</v>
      </c>
      <c r="O103" s="85">
        <f>'EQUIP SUM (UNCLASS)'!S103:S265</f>
        <v>0</v>
      </c>
      <c r="P103" s="37">
        <v>0</v>
      </c>
      <c r="Q103" s="37">
        <v>0</v>
      </c>
      <c r="R103" s="85">
        <f t="shared" si="116"/>
        <v>0</v>
      </c>
      <c r="S103" s="85">
        <f t="shared" si="116"/>
        <v>0</v>
      </c>
      <c r="T103" s="85">
        <f t="shared" si="81"/>
        <v>0</v>
      </c>
      <c r="U103" s="55">
        <f t="shared" si="77"/>
        <v>0</v>
      </c>
      <c r="W103" s="37">
        <v>0</v>
      </c>
      <c r="X103" s="37">
        <v>0</v>
      </c>
      <c r="Y103" s="55">
        <f t="shared" si="82"/>
        <v>0</v>
      </c>
      <c r="AA103" s="34">
        <f>W103*'EQUIP SUM (UNCLASS)'!Z103</f>
        <v>0</v>
      </c>
      <c r="AB103" s="61">
        <f>X103*'EQUIP SUM (UNCLASS)'!Z103</f>
        <v>0</v>
      </c>
      <c r="AC103" s="34">
        <f>W103*'EQUIP SUM (UNCLASS)'!AA103</f>
        <v>0</v>
      </c>
      <c r="AD103" s="61">
        <f>X103*'EQUIP SUM (UNCLASS)'!AA103</f>
        <v>0</v>
      </c>
      <c r="AE103" s="34">
        <f>W103*'EQUIP SUM (UNCLASS)'!AB103</f>
        <v>0</v>
      </c>
      <c r="AF103" s="61">
        <f>X103*'EQUIP SUM (UNCLASS)'!AB103</f>
        <v>0</v>
      </c>
      <c r="AH103" s="34">
        <f>W103*'EQUIP SUM (UNCLASS)'!AC103</f>
        <v>0</v>
      </c>
      <c r="AI103" s="61">
        <f>X103*'EQUIP SUM (UNCLASS)'!AC103</f>
        <v>0</v>
      </c>
      <c r="AJ103" s="34">
        <f t="shared" si="117"/>
        <v>0</v>
      </c>
      <c r="AK103" s="61">
        <f t="shared" si="117"/>
        <v>0</v>
      </c>
      <c r="AL103" s="34">
        <f t="shared" si="118"/>
        <v>0</v>
      </c>
      <c r="AM103" s="61">
        <f t="shared" si="118"/>
        <v>0</v>
      </c>
      <c r="AO103" s="28">
        <f>W103*'EQUIP SUM (UNCLASS)'!AE103</f>
        <v>0</v>
      </c>
      <c r="AP103" s="61">
        <f>X103*'EQUIP SUM (UNCLASS)'!AE103</f>
        <v>0</v>
      </c>
      <c r="AQ103" s="28">
        <f>W103*'EQUIP SUM (UNCLASS)'!AF103</f>
        <v>0</v>
      </c>
      <c r="AR103" s="61">
        <f>X103*'EQUIP SUM (UNCLASS)'!AF103</f>
        <v>0</v>
      </c>
      <c r="AS103" s="28">
        <f>W103*'EQUIP SUM (UNCLASS)'!AG103</f>
        <v>0</v>
      </c>
      <c r="AT103" s="61">
        <f>X103*'EQUIP SUM (UNCLASS)'!AG103</f>
        <v>0</v>
      </c>
      <c r="AU103" s="28">
        <f>W103*'EQUIP SUM (UNCLASS)'!AH103</f>
        <v>0</v>
      </c>
      <c r="AV103" s="61">
        <f>X103*'EQUIP SUM (UNCLASS)'!AH103</f>
        <v>0</v>
      </c>
      <c r="AW103" s="28">
        <f>W103*'EQUIP SUM (UNCLASS)'!AI103/2000</f>
        <v>0</v>
      </c>
      <c r="AX103" s="61">
        <f>X103*'EQUIP SUM (UNCLASS)'!AI103/2000</f>
        <v>0</v>
      </c>
      <c r="AY103" s="28">
        <f>W103*'EQUIP SUM (UNCLASS)'!AJ103</f>
        <v>0</v>
      </c>
      <c r="AZ103" s="61">
        <f>X103*'EQUIP SUM (UNCLASS)'!AJ103</f>
        <v>0</v>
      </c>
      <c r="BA103" s="28">
        <f>W103*'EQUIP SUM (UNCLASS)'!AK103</f>
        <v>0</v>
      </c>
      <c r="BB103" s="61">
        <f>X103*'EQUIP SUM (UNCLASS)'!AK103</f>
        <v>0</v>
      </c>
      <c r="BC103" s="28">
        <f>W103*'EQUIP SUM (UNCLASS)'!AL103</f>
        <v>0</v>
      </c>
      <c r="BD103" s="61">
        <f>X103*'EQUIP SUM (UNCLASS)'!AL103</f>
        <v>0</v>
      </c>
      <c r="BE103" s="28">
        <f>W103*'EQUIP SUM (UNCLASS)'!AM103</f>
        <v>0</v>
      </c>
      <c r="BF103" s="61">
        <f>X103*'EQUIP SUM (UNCLASS)'!AM103</f>
        <v>0</v>
      </c>
      <c r="BH103" s="28">
        <f>Y103*'EQUIP SUM (UNCLASS)'!AO103</f>
        <v>0</v>
      </c>
      <c r="BI103" s="61">
        <f>Y103*'EQUIP SUM (UNCLASS)'!AP103</f>
        <v>0</v>
      </c>
      <c r="BJ103" s="28">
        <f>Y103*'EQUIP SUM (UNCLASS)'!AQ103</f>
        <v>0</v>
      </c>
      <c r="BK103" s="61">
        <f>Y103*'EQUIP SUM (UNCLASS)'!AR103</f>
        <v>0</v>
      </c>
      <c r="BL103" s="28">
        <f>Y103*'EQUIP SUM (UNCLASS)'!AS103</f>
        <v>0</v>
      </c>
      <c r="BM103" s="61">
        <f>Y103*'EQUIP SUM (UNCLASS)'!AT103</f>
        <v>0</v>
      </c>
      <c r="BO103" s="28">
        <f>W103*'EQUIP SUM (UNCLASS)'!AX103</f>
        <v>0</v>
      </c>
      <c r="BP103" s="61">
        <f>X103*'EQUIP SUM (UNCLASS)'!AX103</f>
        <v>0</v>
      </c>
      <c r="BQ103" s="28">
        <f>W103*'EQUIP SUM (UNCLASS)'!BB103</f>
        <v>0</v>
      </c>
      <c r="BR103" s="61">
        <f>X103*'EQUIP SUM (UNCLASS)'!BB103</f>
        <v>0</v>
      </c>
      <c r="CX103" s="37">
        <f t="shared" ref="CX103:DJ103" si="124">CX101</f>
        <v>0</v>
      </c>
      <c r="CY103" s="37">
        <f t="shared" si="124"/>
        <v>0</v>
      </c>
      <c r="CZ103" s="37">
        <f t="shared" si="124"/>
        <v>0</v>
      </c>
      <c r="DA103" s="37">
        <f t="shared" si="124"/>
        <v>0</v>
      </c>
      <c r="DB103" s="37">
        <f t="shared" si="124"/>
        <v>1</v>
      </c>
      <c r="DC103" s="37">
        <f t="shared" si="124"/>
        <v>0</v>
      </c>
      <c r="DD103" s="37">
        <f t="shared" si="124"/>
        <v>0</v>
      </c>
      <c r="DE103" s="37">
        <f t="shared" si="124"/>
        <v>0</v>
      </c>
      <c r="DF103" s="37">
        <f t="shared" si="124"/>
        <v>0</v>
      </c>
      <c r="DG103" s="37">
        <f t="shared" si="124"/>
        <v>0</v>
      </c>
      <c r="DH103" s="37">
        <f t="shared" si="124"/>
        <v>0</v>
      </c>
      <c r="DI103" s="37">
        <f t="shared" si="124"/>
        <v>0</v>
      </c>
      <c r="DJ103" s="37">
        <f t="shared" si="124"/>
        <v>0</v>
      </c>
      <c r="DL103" s="29">
        <f t="shared" si="121"/>
        <v>6</v>
      </c>
      <c r="DM103" s="29">
        <f t="shared" si="121"/>
        <v>18</v>
      </c>
      <c r="DN103" s="29">
        <f t="shared" si="121"/>
        <v>10</v>
      </c>
      <c r="DO103" s="29">
        <f t="shared" si="121"/>
        <v>12</v>
      </c>
    </row>
    <row r="104" spans="1:124" x14ac:dyDescent="0.25">
      <c r="A104" s="240"/>
      <c r="B104" s="102" t="s">
        <v>82</v>
      </c>
      <c r="C104" s="103">
        <f>BC167</f>
        <v>0</v>
      </c>
      <c r="D104" s="103">
        <f>BD167</f>
        <v>0</v>
      </c>
      <c r="E104" s="103">
        <f>C104+D104</f>
        <v>0</v>
      </c>
      <c r="F104" s="100"/>
      <c r="G104" s="244"/>
      <c r="I104" s="94" t="s">
        <v>310</v>
      </c>
      <c r="J104" s="94" t="s">
        <v>99</v>
      </c>
      <c r="K104" s="95" t="s">
        <v>100</v>
      </c>
      <c r="L104" s="96">
        <f>(CX104*'EQUIP SUM (UNCLASS)'!M104)+(CY104*'EQUIP SUM (UNCLASS)'!N104)+(CZ104*'EQUIP SUM (UNCLASS)'!I104)+(DA104*'EQUIP SUM (UNCLASS)'!Q104)+(DB104*'EQUIP SUM (UNCLASS)'!E104)+(DC104*'EQUIP SUM (UNCLASS)'!H104)+(DD104*'EQUIP SUM (UNCLASS)'!D104)+(DE104*'EQUIP SUM (UNCLASS)'!F104)+(DF104*'EQUIP SUM (UNCLASS)'!G104)+(DG104*'EQUIP SUM (UNCLASS)'!J104)+(DH104*'EQUIP SUM (UNCLASS)'!L104)+(DI104*'EQUIP SUM (UNCLASS)'!K104)+(DJ104*'EQUIP SUM (UNCLASS)'!T104)</f>
        <v>0</v>
      </c>
      <c r="M104" s="55">
        <f>'EQUIP SUM (UNCLASS)'!R104+'EQUIP SUM (UNCLASS)'!S104</f>
        <v>0</v>
      </c>
      <c r="N104" s="85">
        <f>'EQUIP SUM (UNCLASS)'!R104</f>
        <v>0</v>
      </c>
      <c r="O104" s="85">
        <f>'EQUIP SUM (UNCLASS)'!S104:S266</f>
        <v>0</v>
      </c>
      <c r="P104" s="37">
        <v>0</v>
      </c>
      <c r="Q104" s="37">
        <v>0</v>
      </c>
      <c r="R104" s="85">
        <f t="shared" si="116"/>
        <v>0</v>
      </c>
      <c r="S104" s="85">
        <f t="shared" si="116"/>
        <v>0</v>
      </c>
      <c r="T104" s="85">
        <f t="shared" si="81"/>
        <v>0</v>
      </c>
      <c r="U104" s="55">
        <f t="shared" si="77"/>
        <v>0</v>
      </c>
      <c r="W104" s="37">
        <v>0</v>
      </c>
      <c r="X104" s="37">
        <v>0</v>
      </c>
      <c r="Y104" s="55">
        <f t="shared" si="82"/>
        <v>0</v>
      </c>
      <c r="AA104" s="34">
        <f>W104*'EQUIP SUM (UNCLASS)'!Z104</f>
        <v>0</v>
      </c>
      <c r="AB104" s="61">
        <f>X104*'EQUIP SUM (UNCLASS)'!Z104</f>
        <v>0</v>
      </c>
      <c r="AC104" s="34">
        <f>W104*'EQUIP SUM (UNCLASS)'!AA104</f>
        <v>0</v>
      </c>
      <c r="AD104" s="61">
        <f>X104*'EQUIP SUM (UNCLASS)'!AA104</f>
        <v>0</v>
      </c>
      <c r="AE104" s="34">
        <f>W104*'EQUIP SUM (UNCLASS)'!AB104</f>
        <v>0</v>
      </c>
      <c r="AF104" s="61">
        <f>X104*'EQUIP SUM (UNCLASS)'!AB104</f>
        <v>0</v>
      </c>
      <c r="AH104" s="34">
        <f>W104*'EQUIP SUM (UNCLASS)'!AC104</f>
        <v>0</v>
      </c>
      <c r="AI104" s="61">
        <f>X104*'EQUIP SUM (UNCLASS)'!AC104</f>
        <v>0</v>
      </c>
      <c r="AJ104" s="34">
        <f t="shared" si="117"/>
        <v>0</v>
      </c>
      <c r="AK104" s="61">
        <f t="shared" si="117"/>
        <v>0</v>
      </c>
      <c r="AL104" s="34">
        <f t="shared" si="118"/>
        <v>0</v>
      </c>
      <c r="AM104" s="61">
        <f t="shared" si="118"/>
        <v>0</v>
      </c>
      <c r="AO104" s="28">
        <f>W104*'EQUIP SUM (UNCLASS)'!AE104</f>
        <v>0</v>
      </c>
      <c r="AP104" s="61">
        <f>X104*'EQUIP SUM (UNCLASS)'!AE104</f>
        <v>0</v>
      </c>
      <c r="AQ104" s="28">
        <f>W104*'EQUIP SUM (UNCLASS)'!AF104</f>
        <v>0</v>
      </c>
      <c r="AR104" s="61">
        <f>X104*'EQUIP SUM (UNCLASS)'!AF104</f>
        <v>0</v>
      </c>
      <c r="AS104" s="28">
        <f>W104*'EQUIP SUM (UNCLASS)'!AG104</f>
        <v>0</v>
      </c>
      <c r="AT104" s="61">
        <f>X104*'EQUIP SUM (UNCLASS)'!AG104</f>
        <v>0</v>
      </c>
      <c r="AU104" s="28">
        <f>W104*'EQUIP SUM (UNCLASS)'!AH104</f>
        <v>0</v>
      </c>
      <c r="AV104" s="61">
        <f>X104*'EQUIP SUM (UNCLASS)'!AH104</f>
        <v>0</v>
      </c>
      <c r="AW104" s="28">
        <f>W104*'EQUIP SUM (UNCLASS)'!AI104/2000</f>
        <v>0</v>
      </c>
      <c r="AX104" s="61">
        <f>X104*'EQUIP SUM (UNCLASS)'!AI104/2000</f>
        <v>0</v>
      </c>
      <c r="AY104" s="28">
        <f>W104*'EQUIP SUM (UNCLASS)'!AJ104</f>
        <v>0</v>
      </c>
      <c r="AZ104" s="61">
        <f>X104*'EQUIP SUM (UNCLASS)'!AJ104</f>
        <v>0</v>
      </c>
      <c r="BA104" s="28">
        <f>W104*'EQUIP SUM (UNCLASS)'!AK104</f>
        <v>0</v>
      </c>
      <c r="BB104" s="61">
        <f>X104*'EQUIP SUM (UNCLASS)'!AK104</f>
        <v>0</v>
      </c>
      <c r="BC104" s="28">
        <f>W104*'EQUIP SUM (UNCLASS)'!AL104</f>
        <v>0</v>
      </c>
      <c r="BD104" s="61">
        <f>X104*'EQUIP SUM (UNCLASS)'!AL104</f>
        <v>0</v>
      </c>
      <c r="BE104" s="28">
        <f>W104*'EQUIP SUM (UNCLASS)'!AM104</f>
        <v>0</v>
      </c>
      <c r="BF104" s="61">
        <f>X104*'EQUIP SUM (UNCLASS)'!AM104</f>
        <v>0</v>
      </c>
      <c r="BH104" s="28">
        <f>Y104*'EQUIP SUM (UNCLASS)'!AO104</f>
        <v>0</v>
      </c>
      <c r="BI104" s="61">
        <f>Y104*'EQUIP SUM (UNCLASS)'!AP104</f>
        <v>0</v>
      </c>
      <c r="BJ104" s="28">
        <f>Y104*'EQUIP SUM (UNCLASS)'!AQ104</f>
        <v>0</v>
      </c>
      <c r="BK104" s="61">
        <f>Y104*'EQUIP SUM (UNCLASS)'!AR104</f>
        <v>0</v>
      </c>
      <c r="BL104" s="28">
        <f>Y104*'EQUIP SUM (UNCLASS)'!AS104</f>
        <v>0</v>
      </c>
      <c r="BM104" s="61">
        <f>Y104*'EQUIP SUM (UNCLASS)'!AT104</f>
        <v>0</v>
      </c>
      <c r="BO104" s="28">
        <f>W104*'EQUIP SUM (UNCLASS)'!AX104</f>
        <v>0</v>
      </c>
      <c r="BP104" s="61">
        <f>X104*'EQUIP SUM (UNCLASS)'!AX104</f>
        <v>0</v>
      </c>
      <c r="BQ104" s="28">
        <f>W104*'EQUIP SUM (UNCLASS)'!BB104</f>
        <v>0</v>
      </c>
      <c r="BR104" s="61">
        <f>X104*'EQUIP SUM (UNCLASS)'!BB104</f>
        <v>0</v>
      </c>
      <c r="CX104" s="37">
        <f t="shared" ref="CX104:DJ104" si="125">CX103</f>
        <v>0</v>
      </c>
      <c r="CY104" s="37">
        <f t="shared" si="125"/>
        <v>0</v>
      </c>
      <c r="CZ104" s="37">
        <f t="shared" si="125"/>
        <v>0</v>
      </c>
      <c r="DA104" s="37">
        <f t="shared" si="125"/>
        <v>0</v>
      </c>
      <c r="DB104" s="37">
        <f t="shared" si="125"/>
        <v>1</v>
      </c>
      <c r="DC104" s="37">
        <f t="shared" si="125"/>
        <v>0</v>
      </c>
      <c r="DD104" s="37">
        <f t="shared" si="125"/>
        <v>0</v>
      </c>
      <c r="DE104" s="37">
        <f t="shared" si="125"/>
        <v>0</v>
      </c>
      <c r="DF104" s="37">
        <f t="shared" si="125"/>
        <v>0</v>
      </c>
      <c r="DG104" s="37">
        <f t="shared" si="125"/>
        <v>0</v>
      </c>
      <c r="DH104" s="37">
        <f t="shared" si="125"/>
        <v>0</v>
      </c>
      <c r="DI104" s="37">
        <f t="shared" si="125"/>
        <v>0</v>
      </c>
      <c r="DJ104" s="37">
        <f t="shared" si="125"/>
        <v>0</v>
      </c>
      <c r="DL104" s="29">
        <f t="shared" si="121"/>
        <v>6</v>
      </c>
      <c r="DM104" s="29">
        <f t="shared" si="121"/>
        <v>18</v>
      </c>
      <c r="DN104" s="29">
        <f t="shared" si="121"/>
        <v>10</v>
      </c>
      <c r="DO104" s="29">
        <f t="shared" si="121"/>
        <v>12</v>
      </c>
    </row>
    <row r="105" spans="1:124" x14ac:dyDescent="0.25">
      <c r="A105" s="240"/>
      <c r="B105" s="102" t="s">
        <v>538</v>
      </c>
      <c r="C105" s="103">
        <f>BE167</f>
        <v>0</v>
      </c>
      <c r="D105" s="103">
        <f>BF167</f>
        <v>0</v>
      </c>
      <c r="E105" s="103">
        <f>C105+D105</f>
        <v>0</v>
      </c>
      <c r="F105" s="100"/>
      <c r="G105" s="244"/>
      <c r="I105" s="108" t="s">
        <v>115</v>
      </c>
      <c r="J105" s="108" t="s">
        <v>116</v>
      </c>
      <c r="K105" s="95" t="s">
        <v>583</v>
      </c>
      <c r="L105" s="96">
        <f>(CX105*'EQUIP SUM (UNCLASS)'!M105)+(CY105*'EQUIP SUM (UNCLASS)'!N105)+(CZ105*'EQUIP SUM (UNCLASS)'!I105)+(DA105*'EQUIP SUM (UNCLASS)'!Q105)+(DB105*'EQUIP SUM (UNCLASS)'!E105)+(DC105*'EQUIP SUM (UNCLASS)'!H105)+(DD105*'EQUIP SUM (UNCLASS)'!D105)+(DE105*'EQUIP SUM (UNCLASS)'!F105)+(DF105*'EQUIP SUM (UNCLASS)'!G105)+(DG105*'EQUIP SUM (UNCLASS)'!J105)+(DH105*'EQUIP SUM (UNCLASS)'!L105)+(DI105*'EQUIP SUM (UNCLASS)'!K105)+(DJ105*'EQUIP SUM (UNCLASS)'!T105)</f>
        <v>0</v>
      </c>
      <c r="M105" s="55">
        <f>'EQUIP SUM (UNCLASS)'!R105+'EQUIP SUM (UNCLASS)'!S105</f>
        <v>100</v>
      </c>
      <c r="N105" s="85">
        <f>'EQUIP SUM (UNCLASS)'!R105</f>
        <v>50</v>
      </c>
      <c r="O105" s="85">
        <f>'EQUIP SUM (UNCLASS)'!S105:S267</f>
        <v>50</v>
      </c>
      <c r="P105" s="37">
        <v>50</v>
      </c>
      <c r="Q105" s="37">
        <v>0</v>
      </c>
      <c r="R105" s="85">
        <f t="shared" si="116"/>
        <v>0</v>
      </c>
      <c r="S105" s="85">
        <f t="shared" si="116"/>
        <v>50</v>
      </c>
      <c r="T105" s="85">
        <f t="shared" si="81"/>
        <v>50</v>
      </c>
      <c r="U105" s="55">
        <f t="shared" si="77"/>
        <v>-50</v>
      </c>
      <c r="W105" s="37">
        <v>0</v>
      </c>
      <c r="X105" s="37">
        <v>0</v>
      </c>
      <c r="Y105" s="55">
        <f t="shared" si="82"/>
        <v>0</v>
      </c>
      <c r="AA105" s="34">
        <f>W105*'EQUIP SUM (UNCLASS)'!Z105</f>
        <v>0</v>
      </c>
      <c r="AB105" s="61">
        <f>X105*'EQUIP SUM (UNCLASS)'!Z105</f>
        <v>0</v>
      </c>
      <c r="AC105" s="34">
        <f>W105*'EQUIP SUM (UNCLASS)'!AA105</f>
        <v>0</v>
      </c>
      <c r="AD105" s="61">
        <f>X105*'EQUIP SUM (UNCLASS)'!AA105</f>
        <v>0</v>
      </c>
      <c r="AE105" s="34">
        <f>W105*'EQUIP SUM (UNCLASS)'!AB105</f>
        <v>0</v>
      </c>
      <c r="AF105" s="61">
        <f>X105*'EQUIP SUM (UNCLASS)'!AB105</f>
        <v>0</v>
      </c>
      <c r="AH105" s="34">
        <f>W105*'EQUIP SUM (UNCLASS)'!AC105</f>
        <v>0</v>
      </c>
      <c r="AI105" s="61">
        <f>X105*'EQUIP SUM (UNCLASS)'!AC105</f>
        <v>0</v>
      </c>
      <c r="AJ105" s="34">
        <f t="shared" si="117"/>
        <v>0</v>
      </c>
      <c r="AK105" s="61">
        <f t="shared" si="117"/>
        <v>0</v>
      </c>
      <c r="AL105" s="34">
        <f t="shared" si="118"/>
        <v>0</v>
      </c>
      <c r="AM105" s="61">
        <f t="shared" si="118"/>
        <v>0</v>
      </c>
      <c r="AO105" s="28">
        <f>W105*'EQUIP SUM (UNCLASS)'!AE105</f>
        <v>0</v>
      </c>
      <c r="AP105" s="61">
        <f>X105*'EQUIP SUM (UNCLASS)'!AE105</f>
        <v>0</v>
      </c>
      <c r="AQ105" s="28">
        <f>W105*'EQUIP SUM (UNCLASS)'!AF105</f>
        <v>0</v>
      </c>
      <c r="AR105" s="61">
        <f>X105*'EQUIP SUM (UNCLASS)'!AF105</f>
        <v>0</v>
      </c>
      <c r="AS105" s="28">
        <f>W105*'EQUIP SUM (UNCLASS)'!AG105</f>
        <v>0</v>
      </c>
      <c r="AT105" s="61">
        <f>X105*'EQUIP SUM (UNCLASS)'!AG105</f>
        <v>0</v>
      </c>
      <c r="AU105" s="28">
        <f>W105*'EQUIP SUM (UNCLASS)'!AH105</f>
        <v>0</v>
      </c>
      <c r="AV105" s="61">
        <f>X105*'EQUIP SUM (UNCLASS)'!AH105</f>
        <v>0</v>
      </c>
      <c r="AW105" s="28">
        <f>W105*'EQUIP SUM (UNCLASS)'!AI105/2000</f>
        <v>0</v>
      </c>
      <c r="AX105" s="61">
        <f>X105*'EQUIP SUM (UNCLASS)'!AI105/2000</f>
        <v>0</v>
      </c>
      <c r="AY105" s="28">
        <f>W105*'EQUIP SUM (UNCLASS)'!AJ105</f>
        <v>0</v>
      </c>
      <c r="AZ105" s="61">
        <f>X105*'EQUIP SUM (UNCLASS)'!AJ105</f>
        <v>0</v>
      </c>
      <c r="BA105" s="28">
        <f>W105*'EQUIP SUM (UNCLASS)'!AK105</f>
        <v>0</v>
      </c>
      <c r="BB105" s="61">
        <f>X105*'EQUIP SUM (UNCLASS)'!AK105</f>
        <v>0</v>
      </c>
      <c r="BC105" s="28">
        <f>W105*'EQUIP SUM (UNCLASS)'!AL105</f>
        <v>0</v>
      </c>
      <c r="BD105" s="61">
        <f>X105*'EQUIP SUM (UNCLASS)'!AL105</f>
        <v>0</v>
      </c>
      <c r="BE105" s="28">
        <f>W105*'EQUIP SUM (UNCLASS)'!AM105</f>
        <v>0</v>
      </c>
      <c r="BF105" s="61">
        <f>X105*'EQUIP SUM (UNCLASS)'!AM105</f>
        <v>0</v>
      </c>
      <c r="BH105" s="28">
        <f>Y105*'EQUIP SUM (UNCLASS)'!AO105</f>
        <v>0</v>
      </c>
      <c r="BI105" s="61">
        <f>Y105*'EQUIP SUM (UNCLASS)'!AP105</f>
        <v>0</v>
      </c>
      <c r="BJ105" s="28">
        <f>Y105*'EQUIP SUM (UNCLASS)'!AQ105</f>
        <v>0</v>
      </c>
      <c r="BK105" s="61">
        <f>Y105*'EQUIP SUM (UNCLASS)'!AR105</f>
        <v>0</v>
      </c>
      <c r="BL105" s="28">
        <f>Y105*'EQUIP SUM (UNCLASS)'!AS105</f>
        <v>0</v>
      </c>
      <c r="BM105" s="61">
        <f>Y105*'EQUIP SUM (UNCLASS)'!AT105</f>
        <v>0</v>
      </c>
      <c r="BO105" s="28">
        <f>W105*'EQUIP SUM (UNCLASS)'!AX105</f>
        <v>0</v>
      </c>
      <c r="BP105" s="61">
        <f>X105*'EQUIP SUM (UNCLASS)'!AX105</f>
        <v>0</v>
      </c>
      <c r="BQ105" s="28">
        <f>W105*'EQUIP SUM (UNCLASS)'!BB105</f>
        <v>0</v>
      </c>
      <c r="BR105" s="61">
        <f>X105*'EQUIP SUM (UNCLASS)'!BB105</f>
        <v>0</v>
      </c>
      <c r="CX105" s="37">
        <f t="shared" ref="CX105:DJ105" si="126">CX103</f>
        <v>0</v>
      </c>
      <c r="CY105" s="37">
        <f t="shared" si="126"/>
        <v>0</v>
      </c>
      <c r="CZ105" s="37">
        <f t="shared" si="126"/>
        <v>0</v>
      </c>
      <c r="DA105" s="37">
        <f t="shared" si="126"/>
        <v>0</v>
      </c>
      <c r="DB105" s="37">
        <f t="shared" si="126"/>
        <v>1</v>
      </c>
      <c r="DC105" s="37">
        <f t="shared" si="126"/>
        <v>0</v>
      </c>
      <c r="DD105" s="37">
        <f t="shared" si="126"/>
        <v>0</v>
      </c>
      <c r="DE105" s="37">
        <f t="shared" si="126"/>
        <v>0</v>
      </c>
      <c r="DF105" s="37">
        <f t="shared" si="126"/>
        <v>0</v>
      </c>
      <c r="DG105" s="37">
        <f t="shared" si="126"/>
        <v>0</v>
      </c>
      <c r="DH105" s="37">
        <f t="shared" si="126"/>
        <v>0</v>
      </c>
      <c r="DI105" s="37">
        <f t="shared" si="126"/>
        <v>0</v>
      </c>
      <c r="DJ105" s="37">
        <f t="shared" si="126"/>
        <v>0</v>
      </c>
      <c r="DL105" s="29">
        <f t="shared" si="121"/>
        <v>6</v>
      </c>
      <c r="DM105" s="29">
        <f t="shared" si="121"/>
        <v>18</v>
      </c>
      <c r="DN105" s="29">
        <f t="shared" si="121"/>
        <v>10</v>
      </c>
      <c r="DO105" s="29">
        <f t="shared" si="121"/>
        <v>12</v>
      </c>
    </row>
    <row r="106" spans="1:124" x14ac:dyDescent="0.25">
      <c r="A106" s="240"/>
      <c r="B106" s="102" t="s">
        <v>546</v>
      </c>
      <c r="C106" s="103">
        <f>AW167</f>
        <v>0</v>
      </c>
      <c r="D106" s="103">
        <f>AX167</f>
        <v>0</v>
      </c>
      <c r="E106" s="103">
        <f>C106+D106</f>
        <v>0</v>
      </c>
      <c r="F106" s="100"/>
      <c r="G106" s="244"/>
      <c r="I106" s="94" t="s">
        <v>311</v>
      </c>
      <c r="J106" s="94" t="s">
        <v>581</v>
      </c>
      <c r="K106" s="95" t="s">
        <v>582</v>
      </c>
      <c r="L106" s="96">
        <f>(CX106*'EQUIP SUM (UNCLASS)'!M106)+(CY106*'EQUIP SUM (UNCLASS)'!N106)+(CZ106*'EQUIP SUM (UNCLASS)'!I106)+(DA106*'EQUIP SUM (UNCLASS)'!Q106)+(DB106*'EQUIP SUM (UNCLASS)'!E106)+(DC106*'EQUIP SUM (UNCLASS)'!H106)+(DD106*'EQUIP SUM (UNCLASS)'!D106)+(DE106*'EQUIP SUM (UNCLASS)'!F106)+(DF106*'EQUIP SUM (UNCLASS)'!G106)+(DG106*'EQUIP SUM (UNCLASS)'!J106)+(DH106*'EQUIP SUM (UNCLASS)'!L106)+(DI106*'EQUIP SUM (UNCLASS)'!K106)+(DJ106*'EQUIP SUM (UNCLASS)'!T106)</f>
        <v>0</v>
      </c>
      <c r="M106" s="55">
        <f>'EQUIP SUM (UNCLASS)'!R106+'EQUIP SUM (UNCLASS)'!S106</f>
        <v>0</v>
      </c>
      <c r="N106" s="85">
        <f>'EQUIP SUM (UNCLASS)'!R106</f>
        <v>0</v>
      </c>
      <c r="O106" s="85">
        <f>'EQUIP SUM (UNCLASS)'!S106:S268</f>
        <v>0</v>
      </c>
      <c r="P106" s="37">
        <v>0</v>
      </c>
      <c r="Q106" s="37">
        <v>0</v>
      </c>
      <c r="R106" s="85">
        <f t="shared" si="116"/>
        <v>0</v>
      </c>
      <c r="S106" s="85">
        <f t="shared" si="116"/>
        <v>0</v>
      </c>
      <c r="T106" s="85">
        <f t="shared" si="81"/>
        <v>0</v>
      </c>
      <c r="U106" s="55">
        <f t="shared" si="77"/>
        <v>0</v>
      </c>
      <c r="W106" s="37">
        <v>0</v>
      </c>
      <c r="X106" s="37">
        <v>0</v>
      </c>
      <c r="Y106" s="55">
        <f t="shared" si="82"/>
        <v>0</v>
      </c>
      <c r="AA106" s="34">
        <f>W106*'EQUIP SUM (UNCLASS)'!Z106</f>
        <v>0</v>
      </c>
      <c r="AB106" s="61">
        <f>X106*'EQUIP SUM (UNCLASS)'!Z106</f>
        <v>0</v>
      </c>
      <c r="AC106" s="34">
        <f>W106*'EQUIP SUM (UNCLASS)'!AA106</f>
        <v>0</v>
      </c>
      <c r="AD106" s="61">
        <f>X106*'EQUIP SUM (UNCLASS)'!AA106</f>
        <v>0</v>
      </c>
      <c r="AE106" s="34">
        <f>W106*'EQUIP SUM (UNCLASS)'!AB106</f>
        <v>0</v>
      </c>
      <c r="AF106" s="61">
        <f>X106*'EQUIP SUM (UNCLASS)'!AB106</f>
        <v>0</v>
      </c>
      <c r="AH106" s="34">
        <f>W106*'EQUIP SUM (UNCLASS)'!AC106</f>
        <v>0</v>
      </c>
      <c r="AI106" s="61">
        <f>X106*'EQUIP SUM (UNCLASS)'!AC106</f>
        <v>0</v>
      </c>
      <c r="AJ106" s="34">
        <f t="shared" si="117"/>
        <v>0</v>
      </c>
      <c r="AK106" s="61">
        <f t="shared" si="117"/>
        <v>0</v>
      </c>
      <c r="AL106" s="34">
        <f t="shared" si="118"/>
        <v>0</v>
      </c>
      <c r="AM106" s="61">
        <f t="shared" si="118"/>
        <v>0</v>
      </c>
      <c r="AO106" s="28">
        <f>W106*'EQUIP SUM (UNCLASS)'!AE106</f>
        <v>0</v>
      </c>
      <c r="AP106" s="61">
        <f>X106*'EQUIP SUM (UNCLASS)'!AE106</f>
        <v>0</v>
      </c>
      <c r="AQ106" s="28">
        <f>W106*'EQUIP SUM (UNCLASS)'!AF106</f>
        <v>0</v>
      </c>
      <c r="AR106" s="61">
        <f>X106*'EQUIP SUM (UNCLASS)'!AF106</f>
        <v>0</v>
      </c>
      <c r="AS106" s="28">
        <f>W106*'EQUIP SUM (UNCLASS)'!AG106</f>
        <v>0</v>
      </c>
      <c r="AT106" s="61">
        <f>X106*'EQUIP SUM (UNCLASS)'!AG106</f>
        <v>0</v>
      </c>
      <c r="AU106" s="28">
        <f>W106*'EQUIP SUM (UNCLASS)'!AH106</f>
        <v>0</v>
      </c>
      <c r="AV106" s="61">
        <f>X106*'EQUIP SUM (UNCLASS)'!AH106</f>
        <v>0</v>
      </c>
      <c r="AW106" s="28">
        <f>W106*'EQUIP SUM (UNCLASS)'!AI106/2000</f>
        <v>0</v>
      </c>
      <c r="AX106" s="61">
        <f>X106*'EQUIP SUM (UNCLASS)'!AI106/2000</f>
        <v>0</v>
      </c>
      <c r="AY106" s="28">
        <f>W106*'EQUIP SUM (UNCLASS)'!AJ106</f>
        <v>0</v>
      </c>
      <c r="AZ106" s="61">
        <f>X106*'EQUIP SUM (UNCLASS)'!AJ106</f>
        <v>0</v>
      </c>
      <c r="BA106" s="28">
        <f>W106*'EQUIP SUM (UNCLASS)'!AK106</f>
        <v>0</v>
      </c>
      <c r="BB106" s="61">
        <f>X106*'EQUIP SUM (UNCLASS)'!AK106</f>
        <v>0</v>
      </c>
      <c r="BC106" s="28">
        <f>W106*'EQUIP SUM (UNCLASS)'!AL106</f>
        <v>0</v>
      </c>
      <c r="BD106" s="61">
        <f>X106*'EQUIP SUM (UNCLASS)'!AL106</f>
        <v>0</v>
      </c>
      <c r="BE106" s="28">
        <f>W106*'EQUIP SUM (UNCLASS)'!AM106</f>
        <v>0</v>
      </c>
      <c r="BF106" s="61">
        <f>X106*'EQUIP SUM (UNCLASS)'!AM106</f>
        <v>0</v>
      </c>
      <c r="BH106" s="28">
        <f>Y106*'EQUIP SUM (UNCLASS)'!AO106</f>
        <v>0</v>
      </c>
      <c r="BI106" s="61">
        <f>Y106*'EQUIP SUM (UNCLASS)'!AP106</f>
        <v>0</v>
      </c>
      <c r="BJ106" s="28">
        <f>Y106*'EQUIP SUM (UNCLASS)'!AQ106</f>
        <v>0</v>
      </c>
      <c r="BK106" s="61">
        <f>Y106*'EQUIP SUM (UNCLASS)'!AR106</f>
        <v>0</v>
      </c>
      <c r="BL106" s="28">
        <f>Y106*'EQUIP SUM (UNCLASS)'!AS106</f>
        <v>0</v>
      </c>
      <c r="BM106" s="61">
        <f>Y106*'EQUIP SUM (UNCLASS)'!AT106</f>
        <v>0</v>
      </c>
      <c r="BO106" s="28">
        <f>W106*'EQUIP SUM (UNCLASS)'!AX106</f>
        <v>0</v>
      </c>
      <c r="BP106" s="61">
        <f>X106*'EQUIP SUM (UNCLASS)'!AX106</f>
        <v>0</v>
      </c>
      <c r="BQ106" s="28">
        <f>W106*'EQUIP SUM (UNCLASS)'!BB106</f>
        <v>0</v>
      </c>
      <c r="BR106" s="61">
        <f>X106*'EQUIP SUM (UNCLASS)'!BB106</f>
        <v>0</v>
      </c>
      <c r="CX106" s="37">
        <f t="shared" ref="CX106:DJ106" si="127">CX105</f>
        <v>0</v>
      </c>
      <c r="CY106" s="37">
        <f t="shared" si="127"/>
        <v>0</v>
      </c>
      <c r="CZ106" s="37">
        <f t="shared" si="127"/>
        <v>0</v>
      </c>
      <c r="DA106" s="37">
        <f t="shared" si="127"/>
        <v>0</v>
      </c>
      <c r="DB106" s="37">
        <f t="shared" si="127"/>
        <v>1</v>
      </c>
      <c r="DC106" s="37">
        <f t="shared" si="127"/>
        <v>0</v>
      </c>
      <c r="DD106" s="37">
        <f t="shared" si="127"/>
        <v>0</v>
      </c>
      <c r="DE106" s="37">
        <f t="shared" si="127"/>
        <v>0</v>
      </c>
      <c r="DF106" s="37">
        <f t="shared" si="127"/>
        <v>0</v>
      </c>
      <c r="DG106" s="37">
        <f t="shared" si="127"/>
        <v>0</v>
      </c>
      <c r="DH106" s="37">
        <f t="shared" si="127"/>
        <v>0</v>
      </c>
      <c r="DI106" s="37">
        <f t="shared" si="127"/>
        <v>0</v>
      </c>
      <c r="DJ106" s="37">
        <f t="shared" si="127"/>
        <v>0</v>
      </c>
      <c r="DL106" s="29">
        <f t="shared" si="121"/>
        <v>6</v>
      </c>
      <c r="DM106" s="29">
        <f t="shared" si="121"/>
        <v>18</v>
      </c>
      <c r="DN106" s="29">
        <f t="shared" si="121"/>
        <v>10</v>
      </c>
      <c r="DO106" s="29">
        <f t="shared" si="121"/>
        <v>12</v>
      </c>
    </row>
    <row r="107" spans="1:124" x14ac:dyDescent="0.25">
      <c r="A107" s="240"/>
      <c r="B107" s="242" t="s">
        <v>539</v>
      </c>
      <c r="C107" s="242"/>
      <c r="D107" s="242"/>
      <c r="E107" s="242"/>
      <c r="F107" s="242"/>
      <c r="G107" s="244"/>
      <c r="I107" s="94" t="s">
        <v>312</v>
      </c>
      <c r="J107" s="94" t="s">
        <v>580</v>
      </c>
      <c r="K107" s="95" t="s">
        <v>570</v>
      </c>
      <c r="L107" s="96">
        <f>(CX107*'EQUIP SUM (UNCLASS)'!M107)+(CY107*'EQUIP SUM (UNCLASS)'!N107)+(CZ107*'EQUIP SUM (UNCLASS)'!I107)+(DA107*'EQUIP SUM (UNCLASS)'!Q107)+(DB107*'EQUIP SUM (UNCLASS)'!E107)+(DC107*'EQUIP SUM (UNCLASS)'!H107)+(DD107*'EQUIP SUM (UNCLASS)'!D107)+(DE107*'EQUIP SUM (UNCLASS)'!F107)+(DF107*'EQUIP SUM (UNCLASS)'!G107)+(DG107*'EQUIP SUM (UNCLASS)'!J107)+(DH107*'EQUIP SUM (UNCLASS)'!L107)+(DI107*'EQUIP SUM (UNCLASS)'!K107)+(DJ107*'EQUIP SUM (UNCLASS)'!T107)</f>
        <v>0</v>
      </c>
      <c r="M107" s="55">
        <f>'EQUIP SUM (UNCLASS)'!R107+'EQUIP SUM (UNCLASS)'!S107</f>
        <v>0</v>
      </c>
      <c r="N107" s="85">
        <f>'EQUIP SUM (UNCLASS)'!R107</f>
        <v>0</v>
      </c>
      <c r="O107" s="85">
        <f>'EQUIP SUM (UNCLASS)'!S107:S269</f>
        <v>0</v>
      </c>
      <c r="P107" s="37">
        <v>0</v>
      </c>
      <c r="Q107" s="37">
        <v>0</v>
      </c>
      <c r="R107" s="85">
        <f t="shared" si="116"/>
        <v>0</v>
      </c>
      <c r="S107" s="85">
        <f t="shared" si="116"/>
        <v>0</v>
      </c>
      <c r="T107" s="85">
        <f t="shared" si="81"/>
        <v>0</v>
      </c>
      <c r="U107" s="55">
        <f t="shared" si="77"/>
        <v>0</v>
      </c>
      <c r="W107" s="37">
        <v>0</v>
      </c>
      <c r="X107" s="37">
        <v>0</v>
      </c>
      <c r="Y107" s="55">
        <f t="shared" si="82"/>
        <v>0</v>
      </c>
      <c r="AA107" s="34">
        <f>W107*'EQUIP SUM (UNCLASS)'!Z107</f>
        <v>0</v>
      </c>
      <c r="AB107" s="61">
        <f>X107*'EQUIP SUM (UNCLASS)'!Z107</f>
        <v>0</v>
      </c>
      <c r="AC107" s="34">
        <f>W107*'EQUIP SUM (UNCLASS)'!AA107</f>
        <v>0</v>
      </c>
      <c r="AD107" s="61">
        <f>X107*'EQUIP SUM (UNCLASS)'!AA107</f>
        <v>0</v>
      </c>
      <c r="AE107" s="34">
        <f>W107*'EQUIP SUM (UNCLASS)'!AB107</f>
        <v>0</v>
      </c>
      <c r="AF107" s="61">
        <f>X107*'EQUIP SUM (UNCLASS)'!AB107</f>
        <v>0</v>
      </c>
      <c r="AH107" s="34">
        <f>W107*'EQUIP SUM (UNCLASS)'!AC107</f>
        <v>0</v>
      </c>
      <c r="AI107" s="61">
        <f>X107*'EQUIP SUM (UNCLASS)'!AC107</f>
        <v>0</v>
      </c>
      <c r="AJ107" s="34">
        <f t="shared" si="117"/>
        <v>0</v>
      </c>
      <c r="AK107" s="61">
        <f t="shared" si="117"/>
        <v>0</v>
      </c>
      <c r="AL107" s="34">
        <f t="shared" si="118"/>
        <v>0</v>
      </c>
      <c r="AM107" s="61">
        <f t="shared" si="118"/>
        <v>0</v>
      </c>
      <c r="AO107" s="28">
        <f>W107*'EQUIP SUM (UNCLASS)'!AE107</f>
        <v>0</v>
      </c>
      <c r="AP107" s="61">
        <f>X107*'EQUIP SUM (UNCLASS)'!AE107</f>
        <v>0</v>
      </c>
      <c r="AQ107" s="28">
        <f>W107*'EQUIP SUM (UNCLASS)'!AF107</f>
        <v>0</v>
      </c>
      <c r="AR107" s="61">
        <f>X107*'EQUIP SUM (UNCLASS)'!AF107</f>
        <v>0</v>
      </c>
      <c r="AS107" s="28">
        <f>W107*'EQUIP SUM (UNCLASS)'!AG107</f>
        <v>0</v>
      </c>
      <c r="AT107" s="61">
        <f>X107*'EQUIP SUM (UNCLASS)'!AG107</f>
        <v>0</v>
      </c>
      <c r="AU107" s="28">
        <f>W107*'EQUIP SUM (UNCLASS)'!AH107</f>
        <v>0</v>
      </c>
      <c r="AV107" s="61">
        <f>X107*'EQUIP SUM (UNCLASS)'!AH107</f>
        <v>0</v>
      </c>
      <c r="AW107" s="28">
        <f>W107*'EQUIP SUM (UNCLASS)'!AI107/2000</f>
        <v>0</v>
      </c>
      <c r="AX107" s="61">
        <f>X107*'EQUIP SUM (UNCLASS)'!AI107/2000</f>
        <v>0</v>
      </c>
      <c r="AY107" s="28">
        <f>W107*'EQUIP SUM (UNCLASS)'!AJ107</f>
        <v>0</v>
      </c>
      <c r="AZ107" s="61">
        <f>X107*'EQUIP SUM (UNCLASS)'!AJ107</f>
        <v>0</v>
      </c>
      <c r="BA107" s="28">
        <f>W107*'EQUIP SUM (UNCLASS)'!AK107</f>
        <v>0</v>
      </c>
      <c r="BB107" s="61">
        <f>X107*'EQUIP SUM (UNCLASS)'!AK107</f>
        <v>0</v>
      </c>
      <c r="BC107" s="28">
        <f>W107*'EQUIP SUM (UNCLASS)'!AL107</f>
        <v>0</v>
      </c>
      <c r="BD107" s="61">
        <f>X107*'EQUIP SUM (UNCLASS)'!AL107</f>
        <v>0</v>
      </c>
      <c r="BE107" s="28">
        <f>W107*'EQUIP SUM (UNCLASS)'!AM107</f>
        <v>0</v>
      </c>
      <c r="BF107" s="61">
        <f>X107*'EQUIP SUM (UNCLASS)'!AM107</f>
        <v>0</v>
      </c>
      <c r="BH107" s="28">
        <f>Y107*'EQUIP SUM (UNCLASS)'!AO107</f>
        <v>0</v>
      </c>
      <c r="BI107" s="61">
        <f>Y107*'EQUIP SUM (UNCLASS)'!AP107</f>
        <v>0</v>
      </c>
      <c r="BJ107" s="28">
        <f>Y107*'EQUIP SUM (UNCLASS)'!AQ107</f>
        <v>0</v>
      </c>
      <c r="BK107" s="61">
        <f>Y107*'EQUIP SUM (UNCLASS)'!AR107</f>
        <v>0</v>
      </c>
      <c r="BL107" s="28">
        <f>Y107*'EQUIP SUM (UNCLASS)'!AS107</f>
        <v>0</v>
      </c>
      <c r="BM107" s="61">
        <f>Y107*'EQUIP SUM (UNCLASS)'!AT107</f>
        <v>0</v>
      </c>
      <c r="BO107" s="28">
        <f>W107*'EQUIP SUM (UNCLASS)'!AX107</f>
        <v>0</v>
      </c>
      <c r="BP107" s="61">
        <f>X107*'EQUIP SUM (UNCLASS)'!AX107</f>
        <v>0</v>
      </c>
      <c r="BQ107" s="28">
        <f>W107*'EQUIP SUM (UNCLASS)'!BB107</f>
        <v>0</v>
      </c>
      <c r="BR107" s="61">
        <f>X107*'EQUIP SUM (UNCLASS)'!BB107</f>
        <v>0</v>
      </c>
      <c r="CX107" s="37">
        <f t="shared" ref="CX107:DJ107" si="128">CX105</f>
        <v>0</v>
      </c>
      <c r="CY107" s="37">
        <f t="shared" si="128"/>
        <v>0</v>
      </c>
      <c r="CZ107" s="37">
        <f t="shared" si="128"/>
        <v>0</v>
      </c>
      <c r="DA107" s="37">
        <f t="shared" si="128"/>
        <v>0</v>
      </c>
      <c r="DB107" s="37">
        <f t="shared" si="128"/>
        <v>1</v>
      </c>
      <c r="DC107" s="37">
        <f t="shared" si="128"/>
        <v>0</v>
      </c>
      <c r="DD107" s="37">
        <f t="shared" si="128"/>
        <v>0</v>
      </c>
      <c r="DE107" s="37">
        <f t="shared" si="128"/>
        <v>0</v>
      </c>
      <c r="DF107" s="37">
        <f t="shared" si="128"/>
        <v>0</v>
      </c>
      <c r="DG107" s="37">
        <f t="shared" si="128"/>
        <v>0</v>
      </c>
      <c r="DH107" s="37">
        <f t="shared" si="128"/>
        <v>0</v>
      </c>
      <c r="DI107" s="37">
        <f t="shared" si="128"/>
        <v>0</v>
      </c>
      <c r="DJ107" s="37">
        <f t="shared" si="128"/>
        <v>0</v>
      </c>
      <c r="DL107" s="29">
        <f t="shared" si="121"/>
        <v>6</v>
      </c>
      <c r="DM107" s="29">
        <f t="shared" si="121"/>
        <v>18</v>
      </c>
      <c r="DN107" s="29">
        <f t="shared" si="121"/>
        <v>10</v>
      </c>
      <c r="DO107" s="29">
        <f t="shared" si="121"/>
        <v>12</v>
      </c>
    </row>
    <row r="108" spans="1:124" x14ac:dyDescent="0.25">
      <c r="A108" s="240"/>
      <c r="B108" s="101" t="s">
        <v>529</v>
      </c>
      <c r="C108" s="58" t="s">
        <v>374</v>
      </c>
      <c r="D108" s="58" t="s">
        <v>375</v>
      </c>
      <c r="E108" s="58" t="s">
        <v>148</v>
      </c>
      <c r="F108" s="100"/>
      <c r="G108" s="244"/>
      <c r="I108" s="94" t="s">
        <v>313</v>
      </c>
      <c r="J108" s="94" t="s">
        <v>0</v>
      </c>
      <c r="K108" s="95" t="s">
        <v>570</v>
      </c>
      <c r="L108" s="96">
        <f>(CX108*'EQUIP SUM (UNCLASS)'!M108)+(CY108*'EQUIP SUM (UNCLASS)'!N108)+(CZ108*'EQUIP SUM (UNCLASS)'!I108)+(DA108*'EQUIP SUM (UNCLASS)'!Q108)+(DB108*'EQUIP SUM (UNCLASS)'!E108)+(DC108*'EQUIP SUM (UNCLASS)'!H108)+(DD108*'EQUIP SUM (UNCLASS)'!D108)+(DE108*'EQUIP SUM (UNCLASS)'!F108)+(DF108*'EQUIP SUM (UNCLASS)'!G108)+(DG108*'EQUIP SUM (UNCLASS)'!J108)+(DH108*'EQUIP SUM (UNCLASS)'!L108)+(DI108*'EQUIP SUM (UNCLASS)'!K108)+(DJ108*'EQUIP SUM (UNCLASS)'!T108)</f>
        <v>0</v>
      </c>
      <c r="M108" s="55">
        <f>'EQUIP SUM (UNCLASS)'!R108+'EQUIP SUM (UNCLASS)'!S108</f>
        <v>0</v>
      </c>
      <c r="N108" s="85">
        <f>'EQUIP SUM (UNCLASS)'!R108</f>
        <v>0</v>
      </c>
      <c r="O108" s="85">
        <f>'EQUIP SUM (UNCLASS)'!S108:S270</f>
        <v>0</v>
      </c>
      <c r="P108" s="37">
        <v>0</v>
      </c>
      <c r="Q108" s="37">
        <v>0</v>
      </c>
      <c r="R108" s="85">
        <f t="shared" si="116"/>
        <v>0</v>
      </c>
      <c r="S108" s="85">
        <f t="shared" si="116"/>
        <v>0</v>
      </c>
      <c r="T108" s="85">
        <f t="shared" si="81"/>
        <v>0</v>
      </c>
      <c r="U108" s="55">
        <f t="shared" si="77"/>
        <v>0</v>
      </c>
      <c r="W108" s="37">
        <v>0</v>
      </c>
      <c r="X108" s="37">
        <v>0</v>
      </c>
      <c r="Y108" s="55">
        <f t="shared" si="82"/>
        <v>0</v>
      </c>
      <c r="AA108" s="34">
        <f>W108*'EQUIP SUM (UNCLASS)'!Z108</f>
        <v>0</v>
      </c>
      <c r="AB108" s="61">
        <f>X108*'EQUIP SUM (UNCLASS)'!Z108</f>
        <v>0</v>
      </c>
      <c r="AC108" s="34">
        <f>W108*'EQUIP SUM (UNCLASS)'!AA108</f>
        <v>0</v>
      </c>
      <c r="AD108" s="61">
        <f>X108*'EQUIP SUM (UNCLASS)'!AA108</f>
        <v>0</v>
      </c>
      <c r="AE108" s="34">
        <f>W108*'EQUIP SUM (UNCLASS)'!AB108</f>
        <v>0</v>
      </c>
      <c r="AF108" s="61">
        <f>X108*'EQUIP SUM (UNCLASS)'!AB108</f>
        <v>0</v>
      </c>
      <c r="AH108" s="34">
        <f>W108*'EQUIP SUM (UNCLASS)'!AC108</f>
        <v>0</v>
      </c>
      <c r="AI108" s="61">
        <f>X108*'EQUIP SUM (UNCLASS)'!AC108</f>
        <v>0</v>
      </c>
      <c r="AJ108" s="34">
        <f t="shared" si="117"/>
        <v>0</v>
      </c>
      <c r="AK108" s="61">
        <f t="shared" si="117"/>
        <v>0</v>
      </c>
      <c r="AL108" s="34">
        <f t="shared" si="118"/>
        <v>0</v>
      </c>
      <c r="AM108" s="61">
        <f t="shared" si="118"/>
        <v>0</v>
      </c>
      <c r="AO108" s="28">
        <f>W108*'EQUIP SUM (UNCLASS)'!AE108</f>
        <v>0</v>
      </c>
      <c r="AP108" s="61">
        <f>X108*'EQUIP SUM (UNCLASS)'!AE108</f>
        <v>0</v>
      </c>
      <c r="AQ108" s="28">
        <f>W108*'EQUIP SUM (UNCLASS)'!AF108</f>
        <v>0</v>
      </c>
      <c r="AR108" s="61">
        <f>X108*'EQUIP SUM (UNCLASS)'!AF108</f>
        <v>0</v>
      </c>
      <c r="AS108" s="28">
        <f>W108*'EQUIP SUM (UNCLASS)'!AG108</f>
        <v>0</v>
      </c>
      <c r="AT108" s="61">
        <f>X108*'EQUIP SUM (UNCLASS)'!AG108</f>
        <v>0</v>
      </c>
      <c r="AU108" s="28">
        <f>W108*'EQUIP SUM (UNCLASS)'!AH108</f>
        <v>0</v>
      </c>
      <c r="AV108" s="61">
        <f>X108*'EQUIP SUM (UNCLASS)'!AH108</f>
        <v>0</v>
      </c>
      <c r="AW108" s="28">
        <f>W108*'EQUIP SUM (UNCLASS)'!AI108/2000</f>
        <v>0</v>
      </c>
      <c r="AX108" s="61">
        <f>X108*'EQUIP SUM (UNCLASS)'!AI108/2000</f>
        <v>0</v>
      </c>
      <c r="AY108" s="28">
        <f>W108*'EQUIP SUM (UNCLASS)'!AJ108</f>
        <v>0</v>
      </c>
      <c r="AZ108" s="61">
        <f>X108*'EQUIP SUM (UNCLASS)'!AJ108</f>
        <v>0</v>
      </c>
      <c r="BA108" s="28">
        <f>W108*'EQUIP SUM (UNCLASS)'!AK108</f>
        <v>0</v>
      </c>
      <c r="BB108" s="61">
        <f>X108*'EQUIP SUM (UNCLASS)'!AK108</f>
        <v>0</v>
      </c>
      <c r="BC108" s="28">
        <f>W108*'EQUIP SUM (UNCLASS)'!AL108</f>
        <v>0</v>
      </c>
      <c r="BD108" s="61">
        <f>X108*'EQUIP SUM (UNCLASS)'!AL108</f>
        <v>0</v>
      </c>
      <c r="BE108" s="28">
        <f>W108*'EQUIP SUM (UNCLASS)'!AM108</f>
        <v>0</v>
      </c>
      <c r="BF108" s="61">
        <f>X108*'EQUIP SUM (UNCLASS)'!AM108</f>
        <v>0</v>
      </c>
      <c r="BH108" s="28">
        <f>Y108*'EQUIP SUM (UNCLASS)'!AO108</f>
        <v>0</v>
      </c>
      <c r="BI108" s="61">
        <f>Y108*'EQUIP SUM (UNCLASS)'!AP108</f>
        <v>0</v>
      </c>
      <c r="BJ108" s="28">
        <f>Y108*'EQUIP SUM (UNCLASS)'!AQ108</f>
        <v>0</v>
      </c>
      <c r="BK108" s="61">
        <f>Y108*'EQUIP SUM (UNCLASS)'!AR108</f>
        <v>0</v>
      </c>
      <c r="BL108" s="28">
        <f>Y108*'EQUIP SUM (UNCLASS)'!AS108</f>
        <v>0</v>
      </c>
      <c r="BM108" s="61">
        <f>Y108*'EQUIP SUM (UNCLASS)'!AT108</f>
        <v>0</v>
      </c>
      <c r="BO108" s="28">
        <f>W108*'EQUIP SUM (UNCLASS)'!AX108</f>
        <v>0</v>
      </c>
      <c r="BP108" s="61">
        <f>X108*'EQUIP SUM (UNCLASS)'!AX108</f>
        <v>0</v>
      </c>
      <c r="BQ108" s="28">
        <f>W108*'EQUIP SUM (UNCLASS)'!BB108</f>
        <v>0</v>
      </c>
      <c r="BR108" s="61">
        <f>X108*'EQUIP SUM (UNCLASS)'!BB108</f>
        <v>0</v>
      </c>
      <c r="CX108" s="37">
        <f t="shared" ref="CX108:DJ108" si="129">CX107</f>
        <v>0</v>
      </c>
      <c r="CY108" s="37">
        <f t="shared" si="129"/>
        <v>0</v>
      </c>
      <c r="CZ108" s="37">
        <f t="shared" si="129"/>
        <v>0</v>
      </c>
      <c r="DA108" s="37">
        <f t="shared" si="129"/>
        <v>0</v>
      </c>
      <c r="DB108" s="37">
        <f t="shared" si="129"/>
        <v>1</v>
      </c>
      <c r="DC108" s="37">
        <f t="shared" si="129"/>
        <v>0</v>
      </c>
      <c r="DD108" s="37">
        <f t="shared" si="129"/>
        <v>0</v>
      </c>
      <c r="DE108" s="37">
        <f t="shared" si="129"/>
        <v>0</v>
      </c>
      <c r="DF108" s="37">
        <f t="shared" si="129"/>
        <v>0</v>
      </c>
      <c r="DG108" s="37">
        <f t="shared" si="129"/>
        <v>0</v>
      </c>
      <c r="DH108" s="37">
        <f t="shared" si="129"/>
        <v>0</v>
      </c>
      <c r="DI108" s="37">
        <f t="shared" si="129"/>
        <v>0</v>
      </c>
      <c r="DJ108" s="37">
        <f t="shared" si="129"/>
        <v>0</v>
      </c>
      <c r="DL108" s="29">
        <f t="shared" si="121"/>
        <v>6</v>
      </c>
      <c r="DM108" s="29">
        <f t="shared" si="121"/>
        <v>18</v>
      </c>
      <c r="DN108" s="29">
        <f t="shared" si="121"/>
        <v>10</v>
      </c>
      <c r="DO108" s="29">
        <f t="shared" si="121"/>
        <v>12</v>
      </c>
    </row>
    <row r="109" spans="1:124" x14ac:dyDescent="0.25">
      <c r="A109" s="240"/>
      <c r="B109" s="102" t="s">
        <v>540</v>
      </c>
      <c r="C109" s="103">
        <f>AU167</f>
        <v>0</v>
      </c>
      <c r="D109" s="103">
        <f>AV167</f>
        <v>0</v>
      </c>
      <c r="E109" s="103">
        <f>C109+D109</f>
        <v>0</v>
      </c>
      <c r="F109" s="100"/>
      <c r="G109" s="244"/>
      <c r="I109" s="94" t="s">
        <v>314</v>
      </c>
      <c r="J109" s="94" t="s">
        <v>579</v>
      </c>
      <c r="K109" s="95" t="s">
        <v>572</v>
      </c>
      <c r="L109" s="96">
        <f>(CX109*'EQUIP SUM (UNCLASS)'!M109)+(CY109*'EQUIP SUM (UNCLASS)'!N109)+(CZ109*'EQUIP SUM (UNCLASS)'!I109)+(DA109*'EQUIP SUM (UNCLASS)'!Q109)+(DB109*'EQUIP SUM (UNCLASS)'!E109)+(DC109*'EQUIP SUM (UNCLASS)'!H109)+(DD109*'EQUIP SUM (UNCLASS)'!D109)+(DE109*'EQUIP SUM (UNCLASS)'!F109)+(DF109*'EQUIP SUM (UNCLASS)'!G109)+(DG109*'EQUIP SUM (UNCLASS)'!J109)+(DH109*'EQUIP SUM (UNCLASS)'!L109)+(DI109*'EQUIP SUM (UNCLASS)'!K109)+(DJ109*'EQUIP SUM (UNCLASS)'!T109)</f>
        <v>22</v>
      </c>
      <c r="M109" s="55">
        <f>'EQUIP SUM (UNCLASS)'!R109+'EQUIP SUM (UNCLASS)'!S109</f>
        <v>60</v>
      </c>
      <c r="N109" s="85">
        <f>'EQUIP SUM (UNCLASS)'!R109</f>
        <v>30</v>
      </c>
      <c r="O109" s="85">
        <f>'EQUIP SUM (UNCLASS)'!S109:S271</f>
        <v>30</v>
      </c>
      <c r="P109" s="37">
        <v>30</v>
      </c>
      <c r="Q109" s="37">
        <v>30</v>
      </c>
      <c r="R109" s="85">
        <f t="shared" si="116"/>
        <v>0</v>
      </c>
      <c r="S109" s="85">
        <f t="shared" si="116"/>
        <v>0</v>
      </c>
      <c r="T109" s="85">
        <f t="shared" si="81"/>
        <v>0</v>
      </c>
      <c r="U109" s="55">
        <f t="shared" si="77"/>
        <v>-38</v>
      </c>
      <c r="W109" s="37">
        <v>0</v>
      </c>
      <c r="X109" s="37">
        <v>0</v>
      </c>
      <c r="Y109" s="55">
        <f t="shared" si="82"/>
        <v>0</v>
      </c>
      <c r="AA109" s="34">
        <f>W109*'EQUIP SUM (UNCLASS)'!Z109</f>
        <v>0</v>
      </c>
      <c r="AB109" s="61">
        <f>X109*'EQUIP SUM (UNCLASS)'!Z109</f>
        <v>0</v>
      </c>
      <c r="AC109" s="34">
        <f>W109*'EQUIP SUM (UNCLASS)'!AA109</f>
        <v>0</v>
      </c>
      <c r="AD109" s="61">
        <f>X109*'EQUIP SUM (UNCLASS)'!AA109</f>
        <v>0</v>
      </c>
      <c r="AE109" s="34">
        <f>W109*'EQUIP SUM (UNCLASS)'!AB109</f>
        <v>0</v>
      </c>
      <c r="AF109" s="61">
        <f>X109*'EQUIP SUM (UNCLASS)'!AB109</f>
        <v>0</v>
      </c>
      <c r="AH109" s="34">
        <f>W109*'EQUIP SUM (UNCLASS)'!AC109</f>
        <v>0</v>
      </c>
      <c r="AI109" s="61">
        <f>X109*'EQUIP SUM (UNCLASS)'!AC109</f>
        <v>0</v>
      </c>
      <c r="AJ109" s="34">
        <f t="shared" si="117"/>
        <v>0</v>
      </c>
      <c r="AK109" s="61">
        <f t="shared" si="117"/>
        <v>0</v>
      </c>
      <c r="AL109" s="34">
        <f t="shared" si="118"/>
        <v>0</v>
      </c>
      <c r="AM109" s="61">
        <f t="shared" si="118"/>
        <v>0</v>
      </c>
      <c r="AO109" s="28">
        <f>W109*'EQUIP SUM (UNCLASS)'!AE109</f>
        <v>0</v>
      </c>
      <c r="AP109" s="61">
        <f>X109*'EQUIP SUM (UNCLASS)'!AE109</f>
        <v>0</v>
      </c>
      <c r="AQ109" s="28">
        <f>W109*'EQUIP SUM (UNCLASS)'!AF109</f>
        <v>0</v>
      </c>
      <c r="AR109" s="61">
        <f>X109*'EQUIP SUM (UNCLASS)'!AF109</f>
        <v>0</v>
      </c>
      <c r="AS109" s="28">
        <f>W109*'EQUIP SUM (UNCLASS)'!AG109</f>
        <v>0</v>
      </c>
      <c r="AT109" s="61">
        <f>X109*'EQUIP SUM (UNCLASS)'!AG109</f>
        <v>0</v>
      </c>
      <c r="AU109" s="28">
        <f>W109*'EQUIP SUM (UNCLASS)'!AH109</f>
        <v>0</v>
      </c>
      <c r="AV109" s="61">
        <f>X109*'EQUIP SUM (UNCLASS)'!AH109</f>
        <v>0</v>
      </c>
      <c r="AW109" s="28">
        <f>W109*'EQUIP SUM (UNCLASS)'!AI109/2000</f>
        <v>0</v>
      </c>
      <c r="AX109" s="61">
        <f>X109*'EQUIP SUM (UNCLASS)'!AI109/2000</f>
        <v>0</v>
      </c>
      <c r="AY109" s="28">
        <f>W109*'EQUIP SUM (UNCLASS)'!AJ109</f>
        <v>0</v>
      </c>
      <c r="AZ109" s="61">
        <f>X109*'EQUIP SUM (UNCLASS)'!AJ109</f>
        <v>0</v>
      </c>
      <c r="BA109" s="28">
        <f>W109*'EQUIP SUM (UNCLASS)'!AK109</f>
        <v>0</v>
      </c>
      <c r="BB109" s="61">
        <f>X109*'EQUIP SUM (UNCLASS)'!AK109</f>
        <v>0</v>
      </c>
      <c r="BC109" s="28">
        <f>W109*'EQUIP SUM (UNCLASS)'!AL109</f>
        <v>0</v>
      </c>
      <c r="BD109" s="61">
        <f>X109*'EQUIP SUM (UNCLASS)'!AL109</f>
        <v>0</v>
      </c>
      <c r="BE109" s="28">
        <f>W109*'EQUIP SUM (UNCLASS)'!AM109</f>
        <v>0</v>
      </c>
      <c r="BF109" s="61">
        <f>X109*'EQUIP SUM (UNCLASS)'!AM109</f>
        <v>0</v>
      </c>
      <c r="BH109" s="28">
        <f>Y109*'EQUIP SUM (UNCLASS)'!AO109</f>
        <v>0</v>
      </c>
      <c r="BI109" s="61">
        <f>Y109*'EQUIP SUM (UNCLASS)'!AP109</f>
        <v>0</v>
      </c>
      <c r="BJ109" s="28">
        <f>Y109*'EQUIP SUM (UNCLASS)'!AQ109</f>
        <v>0</v>
      </c>
      <c r="BK109" s="61">
        <f>Y109*'EQUIP SUM (UNCLASS)'!AR109</f>
        <v>0</v>
      </c>
      <c r="BL109" s="28">
        <f>Y109*'EQUIP SUM (UNCLASS)'!AS109</f>
        <v>0</v>
      </c>
      <c r="BM109" s="61">
        <f>Y109*'EQUIP SUM (UNCLASS)'!AT109</f>
        <v>0</v>
      </c>
      <c r="BO109" s="28">
        <f>W109*'EQUIP SUM (UNCLASS)'!AX109</f>
        <v>0</v>
      </c>
      <c r="BP109" s="61">
        <f>X109*'EQUIP SUM (UNCLASS)'!AX109</f>
        <v>0</v>
      </c>
      <c r="BQ109" s="28">
        <f>W109*'EQUIP SUM (UNCLASS)'!BB109</f>
        <v>0</v>
      </c>
      <c r="BR109" s="61">
        <f>X109*'EQUIP SUM (UNCLASS)'!BB109</f>
        <v>0</v>
      </c>
      <c r="CX109" s="37">
        <f t="shared" ref="CX109:DJ109" si="130">CX107</f>
        <v>0</v>
      </c>
      <c r="CY109" s="37">
        <f t="shared" si="130"/>
        <v>0</v>
      </c>
      <c r="CZ109" s="37">
        <f t="shared" si="130"/>
        <v>0</v>
      </c>
      <c r="DA109" s="37">
        <f t="shared" si="130"/>
        <v>0</v>
      </c>
      <c r="DB109" s="37">
        <f t="shared" si="130"/>
        <v>1</v>
      </c>
      <c r="DC109" s="37">
        <f t="shared" si="130"/>
        <v>0</v>
      </c>
      <c r="DD109" s="37">
        <f t="shared" si="130"/>
        <v>0</v>
      </c>
      <c r="DE109" s="37">
        <f t="shared" si="130"/>
        <v>0</v>
      </c>
      <c r="DF109" s="37">
        <f t="shared" si="130"/>
        <v>0</v>
      </c>
      <c r="DG109" s="37">
        <f t="shared" si="130"/>
        <v>0</v>
      </c>
      <c r="DH109" s="37">
        <f t="shared" si="130"/>
        <v>0</v>
      </c>
      <c r="DI109" s="37">
        <f t="shared" si="130"/>
        <v>0</v>
      </c>
      <c r="DJ109" s="37">
        <f t="shared" si="130"/>
        <v>0</v>
      </c>
      <c r="DL109" s="29">
        <f t="shared" si="121"/>
        <v>6</v>
      </c>
      <c r="DM109" s="29">
        <f t="shared" si="121"/>
        <v>18</v>
      </c>
      <c r="DN109" s="29">
        <f t="shared" si="121"/>
        <v>10</v>
      </c>
      <c r="DO109" s="29">
        <f t="shared" si="121"/>
        <v>12</v>
      </c>
    </row>
    <row r="110" spans="1:124" x14ac:dyDescent="0.25">
      <c r="A110" s="240"/>
      <c r="B110" s="102" t="s">
        <v>543</v>
      </c>
      <c r="C110" s="103" t="e">
        <f>C109/D43</f>
        <v>#DIV/0!</v>
      </c>
      <c r="D110" s="103" t="e">
        <f>D109/E43</f>
        <v>#DIV/0!</v>
      </c>
      <c r="E110" s="103" t="e">
        <f>E109/F43</f>
        <v>#DIV/0!</v>
      </c>
      <c r="F110" s="100"/>
      <c r="G110" s="244"/>
      <c r="I110" s="94" t="s">
        <v>315</v>
      </c>
      <c r="J110" s="94" t="s">
        <v>106</v>
      </c>
      <c r="K110" s="95" t="s">
        <v>103</v>
      </c>
      <c r="L110" s="96">
        <f>(CX110*'EQUIP SUM (UNCLASS)'!M110)+(CY110*'EQUIP SUM (UNCLASS)'!N110)+(CZ110*'EQUIP SUM (UNCLASS)'!I110)+(DA110*'EQUIP SUM (UNCLASS)'!Q110)+(DB110*'EQUIP SUM (UNCLASS)'!E110)+(DC110*'EQUIP SUM (UNCLASS)'!H110)+(DD110*'EQUIP SUM (UNCLASS)'!D110)+(DE110*'EQUIP SUM (UNCLASS)'!F110)+(DF110*'EQUIP SUM (UNCLASS)'!G110)+(DG110*'EQUIP SUM (UNCLASS)'!J110)+(DH110*'EQUIP SUM (UNCLASS)'!L110)+(DI110*'EQUIP SUM (UNCLASS)'!K110)+(DJ110*'EQUIP SUM (UNCLASS)'!T110)</f>
        <v>0</v>
      </c>
      <c r="M110" s="55">
        <f>'EQUIP SUM (UNCLASS)'!R110+'EQUIP SUM (UNCLASS)'!S110</f>
        <v>4</v>
      </c>
      <c r="N110" s="85">
        <f>'EQUIP SUM (UNCLASS)'!R110</f>
        <v>2</v>
      </c>
      <c r="O110" s="85">
        <f>'EQUIP SUM (UNCLASS)'!S110:S272</f>
        <v>2</v>
      </c>
      <c r="P110" s="37">
        <v>2</v>
      </c>
      <c r="Q110" s="37">
        <v>2</v>
      </c>
      <c r="R110" s="85">
        <f t="shared" si="116"/>
        <v>0</v>
      </c>
      <c r="S110" s="85">
        <f t="shared" si="116"/>
        <v>0</v>
      </c>
      <c r="T110" s="85">
        <f t="shared" si="81"/>
        <v>0</v>
      </c>
      <c r="U110" s="55">
        <f t="shared" si="77"/>
        <v>-4</v>
      </c>
      <c r="W110" s="37">
        <v>0</v>
      </c>
      <c r="X110" s="37">
        <v>0</v>
      </c>
      <c r="Y110" s="55">
        <f t="shared" si="82"/>
        <v>0</v>
      </c>
      <c r="AA110" s="34">
        <f>W110*'EQUIP SUM (UNCLASS)'!Z110</f>
        <v>0</v>
      </c>
      <c r="AB110" s="61">
        <f>X110*'EQUIP SUM (UNCLASS)'!Z110</f>
        <v>0</v>
      </c>
      <c r="AC110" s="34">
        <f>W110*'EQUIP SUM (UNCLASS)'!AA110</f>
        <v>0</v>
      </c>
      <c r="AD110" s="61">
        <f>X110*'EQUIP SUM (UNCLASS)'!AA110</f>
        <v>0</v>
      </c>
      <c r="AE110" s="34">
        <f>W110*'EQUIP SUM (UNCLASS)'!AB110</f>
        <v>0</v>
      </c>
      <c r="AF110" s="61">
        <f>X110*'EQUIP SUM (UNCLASS)'!AB110</f>
        <v>0</v>
      </c>
      <c r="AH110" s="34">
        <f>W110*'EQUIP SUM (UNCLASS)'!AC110</f>
        <v>0</v>
      </c>
      <c r="AI110" s="61">
        <f>X110*'EQUIP SUM (UNCLASS)'!AC110</f>
        <v>0</v>
      </c>
      <c r="AJ110" s="34">
        <f t="shared" si="117"/>
        <v>0</v>
      </c>
      <c r="AK110" s="61">
        <f t="shared" si="117"/>
        <v>0</v>
      </c>
      <c r="AL110" s="34">
        <f t="shared" si="118"/>
        <v>0</v>
      </c>
      <c r="AM110" s="61">
        <f t="shared" si="118"/>
        <v>0</v>
      </c>
      <c r="AO110" s="28">
        <f>W110*'EQUIP SUM (UNCLASS)'!AE110</f>
        <v>0</v>
      </c>
      <c r="AP110" s="61">
        <f>X110*'EQUIP SUM (UNCLASS)'!AE110</f>
        <v>0</v>
      </c>
      <c r="AQ110" s="28">
        <f>W110*'EQUIP SUM (UNCLASS)'!AF110</f>
        <v>0</v>
      </c>
      <c r="AR110" s="61">
        <f>X110*'EQUIP SUM (UNCLASS)'!AF110</f>
        <v>0</v>
      </c>
      <c r="AS110" s="28">
        <f>W110*'EQUIP SUM (UNCLASS)'!AG110</f>
        <v>0</v>
      </c>
      <c r="AT110" s="61">
        <f>X110*'EQUIP SUM (UNCLASS)'!AG110</f>
        <v>0</v>
      </c>
      <c r="AU110" s="28">
        <f>W110*'EQUIP SUM (UNCLASS)'!AH110</f>
        <v>0</v>
      </c>
      <c r="AV110" s="61">
        <f>X110*'EQUIP SUM (UNCLASS)'!AH110</f>
        <v>0</v>
      </c>
      <c r="AW110" s="28">
        <f>W110*'EQUIP SUM (UNCLASS)'!AI110/2000</f>
        <v>0</v>
      </c>
      <c r="AX110" s="61">
        <f>X110*'EQUIP SUM (UNCLASS)'!AI110/2000</f>
        <v>0</v>
      </c>
      <c r="AY110" s="28">
        <f>W110*'EQUIP SUM (UNCLASS)'!AJ110</f>
        <v>0</v>
      </c>
      <c r="AZ110" s="61">
        <f>X110*'EQUIP SUM (UNCLASS)'!AJ110</f>
        <v>0</v>
      </c>
      <c r="BA110" s="28">
        <f>W110*'EQUIP SUM (UNCLASS)'!AK110</f>
        <v>0</v>
      </c>
      <c r="BB110" s="61">
        <f>X110*'EQUIP SUM (UNCLASS)'!AK110</f>
        <v>0</v>
      </c>
      <c r="BC110" s="28">
        <f>W110*'EQUIP SUM (UNCLASS)'!AL110</f>
        <v>0</v>
      </c>
      <c r="BD110" s="61">
        <f>X110*'EQUIP SUM (UNCLASS)'!AL110</f>
        <v>0</v>
      </c>
      <c r="BE110" s="28">
        <f>W110*'EQUIP SUM (UNCLASS)'!AM110</f>
        <v>0</v>
      </c>
      <c r="BF110" s="61">
        <f>X110*'EQUIP SUM (UNCLASS)'!AM110</f>
        <v>0</v>
      </c>
      <c r="BH110" s="28">
        <f>Y110*'EQUIP SUM (UNCLASS)'!AO110</f>
        <v>0</v>
      </c>
      <c r="BI110" s="61">
        <f>Y110*'EQUIP SUM (UNCLASS)'!AP110</f>
        <v>0</v>
      </c>
      <c r="BJ110" s="28">
        <f>Y110*'EQUIP SUM (UNCLASS)'!AQ110</f>
        <v>0</v>
      </c>
      <c r="BK110" s="61">
        <f>Y110*'EQUIP SUM (UNCLASS)'!AR110</f>
        <v>0</v>
      </c>
      <c r="BL110" s="28">
        <f>Y110*'EQUIP SUM (UNCLASS)'!AS110</f>
        <v>0</v>
      </c>
      <c r="BM110" s="61">
        <f>Y110*'EQUIP SUM (UNCLASS)'!AT110</f>
        <v>0</v>
      </c>
      <c r="BO110" s="28">
        <f>W110*'EQUIP SUM (UNCLASS)'!AX110</f>
        <v>0</v>
      </c>
      <c r="BP110" s="61">
        <f>X110*'EQUIP SUM (UNCLASS)'!AX110</f>
        <v>0</v>
      </c>
      <c r="BQ110" s="28">
        <f>W110*'EQUIP SUM (UNCLASS)'!BB110</f>
        <v>0</v>
      </c>
      <c r="BR110" s="61">
        <f>X110*'EQUIP SUM (UNCLASS)'!BB110</f>
        <v>0</v>
      </c>
      <c r="CX110" s="37">
        <f t="shared" ref="CX110:DJ110" si="131">CX109</f>
        <v>0</v>
      </c>
      <c r="CY110" s="37">
        <f t="shared" si="131"/>
        <v>0</v>
      </c>
      <c r="CZ110" s="37">
        <f t="shared" si="131"/>
        <v>0</v>
      </c>
      <c r="DA110" s="37">
        <f t="shared" si="131"/>
        <v>0</v>
      </c>
      <c r="DB110" s="37">
        <f t="shared" si="131"/>
        <v>1</v>
      </c>
      <c r="DC110" s="37">
        <f t="shared" si="131"/>
        <v>0</v>
      </c>
      <c r="DD110" s="37">
        <f t="shared" si="131"/>
        <v>0</v>
      </c>
      <c r="DE110" s="37">
        <f t="shared" si="131"/>
        <v>0</v>
      </c>
      <c r="DF110" s="37">
        <f t="shared" si="131"/>
        <v>0</v>
      </c>
      <c r="DG110" s="37">
        <f t="shared" si="131"/>
        <v>0</v>
      </c>
      <c r="DH110" s="37">
        <f t="shared" si="131"/>
        <v>0</v>
      </c>
      <c r="DI110" s="37">
        <f t="shared" si="131"/>
        <v>0</v>
      </c>
      <c r="DJ110" s="37">
        <f t="shared" si="131"/>
        <v>0</v>
      </c>
      <c r="DL110" s="29">
        <f t="shared" si="121"/>
        <v>6</v>
      </c>
      <c r="DM110" s="29">
        <f t="shared" si="121"/>
        <v>18</v>
      </c>
      <c r="DN110" s="29">
        <f t="shared" si="121"/>
        <v>10</v>
      </c>
      <c r="DO110" s="29">
        <f t="shared" si="121"/>
        <v>12</v>
      </c>
    </row>
    <row r="111" spans="1:124" x14ac:dyDescent="0.25">
      <c r="A111" s="240"/>
      <c r="B111" s="102" t="s">
        <v>542</v>
      </c>
      <c r="C111" s="103" t="e">
        <f>C109/D47</f>
        <v>#DIV/0!</v>
      </c>
      <c r="D111" s="103" t="e">
        <f>D109/E47</f>
        <v>#DIV/0!</v>
      </c>
      <c r="E111" s="103" t="e">
        <f>E109/F47</f>
        <v>#DIV/0!</v>
      </c>
      <c r="F111" s="100"/>
      <c r="G111" s="244"/>
      <c r="I111" s="94" t="s">
        <v>316</v>
      </c>
      <c r="J111" s="94" t="s">
        <v>481</v>
      </c>
      <c r="K111" s="95" t="s">
        <v>383</v>
      </c>
      <c r="L111" s="96">
        <f>(CX111*'EQUIP SUM (UNCLASS)'!M111)+(CY111*'EQUIP SUM (UNCLASS)'!N111)+(CZ111*'EQUIP SUM (UNCLASS)'!I111)+(DA111*'EQUIP SUM (UNCLASS)'!Q111)+(DB111*'EQUIP SUM (UNCLASS)'!E111)+(DC111*'EQUIP SUM (UNCLASS)'!H111)+(DD111*'EQUIP SUM (UNCLASS)'!D111)+(DE111*'EQUIP SUM (UNCLASS)'!F111)+(DF111*'EQUIP SUM (UNCLASS)'!G111)+(DG111*'EQUIP SUM (UNCLASS)'!J111)+(DH111*'EQUIP SUM (UNCLASS)'!L111)+(DI111*'EQUIP SUM (UNCLASS)'!K111)+(DJ111*'EQUIP SUM (UNCLASS)'!T111)</f>
        <v>0</v>
      </c>
      <c r="M111" s="55">
        <f>'EQUIP SUM (UNCLASS)'!R111+'EQUIP SUM (UNCLASS)'!S111</f>
        <v>4</v>
      </c>
      <c r="N111" s="85">
        <f>'EQUIP SUM (UNCLASS)'!R111</f>
        <v>2</v>
      </c>
      <c r="O111" s="85">
        <f>'EQUIP SUM (UNCLASS)'!S111:S273</f>
        <v>2</v>
      </c>
      <c r="P111" s="37">
        <v>2</v>
      </c>
      <c r="Q111" s="37">
        <v>2</v>
      </c>
      <c r="R111" s="85">
        <f t="shared" si="116"/>
        <v>0</v>
      </c>
      <c r="S111" s="85">
        <f t="shared" si="116"/>
        <v>0</v>
      </c>
      <c r="T111" s="85">
        <f t="shared" si="81"/>
        <v>0</v>
      </c>
      <c r="U111" s="55">
        <f t="shared" si="77"/>
        <v>-4</v>
      </c>
      <c r="W111" s="37">
        <v>0</v>
      </c>
      <c r="X111" s="37">
        <v>0</v>
      </c>
      <c r="Y111" s="55">
        <f t="shared" si="82"/>
        <v>0</v>
      </c>
      <c r="AA111" s="34">
        <f>W111*'EQUIP SUM (UNCLASS)'!Z111</f>
        <v>0</v>
      </c>
      <c r="AB111" s="61">
        <f>X111*'EQUIP SUM (UNCLASS)'!Z111</f>
        <v>0</v>
      </c>
      <c r="AC111" s="34">
        <f>W111*'EQUIP SUM (UNCLASS)'!AA111</f>
        <v>0</v>
      </c>
      <c r="AD111" s="61">
        <f>X111*'EQUIP SUM (UNCLASS)'!AA111</f>
        <v>0</v>
      </c>
      <c r="AE111" s="34">
        <f>W111*'EQUIP SUM (UNCLASS)'!AB111</f>
        <v>0</v>
      </c>
      <c r="AF111" s="61">
        <f>X111*'EQUIP SUM (UNCLASS)'!AB111</f>
        <v>0</v>
      </c>
      <c r="AH111" s="34">
        <f>W111*'EQUIP SUM (UNCLASS)'!AC111</f>
        <v>0</v>
      </c>
      <c r="AI111" s="61">
        <f>X111*'EQUIP SUM (UNCLASS)'!AC111</f>
        <v>0</v>
      </c>
      <c r="AJ111" s="34">
        <f t="shared" si="117"/>
        <v>0</v>
      </c>
      <c r="AK111" s="61">
        <f t="shared" si="117"/>
        <v>0</v>
      </c>
      <c r="AL111" s="34">
        <f t="shared" si="118"/>
        <v>0</v>
      </c>
      <c r="AM111" s="61">
        <f t="shared" si="118"/>
        <v>0</v>
      </c>
      <c r="AO111" s="28">
        <f>W111*'EQUIP SUM (UNCLASS)'!AE111</f>
        <v>0</v>
      </c>
      <c r="AP111" s="61">
        <f>X111*'EQUIP SUM (UNCLASS)'!AE111</f>
        <v>0</v>
      </c>
      <c r="AQ111" s="28">
        <f>W111*'EQUIP SUM (UNCLASS)'!AF111</f>
        <v>0</v>
      </c>
      <c r="AR111" s="61">
        <f>X111*'EQUIP SUM (UNCLASS)'!AF111</f>
        <v>0</v>
      </c>
      <c r="AS111" s="28">
        <f>W111*'EQUIP SUM (UNCLASS)'!AG111</f>
        <v>0</v>
      </c>
      <c r="AT111" s="61">
        <f>X111*'EQUIP SUM (UNCLASS)'!AG111</f>
        <v>0</v>
      </c>
      <c r="AU111" s="28">
        <f>W111*'EQUIP SUM (UNCLASS)'!AH111</f>
        <v>0</v>
      </c>
      <c r="AV111" s="61">
        <f>X111*'EQUIP SUM (UNCLASS)'!AH111</f>
        <v>0</v>
      </c>
      <c r="AW111" s="28">
        <f>W111*'EQUIP SUM (UNCLASS)'!AI111/2000</f>
        <v>0</v>
      </c>
      <c r="AX111" s="61">
        <f>X111*'EQUIP SUM (UNCLASS)'!AI111/2000</f>
        <v>0</v>
      </c>
      <c r="AY111" s="28">
        <f>W111*'EQUIP SUM (UNCLASS)'!AJ111</f>
        <v>0</v>
      </c>
      <c r="AZ111" s="61">
        <f>X111*'EQUIP SUM (UNCLASS)'!AJ111</f>
        <v>0</v>
      </c>
      <c r="BA111" s="28">
        <f>W111*'EQUIP SUM (UNCLASS)'!AK111</f>
        <v>0</v>
      </c>
      <c r="BB111" s="61">
        <f>X111*'EQUIP SUM (UNCLASS)'!AK111</f>
        <v>0</v>
      </c>
      <c r="BC111" s="28">
        <f>W111*'EQUIP SUM (UNCLASS)'!AL111</f>
        <v>0</v>
      </c>
      <c r="BD111" s="61">
        <f>X111*'EQUIP SUM (UNCLASS)'!AL111</f>
        <v>0</v>
      </c>
      <c r="BE111" s="28">
        <f>W111*'EQUIP SUM (UNCLASS)'!AM111</f>
        <v>0</v>
      </c>
      <c r="BF111" s="61">
        <f>X111*'EQUIP SUM (UNCLASS)'!AM111</f>
        <v>0</v>
      </c>
      <c r="BH111" s="28">
        <f>Y111*'EQUIP SUM (UNCLASS)'!AO111</f>
        <v>0</v>
      </c>
      <c r="BI111" s="61">
        <f>Y111*'EQUIP SUM (UNCLASS)'!AP111</f>
        <v>0</v>
      </c>
      <c r="BJ111" s="28">
        <f>Y111*'EQUIP SUM (UNCLASS)'!AQ111</f>
        <v>0</v>
      </c>
      <c r="BK111" s="61">
        <f>Y111*'EQUIP SUM (UNCLASS)'!AR111</f>
        <v>0</v>
      </c>
      <c r="BL111" s="28">
        <f>Y111*'EQUIP SUM (UNCLASS)'!AS111</f>
        <v>0</v>
      </c>
      <c r="BM111" s="61">
        <f>Y111*'EQUIP SUM (UNCLASS)'!AT111</f>
        <v>0</v>
      </c>
      <c r="BO111" s="28">
        <f>W111*'EQUIP SUM (UNCLASS)'!AX111</f>
        <v>0</v>
      </c>
      <c r="BP111" s="61">
        <f>X111*'EQUIP SUM (UNCLASS)'!AX111</f>
        <v>0</v>
      </c>
      <c r="BQ111" s="28">
        <f>W111*'EQUIP SUM (UNCLASS)'!BB111</f>
        <v>0</v>
      </c>
      <c r="BR111" s="61">
        <f>X111*'EQUIP SUM (UNCLASS)'!BB111</f>
        <v>0</v>
      </c>
      <c r="CX111" s="37">
        <f t="shared" ref="CX111:DJ111" si="132">CX109</f>
        <v>0</v>
      </c>
      <c r="CY111" s="37">
        <f t="shared" si="132"/>
        <v>0</v>
      </c>
      <c r="CZ111" s="37">
        <f t="shared" si="132"/>
        <v>0</v>
      </c>
      <c r="DA111" s="37">
        <f t="shared" si="132"/>
        <v>0</v>
      </c>
      <c r="DB111" s="37">
        <f t="shared" si="132"/>
        <v>1</v>
      </c>
      <c r="DC111" s="37">
        <f t="shared" si="132"/>
        <v>0</v>
      </c>
      <c r="DD111" s="37">
        <f t="shared" si="132"/>
        <v>0</v>
      </c>
      <c r="DE111" s="37">
        <f t="shared" si="132"/>
        <v>0</v>
      </c>
      <c r="DF111" s="37">
        <f t="shared" si="132"/>
        <v>0</v>
      </c>
      <c r="DG111" s="37">
        <f t="shared" si="132"/>
        <v>0</v>
      </c>
      <c r="DH111" s="37">
        <f t="shared" si="132"/>
        <v>0</v>
      </c>
      <c r="DI111" s="37">
        <f t="shared" si="132"/>
        <v>0</v>
      </c>
      <c r="DJ111" s="37">
        <f t="shared" si="132"/>
        <v>0</v>
      </c>
      <c r="DL111" s="29">
        <f t="shared" si="121"/>
        <v>6</v>
      </c>
      <c r="DM111" s="29">
        <f t="shared" si="121"/>
        <v>18</v>
      </c>
      <c r="DN111" s="29">
        <f t="shared" si="121"/>
        <v>10</v>
      </c>
      <c r="DO111" s="29">
        <f t="shared" si="121"/>
        <v>12</v>
      </c>
      <c r="DQ111" s="28">
        <f>DL111*DM111/'EQUIP SUM (UNCLASS)'!AD111</f>
        <v>140.25974025974025</v>
      </c>
      <c r="DR111" s="28">
        <f>DL111*DM111/'EQUIP SUM (UNCLASS)'!AD111</f>
        <v>140.25974025974025</v>
      </c>
      <c r="DS111" s="28">
        <f>DN111*DO111/'EQUIP SUM (UNCLASS)'!AD111</f>
        <v>155.84415584415584</v>
      </c>
      <c r="DT111" s="28">
        <f>DN111*DO111/'EQUIP SUM (UNCLASS)'!AD111</f>
        <v>155.84415584415584</v>
      </c>
    </row>
    <row r="112" spans="1:124" x14ac:dyDescent="0.25">
      <c r="A112" s="240"/>
      <c r="B112" s="105"/>
      <c r="C112" s="100"/>
      <c r="D112" s="100"/>
      <c r="E112" s="100"/>
      <c r="F112" s="100"/>
      <c r="G112" s="244"/>
      <c r="I112" s="94" t="s">
        <v>317</v>
      </c>
      <c r="J112" s="94" t="s">
        <v>578</v>
      </c>
      <c r="K112" s="95" t="s">
        <v>570</v>
      </c>
      <c r="L112" s="96">
        <f>(CX112*'EQUIP SUM (UNCLASS)'!M112)+(CY112*'EQUIP SUM (UNCLASS)'!N112)+(CZ112*'EQUIP SUM (UNCLASS)'!I112)+(DA112*'EQUIP SUM (UNCLASS)'!Q112)+(DB112*'EQUIP SUM (UNCLASS)'!E112)+(DC112*'EQUIP SUM (UNCLASS)'!H112)+(DD112*'EQUIP SUM (UNCLASS)'!D112)+(DE112*'EQUIP SUM (UNCLASS)'!F112)+(DF112*'EQUIP SUM (UNCLASS)'!G112)+(DG112*'EQUIP SUM (UNCLASS)'!J112)+(DH112*'EQUIP SUM (UNCLASS)'!L112)+(DI112*'EQUIP SUM (UNCLASS)'!K112)+(DJ112*'EQUIP SUM (UNCLASS)'!T112)</f>
        <v>0</v>
      </c>
      <c r="M112" s="55">
        <f>'EQUIP SUM (UNCLASS)'!R112+'EQUIP SUM (UNCLASS)'!S112</f>
        <v>0</v>
      </c>
      <c r="N112" s="85">
        <f>'EQUIP SUM (UNCLASS)'!R112</f>
        <v>0</v>
      </c>
      <c r="O112" s="85">
        <f>'EQUIP SUM (UNCLASS)'!S112:S274</f>
        <v>0</v>
      </c>
      <c r="P112" s="37">
        <v>0</v>
      </c>
      <c r="Q112" s="37">
        <v>0</v>
      </c>
      <c r="R112" s="85">
        <f t="shared" si="116"/>
        <v>0</v>
      </c>
      <c r="S112" s="85">
        <f t="shared" si="116"/>
        <v>0</v>
      </c>
      <c r="T112" s="85">
        <f t="shared" si="81"/>
        <v>0</v>
      </c>
      <c r="U112" s="55">
        <f t="shared" si="77"/>
        <v>0</v>
      </c>
      <c r="W112" s="37">
        <v>0</v>
      </c>
      <c r="X112" s="37">
        <v>0</v>
      </c>
      <c r="Y112" s="55">
        <f t="shared" si="82"/>
        <v>0</v>
      </c>
      <c r="AA112" s="34">
        <f>W112*'EQUIP SUM (UNCLASS)'!Z112</f>
        <v>0</v>
      </c>
      <c r="AB112" s="61">
        <f>X112*'EQUIP SUM (UNCLASS)'!Z112</f>
        <v>0</v>
      </c>
      <c r="AC112" s="34">
        <f>W112*'EQUIP SUM (UNCLASS)'!AA112</f>
        <v>0</v>
      </c>
      <c r="AD112" s="61">
        <f>X112*'EQUIP SUM (UNCLASS)'!AA112</f>
        <v>0</v>
      </c>
      <c r="AE112" s="34">
        <f>W112*'EQUIP SUM (UNCLASS)'!AB112</f>
        <v>0</v>
      </c>
      <c r="AF112" s="61">
        <f>X112*'EQUIP SUM (UNCLASS)'!AB112</f>
        <v>0</v>
      </c>
      <c r="AH112" s="34">
        <f>W112*'EQUIP SUM (UNCLASS)'!AC112</f>
        <v>0</v>
      </c>
      <c r="AI112" s="61">
        <f>X112*'EQUIP SUM (UNCLASS)'!AC112</f>
        <v>0</v>
      </c>
      <c r="AJ112" s="34">
        <f t="shared" si="117"/>
        <v>0</v>
      </c>
      <c r="AK112" s="61">
        <f t="shared" si="117"/>
        <v>0</v>
      </c>
      <c r="AL112" s="34">
        <f t="shared" si="118"/>
        <v>0</v>
      </c>
      <c r="AM112" s="61">
        <f t="shared" si="118"/>
        <v>0</v>
      </c>
      <c r="AO112" s="28">
        <f>W112*'EQUIP SUM (UNCLASS)'!AE112</f>
        <v>0</v>
      </c>
      <c r="AP112" s="61">
        <f>X112*'EQUIP SUM (UNCLASS)'!AE112</f>
        <v>0</v>
      </c>
      <c r="AQ112" s="28">
        <f>W112*'EQUIP SUM (UNCLASS)'!AF112</f>
        <v>0</v>
      </c>
      <c r="AR112" s="61">
        <f>X112*'EQUIP SUM (UNCLASS)'!AF112</f>
        <v>0</v>
      </c>
      <c r="AS112" s="28">
        <f>W112*'EQUIP SUM (UNCLASS)'!AG112</f>
        <v>0</v>
      </c>
      <c r="AT112" s="61">
        <f>X112*'EQUIP SUM (UNCLASS)'!AG112</f>
        <v>0</v>
      </c>
      <c r="AU112" s="28">
        <f>W112*'EQUIP SUM (UNCLASS)'!AH112</f>
        <v>0</v>
      </c>
      <c r="AV112" s="61">
        <f>X112*'EQUIP SUM (UNCLASS)'!AH112</f>
        <v>0</v>
      </c>
      <c r="AW112" s="28">
        <f>W112*'EQUIP SUM (UNCLASS)'!AI112/2000</f>
        <v>0</v>
      </c>
      <c r="AX112" s="61">
        <f>X112*'EQUIP SUM (UNCLASS)'!AI112/2000</f>
        <v>0</v>
      </c>
      <c r="AY112" s="28">
        <f>W112*'EQUIP SUM (UNCLASS)'!AJ112</f>
        <v>0</v>
      </c>
      <c r="AZ112" s="61">
        <f>X112*'EQUIP SUM (UNCLASS)'!AJ112</f>
        <v>0</v>
      </c>
      <c r="BA112" s="28">
        <f>W112*'EQUIP SUM (UNCLASS)'!AK112</f>
        <v>0</v>
      </c>
      <c r="BB112" s="61">
        <f>X112*'EQUIP SUM (UNCLASS)'!AK112</f>
        <v>0</v>
      </c>
      <c r="BC112" s="28">
        <f>W112*'EQUIP SUM (UNCLASS)'!AL112</f>
        <v>0</v>
      </c>
      <c r="BD112" s="61">
        <f>X112*'EQUIP SUM (UNCLASS)'!AL112</f>
        <v>0</v>
      </c>
      <c r="BE112" s="28">
        <f>W112*'EQUIP SUM (UNCLASS)'!AM112</f>
        <v>0</v>
      </c>
      <c r="BF112" s="61">
        <f>X112*'EQUIP SUM (UNCLASS)'!AM112</f>
        <v>0</v>
      </c>
      <c r="BH112" s="28">
        <f>Y112*'EQUIP SUM (UNCLASS)'!AO112</f>
        <v>0</v>
      </c>
      <c r="BI112" s="61">
        <f>Y112*'EQUIP SUM (UNCLASS)'!AP112</f>
        <v>0</v>
      </c>
      <c r="BJ112" s="28">
        <f>Y112*'EQUIP SUM (UNCLASS)'!AQ112</f>
        <v>0</v>
      </c>
      <c r="BK112" s="61">
        <f>Y112*'EQUIP SUM (UNCLASS)'!AR112</f>
        <v>0</v>
      </c>
      <c r="BL112" s="28">
        <f>Y112*'EQUIP SUM (UNCLASS)'!AS112</f>
        <v>0</v>
      </c>
      <c r="BM112" s="61">
        <f>Y112*'EQUIP SUM (UNCLASS)'!AT112</f>
        <v>0</v>
      </c>
      <c r="BO112" s="28">
        <f>W112*'EQUIP SUM (UNCLASS)'!AX112</f>
        <v>0</v>
      </c>
      <c r="BP112" s="61">
        <f>X112*'EQUIP SUM (UNCLASS)'!AX112</f>
        <v>0</v>
      </c>
      <c r="BQ112" s="28">
        <f>W112*'EQUIP SUM (UNCLASS)'!BB112</f>
        <v>0</v>
      </c>
      <c r="BR112" s="61">
        <f>X112*'EQUIP SUM (UNCLASS)'!BB112</f>
        <v>0</v>
      </c>
      <c r="CX112" s="37">
        <f t="shared" ref="CX112:DJ112" si="133">CX111</f>
        <v>0</v>
      </c>
      <c r="CY112" s="37">
        <f t="shared" si="133"/>
        <v>0</v>
      </c>
      <c r="CZ112" s="37">
        <f t="shared" si="133"/>
        <v>0</v>
      </c>
      <c r="DA112" s="37">
        <f t="shared" si="133"/>
        <v>0</v>
      </c>
      <c r="DB112" s="37">
        <f t="shared" si="133"/>
        <v>1</v>
      </c>
      <c r="DC112" s="37">
        <f t="shared" si="133"/>
        <v>0</v>
      </c>
      <c r="DD112" s="37">
        <f t="shared" si="133"/>
        <v>0</v>
      </c>
      <c r="DE112" s="37">
        <f t="shared" si="133"/>
        <v>0</v>
      </c>
      <c r="DF112" s="37">
        <f t="shared" si="133"/>
        <v>0</v>
      </c>
      <c r="DG112" s="37">
        <f t="shared" si="133"/>
        <v>0</v>
      </c>
      <c r="DH112" s="37">
        <f t="shared" si="133"/>
        <v>0</v>
      </c>
      <c r="DI112" s="37">
        <f t="shared" si="133"/>
        <v>0</v>
      </c>
      <c r="DJ112" s="37">
        <f t="shared" si="133"/>
        <v>0</v>
      </c>
      <c r="DL112" s="29">
        <f t="shared" si="121"/>
        <v>6</v>
      </c>
      <c r="DM112" s="29">
        <f t="shared" si="121"/>
        <v>18</v>
      </c>
      <c r="DN112" s="29">
        <f t="shared" si="121"/>
        <v>10</v>
      </c>
      <c r="DO112" s="29">
        <f t="shared" si="121"/>
        <v>12</v>
      </c>
    </row>
    <row r="113" spans="1:124" x14ac:dyDescent="0.25">
      <c r="A113" s="240"/>
      <c r="B113" s="102" t="s">
        <v>541</v>
      </c>
      <c r="C113" s="103">
        <f>AS167</f>
        <v>0</v>
      </c>
      <c r="D113" s="103">
        <f>AT167</f>
        <v>0</v>
      </c>
      <c r="E113" s="103">
        <f>C113+D113</f>
        <v>0</v>
      </c>
      <c r="F113" s="100"/>
      <c r="G113" s="244"/>
      <c r="I113" s="94" t="s">
        <v>318</v>
      </c>
      <c r="J113" s="94" t="s">
        <v>578</v>
      </c>
      <c r="K113" s="95" t="s">
        <v>570</v>
      </c>
      <c r="L113" s="96">
        <f>(CX113*'EQUIP SUM (UNCLASS)'!M113)+(CY113*'EQUIP SUM (UNCLASS)'!N113)+(CZ113*'EQUIP SUM (UNCLASS)'!I113)+(DA113*'EQUIP SUM (UNCLASS)'!Q113)+(DB113*'EQUIP SUM (UNCLASS)'!E113)+(DC113*'EQUIP SUM (UNCLASS)'!H113)+(DD113*'EQUIP SUM (UNCLASS)'!D113)+(DE113*'EQUIP SUM (UNCLASS)'!F113)+(DF113*'EQUIP SUM (UNCLASS)'!G113)+(DG113*'EQUIP SUM (UNCLASS)'!J113)+(DH113*'EQUIP SUM (UNCLASS)'!L113)+(DI113*'EQUIP SUM (UNCLASS)'!K113)+(DJ113*'EQUIP SUM (UNCLASS)'!T113)</f>
        <v>186</v>
      </c>
      <c r="M113" s="55">
        <f>'EQUIP SUM (UNCLASS)'!R113+'EQUIP SUM (UNCLASS)'!S113</f>
        <v>0</v>
      </c>
      <c r="N113" s="85">
        <f>'EQUIP SUM (UNCLASS)'!R113</f>
        <v>0</v>
      </c>
      <c r="O113" s="85">
        <f>'EQUIP SUM (UNCLASS)'!S113:S275</f>
        <v>0</v>
      </c>
      <c r="P113" s="37">
        <v>0</v>
      </c>
      <c r="Q113" s="37">
        <v>0</v>
      </c>
      <c r="R113" s="85">
        <f t="shared" si="116"/>
        <v>0</v>
      </c>
      <c r="S113" s="85">
        <f t="shared" si="116"/>
        <v>0</v>
      </c>
      <c r="T113" s="85">
        <f t="shared" si="81"/>
        <v>0</v>
      </c>
      <c r="U113" s="55">
        <f t="shared" si="77"/>
        <v>186</v>
      </c>
      <c r="W113" s="37">
        <v>0</v>
      </c>
      <c r="X113" s="37">
        <v>0</v>
      </c>
      <c r="Y113" s="55">
        <f t="shared" si="82"/>
        <v>0</v>
      </c>
      <c r="AA113" s="34">
        <f>W113*'EQUIP SUM (UNCLASS)'!Z113</f>
        <v>0</v>
      </c>
      <c r="AB113" s="61">
        <f>X113*'EQUIP SUM (UNCLASS)'!Z113</f>
        <v>0</v>
      </c>
      <c r="AC113" s="34">
        <f>W113*'EQUIP SUM (UNCLASS)'!AA113</f>
        <v>0</v>
      </c>
      <c r="AD113" s="61">
        <f>X113*'EQUIP SUM (UNCLASS)'!AA113</f>
        <v>0</v>
      </c>
      <c r="AE113" s="34">
        <f>W113*'EQUIP SUM (UNCLASS)'!AB113</f>
        <v>0</v>
      </c>
      <c r="AF113" s="61">
        <f>X113*'EQUIP SUM (UNCLASS)'!AB113</f>
        <v>0</v>
      </c>
      <c r="AH113" s="34">
        <f>W113*'EQUIP SUM (UNCLASS)'!AC113</f>
        <v>0</v>
      </c>
      <c r="AI113" s="61">
        <f>X113*'EQUIP SUM (UNCLASS)'!AC113</f>
        <v>0</v>
      </c>
      <c r="AJ113" s="34">
        <f t="shared" si="117"/>
        <v>0</v>
      </c>
      <c r="AK113" s="61">
        <f t="shared" si="117"/>
        <v>0</v>
      </c>
      <c r="AL113" s="34">
        <f t="shared" si="118"/>
        <v>0</v>
      </c>
      <c r="AM113" s="61">
        <f t="shared" si="118"/>
        <v>0</v>
      </c>
      <c r="AO113" s="28">
        <f>W113*'EQUIP SUM (UNCLASS)'!AE113</f>
        <v>0</v>
      </c>
      <c r="AP113" s="61">
        <f>X113*'EQUIP SUM (UNCLASS)'!AE113</f>
        <v>0</v>
      </c>
      <c r="AQ113" s="28">
        <f>W113*'EQUIP SUM (UNCLASS)'!AF113</f>
        <v>0</v>
      </c>
      <c r="AR113" s="61">
        <f>X113*'EQUIP SUM (UNCLASS)'!AF113</f>
        <v>0</v>
      </c>
      <c r="AS113" s="28">
        <f>W113*'EQUIP SUM (UNCLASS)'!AG113</f>
        <v>0</v>
      </c>
      <c r="AT113" s="61">
        <f>X113*'EQUIP SUM (UNCLASS)'!AG113</f>
        <v>0</v>
      </c>
      <c r="AU113" s="28">
        <f>W113*'EQUIP SUM (UNCLASS)'!AH113</f>
        <v>0</v>
      </c>
      <c r="AV113" s="61">
        <f>X113*'EQUIP SUM (UNCLASS)'!AH113</f>
        <v>0</v>
      </c>
      <c r="AW113" s="28">
        <f>W113*'EQUIP SUM (UNCLASS)'!AI113/2000</f>
        <v>0</v>
      </c>
      <c r="AX113" s="61">
        <f>X113*'EQUIP SUM (UNCLASS)'!AI113/2000</f>
        <v>0</v>
      </c>
      <c r="AY113" s="28">
        <f>W113*'EQUIP SUM (UNCLASS)'!AJ113</f>
        <v>0</v>
      </c>
      <c r="AZ113" s="61">
        <f>X113*'EQUIP SUM (UNCLASS)'!AJ113</f>
        <v>0</v>
      </c>
      <c r="BA113" s="28">
        <f>W113*'EQUIP SUM (UNCLASS)'!AK113</f>
        <v>0</v>
      </c>
      <c r="BB113" s="61">
        <f>X113*'EQUIP SUM (UNCLASS)'!AK113</f>
        <v>0</v>
      </c>
      <c r="BC113" s="28">
        <f>W113*'EQUIP SUM (UNCLASS)'!AL113</f>
        <v>0</v>
      </c>
      <c r="BD113" s="61">
        <f>X113*'EQUIP SUM (UNCLASS)'!AL113</f>
        <v>0</v>
      </c>
      <c r="BE113" s="28">
        <f>W113*'EQUIP SUM (UNCLASS)'!AM113</f>
        <v>0</v>
      </c>
      <c r="BF113" s="61">
        <f>X113*'EQUIP SUM (UNCLASS)'!AM113</f>
        <v>0</v>
      </c>
      <c r="BH113" s="28">
        <f>Y113*'EQUIP SUM (UNCLASS)'!AO113</f>
        <v>0</v>
      </c>
      <c r="BI113" s="61">
        <f>Y113*'EQUIP SUM (UNCLASS)'!AP113</f>
        <v>0</v>
      </c>
      <c r="BJ113" s="28">
        <f>Y113*'EQUIP SUM (UNCLASS)'!AQ113</f>
        <v>0</v>
      </c>
      <c r="BK113" s="61">
        <f>Y113*'EQUIP SUM (UNCLASS)'!AR113</f>
        <v>0</v>
      </c>
      <c r="BL113" s="28">
        <f>Y113*'EQUIP SUM (UNCLASS)'!AS113</f>
        <v>0</v>
      </c>
      <c r="BM113" s="61">
        <f>Y113*'EQUIP SUM (UNCLASS)'!AT113</f>
        <v>0</v>
      </c>
      <c r="BO113" s="28">
        <f>W113*'EQUIP SUM (UNCLASS)'!AX113</f>
        <v>0</v>
      </c>
      <c r="BP113" s="61">
        <f>X113*'EQUIP SUM (UNCLASS)'!AX113</f>
        <v>0</v>
      </c>
      <c r="BQ113" s="28">
        <f>W113*'EQUIP SUM (UNCLASS)'!BB113</f>
        <v>0</v>
      </c>
      <c r="BR113" s="61">
        <f>X113*'EQUIP SUM (UNCLASS)'!BB113</f>
        <v>0</v>
      </c>
      <c r="CX113" s="37">
        <f t="shared" ref="CX113:DJ113" si="134">CX111</f>
        <v>0</v>
      </c>
      <c r="CY113" s="37">
        <f t="shared" si="134"/>
        <v>0</v>
      </c>
      <c r="CZ113" s="37">
        <f t="shared" si="134"/>
        <v>0</v>
      </c>
      <c r="DA113" s="37">
        <f t="shared" si="134"/>
        <v>0</v>
      </c>
      <c r="DB113" s="37">
        <f t="shared" si="134"/>
        <v>1</v>
      </c>
      <c r="DC113" s="37">
        <f t="shared" si="134"/>
        <v>0</v>
      </c>
      <c r="DD113" s="37">
        <f t="shared" si="134"/>
        <v>0</v>
      </c>
      <c r="DE113" s="37">
        <f t="shared" si="134"/>
        <v>0</v>
      </c>
      <c r="DF113" s="37">
        <f t="shared" si="134"/>
        <v>0</v>
      </c>
      <c r="DG113" s="37">
        <f t="shared" si="134"/>
        <v>0</v>
      </c>
      <c r="DH113" s="37">
        <f t="shared" si="134"/>
        <v>0</v>
      </c>
      <c r="DI113" s="37">
        <f t="shared" si="134"/>
        <v>0</v>
      </c>
      <c r="DJ113" s="37">
        <f t="shared" si="134"/>
        <v>0</v>
      </c>
      <c r="DL113" s="29">
        <f t="shared" si="121"/>
        <v>6</v>
      </c>
      <c r="DM113" s="29">
        <f t="shared" si="121"/>
        <v>18</v>
      </c>
      <c r="DN113" s="29">
        <f t="shared" si="121"/>
        <v>10</v>
      </c>
      <c r="DO113" s="29">
        <f t="shared" si="121"/>
        <v>12</v>
      </c>
    </row>
    <row r="114" spans="1:124" x14ac:dyDescent="0.25">
      <c r="A114" s="240"/>
      <c r="B114" s="102" t="s">
        <v>544</v>
      </c>
      <c r="C114" s="103" t="e">
        <f>C113/D59</f>
        <v>#DIV/0!</v>
      </c>
      <c r="D114" s="103" t="e">
        <f>D113/E59</f>
        <v>#DIV/0!</v>
      </c>
      <c r="E114" s="103" t="e">
        <f>E113/F59</f>
        <v>#DIV/0!</v>
      </c>
      <c r="F114" s="100"/>
      <c r="G114" s="244"/>
      <c r="I114" s="94" t="s">
        <v>319</v>
      </c>
      <c r="J114" s="94" t="s">
        <v>45</v>
      </c>
      <c r="K114" s="95" t="s">
        <v>577</v>
      </c>
      <c r="L114" s="96">
        <f>(CX114*'EQUIP SUM (UNCLASS)'!M114)+(CY114*'EQUIP SUM (UNCLASS)'!N114)+(CZ114*'EQUIP SUM (UNCLASS)'!I114)+(DA114*'EQUIP SUM (UNCLASS)'!Q114)+(DB114*'EQUIP SUM (UNCLASS)'!E114)+(DC114*'EQUIP SUM (UNCLASS)'!H114)+(DD114*'EQUIP SUM (UNCLASS)'!D114)+(DE114*'EQUIP SUM (UNCLASS)'!F114)+(DF114*'EQUIP SUM (UNCLASS)'!G114)+(DG114*'EQUIP SUM (UNCLASS)'!J114)+(DH114*'EQUIP SUM (UNCLASS)'!L114)+(DI114*'EQUIP SUM (UNCLASS)'!K114)+(DJ114*'EQUIP SUM (UNCLASS)'!T114)</f>
        <v>0</v>
      </c>
      <c r="M114" s="55">
        <f>'EQUIP SUM (UNCLASS)'!R114+'EQUIP SUM (UNCLASS)'!S114</f>
        <v>0</v>
      </c>
      <c r="N114" s="85">
        <f>'EQUIP SUM (UNCLASS)'!R114</f>
        <v>0</v>
      </c>
      <c r="O114" s="85">
        <f>'EQUIP SUM (UNCLASS)'!S114:S276</f>
        <v>0</v>
      </c>
      <c r="P114" s="37">
        <v>0</v>
      </c>
      <c r="Q114" s="37">
        <v>0</v>
      </c>
      <c r="R114" s="85">
        <f t="shared" si="116"/>
        <v>0</v>
      </c>
      <c r="S114" s="85">
        <f t="shared" si="116"/>
        <v>0</v>
      </c>
      <c r="T114" s="85">
        <f t="shared" si="81"/>
        <v>0</v>
      </c>
      <c r="U114" s="55">
        <f t="shared" si="77"/>
        <v>0</v>
      </c>
      <c r="W114" s="37">
        <v>0</v>
      </c>
      <c r="X114" s="37">
        <v>0</v>
      </c>
      <c r="Y114" s="55">
        <f t="shared" si="82"/>
        <v>0</v>
      </c>
      <c r="AA114" s="34">
        <f>W114*'EQUIP SUM (UNCLASS)'!Z114</f>
        <v>0</v>
      </c>
      <c r="AB114" s="61">
        <f>X114*'EQUIP SUM (UNCLASS)'!Z114</f>
        <v>0</v>
      </c>
      <c r="AC114" s="34">
        <f>W114*'EQUIP SUM (UNCLASS)'!AA114</f>
        <v>0</v>
      </c>
      <c r="AD114" s="61">
        <f>X114*'EQUIP SUM (UNCLASS)'!AA114</f>
        <v>0</v>
      </c>
      <c r="AE114" s="34">
        <f>W114*'EQUIP SUM (UNCLASS)'!AB114</f>
        <v>0</v>
      </c>
      <c r="AF114" s="61">
        <f>X114*'EQUIP SUM (UNCLASS)'!AB114</f>
        <v>0</v>
      </c>
      <c r="AH114" s="34">
        <f>W114*'EQUIP SUM (UNCLASS)'!AC114</f>
        <v>0</v>
      </c>
      <c r="AI114" s="61">
        <f>X114*'EQUIP SUM (UNCLASS)'!AC114</f>
        <v>0</v>
      </c>
      <c r="AJ114" s="34">
        <f t="shared" si="117"/>
        <v>0</v>
      </c>
      <c r="AK114" s="61">
        <f t="shared" si="117"/>
        <v>0</v>
      </c>
      <c r="AL114" s="34">
        <f t="shared" si="118"/>
        <v>0</v>
      </c>
      <c r="AM114" s="61">
        <f t="shared" si="118"/>
        <v>0</v>
      </c>
      <c r="AO114" s="28">
        <f>W114*'EQUIP SUM (UNCLASS)'!AE114</f>
        <v>0</v>
      </c>
      <c r="AP114" s="61">
        <f>X114*'EQUIP SUM (UNCLASS)'!AE114</f>
        <v>0</v>
      </c>
      <c r="AQ114" s="28">
        <f>W114*'EQUIP SUM (UNCLASS)'!AF114</f>
        <v>0</v>
      </c>
      <c r="AR114" s="61">
        <f>X114*'EQUIP SUM (UNCLASS)'!AF114</f>
        <v>0</v>
      </c>
      <c r="AS114" s="28">
        <f>W114*'EQUIP SUM (UNCLASS)'!AG114</f>
        <v>0</v>
      </c>
      <c r="AT114" s="61">
        <f>X114*'EQUIP SUM (UNCLASS)'!AG114</f>
        <v>0</v>
      </c>
      <c r="AU114" s="28">
        <f>W114*'EQUIP SUM (UNCLASS)'!AH114</f>
        <v>0</v>
      </c>
      <c r="AV114" s="61">
        <f>X114*'EQUIP SUM (UNCLASS)'!AH114</f>
        <v>0</v>
      </c>
      <c r="AW114" s="28">
        <f>W114*'EQUIP SUM (UNCLASS)'!AI114/2000</f>
        <v>0</v>
      </c>
      <c r="AX114" s="61">
        <f>X114*'EQUIP SUM (UNCLASS)'!AI114/2000</f>
        <v>0</v>
      </c>
      <c r="AY114" s="28">
        <f>W114*'EQUIP SUM (UNCLASS)'!AJ114</f>
        <v>0</v>
      </c>
      <c r="AZ114" s="61">
        <f>X114*'EQUIP SUM (UNCLASS)'!AJ114</f>
        <v>0</v>
      </c>
      <c r="BA114" s="28">
        <f>W114*'EQUIP SUM (UNCLASS)'!AK114</f>
        <v>0</v>
      </c>
      <c r="BB114" s="61">
        <f>X114*'EQUIP SUM (UNCLASS)'!AK114</f>
        <v>0</v>
      </c>
      <c r="BC114" s="28">
        <f>W114*'EQUIP SUM (UNCLASS)'!AL114</f>
        <v>0</v>
      </c>
      <c r="BD114" s="61">
        <f>X114*'EQUIP SUM (UNCLASS)'!AL114</f>
        <v>0</v>
      </c>
      <c r="BE114" s="28">
        <f>W114*'EQUIP SUM (UNCLASS)'!AM114</f>
        <v>0</v>
      </c>
      <c r="BF114" s="61">
        <f>X114*'EQUIP SUM (UNCLASS)'!AM114</f>
        <v>0</v>
      </c>
      <c r="BH114" s="28">
        <f>Y114*'EQUIP SUM (UNCLASS)'!AO114</f>
        <v>0</v>
      </c>
      <c r="BI114" s="61">
        <f>Y114*'EQUIP SUM (UNCLASS)'!AP114</f>
        <v>0</v>
      </c>
      <c r="BJ114" s="28">
        <f>Y114*'EQUIP SUM (UNCLASS)'!AQ114</f>
        <v>0</v>
      </c>
      <c r="BK114" s="61">
        <f>Y114*'EQUIP SUM (UNCLASS)'!AR114</f>
        <v>0</v>
      </c>
      <c r="BL114" s="28">
        <f>Y114*'EQUIP SUM (UNCLASS)'!AS114</f>
        <v>0</v>
      </c>
      <c r="BM114" s="61">
        <f>Y114*'EQUIP SUM (UNCLASS)'!AT114</f>
        <v>0</v>
      </c>
      <c r="BO114" s="28">
        <f>W114*'EQUIP SUM (UNCLASS)'!AX114</f>
        <v>0</v>
      </c>
      <c r="BP114" s="61">
        <f>X114*'EQUIP SUM (UNCLASS)'!AX114</f>
        <v>0</v>
      </c>
      <c r="BQ114" s="28">
        <f>W114*'EQUIP SUM (UNCLASS)'!BB114</f>
        <v>0</v>
      </c>
      <c r="BR114" s="61">
        <f>X114*'EQUIP SUM (UNCLASS)'!BB114</f>
        <v>0</v>
      </c>
      <c r="CX114" s="37">
        <f t="shared" ref="CX114:DJ114" si="135">CX113</f>
        <v>0</v>
      </c>
      <c r="CY114" s="37">
        <f t="shared" si="135"/>
        <v>0</v>
      </c>
      <c r="CZ114" s="37">
        <f t="shared" si="135"/>
        <v>0</v>
      </c>
      <c r="DA114" s="37">
        <f t="shared" si="135"/>
        <v>0</v>
      </c>
      <c r="DB114" s="37">
        <f t="shared" si="135"/>
        <v>1</v>
      </c>
      <c r="DC114" s="37">
        <f t="shared" si="135"/>
        <v>0</v>
      </c>
      <c r="DD114" s="37">
        <f t="shared" si="135"/>
        <v>0</v>
      </c>
      <c r="DE114" s="37">
        <f t="shared" si="135"/>
        <v>0</v>
      </c>
      <c r="DF114" s="37">
        <f t="shared" si="135"/>
        <v>0</v>
      </c>
      <c r="DG114" s="37">
        <f t="shared" si="135"/>
        <v>0</v>
      </c>
      <c r="DH114" s="37">
        <f t="shared" si="135"/>
        <v>0</v>
      </c>
      <c r="DI114" s="37">
        <f t="shared" si="135"/>
        <v>0</v>
      </c>
      <c r="DJ114" s="37">
        <f t="shared" si="135"/>
        <v>0</v>
      </c>
      <c r="DL114" s="29">
        <f t="shared" si="121"/>
        <v>6</v>
      </c>
      <c r="DM114" s="29">
        <f t="shared" si="121"/>
        <v>18</v>
      </c>
      <c r="DN114" s="29">
        <f t="shared" si="121"/>
        <v>10</v>
      </c>
      <c r="DO114" s="29">
        <f t="shared" si="121"/>
        <v>12</v>
      </c>
    </row>
    <row r="115" spans="1:124" x14ac:dyDescent="0.25">
      <c r="A115" s="240"/>
      <c r="B115" s="102" t="s">
        <v>542</v>
      </c>
      <c r="C115" s="103" t="e">
        <f>C113/D62</f>
        <v>#DIV/0!</v>
      </c>
      <c r="D115" s="103" t="e">
        <f>D113/E62</f>
        <v>#DIV/0!</v>
      </c>
      <c r="E115" s="103" t="e">
        <f>E113/F62</f>
        <v>#DIV/0!</v>
      </c>
      <c r="F115" s="100"/>
      <c r="G115" s="244"/>
      <c r="I115" s="94" t="s">
        <v>320</v>
      </c>
      <c r="J115" s="94" t="s">
        <v>559</v>
      </c>
      <c r="K115" s="95" t="s">
        <v>101</v>
      </c>
      <c r="L115" s="96">
        <f>(CX115*'EQUIP SUM (UNCLASS)'!M115)+(CY115*'EQUIP SUM (UNCLASS)'!N115)+(CZ115*'EQUIP SUM (UNCLASS)'!I115)+(DA115*'EQUIP SUM (UNCLASS)'!Q115)+(DB115*'EQUIP SUM (UNCLASS)'!E115)+(DC115*'EQUIP SUM (UNCLASS)'!H115)+(DD115*'EQUIP SUM (UNCLASS)'!D115)+(DE115*'EQUIP SUM (UNCLASS)'!F115)+(DF115*'EQUIP SUM (UNCLASS)'!G115)+(DG115*'EQUIP SUM (UNCLASS)'!J115)+(DH115*'EQUIP SUM (UNCLASS)'!L115)+(DI115*'EQUIP SUM (UNCLASS)'!K115)+(DJ115*'EQUIP SUM (UNCLASS)'!T115)</f>
        <v>4</v>
      </c>
      <c r="M115" s="55">
        <f>'EQUIP SUM (UNCLASS)'!R115+'EQUIP SUM (UNCLASS)'!S115</f>
        <v>0</v>
      </c>
      <c r="N115" s="85">
        <f>'EQUIP SUM (UNCLASS)'!R115</f>
        <v>0</v>
      </c>
      <c r="O115" s="85">
        <f>'EQUIP SUM (UNCLASS)'!S115:S277</f>
        <v>0</v>
      </c>
      <c r="P115" s="37">
        <v>0</v>
      </c>
      <c r="Q115" s="37">
        <v>0</v>
      </c>
      <c r="R115" s="85">
        <f t="shared" si="116"/>
        <v>0</v>
      </c>
      <c r="S115" s="85">
        <f t="shared" si="116"/>
        <v>0</v>
      </c>
      <c r="T115" s="85">
        <f t="shared" si="81"/>
        <v>0</v>
      </c>
      <c r="U115" s="55">
        <f t="shared" si="77"/>
        <v>4</v>
      </c>
      <c r="W115" s="37">
        <v>0</v>
      </c>
      <c r="X115" s="37">
        <v>0</v>
      </c>
      <c r="Y115" s="55">
        <f t="shared" si="82"/>
        <v>0</v>
      </c>
      <c r="AA115" s="34">
        <f>W115*'EQUIP SUM (UNCLASS)'!Z115</f>
        <v>0</v>
      </c>
      <c r="AB115" s="61">
        <f>X115*'EQUIP SUM (UNCLASS)'!Z115</f>
        <v>0</v>
      </c>
      <c r="AC115" s="34">
        <f>W115*'EQUIP SUM (UNCLASS)'!AA115</f>
        <v>0</v>
      </c>
      <c r="AD115" s="61">
        <f>X115*'EQUIP SUM (UNCLASS)'!AA115</f>
        <v>0</v>
      </c>
      <c r="AE115" s="34">
        <f>W115*'EQUIP SUM (UNCLASS)'!AB115</f>
        <v>0</v>
      </c>
      <c r="AF115" s="61">
        <f>X115*'EQUIP SUM (UNCLASS)'!AB115</f>
        <v>0</v>
      </c>
      <c r="AH115" s="34">
        <f>W115*'EQUIP SUM (UNCLASS)'!AC115</f>
        <v>0</v>
      </c>
      <c r="AI115" s="61">
        <f>X115*'EQUIP SUM (UNCLASS)'!AC115</f>
        <v>0</v>
      </c>
      <c r="AJ115" s="34">
        <f t="shared" si="117"/>
        <v>0</v>
      </c>
      <c r="AK115" s="61">
        <f t="shared" si="117"/>
        <v>0</v>
      </c>
      <c r="AL115" s="34">
        <f t="shared" si="118"/>
        <v>0</v>
      </c>
      <c r="AM115" s="61">
        <f t="shared" si="118"/>
        <v>0</v>
      </c>
      <c r="AO115" s="28">
        <f>W115*'EQUIP SUM (UNCLASS)'!AE115</f>
        <v>0</v>
      </c>
      <c r="AP115" s="61">
        <f>X115*'EQUIP SUM (UNCLASS)'!AE115</f>
        <v>0</v>
      </c>
      <c r="AQ115" s="28">
        <f>W115*'EQUIP SUM (UNCLASS)'!AF115</f>
        <v>0</v>
      </c>
      <c r="AR115" s="61">
        <f>X115*'EQUIP SUM (UNCLASS)'!AF115</f>
        <v>0</v>
      </c>
      <c r="AS115" s="28">
        <f>W115*'EQUIP SUM (UNCLASS)'!AG115</f>
        <v>0</v>
      </c>
      <c r="AT115" s="61">
        <f>X115*'EQUIP SUM (UNCLASS)'!AG115</f>
        <v>0</v>
      </c>
      <c r="AU115" s="28">
        <f>W115*'EQUIP SUM (UNCLASS)'!AH115</f>
        <v>0</v>
      </c>
      <c r="AV115" s="61">
        <f>X115*'EQUIP SUM (UNCLASS)'!AH115</f>
        <v>0</v>
      </c>
      <c r="AW115" s="28">
        <f>W115*'EQUIP SUM (UNCLASS)'!AI115/2000</f>
        <v>0</v>
      </c>
      <c r="AX115" s="61">
        <f>X115*'EQUIP SUM (UNCLASS)'!AI115/2000</f>
        <v>0</v>
      </c>
      <c r="AY115" s="28">
        <f>W115*'EQUIP SUM (UNCLASS)'!AJ115</f>
        <v>0</v>
      </c>
      <c r="AZ115" s="61">
        <f>X115*'EQUIP SUM (UNCLASS)'!AJ115</f>
        <v>0</v>
      </c>
      <c r="BA115" s="28">
        <f>W115*'EQUIP SUM (UNCLASS)'!AK115</f>
        <v>0</v>
      </c>
      <c r="BB115" s="61">
        <f>X115*'EQUIP SUM (UNCLASS)'!AK115</f>
        <v>0</v>
      </c>
      <c r="BC115" s="28">
        <f>W115*'EQUIP SUM (UNCLASS)'!AL115</f>
        <v>0</v>
      </c>
      <c r="BD115" s="61">
        <f>X115*'EQUIP SUM (UNCLASS)'!AL115</f>
        <v>0</v>
      </c>
      <c r="BE115" s="28">
        <f>W115*'EQUIP SUM (UNCLASS)'!AM115</f>
        <v>0</v>
      </c>
      <c r="BF115" s="61">
        <f>X115*'EQUIP SUM (UNCLASS)'!AM115</f>
        <v>0</v>
      </c>
      <c r="BH115" s="28">
        <f>Y115*'EQUIP SUM (UNCLASS)'!AO115</f>
        <v>0</v>
      </c>
      <c r="BI115" s="61">
        <f>Y115*'EQUIP SUM (UNCLASS)'!AP115</f>
        <v>0</v>
      </c>
      <c r="BJ115" s="28">
        <f>Y115*'EQUIP SUM (UNCLASS)'!AQ115</f>
        <v>0</v>
      </c>
      <c r="BK115" s="61">
        <f>Y115*'EQUIP SUM (UNCLASS)'!AR115</f>
        <v>0</v>
      </c>
      <c r="BL115" s="28">
        <f>Y115*'EQUIP SUM (UNCLASS)'!AS115</f>
        <v>0</v>
      </c>
      <c r="BM115" s="61">
        <f>Y115*'EQUIP SUM (UNCLASS)'!AT115</f>
        <v>0</v>
      </c>
      <c r="BO115" s="28">
        <f>W115*'EQUIP SUM (UNCLASS)'!AX115</f>
        <v>0</v>
      </c>
      <c r="BP115" s="61">
        <f>X115*'EQUIP SUM (UNCLASS)'!AX115</f>
        <v>0</v>
      </c>
      <c r="BQ115" s="28">
        <f>W115*'EQUIP SUM (UNCLASS)'!BB115</f>
        <v>0</v>
      </c>
      <c r="BR115" s="61">
        <f>X115*'EQUIP SUM (UNCLASS)'!BB115</f>
        <v>0</v>
      </c>
      <c r="CX115" s="37">
        <f t="shared" ref="CX115:DJ115" si="136">CX113</f>
        <v>0</v>
      </c>
      <c r="CY115" s="37">
        <f t="shared" si="136"/>
        <v>0</v>
      </c>
      <c r="CZ115" s="37">
        <f t="shared" si="136"/>
        <v>0</v>
      </c>
      <c r="DA115" s="37">
        <f t="shared" si="136"/>
        <v>0</v>
      </c>
      <c r="DB115" s="37">
        <f t="shared" si="136"/>
        <v>1</v>
      </c>
      <c r="DC115" s="37">
        <f t="shared" si="136"/>
        <v>0</v>
      </c>
      <c r="DD115" s="37">
        <f t="shared" si="136"/>
        <v>0</v>
      </c>
      <c r="DE115" s="37">
        <f t="shared" si="136"/>
        <v>0</v>
      </c>
      <c r="DF115" s="37">
        <f t="shared" si="136"/>
        <v>0</v>
      </c>
      <c r="DG115" s="37">
        <f t="shared" si="136"/>
        <v>0</v>
      </c>
      <c r="DH115" s="37">
        <f t="shared" si="136"/>
        <v>0</v>
      </c>
      <c r="DI115" s="37">
        <f t="shared" si="136"/>
        <v>0</v>
      </c>
      <c r="DJ115" s="37">
        <f t="shared" si="136"/>
        <v>0</v>
      </c>
      <c r="DL115" s="29">
        <f t="shared" si="121"/>
        <v>6</v>
      </c>
      <c r="DM115" s="29">
        <f t="shared" si="121"/>
        <v>18</v>
      </c>
      <c r="DN115" s="29">
        <f t="shared" si="121"/>
        <v>10</v>
      </c>
      <c r="DO115" s="29">
        <f t="shared" si="121"/>
        <v>12</v>
      </c>
    </row>
    <row r="116" spans="1:124" x14ac:dyDescent="0.25">
      <c r="A116" s="240"/>
      <c r="B116" s="242" t="s">
        <v>545</v>
      </c>
      <c r="C116" s="242"/>
      <c r="D116" s="242"/>
      <c r="E116" s="242"/>
      <c r="F116" s="242"/>
      <c r="G116" s="244"/>
      <c r="I116" s="94" t="s">
        <v>321</v>
      </c>
      <c r="J116" s="94" t="s">
        <v>65</v>
      </c>
      <c r="K116" s="95" t="s">
        <v>101</v>
      </c>
      <c r="L116" s="96">
        <f>(CX116*'EQUIP SUM (UNCLASS)'!M116)+(CY116*'EQUIP SUM (UNCLASS)'!N116)+(CZ116*'EQUIP SUM (UNCLASS)'!I116)+(DA116*'EQUIP SUM (UNCLASS)'!Q116)+(DB116*'EQUIP SUM (UNCLASS)'!E116)+(DC116*'EQUIP SUM (UNCLASS)'!H116)+(DD116*'EQUIP SUM (UNCLASS)'!D116)+(DE116*'EQUIP SUM (UNCLASS)'!F116)+(DF116*'EQUIP SUM (UNCLASS)'!G116)+(DG116*'EQUIP SUM (UNCLASS)'!J116)+(DH116*'EQUIP SUM (UNCLASS)'!L116)+(DI116*'EQUIP SUM (UNCLASS)'!K116)+(DJ116*'EQUIP SUM (UNCLASS)'!T116)</f>
        <v>18</v>
      </c>
      <c r="M116" s="55">
        <f>'EQUIP SUM (UNCLASS)'!R116+'EQUIP SUM (UNCLASS)'!S116</f>
        <v>60</v>
      </c>
      <c r="N116" s="85">
        <f>'EQUIP SUM (UNCLASS)'!R116</f>
        <v>30</v>
      </c>
      <c r="O116" s="85">
        <f>'EQUIP SUM (UNCLASS)'!S116:S278</f>
        <v>30</v>
      </c>
      <c r="P116" s="37">
        <v>18</v>
      </c>
      <c r="Q116" s="37">
        <v>0</v>
      </c>
      <c r="R116" s="85">
        <f t="shared" si="116"/>
        <v>12</v>
      </c>
      <c r="S116" s="85">
        <f t="shared" si="116"/>
        <v>30</v>
      </c>
      <c r="T116" s="85">
        <f t="shared" si="81"/>
        <v>42</v>
      </c>
      <c r="U116" s="55">
        <f t="shared" si="77"/>
        <v>0</v>
      </c>
      <c r="W116" s="37">
        <v>0</v>
      </c>
      <c r="X116" s="37">
        <v>0</v>
      </c>
      <c r="Y116" s="55">
        <f t="shared" si="82"/>
        <v>0</v>
      </c>
      <c r="AA116" s="34">
        <f>W116*'EQUIP SUM (UNCLASS)'!Z116</f>
        <v>0</v>
      </c>
      <c r="AB116" s="61">
        <f>X116*'EQUIP SUM (UNCLASS)'!Z116</f>
        <v>0</v>
      </c>
      <c r="AC116" s="34">
        <f>W116*'EQUIP SUM (UNCLASS)'!AA116</f>
        <v>0</v>
      </c>
      <c r="AD116" s="61">
        <f>X116*'EQUIP SUM (UNCLASS)'!AA116</f>
        <v>0</v>
      </c>
      <c r="AE116" s="34">
        <f>W116*'EQUIP SUM (UNCLASS)'!AB116</f>
        <v>0</v>
      </c>
      <c r="AF116" s="61">
        <f>X116*'EQUIP SUM (UNCLASS)'!AB116</f>
        <v>0</v>
      </c>
      <c r="AH116" s="34">
        <f>W116*'EQUIP SUM (UNCLASS)'!AC116</f>
        <v>0</v>
      </c>
      <c r="AI116" s="61">
        <f>X116*'EQUIP SUM (UNCLASS)'!AC116</f>
        <v>0</v>
      </c>
      <c r="AJ116" s="34">
        <f t="shared" si="117"/>
        <v>0</v>
      </c>
      <c r="AK116" s="61">
        <f t="shared" si="117"/>
        <v>0</v>
      </c>
      <c r="AL116" s="34">
        <f t="shared" si="118"/>
        <v>0</v>
      </c>
      <c r="AM116" s="61">
        <f t="shared" si="118"/>
        <v>0</v>
      </c>
      <c r="AO116" s="28">
        <f>W116*'EQUIP SUM (UNCLASS)'!AE116</f>
        <v>0</v>
      </c>
      <c r="AP116" s="61">
        <f>X116*'EQUIP SUM (UNCLASS)'!AE116</f>
        <v>0</v>
      </c>
      <c r="AQ116" s="28">
        <f>W116*'EQUIP SUM (UNCLASS)'!AF116</f>
        <v>0</v>
      </c>
      <c r="AR116" s="61">
        <f>X116*'EQUIP SUM (UNCLASS)'!AF116</f>
        <v>0</v>
      </c>
      <c r="AS116" s="28">
        <f>W116*'EQUIP SUM (UNCLASS)'!AG116</f>
        <v>0</v>
      </c>
      <c r="AT116" s="61">
        <f>X116*'EQUIP SUM (UNCLASS)'!AG116</f>
        <v>0</v>
      </c>
      <c r="AU116" s="28">
        <f>W116*'EQUIP SUM (UNCLASS)'!AH116</f>
        <v>0</v>
      </c>
      <c r="AV116" s="61">
        <f>X116*'EQUIP SUM (UNCLASS)'!AH116</f>
        <v>0</v>
      </c>
      <c r="AW116" s="28">
        <f>W116*'EQUIP SUM (UNCLASS)'!AI116/2000</f>
        <v>0</v>
      </c>
      <c r="AX116" s="61">
        <f>X116*'EQUIP SUM (UNCLASS)'!AI116/2000</f>
        <v>0</v>
      </c>
      <c r="AY116" s="28">
        <f>W116*'EQUIP SUM (UNCLASS)'!AJ116</f>
        <v>0</v>
      </c>
      <c r="AZ116" s="61">
        <f>X116*'EQUIP SUM (UNCLASS)'!AJ116</f>
        <v>0</v>
      </c>
      <c r="BA116" s="28">
        <f>W116*'EQUIP SUM (UNCLASS)'!AK116</f>
        <v>0</v>
      </c>
      <c r="BB116" s="61">
        <f>X116*'EQUIP SUM (UNCLASS)'!AK116</f>
        <v>0</v>
      </c>
      <c r="BC116" s="28">
        <f>W116*'EQUIP SUM (UNCLASS)'!AL116</f>
        <v>0</v>
      </c>
      <c r="BD116" s="61">
        <f>X116*'EQUIP SUM (UNCLASS)'!AL116</f>
        <v>0</v>
      </c>
      <c r="BE116" s="28">
        <f>W116*'EQUIP SUM (UNCLASS)'!AM116</f>
        <v>0</v>
      </c>
      <c r="BF116" s="61">
        <f>X116*'EQUIP SUM (UNCLASS)'!AM116</f>
        <v>0</v>
      </c>
      <c r="BH116" s="28">
        <f>Y116*'EQUIP SUM (UNCLASS)'!AO116</f>
        <v>0</v>
      </c>
      <c r="BI116" s="61">
        <f>Y116*'EQUIP SUM (UNCLASS)'!AP116</f>
        <v>0</v>
      </c>
      <c r="BJ116" s="28">
        <f>Y116*'EQUIP SUM (UNCLASS)'!AQ116</f>
        <v>0</v>
      </c>
      <c r="BK116" s="61">
        <f>Y116*'EQUIP SUM (UNCLASS)'!AR116</f>
        <v>0</v>
      </c>
      <c r="BL116" s="28">
        <f>Y116*'EQUIP SUM (UNCLASS)'!AS116</f>
        <v>0</v>
      </c>
      <c r="BM116" s="61">
        <f>Y116*'EQUIP SUM (UNCLASS)'!AT116</f>
        <v>0</v>
      </c>
      <c r="BO116" s="28">
        <f>W116*'EQUIP SUM (UNCLASS)'!AX116</f>
        <v>0</v>
      </c>
      <c r="BP116" s="61">
        <f>X116*'EQUIP SUM (UNCLASS)'!AX116</f>
        <v>0</v>
      </c>
      <c r="BQ116" s="28">
        <f>W116*'EQUIP SUM (UNCLASS)'!BB116</f>
        <v>0</v>
      </c>
      <c r="BR116" s="61">
        <f>X116*'EQUIP SUM (UNCLASS)'!BB116</f>
        <v>0</v>
      </c>
      <c r="CX116" s="37">
        <f t="shared" ref="CX116:DJ116" si="137">CX115</f>
        <v>0</v>
      </c>
      <c r="CY116" s="37">
        <f t="shared" si="137"/>
        <v>0</v>
      </c>
      <c r="CZ116" s="37">
        <f t="shared" si="137"/>
        <v>0</v>
      </c>
      <c r="DA116" s="37">
        <f t="shared" si="137"/>
        <v>0</v>
      </c>
      <c r="DB116" s="37">
        <f t="shared" si="137"/>
        <v>1</v>
      </c>
      <c r="DC116" s="37">
        <f t="shared" si="137"/>
        <v>0</v>
      </c>
      <c r="DD116" s="37">
        <f t="shared" si="137"/>
        <v>0</v>
      </c>
      <c r="DE116" s="37">
        <f t="shared" si="137"/>
        <v>0</v>
      </c>
      <c r="DF116" s="37">
        <f t="shared" si="137"/>
        <v>0</v>
      </c>
      <c r="DG116" s="37">
        <f t="shared" si="137"/>
        <v>0</v>
      </c>
      <c r="DH116" s="37">
        <f t="shared" si="137"/>
        <v>0</v>
      </c>
      <c r="DI116" s="37">
        <f t="shared" si="137"/>
        <v>0</v>
      </c>
      <c r="DJ116" s="37">
        <f t="shared" si="137"/>
        <v>0</v>
      </c>
      <c r="DL116" s="29">
        <f t="shared" ref="DL116:DO131" si="138">DL115</f>
        <v>6</v>
      </c>
      <c r="DM116" s="29">
        <f t="shared" si="138"/>
        <v>18</v>
      </c>
      <c r="DN116" s="29">
        <f t="shared" si="138"/>
        <v>10</v>
      </c>
      <c r="DO116" s="29">
        <f t="shared" si="138"/>
        <v>12</v>
      </c>
    </row>
    <row r="117" spans="1:124" x14ac:dyDescent="0.25">
      <c r="A117" s="240"/>
      <c r="B117" s="101" t="s">
        <v>529</v>
      </c>
      <c r="C117" s="58" t="s">
        <v>374</v>
      </c>
      <c r="D117" s="58" t="s">
        <v>375</v>
      </c>
      <c r="E117" s="58" t="s">
        <v>148</v>
      </c>
      <c r="F117" s="100"/>
      <c r="G117" s="244"/>
      <c r="I117" s="94" t="s">
        <v>322</v>
      </c>
      <c r="J117" s="94" t="s">
        <v>48</v>
      </c>
      <c r="K117" s="95" t="s">
        <v>381</v>
      </c>
      <c r="L117" s="96">
        <f>(CX117*'EQUIP SUM (UNCLASS)'!M117)+(CY117*'EQUIP SUM (UNCLASS)'!N117)+(CZ117*'EQUIP SUM (UNCLASS)'!I117)+(DA117*'EQUIP SUM (UNCLASS)'!Q117)+(DB117*'EQUIP SUM (UNCLASS)'!E117)+(DC117*'EQUIP SUM (UNCLASS)'!H117)+(DD117*'EQUIP SUM (UNCLASS)'!D117)+(DE117*'EQUIP SUM (UNCLASS)'!F117)+(DF117*'EQUIP SUM (UNCLASS)'!G117)+(DG117*'EQUIP SUM (UNCLASS)'!J117)+(DH117*'EQUIP SUM (UNCLASS)'!L117)+(DI117*'EQUIP SUM (UNCLASS)'!K117)+(DJ117*'EQUIP SUM (UNCLASS)'!T117)</f>
        <v>0</v>
      </c>
      <c r="M117" s="55">
        <f>'EQUIP SUM (UNCLASS)'!R117+'EQUIP SUM (UNCLASS)'!S117</f>
        <v>18</v>
      </c>
      <c r="N117" s="85">
        <f>'EQUIP SUM (UNCLASS)'!R117</f>
        <v>9</v>
      </c>
      <c r="O117" s="85">
        <f>'EQUIP SUM (UNCLASS)'!S117:S279</f>
        <v>9</v>
      </c>
      <c r="P117" s="37">
        <v>9</v>
      </c>
      <c r="Q117" s="37">
        <v>6</v>
      </c>
      <c r="R117" s="85">
        <f t="shared" si="116"/>
        <v>0</v>
      </c>
      <c r="S117" s="85">
        <f t="shared" si="116"/>
        <v>3</v>
      </c>
      <c r="T117" s="85">
        <f t="shared" si="81"/>
        <v>3</v>
      </c>
      <c r="U117" s="55">
        <f t="shared" si="77"/>
        <v>-15</v>
      </c>
      <c r="W117" s="37">
        <v>0</v>
      </c>
      <c r="X117" s="37">
        <v>0</v>
      </c>
      <c r="Y117" s="55">
        <f t="shared" si="82"/>
        <v>0</v>
      </c>
      <c r="AA117" s="34">
        <f>W117*'EQUIP SUM (UNCLASS)'!Z117</f>
        <v>0</v>
      </c>
      <c r="AB117" s="61">
        <f>X117*'EQUIP SUM (UNCLASS)'!Z117</f>
        <v>0</v>
      </c>
      <c r="AC117" s="34">
        <f>W117*'EQUIP SUM (UNCLASS)'!AA117</f>
        <v>0</v>
      </c>
      <c r="AD117" s="61">
        <f>X117*'EQUIP SUM (UNCLASS)'!AA117</f>
        <v>0</v>
      </c>
      <c r="AE117" s="34">
        <f>W117*'EQUIP SUM (UNCLASS)'!AB117</f>
        <v>0</v>
      </c>
      <c r="AF117" s="61">
        <f>X117*'EQUIP SUM (UNCLASS)'!AB117</f>
        <v>0</v>
      </c>
      <c r="AH117" s="34">
        <f>W117*'EQUIP SUM (UNCLASS)'!AC117</f>
        <v>0</v>
      </c>
      <c r="AI117" s="61">
        <f>X117*'EQUIP SUM (UNCLASS)'!AC117</f>
        <v>0</v>
      </c>
      <c r="AJ117" s="34">
        <f t="shared" si="117"/>
        <v>0</v>
      </c>
      <c r="AK117" s="61">
        <f t="shared" si="117"/>
        <v>0</v>
      </c>
      <c r="AL117" s="34">
        <f t="shared" si="118"/>
        <v>0</v>
      </c>
      <c r="AM117" s="61">
        <f t="shared" si="118"/>
        <v>0</v>
      </c>
      <c r="AO117" s="28">
        <f>W117*'EQUIP SUM (UNCLASS)'!AE117</f>
        <v>0</v>
      </c>
      <c r="AP117" s="61">
        <f>X117*'EQUIP SUM (UNCLASS)'!AE117</f>
        <v>0</v>
      </c>
      <c r="AQ117" s="28">
        <f>W117*'EQUIP SUM (UNCLASS)'!AF117</f>
        <v>0</v>
      </c>
      <c r="AR117" s="61">
        <f>X117*'EQUIP SUM (UNCLASS)'!AF117</f>
        <v>0</v>
      </c>
      <c r="AS117" s="28">
        <f>W117*'EQUIP SUM (UNCLASS)'!AG117</f>
        <v>0</v>
      </c>
      <c r="AT117" s="61">
        <f>X117*'EQUIP SUM (UNCLASS)'!AG117</f>
        <v>0</v>
      </c>
      <c r="AU117" s="28">
        <f>W117*'EQUIP SUM (UNCLASS)'!AH117</f>
        <v>0</v>
      </c>
      <c r="AV117" s="61">
        <f>X117*'EQUIP SUM (UNCLASS)'!AH117</f>
        <v>0</v>
      </c>
      <c r="AW117" s="28">
        <f>W117*'EQUIP SUM (UNCLASS)'!AI117/2000</f>
        <v>0</v>
      </c>
      <c r="AX117" s="61">
        <f>X117*'EQUIP SUM (UNCLASS)'!AI117/2000</f>
        <v>0</v>
      </c>
      <c r="AY117" s="28">
        <f>W117*'EQUIP SUM (UNCLASS)'!AJ117</f>
        <v>0</v>
      </c>
      <c r="AZ117" s="61">
        <f>X117*'EQUIP SUM (UNCLASS)'!AJ117</f>
        <v>0</v>
      </c>
      <c r="BA117" s="28">
        <f>W117*'EQUIP SUM (UNCLASS)'!AK117</f>
        <v>0</v>
      </c>
      <c r="BB117" s="61">
        <f>X117*'EQUIP SUM (UNCLASS)'!AK117</f>
        <v>0</v>
      </c>
      <c r="BC117" s="28">
        <f>W117*'EQUIP SUM (UNCLASS)'!AL117</f>
        <v>0</v>
      </c>
      <c r="BD117" s="61">
        <f>X117*'EQUIP SUM (UNCLASS)'!AL117</f>
        <v>0</v>
      </c>
      <c r="BE117" s="28">
        <f>W117*'EQUIP SUM (UNCLASS)'!AM117</f>
        <v>0</v>
      </c>
      <c r="BF117" s="61">
        <f>X117*'EQUIP SUM (UNCLASS)'!AM117</f>
        <v>0</v>
      </c>
      <c r="BH117" s="28">
        <f>Y117*'EQUIP SUM (UNCLASS)'!AO117</f>
        <v>0</v>
      </c>
      <c r="BI117" s="61">
        <f>Y117*'EQUIP SUM (UNCLASS)'!AP117</f>
        <v>0</v>
      </c>
      <c r="BJ117" s="28">
        <f>Y117*'EQUIP SUM (UNCLASS)'!AQ117</f>
        <v>0</v>
      </c>
      <c r="BK117" s="61">
        <f>Y117*'EQUIP SUM (UNCLASS)'!AR117</f>
        <v>0</v>
      </c>
      <c r="BL117" s="28">
        <f>Y117*'EQUIP SUM (UNCLASS)'!AS117</f>
        <v>0</v>
      </c>
      <c r="BM117" s="61">
        <f>Y117*'EQUIP SUM (UNCLASS)'!AT117</f>
        <v>0</v>
      </c>
      <c r="BO117" s="28">
        <f>W117*'EQUIP SUM (UNCLASS)'!AX117</f>
        <v>0</v>
      </c>
      <c r="BP117" s="61">
        <f>X117*'EQUIP SUM (UNCLASS)'!AX117</f>
        <v>0</v>
      </c>
      <c r="BQ117" s="28">
        <f>W117*'EQUIP SUM (UNCLASS)'!BB117</f>
        <v>0</v>
      </c>
      <c r="BR117" s="61">
        <f>X117*'EQUIP SUM (UNCLASS)'!BB117</f>
        <v>0</v>
      </c>
      <c r="CX117" s="37">
        <f t="shared" ref="CX117:DJ117" si="139">CX115</f>
        <v>0</v>
      </c>
      <c r="CY117" s="37">
        <f t="shared" si="139"/>
        <v>0</v>
      </c>
      <c r="CZ117" s="37">
        <f t="shared" si="139"/>
        <v>0</v>
      </c>
      <c r="DA117" s="37">
        <f t="shared" si="139"/>
        <v>0</v>
      </c>
      <c r="DB117" s="37">
        <f t="shared" si="139"/>
        <v>1</v>
      </c>
      <c r="DC117" s="37">
        <f t="shared" si="139"/>
        <v>0</v>
      </c>
      <c r="DD117" s="37">
        <f t="shared" si="139"/>
        <v>0</v>
      </c>
      <c r="DE117" s="37">
        <f t="shared" si="139"/>
        <v>0</v>
      </c>
      <c r="DF117" s="37">
        <f t="shared" si="139"/>
        <v>0</v>
      </c>
      <c r="DG117" s="37">
        <f t="shared" si="139"/>
        <v>0</v>
      </c>
      <c r="DH117" s="37">
        <f t="shared" si="139"/>
        <v>0</v>
      </c>
      <c r="DI117" s="37">
        <f t="shared" si="139"/>
        <v>0</v>
      </c>
      <c r="DJ117" s="37">
        <f t="shared" si="139"/>
        <v>0</v>
      </c>
      <c r="DL117" s="29">
        <f t="shared" si="138"/>
        <v>6</v>
      </c>
      <c r="DM117" s="29">
        <f t="shared" si="138"/>
        <v>18</v>
      </c>
      <c r="DN117" s="29">
        <f t="shared" si="138"/>
        <v>10</v>
      </c>
      <c r="DO117" s="29">
        <f t="shared" si="138"/>
        <v>12</v>
      </c>
      <c r="DQ117" s="28">
        <f>DL117*DM117/'EQUIP SUM (UNCLASS)'!AD117</f>
        <v>61.714285714285715</v>
      </c>
      <c r="DR117" s="28">
        <f>DL117*DM117/'EQUIP SUM (UNCLASS)'!AD117</f>
        <v>61.714285714285715</v>
      </c>
      <c r="DS117" s="28">
        <f>DN117*DO117/'EQUIP SUM (UNCLASS)'!AD117</f>
        <v>68.571428571428569</v>
      </c>
      <c r="DT117" s="28">
        <f>DN117*DO117/'EQUIP SUM (UNCLASS)'!AD117</f>
        <v>68.571428571428569</v>
      </c>
    </row>
    <row r="118" spans="1:124" x14ac:dyDescent="0.25">
      <c r="A118" s="240"/>
      <c r="B118" s="102" t="s">
        <v>548</v>
      </c>
      <c r="C118" s="103">
        <f>AA167</f>
        <v>0</v>
      </c>
      <c r="D118" s="103">
        <f>AB167</f>
        <v>0</v>
      </c>
      <c r="E118" s="103">
        <f t="shared" ref="E118:E123" si="140">C118+D118</f>
        <v>0</v>
      </c>
      <c r="F118" s="100"/>
      <c r="G118" s="244"/>
      <c r="I118" s="94" t="s">
        <v>323</v>
      </c>
      <c r="J118" s="94" t="s">
        <v>47</v>
      </c>
      <c r="K118" s="95" t="s">
        <v>381</v>
      </c>
      <c r="L118" s="96">
        <f>(CX118*'EQUIP SUM (UNCLASS)'!M118)+(CY118*'EQUIP SUM (UNCLASS)'!N118)+(CZ118*'EQUIP SUM (UNCLASS)'!I118)+(DA118*'EQUIP SUM (UNCLASS)'!Q118)+(DB118*'EQUIP SUM (UNCLASS)'!E118)+(DC118*'EQUIP SUM (UNCLASS)'!H118)+(DD118*'EQUIP SUM (UNCLASS)'!D118)+(DE118*'EQUIP SUM (UNCLASS)'!F118)+(DF118*'EQUIP SUM (UNCLASS)'!G118)+(DG118*'EQUIP SUM (UNCLASS)'!J118)+(DH118*'EQUIP SUM (UNCLASS)'!L118)+(DI118*'EQUIP SUM (UNCLASS)'!K118)+(DJ118*'EQUIP SUM (UNCLASS)'!T118)</f>
        <v>0</v>
      </c>
      <c r="M118" s="55">
        <f>'EQUIP SUM (UNCLASS)'!R118+'EQUIP SUM (UNCLASS)'!S118</f>
        <v>192</v>
      </c>
      <c r="N118" s="85">
        <f>'EQUIP SUM (UNCLASS)'!R118</f>
        <v>96</v>
      </c>
      <c r="O118" s="85">
        <f>'EQUIP SUM (UNCLASS)'!S118:S280</f>
        <v>96</v>
      </c>
      <c r="P118" s="37">
        <v>96</v>
      </c>
      <c r="Q118" s="37">
        <v>96</v>
      </c>
      <c r="R118" s="85">
        <f t="shared" si="116"/>
        <v>0</v>
      </c>
      <c r="S118" s="85">
        <f t="shared" si="116"/>
        <v>0</v>
      </c>
      <c r="T118" s="85">
        <f t="shared" si="81"/>
        <v>0</v>
      </c>
      <c r="U118" s="55">
        <f t="shared" si="77"/>
        <v>-192</v>
      </c>
      <c r="W118" s="37">
        <v>0</v>
      </c>
      <c r="X118" s="37">
        <v>0</v>
      </c>
      <c r="Y118" s="55">
        <f t="shared" si="82"/>
        <v>0</v>
      </c>
      <c r="AA118" s="34">
        <f>W118*'EQUIP SUM (UNCLASS)'!Z118</f>
        <v>0</v>
      </c>
      <c r="AB118" s="61">
        <f>X118*'EQUIP SUM (UNCLASS)'!Z118</f>
        <v>0</v>
      </c>
      <c r="AC118" s="34">
        <f>W118*'EQUIP SUM (UNCLASS)'!AA118</f>
        <v>0</v>
      </c>
      <c r="AD118" s="61">
        <f>X118*'EQUIP SUM (UNCLASS)'!AA118</f>
        <v>0</v>
      </c>
      <c r="AE118" s="34">
        <f>W118*'EQUIP SUM (UNCLASS)'!AB118</f>
        <v>0</v>
      </c>
      <c r="AF118" s="61">
        <f>X118*'EQUIP SUM (UNCLASS)'!AB118</f>
        <v>0</v>
      </c>
      <c r="AH118" s="34">
        <f>W118*'EQUIP SUM (UNCLASS)'!AC118</f>
        <v>0</v>
      </c>
      <c r="AI118" s="61">
        <f>X118*'EQUIP SUM (UNCLASS)'!AC118</f>
        <v>0</v>
      </c>
      <c r="AJ118" s="34">
        <f t="shared" si="117"/>
        <v>0</v>
      </c>
      <c r="AK118" s="61">
        <f t="shared" si="117"/>
        <v>0</v>
      </c>
      <c r="AL118" s="34">
        <f t="shared" si="118"/>
        <v>0</v>
      </c>
      <c r="AM118" s="61">
        <f t="shared" si="118"/>
        <v>0</v>
      </c>
      <c r="AO118" s="28">
        <f>W118*'EQUIP SUM (UNCLASS)'!AE118</f>
        <v>0</v>
      </c>
      <c r="AP118" s="61">
        <f>X118*'EQUIP SUM (UNCLASS)'!AE118</f>
        <v>0</v>
      </c>
      <c r="AQ118" s="28">
        <f>W118*'EQUIP SUM (UNCLASS)'!AF118</f>
        <v>0</v>
      </c>
      <c r="AR118" s="61">
        <f>X118*'EQUIP SUM (UNCLASS)'!AF118</f>
        <v>0</v>
      </c>
      <c r="AS118" s="28">
        <f>W118*'EQUIP SUM (UNCLASS)'!AG118</f>
        <v>0</v>
      </c>
      <c r="AT118" s="61">
        <f>X118*'EQUIP SUM (UNCLASS)'!AG118</f>
        <v>0</v>
      </c>
      <c r="AU118" s="28">
        <f>W118*'EQUIP SUM (UNCLASS)'!AH118</f>
        <v>0</v>
      </c>
      <c r="AV118" s="61">
        <f>X118*'EQUIP SUM (UNCLASS)'!AH118</f>
        <v>0</v>
      </c>
      <c r="AW118" s="28">
        <f>W118*'EQUIP SUM (UNCLASS)'!AI118/2000</f>
        <v>0</v>
      </c>
      <c r="AX118" s="61">
        <f>X118*'EQUIP SUM (UNCLASS)'!AI118/2000</f>
        <v>0</v>
      </c>
      <c r="AY118" s="28">
        <f>W118*'EQUIP SUM (UNCLASS)'!AJ118</f>
        <v>0</v>
      </c>
      <c r="AZ118" s="61">
        <f>X118*'EQUIP SUM (UNCLASS)'!AJ118</f>
        <v>0</v>
      </c>
      <c r="BA118" s="28">
        <f>W118*'EQUIP SUM (UNCLASS)'!AK118</f>
        <v>0</v>
      </c>
      <c r="BB118" s="61">
        <f>X118*'EQUIP SUM (UNCLASS)'!AK118</f>
        <v>0</v>
      </c>
      <c r="BC118" s="28">
        <f>W118*'EQUIP SUM (UNCLASS)'!AL118</f>
        <v>0</v>
      </c>
      <c r="BD118" s="61">
        <f>X118*'EQUIP SUM (UNCLASS)'!AL118</f>
        <v>0</v>
      </c>
      <c r="BE118" s="28">
        <f>W118*'EQUIP SUM (UNCLASS)'!AM118</f>
        <v>0</v>
      </c>
      <c r="BF118" s="61">
        <f>X118*'EQUIP SUM (UNCLASS)'!AM118</f>
        <v>0</v>
      </c>
      <c r="BH118" s="28">
        <f>Y118*'EQUIP SUM (UNCLASS)'!AO118</f>
        <v>0</v>
      </c>
      <c r="BI118" s="61">
        <f>Y118*'EQUIP SUM (UNCLASS)'!AP118</f>
        <v>0</v>
      </c>
      <c r="BJ118" s="28">
        <f>Y118*'EQUIP SUM (UNCLASS)'!AQ118</f>
        <v>0</v>
      </c>
      <c r="BK118" s="61">
        <f>Y118*'EQUIP SUM (UNCLASS)'!AR118</f>
        <v>0</v>
      </c>
      <c r="BL118" s="28">
        <f>Y118*'EQUIP SUM (UNCLASS)'!AS118</f>
        <v>0</v>
      </c>
      <c r="BM118" s="61">
        <f>Y118*'EQUIP SUM (UNCLASS)'!AT118</f>
        <v>0</v>
      </c>
      <c r="BO118" s="28">
        <f>W118*'EQUIP SUM (UNCLASS)'!AX118</f>
        <v>0</v>
      </c>
      <c r="BP118" s="61">
        <f>X118*'EQUIP SUM (UNCLASS)'!AX118</f>
        <v>0</v>
      </c>
      <c r="BQ118" s="28">
        <f>W118*'EQUIP SUM (UNCLASS)'!BB118</f>
        <v>0</v>
      </c>
      <c r="BR118" s="61">
        <f>X118*'EQUIP SUM (UNCLASS)'!BB118</f>
        <v>0</v>
      </c>
      <c r="CX118" s="37">
        <f t="shared" ref="CX118:DJ118" si="141">CX117</f>
        <v>0</v>
      </c>
      <c r="CY118" s="37">
        <f t="shared" si="141"/>
        <v>0</v>
      </c>
      <c r="CZ118" s="37">
        <f t="shared" si="141"/>
        <v>0</v>
      </c>
      <c r="DA118" s="37">
        <f t="shared" si="141"/>
        <v>0</v>
      </c>
      <c r="DB118" s="37">
        <f t="shared" si="141"/>
        <v>1</v>
      </c>
      <c r="DC118" s="37">
        <f t="shared" si="141"/>
        <v>0</v>
      </c>
      <c r="DD118" s="37">
        <f t="shared" si="141"/>
        <v>0</v>
      </c>
      <c r="DE118" s="37">
        <f t="shared" si="141"/>
        <v>0</v>
      </c>
      <c r="DF118" s="37">
        <f t="shared" si="141"/>
        <v>0</v>
      </c>
      <c r="DG118" s="37">
        <f t="shared" si="141"/>
        <v>0</v>
      </c>
      <c r="DH118" s="37">
        <f t="shared" si="141"/>
        <v>0</v>
      </c>
      <c r="DI118" s="37">
        <f t="shared" si="141"/>
        <v>0</v>
      </c>
      <c r="DJ118" s="37">
        <f t="shared" si="141"/>
        <v>0</v>
      </c>
      <c r="DL118" s="29">
        <f t="shared" si="138"/>
        <v>6</v>
      </c>
      <c r="DM118" s="29">
        <f t="shared" si="138"/>
        <v>18</v>
      </c>
      <c r="DN118" s="29">
        <f t="shared" si="138"/>
        <v>10</v>
      </c>
      <c r="DO118" s="29">
        <f t="shared" si="138"/>
        <v>12</v>
      </c>
      <c r="DQ118" s="28">
        <f>DL118*DM118/'EQUIP SUM (UNCLASS)'!AD118</f>
        <v>61.714285714285715</v>
      </c>
      <c r="DR118" s="28">
        <f>DL118*DM118/'EQUIP SUM (UNCLASS)'!AD118</f>
        <v>61.714285714285715</v>
      </c>
      <c r="DS118" s="28">
        <f>DN118*DO118/'EQUIP SUM (UNCLASS)'!AD118</f>
        <v>68.571428571428569</v>
      </c>
      <c r="DT118" s="28">
        <f>DN118*DO118/'EQUIP SUM (UNCLASS)'!AD118</f>
        <v>68.571428571428569</v>
      </c>
    </row>
    <row r="119" spans="1:124" x14ac:dyDescent="0.25">
      <c r="A119" s="240"/>
      <c r="B119" s="102" t="s">
        <v>549</v>
      </c>
      <c r="C119" s="103">
        <f>AC167</f>
        <v>0</v>
      </c>
      <c r="D119" s="103">
        <f>AD167</f>
        <v>0</v>
      </c>
      <c r="E119" s="103">
        <f t="shared" si="140"/>
        <v>0</v>
      </c>
      <c r="F119" s="100"/>
      <c r="G119" s="244"/>
      <c r="I119" s="94" t="s">
        <v>324</v>
      </c>
      <c r="J119" s="94" t="s">
        <v>46</v>
      </c>
      <c r="K119" s="95" t="s">
        <v>381</v>
      </c>
      <c r="L119" s="96">
        <f>(CX119*'EQUIP SUM (UNCLASS)'!M119)+(CY119*'EQUIP SUM (UNCLASS)'!N119)+(CZ119*'EQUIP SUM (UNCLASS)'!I119)+(DA119*'EQUIP SUM (UNCLASS)'!Q119)+(DB119*'EQUIP SUM (UNCLASS)'!E119)+(DC119*'EQUIP SUM (UNCLASS)'!H119)+(DD119*'EQUIP SUM (UNCLASS)'!D119)+(DE119*'EQUIP SUM (UNCLASS)'!F119)+(DF119*'EQUIP SUM (UNCLASS)'!G119)+(DG119*'EQUIP SUM (UNCLASS)'!J119)+(DH119*'EQUIP SUM (UNCLASS)'!L119)+(DI119*'EQUIP SUM (UNCLASS)'!K119)+(DJ119*'EQUIP SUM (UNCLASS)'!T119)</f>
        <v>0</v>
      </c>
      <c r="M119" s="55">
        <f>'EQUIP SUM (UNCLASS)'!R119+'EQUIP SUM (UNCLASS)'!S119</f>
        <v>6</v>
      </c>
      <c r="N119" s="85">
        <f>'EQUIP SUM (UNCLASS)'!R119</f>
        <v>3</v>
      </c>
      <c r="O119" s="85">
        <f>'EQUIP SUM (UNCLASS)'!S119:S281</f>
        <v>3</v>
      </c>
      <c r="P119" s="37">
        <v>3</v>
      </c>
      <c r="Q119" s="37">
        <v>3</v>
      </c>
      <c r="R119" s="85">
        <f t="shared" si="116"/>
        <v>0</v>
      </c>
      <c r="S119" s="85">
        <f t="shared" si="116"/>
        <v>0</v>
      </c>
      <c r="T119" s="85">
        <f t="shared" si="81"/>
        <v>0</v>
      </c>
      <c r="U119" s="55">
        <f t="shared" si="77"/>
        <v>-6</v>
      </c>
      <c r="W119" s="37">
        <v>0</v>
      </c>
      <c r="X119" s="37">
        <v>0</v>
      </c>
      <c r="Y119" s="55">
        <f t="shared" si="82"/>
        <v>0</v>
      </c>
      <c r="AA119" s="34">
        <f>W119*'EQUIP SUM (UNCLASS)'!Z119</f>
        <v>0</v>
      </c>
      <c r="AB119" s="61">
        <f>X119*'EQUIP SUM (UNCLASS)'!Z119</f>
        <v>0</v>
      </c>
      <c r="AC119" s="34">
        <f>W119*'EQUIP SUM (UNCLASS)'!AA119</f>
        <v>0</v>
      </c>
      <c r="AD119" s="61">
        <f>X119*'EQUIP SUM (UNCLASS)'!AA119</f>
        <v>0</v>
      </c>
      <c r="AE119" s="34">
        <f>W119*'EQUIP SUM (UNCLASS)'!AB119</f>
        <v>0</v>
      </c>
      <c r="AF119" s="61">
        <f>X119*'EQUIP SUM (UNCLASS)'!AB119</f>
        <v>0</v>
      </c>
      <c r="AH119" s="34">
        <f>W119*'EQUIP SUM (UNCLASS)'!AC119</f>
        <v>0</v>
      </c>
      <c r="AI119" s="61">
        <f>X119*'EQUIP SUM (UNCLASS)'!AC119</f>
        <v>0</v>
      </c>
      <c r="AJ119" s="34">
        <f t="shared" si="117"/>
        <v>0</v>
      </c>
      <c r="AK119" s="61">
        <f t="shared" si="117"/>
        <v>0</v>
      </c>
      <c r="AL119" s="34">
        <f t="shared" si="118"/>
        <v>0</v>
      </c>
      <c r="AM119" s="61">
        <f t="shared" si="118"/>
        <v>0</v>
      </c>
      <c r="AO119" s="28">
        <f>W119*'EQUIP SUM (UNCLASS)'!AE119</f>
        <v>0</v>
      </c>
      <c r="AP119" s="61">
        <f>X119*'EQUIP SUM (UNCLASS)'!AE119</f>
        <v>0</v>
      </c>
      <c r="AQ119" s="28">
        <f>W119*'EQUIP SUM (UNCLASS)'!AF119</f>
        <v>0</v>
      </c>
      <c r="AR119" s="61">
        <f>X119*'EQUIP SUM (UNCLASS)'!AF119</f>
        <v>0</v>
      </c>
      <c r="AS119" s="28">
        <f>W119*'EQUIP SUM (UNCLASS)'!AG119</f>
        <v>0</v>
      </c>
      <c r="AT119" s="61">
        <f>X119*'EQUIP SUM (UNCLASS)'!AG119</f>
        <v>0</v>
      </c>
      <c r="AU119" s="28">
        <f>W119*'EQUIP SUM (UNCLASS)'!AH119</f>
        <v>0</v>
      </c>
      <c r="AV119" s="61">
        <f>X119*'EQUIP SUM (UNCLASS)'!AH119</f>
        <v>0</v>
      </c>
      <c r="AW119" s="28">
        <f>W119*'EQUIP SUM (UNCLASS)'!AI119/2000</f>
        <v>0</v>
      </c>
      <c r="AX119" s="61">
        <f>X119*'EQUIP SUM (UNCLASS)'!AI119/2000</f>
        <v>0</v>
      </c>
      <c r="AY119" s="28">
        <f>W119*'EQUIP SUM (UNCLASS)'!AJ119</f>
        <v>0</v>
      </c>
      <c r="AZ119" s="61">
        <f>X119*'EQUIP SUM (UNCLASS)'!AJ119</f>
        <v>0</v>
      </c>
      <c r="BA119" s="28">
        <f>W119*'EQUIP SUM (UNCLASS)'!AK119</f>
        <v>0</v>
      </c>
      <c r="BB119" s="61">
        <f>X119*'EQUIP SUM (UNCLASS)'!AK119</f>
        <v>0</v>
      </c>
      <c r="BC119" s="28">
        <f>W119*'EQUIP SUM (UNCLASS)'!AL119</f>
        <v>0</v>
      </c>
      <c r="BD119" s="61">
        <f>X119*'EQUIP SUM (UNCLASS)'!AL119</f>
        <v>0</v>
      </c>
      <c r="BE119" s="28">
        <f>W119*'EQUIP SUM (UNCLASS)'!AM119</f>
        <v>0</v>
      </c>
      <c r="BF119" s="61">
        <f>X119*'EQUIP SUM (UNCLASS)'!AM119</f>
        <v>0</v>
      </c>
      <c r="BH119" s="28">
        <f>Y119*'EQUIP SUM (UNCLASS)'!AO119</f>
        <v>0</v>
      </c>
      <c r="BI119" s="61">
        <f>Y119*'EQUIP SUM (UNCLASS)'!AP119</f>
        <v>0</v>
      </c>
      <c r="BJ119" s="28">
        <f>Y119*'EQUIP SUM (UNCLASS)'!AQ119</f>
        <v>0</v>
      </c>
      <c r="BK119" s="61">
        <f>Y119*'EQUIP SUM (UNCLASS)'!AR119</f>
        <v>0</v>
      </c>
      <c r="BL119" s="28">
        <f>Y119*'EQUIP SUM (UNCLASS)'!AS119</f>
        <v>0</v>
      </c>
      <c r="BM119" s="61">
        <f>Y119*'EQUIP SUM (UNCLASS)'!AT119</f>
        <v>0</v>
      </c>
      <c r="BO119" s="28">
        <f>W119*'EQUIP SUM (UNCLASS)'!AX119</f>
        <v>0</v>
      </c>
      <c r="BP119" s="61">
        <f>X119*'EQUIP SUM (UNCLASS)'!AX119</f>
        <v>0</v>
      </c>
      <c r="BQ119" s="28">
        <f>W119*'EQUIP SUM (UNCLASS)'!BB119</f>
        <v>0</v>
      </c>
      <c r="BR119" s="61">
        <f>X119*'EQUIP SUM (UNCLASS)'!BB119</f>
        <v>0</v>
      </c>
      <c r="CX119" s="37">
        <f t="shared" ref="CX119:DJ119" si="142">CX117</f>
        <v>0</v>
      </c>
      <c r="CY119" s="37">
        <f t="shared" si="142"/>
        <v>0</v>
      </c>
      <c r="CZ119" s="37">
        <f t="shared" si="142"/>
        <v>0</v>
      </c>
      <c r="DA119" s="37">
        <f t="shared" si="142"/>
        <v>0</v>
      </c>
      <c r="DB119" s="37">
        <f t="shared" si="142"/>
        <v>1</v>
      </c>
      <c r="DC119" s="37">
        <f t="shared" si="142"/>
        <v>0</v>
      </c>
      <c r="DD119" s="37">
        <f t="shared" si="142"/>
        <v>0</v>
      </c>
      <c r="DE119" s="37">
        <f t="shared" si="142"/>
        <v>0</v>
      </c>
      <c r="DF119" s="37">
        <f t="shared" si="142"/>
        <v>0</v>
      </c>
      <c r="DG119" s="37">
        <f t="shared" si="142"/>
        <v>0</v>
      </c>
      <c r="DH119" s="37">
        <f t="shared" si="142"/>
        <v>0</v>
      </c>
      <c r="DI119" s="37">
        <f t="shared" si="142"/>
        <v>0</v>
      </c>
      <c r="DJ119" s="37">
        <f t="shared" si="142"/>
        <v>0</v>
      </c>
      <c r="DL119" s="29">
        <f t="shared" si="138"/>
        <v>6</v>
      </c>
      <c r="DM119" s="29">
        <f t="shared" si="138"/>
        <v>18</v>
      </c>
      <c r="DN119" s="29">
        <f t="shared" si="138"/>
        <v>10</v>
      </c>
      <c r="DO119" s="29">
        <f t="shared" si="138"/>
        <v>12</v>
      </c>
      <c r="DQ119" s="28">
        <f>DL119*DM119/'EQUIP SUM (UNCLASS)'!AD119</f>
        <v>61.714285714285715</v>
      </c>
      <c r="DR119" s="28">
        <f>DL119*DM119/'EQUIP SUM (UNCLASS)'!AD119</f>
        <v>61.714285714285715</v>
      </c>
      <c r="DS119" s="28">
        <f>DN119*DO119/'EQUIP SUM (UNCLASS)'!AD119</f>
        <v>68.571428571428569</v>
      </c>
      <c r="DT119" s="28">
        <f>DN119*DO119/'EQUIP SUM (UNCLASS)'!AD119</f>
        <v>68.571428571428569</v>
      </c>
    </row>
    <row r="120" spans="1:124" x14ac:dyDescent="0.25">
      <c r="A120" s="240"/>
      <c r="B120" s="102" t="s">
        <v>547</v>
      </c>
      <c r="C120" s="103">
        <f>AE167</f>
        <v>0</v>
      </c>
      <c r="D120" s="103">
        <f>AF167</f>
        <v>0</v>
      </c>
      <c r="E120" s="103">
        <f t="shared" si="140"/>
        <v>0</v>
      </c>
      <c r="F120" s="100"/>
      <c r="G120" s="244"/>
      <c r="I120" s="94" t="s">
        <v>325</v>
      </c>
      <c r="J120" s="94" t="s">
        <v>64</v>
      </c>
      <c r="K120" s="95" t="s">
        <v>100</v>
      </c>
      <c r="L120" s="96">
        <f>(CX120*'EQUIP SUM (UNCLASS)'!M120)+(CY120*'EQUIP SUM (UNCLASS)'!N120)+(CZ120*'EQUIP SUM (UNCLASS)'!I120)+(DA120*'EQUIP SUM (UNCLASS)'!Q120)+(DB120*'EQUIP SUM (UNCLASS)'!E120)+(DC120*'EQUIP SUM (UNCLASS)'!H120)+(DD120*'EQUIP SUM (UNCLASS)'!D120)+(DE120*'EQUIP SUM (UNCLASS)'!F120)+(DF120*'EQUIP SUM (UNCLASS)'!G120)+(DG120*'EQUIP SUM (UNCLASS)'!J120)+(DH120*'EQUIP SUM (UNCLASS)'!L120)+(DI120*'EQUIP SUM (UNCLASS)'!K120)+(DJ120*'EQUIP SUM (UNCLASS)'!T120)</f>
        <v>40</v>
      </c>
      <c r="M120" s="55">
        <f>'EQUIP SUM (UNCLASS)'!R120+'EQUIP SUM (UNCLASS)'!S120</f>
        <v>0</v>
      </c>
      <c r="N120" s="85">
        <f>'EQUIP SUM (UNCLASS)'!R120</f>
        <v>0</v>
      </c>
      <c r="O120" s="85">
        <f>'EQUIP SUM (UNCLASS)'!S120:S282</f>
        <v>0</v>
      </c>
      <c r="P120" s="37">
        <v>0</v>
      </c>
      <c r="Q120" s="37">
        <v>0</v>
      </c>
      <c r="R120" s="85">
        <f t="shared" si="116"/>
        <v>0</v>
      </c>
      <c r="S120" s="85">
        <f t="shared" si="116"/>
        <v>0</v>
      </c>
      <c r="T120" s="85">
        <f t="shared" si="81"/>
        <v>0</v>
      </c>
      <c r="U120" s="55">
        <f t="shared" si="77"/>
        <v>40</v>
      </c>
      <c r="W120" s="37">
        <v>0</v>
      </c>
      <c r="X120" s="37">
        <v>0</v>
      </c>
      <c r="Y120" s="55">
        <f t="shared" si="82"/>
        <v>0</v>
      </c>
      <c r="AA120" s="34">
        <f>W120*'EQUIP SUM (UNCLASS)'!Z120</f>
        <v>0</v>
      </c>
      <c r="AB120" s="61">
        <f>X120*'EQUIP SUM (UNCLASS)'!Z120</f>
        <v>0</v>
      </c>
      <c r="AC120" s="34">
        <f>W120*'EQUIP SUM (UNCLASS)'!AA120</f>
        <v>0</v>
      </c>
      <c r="AD120" s="61">
        <f>X120*'EQUIP SUM (UNCLASS)'!AA120</f>
        <v>0</v>
      </c>
      <c r="AE120" s="34">
        <f>W120*'EQUIP SUM (UNCLASS)'!AB120</f>
        <v>0</v>
      </c>
      <c r="AF120" s="61">
        <f>X120*'EQUIP SUM (UNCLASS)'!AB120</f>
        <v>0</v>
      </c>
      <c r="AH120" s="34">
        <f>W120*'EQUIP SUM (UNCLASS)'!AC120</f>
        <v>0</v>
      </c>
      <c r="AI120" s="61">
        <f>X120*'EQUIP SUM (UNCLASS)'!AC120</f>
        <v>0</v>
      </c>
      <c r="AJ120" s="34">
        <f t="shared" si="117"/>
        <v>0</v>
      </c>
      <c r="AK120" s="61">
        <f t="shared" si="117"/>
        <v>0</v>
      </c>
      <c r="AL120" s="34">
        <f t="shared" si="118"/>
        <v>0</v>
      </c>
      <c r="AM120" s="61">
        <f t="shared" si="118"/>
        <v>0</v>
      </c>
      <c r="AO120" s="28">
        <f>W120*'EQUIP SUM (UNCLASS)'!AE120</f>
        <v>0</v>
      </c>
      <c r="AP120" s="61">
        <f>X120*'EQUIP SUM (UNCLASS)'!AE120</f>
        <v>0</v>
      </c>
      <c r="AQ120" s="28">
        <f>W120*'EQUIP SUM (UNCLASS)'!AF120</f>
        <v>0</v>
      </c>
      <c r="AR120" s="61">
        <f>X120*'EQUIP SUM (UNCLASS)'!AF120</f>
        <v>0</v>
      </c>
      <c r="AS120" s="28">
        <f>W120*'EQUIP SUM (UNCLASS)'!AG120</f>
        <v>0</v>
      </c>
      <c r="AT120" s="61">
        <f>X120*'EQUIP SUM (UNCLASS)'!AG120</f>
        <v>0</v>
      </c>
      <c r="AU120" s="28">
        <f>W120*'EQUIP SUM (UNCLASS)'!AH120</f>
        <v>0</v>
      </c>
      <c r="AV120" s="61">
        <f>X120*'EQUIP SUM (UNCLASS)'!AH120</f>
        <v>0</v>
      </c>
      <c r="AW120" s="28">
        <f>W120*'EQUIP SUM (UNCLASS)'!AI120/2000</f>
        <v>0</v>
      </c>
      <c r="AX120" s="61">
        <f>X120*'EQUIP SUM (UNCLASS)'!AI120/2000</f>
        <v>0</v>
      </c>
      <c r="AY120" s="28">
        <f>W120*'EQUIP SUM (UNCLASS)'!AJ120</f>
        <v>0</v>
      </c>
      <c r="AZ120" s="61">
        <f>X120*'EQUIP SUM (UNCLASS)'!AJ120</f>
        <v>0</v>
      </c>
      <c r="BA120" s="28">
        <f>W120*'EQUIP SUM (UNCLASS)'!AK120</f>
        <v>0</v>
      </c>
      <c r="BB120" s="61">
        <f>X120*'EQUIP SUM (UNCLASS)'!AK120</f>
        <v>0</v>
      </c>
      <c r="BC120" s="28">
        <f>W120*'EQUIP SUM (UNCLASS)'!AL120</f>
        <v>0</v>
      </c>
      <c r="BD120" s="61">
        <f>X120*'EQUIP SUM (UNCLASS)'!AL120</f>
        <v>0</v>
      </c>
      <c r="BE120" s="28">
        <f>W120*'EQUIP SUM (UNCLASS)'!AM120</f>
        <v>0</v>
      </c>
      <c r="BF120" s="61">
        <f>X120*'EQUIP SUM (UNCLASS)'!AM120</f>
        <v>0</v>
      </c>
      <c r="BH120" s="28">
        <f>Y120*'EQUIP SUM (UNCLASS)'!AO120</f>
        <v>0</v>
      </c>
      <c r="BI120" s="61">
        <f>Y120*'EQUIP SUM (UNCLASS)'!AP120</f>
        <v>0</v>
      </c>
      <c r="BJ120" s="28">
        <f>Y120*'EQUIP SUM (UNCLASS)'!AQ120</f>
        <v>0</v>
      </c>
      <c r="BK120" s="61">
        <f>Y120*'EQUIP SUM (UNCLASS)'!AR120</f>
        <v>0</v>
      </c>
      <c r="BL120" s="28">
        <f>Y120*'EQUIP SUM (UNCLASS)'!AS120</f>
        <v>0</v>
      </c>
      <c r="BM120" s="61">
        <f>Y120*'EQUIP SUM (UNCLASS)'!AT120</f>
        <v>0</v>
      </c>
      <c r="BO120" s="28">
        <f>W120*'EQUIP SUM (UNCLASS)'!AX120</f>
        <v>0</v>
      </c>
      <c r="BP120" s="61">
        <f>X120*'EQUIP SUM (UNCLASS)'!AX120</f>
        <v>0</v>
      </c>
      <c r="BQ120" s="28">
        <f>W120*'EQUIP SUM (UNCLASS)'!BB120</f>
        <v>0</v>
      </c>
      <c r="BR120" s="61">
        <f>X120*'EQUIP SUM (UNCLASS)'!BB120</f>
        <v>0</v>
      </c>
      <c r="CX120" s="37">
        <f t="shared" ref="CX120:DJ120" si="143">CX119</f>
        <v>0</v>
      </c>
      <c r="CY120" s="37">
        <f t="shared" si="143"/>
        <v>0</v>
      </c>
      <c r="CZ120" s="37">
        <f t="shared" si="143"/>
        <v>0</v>
      </c>
      <c r="DA120" s="37">
        <f t="shared" si="143"/>
        <v>0</v>
      </c>
      <c r="DB120" s="37">
        <f t="shared" si="143"/>
        <v>1</v>
      </c>
      <c r="DC120" s="37">
        <f t="shared" si="143"/>
        <v>0</v>
      </c>
      <c r="DD120" s="37">
        <f t="shared" si="143"/>
        <v>0</v>
      </c>
      <c r="DE120" s="37">
        <f t="shared" si="143"/>
        <v>0</v>
      </c>
      <c r="DF120" s="37">
        <f t="shared" si="143"/>
        <v>0</v>
      </c>
      <c r="DG120" s="37">
        <f t="shared" si="143"/>
        <v>0</v>
      </c>
      <c r="DH120" s="37">
        <f t="shared" si="143"/>
        <v>0</v>
      </c>
      <c r="DI120" s="37">
        <f t="shared" si="143"/>
        <v>0</v>
      </c>
      <c r="DJ120" s="37">
        <f t="shared" si="143"/>
        <v>0</v>
      </c>
      <c r="DL120" s="29">
        <f t="shared" si="138"/>
        <v>6</v>
      </c>
      <c r="DM120" s="29">
        <f t="shared" si="138"/>
        <v>18</v>
      </c>
      <c r="DN120" s="29">
        <f t="shared" si="138"/>
        <v>10</v>
      </c>
      <c r="DO120" s="29">
        <f t="shared" si="138"/>
        <v>12</v>
      </c>
    </row>
    <row r="121" spans="1:124" x14ac:dyDescent="0.25">
      <c r="A121" s="240"/>
      <c r="B121" s="105"/>
      <c r="C121" s="100"/>
      <c r="D121" s="100"/>
      <c r="E121" s="100"/>
      <c r="F121" s="100"/>
      <c r="G121" s="244"/>
      <c r="I121" s="94" t="s">
        <v>326</v>
      </c>
      <c r="J121" s="94" t="s">
        <v>575</v>
      </c>
      <c r="K121" s="95" t="s">
        <v>576</v>
      </c>
      <c r="L121" s="96">
        <f>(CX121*'EQUIP SUM (UNCLASS)'!M121)+(CY121*'EQUIP SUM (UNCLASS)'!N121)+(CZ121*'EQUIP SUM (UNCLASS)'!I121)+(DA121*'EQUIP SUM (UNCLASS)'!Q121)+(DB121*'EQUIP SUM (UNCLASS)'!E121)+(DC121*'EQUIP SUM (UNCLASS)'!H121)+(DD121*'EQUIP SUM (UNCLASS)'!D121)+(DE121*'EQUIP SUM (UNCLASS)'!F121)+(DF121*'EQUIP SUM (UNCLASS)'!G121)+(DG121*'EQUIP SUM (UNCLASS)'!J121)+(DH121*'EQUIP SUM (UNCLASS)'!L121)+(DI121*'EQUIP SUM (UNCLASS)'!K121)+(DJ121*'EQUIP SUM (UNCLASS)'!T121)</f>
        <v>0</v>
      </c>
      <c r="M121" s="55">
        <f>'EQUIP SUM (UNCLASS)'!R121+'EQUIP SUM (UNCLASS)'!S121</f>
        <v>0</v>
      </c>
      <c r="N121" s="85">
        <f>'EQUIP SUM (UNCLASS)'!R121</f>
        <v>0</v>
      </c>
      <c r="O121" s="85">
        <f>'EQUIP SUM (UNCLASS)'!S121:S283</f>
        <v>0</v>
      </c>
      <c r="P121" s="37">
        <v>0</v>
      </c>
      <c r="Q121" s="37">
        <v>0</v>
      </c>
      <c r="R121" s="85">
        <f t="shared" si="116"/>
        <v>0</v>
      </c>
      <c r="S121" s="85">
        <f t="shared" si="116"/>
        <v>0</v>
      </c>
      <c r="T121" s="85">
        <f t="shared" si="81"/>
        <v>0</v>
      </c>
      <c r="U121" s="55">
        <f t="shared" si="77"/>
        <v>0</v>
      </c>
      <c r="W121" s="37">
        <v>0</v>
      </c>
      <c r="X121" s="37">
        <v>0</v>
      </c>
      <c r="Y121" s="55">
        <f t="shared" si="82"/>
        <v>0</v>
      </c>
      <c r="AA121" s="34">
        <f>W121*'EQUIP SUM (UNCLASS)'!Z121</f>
        <v>0</v>
      </c>
      <c r="AB121" s="61">
        <f>X121*'EQUIP SUM (UNCLASS)'!Z121</f>
        <v>0</v>
      </c>
      <c r="AC121" s="34">
        <f>W121*'EQUIP SUM (UNCLASS)'!AA121</f>
        <v>0</v>
      </c>
      <c r="AD121" s="61">
        <f>X121*'EQUIP SUM (UNCLASS)'!AA121</f>
        <v>0</v>
      </c>
      <c r="AE121" s="34">
        <f>W121*'EQUIP SUM (UNCLASS)'!AB121</f>
        <v>0</v>
      </c>
      <c r="AF121" s="61">
        <f>X121*'EQUIP SUM (UNCLASS)'!AB121</f>
        <v>0</v>
      </c>
      <c r="AH121" s="34">
        <f>W121*'EQUIP SUM (UNCLASS)'!AC121</f>
        <v>0</v>
      </c>
      <c r="AI121" s="61">
        <f>X121*'EQUIP SUM (UNCLASS)'!AC121</f>
        <v>0</v>
      </c>
      <c r="AJ121" s="34">
        <f t="shared" si="117"/>
        <v>0</v>
      </c>
      <c r="AK121" s="61">
        <f t="shared" si="117"/>
        <v>0</v>
      </c>
      <c r="AL121" s="34">
        <f t="shared" si="118"/>
        <v>0</v>
      </c>
      <c r="AM121" s="61">
        <f t="shared" si="118"/>
        <v>0</v>
      </c>
      <c r="AO121" s="28">
        <f>W121*'EQUIP SUM (UNCLASS)'!AE121</f>
        <v>0</v>
      </c>
      <c r="AP121" s="61">
        <f>X121*'EQUIP SUM (UNCLASS)'!AE121</f>
        <v>0</v>
      </c>
      <c r="AQ121" s="28">
        <f>W121*'EQUIP SUM (UNCLASS)'!AF121</f>
        <v>0</v>
      </c>
      <c r="AR121" s="61">
        <f>X121*'EQUIP SUM (UNCLASS)'!AF121</f>
        <v>0</v>
      </c>
      <c r="AS121" s="28">
        <f>W121*'EQUIP SUM (UNCLASS)'!AG121</f>
        <v>0</v>
      </c>
      <c r="AT121" s="61">
        <f>X121*'EQUIP SUM (UNCLASS)'!AG121</f>
        <v>0</v>
      </c>
      <c r="AU121" s="28">
        <f>W121*'EQUIP SUM (UNCLASS)'!AH121</f>
        <v>0</v>
      </c>
      <c r="AV121" s="61">
        <f>X121*'EQUIP SUM (UNCLASS)'!AH121</f>
        <v>0</v>
      </c>
      <c r="AW121" s="28">
        <f>W121*'EQUIP SUM (UNCLASS)'!AI121/2000</f>
        <v>0</v>
      </c>
      <c r="AX121" s="61">
        <f>X121*'EQUIP SUM (UNCLASS)'!AI121/2000</f>
        <v>0</v>
      </c>
      <c r="AY121" s="28">
        <f>W121*'EQUIP SUM (UNCLASS)'!AJ121</f>
        <v>0</v>
      </c>
      <c r="AZ121" s="61">
        <f>X121*'EQUIP SUM (UNCLASS)'!AJ121</f>
        <v>0</v>
      </c>
      <c r="BA121" s="28">
        <f>W121*'EQUIP SUM (UNCLASS)'!AK121</f>
        <v>0</v>
      </c>
      <c r="BB121" s="61">
        <f>X121*'EQUIP SUM (UNCLASS)'!AK121</f>
        <v>0</v>
      </c>
      <c r="BC121" s="28">
        <f>W121*'EQUIP SUM (UNCLASS)'!AL121</f>
        <v>0</v>
      </c>
      <c r="BD121" s="61">
        <f>X121*'EQUIP SUM (UNCLASS)'!AL121</f>
        <v>0</v>
      </c>
      <c r="BE121" s="28">
        <f>W121*'EQUIP SUM (UNCLASS)'!AM121</f>
        <v>0</v>
      </c>
      <c r="BF121" s="61">
        <f>X121*'EQUIP SUM (UNCLASS)'!AM121</f>
        <v>0</v>
      </c>
      <c r="BH121" s="28">
        <f>Y121*'EQUIP SUM (UNCLASS)'!AO121</f>
        <v>0</v>
      </c>
      <c r="BI121" s="61">
        <f>Y121*'EQUIP SUM (UNCLASS)'!AP121</f>
        <v>0</v>
      </c>
      <c r="BJ121" s="28">
        <f>Y121*'EQUIP SUM (UNCLASS)'!AQ121</f>
        <v>0</v>
      </c>
      <c r="BK121" s="61">
        <f>Y121*'EQUIP SUM (UNCLASS)'!AR121</f>
        <v>0</v>
      </c>
      <c r="BL121" s="28">
        <f>Y121*'EQUIP SUM (UNCLASS)'!AS121</f>
        <v>0</v>
      </c>
      <c r="BM121" s="61">
        <f>Y121*'EQUIP SUM (UNCLASS)'!AT121</f>
        <v>0</v>
      </c>
      <c r="BO121" s="28">
        <f>W121*'EQUIP SUM (UNCLASS)'!AX121</f>
        <v>0</v>
      </c>
      <c r="BP121" s="61">
        <f>X121*'EQUIP SUM (UNCLASS)'!AX121</f>
        <v>0</v>
      </c>
      <c r="BQ121" s="28">
        <f>W121*'EQUIP SUM (UNCLASS)'!BB121</f>
        <v>0</v>
      </c>
      <c r="BR121" s="61">
        <f>X121*'EQUIP SUM (UNCLASS)'!BB121</f>
        <v>0</v>
      </c>
      <c r="CX121" s="37">
        <f t="shared" ref="CX121:DJ121" si="144">CX119</f>
        <v>0</v>
      </c>
      <c r="CY121" s="37">
        <f t="shared" si="144"/>
        <v>0</v>
      </c>
      <c r="CZ121" s="37">
        <f t="shared" si="144"/>
        <v>0</v>
      </c>
      <c r="DA121" s="37">
        <f t="shared" si="144"/>
        <v>0</v>
      </c>
      <c r="DB121" s="37">
        <f t="shared" si="144"/>
        <v>1</v>
      </c>
      <c r="DC121" s="37">
        <f t="shared" si="144"/>
        <v>0</v>
      </c>
      <c r="DD121" s="37">
        <f t="shared" si="144"/>
        <v>0</v>
      </c>
      <c r="DE121" s="37">
        <f t="shared" si="144"/>
        <v>0</v>
      </c>
      <c r="DF121" s="37">
        <f t="shared" si="144"/>
        <v>0</v>
      </c>
      <c r="DG121" s="37">
        <f t="shared" si="144"/>
        <v>0</v>
      </c>
      <c r="DH121" s="37">
        <f t="shared" si="144"/>
        <v>0</v>
      </c>
      <c r="DI121" s="37">
        <f t="shared" si="144"/>
        <v>0</v>
      </c>
      <c r="DJ121" s="37">
        <f t="shared" si="144"/>
        <v>0</v>
      </c>
      <c r="DL121" s="29">
        <f t="shared" si="138"/>
        <v>6</v>
      </c>
      <c r="DM121" s="29">
        <f t="shared" si="138"/>
        <v>18</v>
      </c>
      <c r="DN121" s="29">
        <f t="shared" si="138"/>
        <v>10</v>
      </c>
      <c r="DO121" s="29">
        <f t="shared" si="138"/>
        <v>12</v>
      </c>
    </row>
    <row r="122" spans="1:124" x14ac:dyDescent="0.25">
      <c r="A122" s="240"/>
      <c r="B122" s="102" t="s">
        <v>550</v>
      </c>
      <c r="C122" s="103">
        <f>BO167</f>
        <v>0</v>
      </c>
      <c r="D122" s="103">
        <f>BP167</f>
        <v>0</v>
      </c>
      <c r="E122" s="103">
        <f t="shared" si="140"/>
        <v>0</v>
      </c>
      <c r="F122" s="100"/>
      <c r="G122" s="244"/>
      <c r="I122" s="94" t="s">
        <v>327</v>
      </c>
      <c r="J122" s="94" t="s">
        <v>49</v>
      </c>
      <c r="K122" s="95" t="s">
        <v>574</v>
      </c>
      <c r="L122" s="96">
        <f>(CX122*'EQUIP SUM (UNCLASS)'!M122)+(CY122*'EQUIP SUM (UNCLASS)'!N122)+(CZ122*'EQUIP SUM (UNCLASS)'!I122)+(DA122*'EQUIP SUM (UNCLASS)'!Q122)+(DB122*'EQUIP SUM (UNCLASS)'!E122)+(DC122*'EQUIP SUM (UNCLASS)'!H122)+(DD122*'EQUIP SUM (UNCLASS)'!D122)+(DE122*'EQUIP SUM (UNCLASS)'!F122)+(DF122*'EQUIP SUM (UNCLASS)'!G122)+(DG122*'EQUIP SUM (UNCLASS)'!J122)+(DH122*'EQUIP SUM (UNCLASS)'!L122)+(DI122*'EQUIP SUM (UNCLASS)'!K122)+(DJ122*'EQUIP SUM (UNCLASS)'!T122)</f>
        <v>0</v>
      </c>
      <c r="M122" s="55">
        <f>'EQUIP SUM (UNCLASS)'!R122+'EQUIP SUM (UNCLASS)'!S122</f>
        <v>8</v>
      </c>
      <c r="N122" s="85">
        <f>'EQUIP SUM (UNCLASS)'!R122</f>
        <v>4</v>
      </c>
      <c r="O122" s="85">
        <f>'EQUIP SUM (UNCLASS)'!S122:S284</f>
        <v>4</v>
      </c>
      <c r="P122" s="37">
        <v>4</v>
      </c>
      <c r="Q122" s="37">
        <v>4</v>
      </c>
      <c r="R122" s="85">
        <f t="shared" si="116"/>
        <v>0</v>
      </c>
      <c r="S122" s="85">
        <f t="shared" si="116"/>
        <v>0</v>
      </c>
      <c r="T122" s="85">
        <f t="shared" si="81"/>
        <v>0</v>
      </c>
      <c r="U122" s="55">
        <f t="shared" si="77"/>
        <v>-8</v>
      </c>
      <c r="W122" s="37">
        <v>0</v>
      </c>
      <c r="X122" s="37">
        <v>0</v>
      </c>
      <c r="Y122" s="55">
        <f t="shared" si="82"/>
        <v>0</v>
      </c>
      <c r="AA122" s="34">
        <f>W122*'EQUIP SUM (UNCLASS)'!Z122</f>
        <v>0</v>
      </c>
      <c r="AB122" s="61">
        <f>X122*'EQUIP SUM (UNCLASS)'!Z122</f>
        <v>0</v>
      </c>
      <c r="AC122" s="34">
        <f>W122*'EQUIP SUM (UNCLASS)'!AA122</f>
        <v>0</v>
      </c>
      <c r="AD122" s="61">
        <f>X122*'EQUIP SUM (UNCLASS)'!AA122</f>
        <v>0</v>
      </c>
      <c r="AE122" s="34">
        <f>W122*'EQUIP SUM (UNCLASS)'!AB122</f>
        <v>0</v>
      </c>
      <c r="AF122" s="61">
        <f>X122*'EQUIP SUM (UNCLASS)'!AB122</f>
        <v>0</v>
      </c>
      <c r="AH122" s="34">
        <f>W122*'EQUIP SUM (UNCLASS)'!AC122</f>
        <v>0</v>
      </c>
      <c r="AI122" s="61">
        <f>X122*'EQUIP SUM (UNCLASS)'!AC122</f>
        <v>0</v>
      </c>
      <c r="AJ122" s="34">
        <f t="shared" si="117"/>
        <v>0</v>
      </c>
      <c r="AK122" s="61">
        <f t="shared" si="117"/>
        <v>0</v>
      </c>
      <c r="AL122" s="34">
        <f t="shared" si="118"/>
        <v>0</v>
      </c>
      <c r="AM122" s="61">
        <f t="shared" si="118"/>
        <v>0</v>
      </c>
      <c r="AO122" s="28">
        <f>W122*'EQUIP SUM (UNCLASS)'!AE122</f>
        <v>0</v>
      </c>
      <c r="AP122" s="61">
        <f>X122*'EQUIP SUM (UNCLASS)'!AE122</f>
        <v>0</v>
      </c>
      <c r="AQ122" s="28">
        <f>W122*'EQUIP SUM (UNCLASS)'!AF122</f>
        <v>0</v>
      </c>
      <c r="AR122" s="61">
        <f>X122*'EQUIP SUM (UNCLASS)'!AF122</f>
        <v>0</v>
      </c>
      <c r="AS122" s="28">
        <f>W122*'EQUIP SUM (UNCLASS)'!AG122</f>
        <v>0</v>
      </c>
      <c r="AT122" s="61">
        <f>X122*'EQUIP SUM (UNCLASS)'!AG122</f>
        <v>0</v>
      </c>
      <c r="AU122" s="28">
        <f>W122*'EQUIP SUM (UNCLASS)'!AH122</f>
        <v>0</v>
      </c>
      <c r="AV122" s="61">
        <f>X122*'EQUIP SUM (UNCLASS)'!AH122</f>
        <v>0</v>
      </c>
      <c r="AW122" s="28">
        <f>W122*'EQUIP SUM (UNCLASS)'!AI122/2000</f>
        <v>0</v>
      </c>
      <c r="AX122" s="61">
        <f>X122*'EQUIP SUM (UNCLASS)'!AI122/2000</f>
        <v>0</v>
      </c>
      <c r="AY122" s="28">
        <f>W122*'EQUIP SUM (UNCLASS)'!AJ122</f>
        <v>0</v>
      </c>
      <c r="AZ122" s="61">
        <f>X122*'EQUIP SUM (UNCLASS)'!AJ122</f>
        <v>0</v>
      </c>
      <c r="BA122" s="28">
        <f>W122*'EQUIP SUM (UNCLASS)'!AK122</f>
        <v>0</v>
      </c>
      <c r="BB122" s="61">
        <f>X122*'EQUIP SUM (UNCLASS)'!AK122</f>
        <v>0</v>
      </c>
      <c r="BC122" s="28">
        <f>W122*'EQUIP SUM (UNCLASS)'!AL122</f>
        <v>0</v>
      </c>
      <c r="BD122" s="61">
        <f>X122*'EQUIP SUM (UNCLASS)'!AL122</f>
        <v>0</v>
      </c>
      <c r="BE122" s="28">
        <f>W122*'EQUIP SUM (UNCLASS)'!AM122</f>
        <v>0</v>
      </c>
      <c r="BF122" s="61">
        <f>X122*'EQUIP SUM (UNCLASS)'!AM122</f>
        <v>0</v>
      </c>
      <c r="BH122" s="28">
        <f>Y122*'EQUIP SUM (UNCLASS)'!AO122</f>
        <v>0</v>
      </c>
      <c r="BI122" s="61">
        <f>Y122*'EQUIP SUM (UNCLASS)'!AP122</f>
        <v>0</v>
      </c>
      <c r="BJ122" s="28">
        <f>Y122*'EQUIP SUM (UNCLASS)'!AQ122</f>
        <v>0</v>
      </c>
      <c r="BK122" s="61">
        <f>Y122*'EQUIP SUM (UNCLASS)'!AR122</f>
        <v>0</v>
      </c>
      <c r="BL122" s="28">
        <f>Y122*'EQUIP SUM (UNCLASS)'!AS122</f>
        <v>0</v>
      </c>
      <c r="BM122" s="61">
        <f>Y122*'EQUIP SUM (UNCLASS)'!AT122</f>
        <v>0</v>
      </c>
      <c r="BO122" s="28">
        <f>W122*'EQUIP SUM (UNCLASS)'!AX122</f>
        <v>0</v>
      </c>
      <c r="BP122" s="61">
        <f>X122*'EQUIP SUM (UNCLASS)'!AX122</f>
        <v>0</v>
      </c>
      <c r="BQ122" s="28">
        <f>W122*'EQUIP SUM (UNCLASS)'!BB122</f>
        <v>0</v>
      </c>
      <c r="BR122" s="61">
        <f>X122*'EQUIP SUM (UNCLASS)'!BB122</f>
        <v>0</v>
      </c>
      <c r="CX122" s="37">
        <f t="shared" ref="CX122:DJ122" si="145">CX121</f>
        <v>0</v>
      </c>
      <c r="CY122" s="37">
        <f t="shared" si="145"/>
        <v>0</v>
      </c>
      <c r="CZ122" s="37">
        <f t="shared" si="145"/>
        <v>0</v>
      </c>
      <c r="DA122" s="37">
        <f t="shared" si="145"/>
        <v>0</v>
      </c>
      <c r="DB122" s="37">
        <f t="shared" si="145"/>
        <v>1</v>
      </c>
      <c r="DC122" s="37">
        <f t="shared" si="145"/>
        <v>0</v>
      </c>
      <c r="DD122" s="37">
        <f t="shared" si="145"/>
        <v>0</v>
      </c>
      <c r="DE122" s="37">
        <f t="shared" si="145"/>
        <v>0</v>
      </c>
      <c r="DF122" s="37">
        <f t="shared" si="145"/>
        <v>0</v>
      </c>
      <c r="DG122" s="37">
        <f t="shared" si="145"/>
        <v>0</v>
      </c>
      <c r="DH122" s="37">
        <f t="shared" si="145"/>
        <v>0</v>
      </c>
      <c r="DI122" s="37">
        <f t="shared" si="145"/>
        <v>0</v>
      </c>
      <c r="DJ122" s="37">
        <f t="shared" si="145"/>
        <v>0</v>
      </c>
      <c r="DL122" s="29">
        <f t="shared" si="138"/>
        <v>6</v>
      </c>
      <c r="DM122" s="29">
        <f t="shared" si="138"/>
        <v>18</v>
      </c>
      <c r="DN122" s="29">
        <f t="shared" si="138"/>
        <v>10</v>
      </c>
      <c r="DO122" s="29">
        <f t="shared" si="138"/>
        <v>12</v>
      </c>
    </row>
    <row r="123" spans="1:124" x14ac:dyDescent="0.25">
      <c r="A123" s="240"/>
      <c r="B123" s="102" t="s">
        <v>551</v>
      </c>
      <c r="C123" s="103">
        <f>BQ167</f>
        <v>0</v>
      </c>
      <c r="D123" s="103">
        <f>BR167</f>
        <v>0</v>
      </c>
      <c r="E123" s="103">
        <f t="shared" si="140"/>
        <v>0</v>
      </c>
      <c r="F123" s="100"/>
      <c r="G123" s="244"/>
      <c r="I123" s="94" t="s">
        <v>328</v>
      </c>
      <c r="J123" s="94" t="s">
        <v>52</v>
      </c>
      <c r="K123" s="95" t="s">
        <v>88</v>
      </c>
      <c r="L123" s="96">
        <f>(CX123*'EQUIP SUM (UNCLASS)'!M123)+(CY123*'EQUIP SUM (UNCLASS)'!N123)+(CZ123*'EQUIP SUM (UNCLASS)'!I123)+(DA123*'EQUIP SUM (UNCLASS)'!Q123)+(DB123*'EQUIP SUM (UNCLASS)'!E123)+(DC123*'EQUIP SUM (UNCLASS)'!H123)+(DD123*'EQUIP SUM (UNCLASS)'!D123)+(DE123*'EQUIP SUM (UNCLASS)'!F123)+(DF123*'EQUIP SUM (UNCLASS)'!G123)+(DG123*'EQUIP SUM (UNCLASS)'!J123)+(DH123*'EQUIP SUM (UNCLASS)'!L123)+(DI123*'EQUIP SUM (UNCLASS)'!K123)+(DJ123*'EQUIP SUM (UNCLASS)'!T123)</f>
        <v>0</v>
      </c>
      <c r="M123" s="55">
        <f>'EQUIP SUM (UNCLASS)'!R123+'EQUIP SUM (UNCLASS)'!S123</f>
        <v>8</v>
      </c>
      <c r="N123" s="85">
        <f>'EQUIP SUM (UNCLASS)'!R123</f>
        <v>4</v>
      </c>
      <c r="O123" s="85">
        <f>'EQUIP SUM (UNCLASS)'!S123:S285</f>
        <v>4</v>
      </c>
      <c r="P123" s="37">
        <v>4</v>
      </c>
      <c r="Q123" s="37">
        <v>4</v>
      </c>
      <c r="R123" s="85">
        <f t="shared" si="116"/>
        <v>0</v>
      </c>
      <c r="S123" s="85">
        <f t="shared" si="116"/>
        <v>0</v>
      </c>
      <c r="T123" s="85">
        <f t="shared" si="81"/>
        <v>0</v>
      </c>
      <c r="U123" s="55">
        <f t="shared" si="77"/>
        <v>-8</v>
      </c>
      <c r="W123" s="37">
        <v>0</v>
      </c>
      <c r="X123" s="37">
        <v>0</v>
      </c>
      <c r="Y123" s="55">
        <f t="shared" si="82"/>
        <v>0</v>
      </c>
      <c r="AA123" s="34">
        <f>W123*'EQUIP SUM (UNCLASS)'!Z123</f>
        <v>0</v>
      </c>
      <c r="AB123" s="61">
        <f>X123*'EQUIP SUM (UNCLASS)'!Z123</f>
        <v>0</v>
      </c>
      <c r="AC123" s="34">
        <f>W123*'EQUIP SUM (UNCLASS)'!AA123</f>
        <v>0</v>
      </c>
      <c r="AD123" s="61">
        <f>X123*'EQUIP SUM (UNCLASS)'!AA123</f>
        <v>0</v>
      </c>
      <c r="AE123" s="34">
        <f>W123*'EQUIP SUM (UNCLASS)'!AB123</f>
        <v>0</v>
      </c>
      <c r="AF123" s="61">
        <f>X123*'EQUIP SUM (UNCLASS)'!AB123</f>
        <v>0</v>
      </c>
      <c r="AH123" s="34">
        <f>W123*'EQUIP SUM (UNCLASS)'!AC123</f>
        <v>0</v>
      </c>
      <c r="AI123" s="61">
        <f>X123*'EQUIP SUM (UNCLASS)'!AC123</f>
        <v>0</v>
      </c>
      <c r="AJ123" s="34">
        <f t="shared" si="117"/>
        <v>0</v>
      </c>
      <c r="AK123" s="61">
        <f t="shared" si="117"/>
        <v>0</v>
      </c>
      <c r="AL123" s="34">
        <f t="shared" si="118"/>
        <v>0</v>
      </c>
      <c r="AM123" s="61">
        <f t="shared" si="118"/>
        <v>0</v>
      </c>
      <c r="AO123" s="28">
        <f>W123*'EQUIP SUM (UNCLASS)'!AE123</f>
        <v>0</v>
      </c>
      <c r="AP123" s="61">
        <f>X123*'EQUIP SUM (UNCLASS)'!AE123</f>
        <v>0</v>
      </c>
      <c r="AQ123" s="28">
        <f>W123*'EQUIP SUM (UNCLASS)'!AF123</f>
        <v>0</v>
      </c>
      <c r="AR123" s="61">
        <f>X123*'EQUIP SUM (UNCLASS)'!AF123</f>
        <v>0</v>
      </c>
      <c r="AS123" s="28">
        <f>W123*'EQUIP SUM (UNCLASS)'!AG123</f>
        <v>0</v>
      </c>
      <c r="AT123" s="61">
        <f>X123*'EQUIP SUM (UNCLASS)'!AG123</f>
        <v>0</v>
      </c>
      <c r="AU123" s="28">
        <f>W123*'EQUIP SUM (UNCLASS)'!AH123</f>
        <v>0</v>
      </c>
      <c r="AV123" s="61">
        <f>X123*'EQUIP SUM (UNCLASS)'!AH123</f>
        <v>0</v>
      </c>
      <c r="AW123" s="28">
        <f>W123*'EQUIP SUM (UNCLASS)'!AI123/2000</f>
        <v>0</v>
      </c>
      <c r="AX123" s="61">
        <f>X123*'EQUIP SUM (UNCLASS)'!AI123/2000</f>
        <v>0</v>
      </c>
      <c r="AY123" s="28">
        <f>W123*'EQUIP SUM (UNCLASS)'!AJ123</f>
        <v>0</v>
      </c>
      <c r="AZ123" s="61">
        <f>X123*'EQUIP SUM (UNCLASS)'!AJ123</f>
        <v>0</v>
      </c>
      <c r="BA123" s="28">
        <f>W123*'EQUIP SUM (UNCLASS)'!AK123</f>
        <v>0</v>
      </c>
      <c r="BB123" s="61">
        <f>X123*'EQUIP SUM (UNCLASS)'!AK123</f>
        <v>0</v>
      </c>
      <c r="BC123" s="28">
        <f>W123*'EQUIP SUM (UNCLASS)'!AL123</f>
        <v>0</v>
      </c>
      <c r="BD123" s="61">
        <f>X123*'EQUIP SUM (UNCLASS)'!AL123</f>
        <v>0</v>
      </c>
      <c r="BE123" s="28">
        <f>W123*'EQUIP SUM (UNCLASS)'!AM123</f>
        <v>0</v>
      </c>
      <c r="BF123" s="61">
        <f>X123*'EQUIP SUM (UNCLASS)'!AM123</f>
        <v>0</v>
      </c>
      <c r="BH123" s="28">
        <f>Y123*'EQUIP SUM (UNCLASS)'!AO123</f>
        <v>0</v>
      </c>
      <c r="BI123" s="61">
        <f>Y123*'EQUIP SUM (UNCLASS)'!AP123</f>
        <v>0</v>
      </c>
      <c r="BJ123" s="28">
        <f>Y123*'EQUIP SUM (UNCLASS)'!AQ123</f>
        <v>0</v>
      </c>
      <c r="BK123" s="61">
        <f>Y123*'EQUIP SUM (UNCLASS)'!AR123</f>
        <v>0</v>
      </c>
      <c r="BL123" s="28">
        <f>Y123*'EQUIP SUM (UNCLASS)'!AS123</f>
        <v>0</v>
      </c>
      <c r="BM123" s="61">
        <f>Y123*'EQUIP SUM (UNCLASS)'!AT123</f>
        <v>0</v>
      </c>
      <c r="BO123" s="28">
        <f>W123*'EQUIP SUM (UNCLASS)'!AX123</f>
        <v>0</v>
      </c>
      <c r="BP123" s="61">
        <f>X123*'EQUIP SUM (UNCLASS)'!AX123</f>
        <v>0</v>
      </c>
      <c r="BQ123" s="28">
        <f>W123*'EQUIP SUM (UNCLASS)'!BB123</f>
        <v>0</v>
      </c>
      <c r="BR123" s="61">
        <f>X123*'EQUIP SUM (UNCLASS)'!BB123</f>
        <v>0</v>
      </c>
      <c r="CX123" s="37">
        <f t="shared" ref="CX123:DJ123" si="146">CX121</f>
        <v>0</v>
      </c>
      <c r="CY123" s="37">
        <f t="shared" si="146"/>
        <v>0</v>
      </c>
      <c r="CZ123" s="37">
        <f t="shared" si="146"/>
        <v>0</v>
      </c>
      <c r="DA123" s="37">
        <f t="shared" si="146"/>
        <v>0</v>
      </c>
      <c r="DB123" s="37">
        <f t="shared" si="146"/>
        <v>1</v>
      </c>
      <c r="DC123" s="37">
        <f t="shared" si="146"/>
        <v>0</v>
      </c>
      <c r="DD123" s="37">
        <f t="shared" si="146"/>
        <v>0</v>
      </c>
      <c r="DE123" s="37">
        <f t="shared" si="146"/>
        <v>0</v>
      </c>
      <c r="DF123" s="37">
        <f t="shared" si="146"/>
        <v>0</v>
      </c>
      <c r="DG123" s="37">
        <f t="shared" si="146"/>
        <v>0</v>
      </c>
      <c r="DH123" s="37">
        <f t="shared" si="146"/>
        <v>0</v>
      </c>
      <c r="DI123" s="37">
        <f t="shared" si="146"/>
        <v>0</v>
      </c>
      <c r="DJ123" s="37">
        <f t="shared" si="146"/>
        <v>0</v>
      </c>
      <c r="DL123" s="29">
        <f t="shared" si="138"/>
        <v>6</v>
      </c>
      <c r="DM123" s="29">
        <f t="shared" si="138"/>
        <v>18</v>
      </c>
      <c r="DN123" s="29">
        <f t="shared" si="138"/>
        <v>10</v>
      </c>
      <c r="DO123" s="29">
        <f t="shared" si="138"/>
        <v>12</v>
      </c>
      <c r="DQ123" s="28">
        <f>DL123*DM123/'EQUIP SUM (UNCLASS)'!AD123</f>
        <v>18.94736842105263</v>
      </c>
      <c r="DR123" s="28">
        <f>DL123*DM123/'EQUIP SUM (UNCLASS)'!AD123</f>
        <v>18.94736842105263</v>
      </c>
      <c r="DS123" s="28">
        <f>DN123*DO123/'EQUIP SUM (UNCLASS)'!AD123</f>
        <v>21.052631578947366</v>
      </c>
      <c r="DT123" s="28">
        <f>DN123*DO123/'EQUIP SUM (UNCLASS)'!AD123</f>
        <v>21.052631578947366</v>
      </c>
    </row>
    <row r="124" spans="1:124" x14ac:dyDescent="0.25">
      <c r="A124" s="241"/>
      <c r="B124" s="105"/>
      <c r="C124" s="100"/>
      <c r="D124" s="100"/>
      <c r="E124" s="100"/>
      <c r="F124" s="100"/>
      <c r="G124" s="245"/>
      <c r="I124" s="94" t="s">
        <v>329</v>
      </c>
      <c r="J124" s="94" t="s">
        <v>53</v>
      </c>
      <c r="K124" s="95" t="s">
        <v>88</v>
      </c>
      <c r="L124" s="96">
        <f>(CX124*'EQUIP SUM (UNCLASS)'!M124)+(CY124*'EQUIP SUM (UNCLASS)'!N124)+(CZ124*'EQUIP SUM (UNCLASS)'!I124)+(DA124*'EQUIP SUM (UNCLASS)'!Q124)+(DB124*'EQUIP SUM (UNCLASS)'!E124)+(DC124*'EQUIP SUM (UNCLASS)'!H124)+(DD124*'EQUIP SUM (UNCLASS)'!D124)+(DE124*'EQUIP SUM (UNCLASS)'!F124)+(DF124*'EQUIP SUM (UNCLASS)'!G124)+(DG124*'EQUIP SUM (UNCLASS)'!J124)+(DH124*'EQUIP SUM (UNCLASS)'!L124)+(DI124*'EQUIP SUM (UNCLASS)'!K124)+(DJ124*'EQUIP SUM (UNCLASS)'!T124)</f>
        <v>0</v>
      </c>
      <c r="M124" s="55">
        <f>'EQUIP SUM (UNCLASS)'!R124+'EQUIP SUM (UNCLASS)'!S124</f>
        <v>2</v>
      </c>
      <c r="N124" s="85">
        <f>'EQUIP SUM (UNCLASS)'!R124</f>
        <v>1</v>
      </c>
      <c r="O124" s="85">
        <f>'EQUIP SUM (UNCLASS)'!S124:S286</f>
        <v>1</v>
      </c>
      <c r="P124" s="37">
        <v>1</v>
      </c>
      <c r="Q124" s="37">
        <v>1</v>
      </c>
      <c r="R124" s="85">
        <f t="shared" si="116"/>
        <v>0</v>
      </c>
      <c r="S124" s="85">
        <f t="shared" si="116"/>
        <v>0</v>
      </c>
      <c r="T124" s="85">
        <f t="shared" si="81"/>
        <v>0</v>
      </c>
      <c r="U124" s="55">
        <f t="shared" si="77"/>
        <v>-2</v>
      </c>
      <c r="W124" s="37">
        <v>0</v>
      </c>
      <c r="X124" s="37">
        <v>0</v>
      </c>
      <c r="Y124" s="55">
        <f t="shared" si="82"/>
        <v>0</v>
      </c>
      <c r="AA124" s="34">
        <f>W124*'EQUIP SUM (UNCLASS)'!Z124</f>
        <v>0</v>
      </c>
      <c r="AB124" s="61">
        <f>X124*'EQUIP SUM (UNCLASS)'!Z124</f>
        <v>0</v>
      </c>
      <c r="AC124" s="34">
        <f>W124*'EQUIP SUM (UNCLASS)'!AA124</f>
        <v>0</v>
      </c>
      <c r="AD124" s="61">
        <f>X124*'EQUIP SUM (UNCLASS)'!AA124</f>
        <v>0</v>
      </c>
      <c r="AE124" s="34">
        <f>W124*'EQUIP SUM (UNCLASS)'!AB124</f>
        <v>0</v>
      </c>
      <c r="AF124" s="61">
        <f>X124*'EQUIP SUM (UNCLASS)'!AB124</f>
        <v>0</v>
      </c>
      <c r="AH124" s="34">
        <f>W124*'EQUIP SUM (UNCLASS)'!AC124</f>
        <v>0</v>
      </c>
      <c r="AI124" s="61">
        <f>X124*'EQUIP SUM (UNCLASS)'!AC124</f>
        <v>0</v>
      </c>
      <c r="AJ124" s="34">
        <f t="shared" si="117"/>
        <v>0</v>
      </c>
      <c r="AK124" s="61">
        <f t="shared" si="117"/>
        <v>0</v>
      </c>
      <c r="AL124" s="34">
        <f t="shared" si="118"/>
        <v>0</v>
      </c>
      <c r="AM124" s="61">
        <f t="shared" si="118"/>
        <v>0</v>
      </c>
      <c r="AO124" s="28">
        <f>W124*'EQUIP SUM (UNCLASS)'!AE124</f>
        <v>0</v>
      </c>
      <c r="AP124" s="61">
        <f>X124*'EQUIP SUM (UNCLASS)'!AE124</f>
        <v>0</v>
      </c>
      <c r="AQ124" s="28">
        <f>W124*'EQUIP SUM (UNCLASS)'!AF124</f>
        <v>0</v>
      </c>
      <c r="AR124" s="61">
        <f>X124*'EQUIP SUM (UNCLASS)'!AF124</f>
        <v>0</v>
      </c>
      <c r="AS124" s="28">
        <f>W124*'EQUIP SUM (UNCLASS)'!AG124</f>
        <v>0</v>
      </c>
      <c r="AT124" s="61">
        <f>X124*'EQUIP SUM (UNCLASS)'!AG124</f>
        <v>0</v>
      </c>
      <c r="AU124" s="28">
        <f>W124*'EQUIP SUM (UNCLASS)'!AH124</f>
        <v>0</v>
      </c>
      <c r="AV124" s="61">
        <f>X124*'EQUIP SUM (UNCLASS)'!AH124</f>
        <v>0</v>
      </c>
      <c r="AW124" s="28">
        <f>W124*'EQUIP SUM (UNCLASS)'!AI124/2000</f>
        <v>0</v>
      </c>
      <c r="AX124" s="61">
        <f>X124*'EQUIP SUM (UNCLASS)'!AI124/2000</f>
        <v>0</v>
      </c>
      <c r="AY124" s="28">
        <f>W124*'EQUIP SUM (UNCLASS)'!AJ124</f>
        <v>0</v>
      </c>
      <c r="AZ124" s="61">
        <f>X124*'EQUIP SUM (UNCLASS)'!AJ124</f>
        <v>0</v>
      </c>
      <c r="BA124" s="28">
        <f>W124*'EQUIP SUM (UNCLASS)'!AK124</f>
        <v>0</v>
      </c>
      <c r="BB124" s="61">
        <f>X124*'EQUIP SUM (UNCLASS)'!AK124</f>
        <v>0</v>
      </c>
      <c r="BC124" s="28">
        <f>W124*'EQUIP SUM (UNCLASS)'!AL124</f>
        <v>0</v>
      </c>
      <c r="BD124" s="61">
        <f>X124*'EQUIP SUM (UNCLASS)'!AL124</f>
        <v>0</v>
      </c>
      <c r="BE124" s="28">
        <f>W124*'EQUIP SUM (UNCLASS)'!AM124</f>
        <v>0</v>
      </c>
      <c r="BF124" s="61">
        <f>X124*'EQUIP SUM (UNCLASS)'!AM124</f>
        <v>0</v>
      </c>
      <c r="BH124" s="28">
        <f>Y124*'EQUIP SUM (UNCLASS)'!AO124</f>
        <v>0</v>
      </c>
      <c r="BI124" s="61">
        <f>Y124*'EQUIP SUM (UNCLASS)'!AP124</f>
        <v>0</v>
      </c>
      <c r="BJ124" s="28">
        <f>Y124*'EQUIP SUM (UNCLASS)'!AQ124</f>
        <v>0</v>
      </c>
      <c r="BK124" s="61">
        <f>Y124*'EQUIP SUM (UNCLASS)'!AR124</f>
        <v>0</v>
      </c>
      <c r="BL124" s="28">
        <f>Y124*'EQUIP SUM (UNCLASS)'!AS124</f>
        <v>0</v>
      </c>
      <c r="BM124" s="61">
        <f>Y124*'EQUIP SUM (UNCLASS)'!AT124</f>
        <v>0</v>
      </c>
      <c r="BO124" s="28">
        <f>W124*'EQUIP SUM (UNCLASS)'!AX124</f>
        <v>0</v>
      </c>
      <c r="BP124" s="61">
        <f>X124*'EQUIP SUM (UNCLASS)'!AX124</f>
        <v>0</v>
      </c>
      <c r="BQ124" s="28">
        <f>W124*'EQUIP SUM (UNCLASS)'!BB124</f>
        <v>0</v>
      </c>
      <c r="BR124" s="61">
        <f>X124*'EQUIP SUM (UNCLASS)'!BB124</f>
        <v>0</v>
      </c>
      <c r="CX124" s="37">
        <f t="shared" ref="CX124:DJ124" si="147">CX123</f>
        <v>0</v>
      </c>
      <c r="CY124" s="37">
        <f t="shared" si="147"/>
        <v>0</v>
      </c>
      <c r="CZ124" s="37">
        <f t="shared" si="147"/>
        <v>0</v>
      </c>
      <c r="DA124" s="37">
        <f t="shared" si="147"/>
        <v>0</v>
      </c>
      <c r="DB124" s="37">
        <f t="shared" si="147"/>
        <v>1</v>
      </c>
      <c r="DC124" s="37">
        <f t="shared" si="147"/>
        <v>0</v>
      </c>
      <c r="DD124" s="37">
        <f t="shared" si="147"/>
        <v>0</v>
      </c>
      <c r="DE124" s="37">
        <f t="shared" si="147"/>
        <v>0</v>
      </c>
      <c r="DF124" s="37">
        <f t="shared" si="147"/>
        <v>0</v>
      </c>
      <c r="DG124" s="37">
        <f t="shared" si="147"/>
        <v>0</v>
      </c>
      <c r="DH124" s="37">
        <f t="shared" si="147"/>
        <v>0</v>
      </c>
      <c r="DI124" s="37">
        <f t="shared" si="147"/>
        <v>0</v>
      </c>
      <c r="DJ124" s="37">
        <f t="shared" si="147"/>
        <v>0</v>
      </c>
      <c r="DL124" s="29">
        <f t="shared" si="138"/>
        <v>6</v>
      </c>
      <c r="DM124" s="29">
        <f t="shared" si="138"/>
        <v>18</v>
      </c>
      <c r="DN124" s="29">
        <f t="shared" si="138"/>
        <v>10</v>
      </c>
      <c r="DO124" s="29">
        <f t="shared" si="138"/>
        <v>12</v>
      </c>
      <c r="DQ124" s="28">
        <f>DL124*DM124/'EQUIP SUM (UNCLASS)'!AD124</f>
        <v>18.94736842105263</v>
      </c>
      <c r="DR124" s="28">
        <f>DL124*DM124/'EQUIP SUM (UNCLASS)'!AD124</f>
        <v>18.94736842105263</v>
      </c>
      <c r="DS124" s="28">
        <f>DN124*DO124/'EQUIP SUM (UNCLASS)'!AD124</f>
        <v>21.052631578947366</v>
      </c>
      <c r="DT124" s="28">
        <f>DN124*DO124/'EQUIP SUM (UNCLASS)'!AD124</f>
        <v>21.052631578947366</v>
      </c>
    </row>
    <row r="125" spans="1:124" x14ac:dyDescent="0.25">
      <c r="A125" s="14"/>
      <c r="B125" s="109"/>
      <c r="C125" s="109"/>
      <c r="D125" s="109"/>
      <c r="E125" s="109"/>
      <c r="F125" s="109"/>
      <c r="G125" s="109"/>
      <c r="I125" s="94" t="s">
        <v>330</v>
      </c>
      <c r="J125" s="94" t="s">
        <v>51</v>
      </c>
      <c r="K125" s="95" t="s">
        <v>88</v>
      </c>
      <c r="L125" s="96">
        <f>(CX125*'EQUIP SUM (UNCLASS)'!M125)+(CY125*'EQUIP SUM (UNCLASS)'!N125)+(CZ125*'EQUIP SUM (UNCLASS)'!I125)+(DA125*'EQUIP SUM (UNCLASS)'!Q125)+(DB125*'EQUIP SUM (UNCLASS)'!E125)+(DC125*'EQUIP SUM (UNCLASS)'!H125)+(DD125*'EQUIP SUM (UNCLASS)'!D125)+(DE125*'EQUIP SUM (UNCLASS)'!F125)+(DF125*'EQUIP SUM (UNCLASS)'!G125)+(DG125*'EQUIP SUM (UNCLASS)'!J125)+(DH125*'EQUIP SUM (UNCLASS)'!L125)+(DI125*'EQUIP SUM (UNCLASS)'!K125)+(DJ125*'EQUIP SUM (UNCLASS)'!T125)</f>
        <v>0</v>
      </c>
      <c r="M125" s="55">
        <f>'EQUIP SUM (UNCLASS)'!R125+'EQUIP SUM (UNCLASS)'!S125</f>
        <v>28</v>
      </c>
      <c r="N125" s="85">
        <f>'EQUIP SUM (UNCLASS)'!R125</f>
        <v>14</v>
      </c>
      <c r="O125" s="85">
        <f>'EQUIP SUM (UNCLASS)'!S125:S287</f>
        <v>14</v>
      </c>
      <c r="P125" s="37">
        <v>14</v>
      </c>
      <c r="Q125" s="37">
        <v>14</v>
      </c>
      <c r="R125" s="85">
        <f t="shared" si="116"/>
        <v>0</v>
      </c>
      <c r="S125" s="85">
        <f t="shared" si="116"/>
        <v>0</v>
      </c>
      <c r="T125" s="85">
        <f t="shared" si="81"/>
        <v>0</v>
      </c>
      <c r="U125" s="55">
        <f t="shared" si="77"/>
        <v>-28</v>
      </c>
      <c r="W125" s="37">
        <v>0</v>
      </c>
      <c r="X125" s="37">
        <v>0</v>
      </c>
      <c r="Y125" s="55">
        <f t="shared" si="82"/>
        <v>0</v>
      </c>
      <c r="AA125" s="34">
        <f>W125*'EQUIP SUM (UNCLASS)'!Z125</f>
        <v>0</v>
      </c>
      <c r="AB125" s="61">
        <f>X125*'EQUIP SUM (UNCLASS)'!Z125</f>
        <v>0</v>
      </c>
      <c r="AC125" s="34">
        <f>W125*'EQUIP SUM (UNCLASS)'!AA125</f>
        <v>0</v>
      </c>
      <c r="AD125" s="61">
        <f>X125*'EQUIP SUM (UNCLASS)'!AA125</f>
        <v>0</v>
      </c>
      <c r="AE125" s="34">
        <f>W125*'EQUIP SUM (UNCLASS)'!AB125</f>
        <v>0</v>
      </c>
      <c r="AF125" s="61">
        <f>X125*'EQUIP SUM (UNCLASS)'!AB125</f>
        <v>0</v>
      </c>
      <c r="AH125" s="34">
        <f>W125*'EQUIP SUM (UNCLASS)'!AC125</f>
        <v>0</v>
      </c>
      <c r="AI125" s="61">
        <f>X125*'EQUIP SUM (UNCLASS)'!AC125</f>
        <v>0</v>
      </c>
      <c r="AJ125" s="34">
        <f t="shared" si="117"/>
        <v>0</v>
      </c>
      <c r="AK125" s="61">
        <f t="shared" si="117"/>
        <v>0</v>
      </c>
      <c r="AL125" s="34">
        <f t="shared" si="118"/>
        <v>0</v>
      </c>
      <c r="AM125" s="61">
        <f t="shared" si="118"/>
        <v>0</v>
      </c>
      <c r="AO125" s="28">
        <f>W125*'EQUIP SUM (UNCLASS)'!AE125</f>
        <v>0</v>
      </c>
      <c r="AP125" s="61">
        <f>X125*'EQUIP SUM (UNCLASS)'!AE125</f>
        <v>0</v>
      </c>
      <c r="AQ125" s="28">
        <f>W125*'EQUIP SUM (UNCLASS)'!AF125</f>
        <v>0</v>
      </c>
      <c r="AR125" s="61">
        <f>X125*'EQUIP SUM (UNCLASS)'!AF125</f>
        <v>0</v>
      </c>
      <c r="AS125" s="28">
        <f>W125*'EQUIP SUM (UNCLASS)'!AG125</f>
        <v>0</v>
      </c>
      <c r="AT125" s="61">
        <f>X125*'EQUIP SUM (UNCLASS)'!AG125</f>
        <v>0</v>
      </c>
      <c r="AU125" s="28">
        <f>W125*'EQUIP SUM (UNCLASS)'!AH125</f>
        <v>0</v>
      </c>
      <c r="AV125" s="61">
        <f>X125*'EQUIP SUM (UNCLASS)'!AH125</f>
        <v>0</v>
      </c>
      <c r="AW125" s="28">
        <f>W125*'EQUIP SUM (UNCLASS)'!AI125/2000</f>
        <v>0</v>
      </c>
      <c r="AX125" s="61">
        <f>X125*'EQUIP SUM (UNCLASS)'!AI125/2000</f>
        <v>0</v>
      </c>
      <c r="AY125" s="28">
        <f>W125*'EQUIP SUM (UNCLASS)'!AJ125</f>
        <v>0</v>
      </c>
      <c r="AZ125" s="61">
        <f>X125*'EQUIP SUM (UNCLASS)'!AJ125</f>
        <v>0</v>
      </c>
      <c r="BA125" s="28">
        <f>W125*'EQUIP SUM (UNCLASS)'!AK125</f>
        <v>0</v>
      </c>
      <c r="BB125" s="61">
        <f>X125*'EQUIP SUM (UNCLASS)'!AK125</f>
        <v>0</v>
      </c>
      <c r="BC125" s="28">
        <f>W125*'EQUIP SUM (UNCLASS)'!AL125</f>
        <v>0</v>
      </c>
      <c r="BD125" s="61">
        <f>X125*'EQUIP SUM (UNCLASS)'!AL125</f>
        <v>0</v>
      </c>
      <c r="BE125" s="28">
        <f>W125*'EQUIP SUM (UNCLASS)'!AM125</f>
        <v>0</v>
      </c>
      <c r="BF125" s="61">
        <f>X125*'EQUIP SUM (UNCLASS)'!AM125</f>
        <v>0</v>
      </c>
      <c r="BH125" s="28">
        <f>Y125*'EQUIP SUM (UNCLASS)'!AO125</f>
        <v>0</v>
      </c>
      <c r="BI125" s="61">
        <f>Y125*'EQUIP SUM (UNCLASS)'!AP125</f>
        <v>0</v>
      </c>
      <c r="BJ125" s="28">
        <f>Y125*'EQUIP SUM (UNCLASS)'!AQ125</f>
        <v>0</v>
      </c>
      <c r="BK125" s="61">
        <f>Y125*'EQUIP SUM (UNCLASS)'!AR125</f>
        <v>0</v>
      </c>
      <c r="BL125" s="28">
        <f>Y125*'EQUIP SUM (UNCLASS)'!AS125</f>
        <v>0</v>
      </c>
      <c r="BM125" s="61">
        <f>Y125*'EQUIP SUM (UNCLASS)'!AT125</f>
        <v>0</v>
      </c>
      <c r="BO125" s="28">
        <f>W125*'EQUIP SUM (UNCLASS)'!AX125</f>
        <v>0</v>
      </c>
      <c r="BP125" s="61">
        <f>X125*'EQUIP SUM (UNCLASS)'!AX125</f>
        <v>0</v>
      </c>
      <c r="BQ125" s="28">
        <f>W125*'EQUIP SUM (UNCLASS)'!BB125</f>
        <v>0</v>
      </c>
      <c r="BR125" s="61">
        <f>X125*'EQUIP SUM (UNCLASS)'!BB125</f>
        <v>0</v>
      </c>
      <c r="CX125" s="37">
        <f t="shared" ref="CX125:DJ125" si="148">CX123</f>
        <v>0</v>
      </c>
      <c r="CY125" s="37">
        <f t="shared" si="148"/>
        <v>0</v>
      </c>
      <c r="CZ125" s="37">
        <f t="shared" si="148"/>
        <v>0</v>
      </c>
      <c r="DA125" s="37">
        <f t="shared" si="148"/>
        <v>0</v>
      </c>
      <c r="DB125" s="37">
        <f t="shared" si="148"/>
        <v>1</v>
      </c>
      <c r="DC125" s="37">
        <f t="shared" si="148"/>
        <v>0</v>
      </c>
      <c r="DD125" s="37">
        <f t="shared" si="148"/>
        <v>0</v>
      </c>
      <c r="DE125" s="37">
        <f t="shared" si="148"/>
        <v>0</v>
      </c>
      <c r="DF125" s="37">
        <f t="shared" si="148"/>
        <v>0</v>
      </c>
      <c r="DG125" s="37">
        <f t="shared" si="148"/>
        <v>0</v>
      </c>
      <c r="DH125" s="37">
        <f t="shared" si="148"/>
        <v>0</v>
      </c>
      <c r="DI125" s="37">
        <f t="shared" si="148"/>
        <v>0</v>
      </c>
      <c r="DJ125" s="37">
        <f t="shared" si="148"/>
        <v>0</v>
      </c>
      <c r="DL125" s="29">
        <f t="shared" si="138"/>
        <v>6</v>
      </c>
      <c r="DM125" s="29">
        <f t="shared" si="138"/>
        <v>18</v>
      </c>
      <c r="DN125" s="29">
        <f t="shared" si="138"/>
        <v>10</v>
      </c>
      <c r="DO125" s="29">
        <f t="shared" si="138"/>
        <v>12</v>
      </c>
      <c r="DQ125" s="28">
        <f>DL125*DM125/'EQUIP SUM (UNCLASS)'!AD125</f>
        <v>18.94736842105263</v>
      </c>
      <c r="DR125" s="28">
        <f>DL125*DM125/'EQUIP SUM (UNCLASS)'!AD125</f>
        <v>18.94736842105263</v>
      </c>
      <c r="DS125" s="28">
        <f>DN125*DO125/'EQUIP SUM (UNCLASS)'!AD125</f>
        <v>21.052631578947366</v>
      </c>
      <c r="DT125" s="28">
        <f>DN125*DO125/'EQUIP SUM (UNCLASS)'!AD125</f>
        <v>21.052631578947366</v>
      </c>
    </row>
    <row r="126" spans="1:124" x14ac:dyDescent="0.25">
      <c r="A126" s="14"/>
      <c r="B126" s="109"/>
      <c r="C126" s="109"/>
      <c r="D126" s="109"/>
      <c r="E126" s="109"/>
      <c r="F126" s="109"/>
      <c r="G126" s="109"/>
      <c r="I126" s="94" t="s">
        <v>331</v>
      </c>
      <c r="J126" s="94" t="s">
        <v>50</v>
      </c>
      <c r="K126" s="95" t="s">
        <v>88</v>
      </c>
      <c r="L126" s="96">
        <f>(CX126*'EQUIP SUM (UNCLASS)'!M126)+(CY126*'EQUIP SUM (UNCLASS)'!N126)+(CZ126*'EQUIP SUM (UNCLASS)'!I126)+(DA126*'EQUIP SUM (UNCLASS)'!Q126)+(DB126*'EQUIP SUM (UNCLASS)'!E126)+(DC126*'EQUIP SUM (UNCLASS)'!H126)+(DD126*'EQUIP SUM (UNCLASS)'!D126)+(DE126*'EQUIP SUM (UNCLASS)'!F126)+(DF126*'EQUIP SUM (UNCLASS)'!G126)+(DG126*'EQUIP SUM (UNCLASS)'!J126)+(DH126*'EQUIP SUM (UNCLASS)'!L126)+(DI126*'EQUIP SUM (UNCLASS)'!K126)+(DJ126*'EQUIP SUM (UNCLASS)'!T126)</f>
        <v>0</v>
      </c>
      <c r="M126" s="55">
        <f>'EQUIP SUM (UNCLASS)'!R126+'EQUIP SUM (UNCLASS)'!S126</f>
        <v>6</v>
      </c>
      <c r="N126" s="85">
        <f>'EQUIP SUM (UNCLASS)'!R126</f>
        <v>3</v>
      </c>
      <c r="O126" s="85">
        <f>'EQUIP SUM (UNCLASS)'!S126:S288</f>
        <v>3</v>
      </c>
      <c r="P126" s="37">
        <v>3</v>
      </c>
      <c r="Q126" s="37">
        <v>3</v>
      </c>
      <c r="R126" s="85">
        <f t="shared" si="116"/>
        <v>0</v>
      </c>
      <c r="S126" s="85">
        <f t="shared" si="116"/>
        <v>0</v>
      </c>
      <c r="T126" s="85">
        <f t="shared" si="81"/>
        <v>0</v>
      </c>
      <c r="U126" s="55">
        <f t="shared" si="77"/>
        <v>-6</v>
      </c>
      <c r="W126" s="37">
        <v>0</v>
      </c>
      <c r="X126" s="37">
        <v>0</v>
      </c>
      <c r="Y126" s="55">
        <f t="shared" si="82"/>
        <v>0</v>
      </c>
      <c r="AA126" s="34">
        <f>W126*'EQUIP SUM (UNCLASS)'!Z126</f>
        <v>0</v>
      </c>
      <c r="AB126" s="61">
        <f>X126*'EQUIP SUM (UNCLASS)'!Z126</f>
        <v>0</v>
      </c>
      <c r="AC126" s="34">
        <f>W126*'EQUIP SUM (UNCLASS)'!AA126</f>
        <v>0</v>
      </c>
      <c r="AD126" s="61">
        <f>X126*'EQUIP SUM (UNCLASS)'!AA126</f>
        <v>0</v>
      </c>
      <c r="AE126" s="34">
        <f>W126*'EQUIP SUM (UNCLASS)'!AB126</f>
        <v>0</v>
      </c>
      <c r="AF126" s="61">
        <f>X126*'EQUIP SUM (UNCLASS)'!AB126</f>
        <v>0</v>
      </c>
      <c r="AH126" s="34">
        <f>W126*'EQUIP SUM (UNCLASS)'!AC126</f>
        <v>0</v>
      </c>
      <c r="AI126" s="61">
        <f>X126*'EQUIP SUM (UNCLASS)'!AC126</f>
        <v>0</v>
      </c>
      <c r="AJ126" s="34">
        <f t="shared" si="117"/>
        <v>0</v>
      </c>
      <c r="AK126" s="61">
        <f t="shared" si="117"/>
        <v>0</v>
      </c>
      <c r="AL126" s="34">
        <f t="shared" si="118"/>
        <v>0</v>
      </c>
      <c r="AM126" s="61">
        <f t="shared" si="118"/>
        <v>0</v>
      </c>
      <c r="AO126" s="28">
        <f>W126*'EQUIP SUM (UNCLASS)'!AE126</f>
        <v>0</v>
      </c>
      <c r="AP126" s="61">
        <f>X126*'EQUIP SUM (UNCLASS)'!AE126</f>
        <v>0</v>
      </c>
      <c r="AQ126" s="28">
        <f>W126*'EQUIP SUM (UNCLASS)'!AF126</f>
        <v>0</v>
      </c>
      <c r="AR126" s="61">
        <f>X126*'EQUIP SUM (UNCLASS)'!AF126</f>
        <v>0</v>
      </c>
      <c r="AS126" s="28">
        <f>W126*'EQUIP SUM (UNCLASS)'!AG126</f>
        <v>0</v>
      </c>
      <c r="AT126" s="61">
        <f>X126*'EQUIP SUM (UNCLASS)'!AG126</f>
        <v>0</v>
      </c>
      <c r="AU126" s="28">
        <f>W126*'EQUIP SUM (UNCLASS)'!AH126</f>
        <v>0</v>
      </c>
      <c r="AV126" s="61">
        <f>X126*'EQUIP SUM (UNCLASS)'!AH126</f>
        <v>0</v>
      </c>
      <c r="AW126" s="28">
        <f>W126*'EQUIP SUM (UNCLASS)'!AI126/2000</f>
        <v>0</v>
      </c>
      <c r="AX126" s="61">
        <f>X126*'EQUIP SUM (UNCLASS)'!AI126/2000</f>
        <v>0</v>
      </c>
      <c r="AY126" s="28">
        <f>W126*'EQUIP SUM (UNCLASS)'!AJ126</f>
        <v>0</v>
      </c>
      <c r="AZ126" s="61">
        <f>X126*'EQUIP SUM (UNCLASS)'!AJ126</f>
        <v>0</v>
      </c>
      <c r="BA126" s="28">
        <f>W126*'EQUIP SUM (UNCLASS)'!AK126</f>
        <v>0</v>
      </c>
      <c r="BB126" s="61">
        <f>X126*'EQUIP SUM (UNCLASS)'!AK126</f>
        <v>0</v>
      </c>
      <c r="BC126" s="28">
        <f>W126*'EQUIP SUM (UNCLASS)'!AL126</f>
        <v>0</v>
      </c>
      <c r="BD126" s="61">
        <f>X126*'EQUIP SUM (UNCLASS)'!AL126</f>
        <v>0</v>
      </c>
      <c r="BE126" s="28">
        <f>W126*'EQUIP SUM (UNCLASS)'!AM126</f>
        <v>0</v>
      </c>
      <c r="BF126" s="61">
        <f>X126*'EQUIP SUM (UNCLASS)'!AM126</f>
        <v>0</v>
      </c>
      <c r="BH126" s="28">
        <f>Y126*'EQUIP SUM (UNCLASS)'!AO126</f>
        <v>0</v>
      </c>
      <c r="BI126" s="61">
        <f>Y126*'EQUIP SUM (UNCLASS)'!AP126</f>
        <v>0</v>
      </c>
      <c r="BJ126" s="28">
        <f>Y126*'EQUIP SUM (UNCLASS)'!AQ126</f>
        <v>0</v>
      </c>
      <c r="BK126" s="61">
        <f>Y126*'EQUIP SUM (UNCLASS)'!AR126</f>
        <v>0</v>
      </c>
      <c r="BL126" s="28">
        <f>Y126*'EQUIP SUM (UNCLASS)'!AS126</f>
        <v>0</v>
      </c>
      <c r="BM126" s="61">
        <f>Y126*'EQUIP SUM (UNCLASS)'!AT126</f>
        <v>0</v>
      </c>
      <c r="BO126" s="28">
        <f>W126*'EQUIP SUM (UNCLASS)'!AX126</f>
        <v>0</v>
      </c>
      <c r="BP126" s="61">
        <f>X126*'EQUIP SUM (UNCLASS)'!AX126</f>
        <v>0</v>
      </c>
      <c r="BQ126" s="28">
        <f>W126*'EQUIP SUM (UNCLASS)'!BB126</f>
        <v>0</v>
      </c>
      <c r="BR126" s="61">
        <f>X126*'EQUIP SUM (UNCLASS)'!BB126</f>
        <v>0</v>
      </c>
      <c r="CX126" s="37">
        <f t="shared" ref="CX126:DJ126" si="149">CX125</f>
        <v>0</v>
      </c>
      <c r="CY126" s="37">
        <f t="shared" si="149"/>
        <v>0</v>
      </c>
      <c r="CZ126" s="37">
        <f t="shared" si="149"/>
        <v>0</v>
      </c>
      <c r="DA126" s="37">
        <f t="shared" si="149"/>
        <v>0</v>
      </c>
      <c r="DB126" s="37">
        <f t="shared" si="149"/>
        <v>1</v>
      </c>
      <c r="DC126" s="37">
        <f t="shared" si="149"/>
        <v>0</v>
      </c>
      <c r="DD126" s="37">
        <f t="shared" si="149"/>
        <v>0</v>
      </c>
      <c r="DE126" s="37">
        <f t="shared" si="149"/>
        <v>0</v>
      </c>
      <c r="DF126" s="37">
        <f t="shared" si="149"/>
        <v>0</v>
      </c>
      <c r="DG126" s="37">
        <f t="shared" si="149"/>
        <v>0</v>
      </c>
      <c r="DH126" s="37">
        <f t="shared" si="149"/>
        <v>0</v>
      </c>
      <c r="DI126" s="37">
        <f t="shared" si="149"/>
        <v>0</v>
      </c>
      <c r="DJ126" s="37">
        <f t="shared" si="149"/>
        <v>0</v>
      </c>
      <c r="DL126" s="29">
        <f t="shared" si="138"/>
        <v>6</v>
      </c>
      <c r="DM126" s="29">
        <f t="shared" si="138"/>
        <v>18</v>
      </c>
      <c r="DN126" s="29">
        <f t="shared" si="138"/>
        <v>10</v>
      </c>
      <c r="DO126" s="29">
        <f t="shared" si="138"/>
        <v>12</v>
      </c>
      <c r="DQ126" s="28">
        <f>DL126*DM126/'EQUIP SUM (UNCLASS)'!AD126</f>
        <v>18.94736842105263</v>
      </c>
      <c r="DR126" s="28">
        <f>DL126*DM126/'EQUIP SUM (UNCLASS)'!AD126</f>
        <v>18.94736842105263</v>
      </c>
      <c r="DS126" s="28">
        <f>DN126*DO126/'EQUIP SUM (UNCLASS)'!AD126</f>
        <v>21.052631578947366</v>
      </c>
      <c r="DT126" s="28">
        <f>DN126*DO126/'EQUIP SUM (UNCLASS)'!AD126</f>
        <v>21.052631578947366</v>
      </c>
    </row>
    <row r="127" spans="1:124" x14ac:dyDescent="0.25">
      <c r="A127" s="14"/>
      <c r="B127" s="109"/>
      <c r="C127" s="109"/>
      <c r="D127" s="109"/>
      <c r="E127" s="109"/>
      <c r="F127" s="109"/>
      <c r="G127" s="109"/>
      <c r="I127" s="94" t="s">
        <v>332</v>
      </c>
      <c r="J127" s="94" t="s">
        <v>54</v>
      </c>
      <c r="K127" s="95" t="s">
        <v>88</v>
      </c>
      <c r="L127" s="96">
        <f>(CX127*'EQUIP SUM (UNCLASS)'!M127)+(CY127*'EQUIP SUM (UNCLASS)'!N127)+(CZ127*'EQUIP SUM (UNCLASS)'!I127)+(DA127*'EQUIP SUM (UNCLASS)'!Q127)+(DB127*'EQUIP SUM (UNCLASS)'!E127)+(DC127*'EQUIP SUM (UNCLASS)'!H127)+(DD127*'EQUIP SUM (UNCLASS)'!D127)+(DE127*'EQUIP SUM (UNCLASS)'!F127)+(DF127*'EQUIP SUM (UNCLASS)'!G127)+(DG127*'EQUIP SUM (UNCLASS)'!J127)+(DH127*'EQUIP SUM (UNCLASS)'!L127)+(DI127*'EQUIP SUM (UNCLASS)'!K127)+(DJ127*'EQUIP SUM (UNCLASS)'!T127)</f>
        <v>0</v>
      </c>
      <c r="M127" s="55">
        <f>'EQUIP SUM (UNCLASS)'!R127+'EQUIP SUM (UNCLASS)'!S127</f>
        <v>4</v>
      </c>
      <c r="N127" s="85">
        <f>'EQUIP SUM (UNCLASS)'!R127</f>
        <v>2</v>
      </c>
      <c r="O127" s="85">
        <f>'EQUIP SUM (UNCLASS)'!S127:S289</f>
        <v>2</v>
      </c>
      <c r="P127" s="37">
        <v>2</v>
      </c>
      <c r="Q127" s="37">
        <v>2</v>
      </c>
      <c r="R127" s="85">
        <f t="shared" si="116"/>
        <v>0</v>
      </c>
      <c r="S127" s="85">
        <f t="shared" si="116"/>
        <v>0</v>
      </c>
      <c r="T127" s="85">
        <f t="shared" si="81"/>
        <v>0</v>
      </c>
      <c r="U127" s="55">
        <f t="shared" si="77"/>
        <v>-4</v>
      </c>
      <c r="W127" s="37">
        <v>0</v>
      </c>
      <c r="X127" s="37">
        <v>0</v>
      </c>
      <c r="Y127" s="55">
        <f t="shared" si="82"/>
        <v>0</v>
      </c>
      <c r="AA127" s="34">
        <f>W127*'EQUIP SUM (UNCLASS)'!Z127</f>
        <v>0</v>
      </c>
      <c r="AB127" s="61">
        <f>X127*'EQUIP SUM (UNCLASS)'!Z127</f>
        <v>0</v>
      </c>
      <c r="AC127" s="34">
        <f>W127*'EQUIP SUM (UNCLASS)'!AA127</f>
        <v>0</v>
      </c>
      <c r="AD127" s="61">
        <f>X127*'EQUIP SUM (UNCLASS)'!AA127</f>
        <v>0</v>
      </c>
      <c r="AE127" s="34">
        <f>W127*'EQUIP SUM (UNCLASS)'!AB127</f>
        <v>0</v>
      </c>
      <c r="AF127" s="61">
        <f>X127*'EQUIP SUM (UNCLASS)'!AB127</f>
        <v>0</v>
      </c>
      <c r="AH127" s="34">
        <f>W127*'EQUIP SUM (UNCLASS)'!AC127</f>
        <v>0</v>
      </c>
      <c r="AI127" s="61">
        <f>X127*'EQUIP SUM (UNCLASS)'!AC127</f>
        <v>0</v>
      </c>
      <c r="AJ127" s="34">
        <f t="shared" si="117"/>
        <v>0</v>
      </c>
      <c r="AK127" s="61">
        <f t="shared" si="117"/>
        <v>0</v>
      </c>
      <c r="AL127" s="34">
        <f t="shared" si="118"/>
        <v>0</v>
      </c>
      <c r="AM127" s="61">
        <f t="shared" si="118"/>
        <v>0</v>
      </c>
      <c r="AO127" s="28">
        <f>W127*'EQUIP SUM (UNCLASS)'!AE127</f>
        <v>0</v>
      </c>
      <c r="AP127" s="61">
        <f>X127*'EQUIP SUM (UNCLASS)'!AE127</f>
        <v>0</v>
      </c>
      <c r="AQ127" s="28">
        <f>W127*'EQUIP SUM (UNCLASS)'!AF127</f>
        <v>0</v>
      </c>
      <c r="AR127" s="61">
        <f>X127*'EQUIP SUM (UNCLASS)'!AF127</f>
        <v>0</v>
      </c>
      <c r="AS127" s="28">
        <f>W127*'EQUIP SUM (UNCLASS)'!AG127</f>
        <v>0</v>
      </c>
      <c r="AT127" s="61">
        <f>X127*'EQUIP SUM (UNCLASS)'!AG127</f>
        <v>0</v>
      </c>
      <c r="AU127" s="28">
        <f>W127*'EQUIP SUM (UNCLASS)'!AH127</f>
        <v>0</v>
      </c>
      <c r="AV127" s="61">
        <f>X127*'EQUIP SUM (UNCLASS)'!AH127</f>
        <v>0</v>
      </c>
      <c r="AW127" s="28">
        <f>W127*'EQUIP SUM (UNCLASS)'!AI127/2000</f>
        <v>0</v>
      </c>
      <c r="AX127" s="61">
        <f>X127*'EQUIP SUM (UNCLASS)'!AI127/2000</f>
        <v>0</v>
      </c>
      <c r="AY127" s="28">
        <f>W127*'EQUIP SUM (UNCLASS)'!AJ127</f>
        <v>0</v>
      </c>
      <c r="AZ127" s="61">
        <f>X127*'EQUIP SUM (UNCLASS)'!AJ127</f>
        <v>0</v>
      </c>
      <c r="BA127" s="28">
        <f>W127*'EQUIP SUM (UNCLASS)'!AK127</f>
        <v>0</v>
      </c>
      <c r="BB127" s="61">
        <f>X127*'EQUIP SUM (UNCLASS)'!AK127</f>
        <v>0</v>
      </c>
      <c r="BC127" s="28">
        <f>W127*'EQUIP SUM (UNCLASS)'!AL127</f>
        <v>0</v>
      </c>
      <c r="BD127" s="61">
        <f>X127*'EQUIP SUM (UNCLASS)'!AL127</f>
        <v>0</v>
      </c>
      <c r="BE127" s="28">
        <f>W127*'EQUIP SUM (UNCLASS)'!AM127</f>
        <v>0</v>
      </c>
      <c r="BF127" s="61">
        <f>X127*'EQUIP SUM (UNCLASS)'!AM127</f>
        <v>0</v>
      </c>
      <c r="BH127" s="28">
        <f>Y127*'EQUIP SUM (UNCLASS)'!AO127</f>
        <v>0</v>
      </c>
      <c r="BI127" s="61">
        <f>Y127*'EQUIP SUM (UNCLASS)'!AP127</f>
        <v>0</v>
      </c>
      <c r="BJ127" s="28">
        <f>Y127*'EQUIP SUM (UNCLASS)'!AQ127</f>
        <v>0</v>
      </c>
      <c r="BK127" s="61">
        <f>Y127*'EQUIP SUM (UNCLASS)'!AR127</f>
        <v>0</v>
      </c>
      <c r="BL127" s="28">
        <f>Y127*'EQUIP SUM (UNCLASS)'!AS127</f>
        <v>0</v>
      </c>
      <c r="BM127" s="61">
        <f>Y127*'EQUIP SUM (UNCLASS)'!AT127</f>
        <v>0</v>
      </c>
      <c r="BO127" s="28">
        <f>W127*'EQUIP SUM (UNCLASS)'!AX127</f>
        <v>0</v>
      </c>
      <c r="BP127" s="61">
        <f>X127*'EQUIP SUM (UNCLASS)'!AX127</f>
        <v>0</v>
      </c>
      <c r="BQ127" s="28">
        <f>W127*'EQUIP SUM (UNCLASS)'!BB127</f>
        <v>0</v>
      </c>
      <c r="BR127" s="61">
        <f>X127*'EQUIP SUM (UNCLASS)'!BB127</f>
        <v>0</v>
      </c>
      <c r="CX127" s="37">
        <f t="shared" ref="CX127:DJ127" si="150">CX125</f>
        <v>0</v>
      </c>
      <c r="CY127" s="37">
        <f t="shared" si="150"/>
        <v>0</v>
      </c>
      <c r="CZ127" s="37">
        <f t="shared" si="150"/>
        <v>0</v>
      </c>
      <c r="DA127" s="37">
        <f t="shared" si="150"/>
        <v>0</v>
      </c>
      <c r="DB127" s="37">
        <f t="shared" si="150"/>
        <v>1</v>
      </c>
      <c r="DC127" s="37">
        <f t="shared" si="150"/>
        <v>0</v>
      </c>
      <c r="DD127" s="37">
        <f t="shared" si="150"/>
        <v>0</v>
      </c>
      <c r="DE127" s="37">
        <f t="shared" si="150"/>
        <v>0</v>
      </c>
      <c r="DF127" s="37">
        <f t="shared" si="150"/>
        <v>0</v>
      </c>
      <c r="DG127" s="37">
        <f t="shared" si="150"/>
        <v>0</v>
      </c>
      <c r="DH127" s="37">
        <f t="shared" si="150"/>
        <v>0</v>
      </c>
      <c r="DI127" s="37">
        <f t="shared" si="150"/>
        <v>0</v>
      </c>
      <c r="DJ127" s="37">
        <f t="shared" si="150"/>
        <v>0</v>
      </c>
      <c r="DL127" s="29">
        <f t="shared" si="138"/>
        <v>6</v>
      </c>
      <c r="DM127" s="29">
        <f t="shared" si="138"/>
        <v>18</v>
      </c>
      <c r="DN127" s="29">
        <f t="shared" si="138"/>
        <v>10</v>
      </c>
      <c r="DO127" s="29">
        <f t="shared" si="138"/>
        <v>12</v>
      </c>
      <c r="DQ127" s="28">
        <f>DL127*DM127/'EQUIP SUM (UNCLASS)'!AD127</f>
        <v>18.94736842105263</v>
      </c>
      <c r="DR127" s="28">
        <f>DL127*DM127/'EQUIP SUM (UNCLASS)'!AD127</f>
        <v>18.94736842105263</v>
      </c>
      <c r="DS127" s="28">
        <f>DN127*DO127/'EQUIP SUM (UNCLASS)'!AD127</f>
        <v>21.052631578947366</v>
      </c>
      <c r="DT127" s="28">
        <f>DN127*DO127/'EQUIP SUM (UNCLASS)'!AD127</f>
        <v>21.052631578947366</v>
      </c>
    </row>
    <row r="128" spans="1:124" x14ac:dyDescent="0.25">
      <c r="A128" s="14"/>
      <c r="B128" s="109"/>
      <c r="C128" s="109"/>
      <c r="D128" s="109"/>
      <c r="E128" s="109"/>
      <c r="F128" s="109"/>
      <c r="G128" s="109"/>
      <c r="I128" s="94" t="s">
        <v>333</v>
      </c>
      <c r="J128" s="94" t="s">
        <v>55</v>
      </c>
      <c r="K128" s="95" t="s">
        <v>88</v>
      </c>
      <c r="L128" s="96">
        <f>(CX128*'EQUIP SUM (UNCLASS)'!M128)+(CY128*'EQUIP SUM (UNCLASS)'!N128)+(CZ128*'EQUIP SUM (UNCLASS)'!I128)+(DA128*'EQUIP SUM (UNCLASS)'!Q128)+(DB128*'EQUIP SUM (UNCLASS)'!E128)+(DC128*'EQUIP SUM (UNCLASS)'!H128)+(DD128*'EQUIP SUM (UNCLASS)'!D128)+(DE128*'EQUIP SUM (UNCLASS)'!F128)+(DF128*'EQUIP SUM (UNCLASS)'!G128)+(DG128*'EQUIP SUM (UNCLASS)'!J128)+(DH128*'EQUIP SUM (UNCLASS)'!L128)+(DI128*'EQUIP SUM (UNCLASS)'!K128)+(DJ128*'EQUIP SUM (UNCLASS)'!T128)</f>
        <v>0</v>
      </c>
      <c r="M128" s="55">
        <f>'EQUIP SUM (UNCLASS)'!R128+'EQUIP SUM (UNCLASS)'!S128</f>
        <v>4</v>
      </c>
      <c r="N128" s="85">
        <f>'EQUIP SUM (UNCLASS)'!R128</f>
        <v>2</v>
      </c>
      <c r="O128" s="85">
        <f>'EQUIP SUM (UNCLASS)'!S128:S290</f>
        <v>2</v>
      </c>
      <c r="P128" s="37">
        <v>2</v>
      </c>
      <c r="Q128" s="37">
        <v>2</v>
      </c>
      <c r="R128" s="85">
        <f t="shared" si="116"/>
        <v>0</v>
      </c>
      <c r="S128" s="85">
        <f t="shared" si="116"/>
        <v>0</v>
      </c>
      <c r="T128" s="85">
        <f t="shared" si="81"/>
        <v>0</v>
      </c>
      <c r="U128" s="55">
        <f t="shared" si="77"/>
        <v>-4</v>
      </c>
      <c r="W128" s="37">
        <v>0</v>
      </c>
      <c r="X128" s="37">
        <v>0</v>
      </c>
      <c r="Y128" s="55">
        <f t="shared" si="82"/>
        <v>0</v>
      </c>
      <c r="AA128" s="34">
        <f>W128*'EQUIP SUM (UNCLASS)'!Z128</f>
        <v>0</v>
      </c>
      <c r="AB128" s="61">
        <f>X128*'EQUIP SUM (UNCLASS)'!Z128</f>
        <v>0</v>
      </c>
      <c r="AC128" s="34">
        <f>W128*'EQUIP SUM (UNCLASS)'!AA128</f>
        <v>0</v>
      </c>
      <c r="AD128" s="61">
        <f>X128*'EQUIP SUM (UNCLASS)'!AA128</f>
        <v>0</v>
      </c>
      <c r="AE128" s="34">
        <f>W128*'EQUIP SUM (UNCLASS)'!AB128</f>
        <v>0</v>
      </c>
      <c r="AF128" s="61">
        <f>X128*'EQUIP SUM (UNCLASS)'!AB128</f>
        <v>0</v>
      </c>
      <c r="AH128" s="34">
        <f>W128*'EQUIP SUM (UNCLASS)'!AC128</f>
        <v>0</v>
      </c>
      <c r="AI128" s="61">
        <f>X128*'EQUIP SUM (UNCLASS)'!AC128</f>
        <v>0</v>
      </c>
      <c r="AJ128" s="34">
        <f t="shared" si="117"/>
        <v>0</v>
      </c>
      <c r="AK128" s="61">
        <f t="shared" si="117"/>
        <v>0</v>
      </c>
      <c r="AL128" s="34">
        <f t="shared" si="118"/>
        <v>0</v>
      </c>
      <c r="AM128" s="61">
        <f t="shared" si="118"/>
        <v>0</v>
      </c>
      <c r="AO128" s="28">
        <f>W128*'EQUIP SUM (UNCLASS)'!AE128</f>
        <v>0</v>
      </c>
      <c r="AP128" s="61">
        <f>X128*'EQUIP SUM (UNCLASS)'!AE128</f>
        <v>0</v>
      </c>
      <c r="AQ128" s="28">
        <f>W128*'EQUIP SUM (UNCLASS)'!AF128</f>
        <v>0</v>
      </c>
      <c r="AR128" s="61">
        <f>X128*'EQUIP SUM (UNCLASS)'!AF128</f>
        <v>0</v>
      </c>
      <c r="AS128" s="28">
        <f>W128*'EQUIP SUM (UNCLASS)'!AG128</f>
        <v>0</v>
      </c>
      <c r="AT128" s="61">
        <f>X128*'EQUIP SUM (UNCLASS)'!AG128</f>
        <v>0</v>
      </c>
      <c r="AU128" s="28">
        <f>W128*'EQUIP SUM (UNCLASS)'!AH128</f>
        <v>0</v>
      </c>
      <c r="AV128" s="61">
        <f>X128*'EQUIP SUM (UNCLASS)'!AH128</f>
        <v>0</v>
      </c>
      <c r="AW128" s="28">
        <f>W128*'EQUIP SUM (UNCLASS)'!AI128/2000</f>
        <v>0</v>
      </c>
      <c r="AX128" s="61">
        <f>X128*'EQUIP SUM (UNCLASS)'!AI128/2000</f>
        <v>0</v>
      </c>
      <c r="AY128" s="28">
        <f>W128*'EQUIP SUM (UNCLASS)'!AJ128</f>
        <v>0</v>
      </c>
      <c r="AZ128" s="61">
        <f>X128*'EQUIP SUM (UNCLASS)'!AJ128</f>
        <v>0</v>
      </c>
      <c r="BA128" s="28">
        <f>W128*'EQUIP SUM (UNCLASS)'!AK128</f>
        <v>0</v>
      </c>
      <c r="BB128" s="61">
        <f>X128*'EQUIP SUM (UNCLASS)'!AK128</f>
        <v>0</v>
      </c>
      <c r="BC128" s="28">
        <f>W128*'EQUIP SUM (UNCLASS)'!AL128</f>
        <v>0</v>
      </c>
      <c r="BD128" s="61">
        <f>X128*'EQUIP SUM (UNCLASS)'!AL128</f>
        <v>0</v>
      </c>
      <c r="BE128" s="28">
        <f>W128*'EQUIP SUM (UNCLASS)'!AM128</f>
        <v>0</v>
      </c>
      <c r="BF128" s="61">
        <f>X128*'EQUIP SUM (UNCLASS)'!AM128</f>
        <v>0</v>
      </c>
      <c r="BH128" s="28">
        <f>Y128*'EQUIP SUM (UNCLASS)'!AO128</f>
        <v>0</v>
      </c>
      <c r="BI128" s="61">
        <f>Y128*'EQUIP SUM (UNCLASS)'!AP128</f>
        <v>0</v>
      </c>
      <c r="BJ128" s="28">
        <f>Y128*'EQUIP SUM (UNCLASS)'!AQ128</f>
        <v>0</v>
      </c>
      <c r="BK128" s="61">
        <f>Y128*'EQUIP SUM (UNCLASS)'!AR128</f>
        <v>0</v>
      </c>
      <c r="BL128" s="28">
        <f>Y128*'EQUIP SUM (UNCLASS)'!AS128</f>
        <v>0</v>
      </c>
      <c r="BM128" s="61">
        <f>Y128*'EQUIP SUM (UNCLASS)'!AT128</f>
        <v>0</v>
      </c>
      <c r="BO128" s="28">
        <f>W128*'EQUIP SUM (UNCLASS)'!AX128</f>
        <v>0</v>
      </c>
      <c r="BP128" s="61">
        <f>X128*'EQUIP SUM (UNCLASS)'!AX128</f>
        <v>0</v>
      </c>
      <c r="BQ128" s="28">
        <f>W128*'EQUIP SUM (UNCLASS)'!BB128</f>
        <v>0</v>
      </c>
      <c r="BR128" s="61">
        <f>X128*'EQUIP SUM (UNCLASS)'!BB128</f>
        <v>0</v>
      </c>
      <c r="CX128" s="37">
        <f t="shared" ref="CX128:DJ128" si="151">CX127</f>
        <v>0</v>
      </c>
      <c r="CY128" s="37">
        <f t="shared" si="151"/>
        <v>0</v>
      </c>
      <c r="CZ128" s="37">
        <f t="shared" si="151"/>
        <v>0</v>
      </c>
      <c r="DA128" s="37">
        <f t="shared" si="151"/>
        <v>0</v>
      </c>
      <c r="DB128" s="37">
        <f t="shared" si="151"/>
        <v>1</v>
      </c>
      <c r="DC128" s="37">
        <f t="shared" si="151"/>
        <v>0</v>
      </c>
      <c r="DD128" s="37">
        <f t="shared" si="151"/>
        <v>0</v>
      </c>
      <c r="DE128" s="37">
        <f t="shared" si="151"/>
        <v>0</v>
      </c>
      <c r="DF128" s="37">
        <f t="shared" si="151"/>
        <v>0</v>
      </c>
      <c r="DG128" s="37">
        <f t="shared" si="151"/>
        <v>0</v>
      </c>
      <c r="DH128" s="37">
        <f t="shared" si="151"/>
        <v>0</v>
      </c>
      <c r="DI128" s="37">
        <f t="shared" si="151"/>
        <v>0</v>
      </c>
      <c r="DJ128" s="37">
        <f t="shared" si="151"/>
        <v>0</v>
      </c>
      <c r="DL128" s="29">
        <f t="shared" si="138"/>
        <v>6</v>
      </c>
      <c r="DM128" s="29">
        <f t="shared" si="138"/>
        <v>18</v>
      </c>
      <c r="DN128" s="29">
        <f t="shared" si="138"/>
        <v>10</v>
      </c>
      <c r="DO128" s="29">
        <f t="shared" si="138"/>
        <v>12</v>
      </c>
      <c r="DQ128" s="28">
        <f>DL128*DM128/'EQUIP SUM (UNCLASS)'!AD128</f>
        <v>18.94736842105263</v>
      </c>
      <c r="DR128" s="28">
        <f>DL128*DM128/'EQUIP SUM (UNCLASS)'!AD128</f>
        <v>18.94736842105263</v>
      </c>
      <c r="DS128" s="28">
        <f>DN128*DO128/'EQUIP SUM (UNCLASS)'!AD128</f>
        <v>21.052631578947366</v>
      </c>
      <c r="DT128" s="28">
        <f>DN128*DO128/'EQUIP SUM (UNCLASS)'!AD128</f>
        <v>21.052631578947366</v>
      </c>
    </row>
    <row r="129" spans="1:124" x14ac:dyDescent="0.25">
      <c r="A129" s="14"/>
      <c r="B129" s="109"/>
      <c r="C129" s="109"/>
      <c r="D129" s="109"/>
      <c r="E129" s="109"/>
      <c r="F129" s="109"/>
      <c r="G129" s="109"/>
      <c r="I129" s="94" t="s">
        <v>334</v>
      </c>
      <c r="J129" s="94" t="s">
        <v>63</v>
      </c>
      <c r="K129" s="95" t="s">
        <v>100</v>
      </c>
      <c r="L129" s="96">
        <f>(CX129*'EQUIP SUM (UNCLASS)'!M129)+(CY129*'EQUIP SUM (UNCLASS)'!N129)+(CZ129*'EQUIP SUM (UNCLASS)'!I129)+(DA129*'EQUIP SUM (UNCLASS)'!Q129)+(DB129*'EQUIP SUM (UNCLASS)'!E129)+(DC129*'EQUIP SUM (UNCLASS)'!H129)+(DD129*'EQUIP SUM (UNCLASS)'!D129)+(DE129*'EQUIP SUM (UNCLASS)'!F129)+(DF129*'EQUIP SUM (UNCLASS)'!G129)+(DG129*'EQUIP SUM (UNCLASS)'!J129)+(DH129*'EQUIP SUM (UNCLASS)'!L129)+(DI129*'EQUIP SUM (UNCLASS)'!K129)+(DJ129*'EQUIP SUM (UNCLASS)'!T129)</f>
        <v>31</v>
      </c>
      <c r="M129" s="55">
        <f>'EQUIP SUM (UNCLASS)'!R129+'EQUIP SUM (UNCLASS)'!S129</f>
        <v>0</v>
      </c>
      <c r="N129" s="85">
        <f>'EQUIP SUM (UNCLASS)'!R129</f>
        <v>0</v>
      </c>
      <c r="O129" s="85">
        <f>'EQUIP SUM (UNCLASS)'!S129:S291</f>
        <v>0</v>
      </c>
      <c r="P129" s="37">
        <v>0</v>
      </c>
      <c r="Q129" s="37">
        <v>0</v>
      </c>
      <c r="R129" s="85">
        <f t="shared" si="116"/>
        <v>0</v>
      </c>
      <c r="S129" s="85">
        <f t="shared" si="116"/>
        <v>0</v>
      </c>
      <c r="T129" s="85">
        <f t="shared" si="81"/>
        <v>0</v>
      </c>
      <c r="U129" s="55">
        <f t="shared" si="77"/>
        <v>31</v>
      </c>
      <c r="W129" s="37">
        <v>0</v>
      </c>
      <c r="X129" s="37">
        <v>0</v>
      </c>
      <c r="Y129" s="55">
        <f t="shared" si="82"/>
        <v>0</v>
      </c>
      <c r="AA129" s="34">
        <f>W129*'EQUIP SUM (UNCLASS)'!Z129</f>
        <v>0</v>
      </c>
      <c r="AB129" s="61">
        <f>X129*'EQUIP SUM (UNCLASS)'!Z129</f>
        <v>0</v>
      </c>
      <c r="AC129" s="34">
        <f>W129*'EQUIP SUM (UNCLASS)'!AA129</f>
        <v>0</v>
      </c>
      <c r="AD129" s="61">
        <f>X129*'EQUIP SUM (UNCLASS)'!AA129</f>
        <v>0</v>
      </c>
      <c r="AE129" s="34">
        <f>W129*'EQUIP SUM (UNCLASS)'!AB129</f>
        <v>0</v>
      </c>
      <c r="AF129" s="61">
        <f>X129*'EQUIP SUM (UNCLASS)'!AB129</f>
        <v>0</v>
      </c>
      <c r="AH129" s="34">
        <f>W129*'EQUIP SUM (UNCLASS)'!AC129</f>
        <v>0</v>
      </c>
      <c r="AI129" s="61">
        <f>X129*'EQUIP SUM (UNCLASS)'!AC129</f>
        <v>0</v>
      </c>
      <c r="AJ129" s="34">
        <f t="shared" si="117"/>
        <v>0</v>
      </c>
      <c r="AK129" s="61">
        <f t="shared" si="117"/>
        <v>0</v>
      </c>
      <c r="AL129" s="34">
        <f t="shared" si="118"/>
        <v>0</v>
      </c>
      <c r="AM129" s="61">
        <f t="shared" si="118"/>
        <v>0</v>
      </c>
      <c r="AO129" s="28">
        <f>W129*'EQUIP SUM (UNCLASS)'!AE129</f>
        <v>0</v>
      </c>
      <c r="AP129" s="61">
        <f>X129*'EQUIP SUM (UNCLASS)'!AE129</f>
        <v>0</v>
      </c>
      <c r="AQ129" s="28">
        <f>W129*'EQUIP SUM (UNCLASS)'!AF129</f>
        <v>0</v>
      </c>
      <c r="AR129" s="61">
        <f>X129*'EQUIP SUM (UNCLASS)'!AF129</f>
        <v>0</v>
      </c>
      <c r="AS129" s="28">
        <f>W129*'EQUIP SUM (UNCLASS)'!AG129</f>
        <v>0</v>
      </c>
      <c r="AT129" s="61">
        <f>X129*'EQUIP SUM (UNCLASS)'!AG129</f>
        <v>0</v>
      </c>
      <c r="AU129" s="28">
        <f>W129*'EQUIP SUM (UNCLASS)'!AH129</f>
        <v>0</v>
      </c>
      <c r="AV129" s="61">
        <f>X129*'EQUIP SUM (UNCLASS)'!AH129</f>
        <v>0</v>
      </c>
      <c r="AW129" s="28">
        <f>W129*'EQUIP SUM (UNCLASS)'!AI129/2000</f>
        <v>0</v>
      </c>
      <c r="AX129" s="61">
        <f>X129*'EQUIP SUM (UNCLASS)'!AI129/2000</f>
        <v>0</v>
      </c>
      <c r="AY129" s="28">
        <f>W129*'EQUIP SUM (UNCLASS)'!AJ129</f>
        <v>0</v>
      </c>
      <c r="AZ129" s="61">
        <f>X129*'EQUIP SUM (UNCLASS)'!AJ129</f>
        <v>0</v>
      </c>
      <c r="BA129" s="28">
        <f>W129*'EQUIP SUM (UNCLASS)'!AK129</f>
        <v>0</v>
      </c>
      <c r="BB129" s="61">
        <f>X129*'EQUIP SUM (UNCLASS)'!AK129</f>
        <v>0</v>
      </c>
      <c r="BC129" s="28">
        <f>W129*'EQUIP SUM (UNCLASS)'!AL129</f>
        <v>0</v>
      </c>
      <c r="BD129" s="61">
        <f>X129*'EQUIP SUM (UNCLASS)'!AL129</f>
        <v>0</v>
      </c>
      <c r="BE129" s="28">
        <f>W129*'EQUIP SUM (UNCLASS)'!AM129</f>
        <v>0</v>
      </c>
      <c r="BF129" s="61">
        <f>X129*'EQUIP SUM (UNCLASS)'!AM129</f>
        <v>0</v>
      </c>
      <c r="BH129" s="28">
        <f>Y129*'EQUIP SUM (UNCLASS)'!AO129</f>
        <v>0</v>
      </c>
      <c r="BI129" s="61">
        <f>Y129*'EQUIP SUM (UNCLASS)'!AP129</f>
        <v>0</v>
      </c>
      <c r="BJ129" s="28">
        <f>Y129*'EQUIP SUM (UNCLASS)'!AQ129</f>
        <v>0</v>
      </c>
      <c r="BK129" s="61">
        <f>Y129*'EQUIP SUM (UNCLASS)'!AR129</f>
        <v>0</v>
      </c>
      <c r="BL129" s="28">
        <f>Y129*'EQUIP SUM (UNCLASS)'!AS129</f>
        <v>0</v>
      </c>
      <c r="BM129" s="61">
        <f>Y129*'EQUIP SUM (UNCLASS)'!AT129</f>
        <v>0</v>
      </c>
      <c r="BO129" s="28">
        <f>W129*'EQUIP SUM (UNCLASS)'!AX129</f>
        <v>0</v>
      </c>
      <c r="BP129" s="61">
        <f>X129*'EQUIP SUM (UNCLASS)'!AX129</f>
        <v>0</v>
      </c>
      <c r="BQ129" s="28">
        <f>W129*'EQUIP SUM (UNCLASS)'!BB129</f>
        <v>0</v>
      </c>
      <c r="BR129" s="61">
        <f>X129*'EQUIP SUM (UNCLASS)'!BB129</f>
        <v>0</v>
      </c>
      <c r="CX129" s="37">
        <f t="shared" ref="CX129:DJ129" si="152">CX127</f>
        <v>0</v>
      </c>
      <c r="CY129" s="37">
        <f t="shared" si="152"/>
        <v>0</v>
      </c>
      <c r="CZ129" s="37">
        <f t="shared" si="152"/>
        <v>0</v>
      </c>
      <c r="DA129" s="37">
        <f t="shared" si="152"/>
        <v>0</v>
      </c>
      <c r="DB129" s="37">
        <f t="shared" si="152"/>
        <v>1</v>
      </c>
      <c r="DC129" s="37">
        <f t="shared" si="152"/>
        <v>0</v>
      </c>
      <c r="DD129" s="37">
        <f t="shared" si="152"/>
        <v>0</v>
      </c>
      <c r="DE129" s="37">
        <f t="shared" si="152"/>
        <v>0</v>
      </c>
      <c r="DF129" s="37">
        <f t="shared" si="152"/>
        <v>0</v>
      </c>
      <c r="DG129" s="37">
        <f t="shared" si="152"/>
        <v>0</v>
      </c>
      <c r="DH129" s="37">
        <f t="shared" si="152"/>
        <v>0</v>
      </c>
      <c r="DI129" s="37">
        <f t="shared" si="152"/>
        <v>0</v>
      </c>
      <c r="DJ129" s="37">
        <f t="shared" si="152"/>
        <v>0</v>
      </c>
      <c r="DL129" s="29">
        <f t="shared" si="138"/>
        <v>6</v>
      </c>
      <c r="DM129" s="29">
        <f t="shared" si="138"/>
        <v>18</v>
      </c>
      <c r="DN129" s="29">
        <f t="shared" si="138"/>
        <v>10</v>
      </c>
      <c r="DO129" s="29">
        <f t="shared" si="138"/>
        <v>12</v>
      </c>
    </row>
    <row r="130" spans="1:124" x14ac:dyDescent="0.25">
      <c r="A130" s="14"/>
      <c r="B130" s="109"/>
      <c r="C130" s="109"/>
      <c r="D130" s="109"/>
      <c r="E130" s="109"/>
      <c r="F130" s="109"/>
      <c r="G130" s="109"/>
      <c r="I130" s="94" t="s">
        <v>335</v>
      </c>
      <c r="J130" s="94" t="s">
        <v>56</v>
      </c>
      <c r="K130" s="95" t="s">
        <v>572</v>
      </c>
      <c r="L130" s="96">
        <f>(CX130*'EQUIP SUM (UNCLASS)'!M130)+(CY130*'EQUIP SUM (UNCLASS)'!N130)+(CZ130*'EQUIP SUM (UNCLASS)'!I130)+(DA130*'EQUIP SUM (UNCLASS)'!Q130)+(DB130*'EQUIP SUM (UNCLASS)'!E130)+(DC130*'EQUIP SUM (UNCLASS)'!H130)+(DD130*'EQUIP SUM (UNCLASS)'!D130)+(DE130*'EQUIP SUM (UNCLASS)'!F130)+(DF130*'EQUIP SUM (UNCLASS)'!G130)+(DG130*'EQUIP SUM (UNCLASS)'!J130)+(DH130*'EQUIP SUM (UNCLASS)'!L130)+(DI130*'EQUIP SUM (UNCLASS)'!K130)+(DJ130*'EQUIP SUM (UNCLASS)'!T130)</f>
        <v>16</v>
      </c>
      <c r="M130" s="55">
        <f>'EQUIP SUM (UNCLASS)'!R130+'EQUIP SUM (UNCLASS)'!S130</f>
        <v>0</v>
      </c>
      <c r="N130" s="85">
        <f>'EQUIP SUM (UNCLASS)'!R130</f>
        <v>0</v>
      </c>
      <c r="O130" s="85">
        <f>'EQUIP SUM (UNCLASS)'!S130:S292</f>
        <v>0</v>
      </c>
      <c r="P130" s="37">
        <v>0</v>
      </c>
      <c r="Q130" s="37">
        <v>0</v>
      </c>
      <c r="R130" s="85">
        <f t="shared" si="116"/>
        <v>0</v>
      </c>
      <c r="S130" s="85">
        <f t="shared" si="116"/>
        <v>0</v>
      </c>
      <c r="T130" s="85">
        <f t="shared" si="81"/>
        <v>0</v>
      </c>
      <c r="U130" s="55">
        <f t="shared" si="77"/>
        <v>16</v>
      </c>
      <c r="W130" s="37">
        <v>0</v>
      </c>
      <c r="X130" s="37">
        <v>0</v>
      </c>
      <c r="Y130" s="55">
        <f t="shared" si="82"/>
        <v>0</v>
      </c>
      <c r="AA130" s="34">
        <f>W130*'EQUIP SUM (UNCLASS)'!Z130</f>
        <v>0</v>
      </c>
      <c r="AB130" s="61">
        <f>X130*'EQUIP SUM (UNCLASS)'!Z130</f>
        <v>0</v>
      </c>
      <c r="AC130" s="34">
        <f>W130*'EQUIP SUM (UNCLASS)'!AA130</f>
        <v>0</v>
      </c>
      <c r="AD130" s="61">
        <f>X130*'EQUIP SUM (UNCLASS)'!AA130</f>
        <v>0</v>
      </c>
      <c r="AE130" s="34">
        <f>W130*'EQUIP SUM (UNCLASS)'!AB130</f>
        <v>0</v>
      </c>
      <c r="AF130" s="61">
        <f>X130*'EQUIP SUM (UNCLASS)'!AB130</f>
        <v>0</v>
      </c>
      <c r="AH130" s="34">
        <f>W130*'EQUIP SUM (UNCLASS)'!AC130</f>
        <v>0</v>
      </c>
      <c r="AI130" s="61">
        <f>X130*'EQUIP SUM (UNCLASS)'!AC130</f>
        <v>0</v>
      </c>
      <c r="AJ130" s="34">
        <f t="shared" si="117"/>
        <v>0</v>
      </c>
      <c r="AK130" s="61">
        <f t="shared" si="117"/>
        <v>0</v>
      </c>
      <c r="AL130" s="34">
        <f t="shared" si="118"/>
        <v>0</v>
      </c>
      <c r="AM130" s="61">
        <f t="shared" si="118"/>
        <v>0</v>
      </c>
      <c r="AO130" s="28">
        <f>W130*'EQUIP SUM (UNCLASS)'!AE130</f>
        <v>0</v>
      </c>
      <c r="AP130" s="61">
        <f>X130*'EQUIP SUM (UNCLASS)'!AE130</f>
        <v>0</v>
      </c>
      <c r="AQ130" s="28">
        <f>W130*'EQUIP SUM (UNCLASS)'!AF130</f>
        <v>0</v>
      </c>
      <c r="AR130" s="61">
        <f>X130*'EQUIP SUM (UNCLASS)'!AF130</f>
        <v>0</v>
      </c>
      <c r="AS130" s="28">
        <f>W130*'EQUIP SUM (UNCLASS)'!AG130</f>
        <v>0</v>
      </c>
      <c r="AT130" s="61">
        <f>X130*'EQUIP SUM (UNCLASS)'!AG130</f>
        <v>0</v>
      </c>
      <c r="AU130" s="28">
        <f>W130*'EQUIP SUM (UNCLASS)'!AH130</f>
        <v>0</v>
      </c>
      <c r="AV130" s="61">
        <f>X130*'EQUIP SUM (UNCLASS)'!AH130</f>
        <v>0</v>
      </c>
      <c r="AW130" s="28">
        <f>W130*'EQUIP SUM (UNCLASS)'!AI130/2000</f>
        <v>0</v>
      </c>
      <c r="AX130" s="61">
        <f>X130*'EQUIP SUM (UNCLASS)'!AI130/2000</f>
        <v>0</v>
      </c>
      <c r="AY130" s="28">
        <f>W130*'EQUIP SUM (UNCLASS)'!AJ130</f>
        <v>0</v>
      </c>
      <c r="AZ130" s="61">
        <f>X130*'EQUIP SUM (UNCLASS)'!AJ130</f>
        <v>0</v>
      </c>
      <c r="BA130" s="28">
        <f>W130*'EQUIP SUM (UNCLASS)'!AK130</f>
        <v>0</v>
      </c>
      <c r="BB130" s="61">
        <f>X130*'EQUIP SUM (UNCLASS)'!AK130</f>
        <v>0</v>
      </c>
      <c r="BC130" s="28">
        <f>W130*'EQUIP SUM (UNCLASS)'!AL130</f>
        <v>0</v>
      </c>
      <c r="BD130" s="61">
        <f>X130*'EQUIP SUM (UNCLASS)'!AL130</f>
        <v>0</v>
      </c>
      <c r="BE130" s="28">
        <f>W130*'EQUIP SUM (UNCLASS)'!AM130</f>
        <v>0</v>
      </c>
      <c r="BF130" s="61">
        <f>X130*'EQUIP SUM (UNCLASS)'!AM130</f>
        <v>0</v>
      </c>
      <c r="BH130" s="28">
        <f>Y130*'EQUIP SUM (UNCLASS)'!AO130</f>
        <v>0</v>
      </c>
      <c r="BI130" s="61">
        <f>Y130*'EQUIP SUM (UNCLASS)'!AP130</f>
        <v>0</v>
      </c>
      <c r="BJ130" s="28">
        <f>Y130*'EQUIP SUM (UNCLASS)'!AQ130</f>
        <v>0</v>
      </c>
      <c r="BK130" s="61">
        <f>Y130*'EQUIP SUM (UNCLASS)'!AR130</f>
        <v>0</v>
      </c>
      <c r="BL130" s="28">
        <f>Y130*'EQUIP SUM (UNCLASS)'!AS130</f>
        <v>0</v>
      </c>
      <c r="BM130" s="61">
        <f>Y130*'EQUIP SUM (UNCLASS)'!AT130</f>
        <v>0</v>
      </c>
      <c r="BO130" s="28">
        <f>W130*'EQUIP SUM (UNCLASS)'!AX130</f>
        <v>0</v>
      </c>
      <c r="BP130" s="61">
        <f>X130*'EQUIP SUM (UNCLASS)'!AX130</f>
        <v>0</v>
      </c>
      <c r="BQ130" s="28">
        <f>W130*'EQUIP SUM (UNCLASS)'!BB130</f>
        <v>0</v>
      </c>
      <c r="BR130" s="61">
        <f>X130*'EQUIP SUM (UNCLASS)'!BB130</f>
        <v>0</v>
      </c>
      <c r="CX130" s="37">
        <f t="shared" ref="CX130:DJ130" si="153">CX129</f>
        <v>0</v>
      </c>
      <c r="CY130" s="37">
        <f t="shared" si="153"/>
        <v>0</v>
      </c>
      <c r="CZ130" s="37">
        <f t="shared" si="153"/>
        <v>0</v>
      </c>
      <c r="DA130" s="37">
        <f t="shared" si="153"/>
        <v>0</v>
      </c>
      <c r="DB130" s="37">
        <f t="shared" si="153"/>
        <v>1</v>
      </c>
      <c r="DC130" s="37">
        <f t="shared" si="153"/>
        <v>0</v>
      </c>
      <c r="DD130" s="37">
        <f t="shared" si="153"/>
        <v>0</v>
      </c>
      <c r="DE130" s="37">
        <f t="shared" si="153"/>
        <v>0</v>
      </c>
      <c r="DF130" s="37">
        <f t="shared" si="153"/>
        <v>0</v>
      </c>
      <c r="DG130" s="37">
        <f t="shared" si="153"/>
        <v>0</v>
      </c>
      <c r="DH130" s="37">
        <f t="shared" si="153"/>
        <v>0</v>
      </c>
      <c r="DI130" s="37">
        <f t="shared" si="153"/>
        <v>0</v>
      </c>
      <c r="DJ130" s="37">
        <f t="shared" si="153"/>
        <v>0</v>
      </c>
      <c r="DL130" s="29">
        <f t="shared" si="138"/>
        <v>6</v>
      </c>
      <c r="DM130" s="29">
        <f t="shared" si="138"/>
        <v>18</v>
      </c>
      <c r="DN130" s="29">
        <f t="shared" si="138"/>
        <v>10</v>
      </c>
      <c r="DO130" s="29">
        <f t="shared" si="138"/>
        <v>12</v>
      </c>
    </row>
    <row r="131" spans="1:124" x14ac:dyDescent="0.25">
      <c r="A131" s="14"/>
      <c r="B131" s="109"/>
      <c r="C131" s="109"/>
      <c r="D131" s="109"/>
      <c r="E131" s="109"/>
      <c r="F131" s="109"/>
      <c r="G131" s="109"/>
      <c r="I131" s="94" t="s">
        <v>336</v>
      </c>
      <c r="J131" s="94" t="s">
        <v>57</v>
      </c>
      <c r="K131" s="95" t="s">
        <v>572</v>
      </c>
      <c r="L131" s="96">
        <f>(CX131*'EQUIP SUM (UNCLASS)'!M131)+(CY131*'EQUIP SUM (UNCLASS)'!N131)+(CZ131*'EQUIP SUM (UNCLASS)'!I131)+(DA131*'EQUIP SUM (UNCLASS)'!Q131)+(DB131*'EQUIP SUM (UNCLASS)'!E131)+(DC131*'EQUIP SUM (UNCLASS)'!H131)+(DD131*'EQUIP SUM (UNCLASS)'!D131)+(DE131*'EQUIP SUM (UNCLASS)'!F131)+(DF131*'EQUIP SUM (UNCLASS)'!G131)+(DG131*'EQUIP SUM (UNCLASS)'!J131)+(DH131*'EQUIP SUM (UNCLASS)'!L131)+(DI131*'EQUIP SUM (UNCLASS)'!K131)+(DJ131*'EQUIP SUM (UNCLASS)'!T131)</f>
        <v>0</v>
      </c>
      <c r="M131" s="55">
        <f>'EQUIP SUM (UNCLASS)'!R131+'EQUIP SUM (UNCLASS)'!S131</f>
        <v>138</v>
      </c>
      <c r="N131" s="85">
        <f>'EQUIP SUM (UNCLASS)'!R131</f>
        <v>69</v>
      </c>
      <c r="O131" s="85">
        <f>'EQUIP SUM (UNCLASS)'!S131:S293</f>
        <v>69</v>
      </c>
      <c r="P131" s="37">
        <v>69</v>
      </c>
      <c r="Q131" s="37">
        <v>13</v>
      </c>
      <c r="R131" s="85">
        <f t="shared" ref="R131:S165" si="154">N131-P131</f>
        <v>0</v>
      </c>
      <c r="S131" s="85">
        <f t="shared" si="154"/>
        <v>56</v>
      </c>
      <c r="T131" s="85">
        <f t="shared" si="81"/>
        <v>56</v>
      </c>
      <c r="U131" s="55">
        <f t="shared" ref="U131:U165" si="155">L131-P131-Q131</f>
        <v>-82</v>
      </c>
      <c r="W131" s="37">
        <v>0</v>
      </c>
      <c r="X131" s="37">
        <v>0</v>
      </c>
      <c r="Y131" s="55">
        <f t="shared" si="82"/>
        <v>0</v>
      </c>
      <c r="AA131" s="34">
        <f>W131*'EQUIP SUM (UNCLASS)'!Z131</f>
        <v>0</v>
      </c>
      <c r="AB131" s="61">
        <f>X131*'EQUIP SUM (UNCLASS)'!Z131</f>
        <v>0</v>
      </c>
      <c r="AC131" s="34">
        <f>W131*'EQUIP SUM (UNCLASS)'!AA131</f>
        <v>0</v>
      </c>
      <c r="AD131" s="61">
        <f>X131*'EQUIP SUM (UNCLASS)'!AA131</f>
        <v>0</v>
      </c>
      <c r="AE131" s="34">
        <f>W131*'EQUIP SUM (UNCLASS)'!AB131</f>
        <v>0</v>
      </c>
      <c r="AF131" s="61">
        <f>X131*'EQUIP SUM (UNCLASS)'!AB131</f>
        <v>0</v>
      </c>
      <c r="AH131" s="34">
        <f>W131*'EQUIP SUM (UNCLASS)'!AC131</f>
        <v>0</v>
      </c>
      <c r="AI131" s="61">
        <f>X131*'EQUIP SUM (UNCLASS)'!AC131</f>
        <v>0</v>
      </c>
      <c r="AJ131" s="34">
        <f t="shared" ref="AJ131:AK165" si="156">W131*DQ131</f>
        <v>0</v>
      </c>
      <c r="AK131" s="61">
        <f t="shared" si="156"/>
        <v>0</v>
      </c>
      <c r="AL131" s="34">
        <f t="shared" ref="AL131:AM165" si="157">W131*DS131</f>
        <v>0</v>
      </c>
      <c r="AM131" s="61">
        <f t="shared" si="157"/>
        <v>0</v>
      </c>
      <c r="AO131" s="28">
        <f>W131*'EQUIP SUM (UNCLASS)'!AE131</f>
        <v>0</v>
      </c>
      <c r="AP131" s="61">
        <f>X131*'EQUIP SUM (UNCLASS)'!AE131</f>
        <v>0</v>
      </c>
      <c r="AQ131" s="28">
        <f>W131*'EQUIP SUM (UNCLASS)'!AF131</f>
        <v>0</v>
      </c>
      <c r="AR131" s="61">
        <f>X131*'EQUIP SUM (UNCLASS)'!AF131</f>
        <v>0</v>
      </c>
      <c r="AS131" s="28">
        <f>W131*'EQUIP SUM (UNCLASS)'!AG131</f>
        <v>0</v>
      </c>
      <c r="AT131" s="61">
        <f>X131*'EQUIP SUM (UNCLASS)'!AG131</f>
        <v>0</v>
      </c>
      <c r="AU131" s="28">
        <f>W131*'EQUIP SUM (UNCLASS)'!AH131</f>
        <v>0</v>
      </c>
      <c r="AV131" s="61">
        <f>X131*'EQUIP SUM (UNCLASS)'!AH131</f>
        <v>0</v>
      </c>
      <c r="AW131" s="28">
        <f>W131*'EQUIP SUM (UNCLASS)'!AI131/2000</f>
        <v>0</v>
      </c>
      <c r="AX131" s="61">
        <f>X131*'EQUIP SUM (UNCLASS)'!AI131/2000</f>
        <v>0</v>
      </c>
      <c r="AY131" s="28">
        <f>W131*'EQUIP SUM (UNCLASS)'!AJ131</f>
        <v>0</v>
      </c>
      <c r="AZ131" s="61">
        <f>X131*'EQUIP SUM (UNCLASS)'!AJ131</f>
        <v>0</v>
      </c>
      <c r="BA131" s="28">
        <f>W131*'EQUIP SUM (UNCLASS)'!AK131</f>
        <v>0</v>
      </c>
      <c r="BB131" s="61">
        <f>X131*'EQUIP SUM (UNCLASS)'!AK131</f>
        <v>0</v>
      </c>
      <c r="BC131" s="28">
        <f>W131*'EQUIP SUM (UNCLASS)'!AL131</f>
        <v>0</v>
      </c>
      <c r="BD131" s="61">
        <f>X131*'EQUIP SUM (UNCLASS)'!AL131</f>
        <v>0</v>
      </c>
      <c r="BE131" s="28">
        <f>W131*'EQUIP SUM (UNCLASS)'!AM131</f>
        <v>0</v>
      </c>
      <c r="BF131" s="61">
        <f>X131*'EQUIP SUM (UNCLASS)'!AM131</f>
        <v>0</v>
      </c>
      <c r="BH131" s="28">
        <f>Y131*'EQUIP SUM (UNCLASS)'!AO131</f>
        <v>0</v>
      </c>
      <c r="BI131" s="61">
        <f>Y131*'EQUIP SUM (UNCLASS)'!AP131</f>
        <v>0</v>
      </c>
      <c r="BJ131" s="28">
        <f>Y131*'EQUIP SUM (UNCLASS)'!AQ131</f>
        <v>0</v>
      </c>
      <c r="BK131" s="61">
        <f>Y131*'EQUIP SUM (UNCLASS)'!AR131</f>
        <v>0</v>
      </c>
      <c r="BL131" s="28">
        <f>Y131*'EQUIP SUM (UNCLASS)'!AS131</f>
        <v>0</v>
      </c>
      <c r="BM131" s="61">
        <f>Y131*'EQUIP SUM (UNCLASS)'!AT131</f>
        <v>0</v>
      </c>
      <c r="BO131" s="28">
        <f>W131*'EQUIP SUM (UNCLASS)'!AX131</f>
        <v>0</v>
      </c>
      <c r="BP131" s="61">
        <f>X131*'EQUIP SUM (UNCLASS)'!AX131</f>
        <v>0</v>
      </c>
      <c r="BQ131" s="28">
        <f>W131*'EQUIP SUM (UNCLASS)'!BB131</f>
        <v>0</v>
      </c>
      <c r="BR131" s="61">
        <f>X131*'EQUIP SUM (UNCLASS)'!BB131</f>
        <v>0</v>
      </c>
      <c r="CX131" s="37">
        <f t="shared" ref="CX131:DJ131" si="158">CX129</f>
        <v>0</v>
      </c>
      <c r="CY131" s="37">
        <f t="shared" si="158"/>
        <v>0</v>
      </c>
      <c r="CZ131" s="37">
        <f t="shared" si="158"/>
        <v>0</v>
      </c>
      <c r="DA131" s="37">
        <f t="shared" si="158"/>
        <v>0</v>
      </c>
      <c r="DB131" s="37">
        <f t="shared" si="158"/>
        <v>1</v>
      </c>
      <c r="DC131" s="37">
        <f t="shared" si="158"/>
        <v>0</v>
      </c>
      <c r="DD131" s="37">
        <f t="shared" si="158"/>
        <v>0</v>
      </c>
      <c r="DE131" s="37">
        <f t="shared" si="158"/>
        <v>0</v>
      </c>
      <c r="DF131" s="37">
        <f t="shared" si="158"/>
        <v>0</v>
      </c>
      <c r="DG131" s="37">
        <f t="shared" si="158"/>
        <v>0</v>
      </c>
      <c r="DH131" s="37">
        <f t="shared" si="158"/>
        <v>0</v>
      </c>
      <c r="DI131" s="37">
        <f t="shared" si="158"/>
        <v>0</v>
      </c>
      <c r="DJ131" s="37">
        <f t="shared" si="158"/>
        <v>0</v>
      </c>
      <c r="DL131" s="29">
        <f t="shared" si="138"/>
        <v>6</v>
      </c>
      <c r="DM131" s="29">
        <f t="shared" si="138"/>
        <v>18</v>
      </c>
      <c r="DN131" s="29">
        <f t="shared" si="138"/>
        <v>10</v>
      </c>
      <c r="DO131" s="29">
        <f t="shared" si="138"/>
        <v>12</v>
      </c>
    </row>
    <row r="132" spans="1:124" x14ac:dyDescent="0.25">
      <c r="A132" s="14"/>
      <c r="B132" s="109"/>
      <c r="C132" s="109"/>
      <c r="D132" s="109"/>
      <c r="E132" s="109"/>
      <c r="F132" s="109"/>
      <c r="G132" s="109"/>
      <c r="I132" s="94" t="s">
        <v>337</v>
      </c>
      <c r="J132" s="94" t="s">
        <v>58</v>
      </c>
      <c r="K132" s="95" t="s">
        <v>572</v>
      </c>
      <c r="L132" s="96">
        <f>(CX132*'EQUIP SUM (UNCLASS)'!M132)+(CY132*'EQUIP SUM (UNCLASS)'!N132)+(CZ132*'EQUIP SUM (UNCLASS)'!I132)+(DA132*'EQUIP SUM (UNCLASS)'!Q132)+(DB132*'EQUIP SUM (UNCLASS)'!E132)+(DC132*'EQUIP SUM (UNCLASS)'!H132)+(DD132*'EQUIP SUM (UNCLASS)'!D132)+(DE132*'EQUIP SUM (UNCLASS)'!F132)+(DF132*'EQUIP SUM (UNCLASS)'!G132)+(DG132*'EQUIP SUM (UNCLASS)'!J132)+(DH132*'EQUIP SUM (UNCLASS)'!L132)+(DI132*'EQUIP SUM (UNCLASS)'!K132)+(DJ132*'EQUIP SUM (UNCLASS)'!T132)</f>
        <v>32</v>
      </c>
      <c r="M132" s="55">
        <f>'EQUIP SUM (UNCLASS)'!R132+'EQUIP SUM (UNCLASS)'!S132</f>
        <v>76</v>
      </c>
      <c r="N132" s="85">
        <f>'EQUIP SUM (UNCLASS)'!R132</f>
        <v>38</v>
      </c>
      <c r="O132" s="85">
        <f>'EQUIP SUM (UNCLASS)'!S132:S294</f>
        <v>38</v>
      </c>
      <c r="P132" s="37">
        <v>38</v>
      </c>
      <c r="Q132" s="37">
        <v>38</v>
      </c>
      <c r="R132" s="85">
        <f t="shared" si="154"/>
        <v>0</v>
      </c>
      <c r="S132" s="85">
        <f t="shared" si="154"/>
        <v>0</v>
      </c>
      <c r="T132" s="85">
        <f t="shared" ref="T132:T165" si="159">R132+S132</f>
        <v>0</v>
      </c>
      <c r="U132" s="55">
        <f t="shared" si="155"/>
        <v>-44</v>
      </c>
      <c r="W132" s="37">
        <v>0</v>
      </c>
      <c r="X132" s="37">
        <v>0</v>
      </c>
      <c r="Y132" s="55">
        <f t="shared" ref="Y132:Y165" si="160">W132+X132</f>
        <v>0</v>
      </c>
      <c r="AA132" s="34">
        <f>W132*'EQUIP SUM (UNCLASS)'!Z132</f>
        <v>0</v>
      </c>
      <c r="AB132" s="61">
        <f>X132*'EQUIP SUM (UNCLASS)'!Z132</f>
        <v>0</v>
      </c>
      <c r="AC132" s="34">
        <f>W132*'EQUIP SUM (UNCLASS)'!AA132</f>
        <v>0</v>
      </c>
      <c r="AD132" s="61">
        <f>X132*'EQUIP SUM (UNCLASS)'!AA132</f>
        <v>0</v>
      </c>
      <c r="AE132" s="34">
        <f>W132*'EQUIP SUM (UNCLASS)'!AB132</f>
        <v>0</v>
      </c>
      <c r="AF132" s="61">
        <f>X132*'EQUIP SUM (UNCLASS)'!AB132</f>
        <v>0</v>
      </c>
      <c r="AH132" s="34">
        <f>W132*'EQUIP SUM (UNCLASS)'!AC132</f>
        <v>0</v>
      </c>
      <c r="AI132" s="61">
        <f>X132*'EQUIP SUM (UNCLASS)'!AC132</f>
        <v>0</v>
      </c>
      <c r="AJ132" s="34">
        <f t="shared" si="156"/>
        <v>0</v>
      </c>
      <c r="AK132" s="61">
        <f t="shared" si="156"/>
        <v>0</v>
      </c>
      <c r="AL132" s="34">
        <f t="shared" si="157"/>
        <v>0</v>
      </c>
      <c r="AM132" s="61">
        <f t="shared" si="157"/>
        <v>0</v>
      </c>
      <c r="AO132" s="28">
        <f>W132*'EQUIP SUM (UNCLASS)'!AE132</f>
        <v>0</v>
      </c>
      <c r="AP132" s="61">
        <f>X132*'EQUIP SUM (UNCLASS)'!AE132</f>
        <v>0</v>
      </c>
      <c r="AQ132" s="28">
        <f>W132*'EQUIP SUM (UNCLASS)'!AF132</f>
        <v>0</v>
      </c>
      <c r="AR132" s="61">
        <f>X132*'EQUIP SUM (UNCLASS)'!AF132</f>
        <v>0</v>
      </c>
      <c r="AS132" s="28">
        <f>W132*'EQUIP SUM (UNCLASS)'!AG132</f>
        <v>0</v>
      </c>
      <c r="AT132" s="61">
        <f>X132*'EQUIP SUM (UNCLASS)'!AG132</f>
        <v>0</v>
      </c>
      <c r="AU132" s="28">
        <f>W132*'EQUIP SUM (UNCLASS)'!AH132</f>
        <v>0</v>
      </c>
      <c r="AV132" s="61">
        <f>X132*'EQUIP SUM (UNCLASS)'!AH132</f>
        <v>0</v>
      </c>
      <c r="AW132" s="28">
        <f>W132*'EQUIP SUM (UNCLASS)'!AI132/2000</f>
        <v>0</v>
      </c>
      <c r="AX132" s="61">
        <f>X132*'EQUIP SUM (UNCLASS)'!AI132/2000</f>
        <v>0</v>
      </c>
      <c r="AY132" s="28">
        <f>W132*'EQUIP SUM (UNCLASS)'!AJ132</f>
        <v>0</v>
      </c>
      <c r="AZ132" s="61">
        <f>X132*'EQUIP SUM (UNCLASS)'!AJ132</f>
        <v>0</v>
      </c>
      <c r="BA132" s="28">
        <f>W132*'EQUIP SUM (UNCLASS)'!AK132</f>
        <v>0</v>
      </c>
      <c r="BB132" s="61">
        <f>X132*'EQUIP SUM (UNCLASS)'!AK132</f>
        <v>0</v>
      </c>
      <c r="BC132" s="28">
        <f>W132*'EQUIP SUM (UNCLASS)'!AL132</f>
        <v>0</v>
      </c>
      <c r="BD132" s="61">
        <f>X132*'EQUIP SUM (UNCLASS)'!AL132</f>
        <v>0</v>
      </c>
      <c r="BE132" s="28">
        <f>W132*'EQUIP SUM (UNCLASS)'!AM132</f>
        <v>0</v>
      </c>
      <c r="BF132" s="61">
        <f>X132*'EQUIP SUM (UNCLASS)'!AM132</f>
        <v>0</v>
      </c>
      <c r="BH132" s="28">
        <f>Y132*'EQUIP SUM (UNCLASS)'!AO132</f>
        <v>0</v>
      </c>
      <c r="BI132" s="61">
        <f>Y132*'EQUIP SUM (UNCLASS)'!AP132</f>
        <v>0</v>
      </c>
      <c r="BJ132" s="28">
        <f>Y132*'EQUIP SUM (UNCLASS)'!AQ132</f>
        <v>0</v>
      </c>
      <c r="BK132" s="61">
        <f>Y132*'EQUIP SUM (UNCLASS)'!AR132</f>
        <v>0</v>
      </c>
      <c r="BL132" s="28">
        <f>Y132*'EQUIP SUM (UNCLASS)'!AS132</f>
        <v>0</v>
      </c>
      <c r="BM132" s="61">
        <f>Y132*'EQUIP SUM (UNCLASS)'!AT132</f>
        <v>0</v>
      </c>
      <c r="BO132" s="28">
        <f>W132*'EQUIP SUM (UNCLASS)'!AX132</f>
        <v>0</v>
      </c>
      <c r="BP132" s="61">
        <f>X132*'EQUIP SUM (UNCLASS)'!AX132</f>
        <v>0</v>
      </c>
      <c r="BQ132" s="28">
        <f>W132*'EQUIP SUM (UNCLASS)'!BB132</f>
        <v>0</v>
      </c>
      <c r="BR132" s="61">
        <f>X132*'EQUIP SUM (UNCLASS)'!BB132</f>
        <v>0</v>
      </c>
      <c r="CX132" s="37">
        <f t="shared" ref="CX132:DJ132" si="161">CX131</f>
        <v>0</v>
      </c>
      <c r="CY132" s="37">
        <f t="shared" si="161"/>
        <v>0</v>
      </c>
      <c r="CZ132" s="37">
        <f t="shared" si="161"/>
        <v>0</v>
      </c>
      <c r="DA132" s="37">
        <f t="shared" si="161"/>
        <v>0</v>
      </c>
      <c r="DB132" s="37">
        <f t="shared" si="161"/>
        <v>1</v>
      </c>
      <c r="DC132" s="37">
        <f t="shared" si="161"/>
        <v>0</v>
      </c>
      <c r="DD132" s="37">
        <f t="shared" si="161"/>
        <v>0</v>
      </c>
      <c r="DE132" s="37">
        <f t="shared" si="161"/>
        <v>0</v>
      </c>
      <c r="DF132" s="37">
        <f t="shared" si="161"/>
        <v>0</v>
      </c>
      <c r="DG132" s="37">
        <f t="shared" si="161"/>
        <v>0</v>
      </c>
      <c r="DH132" s="37">
        <f t="shared" si="161"/>
        <v>0</v>
      </c>
      <c r="DI132" s="37">
        <f t="shared" si="161"/>
        <v>0</v>
      </c>
      <c r="DJ132" s="37">
        <f t="shared" si="161"/>
        <v>0</v>
      </c>
      <c r="DL132" s="29">
        <f t="shared" ref="DL132:DO147" si="162">DL131</f>
        <v>6</v>
      </c>
      <c r="DM132" s="29">
        <f t="shared" si="162"/>
        <v>18</v>
      </c>
      <c r="DN132" s="29">
        <f t="shared" si="162"/>
        <v>10</v>
      </c>
      <c r="DO132" s="29">
        <f t="shared" si="162"/>
        <v>12</v>
      </c>
    </row>
    <row r="133" spans="1:124" x14ac:dyDescent="0.25">
      <c r="A133" s="14"/>
      <c r="B133" s="109"/>
      <c r="C133" s="109"/>
      <c r="D133" s="109"/>
      <c r="E133" s="109"/>
      <c r="F133" s="109"/>
      <c r="G133" s="109"/>
      <c r="I133" s="94" t="s">
        <v>338</v>
      </c>
      <c r="J133" s="94" t="s">
        <v>59</v>
      </c>
      <c r="K133" s="95" t="s">
        <v>572</v>
      </c>
      <c r="L133" s="96">
        <f>(CX133*'EQUIP SUM (UNCLASS)'!M133)+(CY133*'EQUIP SUM (UNCLASS)'!N133)+(CZ133*'EQUIP SUM (UNCLASS)'!I133)+(DA133*'EQUIP SUM (UNCLASS)'!Q133)+(DB133*'EQUIP SUM (UNCLASS)'!E133)+(DC133*'EQUIP SUM (UNCLASS)'!H133)+(DD133*'EQUIP SUM (UNCLASS)'!D133)+(DE133*'EQUIP SUM (UNCLASS)'!F133)+(DF133*'EQUIP SUM (UNCLASS)'!G133)+(DG133*'EQUIP SUM (UNCLASS)'!J133)+(DH133*'EQUIP SUM (UNCLASS)'!L133)+(DI133*'EQUIP SUM (UNCLASS)'!K133)+(DJ133*'EQUIP SUM (UNCLASS)'!T133)</f>
        <v>16</v>
      </c>
      <c r="M133" s="55">
        <f>'EQUIP SUM (UNCLASS)'!R133+'EQUIP SUM (UNCLASS)'!S133</f>
        <v>62</v>
      </c>
      <c r="N133" s="85">
        <f>'EQUIP SUM (UNCLASS)'!R133</f>
        <v>31</v>
      </c>
      <c r="O133" s="85">
        <f>'EQUIP SUM (UNCLASS)'!S133:S295</f>
        <v>31</v>
      </c>
      <c r="P133" s="37">
        <v>31</v>
      </c>
      <c r="Q133" s="37">
        <v>31</v>
      </c>
      <c r="R133" s="85">
        <f t="shared" si="154"/>
        <v>0</v>
      </c>
      <c r="S133" s="85">
        <f t="shared" si="154"/>
        <v>0</v>
      </c>
      <c r="T133" s="85">
        <f t="shared" si="159"/>
        <v>0</v>
      </c>
      <c r="U133" s="55">
        <f t="shared" si="155"/>
        <v>-46</v>
      </c>
      <c r="W133" s="37">
        <v>0</v>
      </c>
      <c r="X133" s="37">
        <v>0</v>
      </c>
      <c r="Y133" s="55">
        <f t="shared" si="160"/>
        <v>0</v>
      </c>
      <c r="AA133" s="34">
        <f>W133*'EQUIP SUM (UNCLASS)'!Z133</f>
        <v>0</v>
      </c>
      <c r="AB133" s="61">
        <f>X133*'EQUIP SUM (UNCLASS)'!Z133</f>
        <v>0</v>
      </c>
      <c r="AC133" s="34">
        <f>W133*'EQUIP SUM (UNCLASS)'!AA133</f>
        <v>0</v>
      </c>
      <c r="AD133" s="61">
        <f>X133*'EQUIP SUM (UNCLASS)'!AA133</f>
        <v>0</v>
      </c>
      <c r="AE133" s="34">
        <f>W133*'EQUIP SUM (UNCLASS)'!AB133</f>
        <v>0</v>
      </c>
      <c r="AF133" s="61">
        <f>X133*'EQUIP SUM (UNCLASS)'!AB133</f>
        <v>0</v>
      </c>
      <c r="AH133" s="34">
        <f>W133*'EQUIP SUM (UNCLASS)'!AC133</f>
        <v>0</v>
      </c>
      <c r="AI133" s="61">
        <f>X133*'EQUIP SUM (UNCLASS)'!AC133</f>
        <v>0</v>
      </c>
      <c r="AJ133" s="34">
        <f t="shared" si="156"/>
        <v>0</v>
      </c>
      <c r="AK133" s="61">
        <f t="shared" si="156"/>
        <v>0</v>
      </c>
      <c r="AL133" s="34">
        <f t="shared" si="157"/>
        <v>0</v>
      </c>
      <c r="AM133" s="61">
        <f t="shared" si="157"/>
        <v>0</v>
      </c>
      <c r="AO133" s="28">
        <f>W133*'EQUIP SUM (UNCLASS)'!AE133</f>
        <v>0</v>
      </c>
      <c r="AP133" s="61">
        <f>X133*'EQUIP SUM (UNCLASS)'!AE133</f>
        <v>0</v>
      </c>
      <c r="AQ133" s="28">
        <f>W133*'EQUIP SUM (UNCLASS)'!AF133</f>
        <v>0</v>
      </c>
      <c r="AR133" s="61">
        <f>X133*'EQUIP SUM (UNCLASS)'!AF133</f>
        <v>0</v>
      </c>
      <c r="AS133" s="28">
        <f>W133*'EQUIP SUM (UNCLASS)'!AG133</f>
        <v>0</v>
      </c>
      <c r="AT133" s="61">
        <f>X133*'EQUIP SUM (UNCLASS)'!AG133</f>
        <v>0</v>
      </c>
      <c r="AU133" s="28">
        <f>W133*'EQUIP SUM (UNCLASS)'!AH133</f>
        <v>0</v>
      </c>
      <c r="AV133" s="61">
        <f>X133*'EQUIP SUM (UNCLASS)'!AH133</f>
        <v>0</v>
      </c>
      <c r="AW133" s="28">
        <f>W133*'EQUIP SUM (UNCLASS)'!AI133/2000</f>
        <v>0</v>
      </c>
      <c r="AX133" s="61">
        <f>X133*'EQUIP SUM (UNCLASS)'!AI133/2000</f>
        <v>0</v>
      </c>
      <c r="AY133" s="28">
        <f>W133*'EQUIP SUM (UNCLASS)'!AJ133</f>
        <v>0</v>
      </c>
      <c r="AZ133" s="61">
        <f>X133*'EQUIP SUM (UNCLASS)'!AJ133</f>
        <v>0</v>
      </c>
      <c r="BA133" s="28">
        <f>W133*'EQUIP SUM (UNCLASS)'!AK133</f>
        <v>0</v>
      </c>
      <c r="BB133" s="61">
        <f>X133*'EQUIP SUM (UNCLASS)'!AK133</f>
        <v>0</v>
      </c>
      <c r="BC133" s="28">
        <f>W133*'EQUIP SUM (UNCLASS)'!AL133</f>
        <v>0</v>
      </c>
      <c r="BD133" s="61">
        <f>X133*'EQUIP SUM (UNCLASS)'!AL133</f>
        <v>0</v>
      </c>
      <c r="BE133" s="28">
        <f>W133*'EQUIP SUM (UNCLASS)'!AM133</f>
        <v>0</v>
      </c>
      <c r="BF133" s="61">
        <f>X133*'EQUIP SUM (UNCLASS)'!AM133</f>
        <v>0</v>
      </c>
      <c r="BH133" s="28">
        <f>Y133*'EQUIP SUM (UNCLASS)'!AO133</f>
        <v>0</v>
      </c>
      <c r="BI133" s="61">
        <f>Y133*'EQUIP SUM (UNCLASS)'!AP133</f>
        <v>0</v>
      </c>
      <c r="BJ133" s="28">
        <f>Y133*'EQUIP SUM (UNCLASS)'!AQ133</f>
        <v>0</v>
      </c>
      <c r="BK133" s="61">
        <f>Y133*'EQUIP SUM (UNCLASS)'!AR133</f>
        <v>0</v>
      </c>
      <c r="BL133" s="28">
        <f>Y133*'EQUIP SUM (UNCLASS)'!AS133</f>
        <v>0</v>
      </c>
      <c r="BM133" s="61">
        <f>Y133*'EQUIP SUM (UNCLASS)'!AT133</f>
        <v>0</v>
      </c>
      <c r="BO133" s="28">
        <f>W133*'EQUIP SUM (UNCLASS)'!AX133</f>
        <v>0</v>
      </c>
      <c r="BP133" s="61">
        <f>X133*'EQUIP SUM (UNCLASS)'!AX133</f>
        <v>0</v>
      </c>
      <c r="BQ133" s="28">
        <f>W133*'EQUIP SUM (UNCLASS)'!BB133</f>
        <v>0</v>
      </c>
      <c r="BR133" s="61">
        <f>X133*'EQUIP SUM (UNCLASS)'!BB133</f>
        <v>0</v>
      </c>
      <c r="CX133" s="37">
        <f t="shared" ref="CX133:DJ133" si="163">CX131</f>
        <v>0</v>
      </c>
      <c r="CY133" s="37">
        <f t="shared" si="163"/>
        <v>0</v>
      </c>
      <c r="CZ133" s="37">
        <f t="shared" si="163"/>
        <v>0</v>
      </c>
      <c r="DA133" s="37">
        <f t="shared" si="163"/>
        <v>0</v>
      </c>
      <c r="DB133" s="37">
        <f t="shared" si="163"/>
        <v>1</v>
      </c>
      <c r="DC133" s="37">
        <f t="shared" si="163"/>
        <v>0</v>
      </c>
      <c r="DD133" s="37">
        <f t="shared" si="163"/>
        <v>0</v>
      </c>
      <c r="DE133" s="37">
        <f t="shared" si="163"/>
        <v>0</v>
      </c>
      <c r="DF133" s="37">
        <f t="shared" si="163"/>
        <v>0</v>
      </c>
      <c r="DG133" s="37">
        <f t="shared" si="163"/>
        <v>0</v>
      </c>
      <c r="DH133" s="37">
        <f t="shared" si="163"/>
        <v>0</v>
      </c>
      <c r="DI133" s="37">
        <f t="shared" si="163"/>
        <v>0</v>
      </c>
      <c r="DJ133" s="37">
        <f t="shared" si="163"/>
        <v>0</v>
      </c>
      <c r="DL133" s="29">
        <f t="shared" si="162"/>
        <v>6</v>
      </c>
      <c r="DM133" s="29">
        <f t="shared" si="162"/>
        <v>18</v>
      </c>
      <c r="DN133" s="29">
        <f t="shared" si="162"/>
        <v>10</v>
      </c>
      <c r="DO133" s="29">
        <f t="shared" si="162"/>
        <v>12</v>
      </c>
    </row>
    <row r="134" spans="1:124" x14ac:dyDescent="0.25">
      <c r="A134" s="14"/>
      <c r="B134" s="109"/>
      <c r="C134" s="109"/>
      <c r="D134" s="109"/>
      <c r="E134" s="109"/>
      <c r="F134" s="109"/>
      <c r="G134" s="109"/>
      <c r="I134" s="94" t="s">
        <v>339</v>
      </c>
      <c r="J134" s="94" t="s">
        <v>117</v>
      </c>
      <c r="K134" s="95" t="s">
        <v>572</v>
      </c>
      <c r="L134" s="96">
        <f>(CX134*'EQUIP SUM (UNCLASS)'!M134)+(CY134*'EQUIP SUM (UNCLASS)'!N134)+(CZ134*'EQUIP SUM (UNCLASS)'!I134)+(DA134*'EQUIP SUM (UNCLASS)'!Q134)+(DB134*'EQUIP SUM (UNCLASS)'!E134)+(DC134*'EQUIP SUM (UNCLASS)'!H134)+(DD134*'EQUIP SUM (UNCLASS)'!D134)+(DE134*'EQUIP SUM (UNCLASS)'!F134)+(DF134*'EQUIP SUM (UNCLASS)'!G134)+(DG134*'EQUIP SUM (UNCLASS)'!J134)+(DH134*'EQUIP SUM (UNCLASS)'!L134)+(DI134*'EQUIP SUM (UNCLASS)'!K134)+(DJ134*'EQUIP SUM (UNCLASS)'!T134)</f>
        <v>0</v>
      </c>
      <c r="M134" s="55">
        <f>'EQUIP SUM (UNCLASS)'!R134+'EQUIP SUM (UNCLASS)'!S134</f>
        <v>192</v>
      </c>
      <c r="N134" s="85">
        <f>'EQUIP SUM (UNCLASS)'!R134</f>
        <v>96</v>
      </c>
      <c r="O134" s="85">
        <f>'EQUIP SUM (UNCLASS)'!S134:S296</f>
        <v>96</v>
      </c>
      <c r="P134" s="37">
        <v>96</v>
      </c>
      <c r="Q134" s="37">
        <v>96</v>
      </c>
      <c r="R134" s="85">
        <f t="shared" si="154"/>
        <v>0</v>
      </c>
      <c r="S134" s="85">
        <f t="shared" si="154"/>
        <v>0</v>
      </c>
      <c r="T134" s="85">
        <f t="shared" si="159"/>
        <v>0</v>
      </c>
      <c r="U134" s="55">
        <f t="shared" si="155"/>
        <v>-192</v>
      </c>
      <c r="W134" s="37">
        <v>0</v>
      </c>
      <c r="X134" s="37">
        <v>0</v>
      </c>
      <c r="Y134" s="55">
        <f t="shared" si="160"/>
        <v>0</v>
      </c>
      <c r="AA134" s="34">
        <f>W134*'EQUIP SUM (UNCLASS)'!Z134</f>
        <v>0</v>
      </c>
      <c r="AB134" s="61">
        <f>X134*'EQUIP SUM (UNCLASS)'!Z134</f>
        <v>0</v>
      </c>
      <c r="AC134" s="34">
        <f>W134*'EQUIP SUM (UNCLASS)'!AA134</f>
        <v>0</v>
      </c>
      <c r="AD134" s="61">
        <f>X134*'EQUIP SUM (UNCLASS)'!AA134</f>
        <v>0</v>
      </c>
      <c r="AE134" s="34">
        <f>W134*'EQUIP SUM (UNCLASS)'!AB134</f>
        <v>0</v>
      </c>
      <c r="AF134" s="61">
        <f>X134*'EQUIP SUM (UNCLASS)'!AB134</f>
        <v>0</v>
      </c>
      <c r="AH134" s="34">
        <f>W134*'EQUIP SUM (UNCLASS)'!AC134</f>
        <v>0</v>
      </c>
      <c r="AI134" s="61">
        <f>X134*'EQUIP SUM (UNCLASS)'!AC134</f>
        <v>0</v>
      </c>
      <c r="AJ134" s="34">
        <f t="shared" si="156"/>
        <v>0</v>
      </c>
      <c r="AK134" s="61">
        <f t="shared" si="156"/>
        <v>0</v>
      </c>
      <c r="AL134" s="34">
        <f t="shared" si="157"/>
        <v>0</v>
      </c>
      <c r="AM134" s="61">
        <f t="shared" si="157"/>
        <v>0</v>
      </c>
      <c r="AO134" s="28">
        <f>W134*'EQUIP SUM (UNCLASS)'!AE134</f>
        <v>0</v>
      </c>
      <c r="AP134" s="61">
        <f>X134*'EQUIP SUM (UNCLASS)'!AE134</f>
        <v>0</v>
      </c>
      <c r="AQ134" s="28">
        <f>W134*'EQUIP SUM (UNCLASS)'!AF134</f>
        <v>0</v>
      </c>
      <c r="AR134" s="61">
        <f>X134*'EQUIP SUM (UNCLASS)'!AF134</f>
        <v>0</v>
      </c>
      <c r="AS134" s="28">
        <f>W134*'EQUIP SUM (UNCLASS)'!AG134</f>
        <v>0</v>
      </c>
      <c r="AT134" s="61">
        <f>X134*'EQUIP SUM (UNCLASS)'!AG134</f>
        <v>0</v>
      </c>
      <c r="AU134" s="28">
        <f>W134*'EQUIP SUM (UNCLASS)'!AH134</f>
        <v>0</v>
      </c>
      <c r="AV134" s="61">
        <f>X134*'EQUIP SUM (UNCLASS)'!AH134</f>
        <v>0</v>
      </c>
      <c r="AW134" s="28">
        <f>W134*'EQUIP SUM (UNCLASS)'!AI134/2000</f>
        <v>0</v>
      </c>
      <c r="AX134" s="61">
        <f>X134*'EQUIP SUM (UNCLASS)'!AI134/2000</f>
        <v>0</v>
      </c>
      <c r="AY134" s="28">
        <f>W134*'EQUIP SUM (UNCLASS)'!AJ134</f>
        <v>0</v>
      </c>
      <c r="AZ134" s="61">
        <f>X134*'EQUIP SUM (UNCLASS)'!AJ134</f>
        <v>0</v>
      </c>
      <c r="BA134" s="28">
        <f>W134*'EQUIP SUM (UNCLASS)'!AK134</f>
        <v>0</v>
      </c>
      <c r="BB134" s="61">
        <f>X134*'EQUIP SUM (UNCLASS)'!AK134</f>
        <v>0</v>
      </c>
      <c r="BC134" s="28">
        <f>W134*'EQUIP SUM (UNCLASS)'!AL134</f>
        <v>0</v>
      </c>
      <c r="BD134" s="61">
        <f>X134*'EQUIP SUM (UNCLASS)'!AL134</f>
        <v>0</v>
      </c>
      <c r="BE134" s="28">
        <f>W134*'EQUIP SUM (UNCLASS)'!AM134</f>
        <v>0</v>
      </c>
      <c r="BF134" s="61">
        <f>X134*'EQUIP SUM (UNCLASS)'!AM134</f>
        <v>0</v>
      </c>
      <c r="BH134" s="28">
        <f>Y134*'EQUIP SUM (UNCLASS)'!AO134</f>
        <v>0</v>
      </c>
      <c r="BI134" s="61">
        <f>Y134*'EQUIP SUM (UNCLASS)'!AP134</f>
        <v>0</v>
      </c>
      <c r="BJ134" s="28">
        <f>Y134*'EQUIP SUM (UNCLASS)'!AQ134</f>
        <v>0</v>
      </c>
      <c r="BK134" s="61">
        <f>Y134*'EQUIP SUM (UNCLASS)'!AR134</f>
        <v>0</v>
      </c>
      <c r="BL134" s="28">
        <f>Y134*'EQUIP SUM (UNCLASS)'!AS134</f>
        <v>0</v>
      </c>
      <c r="BM134" s="61">
        <f>Y134*'EQUIP SUM (UNCLASS)'!AT134</f>
        <v>0</v>
      </c>
      <c r="BO134" s="28">
        <f>W134*'EQUIP SUM (UNCLASS)'!AX134</f>
        <v>0</v>
      </c>
      <c r="BP134" s="61">
        <f>X134*'EQUIP SUM (UNCLASS)'!AX134</f>
        <v>0</v>
      </c>
      <c r="BQ134" s="28">
        <f>W134*'EQUIP SUM (UNCLASS)'!BB134</f>
        <v>0</v>
      </c>
      <c r="BR134" s="61">
        <f>X134*'EQUIP SUM (UNCLASS)'!BB134</f>
        <v>0</v>
      </c>
      <c r="CX134" s="37">
        <f t="shared" ref="CX134:DJ134" si="164">CX133</f>
        <v>0</v>
      </c>
      <c r="CY134" s="37">
        <f t="shared" si="164"/>
        <v>0</v>
      </c>
      <c r="CZ134" s="37">
        <f t="shared" si="164"/>
        <v>0</v>
      </c>
      <c r="DA134" s="37">
        <f t="shared" si="164"/>
        <v>0</v>
      </c>
      <c r="DB134" s="37">
        <f t="shared" si="164"/>
        <v>1</v>
      </c>
      <c r="DC134" s="37">
        <f t="shared" si="164"/>
        <v>0</v>
      </c>
      <c r="DD134" s="37">
        <f t="shared" si="164"/>
        <v>0</v>
      </c>
      <c r="DE134" s="37">
        <f t="shared" si="164"/>
        <v>0</v>
      </c>
      <c r="DF134" s="37">
        <f t="shared" si="164"/>
        <v>0</v>
      </c>
      <c r="DG134" s="37">
        <f t="shared" si="164"/>
        <v>0</v>
      </c>
      <c r="DH134" s="37">
        <f t="shared" si="164"/>
        <v>0</v>
      </c>
      <c r="DI134" s="37">
        <f t="shared" si="164"/>
        <v>0</v>
      </c>
      <c r="DJ134" s="37">
        <f t="shared" si="164"/>
        <v>0</v>
      </c>
      <c r="DL134" s="29">
        <f t="shared" si="162"/>
        <v>6</v>
      </c>
      <c r="DM134" s="29">
        <f t="shared" si="162"/>
        <v>18</v>
      </c>
      <c r="DN134" s="29">
        <f t="shared" si="162"/>
        <v>10</v>
      </c>
      <c r="DO134" s="29">
        <f t="shared" si="162"/>
        <v>12</v>
      </c>
    </row>
    <row r="135" spans="1:124" x14ac:dyDescent="0.25">
      <c r="A135" s="14"/>
      <c r="B135" s="109"/>
      <c r="C135" s="109"/>
      <c r="D135" s="109"/>
      <c r="E135" s="109"/>
      <c r="F135" s="109"/>
      <c r="G135" s="109"/>
      <c r="I135" s="94" t="s">
        <v>340</v>
      </c>
      <c r="J135" s="94" t="s">
        <v>1</v>
      </c>
      <c r="K135" s="95" t="s">
        <v>572</v>
      </c>
      <c r="L135" s="96">
        <f>(CX135*'EQUIP SUM (UNCLASS)'!M135)+(CY135*'EQUIP SUM (UNCLASS)'!N135)+(CZ135*'EQUIP SUM (UNCLASS)'!I135)+(DA135*'EQUIP SUM (UNCLASS)'!Q135)+(DB135*'EQUIP SUM (UNCLASS)'!E135)+(DC135*'EQUIP SUM (UNCLASS)'!H135)+(DD135*'EQUIP SUM (UNCLASS)'!D135)+(DE135*'EQUIP SUM (UNCLASS)'!F135)+(DF135*'EQUIP SUM (UNCLASS)'!G135)+(DG135*'EQUIP SUM (UNCLASS)'!J135)+(DH135*'EQUIP SUM (UNCLASS)'!L135)+(DI135*'EQUIP SUM (UNCLASS)'!K135)+(DJ135*'EQUIP SUM (UNCLASS)'!T135)</f>
        <v>0</v>
      </c>
      <c r="M135" s="55">
        <f>'EQUIP SUM (UNCLASS)'!R135+'EQUIP SUM (UNCLASS)'!S135</f>
        <v>260</v>
      </c>
      <c r="N135" s="85">
        <f>'EQUIP SUM (UNCLASS)'!R135</f>
        <v>130</v>
      </c>
      <c r="O135" s="85">
        <f>'EQUIP SUM (UNCLASS)'!S135:S297</f>
        <v>130</v>
      </c>
      <c r="P135" s="37">
        <v>130</v>
      </c>
      <c r="Q135" s="37">
        <v>46</v>
      </c>
      <c r="R135" s="85">
        <f t="shared" si="154"/>
        <v>0</v>
      </c>
      <c r="S135" s="85">
        <f t="shared" si="154"/>
        <v>84</v>
      </c>
      <c r="T135" s="85">
        <f t="shared" si="159"/>
        <v>84</v>
      </c>
      <c r="U135" s="55">
        <f t="shared" si="155"/>
        <v>-176</v>
      </c>
      <c r="W135" s="37">
        <v>0</v>
      </c>
      <c r="X135" s="37">
        <v>0</v>
      </c>
      <c r="Y135" s="55">
        <f t="shared" si="160"/>
        <v>0</v>
      </c>
      <c r="AA135" s="34">
        <f>W135*'EQUIP SUM (UNCLASS)'!Z135</f>
        <v>0</v>
      </c>
      <c r="AB135" s="61">
        <f>X135*'EQUIP SUM (UNCLASS)'!Z135</f>
        <v>0</v>
      </c>
      <c r="AC135" s="34">
        <f>W135*'EQUIP SUM (UNCLASS)'!AA135</f>
        <v>0</v>
      </c>
      <c r="AD135" s="61">
        <f>X135*'EQUIP SUM (UNCLASS)'!AA135</f>
        <v>0</v>
      </c>
      <c r="AE135" s="34">
        <f>W135*'EQUIP SUM (UNCLASS)'!AB135</f>
        <v>0</v>
      </c>
      <c r="AF135" s="61">
        <f>X135*'EQUIP SUM (UNCLASS)'!AB135</f>
        <v>0</v>
      </c>
      <c r="AH135" s="34">
        <f>W135*'EQUIP SUM (UNCLASS)'!AC135</f>
        <v>0</v>
      </c>
      <c r="AI135" s="61">
        <f>X135*'EQUIP SUM (UNCLASS)'!AC135</f>
        <v>0</v>
      </c>
      <c r="AJ135" s="34">
        <f t="shared" si="156"/>
        <v>0</v>
      </c>
      <c r="AK135" s="61">
        <f t="shared" si="156"/>
        <v>0</v>
      </c>
      <c r="AL135" s="34">
        <f t="shared" si="157"/>
        <v>0</v>
      </c>
      <c r="AM135" s="61">
        <f t="shared" si="157"/>
        <v>0</v>
      </c>
      <c r="AO135" s="28">
        <f>W135*'EQUIP SUM (UNCLASS)'!AE135</f>
        <v>0</v>
      </c>
      <c r="AP135" s="61">
        <f>X135*'EQUIP SUM (UNCLASS)'!AE135</f>
        <v>0</v>
      </c>
      <c r="AQ135" s="28">
        <f>W135*'EQUIP SUM (UNCLASS)'!AF135</f>
        <v>0</v>
      </c>
      <c r="AR135" s="61">
        <f>X135*'EQUIP SUM (UNCLASS)'!AF135</f>
        <v>0</v>
      </c>
      <c r="AS135" s="28">
        <f>W135*'EQUIP SUM (UNCLASS)'!AG135</f>
        <v>0</v>
      </c>
      <c r="AT135" s="61">
        <f>X135*'EQUIP SUM (UNCLASS)'!AG135</f>
        <v>0</v>
      </c>
      <c r="AU135" s="28">
        <f>W135*'EQUIP SUM (UNCLASS)'!AH135</f>
        <v>0</v>
      </c>
      <c r="AV135" s="61">
        <f>X135*'EQUIP SUM (UNCLASS)'!AH135</f>
        <v>0</v>
      </c>
      <c r="AW135" s="28">
        <f>W135*'EQUIP SUM (UNCLASS)'!AI135/2000</f>
        <v>0</v>
      </c>
      <c r="AX135" s="61">
        <f>X135*'EQUIP SUM (UNCLASS)'!AI135/2000</f>
        <v>0</v>
      </c>
      <c r="AY135" s="28">
        <f>W135*'EQUIP SUM (UNCLASS)'!AJ135</f>
        <v>0</v>
      </c>
      <c r="AZ135" s="61">
        <f>X135*'EQUIP SUM (UNCLASS)'!AJ135</f>
        <v>0</v>
      </c>
      <c r="BA135" s="28">
        <f>W135*'EQUIP SUM (UNCLASS)'!AK135</f>
        <v>0</v>
      </c>
      <c r="BB135" s="61">
        <f>X135*'EQUIP SUM (UNCLASS)'!AK135</f>
        <v>0</v>
      </c>
      <c r="BC135" s="28">
        <f>W135*'EQUIP SUM (UNCLASS)'!AL135</f>
        <v>0</v>
      </c>
      <c r="BD135" s="61">
        <f>X135*'EQUIP SUM (UNCLASS)'!AL135</f>
        <v>0</v>
      </c>
      <c r="BE135" s="28">
        <f>W135*'EQUIP SUM (UNCLASS)'!AM135</f>
        <v>0</v>
      </c>
      <c r="BF135" s="61">
        <f>X135*'EQUIP SUM (UNCLASS)'!AM135</f>
        <v>0</v>
      </c>
      <c r="BH135" s="28">
        <f>Y135*'EQUIP SUM (UNCLASS)'!AO135</f>
        <v>0</v>
      </c>
      <c r="BI135" s="61">
        <f>Y135*'EQUIP SUM (UNCLASS)'!AP135</f>
        <v>0</v>
      </c>
      <c r="BJ135" s="28">
        <f>Y135*'EQUIP SUM (UNCLASS)'!AQ135</f>
        <v>0</v>
      </c>
      <c r="BK135" s="61">
        <f>Y135*'EQUIP SUM (UNCLASS)'!AR135</f>
        <v>0</v>
      </c>
      <c r="BL135" s="28">
        <f>Y135*'EQUIP SUM (UNCLASS)'!AS135</f>
        <v>0</v>
      </c>
      <c r="BM135" s="61">
        <f>Y135*'EQUIP SUM (UNCLASS)'!AT135</f>
        <v>0</v>
      </c>
      <c r="BO135" s="28">
        <f>W135*'EQUIP SUM (UNCLASS)'!AX135</f>
        <v>0</v>
      </c>
      <c r="BP135" s="61">
        <f>X135*'EQUIP SUM (UNCLASS)'!AX135</f>
        <v>0</v>
      </c>
      <c r="BQ135" s="28">
        <f>W135*'EQUIP SUM (UNCLASS)'!BB135</f>
        <v>0</v>
      </c>
      <c r="BR135" s="61">
        <f>X135*'EQUIP SUM (UNCLASS)'!BB135</f>
        <v>0</v>
      </c>
      <c r="CX135" s="37">
        <f t="shared" ref="CX135:DJ135" si="165">CX133</f>
        <v>0</v>
      </c>
      <c r="CY135" s="37">
        <f t="shared" si="165"/>
        <v>0</v>
      </c>
      <c r="CZ135" s="37">
        <f t="shared" si="165"/>
        <v>0</v>
      </c>
      <c r="DA135" s="37">
        <f t="shared" si="165"/>
        <v>0</v>
      </c>
      <c r="DB135" s="37">
        <f t="shared" si="165"/>
        <v>1</v>
      </c>
      <c r="DC135" s="37">
        <f t="shared" si="165"/>
        <v>0</v>
      </c>
      <c r="DD135" s="37">
        <f t="shared" si="165"/>
        <v>0</v>
      </c>
      <c r="DE135" s="37">
        <f t="shared" si="165"/>
        <v>0</v>
      </c>
      <c r="DF135" s="37">
        <f t="shared" si="165"/>
        <v>0</v>
      </c>
      <c r="DG135" s="37">
        <f t="shared" si="165"/>
        <v>0</v>
      </c>
      <c r="DH135" s="37">
        <f t="shared" si="165"/>
        <v>0</v>
      </c>
      <c r="DI135" s="37">
        <f t="shared" si="165"/>
        <v>0</v>
      </c>
      <c r="DJ135" s="37">
        <f t="shared" si="165"/>
        <v>0</v>
      </c>
      <c r="DL135" s="29">
        <f t="shared" si="162"/>
        <v>6</v>
      </c>
      <c r="DM135" s="29">
        <f t="shared" si="162"/>
        <v>18</v>
      </c>
      <c r="DN135" s="29">
        <f t="shared" si="162"/>
        <v>10</v>
      </c>
      <c r="DO135" s="29">
        <f t="shared" si="162"/>
        <v>12</v>
      </c>
    </row>
    <row r="136" spans="1:124" x14ac:dyDescent="0.25">
      <c r="A136" s="14"/>
      <c r="B136" s="109"/>
      <c r="C136" s="109"/>
      <c r="D136" s="109"/>
      <c r="E136" s="109"/>
      <c r="F136" s="109"/>
      <c r="G136" s="109"/>
      <c r="I136" s="94" t="s">
        <v>341</v>
      </c>
      <c r="J136" s="94" t="s">
        <v>573</v>
      </c>
      <c r="K136" s="95" t="s">
        <v>572</v>
      </c>
      <c r="L136" s="96">
        <f>(CX136*'EQUIP SUM (UNCLASS)'!M136)+(CY136*'EQUIP SUM (UNCLASS)'!N136)+(CZ136*'EQUIP SUM (UNCLASS)'!I136)+(DA136*'EQUIP SUM (UNCLASS)'!Q136)+(DB136*'EQUIP SUM (UNCLASS)'!E136)+(DC136*'EQUIP SUM (UNCLASS)'!H136)+(DD136*'EQUIP SUM (UNCLASS)'!D136)+(DE136*'EQUIP SUM (UNCLASS)'!F136)+(DF136*'EQUIP SUM (UNCLASS)'!G136)+(DG136*'EQUIP SUM (UNCLASS)'!J136)+(DH136*'EQUIP SUM (UNCLASS)'!L136)+(DI136*'EQUIP SUM (UNCLASS)'!K136)+(DJ136*'EQUIP SUM (UNCLASS)'!T136)</f>
        <v>0</v>
      </c>
      <c r="M136" s="55">
        <f>'EQUIP SUM (UNCLASS)'!R136+'EQUIP SUM (UNCLASS)'!S136</f>
        <v>192</v>
      </c>
      <c r="N136" s="85">
        <f>'EQUIP SUM (UNCLASS)'!R136</f>
        <v>96</v>
      </c>
      <c r="O136" s="85">
        <f>'EQUIP SUM (UNCLASS)'!S136:S298</f>
        <v>96</v>
      </c>
      <c r="P136" s="37">
        <v>96</v>
      </c>
      <c r="Q136" s="37">
        <v>96</v>
      </c>
      <c r="R136" s="85">
        <f t="shared" si="154"/>
        <v>0</v>
      </c>
      <c r="S136" s="85">
        <f t="shared" si="154"/>
        <v>0</v>
      </c>
      <c r="T136" s="85">
        <f t="shared" si="159"/>
        <v>0</v>
      </c>
      <c r="U136" s="55">
        <f t="shared" si="155"/>
        <v>-192</v>
      </c>
      <c r="W136" s="37">
        <v>0</v>
      </c>
      <c r="X136" s="37">
        <v>0</v>
      </c>
      <c r="Y136" s="55">
        <f t="shared" si="160"/>
        <v>0</v>
      </c>
      <c r="AA136" s="34">
        <f>W136*'EQUIP SUM (UNCLASS)'!Z136</f>
        <v>0</v>
      </c>
      <c r="AB136" s="61">
        <f>X136*'EQUIP SUM (UNCLASS)'!Z136</f>
        <v>0</v>
      </c>
      <c r="AC136" s="34">
        <f>W136*'EQUIP SUM (UNCLASS)'!AA136</f>
        <v>0</v>
      </c>
      <c r="AD136" s="61">
        <f>X136*'EQUIP SUM (UNCLASS)'!AA136</f>
        <v>0</v>
      </c>
      <c r="AE136" s="34">
        <f>W136*'EQUIP SUM (UNCLASS)'!AB136</f>
        <v>0</v>
      </c>
      <c r="AF136" s="61">
        <f>X136*'EQUIP SUM (UNCLASS)'!AB136</f>
        <v>0</v>
      </c>
      <c r="AH136" s="34">
        <f>W136*'EQUIP SUM (UNCLASS)'!AC136</f>
        <v>0</v>
      </c>
      <c r="AI136" s="61">
        <f>X136*'EQUIP SUM (UNCLASS)'!AC136</f>
        <v>0</v>
      </c>
      <c r="AJ136" s="34">
        <f t="shared" si="156"/>
        <v>0</v>
      </c>
      <c r="AK136" s="61">
        <f t="shared" si="156"/>
        <v>0</v>
      </c>
      <c r="AL136" s="34">
        <f t="shared" si="157"/>
        <v>0</v>
      </c>
      <c r="AM136" s="61">
        <f t="shared" si="157"/>
        <v>0</v>
      </c>
      <c r="AO136" s="28">
        <f>W136*'EQUIP SUM (UNCLASS)'!AE136</f>
        <v>0</v>
      </c>
      <c r="AP136" s="61">
        <f>X136*'EQUIP SUM (UNCLASS)'!AE136</f>
        <v>0</v>
      </c>
      <c r="AQ136" s="28">
        <f>W136*'EQUIP SUM (UNCLASS)'!AF136</f>
        <v>0</v>
      </c>
      <c r="AR136" s="61">
        <f>X136*'EQUIP SUM (UNCLASS)'!AF136</f>
        <v>0</v>
      </c>
      <c r="AS136" s="28">
        <f>W136*'EQUIP SUM (UNCLASS)'!AG136</f>
        <v>0</v>
      </c>
      <c r="AT136" s="61">
        <f>X136*'EQUIP SUM (UNCLASS)'!AG136</f>
        <v>0</v>
      </c>
      <c r="AU136" s="28">
        <f>W136*'EQUIP SUM (UNCLASS)'!AH136</f>
        <v>0</v>
      </c>
      <c r="AV136" s="61">
        <f>X136*'EQUIP SUM (UNCLASS)'!AH136</f>
        <v>0</v>
      </c>
      <c r="AW136" s="28">
        <f>W136*'EQUIP SUM (UNCLASS)'!AI136/2000</f>
        <v>0</v>
      </c>
      <c r="AX136" s="61">
        <f>X136*'EQUIP SUM (UNCLASS)'!AI136/2000</f>
        <v>0</v>
      </c>
      <c r="AY136" s="28">
        <f>W136*'EQUIP SUM (UNCLASS)'!AJ136</f>
        <v>0</v>
      </c>
      <c r="AZ136" s="61">
        <f>X136*'EQUIP SUM (UNCLASS)'!AJ136</f>
        <v>0</v>
      </c>
      <c r="BA136" s="28">
        <f>W136*'EQUIP SUM (UNCLASS)'!AK136</f>
        <v>0</v>
      </c>
      <c r="BB136" s="61">
        <f>X136*'EQUIP SUM (UNCLASS)'!AK136</f>
        <v>0</v>
      </c>
      <c r="BC136" s="28">
        <f>W136*'EQUIP SUM (UNCLASS)'!AL136</f>
        <v>0</v>
      </c>
      <c r="BD136" s="61">
        <f>X136*'EQUIP SUM (UNCLASS)'!AL136</f>
        <v>0</v>
      </c>
      <c r="BE136" s="28">
        <f>W136*'EQUIP SUM (UNCLASS)'!AM136</f>
        <v>0</v>
      </c>
      <c r="BF136" s="61">
        <f>X136*'EQUIP SUM (UNCLASS)'!AM136</f>
        <v>0</v>
      </c>
      <c r="BH136" s="28">
        <f>Y136*'EQUIP SUM (UNCLASS)'!AO136</f>
        <v>0</v>
      </c>
      <c r="BI136" s="61">
        <f>Y136*'EQUIP SUM (UNCLASS)'!AP136</f>
        <v>0</v>
      </c>
      <c r="BJ136" s="28">
        <f>Y136*'EQUIP SUM (UNCLASS)'!AQ136</f>
        <v>0</v>
      </c>
      <c r="BK136" s="61">
        <f>Y136*'EQUIP SUM (UNCLASS)'!AR136</f>
        <v>0</v>
      </c>
      <c r="BL136" s="28">
        <f>Y136*'EQUIP SUM (UNCLASS)'!AS136</f>
        <v>0</v>
      </c>
      <c r="BM136" s="61">
        <f>Y136*'EQUIP SUM (UNCLASS)'!AT136</f>
        <v>0</v>
      </c>
      <c r="BO136" s="28">
        <f>W136*'EQUIP SUM (UNCLASS)'!AX136</f>
        <v>0</v>
      </c>
      <c r="BP136" s="61">
        <f>X136*'EQUIP SUM (UNCLASS)'!AX136</f>
        <v>0</v>
      </c>
      <c r="BQ136" s="28">
        <f>W136*'EQUIP SUM (UNCLASS)'!BB136</f>
        <v>0</v>
      </c>
      <c r="BR136" s="61">
        <f>X136*'EQUIP SUM (UNCLASS)'!BB136</f>
        <v>0</v>
      </c>
      <c r="CX136" s="37">
        <f t="shared" ref="CX136:DJ136" si="166">CX135</f>
        <v>0</v>
      </c>
      <c r="CY136" s="37">
        <f t="shared" si="166"/>
        <v>0</v>
      </c>
      <c r="CZ136" s="37">
        <f t="shared" si="166"/>
        <v>0</v>
      </c>
      <c r="DA136" s="37">
        <f t="shared" si="166"/>
        <v>0</v>
      </c>
      <c r="DB136" s="37">
        <f t="shared" si="166"/>
        <v>1</v>
      </c>
      <c r="DC136" s="37">
        <f t="shared" si="166"/>
        <v>0</v>
      </c>
      <c r="DD136" s="37">
        <f t="shared" si="166"/>
        <v>0</v>
      </c>
      <c r="DE136" s="37">
        <f t="shared" si="166"/>
        <v>0</v>
      </c>
      <c r="DF136" s="37">
        <f t="shared" si="166"/>
        <v>0</v>
      </c>
      <c r="DG136" s="37">
        <f t="shared" si="166"/>
        <v>0</v>
      </c>
      <c r="DH136" s="37">
        <f t="shared" si="166"/>
        <v>0</v>
      </c>
      <c r="DI136" s="37">
        <f t="shared" si="166"/>
        <v>0</v>
      </c>
      <c r="DJ136" s="37">
        <f t="shared" si="166"/>
        <v>0</v>
      </c>
      <c r="DL136" s="29">
        <f t="shared" si="162"/>
        <v>6</v>
      </c>
      <c r="DM136" s="29">
        <f t="shared" si="162"/>
        <v>18</v>
      </c>
      <c r="DN136" s="29">
        <f t="shared" si="162"/>
        <v>10</v>
      </c>
      <c r="DO136" s="29">
        <f t="shared" si="162"/>
        <v>12</v>
      </c>
    </row>
    <row r="137" spans="1:124" x14ac:dyDescent="0.25">
      <c r="A137" s="14"/>
      <c r="B137" s="109"/>
      <c r="C137" s="109"/>
      <c r="D137" s="109"/>
      <c r="E137" s="109"/>
      <c r="F137" s="109"/>
      <c r="G137" s="109"/>
      <c r="I137" s="94" t="s">
        <v>342</v>
      </c>
      <c r="J137" s="94" t="s">
        <v>60</v>
      </c>
      <c r="K137" s="95" t="s">
        <v>101</v>
      </c>
      <c r="L137" s="96">
        <f>(CX137*'EQUIP SUM (UNCLASS)'!M137)+(CY137*'EQUIP SUM (UNCLASS)'!N137)+(CZ137*'EQUIP SUM (UNCLASS)'!I137)+(DA137*'EQUIP SUM (UNCLASS)'!Q137)+(DB137*'EQUIP SUM (UNCLASS)'!E137)+(DC137*'EQUIP SUM (UNCLASS)'!H137)+(DD137*'EQUIP SUM (UNCLASS)'!D137)+(DE137*'EQUIP SUM (UNCLASS)'!F137)+(DF137*'EQUIP SUM (UNCLASS)'!G137)+(DG137*'EQUIP SUM (UNCLASS)'!J137)+(DH137*'EQUIP SUM (UNCLASS)'!L137)+(DI137*'EQUIP SUM (UNCLASS)'!K137)+(DJ137*'EQUIP SUM (UNCLASS)'!T137)</f>
        <v>0</v>
      </c>
      <c r="M137" s="55">
        <f>'EQUIP SUM (UNCLASS)'!R137+'EQUIP SUM (UNCLASS)'!S137</f>
        <v>0</v>
      </c>
      <c r="N137" s="85">
        <f>'EQUIP SUM (UNCLASS)'!R137</f>
        <v>0</v>
      </c>
      <c r="O137" s="85">
        <f>'EQUIP SUM (UNCLASS)'!S137:S299</f>
        <v>0</v>
      </c>
      <c r="P137" s="37">
        <v>0</v>
      </c>
      <c r="Q137" s="37">
        <v>0</v>
      </c>
      <c r="R137" s="85">
        <f t="shared" si="154"/>
        <v>0</v>
      </c>
      <c r="S137" s="85">
        <f t="shared" si="154"/>
        <v>0</v>
      </c>
      <c r="T137" s="85">
        <f t="shared" si="159"/>
        <v>0</v>
      </c>
      <c r="U137" s="55">
        <f t="shared" si="155"/>
        <v>0</v>
      </c>
      <c r="W137" s="37">
        <v>0</v>
      </c>
      <c r="X137" s="37">
        <v>0</v>
      </c>
      <c r="Y137" s="55">
        <f t="shared" si="160"/>
        <v>0</v>
      </c>
      <c r="AA137" s="34">
        <f>W137*'EQUIP SUM (UNCLASS)'!Z137</f>
        <v>0</v>
      </c>
      <c r="AB137" s="61">
        <f>X137*'EQUIP SUM (UNCLASS)'!Z137</f>
        <v>0</v>
      </c>
      <c r="AC137" s="34">
        <f>W137*'EQUIP SUM (UNCLASS)'!AA137</f>
        <v>0</v>
      </c>
      <c r="AD137" s="61">
        <f>X137*'EQUIP SUM (UNCLASS)'!AA137</f>
        <v>0</v>
      </c>
      <c r="AE137" s="34">
        <f>W137*'EQUIP SUM (UNCLASS)'!AB137</f>
        <v>0</v>
      </c>
      <c r="AF137" s="61">
        <f>X137*'EQUIP SUM (UNCLASS)'!AB137</f>
        <v>0</v>
      </c>
      <c r="AH137" s="34">
        <f>W137*'EQUIP SUM (UNCLASS)'!AC137</f>
        <v>0</v>
      </c>
      <c r="AI137" s="61">
        <f>X137*'EQUIP SUM (UNCLASS)'!AC137</f>
        <v>0</v>
      </c>
      <c r="AJ137" s="34">
        <f t="shared" si="156"/>
        <v>0</v>
      </c>
      <c r="AK137" s="61">
        <f t="shared" si="156"/>
        <v>0</v>
      </c>
      <c r="AL137" s="34">
        <f t="shared" si="157"/>
        <v>0</v>
      </c>
      <c r="AM137" s="61">
        <f t="shared" si="157"/>
        <v>0</v>
      </c>
      <c r="AO137" s="28">
        <f>W137*'EQUIP SUM (UNCLASS)'!AE137</f>
        <v>0</v>
      </c>
      <c r="AP137" s="61">
        <f>X137*'EQUIP SUM (UNCLASS)'!AE137</f>
        <v>0</v>
      </c>
      <c r="AQ137" s="28">
        <f>W137*'EQUIP SUM (UNCLASS)'!AF137</f>
        <v>0</v>
      </c>
      <c r="AR137" s="61">
        <f>X137*'EQUIP SUM (UNCLASS)'!AF137</f>
        <v>0</v>
      </c>
      <c r="AS137" s="28">
        <f>W137*'EQUIP SUM (UNCLASS)'!AG137</f>
        <v>0</v>
      </c>
      <c r="AT137" s="61">
        <f>X137*'EQUIP SUM (UNCLASS)'!AG137</f>
        <v>0</v>
      </c>
      <c r="AU137" s="28">
        <f>W137*'EQUIP SUM (UNCLASS)'!AH137</f>
        <v>0</v>
      </c>
      <c r="AV137" s="61">
        <f>X137*'EQUIP SUM (UNCLASS)'!AH137</f>
        <v>0</v>
      </c>
      <c r="AW137" s="28">
        <f>W137*'EQUIP SUM (UNCLASS)'!AI137/2000</f>
        <v>0</v>
      </c>
      <c r="AX137" s="61">
        <f>X137*'EQUIP SUM (UNCLASS)'!AI137/2000</f>
        <v>0</v>
      </c>
      <c r="AY137" s="28">
        <f>W137*'EQUIP SUM (UNCLASS)'!AJ137</f>
        <v>0</v>
      </c>
      <c r="AZ137" s="61">
        <f>X137*'EQUIP SUM (UNCLASS)'!AJ137</f>
        <v>0</v>
      </c>
      <c r="BA137" s="28">
        <f>W137*'EQUIP SUM (UNCLASS)'!AK137</f>
        <v>0</v>
      </c>
      <c r="BB137" s="61">
        <f>X137*'EQUIP SUM (UNCLASS)'!AK137</f>
        <v>0</v>
      </c>
      <c r="BC137" s="28">
        <f>W137*'EQUIP SUM (UNCLASS)'!AL137</f>
        <v>0</v>
      </c>
      <c r="BD137" s="61">
        <f>X137*'EQUIP SUM (UNCLASS)'!AL137</f>
        <v>0</v>
      </c>
      <c r="BE137" s="28">
        <f>W137*'EQUIP SUM (UNCLASS)'!AM137</f>
        <v>0</v>
      </c>
      <c r="BF137" s="61">
        <f>X137*'EQUIP SUM (UNCLASS)'!AM137</f>
        <v>0</v>
      </c>
      <c r="BH137" s="28">
        <f>Y137*'EQUIP SUM (UNCLASS)'!AO137</f>
        <v>0</v>
      </c>
      <c r="BI137" s="61">
        <f>Y137*'EQUIP SUM (UNCLASS)'!AP137</f>
        <v>0</v>
      </c>
      <c r="BJ137" s="28">
        <f>Y137*'EQUIP SUM (UNCLASS)'!AQ137</f>
        <v>0</v>
      </c>
      <c r="BK137" s="61">
        <f>Y137*'EQUIP SUM (UNCLASS)'!AR137</f>
        <v>0</v>
      </c>
      <c r="BL137" s="28">
        <f>Y137*'EQUIP SUM (UNCLASS)'!AS137</f>
        <v>0</v>
      </c>
      <c r="BM137" s="61">
        <f>Y137*'EQUIP SUM (UNCLASS)'!AT137</f>
        <v>0</v>
      </c>
      <c r="BO137" s="28">
        <f>W137*'EQUIP SUM (UNCLASS)'!AX137</f>
        <v>0</v>
      </c>
      <c r="BP137" s="61">
        <f>X137*'EQUIP SUM (UNCLASS)'!AX137</f>
        <v>0</v>
      </c>
      <c r="BQ137" s="28">
        <f>W137*'EQUIP SUM (UNCLASS)'!BB137</f>
        <v>0</v>
      </c>
      <c r="BR137" s="61">
        <f>X137*'EQUIP SUM (UNCLASS)'!BB137</f>
        <v>0</v>
      </c>
      <c r="CX137" s="37">
        <f t="shared" ref="CX137:DJ137" si="167">CX135</f>
        <v>0</v>
      </c>
      <c r="CY137" s="37">
        <f t="shared" si="167"/>
        <v>0</v>
      </c>
      <c r="CZ137" s="37">
        <f t="shared" si="167"/>
        <v>0</v>
      </c>
      <c r="DA137" s="37">
        <f t="shared" si="167"/>
        <v>0</v>
      </c>
      <c r="DB137" s="37">
        <f t="shared" si="167"/>
        <v>1</v>
      </c>
      <c r="DC137" s="37">
        <f t="shared" si="167"/>
        <v>0</v>
      </c>
      <c r="DD137" s="37">
        <f t="shared" si="167"/>
        <v>0</v>
      </c>
      <c r="DE137" s="37">
        <f t="shared" si="167"/>
        <v>0</v>
      </c>
      <c r="DF137" s="37">
        <f t="shared" si="167"/>
        <v>0</v>
      </c>
      <c r="DG137" s="37">
        <f t="shared" si="167"/>
        <v>0</v>
      </c>
      <c r="DH137" s="37">
        <f t="shared" si="167"/>
        <v>0</v>
      </c>
      <c r="DI137" s="37">
        <f t="shared" si="167"/>
        <v>0</v>
      </c>
      <c r="DJ137" s="37">
        <f t="shared" si="167"/>
        <v>0</v>
      </c>
      <c r="DL137" s="29">
        <f t="shared" si="162"/>
        <v>6</v>
      </c>
      <c r="DM137" s="29">
        <f t="shared" si="162"/>
        <v>18</v>
      </c>
      <c r="DN137" s="29">
        <f t="shared" si="162"/>
        <v>10</v>
      </c>
      <c r="DO137" s="29">
        <f t="shared" si="162"/>
        <v>12</v>
      </c>
    </row>
    <row r="138" spans="1:124" x14ac:dyDescent="0.25">
      <c r="A138" s="14"/>
      <c r="B138" s="109"/>
      <c r="C138" s="109"/>
      <c r="D138" s="109"/>
      <c r="E138" s="109"/>
      <c r="F138" s="109"/>
      <c r="G138" s="109"/>
      <c r="I138" s="94" t="s">
        <v>343</v>
      </c>
      <c r="J138" s="94" t="s">
        <v>107</v>
      </c>
      <c r="K138" s="95" t="s">
        <v>101</v>
      </c>
      <c r="L138" s="96">
        <f>(CX138*'EQUIP SUM (UNCLASS)'!M138)+(CY138*'EQUIP SUM (UNCLASS)'!N138)+(CZ138*'EQUIP SUM (UNCLASS)'!I138)+(DA138*'EQUIP SUM (UNCLASS)'!Q138)+(DB138*'EQUIP SUM (UNCLASS)'!E138)+(DC138*'EQUIP SUM (UNCLASS)'!H138)+(DD138*'EQUIP SUM (UNCLASS)'!D138)+(DE138*'EQUIP SUM (UNCLASS)'!F138)+(DF138*'EQUIP SUM (UNCLASS)'!G138)+(DG138*'EQUIP SUM (UNCLASS)'!J138)+(DH138*'EQUIP SUM (UNCLASS)'!L138)+(DI138*'EQUIP SUM (UNCLASS)'!K138)+(DJ138*'EQUIP SUM (UNCLASS)'!T138)</f>
        <v>6</v>
      </c>
      <c r="M138" s="55">
        <f>'EQUIP SUM (UNCLASS)'!R138+'EQUIP SUM (UNCLASS)'!S138</f>
        <v>0</v>
      </c>
      <c r="N138" s="85">
        <f>'EQUIP SUM (UNCLASS)'!R138</f>
        <v>0</v>
      </c>
      <c r="O138" s="85">
        <f>'EQUIP SUM (UNCLASS)'!S138:S300</f>
        <v>0</v>
      </c>
      <c r="P138" s="37">
        <v>0</v>
      </c>
      <c r="Q138" s="37">
        <v>0</v>
      </c>
      <c r="R138" s="85">
        <f t="shared" si="154"/>
        <v>0</v>
      </c>
      <c r="S138" s="85">
        <f t="shared" si="154"/>
        <v>0</v>
      </c>
      <c r="T138" s="85">
        <f t="shared" si="159"/>
        <v>0</v>
      </c>
      <c r="U138" s="55">
        <f t="shared" si="155"/>
        <v>6</v>
      </c>
      <c r="W138" s="37">
        <v>0</v>
      </c>
      <c r="X138" s="37">
        <v>0</v>
      </c>
      <c r="Y138" s="55">
        <f t="shared" si="160"/>
        <v>0</v>
      </c>
      <c r="AA138" s="34">
        <f>W138*'EQUIP SUM (UNCLASS)'!Z138</f>
        <v>0</v>
      </c>
      <c r="AB138" s="61">
        <f>X138*'EQUIP SUM (UNCLASS)'!Z138</f>
        <v>0</v>
      </c>
      <c r="AC138" s="34">
        <f>W138*'EQUIP SUM (UNCLASS)'!AA138</f>
        <v>0</v>
      </c>
      <c r="AD138" s="61">
        <f>X138*'EQUIP SUM (UNCLASS)'!AA138</f>
        <v>0</v>
      </c>
      <c r="AE138" s="34">
        <f>W138*'EQUIP SUM (UNCLASS)'!AB138</f>
        <v>0</v>
      </c>
      <c r="AF138" s="61">
        <f>X138*'EQUIP SUM (UNCLASS)'!AB138</f>
        <v>0</v>
      </c>
      <c r="AH138" s="34">
        <f>W138*'EQUIP SUM (UNCLASS)'!AC138</f>
        <v>0</v>
      </c>
      <c r="AI138" s="61">
        <f>X138*'EQUIP SUM (UNCLASS)'!AC138</f>
        <v>0</v>
      </c>
      <c r="AJ138" s="34">
        <f t="shared" si="156"/>
        <v>0</v>
      </c>
      <c r="AK138" s="61">
        <f t="shared" si="156"/>
        <v>0</v>
      </c>
      <c r="AL138" s="34">
        <f t="shared" si="157"/>
        <v>0</v>
      </c>
      <c r="AM138" s="61">
        <f t="shared" si="157"/>
        <v>0</v>
      </c>
      <c r="AO138" s="28">
        <f>W138*'EQUIP SUM (UNCLASS)'!AE138</f>
        <v>0</v>
      </c>
      <c r="AP138" s="61">
        <f>X138*'EQUIP SUM (UNCLASS)'!AE138</f>
        <v>0</v>
      </c>
      <c r="AQ138" s="28">
        <f>W138*'EQUIP SUM (UNCLASS)'!AF138</f>
        <v>0</v>
      </c>
      <c r="AR138" s="61">
        <f>X138*'EQUIP SUM (UNCLASS)'!AF138</f>
        <v>0</v>
      </c>
      <c r="AS138" s="28">
        <f>W138*'EQUIP SUM (UNCLASS)'!AG138</f>
        <v>0</v>
      </c>
      <c r="AT138" s="61">
        <f>X138*'EQUIP SUM (UNCLASS)'!AG138</f>
        <v>0</v>
      </c>
      <c r="AU138" s="28">
        <f>W138*'EQUIP SUM (UNCLASS)'!AH138</f>
        <v>0</v>
      </c>
      <c r="AV138" s="61">
        <f>X138*'EQUIP SUM (UNCLASS)'!AH138</f>
        <v>0</v>
      </c>
      <c r="AW138" s="28">
        <f>W138*'EQUIP SUM (UNCLASS)'!AI138/2000</f>
        <v>0</v>
      </c>
      <c r="AX138" s="61">
        <f>X138*'EQUIP SUM (UNCLASS)'!AI138/2000</f>
        <v>0</v>
      </c>
      <c r="AY138" s="28">
        <f>W138*'EQUIP SUM (UNCLASS)'!AJ138</f>
        <v>0</v>
      </c>
      <c r="AZ138" s="61">
        <f>X138*'EQUIP SUM (UNCLASS)'!AJ138</f>
        <v>0</v>
      </c>
      <c r="BA138" s="28">
        <f>W138*'EQUIP SUM (UNCLASS)'!AK138</f>
        <v>0</v>
      </c>
      <c r="BB138" s="61">
        <f>X138*'EQUIP SUM (UNCLASS)'!AK138</f>
        <v>0</v>
      </c>
      <c r="BC138" s="28">
        <f>W138*'EQUIP SUM (UNCLASS)'!AL138</f>
        <v>0</v>
      </c>
      <c r="BD138" s="61">
        <f>X138*'EQUIP SUM (UNCLASS)'!AL138</f>
        <v>0</v>
      </c>
      <c r="BE138" s="28">
        <f>W138*'EQUIP SUM (UNCLASS)'!AM138</f>
        <v>0</v>
      </c>
      <c r="BF138" s="61">
        <f>X138*'EQUIP SUM (UNCLASS)'!AM138</f>
        <v>0</v>
      </c>
      <c r="BH138" s="28">
        <f>Y138*'EQUIP SUM (UNCLASS)'!AO138</f>
        <v>0</v>
      </c>
      <c r="BI138" s="61">
        <f>Y138*'EQUIP SUM (UNCLASS)'!AP138</f>
        <v>0</v>
      </c>
      <c r="BJ138" s="28">
        <f>Y138*'EQUIP SUM (UNCLASS)'!AQ138</f>
        <v>0</v>
      </c>
      <c r="BK138" s="61">
        <f>Y138*'EQUIP SUM (UNCLASS)'!AR138</f>
        <v>0</v>
      </c>
      <c r="BL138" s="28">
        <f>Y138*'EQUIP SUM (UNCLASS)'!AS138</f>
        <v>0</v>
      </c>
      <c r="BM138" s="61">
        <f>Y138*'EQUIP SUM (UNCLASS)'!AT138</f>
        <v>0</v>
      </c>
      <c r="BO138" s="28">
        <f>W138*'EQUIP SUM (UNCLASS)'!AX138</f>
        <v>0</v>
      </c>
      <c r="BP138" s="61">
        <f>X138*'EQUIP SUM (UNCLASS)'!AX138</f>
        <v>0</v>
      </c>
      <c r="BQ138" s="28">
        <f>W138*'EQUIP SUM (UNCLASS)'!BB138</f>
        <v>0</v>
      </c>
      <c r="BR138" s="61">
        <f>X138*'EQUIP SUM (UNCLASS)'!BB138</f>
        <v>0</v>
      </c>
      <c r="CX138" s="37">
        <f t="shared" ref="CX138:DJ138" si="168">CX137</f>
        <v>0</v>
      </c>
      <c r="CY138" s="37">
        <f t="shared" si="168"/>
        <v>0</v>
      </c>
      <c r="CZ138" s="37">
        <f t="shared" si="168"/>
        <v>0</v>
      </c>
      <c r="DA138" s="37">
        <f t="shared" si="168"/>
        <v>0</v>
      </c>
      <c r="DB138" s="37">
        <f t="shared" si="168"/>
        <v>1</v>
      </c>
      <c r="DC138" s="37">
        <f t="shared" si="168"/>
        <v>0</v>
      </c>
      <c r="DD138" s="37">
        <f t="shared" si="168"/>
        <v>0</v>
      </c>
      <c r="DE138" s="37">
        <f t="shared" si="168"/>
        <v>0</v>
      </c>
      <c r="DF138" s="37">
        <f t="shared" si="168"/>
        <v>0</v>
      </c>
      <c r="DG138" s="37">
        <f t="shared" si="168"/>
        <v>0</v>
      </c>
      <c r="DH138" s="37">
        <f t="shared" si="168"/>
        <v>0</v>
      </c>
      <c r="DI138" s="37">
        <f t="shared" si="168"/>
        <v>0</v>
      </c>
      <c r="DJ138" s="37">
        <f t="shared" si="168"/>
        <v>0</v>
      </c>
      <c r="DL138" s="29">
        <f t="shared" si="162"/>
        <v>6</v>
      </c>
      <c r="DM138" s="29">
        <f t="shared" si="162"/>
        <v>18</v>
      </c>
      <c r="DN138" s="29">
        <f t="shared" si="162"/>
        <v>10</v>
      </c>
      <c r="DO138" s="29">
        <f t="shared" si="162"/>
        <v>12</v>
      </c>
    </row>
    <row r="139" spans="1:124" x14ac:dyDescent="0.25">
      <c r="A139" s="14"/>
      <c r="B139" s="109"/>
      <c r="C139" s="109"/>
      <c r="D139" s="109"/>
      <c r="E139" s="109"/>
      <c r="F139" s="109"/>
      <c r="G139" s="109"/>
      <c r="I139" s="94" t="s">
        <v>344</v>
      </c>
      <c r="J139" s="94" t="s">
        <v>61</v>
      </c>
      <c r="K139" s="95" t="s">
        <v>101</v>
      </c>
      <c r="L139" s="96">
        <f>(CX139*'EQUIP SUM (UNCLASS)'!M139)+(CY139*'EQUIP SUM (UNCLASS)'!N139)+(CZ139*'EQUIP SUM (UNCLASS)'!I139)+(DA139*'EQUIP SUM (UNCLASS)'!Q139)+(DB139*'EQUIP SUM (UNCLASS)'!E139)+(DC139*'EQUIP SUM (UNCLASS)'!H139)+(DD139*'EQUIP SUM (UNCLASS)'!D139)+(DE139*'EQUIP SUM (UNCLASS)'!F139)+(DF139*'EQUIP SUM (UNCLASS)'!G139)+(DG139*'EQUIP SUM (UNCLASS)'!J139)+(DH139*'EQUIP SUM (UNCLASS)'!L139)+(DI139*'EQUIP SUM (UNCLASS)'!K139)+(DJ139*'EQUIP SUM (UNCLASS)'!T139)</f>
        <v>0</v>
      </c>
      <c r="M139" s="55">
        <f>'EQUIP SUM (UNCLASS)'!R139+'EQUIP SUM (UNCLASS)'!S139</f>
        <v>4</v>
      </c>
      <c r="N139" s="85">
        <f>'EQUIP SUM (UNCLASS)'!R139</f>
        <v>2</v>
      </c>
      <c r="O139" s="85">
        <f>'EQUIP SUM (UNCLASS)'!S139:S301</f>
        <v>2</v>
      </c>
      <c r="P139" s="37">
        <v>2</v>
      </c>
      <c r="Q139" s="37">
        <v>2</v>
      </c>
      <c r="R139" s="85">
        <f t="shared" si="154"/>
        <v>0</v>
      </c>
      <c r="S139" s="85">
        <f t="shared" si="154"/>
        <v>0</v>
      </c>
      <c r="T139" s="85">
        <f t="shared" si="159"/>
        <v>0</v>
      </c>
      <c r="U139" s="55">
        <f t="shared" si="155"/>
        <v>-4</v>
      </c>
      <c r="W139" s="37">
        <v>0</v>
      </c>
      <c r="X139" s="37">
        <v>0</v>
      </c>
      <c r="Y139" s="55">
        <f t="shared" si="160"/>
        <v>0</v>
      </c>
      <c r="AA139" s="34">
        <f>W139*'EQUIP SUM (UNCLASS)'!Z139</f>
        <v>0</v>
      </c>
      <c r="AB139" s="61">
        <f>X139*'EQUIP SUM (UNCLASS)'!Z139</f>
        <v>0</v>
      </c>
      <c r="AC139" s="34">
        <f>W139*'EQUIP SUM (UNCLASS)'!AA139</f>
        <v>0</v>
      </c>
      <c r="AD139" s="61">
        <f>X139*'EQUIP SUM (UNCLASS)'!AA139</f>
        <v>0</v>
      </c>
      <c r="AE139" s="34">
        <f>W139*'EQUIP SUM (UNCLASS)'!AB139</f>
        <v>0</v>
      </c>
      <c r="AF139" s="61">
        <f>X139*'EQUIP SUM (UNCLASS)'!AB139</f>
        <v>0</v>
      </c>
      <c r="AH139" s="34">
        <f>W139*'EQUIP SUM (UNCLASS)'!AC139</f>
        <v>0</v>
      </c>
      <c r="AI139" s="61">
        <f>X139*'EQUIP SUM (UNCLASS)'!AC139</f>
        <v>0</v>
      </c>
      <c r="AJ139" s="34">
        <f t="shared" si="156"/>
        <v>0</v>
      </c>
      <c r="AK139" s="61">
        <f t="shared" si="156"/>
        <v>0</v>
      </c>
      <c r="AL139" s="34">
        <f t="shared" si="157"/>
        <v>0</v>
      </c>
      <c r="AM139" s="61">
        <f t="shared" si="157"/>
        <v>0</v>
      </c>
      <c r="AO139" s="28">
        <f>W139*'EQUIP SUM (UNCLASS)'!AE139</f>
        <v>0</v>
      </c>
      <c r="AP139" s="61">
        <f>X139*'EQUIP SUM (UNCLASS)'!AE139</f>
        <v>0</v>
      </c>
      <c r="AQ139" s="28">
        <f>W139*'EQUIP SUM (UNCLASS)'!AF139</f>
        <v>0</v>
      </c>
      <c r="AR139" s="61">
        <f>X139*'EQUIP SUM (UNCLASS)'!AF139</f>
        <v>0</v>
      </c>
      <c r="AS139" s="28">
        <f>W139*'EQUIP SUM (UNCLASS)'!AG139</f>
        <v>0</v>
      </c>
      <c r="AT139" s="61">
        <f>X139*'EQUIP SUM (UNCLASS)'!AG139</f>
        <v>0</v>
      </c>
      <c r="AU139" s="28">
        <f>W139*'EQUIP SUM (UNCLASS)'!AH139</f>
        <v>0</v>
      </c>
      <c r="AV139" s="61">
        <f>X139*'EQUIP SUM (UNCLASS)'!AH139</f>
        <v>0</v>
      </c>
      <c r="AW139" s="28">
        <f>W139*'EQUIP SUM (UNCLASS)'!AI139/2000</f>
        <v>0</v>
      </c>
      <c r="AX139" s="61">
        <f>X139*'EQUIP SUM (UNCLASS)'!AI139/2000</f>
        <v>0</v>
      </c>
      <c r="AY139" s="28">
        <f>W139*'EQUIP SUM (UNCLASS)'!AJ139</f>
        <v>0</v>
      </c>
      <c r="AZ139" s="61">
        <f>X139*'EQUIP SUM (UNCLASS)'!AJ139</f>
        <v>0</v>
      </c>
      <c r="BA139" s="28">
        <f>W139*'EQUIP SUM (UNCLASS)'!AK139</f>
        <v>0</v>
      </c>
      <c r="BB139" s="61">
        <f>X139*'EQUIP SUM (UNCLASS)'!AK139</f>
        <v>0</v>
      </c>
      <c r="BC139" s="28">
        <f>W139*'EQUIP SUM (UNCLASS)'!AL139</f>
        <v>0</v>
      </c>
      <c r="BD139" s="61">
        <f>X139*'EQUIP SUM (UNCLASS)'!AL139</f>
        <v>0</v>
      </c>
      <c r="BE139" s="28">
        <f>W139*'EQUIP SUM (UNCLASS)'!AM139</f>
        <v>0</v>
      </c>
      <c r="BF139" s="61">
        <f>X139*'EQUIP SUM (UNCLASS)'!AM139</f>
        <v>0</v>
      </c>
      <c r="BH139" s="28">
        <f>Y139*'EQUIP SUM (UNCLASS)'!AO139</f>
        <v>0</v>
      </c>
      <c r="BI139" s="61">
        <f>Y139*'EQUIP SUM (UNCLASS)'!AP139</f>
        <v>0</v>
      </c>
      <c r="BJ139" s="28">
        <f>Y139*'EQUIP SUM (UNCLASS)'!AQ139</f>
        <v>0</v>
      </c>
      <c r="BK139" s="61">
        <f>Y139*'EQUIP SUM (UNCLASS)'!AR139</f>
        <v>0</v>
      </c>
      <c r="BL139" s="28">
        <f>Y139*'EQUIP SUM (UNCLASS)'!AS139</f>
        <v>0</v>
      </c>
      <c r="BM139" s="61">
        <f>Y139*'EQUIP SUM (UNCLASS)'!AT139</f>
        <v>0</v>
      </c>
      <c r="BO139" s="28">
        <f>W139*'EQUIP SUM (UNCLASS)'!AX139</f>
        <v>0</v>
      </c>
      <c r="BP139" s="61">
        <f>X139*'EQUIP SUM (UNCLASS)'!AX139</f>
        <v>0</v>
      </c>
      <c r="BQ139" s="28">
        <f>W139*'EQUIP SUM (UNCLASS)'!BB139</f>
        <v>0</v>
      </c>
      <c r="BR139" s="61">
        <f>X139*'EQUIP SUM (UNCLASS)'!BB139</f>
        <v>0</v>
      </c>
      <c r="CX139" s="37">
        <f t="shared" ref="CX139:DJ139" si="169">CX137</f>
        <v>0</v>
      </c>
      <c r="CY139" s="37">
        <f t="shared" si="169"/>
        <v>0</v>
      </c>
      <c r="CZ139" s="37">
        <f t="shared" si="169"/>
        <v>0</v>
      </c>
      <c r="DA139" s="37">
        <f t="shared" si="169"/>
        <v>0</v>
      </c>
      <c r="DB139" s="37">
        <f t="shared" si="169"/>
        <v>1</v>
      </c>
      <c r="DC139" s="37">
        <f t="shared" si="169"/>
        <v>0</v>
      </c>
      <c r="DD139" s="37">
        <f t="shared" si="169"/>
        <v>0</v>
      </c>
      <c r="DE139" s="37">
        <f t="shared" si="169"/>
        <v>0</v>
      </c>
      <c r="DF139" s="37">
        <f t="shared" si="169"/>
        <v>0</v>
      </c>
      <c r="DG139" s="37">
        <f t="shared" si="169"/>
        <v>0</v>
      </c>
      <c r="DH139" s="37">
        <f t="shared" si="169"/>
        <v>0</v>
      </c>
      <c r="DI139" s="37">
        <f t="shared" si="169"/>
        <v>0</v>
      </c>
      <c r="DJ139" s="37">
        <f t="shared" si="169"/>
        <v>0</v>
      </c>
      <c r="DL139" s="29">
        <f t="shared" si="162"/>
        <v>6</v>
      </c>
      <c r="DM139" s="29">
        <f t="shared" si="162"/>
        <v>18</v>
      </c>
      <c r="DN139" s="29">
        <f t="shared" si="162"/>
        <v>10</v>
      </c>
      <c r="DO139" s="29">
        <f t="shared" si="162"/>
        <v>12</v>
      </c>
    </row>
    <row r="140" spans="1:124" hidden="1" x14ac:dyDescent="0.25">
      <c r="A140" s="14"/>
      <c r="B140" s="109"/>
      <c r="C140" s="109"/>
      <c r="D140" s="109"/>
      <c r="E140" s="109"/>
      <c r="F140" s="109"/>
      <c r="G140" s="109"/>
      <c r="I140" s="94" t="s">
        <v>345</v>
      </c>
      <c r="J140" s="94" t="s">
        <v>2</v>
      </c>
      <c r="K140" s="95" t="s">
        <v>599</v>
      </c>
      <c r="L140" s="96">
        <f>(CX140*'EQUIP SUM (UNCLASS)'!M140)+(CY140*'EQUIP SUM (UNCLASS)'!N140)+(CZ140*'EQUIP SUM (UNCLASS)'!I140)+(DA140*'EQUIP SUM (UNCLASS)'!Q140)+(DB140*'EQUIP SUM (UNCLASS)'!E140)+(DC140*'EQUIP SUM (UNCLASS)'!H140)+(DD140*'EQUIP SUM (UNCLASS)'!D140)+(DE140*'EQUIP SUM (UNCLASS)'!F140)+(DF140*'EQUIP SUM (UNCLASS)'!G140)+(DG140*'EQUIP SUM (UNCLASS)'!J140)+(DH140*'EQUIP SUM (UNCLASS)'!L140)+(DI140*'EQUIP SUM (UNCLASS)'!K140)+(DJ140*'EQUIP SUM (UNCLASS)'!T140)</f>
        <v>5</v>
      </c>
      <c r="M140" s="55">
        <f>'EQUIP SUM (UNCLASS)'!R140+'EQUIP SUM (UNCLASS)'!S140</f>
        <v>0</v>
      </c>
      <c r="N140" s="85">
        <f>'EQUIP SUM (UNCLASS)'!R140</f>
        <v>0</v>
      </c>
      <c r="O140" s="85">
        <f>'EQUIP SUM (UNCLASS)'!S140:S302</f>
        <v>0</v>
      </c>
      <c r="P140" s="37">
        <v>0</v>
      </c>
      <c r="Q140" s="37">
        <v>0</v>
      </c>
      <c r="R140" s="85">
        <f t="shared" si="154"/>
        <v>0</v>
      </c>
      <c r="S140" s="85">
        <f t="shared" si="154"/>
        <v>0</v>
      </c>
      <c r="T140" s="85">
        <f t="shared" si="159"/>
        <v>0</v>
      </c>
      <c r="U140" s="55">
        <f t="shared" si="155"/>
        <v>5</v>
      </c>
      <c r="W140" s="37">
        <v>0</v>
      </c>
      <c r="X140" s="37">
        <v>0</v>
      </c>
      <c r="Y140" s="55">
        <f t="shared" si="160"/>
        <v>0</v>
      </c>
      <c r="AA140" s="34">
        <f>W140*'EQUIP SUM (UNCLASS)'!Z140</f>
        <v>0</v>
      </c>
      <c r="AB140" s="61">
        <f>X140*'EQUIP SUM (UNCLASS)'!Z140</f>
        <v>0</v>
      </c>
      <c r="AC140" s="34">
        <f>W140*'EQUIP SUM (UNCLASS)'!AA140</f>
        <v>0</v>
      </c>
      <c r="AD140" s="61">
        <f>X140*'EQUIP SUM (UNCLASS)'!AA140</f>
        <v>0</v>
      </c>
      <c r="AE140" s="34">
        <f>W140*'EQUIP SUM (UNCLASS)'!AB140</f>
        <v>0</v>
      </c>
      <c r="AF140" s="61">
        <f>X140*'EQUIP SUM (UNCLASS)'!AB140</f>
        <v>0</v>
      </c>
      <c r="AH140" s="34">
        <f>W140*'EQUIP SUM (UNCLASS)'!AC140</f>
        <v>0</v>
      </c>
      <c r="AI140" s="61">
        <f>X140*'EQUIP SUM (UNCLASS)'!AC140</f>
        <v>0</v>
      </c>
      <c r="AJ140" s="34">
        <f t="shared" si="156"/>
        <v>0</v>
      </c>
      <c r="AK140" s="61">
        <f t="shared" si="156"/>
        <v>0</v>
      </c>
      <c r="AL140" s="34">
        <f t="shared" si="157"/>
        <v>0</v>
      </c>
      <c r="AM140" s="61">
        <f t="shared" si="157"/>
        <v>0</v>
      </c>
      <c r="AO140" s="28">
        <f>W140*'EQUIP SUM (UNCLASS)'!AE140</f>
        <v>0</v>
      </c>
      <c r="AP140" s="61">
        <f>X140*'EQUIP SUM (UNCLASS)'!AE140</f>
        <v>0</v>
      </c>
      <c r="AQ140" s="28">
        <f>W140*'EQUIP SUM (UNCLASS)'!AF140</f>
        <v>0</v>
      </c>
      <c r="AR140" s="61">
        <f>X140*'EQUIP SUM (UNCLASS)'!AF140</f>
        <v>0</v>
      </c>
      <c r="AS140" s="28">
        <f>W140*'EQUIP SUM (UNCLASS)'!AG140</f>
        <v>0</v>
      </c>
      <c r="AT140" s="61">
        <f>X140*'EQUIP SUM (UNCLASS)'!AG140</f>
        <v>0</v>
      </c>
      <c r="AU140" s="28">
        <f>W140*'EQUIP SUM (UNCLASS)'!AH140</f>
        <v>0</v>
      </c>
      <c r="AV140" s="61">
        <f>X140*'EQUIP SUM (UNCLASS)'!AH140</f>
        <v>0</v>
      </c>
      <c r="AW140" s="28">
        <f>W140*'EQUIP SUM (UNCLASS)'!AI140/2000</f>
        <v>0</v>
      </c>
      <c r="AX140" s="61">
        <f>X140*'EQUIP SUM (UNCLASS)'!AI140/2000</f>
        <v>0</v>
      </c>
      <c r="AY140" s="28">
        <f>W140*'EQUIP SUM (UNCLASS)'!AJ140</f>
        <v>0</v>
      </c>
      <c r="AZ140" s="61">
        <f>X140*'EQUIP SUM (UNCLASS)'!AJ140</f>
        <v>0</v>
      </c>
      <c r="BA140" s="28">
        <f>W140*'EQUIP SUM (UNCLASS)'!AK140</f>
        <v>0</v>
      </c>
      <c r="BB140" s="61">
        <f>X140*'EQUIP SUM (UNCLASS)'!AK140</f>
        <v>0</v>
      </c>
      <c r="BC140" s="28">
        <f>W140*'EQUIP SUM (UNCLASS)'!AL140</f>
        <v>0</v>
      </c>
      <c r="BD140" s="61">
        <f>X140*'EQUIP SUM (UNCLASS)'!AL140</f>
        <v>0</v>
      </c>
      <c r="BE140" s="28">
        <f>W140*'EQUIP SUM (UNCLASS)'!AM140</f>
        <v>0</v>
      </c>
      <c r="BF140" s="61">
        <f>X140*'EQUIP SUM (UNCLASS)'!AM140</f>
        <v>0</v>
      </c>
      <c r="BH140" s="28">
        <f>Y140*'EQUIP SUM (UNCLASS)'!AO140</f>
        <v>0</v>
      </c>
      <c r="BI140" s="61">
        <f>Y140*'EQUIP SUM (UNCLASS)'!AP140</f>
        <v>0</v>
      </c>
      <c r="BJ140" s="28">
        <f>Y140*'EQUIP SUM (UNCLASS)'!AQ140</f>
        <v>0</v>
      </c>
      <c r="BK140" s="61">
        <f>Y140*'EQUIP SUM (UNCLASS)'!AR140</f>
        <v>0</v>
      </c>
      <c r="BL140" s="28">
        <f>Y140*'EQUIP SUM (UNCLASS)'!AS140</f>
        <v>0</v>
      </c>
      <c r="BM140" s="61">
        <f>Y140*'EQUIP SUM (UNCLASS)'!AT140</f>
        <v>0</v>
      </c>
      <c r="BO140" s="28">
        <f>W140*'EQUIP SUM (UNCLASS)'!AX140</f>
        <v>0</v>
      </c>
      <c r="BP140" s="61">
        <f>X140*'EQUIP SUM (UNCLASS)'!AX140</f>
        <v>0</v>
      </c>
      <c r="BQ140" s="28">
        <f>W140*'EQUIP SUM (UNCLASS)'!BB140</f>
        <v>0</v>
      </c>
      <c r="BR140" s="61">
        <f>X140*'EQUIP SUM (UNCLASS)'!BB140</f>
        <v>0</v>
      </c>
      <c r="CX140" s="37">
        <f t="shared" ref="CX140:DJ140" si="170">CX139</f>
        <v>0</v>
      </c>
      <c r="CY140" s="37">
        <f t="shared" si="170"/>
        <v>0</v>
      </c>
      <c r="CZ140" s="37">
        <f t="shared" si="170"/>
        <v>0</v>
      </c>
      <c r="DA140" s="37">
        <f t="shared" si="170"/>
        <v>0</v>
      </c>
      <c r="DB140" s="37">
        <f t="shared" si="170"/>
        <v>1</v>
      </c>
      <c r="DC140" s="37">
        <f t="shared" si="170"/>
        <v>0</v>
      </c>
      <c r="DD140" s="37">
        <f t="shared" si="170"/>
        <v>0</v>
      </c>
      <c r="DE140" s="37">
        <f t="shared" si="170"/>
        <v>0</v>
      </c>
      <c r="DF140" s="37">
        <f t="shared" si="170"/>
        <v>0</v>
      </c>
      <c r="DG140" s="37">
        <f t="shared" si="170"/>
        <v>0</v>
      </c>
      <c r="DH140" s="37">
        <f t="shared" si="170"/>
        <v>0</v>
      </c>
      <c r="DI140" s="37">
        <f t="shared" si="170"/>
        <v>0</v>
      </c>
      <c r="DJ140" s="37">
        <f t="shared" si="170"/>
        <v>0</v>
      </c>
      <c r="DL140" s="29">
        <f t="shared" si="162"/>
        <v>6</v>
      </c>
      <c r="DM140" s="29">
        <f t="shared" si="162"/>
        <v>18</v>
      </c>
      <c r="DN140" s="29">
        <f t="shared" si="162"/>
        <v>10</v>
      </c>
      <c r="DO140" s="29">
        <f t="shared" si="162"/>
        <v>12</v>
      </c>
    </row>
    <row r="141" spans="1:124" hidden="1" x14ac:dyDescent="0.25">
      <c r="A141" s="14"/>
      <c r="B141" s="109"/>
      <c r="C141" s="109"/>
      <c r="D141" s="109"/>
      <c r="E141" s="109"/>
      <c r="F141" s="109"/>
      <c r="G141" s="109"/>
      <c r="I141" s="94" t="s">
        <v>346</v>
      </c>
      <c r="J141" s="94" t="s">
        <v>8</v>
      </c>
      <c r="K141" s="95" t="s">
        <v>599</v>
      </c>
      <c r="L141" s="96">
        <f>(CX141*'EQUIP SUM (UNCLASS)'!M141)+(CY141*'EQUIP SUM (UNCLASS)'!N141)+(CZ141*'EQUIP SUM (UNCLASS)'!I141)+(DA141*'EQUIP SUM (UNCLASS)'!Q141)+(DB141*'EQUIP SUM (UNCLASS)'!E141)+(DC141*'EQUIP SUM (UNCLASS)'!H141)+(DD141*'EQUIP SUM (UNCLASS)'!D141)+(DE141*'EQUIP SUM (UNCLASS)'!F141)+(DF141*'EQUIP SUM (UNCLASS)'!G141)+(DG141*'EQUIP SUM (UNCLASS)'!J141)+(DH141*'EQUIP SUM (UNCLASS)'!L141)+(DI141*'EQUIP SUM (UNCLASS)'!K141)+(DJ141*'EQUIP SUM (UNCLASS)'!T141)</f>
        <v>0</v>
      </c>
      <c r="M141" s="55">
        <f>'EQUIP SUM (UNCLASS)'!R141+'EQUIP SUM (UNCLASS)'!S141</f>
        <v>0</v>
      </c>
      <c r="N141" s="85">
        <f>'EQUIP SUM (UNCLASS)'!R141</f>
        <v>0</v>
      </c>
      <c r="O141" s="85">
        <f>'EQUIP SUM (UNCLASS)'!S141:S303</f>
        <v>0</v>
      </c>
      <c r="P141" s="37">
        <v>0</v>
      </c>
      <c r="Q141" s="37">
        <v>0</v>
      </c>
      <c r="R141" s="85">
        <f t="shared" si="154"/>
        <v>0</v>
      </c>
      <c r="S141" s="85">
        <f t="shared" si="154"/>
        <v>0</v>
      </c>
      <c r="T141" s="85">
        <f t="shared" si="159"/>
        <v>0</v>
      </c>
      <c r="U141" s="55">
        <f t="shared" si="155"/>
        <v>0</v>
      </c>
      <c r="W141" s="37">
        <v>0</v>
      </c>
      <c r="X141" s="37">
        <v>0</v>
      </c>
      <c r="Y141" s="55">
        <f t="shared" si="160"/>
        <v>0</v>
      </c>
      <c r="AA141" s="34">
        <f>W141*'EQUIP SUM (UNCLASS)'!Z141</f>
        <v>0</v>
      </c>
      <c r="AB141" s="61">
        <f>X141*'EQUIP SUM (UNCLASS)'!Z141</f>
        <v>0</v>
      </c>
      <c r="AC141" s="34">
        <f>W141*'EQUIP SUM (UNCLASS)'!AA141</f>
        <v>0</v>
      </c>
      <c r="AD141" s="61">
        <f>X141*'EQUIP SUM (UNCLASS)'!AA141</f>
        <v>0</v>
      </c>
      <c r="AE141" s="34">
        <f>W141*'EQUIP SUM (UNCLASS)'!AB141</f>
        <v>0</v>
      </c>
      <c r="AF141" s="61">
        <f>X141*'EQUIP SUM (UNCLASS)'!AB141</f>
        <v>0</v>
      </c>
      <c r="AH141" s="34">
        <f>W141*'EQUIP SUM (UNCLASS)'!AC141</f>
        <v>0</v>
      </c>
      <c r="AI141" s="61">
        <f>X141*'EQUIP SUM (UNCLASS)'!AC141</f>
        <v>0</v>
      </c>
      <c r="AJ141" s="34">
        <f t="shared" si="156"/>
        <v>0</v>
      </c>
      <c r="AK141" s="61">
        <f t="shared" si="156"/>
        <v>0</v>
      </c>
      <c r="AL141" s="34">
        <f t="shared" si="157"/>
        <v>0</v>
      </c>
      <c r="AM141" s="61">
        <f t="shared" si="157"/>
        <v>0</v>
      </c>
      <c r="AO141" s="28">
        <f>W141*'EQUIP SUM (UNCLASS)'!AE141</f>
        <v>0</v>
      </c>
      <c r="AP141" s="61">
        <f>X141*'EQUIP SUM (UNCLASS)'!AE141</f>
        <v>0</v>
      </c>
      <c r="AQ141" s="28">
        <f>W141*'EQUIP SUM (UNCLASS)'!AF141</f>
        <v>0</v>
      </c>
      <c r="AR141" s="61">
        <f>X141*'EQUIP SUM (UNCLASS)'!AF141</f>
        <v>0</v>
      </c>
      <c r="AS141" s="28">
        <f>W141*'EQUIP SUM (UNCLASS)'!AG141</f>
        <v>0</v>
      </c>
      <c r="AT141" s="61">
        <f>X141*'EQUIP SUM (UNCLASS)'!AG141</f>
        <v>0</v>
      </c>
      <c r="AU141" s="28">
        <f>W141*'EQUIP SUM (UNCLASS)'!AH141</f>
        <v>0</v>
      </c>
      <c r="AV141" s="61">
        <f>X141*'EQUIP SUM (UNCLASS)'!AH141</f>
        <v>0</v>
      </c>
      <c r="AW141" s="28">
        <f>W141*'EQUIP SUM (UNCLASS)'!AI141/2000</f>
        <v>0</v>
      </c>
      <c r="AX141" s="61">
        <f>X141*'EQUIP SUM (UNCLASS)'!AI141/2000</f>
        <v>0</v>
      </c>
      <c r="AY141" s="28">
        <f>W141*'EQUIP SUM (UNCLASS)'!AJ141</f>
        <v>0</v>
      </c>
      <c r="AZ141" s="61">
        <f>X141*'EQUIP SUM (UNCLASS)'!AJ141</f>
        <v>0</v>
      </c>
      <c r="BA141" s="28">
        <f>W141*'EQUIP SUM (UNCLASS)'!AK141</f>
        <v>0</v>
      </c>
      <c r="BB141" s="61">
        <f>X141*'EQUIP SUM (UNCLASS)'!AK141</f>
        <v>0</v>
      </c>
      <c r="BC141" s="28">
        <f>W141*'EQUIP SUM (UNCLASS)'!AL141</f>
        <v>0</v>
      </c>
      <c r="BD141" s="61">
        <f>X141*'EQUIP SUM (UNCLASS)'!AL141</f>
        <v>0</v>
      </c>
      <c r="BE141" s="28">
        <f>W141*'EQUIP SUM (UNCLASS)'!AM141</f>
        <v>0</v>
      </c>
      <c r="BF141" s="61">
        <f>X141*'EQUIP SUM (UNCLASS)'!AM141</f>
        <v>0</v>
      </c>
      <c r="BH141" s="28">
        <f>Y141*'EQUIP SUM (UNCLASS)'!AO141</f>
        <v>0</v>
      </c>
      <c r="BI141" s="61">
        <f>Y141*'EQUIP SUM (UNCLASS)'!AP141</f>
        <v>0</v>
      </c>
      <c r="BJ141" s="28">
        <f>Y141*'EQUIP SUM (UNCLASS)'!AQ141</f>
        <v>0</v>
      </c>
      <c r="BK141" s="61">
        <f>Y141*'EQUIP SUM (UNCLASS)'!AR141</f>
        <v>0</v>
      </c>
      <c r="BL141" s="28">
        <f>Y141*'EQUIP SUM (UNCLASS)'!AS141</f>
        <v>0</v>
      </c>
      <c r="BM141" s="61">
        <f>Y141*'EQUIP SUM (UNCLASS)'!AT141</f>
        <v>0</v>
      </c>
      <c r="BO141" s="28">
        <f>W141*'EQUIP SUM (UNCLASS)'!AX141</f>
        <v>0</v>
      </c>
      <c r="BP141" s="61">
        <f>X141*'EQUIP SUM (UNCLASS)'!AX141</f>
        <v>0</v>
      </c>
      <c r="BQ141" s="28">
        <f>W141*'EQUIP SUM (UNCLASS)'!BB141</f>
        <v>0</v>
      </c>
      <c r="BR141" s="61">
        <f>X141*'EQUIP SUM (UNCLASS)'!BB141</f>
        <v>0</v>
      </c>
      <c r="CX141" s="37">
        <f t="shared" ref="CX141:DJ141" si="171">CX139</f>
        <v>0</v>
      </c>
      <c r="CY141" s="37">
        <f t="shared" si="171"/>
        <v>0</v>
      </c>
      <c r="CZ141" s="37">
        <f t="shared" si="171"/>
        <v>0</v>
      </c>
      <c r="DA141" s="37">
        <f t="shared" si="171"/>
        <v>0</v>
      </c>
      <c r="DB141" s="37">
        <f t="shared" si="171"/>
        <v>1</v>
      </c>
      <c r="DC141" s="37">
        <f t="shared" si="171"/>
        <v>0</v>
      </c>
      <c r="DD141" s="37">
        <f t="shared" si="171"/>
        <v>0</v>
      </c>
      <c r="DE141" s="37">
        <f t="shared" si="171"/>
        <v>0</v>
      </c>
      <c r="DF141" s="37">
        <f t="shared" si="171"/>
        <v>0</v>
      </c>
      <c r="DG141" s="37">
        <f t="shared" si="171"/>
        <v>0</v>
      </c>
      <c r="DH141" s="37">
        <f t="shared" si="171"/>
        <v>0</v>
      </c>
      <c r="DI141" s="37">
        <f t="shared" si="171"/>
        <v>0</v>
      </c>
      <c r="DJ141" s="37">
        <f t="shared" si="171"/>
        <v>0</v>
      </c>
      <c r="DL141" s="29">
        <f t="shared" si="162"/>
        <v>6</v>
      </c>
      <c r="DM141" s="29">
        <f t="shared" si="162"/>
        <v>18</v>
      </c>
      <c r="DN141" s="29">
        <f t="shared" si="162"/>
        <v>10</v>
      </c>
      <c r="DO141" s="29">
        <f t="shared" si="162"/>
        <v>12</v>
      </c>
    </row>
    <row r="142" spans="1:124" x14ac:dyDescent="0.25">
      <c r="A142" s="14"/>
      <c r="B142" s="109"/>
      <c r="C142" s="109"/>
      <c r="D142" s="109"/>
      <c r="E142" s="109"/>
      <c r="F142" s="109"/>
      <c r="G142" s="109"/>
      <c r="I142" s="94" t="s">
        <v>347</v>
      </c>
      <c r="J142" s="94" t="s">
        <v>62</v>
      </c>
      <c r="K142" s="95" t="s">
        <v>385</v>
      </c>
      <c r="L142" s="96">
        <f>(CX142*'EQUIP SUM (UNCLASS)'!M142)+(CY142*'EQUIP SUM (UNCLASS)'!N142)+(CZ142*'EQUIP SUM (UNCLASS)'!I142)+(DA142*'EQUIP SUM (UNCLASS)'!Q142)+(DB142*'EQUIP SUM (UNCLASS)'!E142)+(DC142*'EQUIP SUM (UNCLASS)'!H142)+(DD142*'EQUIP SUM (UNCLASS)'!D142)+(DE142*'EQUIP SUM (UNCLASS)'!F142)+(DF142*'EQUIP SUM (UNCLASS)'!G142)+(DG142*'EQUIP SUM (UNCLASS)'!J142)+(DH142*'EQUIP SUM (UNCLASS)'!L142)+(DI142*'EQUIP SUM (UNCLASS)'!K142)+(DJ142*'EQUIP SUM (UNCLASS)'!T142)</f>
        <v>0</v>
      </c>
      <c r="M142" s="55">
        <f>'EQUIP SUM (UNCLASS)'!R142+'EQUIP SUM (UNCLASS)'!S142</f>
        <v>12</v>
      </c>
      <c r="N142" s="85">
        <f>'EQUIP SUM (UNCLASS)'!R142</f>
        <v>6</v>
      </c>
      <c r="O142" s="85">
        <f>'EQUIP SUM (UNCLASS)'!S142:S304</f>
        <v>6</v>
      </c>
      <c r="P142" s="37">
        <v>6</v>
      </c>
      <c r="Q142" s="37">
        <v>6</v>
      </c>
      <c r="R142" s="85">
        <f t="shared" si="154"/>
        <v>0</v>
      </c>
      <c r="S142" s="85">
        <f t="shared" si="154"/>
        <v>0</v>
      </c>
      <c r="T142" s="85">
        <f t="shared" si="159"/>
        <v>0</v>
      </c>
      <c r="U142" s="55">
        <f t="shared" si="155"/>
        <v>-12</v>
      </c>
      <c r="W142" s="37">
        <v>0</v>
      </c>
      <c r="X142" s="37">
        <v>0</v>
      </c>
      <c r="Y142" s="55">
        <f t="shared" si="160"/>
        <v>0</v>
      </c>
      <c r="AA142" s="34">
        <f>W142*'EQUIP SUM (UNCLASS)'!Z142</f>
        <v>0</v>
      </c>
      <c r="AB142" s="61">
        <f>X142*'EQUIP SUM (UNCLASS)'!Z142</f>
        <v>0</v>
      </c>
      <c r="AC142" s="34">
        <f>W142*'EQUIP SUM (UNCLASS)'!AA142</f>
        <v>0</v>
      </c>
      <c r="AD142" s="61">
        <f>X142*'EQUIP SUM (UNCLASS)'!AA142</f>
        <v>0</v>
      </c>
      <c r="AE142" s="34">
        <f>W142*'EQUIP SUM (UNCLASS)'!AB142</f>
        <v>0</v>
      </c>
      <c r="AF142" s="61">
        <f>X142*'EQUIP SUM (UNCLASS)'!AB142</f>
        <v>0</v>
      </c>
      <c r="AH142" s="34">
        <f>W142*'EQUIP SUM (UNCLASS)'!AC142</f>
        <v>0</v>
      </c>
      <c r="AI142" s="61">
        <f>X142*'EQUIP SUM (UNCLASS)'!AC142</f>
        <v>0</v>
      </c>
      <c r="AJ142" s="34">
        <f t="shared" si="156"/>
        <v>0</v>
      </c>
      <c r="AK142" s="61">
        <f t="shared" si="156"/>
        <v>0</v>
      </c>
      <c r="AL142" s="34">
        <f t="shared" si="157"/>
        <v>0</v>
      </c>
      <c r="AM142" s="61">
        <f t="shared" si="157"/>
        <v>0</v>
      </c>
      <c r="AO142" s="28">
        <f>W142*'EQUIP SUM (UNCLASS)'!AE142</f>
        <v>0</v>
      </c>
      <c r="AP142" s="61">
        <f>X142*'EQUIP SUM (UNCLASS)'!AE142</f>
        <v>0</v>
      </c>
      <c r="AQ142" s="28">
        <f>W142*'EQUIP SUM (UNCLASS)'!AF142</f>
        <v>0</v>
      </c>
      <c r="AR142" s="61">
        <f>X142*'EQUIP SUM (UNCLASS)'!AF142</f>
        <v>0</v>
      </c>
      <c r="AS142" s="28">
        <f>W142*'EQUIP SUM (UNCLASS)'!AG142</f>
        <v>0</v>
      </c>
      <c r="AT142" s="61">
        <f>X142*'EQUIP SUM (UNCLASS)'!AG142</f>
        <v>0</v>
      </c>
      <c r="AU142" s="28">
        <f>W142*'EQUIP SUM (UNCLASS)'!AH142</f>
        <v>0</v>
      </c>
      <c r="AV142" s="61">
        <f>X142*'EQUIP SUM (UNCLASS)'!AH142</f>
        <v>0</v>
      </c>
      <c r="AW142" s="28">
        <f>W142*'EQUIP SUM (UNCLASS)'!AI142/2000</f>
        <v>0</v>
      </c>
      <c r="AX142" s="61">
        <f>X142*'EQUIP SUM (UNCLASS)'!AI142/2000</f>
        <v>0</v>
      </c>
      <c r="AY142" s="28">
        <f>W142*'EQUIP SUM (UNCLASS)'!AJ142</f>
        <v>0</v>
      </c>
      <c r="AZ142" s="61">
        <f>X142*'EQUIP SUM (UNCLASS)'!AJ142</f>
        <v>0</v>
      </c>
      <c r="BA142" s="28">
        <f>W142*'EQUIP SUM (UNCLASS)'!AK142</f>
        <v>0</v>
      </c>
      <c r="BB142" s="61">
        <f>X142*'EQUIP SUM (UNCLASS)'!AK142</f>
        <v>0</v>
      </c>
      <c r="BC142" s="28">
        <f>W142*'EQUIP SUM (UNCLASS)'!AL142</f>
        <v>0</v>
      </c>
      <c r="BD142" s="61">
        <f>X142*'EQUIP SUM (UNCLASS)'!AL142</f>
        <v>0</v>
      </c>
      <c r="BE142" s="28">
        <f>W142*'EQUIP SUM (UNCLASS)'!AM142</f>
        <v>0</v>
      </c>
      <c r="BF142" s="61">
        <f>X142*'EQUIP SUM (UNCLASS)'!AM142</f>
        <v>0</v>
      </c>
      <c r="BH142" s="28">
        <f>Y142*'EQUIP SUM (UNCLASS)'!AO142</f>
        <v>0</v>
      </c>
      <c r="BI142" s="61">
        <f>Y142*'EQUIP SUM (UNCLASS)'!AP142</f>
        <v>0</v>
      </c>
      <c r="BJ142" s="28">
        <f>Y142*'EQUIP SUM (UNCLASS)'!AQ142</f>
        <v>0</v>
      </c>
      <c r="BK142" s="61">
        <f>Y142*'EQUIP SUM (UNCLASS)'!AR142</f>
        <v>0</v>
      </c>
      <c r="BL142" s="28">
        <f>Y142*'EQUIP SUM (UNCLASS)'!AS142</f>
        <v>0</v>
      </c>
      <c r="BM142" s="61">
        <f>Y142*'EQUIP SUM (UNCLASS)'!AT142</f>
        <v>0</v>
      </c>
      <c r="BO142" s="28">
        <f>W142*'EQUIP SUM (UNCLASS)'!AX142</f>
        <v>0</v>
      </c>
      <c r="BP142" s="61">
        <f>X142*'EQUIP SUM (UNCLASS)'!AX142</f>
        <v>0</v>
      </c>
      <c r="BQ142" s="28">
        <f>W142*'EQUIP SUM (UNCLASS)'!BB142</f>
        <v>0</v>
      </c>
      <c r="BR142" s="61">
        <f>X142*'EQUIP SUM (UNCLASS)'!BB142</f>
        <v>0</v>
      </c>
      <c r="CX142" s="37">
        <f t="shared" ref="CX142:DJ142" si="172">CX141</f>
        <v>0</v>
      </c>
      <c r="CY142" s="37">
        <f t="shared" si="172"/>
        <v>0</v>
      </c>
      <c r="CZ142" s="37">
        <f t="shared" si="172"/>
        <v>0</v>
      </c>
      <c r="DA142" s="37">
        <f t="shared" si="172"/>
        <v>0</v>
      </c>
      <c r="DB142" s="37">
        <f t="shared" si="172"/>
        <v>1</v>
      </c>
      <c r="DC142" s="37">
        <f t="shared" si="172"/>
        <v>0</v>
      </c>
      <c r="DD142" s="37">
        <f t="shared" si="172"/>
        <v>0</v>
      </c>
      <c r="DE142" s="37">
        <f t="shared" si="172"/>
        <v>0</v>
      </c>
      <c r="DF142" s="37">
        <f t="shared" si="172"/>
        <v>0</v>
      </c>
      <c r="DG142" s="37">
        <f t="shared" si="172"/>
        <v>0</v>
      </c>
      <c r="DH142" s="37">
        <f t="shared" si="172"/>
        <v>0</v>
      </c>
      <c r="DI142" s="37">
        <f t="shared" si="172"/>
        <v>0</v>
      </c>
      <c r="DJ142" s="37">
        <f t="shared" si="172"/>
        <v>0</v>
      </c>
      <c r="DL142" s="29">
        <f t="shared" si="162"/>
        <v>6</v>
      </c>
      <c r="DM142" s="29">
        <f t="shared" si="162"/>
        <v>18</v>
      </c>
      <c r="DN142" s="29">
        <f t="shared" si="162"/>
        <v>10</v>
      </c>
      <c r="DO142" s="29">
        <f t="shared" si="162"/>
        <v>12</v>
      </c>
      <c r="DQ142" s="28">
        <f>DL142*DM142/'EQUIP SUM (UNCLASS)'!AD142</f>
        <v>77.142857142857153</v>
      </c>
      <c r="DR142" s="28">
        <f>DL142*DM142/'EQUIP SUM (UNCLASS)'!AD142</f>
        <v>77.142857142857153</v>
      </c>
      <c r="DS142" s="28">
        <f>DN142*DO142/'EQUIP SUM (UNCLASS)'!AD142</f>
        <v>85.714285714285722</v>
      </c>
      <c r="DT142" s="28">
        <f>DN142*DO142/'EQUIP SUM (UNCLASS)'!AD142</f>
        <v>85.714285714285722</v>
      </c>
    </row>
    <row r="143" spans="1:124" hidden="1" x14ac:dyDescent="0.25">
      <c r="A143" s="14"/>
      <c r="B143" s="109"/>
      <c r="C143" s="109"/>
      <c r="D143" s="109"/>
      <c r="E143" s="109"/>
      <c r="F143" s="109"/>
      <c r="G143" s="109"/>
      <c r="I143" s="94" t="s">
        <v>348</v>
      </c>
      <c r="J143" s="94" t="s">
        <v>580</v>
      </c>
      <c r="K143" s="95" t="s">
        <v>570</v>
      </c>
      <c r="L143" s="96">
        <f>(CX143*'EQUIP SUM (UNCLASS)'!M143)+(CY143*'EQUIP SUM (UNCLASS)'!N143)+(CZ143*'EQUIP SUM (UNCLASS)'!I143)+(DA143*'EQUIP SUM (UNCLASS)'!Q143)+(DB143*'EQUIP SUM (UNCLASS)'!E143)+(DC143*'EQUIP SUM (UNCLASS)'!H143)+(DD143*'EQUIP SUM (UNCLASS)'!D143)+(DE143*'EQUIP SUM (UNCLASS)'!F143)+(DF143*'EQUIP SUM (UNCLASS)'!G143)+(DG143*'EQUIP SUM (UNCLASS)'!J143)+(DH143*'EQUIP SUM (UNCLASS)'!L143)+(DI143*'EQUIP SUM (UNCLASS)'!K143)+(DJ143*'EQUIP SUM (UNCLASS)'!T143)</f>
        <v>507</v>
      </c>
      <c r="M143" s="55">
        <f>'EQUIP SUM (UNCLASS)'!R143+'EQUIP SUM (UNCLASS)'!S143</f>
        <v>0</v>
      </c>
      <c r="N143" s="85">
        <f>'EQUIP SUM (UNCLASS)'!R143</f>
        <v>0</v>
      </c>
      <c r="O143" s="85">
        <f>'EQUIP SUM (UNCLASS)'!S143:S305</f>
        <v>0</v>
      </c>
      <c r="P143" s="37">
        <v>0</v>
      </c>
      <c r="Q143" s="37">
        <v>0</v>
      </c>
      <c r="R143" s="85">
        <f t="shared" si="154"/>
        <v>0</v>
      </c>
      <c r="S143" s="85">
        <f t="shared" si="154"/>
        <v>0</v>
      </c>
      <c r="T143" s="85">
        <f t="shared" si="159"/>
        <v>0</v>
      </c>
      <c r="U143" s="55">
        <f t="shared" si="155"/>
        <v>507</v>
      </c>
      <c r="W143" s="37">
        <v>0</v>
      </c>
      <c r="X143" s="37">
        <v>0</v>
      </c>
      <c r="Y143" s="55">
        <f t="shared" si="160"/>
        <v>0</v>
      </c>
      <c r="AA143" s="34">
        <f>W143*'EQUIP SUM (UNCLASS)'!Z143</f>
        <v>0</v>
      </c>
      <c r="AB143" s="61">
        <f>X143*'EQUIP SUM (UNCLASS)'!Z143</f>
        <v>0</v>
      </c>
      <c r="AC143" s="34">
        <f>W143*'EQUIP SUM (UNCLASS)'!AA143</f>
        <v>0</v>
      </c>
      <c r="AD143" s="61">
        <f>X143*'EQUIP SUM (UNCLASS)'!AA143</f>
        <v>0</v>
      </c>
      <c r="AE143" s="34">
        <f>W143*'EQUIP SUM (UNCLASS)'!AB143</f>
        <v>0</v>
      </c>
      <c r="AF143" s="61">
        <f>X143*'EQUIP SUM (UNCLASS)'!AB143</f>
        <v>0</v>
      </c>
      <c r="AH143" s="34">
        <f>W143*'EQUIP SUM (UNCLASS)'!AC143</f>
        <v>0</v>
      </c>
      <c r="AI143" s="61">
        <f>X143*'EQUIP SUM (UNCLASS)'!AC143</f>
        <v>0</v>
      </c>
      <c r="AJ143" s="34">
        <f t="shared" si="156"/>
        <v>0</v>
      </c>
      <c r="AK143" s="61">
        <f t="shared" si="156"/>
        <v>0</v>
      </c>
      <c r="AL143" s="34">
        <f t="shared" si="157"/>
        <v>0</v>
      </c>
      <c r="AM143" s="61">
        <f t="shared" si="157"/>
        <v>0</v>
      </c>
      <c r="AO143" s="28">
        <f>W143*'EQUIP SUM (UNCLASS)'!AE143</f>
        <v>0</v>
      </c>
      <c r="AP143" s="61">
        <f>X143*'EQUIP SUM (UNCLASS)'!AE143</f>
        <v>0</v>
      </c>
      <c r="AQ143" s="28">
        <f>W143*'EQUIP SUM (UNCLASS)'!AF143</f>
        <v>0</v>
      </c>
      <c r="AR143" s="61">
        <f>X143*'EQUIP SUM (UNCLASS)'!AF143</f>
        <v>0</v>
      </c>
      <c r="AS143" s="28">
        <f>W143*'EQUIP SUM (UNCLASS)'!AG143</f>
        <v>0</v>
      </c>
      <c r="AT143" s="61">
        <f>X143*'EQUIP SUM (UNCLASS)'!AG143</f>
        <v>0</v>
      </c>
      <c r="AU143" s="28">
        <f>W143*'EQUIP SUM (UNCLASS)'!AH143</f>
        <v>0</v>
      </c>
      <c r="AV143" s="61">
        <f>X143*'EQUIP SUM (UNCLASS)'!AH143</f>
        <v>0</v>
      </c>
      <c r="AW143" s="28">
        <f>W143*'EQUIP SUM (UNCLASS)'!AI143/2000</f>
        <v>0</v>
      </c>
      <c r="AX143" s="61">
        <f>X143*'EQUIP SUM (UNCLASS)'!AI143/2000</f>
        <v>0</v>
      </c>
      <c r="AY143" s="28">
        <f>W143*'EQUIP SUM (UNCLASS)'!AJ143</f>
        <v>0</v>
      </c>
      <c r="AZ143" s="61">
        <f>X143*'EQUIP SUM (UNCLASS)'!AJ143</f>
        <v>0</v>
      </c>
      <c r="BA143" s="28">
        <f>W143*'EQUIP SUM (UNCLASS)'!AK143</f>
        <v>0</v>
      </c>
      <c r="BB143" s="61">
        <f>X143*'EQUIP SUM (UNCLASS)'!AK143</f>
        <v>0</v>
      </c>
      <c r="BC143" s="28">
        <f>W143*'EQUIP SUM (UNCLASS)'!AL143</f>
        <v>0</v>
      </c>
      <c r="BD143" s="61">
        <f>X143*'EQUIP SUM (UNCLASS)'!AL143</f>
        <v>0</v>
      </c>
      <c r="BE143" s="28">
        <f>W143*'EQUIP SUM (UNCLASS)'!AM143</f>
        <v>0</v>
      </c>
      <c r="BF143" s="61">
        <f>X143*'EQUIP SUM (UNCLASS)'!AM143</f>
        <v>0</v>
      </c>
      <c r="BH143" s="28">
        <f>Y143*'EQUIP SUM (UNCLASS)'!AO143</f>
        <v>0</v>
      </c>
      <c r="BI143" s="61">
        <f>Y143*'EQUIP SUM (UNCLASS)'!AP143</f>
        <v>0</v>
      </c>
      <c r="BJ143" s="28">
        <f>Y143*'EQUIP SUM (UNCLASS)'!AQ143</f>
        <v>0</v>
      </c>
      <c r="BK143" s="61">
        <f>Y143*'EQUIP SUM (UNCLASS)'!AR143</f>
        <v>0</v>
      </c>
      <c r="BL143" s="28">
        <f>Y143*'EQUIP SUM (UNCLASS)'!AS143</f>
        <v>0</v>
      </c>
      <c r="BM143" s="61">
        <f>Y143*'EQUIP SUM (UNCLASS)'!AT143</f>
        <v>0</v>
      </c>
      <c r="BO143" s="28">
        <f>W143*'EQUIP SUM (UNCLASS)'!AX143</f>
        <v>0</v>
      </c>
      <c r="BP143" s="61">
        <f>X143*'EQUIP SUM (UNCLASS)'!AX143</f>
        <v>0</v>
      </c>
      <c r="BQ143" s="28">
        <f>W143*'EQUIP SUM (UNCLASS)'!BB143</f>
        <v>0</v>
      </c>
      <c r="BR143" s="61">
        <f>X143*'EQUIP SUM (UNCLASS)'!BB143</f>
        <v>0</v>
      </c>
      <c r="CX143" s="37">
        <f t="shared" ref="CX143:DJ143" si="173">CX141</f>
        <v>0</v>
      </c>
      <c r="CY143" s="37">
        <f t="shared" si="173"/>
        <v>0</v>
      </c>
      <c r="CZ143" s="37">
        <f t="shared" si="173"/>
        <v>0</v>
      </c>
      <c r="DA143" s="37">
        <f t="shared" si="173"/>
        <v>0</v>
      </c>
      <c r="DB143" s="37">
        <f t="shared" si="173"/>
        <v>1</v>
      </c>
      <c r="DC143" s="37">
        <f t="shared" si="173"/>
        <v>0</v>
      </c>
      <c r="DD143" s="37">
        <f t="shared" si="173"/>
        <v>0</v>
      </c>
      <c r="DE143" s="37">
        <f t="shared" si="173"/>
        <v>0</v>
      </c>
      <c r="DF143" s="37">
        <f t="shared" si="173"/>
        <v>0</v>
      </c>
      <c r="DG143" s="37">
        <f t="shared" si="173"/>
        <v>0</v>
      </c>
      <c r="DH143" s="37">
        <f t="shared" si="173"/>
        <v>0</v>
      </c>
      <c r="DI143" s="37">
        <f t="shared" si="173"/>
        <v>0</v>
      </c>
      <c r="DJ143" s="37">
        <f t="shared" si="173"/>
        <v>0</v>
      </c>
      <c r="DL143" s="29">
        <f t="shared" si="162"/>
        <v>6</v>
      </c>
      <c r="DM143" s="29">
        <f t="shared" si="162"/>
        <v>18</v>
      </c>
      <c r="DN143" s="29">
        <f t="shared" si="162"/>
        <v>10</v>
      </c>
      <c r="DO143" s="29">
        <f t="shared" si="162"/>
        <v>12</v>
      </c>
    </row>
    <row r="144" spans="1:124" hidden="1" x14ac:dyDescent="0.25">
      <c r="A144" s="14"/>
      <c r="B144" s="109"/>
      <c r="C144" s="109"/>
      <c r="D144" s="109"/>
      <c r="E144" s="109"/>
      <c r="F144" s="109"/>
      <c r="G144" s="109"/>
      <c r="I144" s="94" t="s">
        <v>349</v>
      </c>
      <c r="J144" s="94" t="s">
        <v>586</v>
      </c>
      <c r="K144" s="95" t="s">
        <v>570</v>
      </c>
      <c r="L144" s="96">
        <f>(CX144*'EQUIP SUM (UNCLASS)'!M144)+(CY144*'EQUIP SUM (UNCLASS)'!N144)+(CZ144*'EQUIP SUM (UNCLASS)'!I144)+(DA144*'EQUIP SUM (UNCLASS)'!Q144)+(DB144*'EQUIP SUM (UNCLASS)'!E144)+(DC144*'EQUIP SUM (UNCLASS)'!H144)+(DD144*'EQUIP SUM (UNCLASS)'!D144)+(DE144*'EQUIP SUM (UNCLASS)'!F144)+(DF144*'EQUIP SUM (UNCLASS)'!G144)+(DG144*'EQUIP SUM (UNCLASS)'!J144)+(DH144*'EQUIP SUM (UNCLASS)'!L144)+(DI144*'EQUIP SUM (UNCLASS)'!K144)+(DJ144*'EQUIP SUM (UNCLASS)'!T144)</f>
        <v>0</v>
      </c>
      <c r="M144" s="55">
        <f>'EQUIP SUM (UNCLASS)'!R144+'EQUIP SUM (UNCLASS)'!S144</f>
        <v>0</v>
      </c>
      <c r="N144" s="85">
        <f>'EQUIP SUM (UNCLASS)'!R144</f>
        <v>0</v>
      </c>
      <c r="O144" s="85">
        <f>'EQUIP SUM (UNCLASS)'!S144:S306</f>
        <v>0</v>
      </c>
      <c r="P144" s="37">
        <v>0</v>
      </c>
      <c r="Q144" s="37">
        <v>0</v>
      </c>
      <c r="R144" s="85">
        <f t="shared" si="154"/>
        <v>0</v>
      </c>
      <c r="S144" s="85">
        <f t="shared" si="154"/>
        <v>0</v>
      </c>
      <c r="T144" s="85">
        <f t="shared" si="159"/>
        <v>0</v>
      </c>
      <c r="U144" s="55">
        <f t="shared" si="155"/>
        <v>0</v>
      </c>
      <c r="W144" s="37">
        <v>0</v>
      </c>
      <c r="X144" s="37">
        <v>0</v>
      </c>
      <c r="Y144" s="55">
        <f t="shared" si="160"/>
        <v>0</v>
      </c>
      <c r="AA144" s="34">
        <f>W144*'EQUIP SUM (UNCLASS)'!Z144</f>
        <v>0</v>
      </c>
      <c r="AB144" s="61">
        <f>X144*'EQUIP SUM (UNCLASS)'!Z144</f>
        <v>0</v>
      </c>
      <c r="AC144" s="34">
        <f>W144*'EQUIP SUM (UNCLASS)'!AA144</f>
        <v>0</v>
      </c>
      <c r="AD144" s="61">
        <f>X144*'EQUIP SUM (UNCLASS)'!AA144</f>
        <v>0</v>
      </c>
      <c r="AE144" s="34">
        <f>W144*'EQUIP SUM (UNCLASS)'!AB144</f>
        <v>0</v>
      </c>
      <c r="AF144" s="61">
        <f>X144*'EQUIP SUM (UNCLASS)'!AB144</f>
        <v>0</v>
      </c>
      <c r="AH144" s="34">
        <f>W144*'EQUIP SUM (UNCLASS)'!AC144</f>
        <v>0</v>
      </c>
      <c r="AI144" s="61">
        <f>X144*'EQUIP SUM (UNCLASS)'!AC144</f>
        <v>0</v>
      </c>
      <c r="AJ144" s="34">
        <f t="shared" si="156"/>
        <v>0</v>
      </c>
      <c r="AK144" s="61">
        <f t="shared" si="156"/>
        <v>0</v>
      </c>
      <c r="AL144" s="34">
        <f t="shared" si="157"/>
        <v>0</v>
      </c>
      <c r="AM144" s="61">
        <f t="shared" si="157"/>
        <v>0</v>
      </c>
      <c r="AO144" s="28">
        <f>W144*'EQUIP SUM (UNCLASS)'!AE144</f>
        <v>0</v>
      </c>
      <c r="AP144" s="61">
        <f>X144*'EQUIP SUM (UNCLASS)'!AE144</f>
        <v>0</v>
      </c>
      <c r="AQ144" s="28">
        <f>W144*'EQUIP SUM (UNCLASS)'!AF144</f>
        <v>0</v>
      </c>
      <c r="AR144" s="61">
        <f>X144*'EQUIP SUM (UNCLASS)'!AF144</f>
        <v>0</v>
      </c>
      <c r="AS144" s="28">
        <f>W144*'EQUIP SUM (UNCLASS)'!AG144</f>
        <v>0</v>
      </c>
      <c r="AT144" s="61">
        <f>X144*'EQUIP SUM (UNCLASS)'!AG144</f>
        <v>0</v>
      </c>
      <c r="AU144" s="28">
        <f>W144*'EQUIP SUM (UNCLASS)'!AH144</f>
        <v>0</v>
      </c>
      <c r="AV144" s="61">
        <f>X144*'EQUIP SUM (UNCLASS)'!AH144</f>
        <v>0</v>
      </c>
      <c r="AW144" s="28">
        <f>W144*'EQUIP SUM (UNCLASS)'!AI144/2000</f>
        <v>0</v>
      </c>
      <c r="AX144" s="61">
        <f>X144*'EQUIP SUM (UNCLASS)'!AI144/2000</f>
        <v>0</v>
      </c>
      <c r="AY144" s="28">
        <f>W144*'EQUIP SUM (UNCLASS)'!AJ144</f>
        <v>0</v>
      </c>
      <c r="AZ144" s="61">
        <f>X144*'EQUIP SUM (UNCLASS)'!AJ144</f>
        <v>0</v>
      </c>
      <c r="BA144" s="28">
        <f>W144*'EQUIP SUM (UNCLASS)'!AK144</f>
        <v>0</v>
      </c>
      <c r="BB144" s="61">
        <f>X144*'EQUIP SUM (UNCLASS)'!AK144</f>
        <v>0</v>
      </c>
      <c r="BC144" s="28">
        <f>W144*'EQUIP SUM (UNCLASS)'!AL144</f>
        <v>0</v>
      </c>
      <c r="BD144" s="61">
        <f>X144*'EQUIP SUM (UNCLASS)'!AL144</f>
        <v>0</v>
      </c>
      <c r="BE144" s="28">
        <f>W144*'EQUIP SUM (UNCLASS)'!AM144</f>
        <v>0</v>
      </c>
      <c r="BF144" s="61">
        <f>X144*'EQUIP SUM (UNCLASS)'!AM144</f>
        <v>0</v>
      </c>
      <c r="BH144" s="28">
        <f>Y144*'EQUIP SUM (UNCLASS)'!AO144</f>
        <v>0</v>
      </c>
      <c r="BI144" s="61">
        <f>Y144*'EQUIP SUM (UNCLASS)'!AP144</f>
        <v>0</v>
      </c>
      <c r="BJ144" s="28">
        <f>Y144*'EQUIP SUM (UNCLASS)'!AQ144</f>
        <v>0</v>
      </c>
      <c r="BK144" s="61">
        <f>Y144*'EQUIP SUM (UNCLASS)'!AR144</f>
        <v>0</v>
      </c>
      <c r="BL144" s="28">
        <f>Y144*'EQUIP SUM (UNCLASS)'!AS144</f>
        <v>0</v>
      </c>
      <c r="BM144" s="61">
        <f>Y144*'EQUIP SUM (UNCLASS)'!AT144</f>
        <v>0</v>
      </c>
      <c r="BO144" s="28">
        <f>W144*'EQUIP SUM (UNCLASS)'!AX144</f>
        <v>0</v>
      </c>
      <c r="BP144" s="61">
        <f>X144*'EQUIP SUM (UNCLASS)'!AX144</f>
        <v>0</v>
      </c>
      <c r="BQ144" s="28">
        <f>W144*'EQUIP SUM (UNCLASS)'!BB144</f>
        <v>0</v>
      </c>
      <c r="BR144" s="61">
        <f>X144*'EQUIP SUM (UNCLASS)'!BB144</f>
        <v>0</v>
      </c>
      <c r="CX144" s="37">
        <f t="shared" ref="CX144:DJ144" si="174">CX143</f>
        <v>0</v>
      </c>
      <c r="CY144" s="37">
        <f t="shared" si="174"/>
        <v>0</v>
      </c>
      <c r="CZ144" s="37">
        <f t="shared" si="174"/>
        <v>0</v>
      </c>
      <c r="DA144" s="37">
        <f t="shared" si="174"/>
        <v>0</v>
      </c>
      <c r="DB144" s="37">
        <f t="shared" si="174"/>
        <v>1</v>
      </c>
      <c r="DC144" s="37">
        <f t="shared" si="174"/>
        <v>0</v>
      </c>
      <c r="DD144" s="37">
        <f t="shared" si="174"/>
        <v>0</v>
      </c>
      <c r="DE144" s="37">
        <f t="shared" si="174"/>
        <v>0</v>
      </c>
      <c r="DF144" s="37">
        <f t="shared" si="174"/>
        <v>0</v>
      </c>
      <c r="DG144" s="37">
        <f t="shared" si="174"/>
        <v>0</v>
      </c>
      <c r="DH144" s="37">
        <f t="shared" si="174"/>
        <v>0</v>
      </c>
      <c r="DI144" s="37">
        <f t="shared" si="174"/>
        <v>0</v>
      </c>
      <c r="DJ144" s="37">
        <f t="shared" si="174"/>
        <v>0</v>
      </c>
      <c r="DL144" s="29">
        <f t="shared" si="162"/>
        <v>6</v>
      </c>
      <c r="DM144" s="29">
        <f t="shared" si="162"/>
        <v>18</v>
      </c>
      <c r="DN144" s="29">
        <f t="shared" si="162"/>
        <v>10</v>
      </c>
      <c r="DO144" s="29">
        <f t="shared" si="162"/>
        <v>12</v>
      </c>
    </row>
    <row r="145" spans="1:124" hidden="1" x14ac:dyDescent="0.25">
      <c r="A145" s="14"/>
      <c r="B145" s="109"/>
      <c r="C145" s="109"/>
      <c r="D145" s="109"/>
      <c r="E145" s="109"/>
      <c r="F145" s="109"/>
      <c r="G145" s="109"/>
      <c r="I145" s="94" t="s">
        <v>350</v>
      </c>
      <c r="J145" s="94" t="s">
        <v>587</v>
      </c>
      <c r="K145" s="95" t="s">
        <v>570</v>
      </c>
      <c r="L145" s="96">
        <f>(CX145*'EQUIP SUM (UNCLASS)'!M145)+(CY145*'EQUIP SUM (UNCLASS)'!N145)+(CZ145*'EQUIP SUM (UNCLASS)'!I145)+(DA145*'EQUIP SUM (UNCLASS)'!Q145)+(DB145*'EQUIP SUM (UNCLASS)'!E145)+(DC145*'EQUIP SUM (UNCLASS)'!H145)+(DD145*'EQUIP SUM (UNCLASS)'!D145)+(DE145*'EQUIP SUM (UNCLASS)'!F145)+(DF145*'EQUIP SUM (UNCLASS)'!G145)+(DG145*'EQUIP SUM (UNCLASS)'!J145)+(DH145*'EQUIP SUM (UNCLASS)'!L145)+(DI145*'EQUIP SUM (UNCLASS)'!K145)+(DJ145*'EQUIP SUM (UNCLASS)'!T145)</f>
        <v>0</v>
      </c>
      <c r="M145" s="55">
        <f>'EQUIP SUM (UNCLASS)'!R145+'EQUIP SUM (UNCLASS)'!S145</f>
        <v>0</v>
      </c>
      <c r="N145" s="85">
        <f>'EQUIP SUM (UNCLASS)'!R145</f>
        <v>0</v>
      </c>
      <c r="O145" s="85">
        <f>'EQUIP SUM (UNCLASS)'!S145:S307</f>
        <v>0</v>
      </c>
      <c r="P145" s="37">
        <v>0</v>
      </c>
      <c r="Q145" s="37">
        <v>0</v>
      </c>
      <c r="R145" s="85">
        <f t="shared" si="154"/>
        <v>0</v>
      </c>
      <c r="S145" s="85">
        <f t="shared" si="154"/>
        <v>0</v>
      </c>
      <c r="T145" s="85">
        <f t="shared" si="159"/>
        <v>0</v>
      </c>
      <c r="U145" s="55">
        <f t="shared" si="155"/>
        <v>0</v>
      </c>
      <c r="W145" s="37">
        <v>0</v>
      </c>
      <c r="X145" s="37">
        <v>0</v>
      </c>
      <c r="Y145" s="55">
        <f t="shared" si="160"/>
        <v>0</v>
      </c>
      <c r="AA145" s="34">
        <f>W145*'EQUIP SUM (UNCLASS)'!Z145</f>
        <v>0</v>
      </c>
      <c r="AB145" s="61">
        <f>X145*'EQUIP SUM (UNCLASS)'!Z145</f>
        <v>0</v>
      </c>
      <c r="AC145" s="34">
        <f>W145*'EQUIP SUM (UNCLASS)'!AA145</f>
        <v>0</v>
      </c>
      <c r="AD145" s="61">
        <f>X145*'EQUIP SUM (UNCLASS)'!AA145</f>
        <v>0</v>
      </c>
      <c r="AE145" s="34">
        <f>W145*'EQUIP SUM (UNCLASS)'!AB145</f>
        <v>0</v>
      </c>
      <c r="AF145" s="61">
        <f>X145*'EQUIP SUM (UNCLASS)'!AB145</f>
        <v>0</v>
      </c>
      <c r="AH145" s="34">
        <f>W145*'EQUIP SUM (UNCLASS)'!AC145</f>
        <v>0</v>
      </c>
      <c r="AI145" s="61">
        <f>X145*'EQUIP SUM (UNCLASS)'!AC145</f>
        <v>0</v>
      </c>
      <c r="AJ145" s="34">
        <f t="shared" si="156"/>
        <v>0</v>
      </c>
      <c r="AK145" s="61">
        <f t="shared" si="156"/>
        <v>0</v>
      </c>
      <c r="AL145" s="34">
        <f t="shared" si="157"/>
        <v>0</v>
      </c>
      <c r="AM145" s="61">
        <f t="shared" si="157"/>
        <v>0</v>
      </c>
      <c r="AO145" s="28">
        <f>W145*'EQUIP SUM (UNCLASS)'!AE145</f>
        <v>0</v>
      </c>
      <c r="AP145" s="61">
        <f>X145*'EQUIP SUM (UNCLASS)'!AE145</f>
        <v>0</v>
      </c>
      <c r="AQ145" s="28">
        <f>W145*'EQUIP SUM (UNCLASS)'!AF145</f>
        <v>0</v>
      </c>
      <c r="AR145" s="61">
        <f>X145*'EQUIP SUM (UNCLASS)'!AF145</f>
        <v>0</v>
      </c>
      <c r="AS145" s="28">
        <f>W145*'EQUIP SUM (UNCLASS)'!AG145</f>
        <v>0</v>
      </c>
      <c r="AT145" s="61">
        <f>X145*'EQUIP SUM (UNCLASS)'!AG145</f>
        <v>0</v>
      </c>
      <c r="AU145" s="28">
        <f>W145*'EQUIP SUM (UNCLASS)'!AH145</f>
        <v>0</v>
      </c>
      <c r="AV145" s="61">
        <f>X145*'EQUIP SUM (UNCLASS)'!AH145</f>
        <v>0</v>
      </c>
      <c r="AW145" s="28">
        <f>W145*'EQUIP SUM (UNCLASS)'!AI145/2000</f>
        <v>0</v>
      </c>
      <c r="AX145" s="61">
        <f>X145*'EQUIP SUM (UNCLASS)'!AI145/2000</f>
        <v>0</v>
      </c>
      <c r="AY145" s="28">
        <f>W145*'EQUIP SUM (UNCLASS)'!AJ145</f>
        <v>0</v>
      </c>
      <c r="AZ145" s="61">
        <f>X145*'EQUIP SUM (UNCLASS)'!AJ145</f>
        <v>0</v>
      </c>
      <c r="BA145" s="28">
        <f>W145*'EQUIP SUM (UNCLASS)'!AK145</f>
        <v>0</v>
      </c>
      <c r="BB145" s="61">
        <f>X145*'EQUIP SUM (UNCLASS)'!AK145</f>
        <v>0</v>
      </c>
      <c r="BC145" s="28">
        <f>W145*'EQUIP SUM (UNCLASS)'!AL145</f>
        <v>0</v>
      </c>
      <c r="BD145" s="61">
        <f>X145*'EQUIP SUM (UNCLASS)'!AL145</f>
        <v>0</v>
      </c>
      <c r="BE145" s="28">
        <f>W145*'EQUIP SUM (UNCLASS)'!AM145</f>
        <v>0</v>
      </c>
      <c r="BF145" s="61">
        <f>X145*'EQUIP SUM (UNCLASS)'!AM145</f>
        <v>0</v>
      </c>
      <c r="BH145" s="28">
        <f>Y145*'EQUIP SUM (UNCLASS)'!AO145</f>
        <v>0</v>
      </c>
      <c r="BI145" s="61">
        <f>Y145*'EQUIP SUM (UNCLASS)'!AP145</f>
        <v>0</v>
      </c>
      <c r="BJ145" s="28">
        <f>Y145*'EQUIP SUM (UNCLASS)'!AQ145</f>
        <v>0</v>
      </c>
      <c r="BK145" s="61">
        <f>Y145*'EQUIP SUM (UNCLASS)'!AR145</f>
        <v>0</v>
      </c>
      <c r="BL145" s="28">
        <f>Y145*'EQUIP SUM (UNCLASS)'!AS145</f>
        <v>0</v>
      </c>
      <c r="BM145" s="61">
        <f>Y145*'EQUIP SUM (UNCLASS)'!AT145</f>
        <v>0</v>
      </c>
      <c r="BO145" s="28">
        <f>W145*'EQUIP SUM (UNCLASS)'!AX145</f>
        <v>0</v>
      </c>
      <c r="BP145" s="61">
        <f>X145*'EQUIP SUM (UNCLASS)'!AX145</f>
        <v>0</v>
      </c>
      <c r="BQ145" s="28">
        <f>W145*'EQUIP SUM (UNCLASS)'!BB145</f>
        <v>0</v>
      </c>
      <c r="BR145" s="61">
        <f>X145*'EQUIP SUM (UNCLASS)'!BB145</f>
        <v>0</v>
      </c>
      <c r="CX145" s="37">
        <f t="shared" ref="CX145:DJ145" si="175">CX143</f>
        <v>0</v>
      </c>
      <c r="CY145" s="37">
        <f t="shared" si="175"/>
        <v>0</v>
      </c>
      <c r="CZ145" s="37">
        <f t="shared" si="175"/>
        <v>0</v>
      </c>
      <c r="DA145" s="37">
        <f t="shared" si="175"/>
        <v>0</v>
      </c>
      <c r="DB145" s="37">
        <f t="shared" si="175"/>
        <v>1</v>
      </c>
      <c r="DC145" s="37">
        <f t="shared" si="175"/>
        <v>0</v>
      </c>
      <c r="DD145" s="37">
        <f t="shared" si="175"/>
        <v>0</v>
      </c>
      <c r="DE145" s="37">
        <f t="shared" si="175"/>
        <v>0</v>
      </c>
      <c r="DF145" s="37">
        <f t="shared" si="175"/>
        <v>0</v>
      </c>
      <c r="DG145" s="37">
        <f t="shared" si="175"/>
        <v>0</v>
      </c>
      <c r="DH145" s="37">
        <f t="shared" si="175"/>
        <v>0</v>
      </c>
      <c r="DI145" s="37">
        <f t="shared" si="175"/>
        <v>0</v>
      </c>
      <c r="DJ145" s="37">
        <f t="shared" si="175"/>
        <v>0</v>
      </c>
      <c r="DL145" s="29">
        <f t="shared" si="162"/>
        <v>6</v>
      </c>
      <c r="DM145" s="29">
        <f t="shared" si="162"/>
        <v>18</v>
      </c>
      <c r="DN145" s="29">
        <f t="shared" si="162"/>
        <v>10</v>
      </c>
      <c r="DO145" s="29">
        <f t="shared" si="162"/>
        <v>12</v>
      </c>
    </row>
    <row r="146" spans="1:124" x14ac:dyDescent="0.25">
      <c r="A146" s="14"/>
      <c r="B146" s="109"/>
      <c r="C146" s="109"/>
      <c r="D146" s="109"/>
      <c r="E146" s="109"/>
      <c r="F146" s="109"/>
      <c r="G146" s="109"/>
      <c r="I146" s="94" t="s">
        <v>351</v>
      </c>
      <c r="J146" s="94" t="s">
        <v>588</v>
      </c>
      <c r="K146" s="95" t="s">
        <v>589</v>
      </c>
      <c r="L146" s="96">
        <f>(CX146*'EQUIP SUM (UNCLASS)'!M146)+(CY146*'EQUIP SUM (UNCLASS)'!N146)+(CZ146*'EQUIP SUM (UNCLASS)'!I146)+(DA146*'EQUIP SUM (UNCLASS)'!Q146)+(DB146*'EQUIP SUM (UNCLASS)'!E146)+(DC146*'EQUIP SUM (UNCLASS)'!H146)+(DD146*'EQUIP SUM (UNCLASS)'!D146)+(DE146*'EQUIP SUM (UNCLASS)'!F146)+(DF146*'EQUIP SUM (UNCLASS)'!G146)+(DG146*'EQUIP SUM (UNCLASS)'!J146)+(DH146*'EQUIP SUM (UNCLASS)'!L146)+(DI146*'EQUIP SUM (UNCLASS)'!K146)+(DJ146*'EQUIP SUM (UNCLASS)'!T146)</f>
        <v>0</v>
      </c>
      <c r="M146" s="55">
        <f>'EQUIP SUM (UNCLASS)'!R146+'EQUIP SUM (UNCLASS)'!S146</f>
        <v>0</v>
      </c>
      <c r="N146" s="85">
        <f>'EQUIP SUM (UNCLASS)'!R146</f>
        <v>0</v>
      </c>
      <c r="O146" s="85">
        <f>'EQUIP SUM (UNCLASS)'!S146:S308</f>
        <v>0</v>
      </c>
      <c r="P146" s="37">
        <v>0</v>
      </c>
      <c r="Q146" s="37">
        <v>0</v>
      </c>
      <c r="R146" s="85">
        <f t="shared" si="154"/>
        <v>0</v>
      </c>
      <c r="S146" s="85">
        <f t="shared" si="154"/>
        <v>0</v>
      </c>
      <c r="T146" s="85">
        <f t="shared" si="159"/>
        <v>0</v>
      </c>
      <c r="U146" s="55">
        <f t="shared" si="155"/>
        <v>0</v>
      </c>
      <c r="W146" s="37">
        <v>0</v>
      </c>
      <c r="X146" s="37">
        <v>0</v>
      </c>
      <c r="Y146" s="55">
        <f t="shared" si="160"/>
        <v>0</v>
      </c>
      <c r="AA146" s="34">
        <f>W146*'EQUIP SUM (UNCLASS)'!Z146</f>
        <v>0</v>
      </c>
      <c r="AB146" s="61">
        <f>X146*'EQUIP SUM (UNCLASS)'!Z146</f>
        <v>0</v>
      </c>
      <c r="AC146" s="34">
        <f>W146*'EQUIP SUM (UNCLASS)'!AA146</f>
        <v>0</v>
      </c>
      <c r="AD146" s="61">
        <f>X146*'EQUIP SUM (UNCLASS)'!AA146</f>
        <v>0</v>
      </c>
      <c r="AE146" s="34">
        <f>W146*'EQUIP SUM (UNCLASS)'!AB146</f>
        <v>0</v>
      </c>
      <c r="AF146" s="61">
        <f>X146*'EQUIP SUM (UNCLASS)'!AB146</f>
        <v>0</v>
      </c>
      <c r="AH146" s="34">
        <f>W146*'EQUIP SUM (UNCLASS)'!AC146</f>
        <v>0</v>
      </c>
      <c r="AI146" s="61">
        <f>X146*'EQUIP SUM (UNCLASS)'!AC146</f>
        <v>0</v>
      </c>
      <c r="AJ146" s="34">
        <f t="shared" si="156"/>
        <v>0</v>
      </c>
      <c r="AK146" s="61">
        <f t="shared" si="156"/>
        <v>0</v>
      </c>
      <c r="AL146" s="34">
        <f t="shared" si="157"/>
        <v>0</v>
      </c>
      <c r="AM146" s="61">
        <f t="shared" si="157"/>
        <v>0</v>
      </c>
      <c r="AO146" s="28">
        <f>W146*'EQUIP SUM (UNCLASS)'!AE146</f>
        <v>0</v>
      </c>
      <c r="AP146" s="61">
        <f>X146*'EQUIP SUM (UNCLASS)'!AE146</f>
        <v>0</v>
      </c>
      <c r="AQ146" s="28">
        <f>W146*'EQUIP SUM (UNCLASS)'!AF146</f>
        <v>0</v>
      </c>
      <c r="AR146" s="61">
        <f>X146*'EQUIP SUM (UNCLASS)'!AF146</f>
        <v>0</v>
      </c>
      <c r="AS146" s="28">
        <f>W146*'EQUIP SUM (UNCLASS)'!AG146</f>
        <v>0</v>
      </c>
      <c r="AT146" s="61">
        <f>X146*'EQUIP SUM (UNCLASS)'!AG146</f>
        <v>0</v>
      </c>
      <c r="AU146" s="28">
        <f>W146*'EQUIP SUM (UNCLASS)'!AH146</f>
        <v>0</v>
      </c>
      <c r="AV146" s="61">
        <f>X146*'EQUIP SUM (UNCLASS)'!AH146</f>
        <v>0</v>
      </c>
      <c r="AW146" s="28">
        <f>W146*'EQUIP SUM (UNCLASS)'!AI146/2000</f>
        <v>0</v>
      </c>
      <c r="AX146" s="61">
        <f>X146*'EQUIP SUM (UNCLASS)'!AI146/2000</f>
        <v>0</v>
      </c>
      <c r="AY146" s="28">
        <f>W146*'EQUIP SUM (UNCLASS)'!AJ146</f>
        <v>0</v>
      </c>
      <c r="AZ146" s="61">
        <f>X146*'EQUIP SUM (UNCLASS)'!AJ146</f>
        <v>0</v>
      </c>
      <c r="BA146" s="28">
        <f>W146*'EQUIP SUM (UNCLASS)'!AK146</f>
        <v>0</v>
      </c>
      <c r="BB146" s="61">
        <f>X146*'EQUIP SUM (UNCLASS)'!AK146</f>
        <v>0</v>
      </c>
      <c r="BC146" s="28">
        <f>W146*'EQUIP SUM (UNCLASS)'!AL146</f>
        <v>0</v>
      </c>
      <c r="BD146" s="61">
        <f>X146*'EQUIP SUM (UNCLASS)'!AL146</f>
        <v>0</v>
      </c>
      <c r="BE146" s="28">
        <f>W146*'EQUIP SUM (UNCLASS)'!AM146</f>
        <v>0</v>
      </c>
      <c r="BF146" s="61">
        <f>X146*'EQUIP SUM (UNCLASS)'!AM146</f>
        <v>0</v>
      </c>
      <c r="BH146" s="28">
        <f>Y146*'EQUIP SUM (UNCLASS)'!AO146</f>
        <v>0</v>
      </c>
      <c r="BI146" s="61">
        <f>Y146*'EQUIP SUM (UNCLASS)'!AP146</f>
        <v>0</v>
      </c>
      <c r="BJ146" s="28">
        <f>Y146*'EQUIP SUM (UNCLASS)'!AQ146</f>
        <v>0</v>
      </c>
      <c r="BK146" s="61">
        <f>Y146*'EQUIP SUM (UNCLASS)'!AR146</f>
        <v>0</v>
      </c>
      <c r="BL146" s="28">
        <f>Y146*'EQUIP SUM (UNCLASS)'!AS146</f>
        <v>0</v>
      </c>
      <c r="BM146" s="61">
        <f>Y146*'EQUIP SUM (UNCLASS)'!AT146</f>
        <v>0</v>
      </c>
      <c r="BO146" s="28">
        <f>W146*'EQUIP SUM (UNCLASS)'!AX146</f>
        <v>0</v>
      </c>
      <c r="BP146" s="61">
        <f>X146*'EQUIP SUM (UNCLASS)'!AX146</f>
        <v>0</v>
      </c>
      <c r="BQ146" s="28">
        <f>W146*'EQUIP SUM (UNCLASS)'!BB146</f>
        <v>0</v>
      </c>
      <c r="BR146" s="61">
        <f>X146*'EQUIP SUM (UNCLASS)'!BB146</f>
        <v>0</v>
      </c>
      <c r="CX146" s="37">
        <f t="shared" ref="CX146:DJ146" si="176">CX145</f>
        <v>0</v>
      </c>
      <c r="CY146" s="37">
        <f t="shared" si="176"/>
        <v>0</v>
      </c>
      <c r="CZ146" s="37">
        <f t="shared" si="176"/>
        <v>0</v>
      </c>
      <c r="DA146" s="37">
        <f t="shared" si="176"/>
        <v>0</v>
      </c>
      <c r="DB146" s="37">
        <f t="shared" si="176"/>
        <v>1</v>
      </c>
      <c r="DC146" s="37">
        <f t="shared" si="176"/>
        <v>0</v>
      </c>
      <c r="DD146" s="37">
        <f t="shared" si="176"/>
        <v>0</v>
      </c>
      <c r="DE146" s="37">
        <f t="shared" si="176"/>
        <v>0</v>
      </c>
      <c r="DF146" s="37">
        <f t="shared" si="176"/>
        <v>0</v>
      </c>
      <c r="DG146" s="37">
        <f t="shared" si="176"/>
        <v>0</v>
      </c>
      <c r="DH146" s="37">
        <f t="shared" si="176"/>
        <v>0</v>
      </c>
      <c r="DI146" s="37">
        <f t="shared" si="176"/>
        <v>0</v>
      </c>
      <c r="DJ146" s="37">
        <f t="shared" si="176"/>
        <v>0</v>
      </c>
      <c r="DL146" s="29">
        <f t="shared" si="162"/>
        <v>6</v>
      </c>
      <c r="DM146" s="29">
        <f t="shared" si="162"/>
        <v>18</v>
      </c>
      <c r="DN146" s="29">
        <f t="shared" si="162"/>
        <v>10</v>
      </c>
      <c r="DO146" s="29">
        <f t="shared" si="162"/>
        <v>12</v>
      </c>
    </row>
    <row r="147" spans="1:124" hidden="1" x14ac:dyDescent="0.25">
      <c r="A147" s="14"/>
      <c r="B147" s="109"/>
      <c r="C147" s="109"/>
      <c r="D147" s="109"/>
      <c r="E147" s="109"/>
      <c r="F147" s="109"/>
      <c r="G147" s="109"/>
      <c r="I147" s="94" t="s">
        <v>352</v>
      </c>
      <c r="J147" s="94" t="s">
        <v>9</v>
      </c>
      <c r="K147" s="95" t="s">
        <v>571</v>
      </c>
      <c r="L147" s="96">
        <f>(CX147*'EQUIP SUM (UNCLASS)'!M147)+(CY147*'EQUIP SUM (UNCLASS)'!N147)+(CZ147*'EQUIP SUM (UNCLASS)'!I147)+(DA147*'EQUIP SUM (UNCLASS)'!Q147)+(DB147*'EQUIP SUM (UNCLASS)'!E147)+(DC147*'EQUIP SUM (UNCLASS)'!H147)+(DD147*'EQUIP SUM (UNCLASS)'!D147)+(DE147*'EQUIP SUM (UNCLASS)'!F147)+(DF147*'EQUIP SUM (UNCLASS)'!G147)+(DG147*'EQUIP SUM (UNCLASS)'!J147)+(DH147*'EQUIP SUM (UNCLASS)'!L147)+(DI147*'EQUIP SUM (UNCLASS)'!K147)+(DJ147*'EQUIP SUM (UNCLASS)'!T147)</f>
        <v>0</v>
      </c>
      <c r="M147" s="55">
        <f>'EQUIP SUM (UNCLASS)'!R147+'EQUIP SUM (UNCLASS)'!S147</f>
        <v>0</v>
      </c>
      <c r="N147" s="85">
        <f>'EQUIP SUM (UNCLASS)'!R147</f>
        <v>0</v>
      </c>
      <c r="O147" s="85">
        <f>'EQUIP SUM (UNCLASS)'!S147:S309</f>
        <v>0</v>
      </c>
      <c r="P147" s="37">
        <v>0</v>
      </c>
      <c r="Q147" s="37">
        <v>0</v>
      </c>
      <c r="R147" s="85">
        <f t="shared" si="154"/>
        <v>0</v>
      </c>
      <c r="S147" s="85">
        <f t="shared" si="154"/>
        <v>0</v>
      </c>
      <c r="T147" s="85">
        <f t="shared" si="159"/>
        <v>0</v>
      </c>
      <c r="U147" s="55">
        <f t="shared" si="155"/>
        <v>0</v>
      </c>
      <c r="W147" s="37">
        <v>0</v>
      </c>
      <c r="X147" s="37">
        <v>0</v>
      </c>
      <c r="Y147" s="55">
        <f t="shared" si="160"/>
        <v>0</v>
      </c>
      <c r="AA147" s="34">
        <f>W147*'EQUIP SUM (UNCLASS)'!Z147</f>
        <v>0</v>
      </c>
      <c r="AB147" s="61">
        <f>X147*'EQUIP SUM (UNCLASS)'!Z147</f>
        <v>0</v>
      </c>
      <c r="AC147" s="34">
        <f>W147*'EQUIP SUM (UNCLASS)'!AA147</f>
        <v>0</v>
      </c>
      <c r="AD147" s="61">
        <f>X147*'EQUIP SUM (UNCLASS)'!AA147</f>
        <v>0</v>
      </c>
      <c r="AE147" s="34">
        <f>W147*'EQUIP SUM (UNCLASS)'!AB147</f>
        <v>0</v>
      </c>
      <c r="AF147" s="61">
        <f>X147*'EQUIP SUM (UNCLASS)'!AB147</f>
        <v>0</v>
      </c>
      <c r="AH147" s="34">
        <f>W147*'EQUIP SUM (UNCLASS)'!AC147</f>
        <v>0</v>
      </c>
      <c r="AI147" s="61">
        <f>X147*'EQUIP SUM (UNCLASS)'!AC147</f>
        <v>0</v>
      </c>
      <c r="AJ147" s="34">
        <f t="shared" si="156"/>
        <v>0</v>
      </c>
      <c r="AK147" s="61">
        <f t="shared" si="156"/>
        <v>0</v>
      </c>
      <c r="AL147" s="34">
        <f t="shared" si="157"/>
        <v>0</v>
      </c>
      <c r="AM147" s="61">
        <f t="shared" si="157"/>
        <v>0</v>
      </c>
      <c r="AO147" s="28">
        <f>W147*'EQUIP SUM (UNCLASS)'!AE147</f>
        <v>0</v>
      </c>
      <c r="AP147" s="61">
        <f>X147*'EQUIP SUM (UNCLASS)'!AE147</f>
        <v>0</v>
      </c>
      <c r="AQ147" s="28">
        <f>W147*'EQUIP SUM (UNCLASS)'!AF147</f>
        <v>0</v>
      </c>
      <c r="AR147" s="61">
        <f>X147*'EQUIP SUM (UNCLASS)'!AF147</f>
        <v>0</v>
      </c>
      <c r="AS147" s="28">
        <f>W147*'EQUIP SUM (UNCLASS)'!AG147</f>
        <v>0</v>
      </c>
      <c r="AT147" s="61">
        <f>X147*'EQUIP SUM (UNCLASS)'!AG147</f>
        <v>0</v>
      </c>
      <c r="AU147" s="28">
        <f>W147*'EQUIP SUM (UNCLASS)'!AH147</f>
        <v>0</v>
      </c>
      <c r="AV147" s="61">
        <f>X147*'EQUIP SUM (UNCLASS)'!AH147</f>
        <v>0</v>
      </c>
      <c r="AW147" s="28">
        <f>W147*'EQUIP SUM (UNCLASS)'!AI147/2000</f>
        <v>0</v>
      </c>
      <c r="AX147" s="61">
        <f>X147*'EQUIP SUM (UNCLASS)'!AI147/2000</f>
        <v>0</v>
      </c>
      <c r="AY147" s="28">
        <f>W147*'EQUIP SUM (UNCLASS)'!AJ147</f>
        <v>0</v>
      </c>
      <c r="AZ147" s="61">
        <f>X147*'EQUIP SUM (UNCLASS)'!AJ147</f>
        <v>0</v>
      </c>
      <c r="BA147" s="28">
        <f>W147*'EQUIP SUM (UNCLASS)'!AK147</f>
        <v>0</v>
      </c>
      <c r="BB147" s="61">
        <f>X147*'EQUIP SUM (UNCLASS)'!AK147</f>
        <v>0</v>
      </c>
      <c r="BC147" s="28">
        <f>W147*'EQUIP SUM (UNCLASS)'!AL147</f>
        <v>0</v>
      </c>
      <c r="BD147" s="61">
        <f>X147*'EQUIP SUM (UNCLASS)'!AL147</f>
        <v>0</v>
      </c>
      <c r="BE147" s="28">
        <f>W147*'EQUIP SUM (UNCLASS)'!AM147</f>
        <v>0</v>
      </c>
      <c r="BF147" s="61">
        <f>X147*'EQUIP SUM (UNCLASS)'!AM147</f>
        <v>0</v>
      </c>
      <c r="BH147" s="28">
        <f>Y147*'EQUIP SUM (UNCLASS)'!AO147</f>
        <v>0</v>
      </c>
      <c r="BI147" s="61">
        <f>Y147*'EQUIP SUM (UNCLASS)'!AP147</f>
        <v>0</v>
      </c>
      <c r="BJ147" s="28">
        <f>Y147*'EQUIP SUM (UNCLASS)'!AQ147</f>
        <v>0</v>
      </c>
      <c r="BK147" s="61">
        <f>Y147*'EQUIP SUM (UNCLASS)'!AR147</f>
        <v>0</v>
      </c>
      <c r="BL147" s="28">
        <f>Y147*'EQUIP SUM (UNCLASS)'!AS147</f>
        <v>0</v>
      </c>
      <c r="BM147" s="61">
        <f>Y147*'EQUIP SUM (UNCLASS)'!AT147</f>
        <v>0</v>
      </c>
      <c r="BO147" s="28">
        <f>W147*'EQUIP SUM (UNCLASS)'!AX147</f>
        <v>0</v>
      </c>
      <c r="BP147" s="61">
        <f>X147*'EQUIP SUM (UNCLASS)'!AX147</f>
        <v>0</v>
      </c>
      <c r="BQ147" s="28">
        <f>W147*'EQUIP SUM (UNCLASS)'!BB147</f>
        <v>0</v>
      </c>
      <c r="BR147" s="61">
        <f>X147*'EQUIP SUM (UNCLASS)'!BB147</f>
        <v>0</v>
      </c>
      <c r="CX147" s="37">
        <f t="shared" ref="CX147:DJ147" si="177">CX145</f>
        <v>0</v>
      </c>
      <c r="CY147" s="37">
        <f t="shared" si="177"/>
        <v>0</v>
      </c>
      <c r="CZ147" s="37">
        <f t="shared" si="177"/>
        <v>0</v>
      </c>
      <c r="DA147" s="37">
        <f t="shared" si="177"/>
        <v>0</v>
      </c>
      <c r="DB147" s="37">
        <f t="shared" si="177"/>
        <v>1</v>
      </c>
      <c r="DC147" s="37">
        <f t="shared" si="177"/>
        <v>0</v>
      </c>
      <c r="DD147" s="37">
        <f t="shared" si="177"/>
        <v>0</v>
      </c>
      <c r="DE147" s="37">
        <f t="shared" si="177"/>
        <v>0</v>
      </c>
      <c r="DF147" s="37">
        <f t="shared" si="177"/>
        <v>0</v>
      </c>
      <c r="DG147" s="37">
        <f t="shared" si="177"/>
        <v>0</v>
      </c>
      <c r="DH147" s="37">
        <f t="shared" si="177"/>
        <v>0</v>
      </c>
      <c r="DI147" s="37">
        <f t="shared" si="177"/>
        <v>0</v>
      </c>
      <c r="DJ147" s="37">
        <f t="shared" si="177"/>
        <v>0</v>
      </c>
      <c r="DL147" s="29">
        <f t="shared" si="162"/>
        <v>6</v>
      </c>
      <c r="DM147" s="29">
        <f t="shared" si="162"/>
        <v>18</v>
      </c>
      <c r="DN147" s="29">
        <f t="shared" si="162"/>
        <v>10</v>
      </c>
      <c r="DO147" s="29">
        <f t="shared" si="162"/>
        <v>12</v>
      </c>
    </row>
    <row r="148" spans="1:124" hidden="1" x14ac:dyDescent="0.25">
      <c r="A148" s="14"/>
      <c r="B148" s="109"/>
      <c r="C148" s="109"/>
      <c r="D148" s="109"/>
      <c r="E148" s="109"/>
      <c r="F148" s="109"/>
      <c r="G148" s="109"/>
      <c r="I148" s="94" t="s">
        <v>353</v>
      </c>
      <c r="J148" s="94" t="s">
        <v>6</v>
      </c>
      <c r="K148" s="95" t="s">
        <v>571</v>
      </c>
      <c r="L148" s="96">
        <f>(CX148*'EQUIP SUM (UNCLASS)'!M148)+(CY148*'EQUIP SUM (UNCLASS)'!N148)+(CZ148*'EQUIP SUM (UNCLASS)'!I148)+(DA148*'EQUIP SUM (UNCLASS)'!Q148)+(DB148*'EQUIP SUM (UNCLASS)'!E148)+(DC148*'EQUIP SUM (UNCLASS)'!H148)+(DD148*'EQUIP SUM (UNCLASS)'!D148)+(DE148*'EQUIP SUM (UNCLASS)'!F148)+(DF148*'EQUIP SUM (UNCLASS)'!G148)+(DG148*'EQUIP SUM (UNCLASS)'!J148)+(DH148*'EQUIP SUM (UNCLASS)'!L148)+(DI148*'EQUIP SUM (UNCLASS)'!K148)+(DJ148*'EQUIP SUM (UNCLASS)'!T148)</f>
        <v>0</v>
      </c>
      <c r="M148" s="55">
        <f>'EQUIP SUM (UNCLASS)'!R148+'EQUIP SUM (UNCLASS)'!S148</f>
        <v>0</v>
      </c>
      <c r="N148" s="85">
        <f>'EQUIP SUM (UNCLASS)'!R148</f>
        <v>0</v>
      </c>
      <c r="O148" s="85">
        <f>'EQUIP SUM (UNCLASS)'!S148:S310</f>
        <v>0</v>
      </c>
      <c r="P148" s="37">
        <v>0</v>
      </c>
      <c r="Q148" s="37">
        <v>0</v>
      </c>
      <c r="R148" s="85">
        <f t="shared" si="154"/>
        <v>0</v>
      </c>
      <c r="S148" s="85">
        <f t="shared" si="154"/>
        <v>0</v>
      </c>
      <c r="T148" s="85">
        <f t="shared" si="159"/>
        <v>0</v>
      </c>
      <c r="U148" s="55">
        <f t="shared" si="155"/>
        <v>0</v>
      </c>
      <c r="W148" s="37">
        <v>0</v>
      </c>
      <c r="X148" s="37">
        <v>0</v>
      </c>
      <c r="Y148" s="55">
        <f t="shared" si="160"/>
        <v>0</v>
      </c>
      <c r="AA148" s="34">
        <f>W148*'EQUIP SUM (UNCLASS)'!Z148</f>
        <v>0</v>
      </c>
      <c r="AB148" s="61">
        <f>X148*'EQUIP SUM (UNCLASS)'!Z148</f>
        <v>0</v>
      </c>
      <c r="AC148" s="34">
        <f>W148*'EQUIP SUM (UNCLASS)'!AA148</f>
        <v>0</v>
      </c>
      <c r="AD148" s="61">
        <f>X148*'EQUIP SUM (UNCLASS)'!AA148</f>
        <v>0</v>
      </c>
      <c r="AE148" s="34">
        <f>W148*'EQUIP SUM (UNCLASS)'!AB148</f>
        <v>0</v>
      </c>
      <c r="AF148" s="61">
        <f>X148*'EQUIP SUM (UNCLASS)'!AB148</f>
        <v>0</v>
      </c>
      <c r="AH148" s="34">
        <f>W148*'EQUIP SUM (UNCLASS)'!AC148</f>
        <v>0</v>
      </c>
      <c r="AI148" s="61">
        <f>X148*'EQUIP SUM (UNCLASS)'!AC148</f>
        <v>0</v>
      </c>
      <c r="AJ148" s="34">
        <f t="shared" si="156"/>
        <v>0</v>
      </c>
      <c r="AK148" s="61">
        <f t="shared" si="156"/>
        <v>0</v>
      </c>
      <c r="AL148" s="34">
        <f t="shared" si="157"/>
        <v>0</v>
      </c>
      <c r="AM148" s="61">
        <f t="shared" si="157"/>
        <v>0</v>
      </c>
      <c r="AO148" s="28">
        <f>W148*'EQUIP SUM (UNCLASS)'!AE148</f>
        <v>0</v>
      </c>
      <c r="AP148" s="61">
        <f>X148*'EQUIP SUM (UNCLASS)'!AE148</f>
        <v>0</v>
      </c>
      <c r="AQ148" s="28">
        <f>W148*'EQUIP SUM (UNCLASS)'!AF148</f>
        <v>0</v>
      </c>
      <c r="AR148" s="61">
        <f>X148*'EQUIP SUM (UNCLASS)'!AF148</f>
        <v>0</v>
      </c>
      <c r="AS148" s="28">
        <f>W148*'EQUIP SUM (UNCLASS)'!AG148</f>
        <v>0</v>
      </c>
      <c r="AT148" s="61">
        <f>X148*'EQUIP SUM (UNCLASS)'!AG148</f>
        <v>0</v>
      </c>
      <c r="AU148" s="28">
        <f>W148*'EQUIP SUM (UNCLASS)'!AH148</f>
        <v>0</v>
      </c>
      <c r="AV148" s="61">
        <f>X148*'EQUIP SUM (UNCLASS)'!AH148</f>
        <v>0</v>
      </c>
      <c r="AW148" s="28">
        <f>W148*'EQUIP SUM (UNCLASS)'!AI148/2000</f>
        <v>0</v>
      </c>
      <c r="AX148" s="61">
        <f>X148*'EQUIP SUM (UNCLASS)'!AI148/2000</f>
        <v>0</v>
      </c>
      <c r="AY148" s="28">
        <f>W148*'EQUIP SUM (UNCLASS)'!AJ148</f>
        <v>0</v>
      </c>
      <c r="AZ148" s="61">
        <f>X148*'EQUIP SUM (UNCLASS)'!AJ148</f>
        <v>0</v>
      </c>
      <c r="BA148" s="28">
        <f>W148*'EQUIP SUM (UNCLASS)'!AK148</f>
        <v>0</v>
      </c>
      <c r="BB148" s="61">
        <f>X148*'EQUIP SUM (UNCLASS)'!AK148</f>
        <v>0</v>
      </c>
      <c r="BC148" s="28">
        <f>W148*'EQUIP SUM (UNCLASS)'!AL148</f>
        <v>0</v>
      </c>
      <c r="BD148" s="61">
        <f>X148*'EQUIP SUM (UNCLASS)'!AL148</f>
        <v>0</v>
      </c>
      <c r="BE148" s="28">
        <f>W148*'EQUIP SUM (UNCLASS)'!AM148</f>
        <v>0</v>
      </c>
      <c r="BF148" s="61">
        <f>X148*'EQUIP SUM (UNCLASS)'!AM148</f>
        <v>0</v>
      </c>
      <c r="BH148" s="28">
        <f>Y148*'EQUIP SUM (UNCLASS)'!AO148</f>
        <v>0</v>
      </c>
      <c r="BI148" s="61">
        <f>Y148*'EQUIP SUM (UNCLASS)'!AP148</f>
        <v>0</v>
      </c>
      <c r="BJ148" s="28">
        <f>Y148*'EQUIP SUM (UNCLASS)'!AQ148</f>
        <v>0</v>
      </c>
      <c r="BK148" s="61">
        <f>Y148*'EQUIP SUM (UNCLASS)'!AR148</f>
        <v>0</v>
      </c>
      <c r="BL148" s="28">
        <f>Y148*'EQUIP SUM (UNCLASS)'!AS148</f>
        <v>0</v>
      </c>
      <c r="BM148" s="61">
        <f>Y148*'EQUIP SUM (UNCLASS)'!AT148</f>
        <v>0</v>
      </c>
      <c r="BO148" s="28">
        <f>W148*'EQUIP SUM (UNCLASS)'!AX148</f>
        <v>0</v>
      </c>
      <c r="BP148" s="61">
        <f>X148*'EQUIP SUM (UNCLASS)'!AX148</f>
        <v>0</v>
      </c>
      <c r="BQ148" s="28">
        <f>W148*'EQUIP SUM (UNCLASS)'!BB148</f>
        <v>0</v>
      </c>
      <c r="BR148" s="61">
        <f>X148*'EQUIP SUM (UNCLASS)'!BB148</f>
        <v>0</v>
      </c>
      <c r="CX148" s="37">
        <f t="shared" ref="CX148:DJ148" si="178">CX147</f>
        <v>0</v>
      </c>
      <c r="CY148" s="37">
        <f t="shared" si="178"/>
        <v>0</v>
      </c>
      <c r="CZ148" s="37">
        <f t="shared" si="178"/>
        <v>0</v>
      </c>
      <c r="DA148" s="37">
        <f t="shared" si="178"/>
        <v>0</v>
      </c>
      <c r="DB148" s="37">
        <f t="shared" si="178"/>
        <v>1</v>
      </c>
      <c r="DC148" s="37">
        <f t="shared" si="178"/>
        <v>0</v>
      </c>
      <c r="DD148" s="37">
        <f t="shared" si="178"/>
        <v>0</v>
      </c>
      <c r="DE148" s="37">
        <f t="shared" si="178"/>
        <v>0</v>
      </c>
      <c r="DF148" s="37">
        <f t="shared" si="178"/>
        <v>0</v>
      </c>
      <c r="DG148" s="37">
        <f t="shared" si="178"/>
        <v>0</v>
      </c>
      <c r="DH148" s="37">
        <f t="shared" si="178"/>
        <v>0</v>
      </c>
      <c r="DI148" s="37">
        <f t="shared" si="178"/>
        <v>0</v>
      </c>
      <c r="DJ148" s="37">
        <f t="shared" si="178"/>
        <v>0</v>
      </c>
      <c r="DL148" s="29">
        <f t="shared" ref="DL148:DO163" si="179">DL147</f>
        <v>6</v>
      </c>
      <c r="DM148" s="29">
        <f t="shared" si="179"/>
        <v>18</v>
      </c>
      <c r="DN148" s="29">
        <f t="shared" si="179"/>
        <v>10</v>
      </c>
      <c r="DO148" s="29">
        <f t="shared" si="179"/>
        <v>12</v>
      </c>
    </row>
    <row r="149" spans="1:124" x14ac:dyDescent="0.25">
      <c r="A149" s="14"/>
      <c r="B149" s="109"/>
      <c r="C149" s="109"/>
      <c r="D149" s="109"/>
      <c r="E149" s="109"/>
      <c r="F149" s="109"/>
      <c r="G149" s="109"/>
      <c r="I149" s="94" t="s">
        <v>354</v>
      </c>
      <c r="J149" s="94" t="s">
        <v>66</v>
      </c>
      <c r="K149" s="95" t="s">
        <v>384</v>
      </c>
      <c r="L149" s="96">
        <f>(CX149*'EQUIP SUM (UNCLASS)'!M149)+(CY149*'EQUIP SUM (UNCLASS)'!N149)+(CZ149*'EQUIP SUM (UNCLASS)'!I149)+(DA149*'EQUIP SUM (UNCLASS)'!Q149)+(DB149*'EQUIP SUM (UNCLASS)'!E149)+(DC149*'EQUIP SUM (UNCLASS)'!H149)+(DD149*'EQUIP SUM (UNCLASS)'!D149)+(DE149*'EQUIP SUM (UNCLASS)'!F149)+(DF149*'EQUIP SUM (UNCLASS)'!G149)+(DG149*'EQUIP SUM (UNCLASS)'!J149)+(DH149*'EQUIP SUM (UNCLASS)'!L149)+(DI149*'EQUIP SUM (UNCLASS)'!K149)+(DJ149*'EQUIP SUM (UNCLASS)'!T149)</f>
        <v>0</v>
      </c>
      <c r="M149" s="55">
        <f>'EQUIP SUM (UNCLASS)'!R149+'EQUIP SUM (UNCLASS)'!S149</f>
        <v>116</v>
      </c>
      <c r="N149" s="85">
        <f>'EQUIP SUM (UNCLASS)'!R149</f>
        <v>58</v>
      </c>
      <c r="O149" s="85">
        <f>'EQUIP SUM (UNCLASS)'!S149:S311</f>
        <v>58</v>
      </c>
      <c r="P149" s="37">
        <v>58</v>
      </c>
      <c r="Q149" s="37">
        <v>0</v>
      </c>
      <c r="R149" s="85">
        <f t="shared" si="154"/>
        <v>0</v>
      </c>
      <c r="S149" s="85">
        <f t="shared" si="154"/>
        <v>58</v>
      </c>
      <c r="T149" s="85">
        <f t="shared" si="159"/>
        <v>58</v>
      </c>
      <c r="U149" s="55">
        <f t="shared" si="155"/>
        <v>-58</v>
      </c>
      <c r="W149" s="37">
        <v>0</v>
      </c>
      <c r="X149" s="37">
        <v>0</v>
      </c>
      <c r="Y149" s="55">
        <f t="shared" si="160"/>
        <v>0</v>
      </c>
      <c r="AA149" s="34">
        <f>W149*'EQUIP SUM (UNCLASS)'!Z149</f>
        <v>0</v>
      </c>
      <c r="AB149" s="61">
        <f>X149*'EQUIP SUM (UNCLASS)'!Z149</f>
        <v>0</v>
      </c>
      <c r="AC149" s="34">
        <f>W149*'EQUIP SUM (UNCLASS)'!AA149</f>
        <v>0</v>
      </c>
      <c r="AD149" s="61">
        <f>X149*'EQUIP SUM (UNCLASS)'!AA149</f>
        <v>0</v>
      </c>
      <c r="AE149" s="34">
        <f>W149*'EQUIP SUM (UNCLASS)'!AB149</f>
        <v>0</v>
      </c>
      <c r="AF149" s="61">
        <f>X149*'EQUIP SUM (UNCLASS)'!AB149</f>
        <v>0</v>
      </c>
      <c r="AH149" s="34">
        <f>W149*'EQUIP SUM (UNCLASS)'!AC149</f>
        <v>0</v>
      </c>
      <c r="AI149" s="61">
        <f>X149*'EQUIP SUM (UNCLASS)'!AC149</f>
        <v>0</v>
      </c>
      <c r="AJ149" s="34">
        <f t="shared" si="156"/>
        <v>0</v>
      </c>
      <c r="AK149" s="61">
        <f t="shared" si="156"/>
        <v>0</v>
      </c>
      <c r="AL149" s="34">
        <f t="shared" si="157"/>
        <v>0</v>
      </c>
      <c r="AM149" s="61">
        <f t="shared" si="157"/>
        <v>0</v>
      </c>
      <c r="AO149" s="28">
        <f>W149*'EQUIP SUM (UNCLASS)'!AE149</f>
        <v>0</v>
      </c>
      <c r="AP149" s="61">
        <f>X149*'EQUIP SUM (UNCLASS)'!AE149</f>
        <v>0</v>
      </c>
      <c r="AQ149" s="28">
        <f>W149*'EQUIP SUM (UNCLASS)'!AF149</f>
        <v>0</v>
      </c>
      <c r="AR149" s="61">
        <f>X149*'EQUIP SUM (UNCLASS)'!AF149</f>
        <v>0</v>
      </c>
      <c r="AS149" s="28">
        <f>W149*'EQUIP SUM (UNCLASS)'!AG149</f>
        <v>0</v>
      </c>
      <c r="AT149" s="61">
        <f>X149*'EQUIP SUM (UNCLASS)'!AG149</f>
        <v>0</v>
      </c>
      <c r="AU149" s="28">
        <f>W149*'EQUIP SUM (UNCLASS)'!AH149</f>
        <v>0</v>
      </c>
      <c r="AV149" s="61">
        <f>X149*'EQUIP SUM (UNCLASS)'!AH149</f>
        <v>0</v>
      </c>
      <c r="AW149" s="28">
        <f>W149*'EQUIP SUM (UNCLASS)'!AI149/2000</f>
        <v>0</v>
      </c>
      <c r="AX149" s="61">
        <f>X149*'EQUIP SUM (UNCLASS)'!AI149/2000</f>
        <v>0</v>
      </c>
      <c r="AY149" s="28">
        <f>W149*'EQUIP SUM (UNCLASS)'!AJ149</f>
        <v>0</v>
      </c>
      <c r="AZ149" s="61">
        <f>X149*'EQUIP SUM (UNCLASS)'!AJ149</f>
        <v>0</v>
      </c>
      <c r="BA149" s="28">
        <f>W149*'EQUIP SUM (UNCLASS)'!AK149</f>
        <v>0</v>
      </c>
      <c r="BB149" s="61">
        <f>X149*'EQUIP SUM (UNCLASS)'!AK149</f>
        <v>0</v>
      </c>
      <c r="BC149" s="28">
        <f>W149*'EQUIP SUM (UNCLASS)'!AL149</f>
        <v>0</v>
      </c>
      <c r="BD149" s="61">
        <f>X149*'EQUIP SUM (UNCLASS)'!AL149</f>
        <v>0</v>
      </c>
      <c r="BE149" s="28">
        <f>W149*'EQUIP SUM (UNCLASS)'!AM149</f>
        <v>0</v>
      </c>
      <c r="BF149" s="61">
        <f>X149*'EQUIP SUM (UNCLASS)'!AM149</f>
        <v>0</v>
      </c>
      <c r="BH149" s="28">
        <f>Y149*'EQUIP SUM (UNCLASS)'!AO149</f>
        <v>0</v>
      </c>
      <c r="BI149" s="61">
        <f>Y149*'EQUIP SUM (UNCLASS)'!AP149</f>
        <v>0</v>
      </c>
      <c r="BJ149" s="28">
        <f>Y149*'EQUIP SUM (UNCLASS)'!AQ149</f>
        <v>0</v>
      </c>
      <c r="BK149" s="61">
        <f>Y149*'EQUIP SUM (UNCLASS)'!AR149</f>
        <v>0</v>
      </c>
      <c r="BL149" s="28">
        <f>Y149*'EQUIP SUM (UNCLASS)'!AS149</f>
        <v>0</v>
      </c>
      <c r="BM149" s="61">
        <f>Y149*'EQUIP SUM (UNCLASS)'!AT149</f>
        <v>0</v>
      </c>
      <c r="BO149" s="28">
        <f>W149*'EQUIP SUM (UNCLASS)'!AX149</f>
        <v>0</v>
      </c>
      <c r="BP149" s="61">
        <f>X149*'EQUIP SUM (UNCLASS)'!AX149</f>
        <v>0</v>
      </c>
      <c r="BQ149" s="28">
        <f>W149*'EQUIP SUM (UNCLASS)'!BB149</f>
        <v>0</v>
      </c>
      <c r="BR149" s="61">
        <f>X149*'EQUIP SUM (UNCLASS)'!BB149</f>
        <v>0</v>
      </c>
      <c r="CX149" s="37">
        <f t="shared" ref="CX149:DJ149" si="180">CX147</f>
        <v>0</v>
      </c>
      <c r="CY149" s="37">
        <f t="shared" si="180"/>
        <v>0</v>
      </c>
      <c r="CZ149" s="37">
        <f t="shared" si="180"/>
        <v>0</v>
      </c>
      <c r="DA149" s="37">
        <f t="shared" si="180"/>
        <v>0</v>
      </c>
      <c r="DB149" s="37">
        <f t="shared" si="180"/>
        <v>1</v>
      </c>
      <c r="DC149" s="37">
        <f t="shared" si="180"/>
        <v>0</v>
      </c>
      <c r="DD149" s="37">
        <f t="shared" si="180"/>
        <v>0</v>
      </c>
      <c r="DE149" s="37">
        <f t="shared" si="180"/>
        <v>0</v>
      </c>
      <c r="DF149" s="37">
        <f t="shared" si="180"/>
        <v>0</v>
      </c>
      <c r="DG149" s="37">
        <f t="shared" si="180"/>
        <v>0</v>
      </c>
      <c r="DH149" s="37">
        <f t="shared" si="180"/>
        <v>0</v>
      </c>
      <c r="DI149" s="37">
        <f t="shared" si="180"/>
        <v>0</v>
      </c>
      <c r="DJ149" s="37">
        <f t="shared" si="180"/>
        <v>0</v>
      </c>
      <c r="DL149" s="29">
        <f t="shared" si="179"/>
        <v>6</v>
      </c>
      <c r="DM149" s="29">
        <f t="shared" si="179"/>
        <v>18</v>
      </c>
      <c r="DN149" s="29">
        <f t="shared" si="179"/>
        <v>10</v>
      </c>
      <c r="DO149" s="29">
        <f t="shared" si="179"/>
        <v>12</v>
      </c>
      <c r="DQ149" s="28">
        <f>DL149*DM149/'EQUIP SUM (UNCLASS)'!AD149</f>
        <v>180</v>
      </c>
      <c r="DR149" s="28">
        <f>DL149*DM149/'EQUIP SUM (UNCLASS)'!AD149</f>
        <v>180</v>
      </c>
      <c r="DS149" s="28">
        <f>DN149*DO149/'EQUIP SUM (UNCLASS)'!AD149</f>
        <v>200</v>
      </c>
      <c r="DT149" s="28">
        <f>DN149*DO149/'EQUIP SUM (UNCLASS)'!AD149</f>
        <v>200</v>
      </c>
    </row>
    <row r="150" spans="1:124" hidden="1" x14ac:dyDescent="0.25">
      <c r="A150" s="14"/>
      <c r="B150" s="109"/>
      <c r="C150" s="109"/>
      <c r="D150" s="109"/>
      <c r="E150" s="109"/>
      <c r="F150" s="109"/>
      <c r="G150" s="109"/>
      <c r="I150" s="94" t="s">
        <v>355</v>
      </c>
      <c r="J150" s="94" t="s">
        <v>3</v>
      </c>
      <c r="K150" s="95" t="s">
        <v>590</v>
      </c>
      <c r="L150" s="96">
        <f>(CX150*'EQUIP SUM (UNCLASS)'!M150)+(CY150*'EQUIP SUM (UNCLASS)'!N150)+(CZ150*'EQUIP SUM (UNCLASS)'!I150)+(DA150*'EQUIP SUM (UNCLASS)'!Q150)+(DB150*'EQUIP SUM (UNCLASS)'!E150)+(DC150*'EQUIP SUM (UNCLASS)'!H150)+(DD150*'EQUIP SUM (UNCLASS)'!D150)+(DE150*'EQUIP SUM (UNCLASS)'!F150)+(DF150*'EQUIP SUM (UNCLASS)'!G150)+(DG150*'EQUIP SUM (UNCLASS)'!J150)+(DH150*'EQUIP SUM (UNCLASS)'!L150)+(DI150*'EQUIP SUM (UNCLASS)'!K150)+(DJ150*'EQUIP SUM (UNCLASS)'!T150)</f>
        <v>3</v>
      </c>
      <c r="M150" s="55">
        <f>'EQUIP SUM (UNCLASS)'!R150+'EQUIP SUM (UNCLASS)'!S150</f>
        <v>0</v>
      </c>
      <c r="N150" s="85">
        <f>'EQUIP SUM (UNCLASS)'!R150</f>
        <v>0</v>
      </c>
      <c r="O150" s="85">
        <f>'EQUIP SUM (UNCLASS)'!S150:S312</f>
        <v>0</v>
      </c>
      <c r="P150" s="37">
        <v>0</v>
      </c>
      <c r="Q150" s="37">
        <v>0</v>
      </c>
      <c r="R150" s="85">
        <f t="shared" si="154"/>
        <v>0</v>
      </c>
      <c r="S150" s="85">
        <f t="shared" si="154"/>
        <v>0</v>
      </c>
      <c r="T150" s="85">
        <f t="shared" si="159"/>
        <v>0</v>
      </c>
      <c r="U150" s="55">
        <f t="shared" si="155"/>
        <v>3</v>
      </c>
      <c r="W150" s="37">
        <v>0</v>
      </c>
      <c r="X150" s="37">
        <v>0</v>
      </c>
      <c r="Y150" s="55">
        <f t="shared" si="160"/>
        <v>0</v>
      </c>
      <c r="AA150" s="34">
        <f>W150*'EQUIP SUM (UNCLASS)'!Z150</f>
        <v>0</v>
      </c>
      <c r="AB150" s="61">
        <f>X150*'EQUIP SUM (UNCLASS)'!Z150</f>
        <v>0</v>
      </c>
      <c r="AC150" s="34">
        <f>W150*'EQUIP SUM (UNCLASS)'!AA150</f>
        <v>0</v>
      </c>
      <c r="AD150" s="61">
        <f>X150*'EQUIP SUM (UNCLASS)'!AA150</f>
        <v>0</v>
      </c>
      <c r="AE150" s="34">
        <f>W150*'EQUIP SUM (UNCLASS)'!AB150</f>
        <v>0</v>
      </c>
      <c r="AF150" s="61">
        <f>X150*'EQUIP SUM (UNCLASS)'!AB150</f>
        <v>0</v>
      </c>
      <c r="AH150" s="34">
        <f>W150*'EQUIP SUM (UNCLASS)'!AC150</f>
        <v>0</v>
      </c>
      <c r="AI150" s="61">
        <f>X150*'EQUIP SUM (UNCLASS)'!AC150</f>
        <v>0</v>
      </c>
      <c r="AJ150" s="34">
        <f t="shared" si="156"/>
        <v>0</v>
      </c>
      <c r="AK150" s="61">
        <f t="shared" si="156"/>
        <v>0</v>
      </c>
      <c r="AL150" s="34">
        <f t="shared" si="157"/>
        <v>0</v>
      </c>
      <c r="AM150" s="61">
        <f t="shared" si="157"/>
        <v>0</v>
      </c>
      <c r="AO150" s="28">
        <f>W150*'EQUIP SUM (UNCLASS)'!AE150</f>
        <v>0</v>
      </c>
      <c r="AP150" s="61">
        <f>X150*'EQUIP SUM (UNCLASS)'!AE150</f>
        <v>0</v>
      </c>
      <c r="AQ150" s="28">
        <f>W150*'EQUIP SUM (UNCLASS)'!AF150</f>
        <v>0</v>
      </c>
      <c r="AR150" s="61">
        <f>X150*'EQUIP SUM (UNCLASS)'!AF150</f>
        <v>0</v>
      </c>
      <c r="AS150" s="28">
        <f>W150*'EQUIP SUM (UNCLASS)'!AG150</f>
        <v>0</v>
      </c>
      <c r="AT150" s="61">
        <f>X150*'EQUIP SUM (UNCLASS)'!AG150</f>
        <v>0</v>
      </c>
      <c r="AU150" s="28">
        <f>W150*'EQUIP SUM (UNCLASS)'!AH150</f>
        <v>0</v>
      </c>
      <c r="AV150" s="61">
        <f>X150*'EQUIP SUM (UNCLASS)'!AH150</f>
        <v>0</v>
      </c>
      <c r="AW150" s="28">
        <f>W150*'EQUIP SUM (UNCLASS)'!AI150/2000</f>
        <v>0</v>
      </c>
      <c r="AX150" s="61">
        <f>X150*'EQUIP SUM (UNCLASS)'!AI150/2000</f>
        <v>0</v>
      </c>
      <c r="AY150" s="28">
        <f>W150*'EQUIP SUM (UNCLASS)'!AJ150</f>
        <v>0</v>
      </c>
      <c r="AZ150" s="61">
        <f>X150*'EQUIP SUM (UNCLASS)'!AJ150</f>
        <v>0</v>
      </c>
      <c r="BA150" s="28">
        <f>W150*'EQUIP SUM (UNCLASS)'!AK150</f>
        <v>0</v>
      </c>
      <c r="BB150" s="61">
        <f>X150*'EQUIP SUM (UNCLASS)'!AK150</f>
        <v>0</v>
      </c>
      <c r="BC150" s="28">
        <f>W150*'EQUIP SUM (UNCLASS)'!AL150</f>
        <v>0</v>
      </c>
      <c r="BD150" s="61">
        <f>X150*'EQUIP SUM (UNCLASS)'!AL150</f>
        <v>0</v>
      </c>
      <c r="BE150" s="28">
        <f>W150*'EQUIP SUM (UNCLASS)'!AM150</f>
        <v>0</v>
      </c>
      <c r="BF150" s="61">
        <f>X150*'EQUIP SUM (UNCLASS)'!AM150</f>
        <v>0</v>
      </c>
      <c r="BH150" s="28">
        <f>Y150*'EQUIP SUM (UNCLASS)'!AO150</f>
        <v>0</v>
      </c>
      <c r="BI150" s="61">
        <f>Y150*'EQUIP SUM (UNCLASS)'!AP150</f>
        <v>0</v>
      </c>
      <c r="BJ150" s="28">
        <f>Y150*'EQUIP SUM (UNCLASS)'!AQ150</f>
        <v>0</v>
      </c>
      <c r="BK150" s="61">
        <f>Y150*'EQUIP SUM (UNCLASS)'!AR150</f>
        <v>0</v>
      </c>
      <c r="BL150" s="28">
        <f>Y150*'EQUIP SUM (UNCLASS)'!AS150</f>
        <v>0</v>
      </c>
      <c r="BM150" s="61">
        <f>Y150*'EQUIP SUM (UNCLASS)'!AT150</f>
        <v>0</v>
      </c>
      <c r="BO150" s="28">
        <f>W150*'EQUIP SUM (UNCLASS)'!AX150</f>
        <v>0</v>
      </c>
      <c r="BP150" s="61">
        <f>X150*'EQUIP SUM (UNCLASS)'!AX150</f>
        <v>0</v>
      </c>
      <c r="BQ150" s="28">
        <f>W150*'EQUIP SUM (UNCLASS)'!BB150</f>
        <v>0</v>
      </c>
      <c r="BR150" s="61">
        <f>X150*'EQUIP SUM (UNCLASS)'!BB150</f>
        <v>0</v>
      </c>
      <c r="CX150" s="37">
        <f t="shared" ref="CX150:DJ150" si="181">CX149</f>
        <v>0</v>
      </c>
      <c r="CY150" s="37">
        <f t="shared" si="181"/>
        <v>0</v>
      </c>
      <c r="CZ150" s="37">
        <f t="shared" si="181"/>
        <v>0</v>
      </c>
      <c r="DA150" s="37">
        <f t="shared" si="181"/>
        <v>0</v>
      </c>
      <c r="DB150" s="37">
        <f t="shared" si="181"/>
        <v>1</v>
      </c>
      <c r="DC150" s="37">
        <f t="shared" si="181"/>
        <v>0</v>
      </c>
      <c r="DD150" s="37">
        <f t="shared" si="181"/>
        <v>0</v>
      </c>
      <c r="DE150" s="37">
        <f t="shared" si="181"/>
        <v>0</v>
      </c>
      <c r="DF150" s="37">
        <f t="shared" si="181"/>
        <v>0</v>
      </c>
      <c r="DG150" s="37">
        <f t="shared" si="181"/>
        <v>0</v>
      </c>
      <c r="DH150" s="37">
        <f t="shared" si="181"/>
        <v>0</v>
      </c>
      <c r="DI150" s="37">
        <f t="shared" si="181"/>
        <v>0</v>
      </c>
      <c r="DJ150" s="37">
        <f t="shared" si="181"/>
        <v>0</v>
      </c>
      <c r="DL150" s="29">
        <f t="shared" si="179"/>
        <v>6</v>
      </c>
      <c r="DM150" s="29">
        <f t="shared" si="179"/>
        <v>18</v>
      </c>
      <c r="DN150" s="29">
        <f t="shared" si="179"/>
        <v>10</v>
      </c>
      <c r="DO150" s="29">
        <f t="shared" si="179"/>
        <v>12</v>
      </c>
    </row>
    <row r="151" spans="1:124" hidden="1" x14ac:dyDescent="0.25">
      <c r="A151" s="14"/>
      <c r="B151" s="109"/>
      <c r="C151" s="109"/>
      <c r="D151" s="109"/>
      <c r="E151" s="109"/>
      <c r="F151" s="109"/>
      <c r="G151" s="109"/>
      <c r="I151" s="94" t="s">
        <v>356</v>
      </c>
      <c r="J151" s="94" t="s">
        <v>10</v>
      </c>
      <c r="K151" s="95" t="s">
        <v>590</v>
      </c>
      <c r="L151" s="96">
        <f>(CX151*'EQUIP SUM (UNCLASS)'!M151)+(CY151*'EQUIP SUM (UNCLASS)'!N151)+(CZ151*'EQUIP SUM (UNCLASS)'!I151)+(DA151*'EQUIP SUM (UNCLASS)'!Q151)+(DB151*'EQUIP SUM (UNCLASS)'!E151)+(DC151*'EQUIP SUM (UNCLASS)'!H151)+(DD151*'EQUIP SUM (UNCLASS)'!D151)+(DE151*'EQUIP SUM (UNCLASS)'!F151)+(DF151*'EQUIP SUM (UNCLASS)'!G151)+(DG151*'EQUIP SUM (UNCLASS)'!J151)+(DH151*'EQUIP SUM (UNCLASS)'!L151)+(DI151*'EQUIP SUM (UNCLASS)'!K151)+(DJ151*'EQUIP SUM (UNCLASS)'!T151)</f>
        <v>0</v>
      </c>
      <c r="M151" s="55">
        <f>'EQUIP SUM (UNCLASS)'!R151+'EQUIP SUM (UNCLASS)'!S151</f>
        <v>0</v>
      </c>
      <c r="N151" s="85">
        <f>'EQUIP SUM (UNCLASS)'!R151</f>
        <v>0</v>
      </c>
      <c r="O151" s="85">
        <f>'EQUIP SUM (UNCLASS)'!S151:S313</f>
        <v>0</v>
      </c>
      <c r="P151" s="37">
        <v>0</v>
      </c>
      <c r="Q151" s="37">
        <v>0</v>
      </c>
      <c r="R151" s="85">
        <f t="shared" si="154"/>
        <v>0</v>
      </c>
      <c r="S151" s="85">
        <f t="shared" si="154"/>
        <v>0</v>
      </c>
      <c r="T151" s="85">
        <f t="shared" si="159"/>
        <v>0</v>
      </c>
      <c r="U151" s="55">
        <f t="shared" si="155"/>
        <v>0</v>
      </c>
      <c r="W151" s="37">
        <v>0</v>
      </c>
      <c r="X151" s="37">
        <v>0</v>
      </c>
      <c r="Y151" s="55">
        <f t="shared" si="160"/>
        <v>0</v>
      </c>
      <c r="AA151" s="34">
        <f>W151*'EQUIP SUM (UNCLASS)'!Z151</f>
        <v>0</v>
      </c>
      <c r="AB151" s="61">
        <f>X151*'EQUIP SUM (UNCLASS)'!Z151</f>
        <v>0</v>
      </c>
      <c r="AC151" s="34">
        <f>W151*'EQUIP SUM (UNCLASS)'!AA151</f>
        <v>0</v>
      </c>
      <c r="AD151" s="61">
        <f>X151*'EQUIP SUM (UNCLASS)'!AA151</f>
        <v>0</v>
      </c>
      <c r="AE151" s="34">
        <f>W151*'EQUIP SUM (UNCLASS)'!AB151</f>
        <v>0</v>
      </c>
      <c r="AF151" s="61">
        <f>X151*'EQUIP SUM (UNCLASS)'!AB151</f>
        <v>0</v>
      </c>
      <c r="AH151" s="34">
        <f>W151*'EQUIP SUM (UNCLASS)'!AC151</f>
        <v>0</v>
      </c>
      <c r="AI151" s="61">
        <f>X151*'EQUIP SUM (UNCLASS)'!AC151</f>
        <v>0</v>
      </c>
      <c r="AJ151" s="34">
        <f t="shared" si="156"/>
        <v>0</v>
      </c>
      <c r="AK151" s="61">
        <f t="shared" si="156"/>
        <v>0</v>
      </c>
      <c r="AL151" s="34">
        <f t="shared" si="157"/>
        <v>0</v>
      </c>
      <c r="AM151" s="61">
        <f t="shared" si="157"/>
        <v>0</v>
      </c>
      <c r="AO151" s="28">
        <f>W151*'EQUIP SUM (UNCLASS)'!AE151</f>
        <v>0</v>
      </c>
      <c r="AP151" s="61">
        <f>X151*'EQUIP SUM (UNCLASS)'!AE151</f>
        <v>0</v>
      </c>
      <c r="AQ151" s="28">
        <f>W151*'EQUIP SUM (UNCLASS)'!AF151</f>
        <v>0</v>
      </c>
      <c r="AR151" s="61">
        <f>X151*'EQUIP SUM (UNCLASS)'!AF151</f>
        <v>0</v>
      </c>
      <c r="AS151" s="28">
        <f>W151*'EQUIP SUM (UNCLASS)'!AG151</f>
        <v>0</v>
      </c>
      <c r="AT151" s="61">
        <f>X151*'EQUIP SUM (UNCLASS)'!AG151</f>
        <v>0</v>
      </c>
      <c r="AU151" s="28">
        <f>W151*'EQUIP SUM (UNCLASS)'!AH151</f>
        <v>0</v>
      </c>
      <c r="AV151" s="61">
        <f>X151*'EQUIP SUM (UNCLASS)'!AH151</f>
        <v>0</v>
      </c>
      <c r="AW151" s="28">
        <f>W151*'EQUIP SUM (UNCLASS)'!AI151/2000</f>
        <v>0</v>
      </c>
      <c r="AX151" s="61">
        <f>X151*'EQUIP SUM (UNCLASS)'!AI151/2000</f>
        <v>0</v>
      </c>
      <c r="AY151" s="28">
        <f>W151*'EQUIP SUM (UNCLASS)'!AJ151</f>
        <v>0</v>
      </c>
      <c r="AZ151" s="61">
        <f>X151*'EQUIP SUM (UNCLASS)'!AJ151</f>
        <v>0</v>
      </c>
      <c r="BA151" s="28">
        <f>W151*'EQUIP SUM (UNCLASS)'!AK151</f>
        <v>0</v>
      </c>
      <c r="BB151" s="61">
        <f>X151*'EQUIP SUM (UNCLASS)'!AK151</f>
        <v>0</v>
      </c>
      <c r="BC151" s="28">
        <f>W151*'EQUIP SUM (UNCLASS)'!AL151</f>
        <v>0</v>
      </c>
      <c r="BD151" s="61">
        <f>X151*'EQUIP SUM (UNCLASS)'!AL151</f>
        <v>0</v>
      </c>
      <c r="BE151" s="28">
        <f>W151*'EQUIP SUM (UNCLASS)'!AM151</f>
        <v>0</v>
      </c>
      <c r="BF151" s="61">
        <f>X151*'EQUIP SUM (UNCLASS)'!AM151</f>
        <v>0</v>
      </c>
      <c r="BH151" s="28">
        <f>Y151*'EQUIP SUM (UNCLASS)'!AO151</f>
        <v>0</v>
      </c>
      <c r="BI151" s="61">
        <f>Y151*'EQUIP SUM (UNCLASS)'!AP151</f>
        <v>0</v>
      </c>
      <c r="BJ151" s="28">
        <f>Y151*'EQUIP SUM (UNCLASS)'!AQ151</f>
        <v>0</v>
      </c>
      <c r="BK151" s="61">
        <f>Y151*'EQUIP SUM (UNCLASS)'!AR151</f>
        <v>0</v>
      </c>
      <c r="BL151" s="28">
        <f>Y151*'EQUIP SUM (UNCLASS)'!AS151</f>
        <v>0</v>
      </c>
      <c r="BM151" s="61">
        <f>Y151*'EQUIP SUM (UNCLASS)'!AT151</f>
        <v>0</v>
      </c>
      <c r="BO151" s="28">
        <f>W151*'EQUIP SUM (UNCLASS)'!AX151</f>
        <v>0</v>
      </c>
      <c r="BP151" s="61">
        <f>X151*'EQUIP SUM (UNCLASS)'!AX151</f>
        <v>0</v>
      </c>
      <c r="BQ151" s="28">
        <f>W151*'EQUIP SUM (UNCLASS)'!BB151</f>
        <v>0</v>
      </c>
      <c r="BR151" s="61">
        <f>X151*'EQUIP SUM (UNCLASS)'!BB151</f>
        <v>0</v>
      </c>
      <c r="CX151" s="37">
        <f t="shared" ref="CX151:DJ151" si="182">CX149</f>
        <v>0</v>
      </c>
      <c r="CY151" s="37">
        <f t="shared" si="182"/>
        <v>0</v>
      </c>
      <c r="CZ151" s="37">
        <f t="shared" si="182"/>
        <v>0</v>
      </c>
      <c r="DA151" s="37">
        <f t="shared" si="182"/>
        <v>0</v>
      </c>
      <c r="DB151" s="37">
        <f t="shared" si="182"/>
        <v>1</v>
      </c>
      <c r="DC151" s="37">
        <f t="shared" si="182"/>
        <v>0</v>
      </c>
      <c r="DD151" s="37">
        <f t="shared" si="182"/>
        <v>0</v>
      </c>
      <c r="DE151" s="37">
        <f t="shared" si="182"/>
        <v>0</v>
      </c>
      <c r="DF151" s="37">
        <f t="shared" si="182"/>
        <v>0</v>
      </c>
      <c r="DG151" s="37">
        <f t="shared" si="182"/>
        <v>0</v>
      </c>
      <c r="DH151" s="37">
        <f t="shared" si="182"/>
        <v>0</v>
      </c>
      <c r="DI151" s="37">
        <f t="shared" si="182"/>
        <v>0</v>
      </c>
      <c r="DJ151" s="37">
        <f t="shared" si="182"/>
        <v>0</v>
      </c>
      <c r="DL151" s="29">
        <f t="shared" si="179"/>
        <v>6</v>
      </c>
      <c r="DM151" s="29">
        <f t="shared" si="179"/>
        <v>18</v>
      </c>
      <c r="DN151" s="29">
        <f t="shared" si="179"/>
        <v>10</v>
      </c>
      <c r="DO151" s="29">
        <f t="shared" si="179"/>
        <v>12</v>
      </c>
    </row>
    <row r="152" spans="1:124" hidden="1" x14ac:dyDescent="0.25">
      <c r="A152" s="14"/>
      <c r="B152" s="109"/>
      <c r="C152" s="109"/>
      <c r="D152" s="109"/>
      <c r="E152" s="109"/>
      <c r="F152" s="109"/>
      <c r="G152" s="109"/>
      <c r="I152" s="94" t="s">
        <v>357</v>
      </c>
      <c r="J152" s="94" t="s">
        <v>3</v>
      </c>
      <c r="K152" s="95" t="s">
        <v>590</v>
      </c>
      <c r="L152" s="96">
        <f>(CX152*'EQUIP SUM (UNCLASS)'!M152)+(CY152*'EQUIP SUM (UNCLASS)'!N152)+(CZ152*'EQUIP SUM (UNCLASS)'!I152)+(DA152*'EQUIP SUM (UNCLASS)'!Q152)+(DB152*'EQUIP SUM (UNCLASS)'!E152)+(DC152*'EQUIP SUM (UNCLASS)'!H152)+(DD152*'EQUIP SUM (UNCLASS)'!D152)+(DE152*'EQUIP SUM (UNCLASS)'!F152)+(DF152*'EQUIP SUM (UNCLASS)'!G152)+(DG152*'EQUIP SUM (UNCLASS)'!J152)+(DH152*'EQUIP SUM (UNCLASS)'!L152)+(DI152*'EQUIP SUM (UNCLASS)'!K152)+(DJ152*'EQUIP SUM (UNCLASS)'!T152)</f>
        <v>3</v>
      </c>
      <c r="M152" s="55">
        <f>'EQUIP SUM (UNCLASS)'!R152+'EQUIP SUM (UNCLASS)'!S152</f>
        <v>0</v>
      </c>
      <c r="N152" s="85">
        <f>'EQUIP SUM (UNCLASS)'!R152</f>
        <v>0</v>
      </c>
      <c r="O152" s="85">
        <f>'EQUIP SUM (UNCLASS)'!S152:S314</f>
        <v>0</v>
      </c>
      <c r="P152" s="37">
        <v>0</v>
      </c>
      <c r="Q152" s="37">
        <v>0</v>
      </c>
      <c r="R152" s="85">
        <f t="shared" si="154"/>
        <v>0</v>
      </c>
      <c r="S152" s="85">
        <f t="shared" si="154"/>
        <v>0</v>
      </c>
      <c r="T152" s="85">
        <f t="shared" si="159"/>
        <v>0</v>
      </c>
      <c r="U152" s="55">
        <f t="shared" si="155"/>
        <v>3</v>
      </c>
      <c r="W152" s="37">
        <v>0</v>
      </c>
      <c r="X152" s="37">
        <v>0</v>
      </c>
      <c r="Y152" s="55">
        <f t="shared" si="160"/>
        <v>0</v>
      </c>
      <c r="AA152" s="34">
        <f>W152*'EQUIP SUM (UNCLASS)'!Z152</f>
        <v>0</v>
      </c>
      <c r="AB152" s="61">
        <f>X152*'EQUIP SUM (UNCLASS)'!Z152</f>
        <v>0</v>
      </c>
      <c r="AC152" s="34">
        <f>W152*'EQUIP SUM (UNCLASS)'!AA152</f>
        <v>0</v>
      </c>
      <c r="AD152" s="61">
        <f>X152*'EQUIP SUM (UNCLASS)'!AA152</f>
        <v>0</v>
      </c>
      <c r="AE152" s="34">
        <f>W152*'EQUIP SUM (UNCLASS)'!AB152</f>
        <v>0</v>
      </c>
      <c r="AF152" s="61">
        <f>X152*'EQUIP SUM (UNCLASS)'!AB152</f>
        <v>0</v>
      </c>
      <c r="AH152" s="34">
        <f>W152*'EQUIP SUM (UNCLASS)'!AC152</f>
        <v>0</v>
      </c>
      <c r="AI152" s="61">
        <f>X152*'EQUIP SUM (UNCLASS)'!AC152</f>
        <v>0</v>
      </c>
      <c r="AJ152" s="34">
        <f t="shared" si="156"/>
        <v>0</v>
      </c>
      <c r="AK152" s="61">
        <f t="shared" si="156"/>
        <v>0</v>
      </c>
      <c r="AL152" s="34">
        <f t="shared" si="157"/>
        <v>0</v>
      </c>
      <c r="AM152" s="61">
        <f t="shared" si="157"/>
        <v>0</v>
      </c>
      <c r="AO152" s="28">
        <f>W152*'EQUIP SUM (UNCLASS)'!AE152</f>
        <v>0</v>
      </c>
      <c r="AP152" s="61">
        <f>X152*'EQUIP SUM (UNCLASS)'!AE152</f>
        <v>0</v>
      </c>
      <c r="AQ152" s="28">
        <f>W152*'EQUIP SUM (UNCLASS)'!AF152</f>
        <v>0</v>
      </c>
      <c r="AR152" s="61">
        <f>X152*'EQUIP SUM (UNCLASS)'!AF152</f>
        <v>0</v>
      </c>
      <c r="AS152" s="28">
        <f>W152*'EQUIP SUM (UNCLASS)'!AG152</f>
        <v>0</v>
      </c>
      <c r="AT152" s="61">
        <f>X152*'EQUIP SUM (UNCLASS)'!AG152</f>
        <v>0</v>
      </c>
      <c r="AU152" s="28">
        <f>W152*'EQUIP SUM (UNCLASS)'!AH152</f>
        <v>0</v>
      </c>
      <c r="AV152" s="61">
        <f>X152*'EQUIP SUM (UNCLASS)'!AH152</f>
        <v>0</v>
      </c>
      <c r="AW152" s="28">
        <f>W152*'EQUIP SUM (UNCLASS)'!AI152/2000</f>
        <v>0</v>
      </c>
      <c r="AX152" s="61">
        <f>X152*'EQUIP SUM (UNCLASS)'!AI152/2000</f>
        <v>0</v>
      </c>
      <c r="AY152" s="28">
        <f>W152*'EQUIP SUM (UNCLASS)'!AJ152</f>
        <v>0</v>
      </c>
      <c r="AZ152" s="61">
        <f>X152*'EQUIP SUM (UNCLASS)'!AJ152</f>
        <v>0</v>
      </c>
      <c r="BA152" s="28">
        <f>W152*'EQUIP SUM (UNCLASS)'!AK152</f>
        <v>0</v>
      </c>
      <c r="BB152" s="61">
        <f>X152*'EQUIP SUM (UNCLASS)'!AK152</f>
        <v>0</v>
      </c>
      <c r="BC152" s="28">
        <f>W152*'EQUIP SUM (UNCLASS)'!AL152</f>
        <v>0</v>
      </c>
      <c r="BD152" s="61">
        <f>X152*'EQUIP SUM (UNCLASS)'!AL152</f>
        <v>0</v>
      </c>
      <c r="BE152" s="28">
        <f>W152*'EQUIP SUM (UNCLASS)'!AM152</f>
        <v>0</v>
      </c>
      <c r="BF152" s="61">
        <f>X152*'EQUIP SUM (UNCLASS)'!AM152</f>
        <v>0</v>
      </c>
      <c r="BH152" s="28">
        <f>Y152*'EQUIP SUM (UNCLASS)'!AO152</f>
        <v>0</v>
      </c>
      <c r="BI152" s="61">
        <f>Y152*'EQUIP SUM (UNCLASS)'!AP152</f>
        <v>0</v>
      </c>
      <c r="BJ152" s="28">
        <f>Y152*'EQUIP SUM (UNCLASS)'!AQ152</f>
        <v>0</v>
      </c>
      <c r="BK152" s="61">
        <f>Y152*'EQUIP SUM (UNCLASS)'!AR152</f>
        <v>0</v>
      </c>
      <c r="BL152" s="28">
        <f>Y152*'EQUIP SUM (UNCLASS)'!AS152</f>
        <v>0</v>
      </c>
      <c r="BM152" s="61">
        <f>Y152*'EQUIP SUM (UNCLASS)'!AT152</f>
        <v>0</v>
      </c>
      <c r="BO152" s="28">
        <f>W152*'EQUIP SUM (UNCLASS)'!AX152</f>
        <v>0</v>
      </c>
      <c r="BP152" s="61">
        <f>X152*'EQUIP SUM (UNCLASS)'!AX152</f>
        <v>0</v>
      </c>
      <c r="BQ152" s="28">
        <f>W152*'EQUIP SUM (UNCLASS)'!BB152</f>
        <v>0</v>
      </c>
      <c r="BR152" s="61">
        <f>X152*'EQUIP SUM (UNCLASS)'!BB152</f>
        <v>0</v>
      </c>
      <c r="CX152" s="37">
        <f t="shared" ref="CX152:DJ152" si="183">CX151</f>
        <v>0</v>
      </c>
      <c r="CY152" s="37">
        <f t="shared" si="183"/>
        <v>0</v>
      </c>
      <c r="CZ152" s="37">
        <f t="shared" si="183"/>
        <v>0</v>
      </c>
      <c r="DA152" s="37">
        <f t="shared" si="183"/>
        <v>0</v>
      </c>
      <c r="DB152" s="37">
        <f t="shared" si="183"/>
        <v>1</v>
      </c>
      <c r="DC152" s="37">
        <f t="shared" si="183"/>
        <v>0</v>
      </c>
      <c r="DD152" s="37">
        <f t="shared" si="183"/>
        <v>0</v>
      </c>
      <c r="DE152" s="37">
        <f t="shared" si="183"/>
        <v>0</v>
      </c>
      <c r="DF152" s="37">
        <f t="shared" si="183"/>
        <v>0</v>
      </c>
      <c r="DG152" s="37">
        <f t="shared" si="183"/>
        <v>0</v>
      </c>
      <c r="DH152" s="37">
        <f t="shared" si="183"/>
        <v>0</v>
      </c>
      <c r="DI152" s="37">
        <f t="shared" si="183"/>
        <v>0</v>
      </c>
      <c r="DJ152" s="37">
        <f t="shared" si="183"/>
        <v>0</v>
      </c>
      <c r="DL152" s="29">
        <f t="shared" si="179"/>
        <v>6</v>
      </c>
      <c r="DM152" s="29">
        <f t="shared" si="179"/>
        <v>18</v>
      </c>
      <c r="DN152" s="29">
        <f t="shared" si="179"/>
        <v>10</v>
      </c>
      <c r="DO152" s="29">
        <f t="shared" si="179"/>
        <v>12</v>
      </c>
    </row>
    <row r="153" spans="1:124" hidden="1" x14ac:dyDescent="0.25">
      <c r="A153" s="14"/>
      <c r="B153" s="109"/>
      <c r="C153" s="109"/>
      <c r="D153" s="109"/>
      <c r="E153" s="109"/>
      <c r="F153" s="109"/>
      <c r="G153" s="109"/>
      <c r="I153" s="94" t="s">
        <v>358</v>
      </c>
      <c r="J153" s="94" t="s">
        <v>11</v>
      </c>
      <c r="K153" s="95" t="s">
        <v>590</v>
      </c>
      <c r="L153" s="96">
        <f>(CX153*'EQUIP SUM (UNCLASS)'!M153)+(CY153*'EQUIP SUM (UNCLASS)'!N153)+(CZ153*'EQUIP SUM (UNCLASS)'!I153)+(DA153*'EQUIP SUM (UNCLASS)'!Q153)+(DB153*'EQUIP SUM (UNCLASS)'!E153)+(DC153*'EQUIP SUM (UNCLASS)'!H153)+(DD153*'EQUIP SUM (UNCLASS)'!D153)+(DE153*'EQUIP SUM (UNCLASS)'!F153)+(DF153*'EQUIP SUM (UNCLASS)'!G153)+(DG153*'EQUIP SUM (UNCLASS)'!J153)+(DH153*'EQUIP SUM (UNCLASS)'!L153)+(DI153*'EQUIP SUM (UNCLASS)'!K153)+(DJ153*'EQUIP SUM (UNCLASS)'!T153)</f>
        <v>0</v>
      </c>
      <c r="M153" s="55">
        <f>'EQUIP SUM (UNCLASS)'!R153+'EQUIP SUM (UNCLASS)'!S153</f>
        <v>0</v>
      </c>
      <c r="N153" s="85">
        <f>'EQUIP SUM (UNCLASS)'!R153</f>
        <v>0</v>
      </c>
      <c r="O153" s="85">
        <f>'EQUIP SUM (UNCLASS)'!S153:S315</f>
        <v>0</v>
      </c>
      <c r="P153" s="37">
        <v>0</v>
      </c>
      <c r="Q153" s="37">
        <v>0</v>
      </c>
      <c r="R153" s="85">
        <f t="shared" si="154"/>
        <v>0</v>
      </c>
      <c r="S153" s="85">
        <f t="shared" si="154"/>
        <v>0</v>
      </c>
      <c r="T153" s="85">
        <f t="shared" si="159"/>
        <v>0</v>
      </c>
      <c r="U153" s="55">
        <f t="shared" si="155"/>
        <v>0</v>
      </c>
      <c r="W153" s="37">
        <v>0</v>
      </c>
      <c r="X153" s="37">
        <v>0</v>
      </c>
      <c r="Y153" s="55">
        <f t="shared" si="160"/>
        <v>0</v>
      </c>
      <c r="AA153" s="34">
        <f>W153*'EQUIP SUM (UNCLASS)'!Z153</f>
        <v>0</v>
      </c>
      <c r="AB153" s="61">
        <f>X153*'EQUIP SUM (UNCLASS)'!Z153</f>
        <v>0</v>
      </c>
      <c r="AC153" s="34">
        <f>W153*'EQUIP SUM (UNCLASS)'!AA153</f>
        <v>0</v>
      </c>
      <c r="AD153" s="61">
        <f>X153*'EQUIP SUM (UNCLASS)'!AA153</f>
        <v>0</v>
      </c>
      <c r="AE153" s="34">
        <f>W153*'EQUIP SUM (UNCLASS)'!AB153</f>
        <v>0</v>
      </c>
      <c r="AF153" s="61">
        <f>X153*'EQUIP SUM (UNCLASS)'!AB153</f>
        <v>0</v>
      </c>
      <c r="AH153" s="34">
        <f>W153*'EQUIP SUM (UNCLASS)'!AC153</f>
        <v>0</v>
      </c>
      <c r="AI153" s="61">
        <f>X153*'EQUIP SUM (UNCLASS)'!AC153</f>
        <v>0</v>
      </c>
      <c r="AJ153" s="34">
        <f t="shared" si="156"/>
        <v>0</v>
      </c>
      <c r="AK153" s="61">
        <f t="shared" si="156"/>
        <v>0</v>
      </c>
      <c r="AL153" s="34">
        <f t="shared" si="157"/>
        <v>0</v>
      </c>
      <c r="AM153" s="61">
        <f t="shared" si="157"/>
        <v>0</v>
      </c>
      <c r="AO153" s="28">
        <f>W153*'EQUIP SUM (UNCLASS)'!AE153</f>
        <v>0</v>
      </c>
      <c r="AP153" s="61">
        <f>X153*'EQUIP SUM (UNCLASS)'!AE153</f>
        <v>0</v>
      </c>
      <c r="AQ153" s="28">
        <f>W153*'EQUIP SUM (UNCLASS)'!AF153</f>
        <v>0</v>
      </c>
      <c r="AR153" s="61">
        <f>X153*'EQUIP SUM (UNCLASS)'!AF153</f>
        <v>0</v>
      </c>
      <c r="AS153" s="28">
        <f>W153*'EQUIP SUM (UNCLASS)'!AG153</f>
        <v>0</v>
      </c>
      <c r="AT153" s="61">
        <f>X153*'EQUIP SUM (UNCLASS)'!AG153</f>
        <v>0</v>
      </c>
      <c r="AU153" s="28">
        <f>W153*'EQUIP SUM (UNCLASS)'!AH153</f>
        <v>0</v>
      </c>
      <c r="AV153" s="61">
        <f>X153*'EQUIP SUM (UNCLASS)'!AH153</f>
        <v>0</v>
      </c>
      <c r="AW153" s="28">
        <f>W153*'EQUIP SUM (UNCLASS)'!AI153/2000</f>
        <v>0</v>
      </c>
      <c r="AX153" s="61">
        <f>X153*'EQUIP SUM (UNCLASS)'!AI153/2000</f>
        <v>0</v>
      </c>
      <c r="AY153" s="28">
        <f>W153*'EQUIP SUM (UNCLASS)'!AJ153</f>
        <v>0</v>
      </c>
      <c r="AZ153" s="61">
        <f>X153*'EQUIP SUM (UNCLASS)'!AJ153</f>
        <v>0</v>
      </c>
      <c r="BA153" s="28">
        <f>W153*'EQUIP SUM (UNCLASS)'!AK153</f>
        <v>0</v>
      </c>
      <c r="BB153" s="61">
        <f>X153*'EQUIP SUM (UNCLASS)'!AK153</f>
        <v>0</v>
      </c>
      <c r="BC153" s="28">
        <f>W153*'EQUIP SUM (UNCLASS)'!AL153</f>
        <v>0</v>
      </c>
      <c r="BD153" s="61">
        <f>X153*'EQUIP SUM (UNCLASS)'!AL153</f>
        <v>0</v>
      </c>
      <c r="BE153" s="28">
        <f>W153*'EQUIP SUM (UNCLASS)'!AM153</f>
        <v>0</v>
      </c>
      <c r="BF153" s="61">
        <f>X153*'EQUIP SUM (UNCLASS)'!AM153</f>
        <v>0</v>
      </c>
      <c r="BH153" s="28">
        <f>Y153*'EQUIP SUM (UNCLASS)'!AO153</f>
        <v>0</v>
      </c>
      <c r="BI153" s="61">
        <f>Y153*'EQUIP SUM (UNCLASS)'!AP153</f>
        <v>0</v>
      </c>
      <c r="BJ153" s="28">
        <f>Y153*'EQUIP SUM (UNCLASS)'!AQ153</f>
        <v>0</v>
      </c>
      <c r="BK153" s="61">
        <f>Y153*'EQUIP SUM (UNCLASS)'!AR153</f>
        <v>0</v>
      </c>
      <c r="BL153" s="28">
        <f>Y153*'EQUIP SUM (UNCLASS)'!AS153</f>
        <v>0</v>
      </c>
      <c r="BM153" s="61">
        <f>Y153*'EQUIP SUM (UNCLASS)'!AT153</f>
        <v>0</v>
      </c>
      <c r="BO153" s="28">
        <f>W153*'EQUIP SUM (UNCLASS)'!AX153</f>
        <v>0</v>
      </c>
      <c r="BP153" s="61">
        <f>X153*'EQUIP SUM (UNCLASS)'!AX153</f>
        <v>0</v>
      </c>
      <c r="BQ153" s="28">
        <f>W153*'EQUIP SUM (UNCLASS)'!BB153</f>
        <v>0</v>
      </c>
      <c r="BR153" s="61">
        <f>X153*'EQUIP SUM (UNCLASS)'!BB153</f>
        <v>0</v>
      </c>
      <c r="CX153" s="37">
        <f t="shared" ref="CX153:DJ153" si="184">CX151</f>
        <v>0</v>
      </c>
      <c r="CY153" s="37">
        <f t="shared" si="184"/>
        <v>0</v>
      </c>
      <c r="CZ153" s="37">
        <f t="shared" si="184"/>
        <v>0</v>
      </c>
      <c r="DA153" s="37">
        <f t="shared" si="184"/>
        <v>0</v>
      </c>
      <c r="DB153" s="37">
        <f t="shared" si="184"/>
        <v>1</v>
      </c>
      <c r="DC153" s="37">
        <f t="shared" si="184"/>
        <v>0</v>
      </c>
      <c r="DD153" s="37">
        <f t="shared" si="184"/>
        <v>0</v>
      </c>
      <c r="DE153" s="37">
        <f t="shared" si="184"/>
        <v>0</v>
      </c>
      <c r="DF153" s="37">
        <f t="shared" si="184"/>
        <v>0</v>
      </c>
      <c r="DG153" s="37">
        <f t="shared" si="184"/>
        <v>0</v>
      </c>
      <c r="DH153" s="37">
        <f t="shared" si="184"/>
        <v>0</v>
      </c>
      <c r="DI153" s="37">
        <f t="shared" si="184"/>
        <v>0</v>
      </c>
      <c r="DJ153" s="37">
        <f t="shared" si="184"/>
        <v>0</v>
      </c>
      <c r="DL153" s="29">
        <f t="shared" si="179"/>
        <v>6</v>
      </c>
      <c r="DM153" s="29">
        <f t="shared" si="179"/>
        <v>18</v>
      </c>
      <c r="DN153" s="29">
        <f t="shared" si="179"/>
        <v>10</v>
      </c>
      <c r="DO153" s="29">
        <f t="shared" si="179"/>
        <v>12</v>
      </c>
    </row>
    <row r="154" spans="1:124" hidden="1" x14ac:dyDescent="0.25">
      <c r="A154" s="14"/>
      <c r="B154" s="109"/>
      <c r="C154" s="109"/>
      <c r="D154" s="109"/>
      <c r="E154" s="109"/>
      <c r="F154" s="109"/>
      <c r="G154" s="109"/>
      <c r="I154" s="94" t="s">
        <v>359</v>
      </c>
      <c r="J154" s="94" t="s">
        <v>12</v>
      </c>
      <c r="K154" s="95" t="s">
        <v>590</v>
      </c>
      <c r="L154" s="96">
        <f>(CX154*'EQUIP SUM (UNCLASS)'!M154)+(CY154*'EQUIP SUM (UNCLASS)'!N154)+(CZ154*'EQUIP SUM (UNCLASS)'!I154)+(DA154*'EQUIP SUM (UNCLASS)'!Q154)+(DB154*'EQUIP SUM (UNCLASS)'!E154)+(DC154*'EQUIP SUM (UNCLASS)'!H154)+(DD154*'EQUIP SUM (UNCLASS)'!D154)+(DE154*'EQUIP SUM (UNCLASS)'!F154)+(DF154*'EQUIP SUM (UNCLASS)'!G154)+(DG154*'EQUIP SUM (UNCLASS)'!J154)+(DH154*'EQUIP SUM (UNCLASS)'!L154)+(DI154*'EQUIP SUM (UNCLASS)'!K154)+(DJ154*'EQUIP SUM (UNCLASS)'!T154)</f>
        <v>0</v>
      </c>
      <c r="M154" s="55">
        <f>'EQUIP SUM (UNCLASS)'!R154+'EQUIP SUM (UNCLASS)'!S154</f>
        <v>0</v>
      </c>
      <c r="N154" s="85">
        <f>'EQUIP SUM (UNCLASS)'!R154</f>
        <v>0</v>
      </c>
      <c r="O154" s="85">
        <f>'EQUIP SUM (UNCLASS)'!S154:S316</f>
        <v>0</v>
      </c>
      <c r="P154" s="37">
        <v>0</v>
      </c>
      <c r="Q154" s="37">
        <v>0</v>
      </c>
      <c r="R154" s="85">
        <f t="shared" si="154"/>
        <v>0</v>
      </c>
      <c r="S154" s="85">
        <f t="shared" si="154"/>
        <v>0</v>
      </c>
      <c r="T154" s="85">
        <f t="shared" si="159"/>
        <v>0</v>
      </c>
      <c r="U154" s="55">
        <f t="shared" si="155"/>
        <v>0</v>
      </c>
      <c r="W154" s="37">
        <v>0</v>
      </c>
      <c r="X154" s="37">
        <v>0</v>
      </c>
      <c r="Y154" s="55">
        <f t="shared" si="160"/>
        <v>0</v>
      </c>
      <c r="AA154" s="34">
        <f>W154*'EQUIP SUM (UNCLASS)'!Z154</f>
        <v>0</v>
      </c>
      <c r="AB154" s="61">
        <f>X154*'EQUIP SUM (UNCLASS)'!Z154</f>
        <v>0</v>
      </c>
      <c r="AC154" s="34">
        <f>W154*'EQUIP SUM (UNCLASS)'!AA154</f>
        <v>0</v>
      </c>
      <c r="AD154" s="61">
        <f>X154*'EQUIP SUM (UNCLASS)'!AA154</f>
        <v>0</v>
      </c>
      <c r="AE154" s="34">
        <f>W154*'EQUIP SUM (UNCLASS)'!AB154</f>
        <v>0</v>
      </c>
      <c r="AF154" s="61">
        <f>X154*'EQUIP SUM (UNCLASS)'!AB154</f>
        <v>0</v>
      </c>
      <c r="AH154" s="34">
        <f>W154*'EQUIP SUM (UNCLASS)'!AC154</f>
        <v>0</v>
      </c>
      <c r="AI154" s="61">
        <f>X154*'EQUIP SUM (UNCLASS)'!AC154</f>
        <v>0</v>
      </c>
      <c r="AJ154" s="34">
        <f t="shared" si="156"/>
        <v>0</v>
      </c>
      <c r="AK154" s="61">
        <f t="shared" si="156"/>
        <v>0</v>
      </c>
      <c r="AL154" s="34">
        <f t="shared" si="157"/>
        <v>0</v>
      </c>
      <c r="AM154" s="61">
        <f t="shared" si="157"/>
        <v>0</v>
      </c>
      <c r="AO154" s="28">
        <f>W154*'EQUIP SUM (UNCLASS)'!AE154</f>
        <v>0</v>
      </c>
      <c r="AP154" s="61">
        <f>X154*'EQUIP SUM (UNCLASS)'!AE154</f>
        <v>0</v>
      </c>
      <c r="AQ154" s="28">
        <f>W154*'EQUIP SUM (UNCLASS)'!AF154</f>
        <v>0</v>
      </c>
      <c r="AR154" s="61">
        <f>X154*'EQUIP SUM (UNCLASS)'!AF154</f>
        <v>0</v>
      </c>
      <c r="AS154" s="28">
        <f>W154*'EQUIP SUM (UNCLASS)'!AG154</f>
        <v>0</v>
      </c>
      <c r="AT154" s="61">
        <f>X154*'EQUIP SUM (UNCLASS)'!AG154</f>
        <v>0</v>
      </c>
      <c r="AU154" s="28">
        <f>W154*'EQUIP SUM (UNCLASS)'!AH154</f>
        <v>0</v>
      </c>
      <c r="AV154" s="61">
        <f>X154*'EQUIP SUM (UNCLASS)'!AH154</f>
        <v>0</v>
      </c>
      <c r="AW154" s="28">
        <f>W154*'EQUIP SUM (UNCLASS)'!AI154/2000</f>
        <v>0</v>
      </c>
      <c r="AX154" s="61">
        <f>X154*'EQUIP SUM (UNCLASS)'!AI154/2000</f>
        <v>0</v>
      </c>
      <c r="AY154" s="28">
        <f>W154*'EQUIP SUM (UNCLASS)'!AJ154</f>
        <v>0</v>
      </c>
      <c r="AZ154" s="61">
        <f>X154*'EQUIP SUM (UNCLASS)'!AJ154</f>
        <v>0</v>
      </c>
      <c r="BA154" s="28">
        <f>W154*'EQUIP SUM (UNCLASS)'!AK154</f>
        <v>0</v>
      </c>
      <c r="BB154" s="61">
        <f>X154*'EQUIP SUM (UNCLASS)'!AK154</f>
        <v>0</v>
      </c>
      <c r="BC154" s="28">
        <f>W154*'EQUIP SUM (UNCLASS)'!AL154</f>
        <v>0</v>
      </c>
      <c r="BD154" s="61">
        <f>X154*'EQUIP SUM (UNCLASS)'!AL154</f>
        <v>0</v>
      </c>
      <c r="BE154" s="28">
        <f>W154*'EQUIP SUM (UNCLASS)'!AM154</f>
        <v>0</v>
      </c>
      <c r="BF154" s="61">
        <f>X154*'EQUIP SUM (UNCLASS)'!AM154</f>
        <v>0</v>
      </c>
      <c r="BH154" s="28">
        <f>Y154*'EQUIP SUM (UNCLASS)'!AO154</f>
        <v>0</v>
      </c>
      <c r="BI154" s="61">
        <f>Y154*'EQUIP SUM (UNCLASS)'!AP154</f>
        <v>0</v>
      </c>
      <c r="BJ154" s="28">
        <f>Y154*'EQUIP SUM (UNCLASS)'!AQ154</f>
        <v>0</v>
      </c>
      <c r="BK154" s="61">
        <f>Y154*'EQUIP SUM (UNCLASS)'!AR154</f>
        <v>0</v>
      </c>
      <c r="BL154" s="28">
        <f>Y154*'EQUIP SUM (UNCLASS)'!AS154</f>
        <v>0</v>
      </c>
      <c r="BM154" s="61">
        <f>Y154*'EQUIP SUM (UNCLASS)'!AT154</f>
        <v>0</v>
      </c>
      <c r="BO154" s="28">
        <f>W154*'EQUIP SUM (UNCLASS)'!AX154</f>
        <v>0</v>
      </c>
      <c r="BP154" s="61">
        <f>X154*'EQUIP SUM (UNCLASS)'!AX154</f>
        <v>0</v>
      </c>
      <c r="BQ154" s="28">
        <f>W154*'EQUIP SUM (UNCLASS)'!BB154</f>
        <v>0</v>
      </c>
      <c r="BR154" s="61">
        <f>X154*'EQUIP SUM (UNCLASS)'!BB154</f>
        <v>0</v>
      </c>
      <c r="CX154" s="37">
        <f t="shared" ref="CX154:DJ154" si="185">CX153</f>
        <v>0</v>
      </c>
      <c r="CY154" s="37">
        <f t="shared" si="185"/>
        <v>0</v>
      </c>
      <c r="CZ154" s="37">
        <f t="shared" si="185"/>
        <v>0</v>
      </c>
      <c r="DA154" s="37">
        <f t="shared" si="185"/>
        <v>0</v>
      </c>
      <c r="DB154" s="37">
        <f t="shared" si="185"/>
        <v>1</v>
      </c>
      <c r="DC154" s="37">
        <f t="shared" si="185"/>
        <v>0</v>
      </c>
      <c r="DD154" s="37">
        <f t="shared" si="185"/>
        <v>0</v>
      </c>
      <c r="DE154" s="37">
        <f t="shared" si="185"/>
        <v>0</v>
      </c>
      <c r="DF154" s="37">
        <f t="shared" si="185"/>
        <v>0</v>
      </c>
      <c r="DG154" s="37">
        <f t="shared" si="185"/>
        <v>0</v>
      </c>
      <c r="DH154" s="37">
        <f t="shared" si="185"/>
        <v>0</v>
      </c>
      <c r="DI154" s="37">
        <f t="shared" si="185"/>
        <v>0</v>
      </c>
      <c r="DJ154" s="37">
        <f t="shared" si="185"/>
        <v>0</v>
      </c>
      <c r="DL154" s="29">
        <f t="shared" si="179"/>
        <v>6</v>
      </c>
      <c r="DM154" s="29">
        <f t="shared" si="179"/>
        <v>18</v>
      </c>
      <c r="DN154" s="29">
        <f t="shared" si="179"/>
        <v>10</v>
      </c>
      <c r="DO154" s="29">
        <f t="shared" si="179"/>
        <v>12</v>
      </c>
    </row>
    <row r="155" spans="1:124" hidden="1" x14ac:dyDescent="0.25">
      <c r="A155" s="14"/>
      <c r="B155" s="109"/>
      <c r="C155" s="109"/>
      <c r="D155" s="109"/>
      <c r="E155" s="109"/>
      <c r="F155" s="109"/>
      <c r="G155" s="109"/>
      <c r="I155" s="94" t="s">
        <v>360</v>
      </c>
      <c r="J155" s="94" t="s">
        <v>13</v>
      </c>
      <c r="K155" s="95" t="s">
        <v>590</v>
      </c>
      <c r="L155" s="96">
        <f>(CX155*'EQUIP SUM (UNCLASS)'!M155)+(CY155*'EQUIP SUM (UNCLASS)'!N155)+(CZ155*'EQUIP SUM (UNCLASS)'!I155)+(DA155*'EQUIP SUM (UNCLASS)'!Q155)+(DB155*'EQUIP SUM (UNCLASS)'!E155)+(DC155*'EQUIP SUM (UNCLASS)'!H155)+(DD155*'EQUIP SUM (UNCLASS)'!D155)+(DE155*'EQUIP SUM (UNCLASS)'!F155)+(DF155*'EQUIP SUM (UNCLASS)'!G155)+(DG155*'EQUIP SUM (UNCLASS)'!J155)+(DH155*'EQUIP SUM (UNCLASS)'!L155)+(DI155*'EQUIP SUM (UNCLASS)'!K155)+(DJ155*'EQUIP SUM (UNCLASS)'!T155)</f>
        <v>0</v>
      </c>
      <c r="M155" s="55">
        <f>'EQUIP SUM (UNCLASS)'!R155+'EQUIP SUM (UNCLASS)'!S155</f>
        <v>0</v>
      </c>
      <c r="N155" s="85">
        <f>'EQUIP SUM (UNCLASS)'!R155</f>
        <v>0</v>
      </c>
      <c r="O155" s="85">
        <f>'EQUIP SUM (UNCLASS)'!S155:S317</f>
        <v>0</v>
      </c>
      <c r="P155" s="37">
        <v>0</v>
      </c>
      <c r="Q155" s="37">
        <v>0</v>
      </c>
      <c r="R155" s="85">
        <f t="shared" si="154"/>
        <v>0</v>
      </c>
      <c r="S155" s="85">
        <f t="shared" si="154"/>
        <v>0</v>
      </c>
      <c r="T155" s="85">
        <f t="shared" si="159"/>
        <v>0</v>
      </c>
      <c r="U155" s="55">
        <f t="shared" si="155"/>
        <v>0</v>
      </c>
      <c r="W155" s="37">
        <v>0</v>
      </c>
      <c r="X155" s="37">
        <v>0</v>
      </c>
      <c r="Y155" s="55">
        <f t="shared" si="160"/>
        <v>0</v>
      </c>
      <c r="AA155" s="34">
        <f>W155*'EQUIP SUM (UNCLASS)'!Z155</f>
        <v>0</v>
      </c>
      <c r="AB155" s="61">
        <f>X155*'EQUIP SUM (UNCLASS)'!Z155</f>
        <v>0</v>
      </c>
      <c r="AC155" s="34">
        <f>W155*'EQUIP SUM (UNCLASS)'!AA155</f>
        <v>0</v>
      </c>
      <c r="AD155" s="61">
        <f>X155*'EQUIP SUM (UNCLASS)'!AA155</f>
        <v>0</v>
      </c>
      <c r="AE155" s="34">
        <f>W155*'EQUIP SUM (UNCLASS)'!AB155</f>
        <v>0</v>
      </c>
      <c r="AF155" s="61">
        <f>X155*'EQUIP SUM (UNCLASS)'!AB155</f>
        <v>0</v>
      </c>
      <c r="AH155" s="34">
        <f>W155*'EQUIP SUM (UNCLASS)'!AC155</f>
        <v>0</v>
      </c>
      <c r="AI155" s="61">
        <f>X155*'EQUIP SUM (UNCLASS)'!AC155</f>
        <v>0</v>
      </c>
      <c r="AJ155" s="34">
        <f t="shared" si="156"/>
        <v>0</v>
      </c>
      <c r="AK155" s="61">
        <f t="shared" si="156"/>
        <v>0</v>
      </c>
      <c r="AL155" s="34">
        <f t="shared" si="157"/>
        <v>0</v>
      </c>
      <c r="AM155" s="61">
        <f t="shared" si="157"/>
        <v>0</v>
      </c>
      <c r="AO155" s="28">
        <f>W155*'EQUIP SUM (UNCLASS)'!AE155</f>
        <v>0</v>
      </c>
      <c r="AP155" s="61">
        <f>X155*'EQUIP SUM (UNCLASS)'!AE155</f>
        <v>0</v>
      </c>
      <c r="AQ155" s="28">
        <f>W155*'EQUIP SUM (UNCLASS)'!AF155</f>
        <v>0</v>
      </c>
      <c r="AR155" s="61">
        <f>X155*'EQUIP SUM (UNCLASS)'!AF155</f>
        <v>0</v>
      </c>
      <c r="AS155" s="28">
        <f>W155*'EQUIP SUM (UNCLASS)'!AG155</f>
        <v>0</v>
      </c>
      <c r="AT155" s="61">
        <f>X155*'EQUIP SUM (UNCLASS)'!AG155</f>
        <v>0</v>
      </c>
      <c r="AU155" s="28">
        <f>W155*'EQUIP SUM (UNCLASS)'!AH155</f>
        <v>0</v>
      </c>
      <c r="AV155" s="61">
        <f>X155*'EQUIP SUM (UNCLASS)'!AH155</f>
        <v>0</v>
      </c>
      <c r="AW155" s="28">
        <f>W155*'EQUIP SUM (UNCLASS)'!AI155/2000</f>
        <v>0</v>
      </c>
      <c r="AX155" s="61">
        <f>X155*'EQUIP SUM (UNCLASS)'!AI155/2000</f>
        <v>0</v>
      </c>
      <c r="AY155" s="28">
        <f>W155*'EQUIP SUM (UNCLASS)'!AJ155</f>
        <v>0</v>
      </c>
      <c r="AZ155" s="61">
        <f>X155*'EQUIP SUM (UNCLASS)'!AJ155</f>
        <v>0</v>
      </c>
      <c r="BA155" s="28">
        <f>W155*'EQUIP SUM (UNCLASS)'!AK155</f>
        <v>0</v>
      </c>
      <c r="BB155" s="61">
        <f>X155*'EQUIP SUM (UNCLASS)'!AK155</f>
        <v>0</v>
      </c>
      <c r="BC155" s="28">
        <f>W155*'EQUIP SUM (UNCLASS)'!AL155</f>
        <v>0</v>
      </c>
      <c r="BD155" s="61">
        <f>X155*'EQUIP SUM (UNCLASS)'!AL155</f>
        <v>0</v>
      </c>
      <c r="BE155" s="28">
        <f>W155*'EQUIP SUM (UNCLASS)'!AM155</f>
        <v>0</v>
      </c>
      <c r="BF155" s="61">
        <f>X155*'EQUIP SUM (UNCLASS)'!AM155</f>
        <v>0</v>
      </c>
      <c r="BH155" s="28">
        <f>Y155*'EQUIP SUM (UNCLASS)'!AO155</f>
        <v>0</v>
      </c>
      <c r="BI155" s="61">
        <f>Y155*'EQUIP SUM (UNCLASS)'!AP155</f>
        <v>0</v>
      </c>
      <c r="BJ155" s="28">
        <f>Y155*'EQUIP SUM (UNCLASS)'!AQ155</f>
        <v>0</v>
      </c>
      <c r="BK155" s="61">
        <f>Y155*'EQUIP SUM (UNCLASS)'!AR155</f>
        <v>0</v>
      </c>
      <c r="BL155" s="28">
        <f>Y155*'EQUIP SUM (UNCLASS)'!AS155</f>
        <v>0</v>
      </c>
      <c r="BM155" s="61">
        <f>Y155*'EQUIP SUM (UNCLASS)'!AT155</f>
        <v>0</v>
      </c>
      <c r="BO155" s="28">
        <f>W155*'EQUIP SUM (UNCLASS)'!AX155</f>
        <v>0</v>
      </c>
      <c r="BP155" s="61">
        <f>X155*'EQUIP SUM (UNCLASS)'!AX155</f>
        <v>0</v>
      </c>
      <c r="BQ155" s="28">
        <f>W155*'EQUIP SUM (UNCLASS)'!BB155</f>
        <v>0</v>
      </c>
      <c r="BR155" s="61">
        <f>X155*'EQUIP SUM (UNCLASS)'!BB155</f>
        <v>0</v>
      </c>
      <c r="CX155" s="37">
        <f t="shared" ref="CX155:DJ155" si="186">CX153</f>
        <v>0</v>
      </c>
      <c r="CY155" s="37">
        <f t="shared" si="186"/>
        <v>0</v>
      </c>
      <c r="CZ155" s="37">
        <f t="shared" si="186"/>
        <v>0</v>
      </c>
      <c r="DA155" s="37">
        <f t="shared" si="186"/>
        <v>0</v>
      </c>
      <c r="DB155" s="37">
        <f t="shared" si="186"/>
        <v>1</v>
      </c>
      <c r="DC155" s="37">
        <f t="shared" si="186"/>
        <v>0</v>
      </c>
      <c r="DD155" s="37">
        <f t="shared" si="186"/>
        <v>0</v>
      </c>
      <c r="DE155" s="37">
        <f t="shared" si="186"/>
        <v>0</v>
      </c>
      <c r="DF155" s="37">
        <f t="shared" si="186"/>
        <v>0</v>
      </c>
      <c r="DG155" s="37">
        <f t="shared" si="186"/>
        <v>0</v>
      </c>
      <c r="DH155" s="37">
        <f t="shared" si="186"/>
        <v>0</v>
      </c>
      <c r="DI155" s="37">
        <f t="shared" si="186"/>
        <v>0</v>
      </c>
      <c r="DJ155" s="37">
        <f t="shared" si="186"/>
        <v>0</v>
      </c>
      <c r="DL155" s="29">
        <f t="shared" si="179"/>
        <v>6</v>
      </c>
      <c r="DM155" s="29">
        <f t="shared" si="179"/>
        <v>18</v>
      </c>
      <c r="DN155" s="29">
        <f t="shared" si="179"/>
        <v>10</v>
      </c>
      <c r="DO155" s="29">
        <f t="shared" si="179"/>
        <v>12</v>
      </c>
    </row>
    <row r="156" spans="1:124" hidden="1" x14ac:dyDescent="0.25">
      <c r="A156" s="14"/>
      <c r="B156" s="109"/>
      <c r="C156" s="109"/>
      <c r="D156" s="109"/>
      <c r="E156" s="109"/>
      <c r="F156" s="109"/>
      <c r="G156" s="109"/>
      <c r="I156" s="94" t="s">
        <v>361</v>
      </c>
      <c r="J156" s="94" t="s">
        <v>14</v>
      </c>
      <c r="K156" s="95" t="s">
        <v>590</v>
      </c>
      <c r="L156" s="96">
        <f>(CX156*'EQUIP SUM (UNCLASS)'!M156)+(CY156*'EQUIP SUM (UNCLASS)'!N156)+(CZ156*'EQUIP SUM (UNCLASS)'!I156)+(DA156*'EQUIP SUM (UNCLASS)'!Q156)+(DB156*'EQUIP SUM (UNCLASS)'!E156)+(DC156*'EQUIP SUM (UNCLASS)'!H156)+(DD156*'EQUIP SUM (UNCLASS)'!D156)+(DE156*'EQUIP SUM (UNCLASS)'!F156)+(DF156*'EQUIP SUM (UNCLASS)'!G156)+(DG156*'EQUIP SUM (UNCLASS)'!J156)+(DH156*'EQUIP SUM (UNCLASS)'!L156)+(DI156*'EQUIP SUM (UNCLASS)'!K156)+(DJ156*'EQUIP SUM (UNCLASS)'!T156)</f>
        <v>0</v>
      </c>
      <c r="M156" s="55">
        <f>'EQUIP SUM (UNCLASS)'!R156+'EQUIP SUM (UNCLASS)'!S156</f>
        <v>0</v>
      </c>
      <c r="N156" s="85">
        <f>'EQUIP SUM (UNCLASS)'!R156</f>
        <v>0</v>
      </c>
      <c r="O156" s="85">
        <f>'EQUIP SUM (UNCLASS)'!S156:S318</f>
        <v>0</v>
      </c>
      <c r="P156" s="37">
        <v>0</v>
      </c>
      <c r="Q156" s="37">
        <v>0</v>
      </c>
      <c r="R156" s="85">
        <f t="shared" si="154"/>
        <v>0</v>
      </c>
      <c r="S156" s="85">
        <f t="shared" si="154"/>
        <v>0</v>
      </c>
      <c r="T156" s="85">
        <f t="shared" si="159"/>
        <v>0</v>
      </c>
      <c r="U156" s="55">
        <f t="shared" si="155"/>
        <v>0</v>
      </c>
      <c r="W156" s="37">
        <v>0</v>
      </c>
      <c r="X156" s="37">
        <v>0</v>
      </c>
      <c r="Y156" s="55">
        <f t="shared" si="160"/>
        <v>0</v>
      </c>
      <c r="AA156" s="34">
        <f>W156*'EQUIP SUM (UNCLASS)'!Z156</f>
        <v>0</v>
      </c>
      <c r="AB156" s="61">
        <f>X156*'EQUIP SUM (UNCLASS)'!Z156</f>
        <v>0</v>
      </c>
      <c r="AC156" s="34">
        <f>W156*'EQUIP SUM (UNCLASS)'!AA156</f>
        <v>0</v>
      </c>
      <c r="AD156" s="61">
        <f>X156*'EQUIP SUM (UNCLASS)'!AA156</f>
        <v>0</v>
      </c>
      <c r="AE156" s="34">
        <f>W156*'EQUIP SUM (UNCLASS)'!AB156</f>
        <v>0</v>
      </c>
      <c r="AF156" s="61">
        <f>X156*'EQUIP SUM (UNCLASS)'!AB156</f>
        <v>0</v>
      </c>
      <c r="AH156" s="34">
        <f>W156*'EQUIP SUM (UNCLASS)'!AC156</f>
        <v>0</v>
      </c>
      <c r="AI156" s="61">
        <f>X156*'EQUIP SUM (UNCLASS)'!AC156</f>
        <v>0</v>
      </c>
      <c r="AJ156" s="34">
        <f t="shared" si="156"/>
        <v>0</v>
      </c>
      <c r="AK156" s="61">
        <f t="shared" si="156"/>
        <v>0</v>
      </c>
      <c r="AL156" s="34">
        <f t="shared" si="157"/>
        <v>0</v>
      </c>
      <c r="AM156" s="61">
        <f t="shared" si="157"/>
        <v>0</v>
      </c>
      <c r="AO156" s="28">
        <f>W156*'EQUIP SUM (UNCLASS)'!AE156</f>
        <v>0</v>
      </c>
      <c r="AP156" s="61">
        <f>X156*'EQUIP SUM (UNCLASS)'!AE156</f>
        <v>0</v>
      </c>
      <c r="AQ156" s="28">
        <f>W156*'EQUIP SUM (UNCLASS)'!AF156</f>
        <v>0</v>
      </c>
      <c r="AR156" s="61">
        <f>X156*'EQUIP SUM (UNCLASS)'!AF156</f>
        <v>0</v>
      </c>
      <c r="AS156" s="28">
        <f>W156*'EQUIP SUM (UNCLASS)'!AG156</f>
        <v>0</v>
      </c>
      <c r="AT156" s="61">
        <f>X156*'EQUIP SUM (UNCLASS)'!AG156</f>
        <v>0</v>
      </c>
      <c r="AU156" s="28">
        <f>W156*'EQUIP SUM (UNCLASS)'!AH156</f>
        <v>0</v>
      </c>
      <c r="AV156" s="61">
        <f>X156*'EQUIP SUM (UNCLASS)'!AH156</f>
        <v>0</v>
      </c>
      <c r="AW156" s="28">
        <f>W156*'EQUIP SUM (UNCLASS)'!AI156/2000</f>
        <v>0</v>
      </c>
      <c r="AX156" s="61">
        <f>X156*'EQUIP SUM (UNCLASS)'!AI156/2000</f>
        <v>0</v>
      </c>
      <c r="AY156" s="28">
        <f>W156*'EQUIP SUM (UNCLASS)'!AJ156</f>
        <v>0</v>
      </c>
      <c r="AZ156" s="61">
        <f>X156*'EQUIP SUM (UNCLASS)'!AJ156</f>
        <v>0</v>
      </c>
      <c r="BA156" s="28">
        <f>W156*'EQUIP SUM (UNCLASS)'!AK156</f>
        <v>0</v>
      </c>
      <c r="BB156" s="61">
        <f>X156*'EQUIP SUM (UNCLASS)'!AK156</f>
        <v>0</v>
      </c>
      <c r="BC156" s="28">
        <f>W156*'EQUIP SUM (UNCLASS)'!AL156</f>
        <v>0</v>
      </c>
      <c r="BD156" s="61">
        <f>X156*'EQUIP SUM (UNCLASS)'!AL156</f>
        <v>0</v>
      </c>
      <c r="BE156" s="28">
        <f>W156*'EQUIP SUM (UNCLASS)'!AM156</f>
        <v>0</v>
      </c>
      <c r="BF156" s="61">
        <f>X156*'EQUIP SUM (UNCLASS)'!AM156</f>
        <v>0</v>
      </c>
      <c r="BH156" s="28">
        <f>Y156*'EQUIP SUM (UNCLASS)'!AO156</f>
        <v>0</v>
      </c>
      <c r="BI156" s="61">
        <f>Y156*'EQUIP SUM (UNCLASS)'!AP156</f>
        <v>0</v>
      </c>
      <c r="BJ156" s="28">
        <f>Y156*'EQUIP SUM (UNCLASS)'!AQ156</f>
        <v>0</v>
      </c>
      <c r="BK156" s="61">
        <f>Y156*'EQUIP SUM (UNCLASS)'!AR156</f>
        <v>0</v>
      </c>
      <c r="BL156" s="28">
        <f>Y156*'EQUIP SUM (UNCLASS)'!AS156</f>
        <v>0</v>
      </c>
      <c r="BM156" s="61">
        <f>Y156*'EQUIP SUM (UNCLASS)'!AT156</f>
        <v>0</v>
      </c>
      <c r="BO156" s="28">
        <f>W156*'EQUIP SUM (UNCLASS)'!AX156</f>
        <v>0</v>
      </c>
      <c r="BP156" s="61">
        <f>X156*'EQUIP SUM (UNCLASS)'!AX156</f>
        <v>0</v>
      </c>
      <c r="BQ156" s="28">
        <f>W156*'EQUIP SUM (UNCLASS)'!BB156</f>
        <v>0</v>
      </c>
      <c r="BR156" s="61">
        <f>X156*'EQUIP SUM (UNCLASS)'!BB156</f>
        <v>0</v>
      </c>
      <c r="CX156" s="37">
        <f t="shared" ref="CX156:DJ156" si="187">CX155</f>
        <v>0</v>
      </c>
      <c r="CY156" s="37">
        <f t="shared" si="187"/>
        <v>0</v>
      </c>
      <c r="CZ156" s="37">
        <f t="shared" si="187"/>
        <v>0</v>
      </c>
      <c r="DA156" s="37">
        <f t="shared" si="187"/>
        <v>0</v>
      </c>
      <c r="DB156" s="37">
        <f t="shared" si="187"/>
        <v>1</v>
      </c>
      <c r="DC156" s="37">
        <f t="shared" si="187"/>
        <v>0</v>
      </c>
      <c r="DD156" s="37">
        <f t="shared" si="187"/>
        <v>0</v>
      </c>
      <c r="DE156" s="37">
        <f t="shared" si="187"/>
        <v>0</v>
      </c>
      <c r="DF156" s="37">
        <f t="shared" si="187"/>
        <v>0</v>
      </c>
      <c r="DG156" s="37">
        <f t="shared" si="187"/>
        <v>0</v>
      </c>
      <c r="DH156" s="37">
        <f t="shared" si="187"/>
        <v>0</v>
      </c>
      <c r="DI156" s="37">
        <f t="shared" si="187"/>
        <v>0</v>
      </c>
      <c r="DJ156" s="37">
        <f t="shared" si="187"/>
        <v>0</v>
      </c>
      <c r="DL156" s="29">
        <f t="shared" si="179"/>
        <v>6</v>
      </c>
      <c r="DM156" s="29">
        <f t="shared" si="179"/>
        <v>18</v>
      </c>
      <c r="DN156" s="29">
        <f t="shared" si="179"/>
        <v>10</v>
      </c>
      <c r="DO156" s="29">
        <f t="shared" si="179"/>
        <v>12</v>
      </c>
    </row>
    <row r="157" spans="1:124" hidden="1" x14ac:dyDescent="0.25">
      <c r="A157" s="14"/>
      <c r="B157" s="109"/>
      <c r="C157" s="109"/>
      <c r="D157" s="109"/>
      <c r="E157" s="109"/>
      <c r="F157" s="109"/>
      <c r="G157" s="109"/>
      <c r="I157" s="94" t="s">
        <v>362</v>
      </c>
      <c r="J157" s="94" t="s">
        <v>15</v>
      </c>
      <c r="K157" s="95" t="s">
        <v>590</v>
      </c>
      <c r="L157" s="96">
        <f>(CX157*'EQUIP SUM (UNCLASS)'!M157)+(CY157*'EQUIP SUM (UNCLASS)'!N157)+(CZ157*'EQUIP SUM (UNCLASS)'!I157)+(DA157*'EQUIP SUM (UNCLASS)'!Q157)+(DB157*'EQUIP SUM (UNCLASS)'!E157)+(DC157*'EQUIP SUM (UNCLASS)'!H157)+(DD157*'EQUIP SUM (UNCLASS)'!D157)+(DE157*'EQUIP SUM (UNCLASS)'!F157)+(DF157*'EQUIP SUM (UNCLASS)'!G157)+(DG157*'EQUIP SUM (UNCLASS)'!J157)+(DH157*'EQUIP SUM (UNCLASS)'!L157)+(DI157*'EQUIP SUM (UNCLASS)'!K157)+(DJ157*'EQUIP SUM (UNCLASS)'!T157)</f>
        <v>0</v>
      </c>
      <c r="M157" s="55">
        <f>'EQUIP SUM (UNCLASS)'!R157+'EQUIP SUM (UNCLASS)'!S157</f>
        <v>0</v>
      </c>
      <c r="N157" s="85">
        <f>'EQUIP SUM (UNCLASS)'!R157</f>
        <v>0</v>
      </c>
      <c r="O157" s="85">
        <f>'EQUIP SUM (UNCLASS)'!S157:S319</f>
        <v>0</v>
      </c>
      <c r="P157" s="37">
        <v>0</v>
      </c>
      <c r="Q157" s="37">
        <v>0</v>
      </c>
      <c r="R157" s="85">
        <f t="shared" si="154"/>
        <v>0</v>
      </c>
      <c r="S157" s="85">
        <f t="shared" si="154"/>
        <v>0</v>
      </c>
      <c r="T157" s="85">
        <f t="shared" si="159"/>
        <v>0</v>
      </c>
      <c r="U157" s="55">
        <f t="shared" si="155"/>
        <v>0</v>
      </c>
      <c r="W157" s="37">
        <v>0</v>
      </c>
      <c r="X157" s="37">
        <v>0</v>
      </c>
      <c r="Y157" s="55">
        <f t="shared" si="160"/>
        <v>0</v>
      </c>
      <c r="AA157" s="34">
        <f>W157*'EQUIP SUM (UNCLASS)'!Z157</f>
        <v>0</v>
      </c>
      <c r="AB157" s="61">
        <f>X157*'EQUIP SUM (UNCLASS)'!Z157</f>
        <v>0</v>
      </c>
      <c r="AC157" s="34">
        <f>W157*'EQUIP SUM (UNCLASS)'!AA157</f>
        <v>0</v>
      </c>
      <c r="AD157" s="61">
        <f>X157*'EQUIP SUM (UNCLASS)'!AA157</f>
        <v>0</v>
      </c>
      <c r="AE157" s="34">
        <f>W157*'EQUIP SUM (UNCLASS)'!AB157</f>
        <v>0</v>
      </c>
      <c r="AF157" s="61">
        <f>X157*'EQUIP SUM (UNCLASS)'!AB157</f>
        <v>0</v>
      </c>
      <c r="AH157" s="34">
        <f>W157*'EQUIP SUM (UNCLASS)'!AC157</f>
        <v>0</v>
      </c>
      <c r="AI157" s="61">
        <f>X157*'EQUIP SUM (UNCLASS)'!AC157</f>
        <v>0</v>
      </c>
      <c r="AJ157" s="34">
        <f t="shared" si="156"/>
        <v>0</v>
      </c>
      <c r="AK157" s="61">
        <f t="shared" si="156"/>
        <v>0</v>
      </c>
      <c r="AL157" s="34">
        <f t="shared" si="157"/>
        <v>0</v>
      </c>
      <c r="AM157" s="61">
        <f t="shared" si="157"/>
        <v>0</v>
      </c>
      <c r="AO157" s="28">
        <f>W157*'EQUIP SUM (UNCLASS)'!AE157</f>
        <v>0</v>
      </c>
      <c r="AP157" s="61">
        <f>X157*'EQUIP SUM (UNCLASS)'!AE157</f>
        <v>0</v>
      </c>
      <c r="AQ157" s="28">
        <f>W157*'EQUIP SUM (UNCLASS)'!AF157</f>
        <v>0</v>
      </c>
      <c r="AR157" s="61">
        <f>X157*'EQUIP SUM (UNCLASS)'!AF157</f>
        <v>0</v>
      </c>
      <c r="AS157" s="28">
        <f>W157*'EQUIP SUM (UNCLASS)'!AG157</f>
        <v>0</v>
      </c>
      <c r="AT157" s="61">
        <f>X157*'EQUIP SUM (UNCLASS)'!AG157</f>
        <v>0</v>
      </c>
      <c r="AU157" s="28">
        <f>W157*'EQUIP SUM (UNCLASS)'!AH157</f>
        <v>0</v>
      </c>
      <c r="AV157" s="61">
        <f>X157*'EQUIP SUM (UNCLASS)'!AH157</f>
        <v>0</v>
      </c>
      <c r="AW157" s="28">
        <f>W157*'EQUIP SUM (UNCLASS)'!AI157/2000</f>
        <v>0</v>
      </c>
      <c r="AX157" s="61">
        <f>X157*'EQUIP SUM (UNCLASS)'!AI157/2000</f>
        <v>0</v>
      </c>
      <c r="AY157" s="28">
        <f>W157*'EQUIP SUM (UNCLASS)'!AJ157</f>
        <v>0</v>
      </c>
      <c r="AZ157" s="61">
        <f>X157*'EQUIP SUM (UNCLASS)'!AJ157</f>
        <v>0</v>
      </c>
      <c r="BA157" s="28">
        <f>W157*'EQUIP SUM (UNCLASS)'!AK157</f>
        <v>0</v>
      </c>
      <c r="BB157" s="61">
        <f>X157*'EQUIP SUM (UNCLASS)'!AK157</f>
        <v>0</v>
      </c>
      <c r="BC157" s="28">
        <f>W157*'EQUIP SUM (UNCLASS)'!AL157</f>
        <v>0</v>
      </c>
      <c r="BD157" s="61">
        <f>X157*'EQUIP SUM (UNCLASS)'!AL157</f>
        <v>0</v>
      </c>
      <c r="BE157" s="28">
        <f>W157*'EQUIP SUM (UNCLASS)'!AM157</f>
        <v>0</v>
      </c>
      <c r="BF157" s="61">
        <f>X157*'EQUIP SUM (UNCLASS)'!AM157</f>
        <v>0</v>
      </c>
      <c r="BH157" s="28">
        <f>Y157*'EQUIP SUM (UNCLASS)'!AO157</f>
        <v>0</v>
      </c>
      <c r="BI157" s="61">
        <f>Y157*'EQUIP SUM (UNCLASS)'!AP157</f>
        <v>0</v>
      </c>
      <c r="BJ157" s="28">
        <f>Y157*'EQUIP SUM (UNCLASS)'!AQ157</f>
        <v>0</v>
      </c>
      <c r="BK157" s="61">
        <f>Y157*'EQUIP SUM (UNCLASS)'!AR157</f>
        <v>0</v>
      </c>
      <c r="BL157" s="28">
        <f>Y157*'EQUIP SUM (UNCLASS)'!AS157</f>
        <v>0</v>
      </c>
      <c r="BM157" s="61">
        <f>Y157*'EQUIP SUM (UNCLASS)'!AT157</f>
        <v>0</v>
      </c>
      <c r="BO157" s="28">
        <f>W157*'EQUIP SUM (UNCLASS)'!AX157</f>
        <v>0</v>
      </c>
      <c r="BP157" s="61">
        <f>X157*'EQUIP SUM (UNCLASS)'!AX157</f>
        <v>0</v>
      </c>
      <c r="BQ157" s="28">
        <f>W157*'EQUIP SUM (UNCLASS)'!BB157</f>
        <v>0</v>
      </c>
      <c r="BR157" s="61">
        <f>X157*'EQUIP SUM (UNCLASS)'!BB157</f>
        <v>0</v>
      </c>
      <c r="CX157" s="37">
        <f t="shared" ref="CX157:DJ157" si="188">CX155</f>
        <v>0</v>
      </c>
      <c r="CY157" s="37">
        <f t="shared" si="188"/>
        <v>0</v>
      </c>
      <c r="CZ157" s="37">
        <f t="shared" si="188"/>
        <v>0</v>
      </c>
      <c r="DA157" s="37">
        <f t="shared" si="188"/>
        <v>0</v>
      </c>
      <c r="DB157" s="37">
        <f t="shared" si="188"/>
        <v>1</v>
      </c>
      <c r="DC157" s="37">
        <f t="shared" si="188"/>
        <v>0</v>
      </c>
      <c r="DD157" s="37">
        <f t="shared" si="188"/>
        <v>0</v>
      </c>
      <c r="DE157" s="37">
        <f t="shared" si="188"/>
        <v>0</v>
      </c>
      <c r="DF157" s="37">
        <f t="shared" si="188"/>
        <v>0</v>
      </c>
      <c r="DG157" s="37">
        <f t="shared" si="188"/>
        <v>0</v>
      </c>
      <c r="DH157" s="37">
        <f t="shared" si="188"/>
        <v>0</v>
      </c>
      <c r="DI157" s="37">
        <f t="shared" si="188"/>
        <v>0</v>
      </c>
      <c r="DJ157" s="37">
        <f t="shared" si="188"/>
        <v>0</v>
      </c>
      <c r="DL157" s="29">
        <f t="shared" si="179"/>
        <v>6</v>
      </c>
      <c r="DM157" s="29">
        <f t="shared" si="179"/>
        <v>18</v>
      </c>
      <c r="DN157" s="29">
        <f t="shared" si="179"/>
        <v>10</v>
      </c>
      <c r="DO157" s="29">
        <f t="shared" si="179"/>
        <v>12</v>
      </c>
    </row>
    <row r="158" spans="1:124" hidden="1" x14ac:dyDescent="0.25">
      <c r="A158" s="14"/>
      <c r="B158" s="109"/>
      <c r="C158" s="109"/>
      <c r="D158" s="109"/>
      <c r="E158" s="109"/>
      <c r="F158" s="109"/>
      <c r="G158" s="109"/>
      <c r="I158" s="94" t="s">
        <v>363</v>
      </c>
      <c r="J158" s="94" t="s">
        <v>16</v>
      </c>
      <c r="K158" s="95" t="s">
        <v>590</v>
      </c>
      <c r="L158" s="96">
        <f>(CX158*'EQUIP SUM (UNCLASS)'!M158)+(CY158*'EQUIP SUM (UNCLASS)'!N158)+(CZ158*'EQUIP SUM (UNCLASS)'!I158)+(DA158*'EQUIP SUM (UNCLASS)'!Q158)+(DB158*'EQUIP SUM (UNCLASS)'!E158)+(DC158*'EQUIP SUM (UNCLASS)'!H158)+(DD158*'EQUIP SUM (UNCLASS)'!D158)+(DE158*'EQUIP SUM (UNCLASS)'!F158)+(DF158*'EQUIP SUM (UNCLASS)'!G158)+(DG158*'EQUIP SUM (UNCLASS)'!J158)+(DH158*'EQUIP SUM (UNCLASS)'!L158)+(DI158*'EQUIP SUM (UNCLASS)'!K158)+(DJ158*'EQUIP SUM (UNCLASS)'!T158)</f>
        <v>0</v>
      </c>
      <c r="M158" s="55">
        <f>'EQUIP SUM (UNCLASS)'!R158+'EQUIP SUM (UNCLASS)'!S158</f>
        <v>0</v>
      </c>
      <c r="N158" s="85">
        <f>'EQUIP SUM (UNCLASS)'!R158</f>
        <v>0</v>
      </c>
      <c r="O158" s="85">
        <f>'EQUIP SUM (UNCLASS)'!S158:S320</f>
        <v>0</v>
      </c>
      <c r="P158" s="37">
        <v>0</v>
      </c>
      <c r="Q158" s="37">
        <v>0</v>
      </c>
      <c r="R158" s="85">
        <f t="shared" si="154"/>
        <v>0</v>
      </c>
      <c r="S158" s="85">
        <f t="shared" si="154"/>
        <v>0</v>
      </c>
      <c r="T158" s="85">
        <f t="shared" si="159"/>
        <v>0</v>
      </c>
      <c r="U158" s="55">
        <f t="shared" si="155"/>
        <v>0</v>
      </c>
      <c r="W158" s="37">
        <v>0</v>
      </c>
      <c r="X158" s="37">
        <v>0</v>
      </c>
      <c r="Y158" s="55">
        <f t="shared" si="160"/>
        <v>0</v>
      </c>
      <c r="AA158" s="34">
        <f>W158*'EQUIP SUM (UNCLASS)'!Z158</f>
        <v>0</v>
      </c>
      <c r="AB158" s="61">
        <f>X158*'EQUIP SUM (UNCLASS)'!Z158</f>
        <v>0</v>
      </c>
      <c r="AC158" s="34">
        <f>W158*'EQUIP SUM (UNCLASS)'!AA158</f>
        <v>0</v>
      </c>
      <c r="AD158" s="61">
        <f>X158*'EQUIP SUM (UNCLASS)'!AA158</f>
        <v>0</v>
      </c>
      <c r="AE158" s="34">
        <f>W158*'EQUIP SUM (UNCLASS)'!AB158</f>
        <v>0</v>
      </c>
      <c r="AF158" s="61">
        <f>X158*'EQUIP SUM (UNCLASS)'!AB158</f>
        <v>0</v>
      </c>
      <c r="AH158" s="34">
        <f>W158*'EQUIP SUM (UNCLASS)'!AC158</f>
        <v>0</v>
      </c>
      <c r="AI158" s="61">
        <f>X158*'EQUIP SUM (UNCLASS)'!AC158</f>
        <v>0</v>
      </c>
      <c r="AJ158" s="34">
        <f t="shared" si="156"/>
        <v>0</v>
      </c>
      <c r="AK158" s="61">
        <f t="shared" si="156"/>
        <v>0</v>
      </c>
      <c r="AL158" s="34">
        <f t="shared" si="157"/>
        <v>0</v>
      </c>
      <c r="AM158" s="61">
        <f t="shared" si="157"/>
        <v>0</v>
      </c>
      <c r="AO158" s="28">
        <f>W158*'EQUIP SUM (UNCLASS)'!AE158</f>
        <v>0</v>
      </c>
      <c r="AP158" s="61">
        <f>X158*'EQUIP SUM (UNCLASS)'!AE158</f>
        <v>0</v>
      </c>
      <c r="AQ158" s="28">
        <f>W158*'EQUIP SUM (UNCLASS)'!AF158</f>
        <v>0</v>
      </c>
      <c r="AR158" s="61">
        <f>X158*'EQUIP SUM (UNCLASS)'!AF158</f>
        <v>0</v>
      </c>
      <c r="AS158" s="28">
        <f>W158*'EQUIP SUM (UNCLASS)'!AG158</f>
        <v>0</v>
      </c>
      <c r="AT158" s="61">
        <f>X158*'EQUIP SUM (UNCLASS)'!AG158</f>
        <v>0</v>
      </c>
      <c r="AU158" s="28">
        <f>W158*'EQUIP SUM (UNCLASS)'!AH158</f>
        <v>0</v>
      </c>
      <c r="AV158" s="61">
        <f>X158*'EQUIP SUM (UNCLASS)'!AH158</f>
        <v>0</v>
      </c>
      <c r="AW158" s="28">
        <f>W158*'EQUIP SUM (UNCLASS)'!AI158/2000</f>
        <v>0</v>
      </c>
      <c r="AX158" s="61">
        <f>X158*'EQUIP SUM (UNCLASS)'!AI158/2000</f>
        <v>0</v>
      </c>
      <c r="AY158" s="28">
        <f>W158*'EQUIP SUM (UNCLASS)'!AJ158</f>
        <v>0</v>
      </c>
      <c r="AZ158" s="61">
        <f>X158*'EQUIP SUM (UNCLASS)'!AJ158</f>
        <v>0</v>
      </c>
      <c r="BA158" s="28">
        <f>W158*'EQUIP SUM (UNCLASS)'!AK158</f>
        <v>0</v>
      </c>
      <c r="BB158" s="61">
        <f>X158*'EQUIP SUM (UNCLASS)'!AK158</f>
        <v>0</v>
      </c>
      <c r="BC158" s="28">
        <f>W158*'EQUIP SUM (UNCLASS)'!AL158</f>
        <v>0</v>
      </c>
      <c r="BD158" s="61">
        <f>X158*'EQUIP SUM (UNCLASS)'!AL158</f>
        <v>0</v>
      </c>
      <c r="BE158" s="28">
        <f>W158*'EQUIP SUM (UNCLASS)'!AM158</f>
        <v>0</v>
      </c>
      <c r="BF158" s="61">
        <f>X158*'EQUIP SUM (UNCLASS)'!AM158</f>
        <v>0</v>
      </c>
      <c r="BH158" s="28">
        <f>Y158*'EQUIP SUM (UNCLASS)'!AO158</f>
        <v>0</v>
      </c>
      <c r="BI158" s="61">
        <f>Y158*'EQUIP SUM (UNCLASS)'!AP158</f>
        <v>0</v>
      </c>
      <c r="BJ158" s="28">
        <f>Y158*'EQUIP SUM (UNCLASS)'!AQ158</f>
        <v>0</v>
      </c>
      <c r="BK158" s="61">
        <f>Y158*'EQUIP SUM (UNCLASS)'!AR158</f>
        <v>0</v>
      </c>
      <c r="BL158" s="28">
        <f>Y158*'EQUIP SUM (UNCLASS)'!AS158</f>
        <v>0</v>
      </c>
      <c r="BM158" s="61">
        <f>Y158*'EQUIP SUM (UNCLASS)'!AT158</f>
        <v>0</v>
      </c>
      <c r="BO158" s="28">
        <f>W158*'EQUIP SUM (UNCLASS)'!AX158</f>
        <v>0</v>
      </c>
      <c r="BP158" s="61">
        <f>X158*'EQUIP SUM (UNCLASS)'!AX158</f>
        <v>0</v>
      </c>
      <c r="BQ158" s="28">
        <f>W158*'EQUIP SUM (UNCLASS)'!BB158</f>
        <v>0</v>
      </c>
      <c r="BR158" s="61">
        <f>X158*'EQUIP SUM (UNCLASS)'!BB158</f>
        <v>0</v>
      </c>
      <c r="CX158" s="37">
        <f t="shared" ref="CX158:DJ158" si="189">CX157</f>
        <v>0</v>
      </c>
      <c r="CY158" s="37">
        <f t="shared" si="189"/>
        <v>0</v>
      </c>
      <c r="CZ158" s="37">
        <f t="shared" si="189"/>
        <v>0</v>
      </c>
      <c r="DA158" s="37">
        <f t="shared" si="189"/>
        <v>0</v>
      </c>
      <c r="DB158" s="37">
        <f t="shared" si="189"/>
        <v>1</v>
      </c>
      <c r="DC158" s="37">
        <f t="shared" si="189"/>
        <v>0</v>
      </c>
      <c r="DD158" s="37">
        <f t="shared" si="189"/>
        <v>0</v>
      </c>
      <c r="DE158" s="37">
        <f t="shared" si="189"/>
        <v>0</v>
      </c>
      <c r="DF158" s="37">
        <f t="shared" si="189"/>
        <v>0</v>
      </c>
      <c r="DG158" s="37">
        <f t="shared" si="189"/>
        <v>0</v>
      </c>
      <c r="DH158" s="37">
        <f t="shared" si="189"/>
        <v>0</v>
      </c>
      <c r="DI158" s="37">
        <f t="shared" si="189"/>
        <v>0</v>
      </c>
      <c r="DJ158" s="37">
        <f t="shared" si="189"/>
        <v>0</v>
      </c>
      <c r="DL158" s="29">
        <f t="shared" si="179"/>
        <v>6</v>
      </c>
      <c r="DM158" s="29">
        <f t="shared" si="179"/>
        <v>18</v>
      </c>
      <c r="DN158" s="29">
        <f t="shared" si="179"/>
        <v>10</v>
      </c>
      <c r="DO158" s="29">
        <f t="shared" si="179"/>
        <v>12</v>
      </c>
    </row>
    <row r="159" spans="1:124" hidden="1" x14ac:dyDescent="0.25">
      <c r="A159" s="14"/>
      <c r="B159" s="109"/>
      <c r="C159" s="109"/>
      <c r="D159" s="109"/>
      <c r="E159" s="109"/>
      <c r="F159" s="109"/>
      <c r="G159" s="109"/>
      <c r="I159" s="94" t="s">
        <v>364</v>
      </c>
      <c r="J159" s="94" t="s">
        <v>17</v>
      </c>
      <c r="K159" s="95" t="s">
        <v>590</v>
      </c>
      <c r="L159" s="96">
        <f>(CX159*'EQUIP SUM (UNCLASS)'!M159)+(CY159*'EQUIP SUM (UNCLASS)'!N159)+(CZ159*'EQUIP SUM (UNCLASS)'!I159)+(DA159*'EQUIP SUM (UNCLASS)'!Q159)+(DB159*'EQUIP SUM (UNCLASS)'!E159)+(DC159*'EQUIP SUM (UNCLASS)'!H159)+(DD159*'EQUIP SUM (UNCLASS)'!D159)+(DE159*'EQUIP SUM (UNCLASS)'!F159)+(DF159*'EQUIP SUM (UNCLASS)'!G159)+(DG159*'EQUIP SUM (UNCLASS)'!J159)+(DH159*'EQUIP SUM (UNCLASS)'!L159)+(DI159*'EQUIP SUM (UNCLASS)'!K159)+(DJ159*'EQUIP SUM (UNCLASS)'!T159)</f>
        <v>0</v>
      </c>
      <c r="M159" s="55">
        <f>'EQUIP SUM (UNCLASS)'!R159+'EQUIP SUM (UNCLASS)'!S159</f>
        <v>0</v>
      </c>
      <c r="N159" s="85">
        <f>'EQUIP SUM (UNCLASS)'!R159</f>
        <v>0</v>
      </c>
      <c r="O159" s="85">
        <f>'EQUIP SUM (UNCLASS)'!S159:S321</f>
        <v>0</v>
      </c>
      <c r="P159" s="37">
        <v>0</v>
      </c>
      <c r="Q159" s="37">
        <v>0</v>
      </c>
      <c r="R159" s="85">
        <f t="shared" si="154"/>
        <v>0</v>
      </c>
      <c r="S159" s="85">
        <f t="shared" si="154"/>
        <v>0</v>
      </c>
      <c r="T159" s="85">
        <f t="shared" si="159"/>
        <v>0</v>
      </c>
      <c r="U159" s="55">
        <f t="shared" si="155"/>
        <v>0</v>
      </c>
      <c r="W159" s="37">
        <v>0</v>
      </c>
      <c r="X159" s="37">
        <v>0</v>
      </c>
      <c r="Y159" s="55">
        <f t="shared" si="160"/>
        <v>0</v>
      </c>
      <c r="AA159" s="34">
        <f>W159*'EQUIP SUM (UNCLASS)'!Z159</f>
        <v>0</v>
      </c>
      <c r="AB159" s="61">
        <f>X159*'EQUIP SUM (UNCLASS)'!Z159</f>
        <v>0</v>
      </c>
      <c r="AC159" s="34">
        <f>W159*'EQUIP SUM (UNCLASS)'!AA159</f>
        <v>0</v>
      </c>
      <c r="AD159" s="61">
        <f>X159*'EQUIP SUM (UNCLASS)'!AA159</f>
        <v>0</v>
      </c>
      <c r="AE159" s="34">
        <f>W159*'EQUIP SUM (UNCLASS)'!AB159</f>
        <v>0</v>
      </c>
      <c r="AF159" s="61">
        <f>X159*'EQUIP SUM (UNCLASS)'!AB159</f>
        <v>0</v>
      </c>
      <c r="AH159" s="34">
        <f>W159*'EQUIP SUM (UNCLASS)'!AC159</f>
        <v>0</v>
      </c>
      <c r="AI159" s="61">
        <f>X159*'EQUIP SUM (UNCLASS)'!AC159</f>
        <v>0</v>
      </c>
      <c r="AJ159" s="34">
        <f t="shared" si="156"/>
        <v>0</v>
      </c>
      <c r="AK159" s="61">
        <f t="shared" si="156"/>
        <v>0</v>
      </c>
      <c r="AL159" s="34">
        <f t="shared" si="157"/>
        <v>0</v>
      </c>
      <c r="AM159" s="61">
        <f t="shared" si="157"/>
        <v>0</v>
      </c>
      <c r="AO159" s="28">
        <f>W159*'EQUIP SUM (UNCLASS)'!AE159</f>
        <v>0</v>
      </c>
      <c r="AP159" s="61">
        <f>X159*'EQUIP SUM (UNCLASS)'!AE159</f>
        <v>0</v>
      </c>
      <c r="AQ159" s="28">
        <f>W159*'EQUIP SUM (UNCLASS)'!AF159</f>
        <v>0</v>
      </c>
      <c r="AR159" s="61">
        <f>X159*'EQUIP SUM (UNCLASS)'!AF159</f>
        <v>0</v>
      </c>
      <c r="AS159" s="28">
        <f>W159*'EQUIP SUM (UNCLASS)'!AG159</f>
        <v>0</v>
      </c>
      <c r="AT159" s="61">
        <f>X159*'EQUIP SUM (UNCLASS)'!AG159</f>
        <v>0</v>
      </c>
      <c r="AU159" s="28">
        <f>W159*'EQUIP SUM (UNCLASS)'!AH159</f>
        <v>0</v>
      </c>
      <c r="AV159" s="61">
        <f>X159*'EQUIP SUM (UNCLASS)'!AH159</f>
        <v>0</v>
      </c>
      <c r="AW159" s="28">
        <f>W159*'EQUIP SUM (UNCLASS)'!AI159/2000</f>
        <v>0</v>
      </c>
      <c r="AX159" s="61">
        <f>X159*'EQUIP SUM (UNCLASS)'!AI159/2000</f>
        <v>0</v>
      </c>
      <c r="AY159" s="28">
        <f>W159*'EQUIP SUM (UNCLASS)'!AJ159</f>
        <v>0</v>
      </c>
      <c r="AZ159" s="61">
        <f>X159*'EQUIP SUM (UNCLASS)'!AJ159</f>
        <v>0</v>
      </c>
      <c r="BA159" s="28">
        <f>W159*'EQUIP SUM (UNCLASS)'!AK159</f>
        <v>0</v>
      </c>
      <c r="BB159" s="61">
        <f>X159*'EQUIP SUM (UNCLASS)'!AK159</f>
        <v>0</v>
      </c>
      <c r="BC159" s="28">
        <f>W159*'EQUIP SUM (UNCLASS)'!AL159</f>
        <v>0</v>
      </c>
      <c r="BD159" s="61">
        <f>X159*'EQUIP SUM (UNCLASS)'!AL159</f>
        <v>0</v>
      </c>
      <c r="BE159" s="28">
        <f>W159*'EQUIP SUM (UNCLASS)'!AM159</f>
        <v>0</v>
      </c>
      <c r="BF159" s="61">
        <f>X159*'EQUIP SUM (UNCLASS)'!AM159</f>
        <v>0</v>
      </c>
      <c r="BH159" s="28">
        <f>Y159*'EQUIP SUM (UNCLASS)'!AO159</f>
        <v>0</v>
      </c>
      <c r="BI159" s="61">
        <f>Y159*'EQUIP SUM (UNCLASS)'!AP159</f>
        <v>0</v>
      </c>
      <c r="BJ159" s="28">
        <f>Y159*'EQUIP SUM (UNCLASS)'!AQ159</f>
        <v>0</v>
      </c>
      <c r="BK159" s="61">
        <f>Y159*'EQUIP SUM (UNCLASS)'!AR159</f>
        <v>0</v>
      </c>
      <c r="BL159" s="28">
        <f>Y159*'EQUIP SUM (UNCLASS)'!AS159</f>
        <v>0</v>
      </c>
      <c r="BM159" s="61">
        <f>Y159*'EQUIP SUM (UNCLASS)'!AT159</f>
        <v>0</v>
      </c>
      <c r="BO159" s="28">
        <f>W159*'EQUIP SUM (UNCLASS)'!AX159</f>
        <v>0</v>
      </c>
      <c r="BP159" s="61">
        <f>X159*'EQUIP SUM (UNCLASS)'!AX159</f>
        <v>0</v>
      </c>
      <c r="BQ159" s="28">
        <f>W159*'EQUIP SUM (UNCLASS)'!BB159</f>
        <v>0</v>
      </c>
      <c r="BR159" s="61">
        <f>X159*'EQUIP SUM (UNCLASS)'!BB159</f>
        <v>0</v>
      </c>
      <c r="CX159" s="37">
        <f t="shared" ref="CX159:DJ159" si="190">CX157</f>
        <v>0</v>
      </c>
      <c r="CY159" s="37">
        <f t="shared" si="190"/>
        <v>0</v>
      </c>
      <c r="CZ159" s="37">
        <f t="shared" si="190"/>
        <v>0</v>
      </c>
      <c r="DA159" s="37">
        <f t="shared" si="190"/>
        <v>0</v>
      </c>
      <c r="DB159" s="37">
        <f t="shared" si="190"/>
        <v>1</v>
      </c>
      <c r="DC159" s="37">
        <f t="shared" si="190"/>
        <v>0</v>
      </c>
      <c r="DD159" s="37">
        <f t="shared" si="190"/>
        <v>0</v>
      </c>
      <c r="DE159" s="37">
        <f t="shared" si="190"/>
        <v>0</v>
      </c>
      <c r="DF159" s="37">
        <f t="shared" si="190"/>
        <v>0</v>
      </c>
      <c r="DG159" s="37">
        <f t="shared" si="190"/>
        <v>0</v>
      </c>
      <c r="DH159" s="37">
        <f t="shared" si="190"/>
        <v>0</v>
      </c>
      <c r="DI159" s="37">
        <f t="shared" si="190"/>
        <v>0</v>
      </c>
      <c r="DJ159" s="37">
        <f t="shared" si="190"/>
        <v>0</v>
      </c>
      <c r="DL159" s="29">
        <f t="shared" si="179"/>
        <v>6</v>
      </c>
      <c r="DM159" s="29">
        <f t="shared" si="179"/>
        <v>18</v>
      </c>
      <c r="DN159" s="29">
        <f t="shared" si="179"/>
        <v>10</v>
      </c>
      <c r="DO159" s="29">
        <f t="shared" si="179"/>
        <v>12</v>
      </c>
    </row>
    <row r="160" spans="1:124" hidden="1" x14ac:dyDescent="0.25">
      <c r="A160" s="14"/>
      <c r="B160" s="109"/>
      <c r="C160" s="109"/>
      <c r="D160" s="109"/>
      <c r="E160" s="109"/>
      <c r="F160" s="109"/>
      <c r="G160" s="109"/>
      <c r="I160" s="94" t="s">
        <v>365</v>
      </c>
      <c r="J160" s="94" t="s">
        <v>18</v>
      </c>
      <c r="K160" s="95" t="s">
        <v>590</v>
      </c>
      <c r="L160" s="96">
        <f>(CX160*'EQUIP SUM (UNCLASS)'!M160)+(CY160*'EQUIP SUM (UNCLASS)'!N160)+(CZ160*'EQUIP SUM (UNCLASS)'!I160)+(DA160*'EQUIP SUM (UNCLASS)'!Q160)+(DB160*'EQUIP SUM (UNCLASS)'!E160)+(DC160*'EQUIP SUM (UNCLASS)'!H160)+(DD160*'EQUIP SUM (UNCLASS)'!D160)+(DE160*'EQUIP SUM (UNCLASS)'!F160)+(DF160*'EQUIP SUM (UNCLASS)'!G160)+(DG160*'EQUIP SUM (UNCLASS)'!J160)+(DH160*'EQUIP SUM (UNCLASS)'!L160)+(DI160*'EQUIP SUM (UNCLASS)'!K160)+(DJ160*'EQUIP SUM (UNCLASS)'!T160)</f>
        <v>0</v>
      </c>
      <c r="M160" s="55">
        <f>'EQUIP SUM (UNCLASS)'!R160+'EQUIP SUM (UNCLASS)'!S160</f>
        <v>0</v>
      </c>
      <c r="N160" s="85">
        <f>'EQUIP SUM (UNCLASS)'!R160</f>
        <v>0</v>
      </c>
      <c r="O160" s="85">
        <f>'EQUIP SUM (UNCLASS)'!S160:S322</f>
        <v>0</v>
      </c>
      <c r="P160" s="37">
        <v>0</v>
      </c>
      <c r="Q160" s="37">
        <v>0</v>
      </c>
      <c r="R160" s="85">
        <f t="shared" si="154"/>
        <v>0</v>
      </c>
      <c r="S160" s="85">
        <f t="shared" si="154"/>
        <v>0</v>
      </c>
      <c r="T160" s="85">
        <f t="shared" si="159"/>
        <v>0</v>
      </c>
      <c r="U160" s="55">
        <f t="shared" si="155"/>
        <v>0</v>
      </c>
      <c r="W160" s="37">
        <v>0</v>
      </c>
      <c r="X160" s="37">
        <v>0</v>
      </c>
      <c r="Y160" s="55">
        <f t="shared" si="160"/>
        <v>0</v>
      </c>
      <c r="AA160" s="34">
        <f>W160*'EQUIP SUM (UNCLASS)'!Z160</f>
        <v>0</v>
      </c>
      <c r="AB160" s="61">
        <f>X160*'EQUIP SUM (UNCLASS)'!Z160</f>
        <v>0</v>
      </c>
      <c r="AC160" s="34">
        <f>W160*'EQUIP SUM (UNCLASS)'!AA160</f>
        <v>0</v>
      </c>
      <c r="AD160" s="61">
        <f>X160*'EQUIP SUM (UNCLASS)'!AA160</f>
        <v>0</v>
      </c>
      <c r="AE160" s="34">
        <f>W160*'EQUIP SUM (UNCLASS)'!AB160</f>
        <v>0</v>
      </c>
      <c r="AF160" s="61">
        <f>X160*'EQUIP SUM (UNCLASS)'!AB160</f>
        <v>0</v>
      </c>
      <c r="AH160" s="34">
        <f>W160*'EQUIP SUM (UNCLASS)'!AC160</f>
        <v>0</v>
      </c>
      <c r="AI160" s="61">
        <f>X160*'EQUIP SUM (UNCLASS)'!AC160</f>
        <v>0</v>
      </c>
      <c r="AJ160" s="34">
        <f t="shared" si="156"/>
        <v>0</v>
      </c>
      <c r="AK160" s="61">
        <f t="shared" si="156"/>
        <v>0</v>
      </c>
      <c r="AL160" s="34">
        <f t="shared" si="157"/>
        <v>0</v>
      </c>
      <c r="AM160" s="61">
        <f t="shared" si="157"/>
        <v>0</v>
      </c>
      <c r="AO160" s="28">
        <f>W160*'EQUIP SUM (UNCLASS)'!AE160</f>
        <v>0</v>
      </c>
      <c r="AP160" s="61">
        <f>X160*'EQUIP SUM (UNCLASS)'!AE160</f>
        <v>0</v>
      </c>
      <c r="AQ160" s="28">
        <f>W160*'EQUIP SUM (UNCLASS)'!AF160</f>
        <v>0</v>
      </c>
      <c r="AR160" s="61">
        <f>X160*'EQUIP SUM (UNCLASS)'!AF160</f>
        <v>0</v>
      </c>
      <c r="AS160" s="28">
        <f>W160*'EQUIP SUM (UNCLASS)'!AG160</f>
        <v>0</v>
      </c>
      <c r="AT160" s="61">
        <f>X160*'EQUIP SUM (UNCLASS)'!AG160</f>
        <v>0</v>
      </c>
      <c r="AU160" s="28">
        <f>W160*'EQUIP SUM (UNCLASS)'!AH160</f>
        <v>0</v>
      </c>
      <c r="AV160" s="61">
        <f>X160*'EQUIP SUM (UNCLASS)'!AH160</f>
        <v>0</v>
      </c>
      <c r="AW160" s="28">
        <f>W160*'EQUIP SUM (UNCLASS)'!AI160/2000</f>
        <v>0</v>
      </c>
      <c r="AX160" s="61">
        <f>X160*'EQUIP SUM (UNCLASS)'!AI160/2000</f>
        <v>0</v>
      </c>
      <c r="AY160" s="28">
        <f>W160*'EQUIP SUM (UNCLASS)'!AJ160</f>
        <v>0</v>
      </c>
      <c r="AZ160" s="61">
        <f>X160*'EQUIP SUM (UNCLASS)'!AJ160</f>
        <v>0</v>
      </c>
      <c r="BA160" s="28">
        <f>W160*'EQUIP SUM (UNCLASS)'!AK160</f>
        <v>0</v>
      </c>
      <c r="BB160" s="61">
        <f>X160*'EQUIP SUM (UNCLASS)'!AK160</f>
        <v>0</v>
      </c>
      <c r="BC160" s="28">
        <f>W160*'EQUIP SUM (UNCLASS)'!AL160</f>
        <v>0</v>
      </c>
      <c r="BD160" s="61">
        <f>X160*'EQUIP SUM (UNCLASS)'!AL160</f>
        <v>0</v>
      </c>
      <c r="BE160" s="28">
        <f>W160*'EQUIP SUM (UNCLASS)'!AM160</f>
        <v>0</v>
      </c>
      <c r="BF160" s="61">
        <f>X160*'EQUIP SUM (UNCLASS)'!AM160</f>
        <v>0</v>
      </c>
      <c r="BH160" s="28">
        <f>Y160*'EQUIP SUM (UNCLASS)'!AO160</f>
        <v>0</v>
      </c>
      <c r="BI160" s="61">
        <f>Y160*'EQUIP SUM (UNCLASS)'!AP160</f>
        <v>0</v>
      </c>
      <c r="BJ160" s="28">
        <f>Y160*'EQUIP SUM (UNCLASS)'!AQ160</f>
        <v>0</v>
      </c>
      <c r="BK160" s="61">
        <f>Y160*'EQUIP SUM (UNCLASS)'!AR160</f>
        <v>0</v>
      </c>
      <c r="BL160" s="28">
        <f>Y160*'EQUIP SUM (UNCLASS)'!AS160</f>
        <v>0</v>
      </c>
      <c r="BM160" s="61">
        <f>Y160*'EQUIP SUM (UNCLASS)'!AT160</f>
        <v>0</v>
      </c>
      <c r="BO160" s="28">
        <f>W160*'EQUIP SUM (UNCLASS)'!AX160</f>
        <v>0</v>
      </c>
      <c r="BP160" s="61">
        <f>X160*'EQUIP SUM (UNCLASS)'!AX160</f>
        <v>0</v>
      </c>
      <c r="BQ160" s="28">
        <f>W160*'EQUIP SUM (UNCLASS)'!BB160</f>
        <v>0</v>
      </c>
      <c r="BR160" s="61">
        <f>X160*'EQUIP SUM (UNCLASS)'!BB160</f>
        <v>0</v>
      </c>
      <c r="CX160" s="37">
        <f t="shared" ref="CX160:DJ160" si="191">CX159</f>
        <v>0</v>
      </c>
      <c r="CY160" s="37">
        <f t="shared" si="191"/>
        <v>0</v>
      </c>
      <c r="CZ160" s="37">
        <f t="shared" si="191"/>
        <v>0</v>
      </c>
      <c r="DA160" s="37">
        <f t="shared" si="191"/>
        <v>0</v>
      </c>
      <c r="DB160" s="37">
        <f t="shared" si="191"/>
        <v>1</v>
      </c>
      <c r="DC160" s="37">
        <f t="shared" si="191"/>
        <v>0</v>
      </c>
      <c r="DD160" s="37">
        <f t="shared" si="191"/>
        <v>0</v>
      </c>
      <c r="DE160" s="37">
        <f t="shared" si="191"/>
        <v>0</v>
      </c>
      <c r="DF160" s="37">
        <f t="shared" si="191"/>
        <v>0</v>
      </c>
      <c r="DG160" s="37">
        <f t="shared" si="191"/>
        <v>0</v>
      </c>
      <c r="DH160" s="37">
        <f t="shared" si="191"/>
        <v>0</v>
      </c>
      <c r="DI160" s="37">
        <f t="shared" si="191"/>
        <v>0</v>
      </c>
      <c r="DJ160" s="37">
        <f t="shared" si="191"/>
        <v>0</v>
      </c>
      <c r="DL160" s="29">
        <f t="shared" si="179"/>
        <v>6</v>
      </c>
      <c r="DM160" s="29">
        <f t="shared" si="179"/>
        <v>18</v>
      </c>
      <c r="DN160" s="29">
        <f t="shared" si="179"/>
        <v>10</v>
      </c>
      <c r="DO160" s="29">
        <f t="shared" si="179"/>
        <v>12</v>
      </c>
    </row>
    <row r="161" spans="1:124" hidden="1" x14ac:dyDescent="0.25">
      <c r="A161" s="14"/>
      <c r="B161" s="109"/>
      <c r="C161" s="109"/>
      <c r="D161" s="109"/>
      <c r="E161" s="109"/>
      <c r="F161" s="109"/>
      <c r="G161" s="109"/>
      <c r="I161" s="94" t="s">
        <v>366</v>
      </c>
      <c r="J161" s="94" t="s">
        <v>19</v>
      </c>
      <c r="K161" s="95" t="s">
        <v>590</v>
      </c>
      <c r="L161" s="96">
        <f>(CX161*'EQUIP SUM (UNCLASS)'!M161)+(CY161*'EQUIP SUM (UNCLASS)'!N161)+(CZ161*'EQUIP SUM (UNCLASS)'!I161)+(DA161*'EQUIP SUM (UNCLASS)'!Q161)+(DB161*'EQUIP SUM (UNCLASS)'!E161)+(DC161*'EQUIP SUM (UNCLASS)'!H161)+(DD161*'EQUIP SUM (UNCLASS)'!D161)+(DE161*'EQUIP SUM (UNCLASS)'!F161)+(DF161*'EQUIP SUM (UNCLASS)'!G161)+(DG161*'EQUIP SUM (UNCLASS)'!J161)+(DH161*'EQUIP SUM (UNCLASS)'!L161)+(DI161*'EQUIP SUM (UNCLASS)'!K161)+(DJ161*'EQUIP SUM (UNCLASS)'!T161)</f>
        <v>0</v>
      </c>
      <c r="M161" s="55">
        <f>'EQUIP SUM (UNCLASS)'!R161+'EQUIP SUM (UNCLASS)'!S161</f>
        <v>0</v>
      </c>
      <c r="N161" s="85">
        <f>'EQUIP SUM (UNCLASS)'!R161</f>
        <v>0</v>
      </c>
      <c r="O161" s="85">
        <f>'EQUIP SUM (UNCLASS)'!S161:S323</f>
        <v>0</v>
      </c>
      <c r="P161" s="37">
        <v>0</v>
      </c>
      <c r="Q161" s="37">
        <v>0</v>
      </c>
      <c r="R161" s="85">
        <f t="shared" si="154"/>
        <v>0</v>
      </c>
      <c r="S161" s="85">
        <f t="shared" si="154"/>
        <v>0</v>
      </c>
      <c r="T161" s="85">
        <f t="shared" si="159"/>
        <v>0</v>
      </c>
      <c r="U161" s="55">
        <f t="shared" si="155"/>
        <v>0</v>
      </c>
      <c r="W161" s="37">
        <v>0</v>
      </c>
      <c r="X161" s="37">
        <v>0</v>
      </c>
      <c r="Y161" s="55">
        <f t="shared" si="160"/>
        <v>0</v>
      </c>
      <c r="AA161" s="34">
        <f>W161*'EQUIP SUM (UNCLASS)'!Z161</f>
        <v>0</v>
      </c>
      <c r="AB161" s="61">
        <f>X161*'EQUIP SUM (UNCLASS)'!Z161</f>
        <v>0</v>
      </c>
      <c r="AC161" s="34">
        <f>W161*'EQUIP SUM (UNCLASS)'!AA161</f>
        <v>0</v>
      </c>
      <c r="AD161" s="61">
        <f>X161*'EQUIP SUM (UNCLASS)'!AA161</f>
        <v>0</v>
      </c>
      <c r="AE161" s="34">
        <f>W161*'EQUIP SUM (UNCLASS)'!AB161</f>
        <v>0</v>
      </c>
      <c r="AF161" s="61">
        <f>X161*'EQUIP SUM (UNCLASS)'!AB161</f>
        <v>0</v>
      </c>
      <c r="AH161" s="34">
        <f>W161*'EQUIP SUM (UNCLASS)'!AC161</f>
        <v>0</v>
      </c>
      <c r="AI161" s="61">
        <f>X161*'EQUIP SUM (UNCLASS)'!AC161</f>
        <v>0</v>
      </c>
      <c r="AJ161" s="34">
        <f t="shared" si="156"/>
        <v>0</v>
      </c>
      <c r="AK161" s="61">
        <f t="shared" si="156"/>
        <v>0</v>
      </c>
      <c r="AL161" s="34">
        <f t="shared" si="157"/>
        <v>0</v>
      </c>
      <c r="AM161" s="61">
        <f t="shared" si="157"/>
        <v>0</v>
      </c>
      <c r="AO161" s="28">
        <f>W161*'EQUIP SUM (UNCLASS)'!AE161</f>
        <v>0</v>
      </c>
      <c r="AP161" s="61">
        <f>X161*'EQUIP SUM (UNCLASS)'!AE161</f>
        <v>0</v>
      </c>
      <c r="AQ161" s="28">
        <f>W161*'EQUIP SUM (UNCLASS)'!AF161</f>
        <v>0</v>
      </c>
      <c r="AR161" s="61">
        <f>X161*'EQUIP SUM (UNCLASS)'!AF161</f>
        <v>0</v>
      </c>
      <c r="AS161" s="28">
        <f>W161*'EQUIP SUM (UNCLASS)'!AG161</f>
        <v>0</v>
      </c>
      <c r="AT161" s="61">
        <f>X161*'EQUIP SUM (UNCLASS)'!AG161</f>
        <v>0</v>
      </c>
      <c r="AU161" s="28">
        <f>W161*'EQUIP SUM (UNCLASS)'!AH161</f>
        <v>0</v>
      </c>
      <c r="AV161" s="61">
        <f>X161*'EQUIP SUM (UNCLASS)'!AH161</f>
        <v>0</v>
      </c>
      <c r="AW161" s="28">
        <f>W161*'EQUIP SUM (UNCLASS)'!AI161/2000</f>
        <v>0</v>
      </c>
      <c r="AX161" s="61">
        <f>X161*'EQUIP SUM (UNCLASS)'!AI161/2000</f>
        <v>0</v>
      </c>
      <c r="AY161" s="28">
        <f>W161*'EQUIP SUM (UNCLASS)'!AJ161</f>
        <v>0</v>
      </c>
      <c r="AZ161" s="61">
        <f>X161*'EQUIP SUM (UNCLASS)'!AJ161</f>
        <v>0</v>
      </c>
      <c r="BA161" s="28">
        <f>W161*'EQUIP SUM (UNCLASS)'!AK161</f>
        <v>0</v>
      </c>
      <c r="BB161" s="61">
        <f>X161*'EQUIP SUM (UNCLASS)'!AK161</f>
        <v>0</v>
      </c>
      <c r="BC161" s="28">
        <f>W161*'EQUIP SUM (UNCLASS)'!AL161</f>
        <v>0</v>
      </c>
      <c r="BD161" s="61">
        <f>X161*'EQUIP SUM (UNCLASS)'!AL161</f>
        <v>0</v>
      </c>
      <c r="BE161" s="28">
        <f>W161*'EQUIP SUM (UNCLASS)'!AM161</f>
        <v>0</v>
      </c>
      <c r="BF161" s="61">
        <f>X161*'EQUIP SUM (UNCLASS)'!AM161</f>
        <v>0</v>
      </c>
      <c r="BH161" s="28">
        <f>Y161*'EQUIP SUM (UNCLASS)'!AO161</f>
        <v>0</v>
      </c>
      <c r="BI161" s="61">
        <f>Y161*'EQUIP SUM (UNCLASS)'!AP161</f>
        <v>0</v>
      </c>
      <c r="BJ161" s="28">
        <f>Y161*'EQUIP SUM (UNCLASS)'!AQ161</f>
        <v>0</v>
      </c>
      <c r="BK161" s="61">
        <f>Y161*'EQUIP SUM (UNCLASS)'!AR161</f>
        <v>0</v>
      </c>
      <c r="BL161" s="28">
        <f>Y161*'EQUIP SUM (UNCLASS)'!AS161</f>
        <v>0</v>
      </c>
      <c r="BM161" s="61">
        <f>Y161*'EQUIP SUM (UNCLASS)'!AT161</f>
        <v>0</v>
      </c>
      <c r="BO161" s="28">
        <f>W161*'EQUIP SUM (UNCLASS)'!AX161</f>
        <v>0</v>
      </c>
      <c r="BP161" s="61">
        <f>X161*'EQUIP SUM (UNCLASS)'!AX161</f>
        <v>0</v>
      </c>
      <c r="BQ161" s="28">
        <f>W161*'EQUIP SUM (UNCLASS)'!BB161</f>
        <v>0</v>
      </c>
      <c r="BR161" s="61">
        <f>X161*'EQUIP SUM (UNCLASS)'!BB161</f>
        <v>0</v>
      </c>
      <c r="CX161" s="37">
        <f t="shared" ref="CX161:DJ161" si="192">CX159</f>
        <v>0</v>
      </c>
      <c r="CY161" s="37">
        <f t="shared" si="192"/>
        <v>0</v>
      </c>
      <c r="CZ161" s="37">
        <f t="shared" si="192"/>
        <v>0</v>
      </c>
      <c r="DA161" s="37">
        <f t="shared" si="192"/>
        <v>0</v>
      </c>
      <c r="DB161" s="37">
        <f t="shared" si="192"/>
        <v>1</v>
      </c>
      <c r="DC161" s="37">
        <f t="shared" si="192"/>
        <v>0</v>
      </c>
      <c r="DD161" s="37">
        <f t="shared" si="192"/>
        <v>0</v>
      </c>
      <c r="DE161" s="37">
        <f t="shared" si="192"/>
        <v>0</v>
      </c>
      <c r="DF161" s="37">
        <f t="shared" si="192"/>
        <v>0</v>
      </c>
      <c r="DG161" s="37">
        <f t="shared" si="192"/>
        <v>0</v>
      </c>
      <c r="DH161" s="37">
        <f t="shared" si="192"/>
        <v>0</v>
      </c>
      <c r="DI161" s="37">
        <f t="shared" si="192"/>
        <v>0</v>
      </c>
      <c r="DJ161" s="37">
        <f t="shared" si="192"/>
        <v>0</v>
      </c>
      <c r="DL161" s="29">
        <f t="shared" si="179"/>
        <v>6</v>
      </c>
      <c r="DM161" s="29">
        <f t="shared" si="179"/>
        <v>18</v>
      </c>
      <c r="DN161" s="29">
        <f t="shared" si="179"/>
        <v>10</v>
      </c>
      <c r="DO161" s="29">
        <f t="shared" si="179"/>
        <v>12</v>
      </c>
    </row>
    <row r="162" spans="1:124" hidden="1" x14ac:dyDescent="0.25">
      <c r="A162" s="14"/>
      <c r="B162" s="109"/>
      <c r="C162" s="109"/>
      <c r="D162" s="109"/>
      <c r="E162" s="109"/>
      <c r="F162" s="109"/>
      <c r="G162" s="109"/>
      <c r="I162" s="94" t="s">
        <v>367</v>
      </c>
      <c r="J162" s="94" t="s">
        <v>0</v>
      </c>
      <c r="K162" s="95" t="s">
        <v>590</v>
      </c>
      <c r="L162" s="96">
        <f>(CX162*'EQUIP SUM (UNCLASS)'!M162)+(CY162*'EQUIP SUM (UNCLASS)'!N162)+(CZ162*'EQUIP SUM (UNCLASS)'!I162)+(DA162*'EQUIP SUM (UNCLASS)'!Q162)+(DB162*'EQUIP SUM (UNCLASS)'!E162)+(DC162*'EQUIP SUM (UNCLASS)'!H162)+(DD162*'EQUIP SUM (UNCLASS)'!D162)+(DE162*'EQUIP SUM (UNCLASS)'!F162)+(DF162*'EQUIP SUM (UNCLASS)'!G162)+(DG162*'EQUIP SUM (UNCLASS)'!J162)+(DH162*'EQUIP SUM (UNCLASS)'!L162)+(DI162*'EQUIP SUM (UNCLASS)'!K162)+(DJ162*'EQUIP SUM (UNCLASS)'!T162)</f>
        <v>0</v>
      </c>
      <c r="M162" s="55">
        <f>'EQUIP SUM (UNCLASS)'!R162+'EQUIP SUM (UNCLASS)'!S162</f>
        <v>0</v>
      </c>
      <c r="N162" s="85">
        <f>'EQUIP SUM (UNCLASS)'!R162</f>
        <v>0</v>
      </c>
      <c r="O162" s="85">
        <f>'EQUIP SUM (UNCLASS)'!S162:S324</f>
        <v>0</v>
      </c>
      <c r="P162" s="37">
        <v>0</v>
      </c>
      <c r="Q162" s="37">
        <v>0</v>
      </c>
      <c r="R162" s="85">
        <f t="shared" si="154"/>
        <v>0</v>
      </c>
      <c r="S162" s="85">
        <f t="shared" si="154"/>
        <v>0</v>
      </c>
      <c r="T162" s="85">
        <f t="shared" si="159"/>
        <v>0</v>
      </c>
      <c r="U162" s="55">
        <f t="shared" si="155"/>
        <v>0</v>
      </c>
      <c r="W162" s="37">
        <v>0</v>
      </c>
      <c r="X162" s="37">
        <v>0</v>
      </c>
      <c r="Y162" s="55">
        <f t="shared" si="160"/>
        <v>0</v>
      </c>
      <c r="AA162" s="34">
        <f>W162*'EQUIP SUM (UNCLASS)'!Z162</f>
        <v>0</v>
      </c>
      <c r="AB162" s="61">
        <f>X162*'EQUIP SUM (UNCLASS)'!Z162</f>
        <v>0</v>
      </c>
      <c r="AC162" s="34">
        <f>W162*'EQUIP SUM (UNCLASS)'!AA162</f>
        <v>0</v>
      </c>
      <c r="AD162" s="61">
        <f>X162*'EQUIP SUM (UNCLASS)'!AA162</f>
        <v>0</v>
      </c>
      <c r="AE162" s="34">
        <f>W162*'EQUIP SUM (UNCLASS)'!AB162</f>
        <v>0</v>
      </c>
      <c r="AF162" s="61">
        <f>X162*'EQUIP SUM (UNCLASS)'!AB162</f>
        <v>0</v>
      </c>
      <c r="AH162" s="34">
        <f>W162*'EQUIP SUM (UNCLASS)'!AC162</f>
        <v>0</v>
      </c>
      <c r="AI162" s="61">
        <f>X162*'EQUIP SUM (UNCLASS)'!AC162</f>
        <v>0</v>
      </c>
      <c r="AJ162" s="34">
        <f t="shared" si="156"/>
        <v>0</v>
      </c>
      <c r="AK162" s="61">
        <f t="shared" si="156"/>
        <v>0</v>
      </c>
      <c r="AL162" s="34">
        <f t="shared" si="157"/>
        <v>0</v>
      </c>
      <c r="AM162" s="61">
        <f t="shared" si="157"/>
        <v>0</v>
      </c>
      <c r="AO162" s="28">
        <f>W162*'EQUIP SUM (UNCLASS)'!AE162</f>
        <v>0</v>
      </c>
      <c r="AP162" s="61">
        <f>X162*'EQUIP SUM (UNCLASS)'!AE162</f>
        <v>0</v>
      </c>
      <c r="AQ162" s="28">
        <f>W162*'EQUIP SUM (UNCLASS)'!AF162</f>
        <v>0</v>
      </c>
      <c r="AR162" s="61">
        <f>X162*'EQUIP SUM (UNCLASS)'!AF162</f>
        <v>0</v>
      </c>
      <c r="AS162" s="28">
        <f>W162*'EQUIP SUM (UNCLASS)'!AG162</f>
        <v>0</v>
      </c>
      <c r="AT162" s="61">
        <f>X162*'EQUIP SUM (UNCLASS)'!AG162</f>
        <v>0</v>
      </c>
      <c r="AU162" s="28">
        <f>W162*'EQUIP SUM (UNCLASS)'!AH162</f>
        <v>0</v>
      </c>
      <c r="AV162" s="61">
        <f>X162*'EQUIP SUM (UNCLASS)'!AH162</f>
        <v>0</v>
      </c>
      <c r="AW162" s="28">
        <f>W162*'EQUIP SUM (UNCLASS)'!AI162/2000</f>
        <v>0</v>
      </c>
      <c r="AX162" s="61">
        <f>X162*'EQUIP SUM (UNCLASS)'!AI162/2000</f>
        <v>0</v>
      </c>
      <c r="AY162" s="28">
        <f>W162*'EQUIP SUM (UNCLASS)'!AJ162</f>
        <v>0</v>
      </c>
      <c r="AZ162" s="61">
        <f>X162*'EQUIP SUM (UNCLASS)'!AJ162</f>
        <v>0</v>
      </c>
      <c r="BA162" s="28">
        <f>W162*'EQUIP SUM (UNCLASS)'!AK162</f>
        <v>0</v>
      </c>
      <c r="BB162" s="61">
        <f>X162*'EQUIP SUM (UNCLASS)'!AK162</f>
        <v>0</v>
      </c>
      <c r="BC162" s="28">
        <f>W162*'EQUIP SUM (UNCLASS)'!AL162</f>
        <v>0</v>
      </c>
      <c r="BD162" s="61">
        <f>X162*'EQUIP SUM (UNCLASS)'!AL162</f>
        <v>0</v>
      </c>
      <c r="BE162" s="28">
        <f>W162*'EQUIP SUM (UNCLASS)'!AM162</f>
        <v>0</v>
      </c>
      <c r="BF162" s="61">
        <f>X162*'EQUIP SUM (UNCLASS)'!AM162</f>
        <v>0</v>
      </c>
      <c r="BH162" s="28">
        <f>Y162*'EQUIP SUM (UNCLASS)'!AO162</f>
        <v>0</v>
      </c>
      <c r="BI162" s="61">
        <f>Y162*'EQUIP SUM (UNCLASS)'!AP162</f>
        <v>0</v>
      </c>
      <c r="BJ162" s="28">
        <f>Y162*'EQUIP SUM (UNCLASS)'!AQ162</f>
        <v>0</v>
      </c>
      <c r="BK162" s="61">
        <f>Y162*'EQUIP SUM (UNCLASS)'!AR162</f>
        <v>0</v>
      </c>
      <c r="BL162" s="28">
        <f>Y162*'EQUIP SUM (UNCLASS)'!AS162</f>
        <v>0</v>
      </c>
      <c r="BM162" s="61">
        <f>Y162*'EQUIP SUM (UNCLASS)'!AT162</f>
        <v>0</v>
      </c>
      <c r="BO162" s="28">
        <f>W162*'EQUIP SUM (UNCLASS)'!AX162</f>
        <v>0</v>
      </c>
      <c r="BP162" s="61">
        <f>X162*'EQUIP SUM (UNCLASS)'!AX162</f>
        <v>0</v>
      </c>
      <c r="BQ162" s="28">
        <f>W162*'EQUIP SUM (UNCLASS)'!BB162</f>
        <v>0</v>
      </c>
      <c r="BR162" s="61">
        <f>X162*'EQUIP SUM (UNCLASS)'!BB162</f>
        <v>0</v>
      </c>
      <c r="CX162" s="37">
        <f t="shared" ref="CX162:DJ162" si="193">CX161</f>
        <v>0</v>
      </c>
      <c r="CY162" s="37">
        <f t="shared" si="193"/>
        <v>0</v>
      </c>
      <c r="CZ162" s="37">
        <f t="shared" si="193"/>
        <v>0</v>
      </c>
      <c r="DA162" s="37">
        <f t="shared" si="193"/>
        <v>0</v>
      </c>
      <c r="DB162" s="37">
        <f t="shared" si="193"/>
        <v>1</v>
      </c>
      <c r="DC162" s="37">
        <f t="shared" si="193"/>
        <v>0</v>
      </c>
      <c r="DD162" s="37">
        <f t="shared" si="193"/>
        <v>0</v>
      </c>
      <c r="DE162" s="37">
        <f t="shared" si="193"/>
        <v>0</v>
      </c>
      <c r="DF162" s="37">
        <f t="shared" si="193"/>
        <v>0</v>
      </c>
      <c r="DG162" s="37">
        <f t="shared" si="193"/>
        <v>0</v>
      </c>
      <c r="DH162" s="37">
        <f t="shared" si="193"/>
        <v>0</v>
      </c>
      <c r="DI162" s="37">
        <f t="shared" si="193"/>
        <v>0</v>
      </c>
      <c r="DJ162" s="37">
        <f t="shared" si="193"/>
        <v>0</v>
      </c>
      <c r="DL162" s="29">
        <f t="shared" si="179"/>
        <v>6</v>
      </c>
      <c r="DM162" s="29">
        <f t="shared" si="179"/>
        <v>18</v>
      </c>
      <c r="DN162" s="29">
        <f t="shared" si="179"/>
        <v>10</v>
      </c>
      <c r="DO162" s="29">
        <f t="shared" si="179"/>
        <v>12</v>
      </c>
    </row>
    <row r="163" spans="1:124" hidden="1" x14ac:dyDescent="0.25">
      <c r="A163" s="14"/>
      <c r="B163" s="109"/>
      <c r="C163" s="109"/>
      <c r="D163" s="109"/>
      <c r="E163" s="109"/>
      <c r="F163" s="109"/>
      <c r="G163" s="109"/>
      <c r="I163" s="94" t="s">
        <v>368</v>
      </c>
      <c r="J163" s="94" t="s">
        <v>20</v>
      </c>
      <c r="K163" s="95" t="s">
        <v>590</v>
      </c>
      <c r="L163" s="96">
        <f>(CX163*'EQUIP SUM (UNCLASS)'!M163)+(CY163*'EQUIP SUM (UNCLASS)'!N163)+(CZ163*'EQUIP SUM (UNCLASS)'!I163)+(DA163*'EQUIP SUM (UNCLASS)'!Q163)+(DB163*'EQUIP SUM (UNCLASS)'!E163)+(DC163*'EQUIP SUM (UNCLASS)'!H163)+(DD163*'EQUIP SUM (UNCLASS)'!D163)+(DE163*'EQUIP SUM (UNCLASS)'!F163)+(DF163*'EQUIP SUM (UNCLASS)'!G163)+(DG163*'EQUIP SUM (UNCLASS)'!J163)+(DH163*'EQUIP SUM (UNCLASS)'!L163)+(DI163*'EQUIP SUM (UNCLASS)'!K163)+(DJ163*'EQUIP SUM (UNCLASS)'!T163)</f>
        <v>0</v>
      </c>
      <c r="M163" s="55">
        <f>'EQUIP SUM (UNCLASS)'!R163+'EQUIP SUM (UNCLASS)'!S163</f>
        <v>0</v>
      </c>
      <c r="N163" s="85">
        <f>'EQUIP SUM (UNCLASS)'!R163</f>
        <v>0</v>
      </c>
      <c r="O163" s="85">
        <f>'EQUIP SUM (UNCLASS)'!S163:S325</f>
        <v>0</v>
      </c>
      <c r="P163" s="37">
        <v>0</v>
      </c>
      <c r="Q163" s="37">
        <v>0</v>
      </c>
      <c r="R163" s="85">
        <f t="shared" si="154"/>
        <v>0</v>
      </c>
      <c r="S163" s="85">
        <f t="shared" si="154"/>
        <v>0</v>
      </c>
      <c r="T163" s="85">
        <f t="shared" si="159"/>
        <v>0</v>
      </c>
      <c r="U163" s="55">
        <f t="shared" si="155"/>
        <v>0</v>
      </c>
      <c r="W163" s="37">
        <v>0</v>
      </c>
      <c r="X163" s="37">
        <v>0</v>
      </c>
      <c r="Y163" s="55">
        <f t="shared" si="160"/>
        <v>0</v>
      </c>
      <c r="AA163" s="34">
        <f>W163*'EQUIP SUM (UNCLASS)'!Z163</f>
        <v>0</v>
      </c>
      <c r="AB163" s="61">
        <f>X163*'EQUIP SUM (UNCLASS)'!Z163</f>
        <v>0</v>
      </c>
      <c r="AC163" s="34">
        <f>W163*'EQUIP SUM (UNCLASS)'!AA163</f>
        <v>0</v>
      </c>
      <c r="AD163" s="61">
        <f>X163*'EQUIP SUM (UNCLASS)'!AA163</f>
        <v>0</v>
      </c>
      <c r="AE163" s="34">
        <f>W163*'EQUIP SUM (UNCLASS)'!AB163</f>
        <v>0</v>
      </c>
      <c r="AF163" s="61">
        <f>X163*'EQUIP SUM (UNCLASS)'!AB163</f>
        <v>0</v>
      </c>
      <c r="AH163" s="34">
        <f>W163*'EQUIP SUM (UNCLASS)'!AC163</f>
        <v>0</v>
      </c>
      <c r="AI163" s="61">
        <f>X163*'EQUIP SUM (UNCLASS)'!AC163</f>
        <v>0</v>
      </c>
      <c r="AJ163" s="34">
        <f t="shared" si="156"/>
        <v>0</v>
      </c>
      <c r="AK163" s="61">
        <f t="shared" si="156"/>
        <v>0</v>
      </c>
      <c r="AL163" s="34">
        <f t="shared" si="157"/>
        <v>0</v>
      </c>
      <c r="AM163" s="61">
        <f t="shared" si="157"/>
        <v>0</v>
      </c>
      <c r="AO163" s="28">
        <f>W163*'EQUIP SUM (UNCLASS)'!AE163</f>
        <v>0</v>
      </c>
      <c r="AP163" s="61">
        <f>X163*'EQUIP SUM (UNCLASS)'!AE163</f>
        <v>0</v>
      </c>
      <c r="AQ163" s="28">
        <f>W163*'EQUIP SUM (UNCLASS)'!AF163</f>
        <v>0</v>
      </c>
      <c r="AR163" s="61">
        <f>X163*'EQUIP SUM (UNCLASS)'!AF163</f>
        <v>0</v>
      </c>
      <c r="AS163" s="28">
        <f>W163*'EQUIP SUM (UNCLASS)'!AG163</f>
        <v>0</v>
      </c>
      <c r="AT163" s="61">
        <f>X163*'EQUIP SUM (UNCLASS)'!AG163</f>
        <v>0</v>
      </c>
      <c r="AU163" s="28">
        <f>W163*'EQUIP SUM (UNCLASS)'!AH163</f>
        <v>0</v>
      </c>
      <c r="AV163" s="61">
        <f>X163*'EQUIP SUM (UNCLASS)'!AH163</f>
        <v>0</v>
      </c>
      <c r="AW163" s="28">
        <f>W163*'EQUIP SUM (UNCLASS)'!AI163/2000</f>
        <v>0</v>
      </c>
      <c r="AX163" s="61">
        <f>X163*'EQUIP SUM (UNCLASS)'!AI163/2000</f>
        <v>0</v>
      </c>
      <c r="AY163" s="28">
        <f>W163*'EQUIP SUM (UNCLASS)'!AJ163</f>
        <v>0</v>
      </c>
      <c r="AZ163" s="61">
        <f>X163*'EQUIP SUM (UNCLASS)'!AJ163</f>
        <v>0</v>
      </c>
      <c r="BA163" s="28">
        <f>W163*'EQUIP SUM (UNCLASS)'!AK163</f>
        <v>0</v>
      </c>
      <c r="BB163" s="61">
        <f>X163*'EQUIP SUM (UNCLASS)'!AK163</f>
        <v>0</v>
      </c>
      <c r="BC163" s="28">
        <f>W163*'EQUIP SUM (UNCLASS)'!AL163</f>
        <v>0</v>
      </c>
      <c r="BD163" s="61">
        <f>X163*'EQUIP SUM (UNCLASS)'!AL163</f>
        <v>0</v>
      </c>
      <c r="BE163" s="28">
        <f>W163*'EQUIP SUM (UNCLASS)'!AM163</f>
        <v>0</v>
      </c>
      <c r="BF163" s="61">
        <f>X163*'EQUIP SUM (UNCLASS)'!AM163</f>
        <v>0</v>
      </c>
      <c r="BH163" s="28">
        <f>Y163*'EQUIP SUM (UNCLASS)'!AO163</f>
        <v>0</v>
      </c>
      <c r="BI163" s="61">
        <f>Y163*'EQUIP SUM (UNCLASS)'!AP163</f>
        <v>0</v>
      </c>
      <c r="BJ163" s="28">
        <f>Y163*'EQUIP SUM (UNCLASS)'!AQ163</f>
        <v>0</v>
      </c>
      <c r="BK163" s="61">
        <f>Y163*'EQUIP SUM (UNCLASS)'!AR163</f>
        <v>0</v>
      </c>
      <c r="BL163" s="28">
        <f>Y163*'EQUIP SUM (UNCLASS)'!AS163</f>
        <v>0</v>
      </c>
      <c r="BM163" s="61">
        <f>Y163*'EQUIP SUM (UNCLASS)'!AT163</f>
        <v>0</v>
      </c>
      <c r="BO163" s="28">
        <f>W163*'EQUIP SUM (UNCLASS)'!AX163</f>
        <v>0</v>
      </c>
      <c r="BP163" s="61">
        <f>X163*'EQUIP SUM (UNCLASS)'!AX163</f>
        <v>0</v>
      </c>
      <c r="BQ163" s="28">
        <f>W163*'EQUIP SUM (UNCLASS)'!BB163</f>
        <v>0</v>
      </c>
      <c r="BR163" s="61">
        <f>X163*'EQUIP SUM (UNCLASS)'!BB163</f>
        <v>0</v>
      </c>
      <c r="CX163" s="37">
        <f t="shared" ref="CX163:DJ163" si="194">CX161</f>
        <v>0</v>
      </c>
      <c r="CY163" s="37">
        <f t="shared" si="194"/>
        <v>0</v>
      </c>
      <c r="CZ163" s="37">
        <f t="shared" si="194"/>
        <v>0</v>
      </c>
      <c r="DA163" s="37">
        <f t="shared" si="194"/>
        <v>0</v>
      </c>
      <c r="DB163" s="37">
        <f t="shared" si="194"/>
        <v>1</v>
      </c>
      <c r="DC163" s="37">
        <f t="shared" si="194"/>
        <v>0</v>
      </c>
      <c r="DD163" s="37">
        <f t="shared" si="194"/>
        <v>0</v>
      </c>
      <c r="DE163" s="37">
        <f t="shared" si="194"/>
        <v>0</v>
      </c>
      <c r="DF163" s="37">
        <f t="shared" si="194"/>
        <v>0</v>
      </c>
      <c r="DG163" s="37">
        <f t="shared" si="194"/>
        <v>0</v>
      </c>
      <c r="DH163" s="37">
        <f t="shared" si="194"/>
        <v>0</v>
      </c>
      <c r="DI163" s="37">
        <f t="shared" si="194"/>
        <v>0</v>
      </c>
      <c r="DJ163" s="37">
        <f t="shared" si="194"/>
        <v>0</v>
      </c>
      <c r="DL163" s="29">
        <f t="shared" si="179"/>
        <v>6</v>
      </c>
      <c r="DM163" s="29">
        <f t="shared" si="179"/>
        <v>18</v>
      </c>
      <c r="DN163" s="29">
        <f t="shared" si="179"/>
        <v>10</v>
      </c>
      <c r="DO163" s="29">
        <f t="shared" si="179"/>
        <v>12</v>
      </c>
    </row>
    <row r="164" spans="1:124" x14ac:dyDescent="0.25">
      <c r="A164" s="14"/>
      <c r="B164" s="109"/>
      <c r="C164" s="109"/>
      <c r="D164" s="109"/>
      <c r="E164" s="109"/>
      <c r="F164" s="109"/>
      <c r="G164" s="109"/>
      <c r="I164" s="94" t="s">
        <v>369</v>
      </c>
      <c r="J164" s="94" t="s">
        <v>118</v>
      </c>
      <c r="K164" s="95" t="s">
        <v>74</v>
      </c>
      <c r="L164" s="96">
        <f>(CX164*'EQUIP SUM (UNCLASS)'!M164)+(CY164*'EQUIP SUM (UNCLASS)'!N164)+(CZ164*'EQUIP SUM (UNCLASS)'!I164)+(DA164*'EQUIP SUM (UNCLASS)'!Q164)+(DB164*'EQUIP SUM (UNCLASS)'!E164)+(DC164*'EQUIP SUM (UNCLASS)'!H164)+(DD164*'EQUIP SUM (UNCLASS)'!D164)+(DE164*'EQUIP SUM (UNCLASS)'!F164)+(DF164*'EQUIP SUM (UNCLASS)'!G164)+(DG164*'EQUIP SUM (UNCLASS)'!J164)+(DH164*'EQUIP SUM (UNCLASS)'!L164)+(DI164*'EQUIP SUM (UNCLASS)'!K164)+(DJ164*'EQUIP SUM (UNCLASS)'!T164)</f>
        <v>183</v>
      </c>
      <c r="M164" s="55">
        <f>'EQUIP SUM (UNCLASS)'!R164+'EQUIP SUM (UNCLASS)'!S164</f>
        <v>2840</v>
      </c>
      <c r="N164" s="85">
        <f>'EQUIP SUM (UNCLASS)'!R164</f>
        <v>1419</v>
      </c>
      <c r="O164" s="85">
        <f>'EQUIP SUM (UNCLASS)'!S164:S326</f>
        <v>1421</v>
      </c>
      <c r="P164" s="37">
        <v>828</v>
      </c>
      <c r="Q164" s="37">
        <v>0</v>
      </c>
      <c r="R164" s="85">
        <f t="shared" si="154"/>
        <v>591</v>
      </c>
      <c r="S164" s="85">
        <f t="shared" si="154"/>
        <v>1421</v>
      </c>
      <c r="T164" s="85">
        <f t="shared" si="159"/>
        <v>2012</v>
      </c>
      <c r="U164" s="55">
        <f t="shared" si="155"/>
        <v>-645</v>
      </c>
      <c r="W164" s="37">
        <v>0</v>
      </c>
      <c r="X164" s="37">
        <v>0</v>
      </c>
      <c r="Y164" s="55">
        <f t="shared" si="160"/>
        <v>0</v>
      </c>
      <c r="AA164" s="34">
        <f>W164*'EQUIP SUM (UNCLASS)'!Z164</f>
        <v>0</v>
      </c>
      <c r="AB164" s="61">
        <f>X164*'EQUIP SUM (UNCLASS)'!Z164</f>
        <v>0</v>
      </c>
      <c r="AC164" s="34">
        <f>W164*'EQUIP SUM (UNCLASS)'!AA164</f>
        <v>0</v>
      </c>
      <c r="AD164" s="61">
        <f>X164*'EQUIP SUM (UNCLASS)'!AA164</f>
        <v>0</v>
      </c>
      <c r="AE164" s="34">
        <f>W164*'EQUIP SUM (UNCLASS)'!AB164</f>
        <v>0</v>
      </c>
      <c r="AF164" s="61">
        <f>X164*'EQUIP SUM (UNCLASS)'!AB164</f>
        <v>0</v>
      </c>
      <c r="AH164" s="34">
        <f>W164*'EQUIP SUM (UNCLASS)'!AC164</f>
        <v>0</v>
      </c>
      <c r="AI164" s="61">
        <f>X164*'EQUIP SUM (UNCLASS)'!AC164</f>
        <v>0</v>
      </c>
      <c r="AJ164" s="34">
        <f t="shared" si="156"/>
        <v>0</v>
      </c>
      <c r="AK164" s="61">
        <f t="shared" si="156"/>
        <v>0</v>
      </c>
      <c r="AL164" s="34">
        <f t="shared" si="157"/>
        <v>0</v>
      </c>
      <c r="AM164" s="61">
        <f t="shared" si="157"/>
        <v>0</v>
      </c>
      <c r="AO164" s="28">
        <f>W164*'EQUIP SUM (UNCLASS)'!AE164</f>
        <v>0</v>
      </c>
      <c r="AP164" s="61">
        <f>X164*'EQUIP SUM (UNCLASS)'!AE164</f>
        <v>0</v>
      </c>
      <c r="AQ164" s="28">
        <f>W164*'EQUIP SUM (UNCLASS)'!AF164</f>
        <v>0</v>
      </c>
      <c r="AR164" s="61">
        <f>X164*'EQUIP SUM (UNCLASS)'!AF164</f>
        <v>0</v>
      </c>
      <c r="AS164" s="28">
        <f>W164*'EQUIP SUM (UNCLASS)'!AG164</f>
        <v>0</v>
      </c>
      <c r="AT164" s="61">
        <f>X164*'EQUIP SUM (UNCLASS)'!AG164</f>
        <v>0</v>
      </c>
      <c r="AU164" s="28">
        <f>W164*'EQUIP SUM (UNCLASS)'!AH164</f>
        <v>0</v>
      </c>
      <c r="AV164" s="61">
        <f>X164*'EQUIP SUM (UNCLASS)'!AH164</f>
        <v>0</v>
      </c>
      <c r="AW164" s="28">
        <f>W164*'EQUIP SUM (UNCLASS)'!AI164/2000</f>
        <v>0</v>
      </c>
      <c r="AX164" s="61">
        <f>X164*'EQUIP SUM (UNCLASS)'!AI164/2000</f>
        <v>0</v>
      </c>
      <c r="AY164" s="28">
        <f>W164*'EQUIP SUM (UNCLASS)'!AJ164</f>
        <v>0</v>
      </c>
      <c r="AZ164" s="61">
        <f>X164*'EQUIP SUM (UNCLASS)'!AJ164</f>
        <v>0</v>
      </c>
      <c r="BA164" s="28">
        <f>W164*'EQUIP SUM (UNCLASS)'!AK164</f>
        <v>0</v>
      </c>
      <c r="BB164" s="61">
        <f>X164*'EQUIP SUM (UNCLASS)'!AK164</f>
        <v>0</v>
      </c>
      <c r="BC164" s="28">
        <f>W164*'EQUIP SUM (UNCLASS)'!AL164</f>
        <v>0</v>
      </c>
      <c r="BD164" s="61">
        <f>X164*'EQUIP SUM (UNCLASS)'!AL164</f>
        <v>0</v>
      </c>
      <c r="BE164" s="28">
        <f>W164*'EQUIP SUM (UNCLASS)'!AM164</f>
        <v>0</v>
      </c>
      <c r="BF164" s="61">
        <f>X164*'EQUIP SUM (UNCLASS)'!AM164</f>
        <v>0</v>
      </c>
      <c r="BH164" s="28">
        <f>Y164*'EQUIP SUM (UNCLASS)'!AO164</f>
        <v>0</v>
      </c>
      <c r="BI164" s="61">
        <f>Y164*'EQUIP SUM (UNCLASS)'!AP164</f>
        <v>0</v>
      </c>
      <c r="BJ164" s="28">
        <f>Y164*'EQUIP SUM (UNCLASS)'!AQ164</f>
        <v>0</v>
      </c>
      <c r="BK164" s="61">
        <f>Y164*'EQUIP SUM (UNCLASS)'!AR164</f>
        <v>0</v>
      </c>
      <c r="BL164" s="28">
        <f>Y164*'EQUIP SUM (UNCLASS)'!AS164</f>
        <v>0</v>
      </c>
      <c r="BM164" s="61">
        <f>Y164*'EQUIP SUM (UNCLASS)'!AT164</f>
        <v>0</v>
      </c>
      <c r="BO164" s="28">
        <f>W164*'EQUIP SUM (UNCLASS)'!AX164</f>
        <v>0</v>
      </c>
      <c r="BP164" s="61">
        <f>X164*'EQUIP SUM (UNCLASS)'!AX164</f>
        <v>0</v>
      </c>
      <c r="BQ164" s="28">
        <f>W164*'EQUIP SUM (UNCLASS)'!BB164</f>
        <v>0</v>
      </c>
      <c r="BR164" s="61">
        <f>X164*'EQUIP SUM (UNCLASS)'!BB164</f>
        <v>0</v>
      </c>
      <c r="CX164" s="37">
        <f t="shared" ref="CX164:DJ164" si="195">CX163</f>
        <v>0</v>
      </c>
      <c r="CY164" s="37">
        <f t="shared" si="195"/>
        <v>0</v>
      </c>
      <c r="CZ164" s="37">
        <f t="shared" si="195"/>
        <v>0</v>
      </c>
      <c r="DA164" s="37">
        <f t="shared" si="195"/>
        <v>0</v>
      </c>
      <c r="DB164" s="37">
        <f t="shared" si="195"/>
        <v>1</v>
      </c>
      <c r="DC164" s="37">
        <f t="shared" si="195"/>
        <v>0</v>
      </c>
      <c r="DD164" s="37">
        <f t="shared" si="195"/>
        <v>0</v>
      </c>
      <c r="DE164" s="37">
        <f t="shared" si="195"/>
        <v>0</v>
      </c>
      <c r="DF164" s="37">
        <f t="shared" si="195"/>
        <v>0</v>
      </c>
      <c r="DG164" s="37">
        <f t="shared" si="195"/>
        <v>0</v>
      </c>
      <c r="DH164" s="37">
        <f t="shared" si="195"/>
        <v>0</v>
      </c>
      <c r="DI164" s="37">
        <f t="shared" si="195"/>
        <v>0</v>
      </c>
      <c r="DJ164" s="37">
        <f t="shared" si="195"/>
        <v>0</v>
      </c>
      <c r="DL164" s="29">
        <f t="shared" ref="DL164:DO165" si="196">DL163</f>
        <v>6</v>
      </c>
      <c r="DM164" s="29">
        <f t="shared" si="196"/>
        <v>18</v>
      </c>
      <c r="DN164" s="29">
        <f t="shared" si="196"/>
        <v>10</v>
      </c>
      <c r="DO164" s="29">
        <f t="shared" si="196"/>
        <v>12</v>
      </c>
    </row>
    <row r="165" spans="1:124" x14ac:dyDescent="0.25">
      <c r="A165" s="14"/>
      <c r="B165" s="109"/>
      <c r="C165" s="109"/>
      <c r="D165" s="109"/>
      <c r="E165" s="109"/>
      <c r="F165" s="109"/>
      <c r="G165" s="109"/>
      <c r="I165" s="94" t="s">
        <v>370</v>
      </c>
      <c r="J165" s="94" t="s">
        <v>119</v>
      </c>
      <c r="K165" s="95" t="s">
        <v>87</v>
      </c>
      <c r="L165" s="96">
        <f>(CX165*'EQUIP SUM (UNCLASS)'!M165)+(CY165*'EQUIP SUM (UNCLASS)'!N165)+(CZ165*'EQUIP SUM (UNCLASS)'!I165)+(DA165*'EQUIP SUM (UNCLASS)'!Q165)+(DB165*'EQUIP SUM (UNCLASS)'!E165)+(DC165*'EQUIP SUM (UNCLASS)'!H165)+(DD165*'EQUIP SUM (UNCLASS)'!D165)+(DE165*'EQUIP SUM (UNCLASS)'!F165)+(DF165*'EQUIP SUM (UNCLASS)'!G165)+(DG165*'EQUIP SUM (UNCLASS)'!J165)+(DH165*'EQUIP SUM (UNCLASS)'!L165)+(DI165*'EQUIP SUM (UNCLASS)'!K165)+(DJ165*'EQUIP SUM (UNCLASS)'!T165)</f>
        <v>180</v>
      </c>
      <c r="M165" s="55">
        <f>'EQUIP SUM (UNCLASS)'!R165+'EQUIP SUM (UNCLASS)'!S165</f>
        <v>8312</v>
      </c>
      <c r="N165" s="85">
        <f>'EQUIP SUM (UNCLASS)'!R165</f>
        <v>3974</v>
      </c>
      <c r="O165" s="85">
        <f>'EQUIP SUM (UNCLASS)'!S165:S327</f>
        <v>4338</v>
      </c>
      <c r="P165" s="37">
        <v>1020</v>
      </c>
      <c r="Q165" s="37">
        <v>0</v>
      </c>
      <c r="R165" s="85">
        <f t="shared" si="154"/>
        <v>2954</v>
      </c>
      <c r="S165" s="85">
        <f t="shared" si="154"/>
        <v>4338</v>
      </c>
      <c r="T165" s="85">
        <f t="shared" si="159"/>
        <v>7292</v>
      </c>
      <c r="U165" s="55">
        <f t="shared" si="155"/>
        <v>-840</v>
      </c>
      <c r="W165" s="37">
        <v>0</v>
      </c>
      <c r="X165" s="37">
        <v>0</v>
      </c>
      <c r="Y165" s="55">
        <f t="shared" si="160"/>
        <v>0</v>
      </c>
      <c r="AA165" s="34">
        <f>W165*'EQUIP SUM (UNCLASS)'!Z165</f>
        <v>0</v>
      </c>
      <c r="AB165" s="61">
        <f>X165*'EQUIP SUM (UNCLASS)'!Z165</f>
        <v>0</v>
      </c>
      <c r="AC165" s="34">
        <f>W165*'EQUIP SUM (UNCLASS)'!AA165</f>
        <v>0</v>
      </c>
      <c r="AD165" s="61">
        <f>X165*'EQUIP SUM (UNCLASS)'!AA165</f>
        <v>0</v>
      </c>
      <c r="AE165" s="34">
        <f>W165*'EQUIP SUM (UNCLASS)'!AB165</f>
        <v>0</v>
      </c>
      <c r="AF165" s="61">
        <f>X165*'EQUIP SUM (UNCLASS)'!AB165</f>
        <v>0</v>
      </c>
      <c r="AH165" s="34">
        <f>W165*'EQUIP SUM (UNCLASS)'!AC165</f>
        <v>0</v>
      </c>
      <c r="AI165" s="61">
        <f>X165*'EQUIP SUM (UNCLASS)'!AC165</f>
        <v>0</v>
      </c>
      <c r="AJ165" s="34">
        <f t="shared" si="156"/>
        <v>0</v>
      </c>
      <c r="AK165" s="61">
        <f t="shared" si="156"/>
        <v>0</v>
      </c>
      <c r="AL165" s="34">
        <f t="shared" si="157"/>
        <v>0</v>
      </c>
      <c r="AM165" s="61">
        <f t="shared" si="157"/>
        <v>0</v>
      </c>
      <c r="AO165" s="28">
        <f>W165*'EQUIP SUM (UNCLASS)'!AE165</f>
        <v>0</v>
      </c>
      <c r="AP165" s="61">
        <f>X165*'EQUIP SUM (UNCLASS)'!AE165</f>
        <v>0</v>
      </c>
      <c r="AQ165" s="28">
        <f>W165*'EQUIP SUM (UNCLASS)'!AF165</f>
        <v>0</v>
      </c>
      <c r="AR165" s="61">
        <f>X165*'EQUIP SUM (UNCLASS)'!AF165</f>
        <v>0</v>
      </c>
      <c r="AS165" s="28">
        <f>W165*'EQUIP SUM (UNCLASS)'!AG165</f>
        <v>0</v>
      </c>
      <c r="AT165" s="61">
        <f>X165*'EQUIP SUM (UNCLASS)'!AG165</f>
        <v>0</v>
      </c>
      <c r="AU165" s="28">
        <f>W165*'EQUIP SUM (UNCLASS)'!AH165</f>
        <v>0</v>
      </c>
      <c r="AV165" s="61">
        <f>X165*'EQUIP SUM (UNCLASS)'!AH165</f>
        <v>0</v>
      </c>
      <c r="AW165" s="28">
        <f>W165*'EQUIP SUM (UNCLASS)'!AI165/2000</f>
        <v>0</v>
      </c>
      <c r="AX165" s="61">
        <f>X165*'EQUIP SUM (UNCLASS)'!AI165/2000</f>
        <v>0</v>
      </c>
      <c r="AY165" s="28">
        <f>W165*'EQUIP SUM (UNCLASS)'!AJ165</f>
        <v>0</v>
      </c>
      <c r="AZ165" s="61">
        <f>X165*'EQUIP SUM (UNCLASS)'!AJ165</f>
        <v>0</v>
      </c>
      <c r="BA165" s="28">
        <f>W165*'EQUIP SUM (UNCLASS)'!AK165</f>
        <v>0</v>
      </c>
      <c r="BB165" s="61">
        <f>X165*'EQUIP SUM (UNCLASS)'!AK165</f>
        <v>0</v>
      </c>
      <c r="BC165" s="28">
        <f>W165*'EQUIP SUM (UNCLASS)'!AL165</f>
        <v>0</v>
      </c>
      <c r="BD165" s="61">
        <f>X165*'EQUIP SUM (UNCLASS)'!AL165</f>
        <v>0</v>
      </c>
      <c r="BE165" s="28">
        <f>W165*'EQUIP SUM (UNCLASS)'!AM165</f>
        <v>0</v>
      </c>
      <c r="BF165" s="61">
        <f>X165*'EQUIP SUM (UNCLASS)'!AM165</f>
        <v>0</v>
      </c>
      <c r="BH165" s="28">
        <f>Y165*'EQUIP SUM (UNCLASS)'!AO165</f>
        <v>0</v>
      </c>
      <c r="BI165" s="61">
        <f>Y165*'EQUIP SUM (UNCLASS)'!AP165</f>
        <v>0</v>
      </c>
      <c r="BJ165" s="28">
        <f>Y165*'EQUIP SUM (UNCLASS)'!AQ165</f>
        <v>0</v>
      </c>
      <c r="BK165" s="61">
        <f>Y165*'EQUIP SUM (UNCLASS)'!AR165</f>
        <v>0</v>
      </c>
      <c r="BL165" s="28">
        <f>Y165*'EQUIP SUM (UNCLASS)'!AS165</f>
        <v>0</v>
      </c>
      <c r="BM165" s="61">
        <f>Y165*'EQUIP SUM (UNCLASS)'!AT165</f>
        <v>0</v>
      </c>
      <c r="BO165" s="28">
        <f>W165*'EQUIP SUM (UNCLASS)'!AX165</f>
        <v>0</v>
      </c>
      <c r="BP165" s="61">
        <f>X165*'EQUIP SUM (UNCLASS)'!AX165</f>
        <v>0</v>
      </c>
      <c r="BQ165" s="28">
        <f>W165*'EQUIP SUM (UNCLASS)'!BB165</f>
        <v>0</v>
      </c>
      <c r="BR165" s="61">
        <f>X165*'EQUIP SUM (UNCLASS)'!BB165</f>
        <v>0</v>
      </c>
      <c r="CX165" s="37">
        <f t="shared" ref="CX165:DJ165" si="197">CX163</f>
        <v>0</v>
      </c>
      <c r="CY165" s="37">
        <f t="shared" si="197"/>
        <v>0</v>
      </c>
      <c r="CZ165" s="37">
        <f t="shared" si="197"/>
        <v>0</v>
      </c>
      <c r="DA165" s="37">
        <f t="shared" si="197"/>
        <v>0</v>
      </c>
      <c r="DB165" s="37">
        <f t="shared" si="197"/>
        <v>1</v>
      </c>
      <c r="DC165" s="37">
        <f t="shared" si="197"/>
        <v>0</v>
      </c>
      <c r="DD165" s="37">
        <f t="shared" si="197"/>
        <v>0</v>
      </c>
      <c r="DE165" s="37">
        <f t="shared" si="197"/>
        <v>0</v>
      </c>
      <c r="DF165" s="37">
        <f t="shared" si="197"/>
        <v>0</v>
      </c>
      <c r="DG165" s="37">
        <f t="shared" si="197"/>
        <v>0</v>
      </c>
      <c r="DH165" s="37">
        <f t="shared" si="197"/>
        <v>0</v>
      </c>
      <c r="DI165" s="37">
        <f t="shared" si="197"/>
        <v>0</v>
      </c>
      <c r="DJ165" s="37">
        <f t="shared" si="197"/>
        <v>0</v>
      </c>
      <c r="DL165" s="29">
        <f t="shared" si="196"/>
        <v>6</v>
      </c>
      <c r="DM165" s="29">
        <f t="shared" si="196"/>
        <v>18</v>
      </c>
      <c r="DN165" s="29">
        <f t="shared" si="196"/>
        <v>10</v>
      </c>
      <c r="DO165" s="29">
        <f t="shared" si="196"/>
        <v>12</v>
      </c>
    </row>
    <row r="166" spans="1:124" s="27" customFormat="1" ht="12.75" customHeight="1" x14ac:dyDescent="0.25">
      <c r="A166" s="73"/>
      <c r="B166" s="110"/>
      <c r="C166" s="110"/>
      <c r="D166" s="110"/>
      <c r="E166" s="110"/>
      <c r="F166" s="110"/>
      <c r="G166" s="110"/>
      <c r="H166" s="93"/>
      <c r="I166" s="93"/>
      <c r="J166" s="93"/>
      <c r="K166" s="111"/>
      <c r="L166" s="96"/>
      <c r="M166" s="55"/>
      <c r="N166" s="85"/>
      <c r="O166" s="85"/>
      <c r="P166" s="37"/>
      <c r="Q166" s="37"/>
      <c r="R166" s="85"/>
      <c r="S166" s="85"/>
      <c r="T166" s="85"/>
      <c r="U166" s="127"/>
      <c r="V166" s="68"/>
      <c r="W166" s="127"/>
      <c r="X166" s="127"/>
      <c r="Y166" s="127"/>
      <c r="Z166" s="64"/>
      <c r="AA166" s="32"/>
      <c r="AB166" s="32"/>
      <c r="AC166" s="32"/>
      <c r="AD166" s="32"/>
      <c r="AE166" s="32"/>
      <c r="AF166" s="32"/>
      <c r="AG166" s="64"/>
      <c r="AH166" s="32"/>
      <c r="AI166" s="32"/>
      <c r="AJ166" s="32"/>
      <c r="AK166" s="32"/>
      <c r="AL166" s="32"/>
      <c r="AM166" s="32"/>
      <c r="AN166" s="64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64"/>
      <c r="BH166" s="32"/>
      <c r="BI166" s="32"/>
      <c r="BJ166" s="32"/>
      <c r="BK166" s="32"/>
      <c r="BL166" s="32"/>
      <c r="BM166" s="32"/>
      <c r="BN166" s="64"/>
      <c r="BO166" s="32"/>
      <c r="BP166" s="32"/>
      <c r="BQ166" s="32"/>
      <c r="BR166" s="32"/>
      <c r="CX166" s="127">
        <f t="shared" ref="CX166:DJ166" si="198">CX165</f>
        <v>0</v>
      </c>
      <c r="CY166" s="127">
        <f t="shared" si="198"/>
        <v>0</v>
      </c>
      <c r="CZ166" s="127">
        <f t="shared" si="198"/>
        <v>0</v>
      </c>
      <c r="DA166" s="127">
        <f t="shared" si="198"/>
        <v>0</v>
      </c>
      <c r="DB166" s="127">
        <f t="shared" si="198"/>
        <v>1</v>
      </c>
      <c r="DC166" s="127">
        <f t="shared" si="198"/>
        <v>0</v>
      </c>
      <c r="DD166" s="127">
        <f t="shared" si="198"/>
        <v>0</v>
      </c>
      <c r="DE166" s="127">
        <f t="shared" si="198"/>
        <v>0</v>
      </c>
      <c r="DF166" s="127">
        <f t="shared" si="198"/>
        <v>0</v>
      </c>
      <c r="DG166" s="127">
        <f t="shared" si="198"/>
        <v>0</v>
      </c>
      <c r="DH166" s="127">
        <f t="shared" si="198"/>
        <v>0</v>
      </c>
      <c r="DI166" s="127">
        <f t="shared" si="198"/>
        <v>0</v>
      </c>
      <c r="DJ166" s="127">
        <f t="shared" si="198"/>
        <v>0</v>
      </c>
      <c r="DK166" s="127"/>
      <c r="DQ166" s="32"/>
      <c r="DR166" s="32"/>
      <c r="DS166" s="32"/>
      <c r="DT166" s="32"/>
    </row>
    <row r="167" spans="1:124" x14ac:dyDescent="0.25">
      <c r="A167" s="14"/>
      <c r="B167" s="109"/>
      <c r="C167" s="109"/>
      <c r="D167" s="109"/>
      <c r="E167" s="109"/>
      <c r="F167" s="109"/>
      <c r="G167" s="109"/>
      <c r="K167" s="40" t="s">
        <v>410</v>
      </c>
      <c r="L167" s="57">
        <f t="shared" ref="L167:S167" si="199">SUM(L3:L165)</f>
        <v>2298</v>
      </c>
      <c r="M167" s="57"/>
      <c r="N167" s="86">
        <f t="shared" si="199"/>
        <v>7244</v>
      </c>
      <c r="O167" s="86">
        <f t="shared" si="199"/>
        <v>7627</v>
      </c>
      <c r="P167" s="88">
        <f t="shared" si="199"/>
        <v>3496</v>
      </c>
      <c r="Q167" s="88">
        <f t="shared" si="199"/>
        <v>905</v>
      </c>
      <c r="R167" s="86">
        <f>SUM(R3:R165)</f>
        <v>3748</v>
      </c>
      <c r="S167" s="86">
        <f t="shared" si="199"/>
        <v>6722</v>
      </c>
      <c r="T167" s="86"/>
      <c r="U167" s="57"/>
      <c r="V167" s="70"/>
      <c r="W167" s="40">
        <f>SUM(W3:W165)</f>
        <v>0</v>
      </c>
      <c r="X167" s="40">
        <f>SUM(X3:X165)</f>
        <v>0</v>
      </c>
      <c r="Y167" s="57">
        <f>SUM(Y3:Y165)</f>
        <v>0</v>
      </c>
      <c r="Z167" s="66"/>
      <c r="AA167" s="58">
        <f>SUM(AA3:AA165)</f>
        <v>0</v>
      </c>
      <c r="AB167" s="63">
        <f t="shared" ref="AB167:BR167" si="200">SUM(AB3:AB165)</f>
        <v>0</v>
      </c>
      <c r="AC167" s="58">
        <f t="shared" si="200"/>
        <v>0</v>
      </c>
      <c r="AD167" s="63">
        <f t="shared" si="200"/>
        <v>0</v>
      </c>
      <c r="AE167" s="58">
        <f>SUM(AE3:AE165)/2000</f>
        <v>0</v>
      </c>
      <c r="AF167" s="63">
        <f>SUM(AF3:AF165)/2000</f>
        <v>0</v>
      </c>
      <c r="AG167" s="66"/>
      <c r="AH167" s="58">
        <f t="shared" si="200"/>
        <v>0</v>
      </c>
      <c r="AI167" s="63">
        <f t="shared" si="200"/>
        <v>0</v>
      </c>
      <c r="AJ167" s="58">
        <f t="shared" si="200"/>
        <v>0</v>
      </c>
      <c r="AK167" s="63">
        <f t="shared" si="200"/>
        <v>0</v>
      </c>
      <c r="AL167" s="58">
        <f t="shared" si="200"/>
        <v>0</v>
      </c>
      <c r="AM167" s="63">
        <f t="shared" si="200"/>
        <v>0</v>
      </c>
      <c r="AN167" s="66"/>
      <c r="AO167" s="58">
        <f t="shared" si="200"/>
        <v>0</v>
      </c>
      <c r="AP167" s="63">
        <f t="shared" si="200"/>
        <v>0</v>
      </c>
      <c r="AQ167" s="58">
        <f t="shared" si="200"/>
        <v>0</v>
      </c>
      <c r="AR167" s="63">
        <f t="shared" si="200"/>
        <v>0</v>
      </c>
      <c r="AS167" s="58">
        <f t="shared" si="200"/>
        <v>0</v>
      </c>
      <c r="AT167" s="63">
        <f t="shared" si="200"/>
        <v>0</v>
      </c>
      <c r="AU167" s="58">
        <f t="shared" si="200"/>
        <v>0</v>
      </c>
      <c r="AV167" s="63">
        <f t="shared" si="200"/>
        <v>0</v>
      </c>
      <c r="AW167" s="58">
        <f t="shared" si="200"/>
        <v>0</v>
      </c>
      <c r="AX167" s="63">
        <f t="shared" si="200"/>
        <v>0</v>
      </c>
      <c r="AY167" s="58">
        <f t="shared" si="200"/>
        <v>0</v>
      </c>
      <c r="AZ167" s="63">
        <f t="shared" si="200"/>
        <v>0</v>
      </c>
      <c r="BA167" s="58">
        <f t="shared" si="200"/>
        <v>0</v>
      </c>
      <c r="BB167" s="63">
        <f t="shared" si="200"/>
        <v>0</v>
      </c>
      <c r="BC167" s="58">
        <f t="shared" si="200"/>
        <v>0</v>
      </c>
      <c r="BD167" s="63">
        <f t="shared" si="200"/>
        <v>0</v>
      </c>
      <c r="BE167" s="58">
        <f t="shared" si="200"/>
        <v>0</v>
      </c>
      <c r="BF167" s="63">
        <f t="shared" si="200"/>
        <v>0</v>
      </c>
      <c r="BG167" s="66"/>
      <c r="BH167" s="58">
        <f t="shared" si="200"/>
        <v>0</v>
      </c>
      <c r="BI167" s="63">
        <f t="shared" si="200"/>
        <v>0</v>
      </c>
      <c r="BJ167" s="58">
        <f t="shared" si="200"/>
        <v>0</v>
      </c>
      <c r="BK167" s="63">
        <f t="shared" si="200"/>
        <v>0</v>
      </c>
      <c r="BL167" s="58">
        <f t="shared" si="200"/>
        <v>0</v>
      </c>
      <c r="BM167" s="63">
        <f t="shared" si="200"/>
        <v>0</v>
      </c>
      <c r="BN167" s="66"/>
      <c r="BO167" s="58">
        <f t="shared" si="200"/>
        <v>0</v>
      </c>
      <c r="BP167" s="63">
        <f t="shared" si="200"/>
        <v>0</v>
      </c>
      <c r="BQ167" s="58">
        <f t="shared" si="200"/>
        <v>0</v>
      </c>
      <c r="BR167" s="63">
        <f t="shared" si="200"/>
        <v>0</v>
      </c>
    </row>
    <row r="168" spans="1:124" s="27" customFormat="1" ht="12.75" customHeight="1" x14ac:dyDescent="0.25">
      <c r="A168" s="73"/>
      <c r="B168" s="110"/>
      <c r="C168" s="110"/>
      <c r="D168" s="110"/>
      <c r="E168" s="110"/>
      <c r="F168" s="110"/>
      <c r="G168" s="110"/>
      <c r="H168" s="93"/>
      <c r="I168" s="93"/>
      <c r="J168" s="93"/>
      <c r="K168" s="111"/>
      <c r="L168" s="96"/>
      <c r="M168" s="55"/>
      <c r="N168" s="85"/>
      <c r="O168" s="85"/>
      <c r="P168" s="37"/>
      <c r="Q168" s="37"/>
      <c r="R168" s="85"/>
      <c r="S168" s="85"/>
      <c r="T168" s="85"/>
      <c r="U168" s="127"/>
      <c r="V168" s="68"/>
      <c r="W168" s="127"/>
      <c r="X168" s="127"/>
      <c r="Y168" s="127"/>
      <c r="Z168" s="64"/>
      <c r="AA168" s="32"/>
      <c r="AB168" s="32"/>
      <c r="AC168" s="32"/>
      <c r="AD168" s="32"/>
      <c r="AE168" s="32"/>
      <c r="AF168" s="32"/>
      <c r="AG168" s="64"/>
      <c r="AH168" s="32"/>
      <c r="AI168" s="32"/>
      <c r="AJ168" s="32"/>
      <c r="AK168" s="32"/>
      <c r="AL168" s="32"/>
      <c r="AM168" s="32"/>
      <c r="AN168" s="64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64"/>
      <c r="BH168" s="32"/>
      <c r="BI168" s="32"/>
      <c r="BJ168" s="32"/>
      <c r="BK168" s="32"/>
      <c r="BL168" s="32"/>
      <c r="BM168" s="32"/>
      <c r="BN168" s="64"/>
      <c r="BO168" s="32"/>
      <c r="BP168" s="32"/>
      <c r="BQ168" s="32"/>
      <c r="BR168" s="32"/>
      <c r="CX168" s="127"/>
      <c r="CY168" s="127"/>
      <c r="CZ168" s="127"/>
      <c r="DA168" s="127"/>
      <c r="DB168" s="127"/>
      <c r="DC168" s="127"/>
      <c r="DD168" s="127"/>
      <c r="DE168" s="127"/>
      <c r="DF168" s="127"/>
      <c r="DG168" s="127"/>
      <c r="DH168" s="127"/>
      <c r="DI168" s="127"/>
      <c r="DJ168" s="127"/>
      <c r="DK168" s="127"/>
      <c r="DQ168" s="32"/>
      <c r="DR168" s="32"/>
      <c r="DS168" s="32"/>
      <c r="DT168" s="32"/>
    </row>
    <row r="169" spans="1:124" s="1" customFormat="1" ht="12.75" customHeight="1" x14ac:dyDescent="0.25">
      <c r="A169" s="14"/>
      <c r="B169" s="109"/>
      <c r="C169" s="109"/>
      <c r="D169" s="109"/>
      <c r="E169" s="109"/>
      <c r="F169" s="109"/>
      <c r="G169" s="109"/>
      <c r="H169" s="108"/>
      <c r="I169" s="108"/>
      <c r="J169" s="108"/>
      <c r="K169" s="95"/>
      <c r="L169" s="96"/>
      <c r="M169" s="55"/>
      <c r="N169" s="85"/>
      <c r="O169" s="85"/>
      <c r="P169" s="37"/>
      <c r="Q169" s="37"/>
      <c r="R169" s="85"/>
      <c r="S169" s="85"/>
      <c r="T169" s="85"/>
      <c r="U169" s="5"/>
      <c r="V169" s="74"/>
      <c r="W169" s="5"/>
      <c r="X169" s="5"/>
      <c r="Y169" s="5"/>
      <c r="Z169" s="75"/>
      <c r="AA169" s="34"/>
      <c r="AB169" s="34"/>
      <c r="AC169" s="34"/>
      <c r="AD169" s="34"/>
      <c r="AE169" s="34"/>
      <c r="AF169" s="34"/>
      <c r="AG169" s="75"/>
      <c r="AH169" s="34"/>
      <c r="AI169" s="34"/>
      <c r="AJ169" s="34"/>
      <c r="AK169" s="34"/>
      <c r="AL169" s="34"/>
      <c r="AM169" s="34"/>
      <c r="AN169" s="75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75"/>
      <c r="BH169" s="34"/>
      <c r="BI169" s="34"/>
      <c r="BJ169" s="34"/>
      <c r="BK169" s="34"/>
      <c r="BL169" s="34"/>
      <c r="BM169" s="34"/>
      <c r="BN169" s="75"/>
      <c r="BO169" s="34"/>
      <c r="BP169" s="34"/>
      <c r="BQ169" s="34"/>
      <c r="BR169" s="34"/>
      <c r="BS169" s="27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Q169" s="34"/>
      <c r="DR169" s="34"/>
      <c r="DS169" s="34"/>
      <c r="DT169" s="34"/>
    </row>
    <row r="170" spans="1:124" s="1" customFormat="1" ht="12.75" customHeight="1" x14ac:dyDescent="0.25">
      <c r="A170" s="14"/>
      <c r="B170" s="109"/>
      <c r="C170" s="109"/>
      <c r="D170" s="109"/>
      <c r="E170" s="109"/>
      <c r="F170" s="109"/>
      <c r="G170" s="109"/>
      <c r="H170" s="108"/>
      <c r="I170" s="108"/>
      <c r="J170" s="108"/>
      <c r="K170" s="95"/>
      <c r="L170" s="96"/>
      <c r="M170" s="55"/>
      <c r="N170" s="85"/>
      <c r="O170" s="85"/>
      <c r="P170" s="37"/>
      <c r="Q170" s="37"/>
      <c r="R170" s="85"/>
      <c r="S170" s="85"/>
      <c r="T170" s="85"/>
      <c r="U170" s="5"/>
      <c r="V170" s="74"/>
      <c r="W170" s="5"/>
      <c r="X170" s="5"/>
      <c r="Y170" s="5"/>
      <c r="Z170" s="75"/>
      <c r="AA170" s="34"/>
      <c r="AB170" s="34"/>
      <c r="AC170" s="34"/>
      <c r="AD170" s="34"/>
      <c r="AE170" s="34"/>
      <c r="AF170" s="34"/>
      <c r="AG170" s="75"/>
      <c r="AH170" s="34"/>
      <c r="AI170" s="34"/>
      <c r="AJ170" s="34"/>
      <c r="AK170" s="34"/>
      <c r="AL170" s="34"/>
      <c r="AM170" s="34"/>
      <c r="AN170" s="75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75"/>
      <c r="BH170" s="34"/>
      <c r="BI170" s="34"/>
      <c r="BJ170" s="34"/>
      <c r="BK170" s="34"/>
      <c r="BL170" s="34"/>
      <c r="BM170" s="34"/>
      <c r="BN170" s="75"/>
      <c r="BO170" s="34"/>
      <c r="BP170" s="34"/>
      <c r="BQ170" s="34"/>
      <c r="BR170" s="34"/>
      <c r="BS170" s="27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Q170" s="34"/>
      <c r="DR170" s="34"/>
      <c r="DS170" s="34"/>
      <c r="DT170" s="34"/>
    </row>
    <row r="171" spans="1:124" s="1" customFormat="1" ht="12.75" customHeight="1" x14ac:dyDescent="0.25">
      <c r="A171" s="14"/>
      <c r="B171" s="112"/>
      <c r="C171" s="106"/>
      <c r="D171" s="106"/>
      <c r="E171" s="106"/>
      <c r="F171" s="106"/>
      <c r="G171" s="113"/>
      <c r="H171" s="108"/>
      <c r="I171" s="108"/>
      <c r="J171" s="108"/>
      <c r="K171" s="95"/>
      <c r="L171" s="96"/>
      <c r="M171" s="55"/>
      <c r="N171" s="85"/>
      <c r="O171" s="85"/>
      <c r="P171" s="37"/>
      <c r="Q171" s="37"/>
      <c r="R171" s="85"/>
      <c r="S171" s="85"/>
      <c r="T171" s="85"/>
      <c r="U171" s="5"/>
      <c r="V171" s="74"/>
      <c r="W171" s="5"/>
      <c r="X171" s="5"/>
      <c r="Y171" s="5"/>
      <c r="Z171" s="75"/>
      <c r="AA171" s="34"/>
      <c r="AB171" s="34"/>
      <c r="AC171" s="34"/>
      <c r="AD171" s="34"/>
      <c r="AE171" s="34"/>
      <c r="AF171" s="34"/>
      <c r="AG171" s="75"/>
      <c r="AH171" s="34"/>
      <c r="AI171" s="34"/>
      <c r="AJ171" s="34"/>
      <c r="AK171" s="34"/>
      <c r="AL171" s="34"/>
      <c r="AM171" s="34"/>
      <c r="AN171" s="75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75"/>
      <c r="BH171" s="34"/>
      <c r="BI171" s="34"/>
      <c r="BJ171" s="34"/>
      <c r="BK171" s="34"/>
      <c r="BL171" s="34"/>
      <c r="BM171" s="34"/>
      <c r="BN171" s="75"/>
      <c r="BO171" s="34"/>
      <c r="BP171" s="34"/>
      <c r="BQ171" s="34"/>
      <c r="BR171" s="34"/>
      <c r="BS171" s="27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Q171" s="34"/>
      <c r="DR171" s="34"/>
      <c r="DS171" s="34"/>
      <c r="DT171" s="34"/>
    </row>
    <row r="172" spans="1:124" s="1" customFormat="1" ht="12.75" customHeight="1" x14ac:dyDescent="0.25">
      <c r="A172" s="14"/>
      <c r="B172" s="112"/>
      <c r="C172" s="106"/>
      <c r="D172" s="106"/>
      <c r="E172" s="106"/>
      <c r="F172" s="106"/>
      <c r="G172" s="113"/>
      <c r="H172" s="108"/>
      <c r="I172" s="108"/>
      <c r="J172" s="108"/>
      <c r="K172" s="95"/>
      <c r="L172" s="96"/>
      <c r="M172" s="55"/>
      <c r="N172" s="85"/>
      <c r="O172" s="85"/>
      <c r="P172" s="37"/>
      <c r="Q172" s="37"/>
      <c r="R172" s="85"/>
      <c r="S172" s="85"/>
      <c r="T172" s="85"/>
      <c r="U172" s="5"/>
      <c r="V172" s="74"/>
      <c r="W172" s="5"/>
      <c r="X172" s="5"/>
      <c r="Y172" s="5"/>
      <c r="Z172" s="75"/>
      <c r="AA172" s="34"/>
      <c r="AB172" s="34"/>
      <c r="AC172" s="34"/>
      <c r="AD172" s="34"/>
      <c r="AE172" s="34"/>
      <c r="AF172" s="34"/>
      <c r="AG172" s="75"/>
      <c r="AH172" s="34"/>
      <c r="AI172" s="34"/>
      <c r="AJ172" s="34"/>
      <c r="AK172" s="34"/>
      <c r="AL172" s="34"/>
      <c r="AM172" s="34"/>
      <c r="AN172" s="75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75"/>
      <c r="BH172" s="34"/>
      <c r="BI172" s="34"/>
      <c r="BJ172" s="34"/>
      <c r="BK172" s="34"/>
      <c r="BL172" s="34"/>
      <c r="BM172" s="34"/>
      <c r="BN172" s="75"/>
      <c r="BO172" s="34"/>
      <c r="BP172" s="34"/>
      <c r="BQ172" s="34"/>
      <c r="BR172" s="34"/>
      <c r="BS172" s="27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Q172" s="34"/>
      <c r="DR172" s="34"/>
      <c r="DS172" s="34"/>
      <c r="DT172" s="34"/>
    </row>
    <row r="173" spans="1:124" s="1" customFormat="1" ht="12.75" customHeight="1" x14ac:dyDescent="0.25">
      <c r="A173" s="14"/>
      <c r="B173" s="112"/>
      <c r="C173" s="106"/>
      <c r="D173" s="106"/>
      <c r="E173" s="106"/>
      <c r="F173" s="106"/>
      <c r="G173" s="113"/>
      <c r="H173" s="108"/>
      <c r="I173" s="108"/>
      <c r="J173" s="108"/>
      <c r="K173" s="95"/>
      <c r="L173" s="96"/>
      <c r="M173" s="55"/>
      <c r="N173" s="85"/>
      <c r="O173" s="85"/>
      <c r="P173" s="37"/>
      <c r="Q173" s="37"/>
      <c r="R173" s="85"/>
      <c r="S173" s="85"/>
      <c r="T173" s="85"/>
      <c r="U173" s="5"/>
      <c r="V173" s="74"/>
      <c r="W173" s="5"/>
      <c r="X173" s="5"/>
      <c r="Y173" s="5"/>
      <c r="Z173" s="75"/>
      <c r="AA173" s="34"/>
      <c r="AB173" s="34"/>
      <c r="AC173" s="34"/>
      <c r="AD173" s="34"/>
      <c r="AE173" s="34"/>
      <c r="AF173" s="34"/>
      <c r="AG173" s="75"/>
      <c r="AH173" s="34"/>
      <c r="AI173" s="34"/>
      <c r="AJ173" s="34"/>
      <c r="AK173" s="34"/>
      <c r="AL173" s="34"/>
      <c r="AM173" s="34"/>
      <c r="AN173" s="75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75"/>
      <c r="BH173" s="34"/>
      <c r="BI173" s="34"/>
      <c r="BJ173" s="34"/>
      <c r="BK173" s="34"/>
      <c r="BL173" s="34"/>
      <c r="BM173" s="34"/>
      <c r="BN173" s="75"/>
      <c r="BO173" s="34"/>
      <c r="BP173" s="34"/>
      <c r="BQ173" s="34"/>
      <c r="BR173" s="34"/>
      <c r="BS173" s="27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Q173" s="34"/>
      <c r="DR173" s="34"/>
      <c r="DS173" s="34"/>
      <c r="DT173" s="34"/>
    </row>
    <row r="174" spans="1:124" s="1" customFormat="1" ht="12.75" customHeight="1" x14ac:dyDescent="0.25">
      <c r="A174" s="14"/>
      <c r="B174" s="112"/>
      <c r="C174" s="106"/>
      <c r="D174" s="106"/>
      <c r="E174" s="106"/>
      <c r="F174" s="106"/>
      <c r="G174" s="113"/>
      <c r="H174" s="108"/>
      <c r="I174" s="108"/>
      <c r="J174" s="108"/>
      <c r="K174" s="95"/>
      <c r="L174" s="96"/>
      <c r="M174" s="55"/>
      <c r="N174" s="85"/>
      <c r="O174" s="85"/>
      <c r="P174" s="37"/>
      <c r="Q174" s="37"/>
      <c r="R174" s="85"/>
      <c r="S174" s="85"/>
      <c r="T174" s="85"/>
      <c r="U174" s="5"/>
      <c r="V174" s="74"/>
      <c r="W174" s="5"/>
      <c r="X174" s="5"/>
      <c r="Y174" s="5"/>
      <c r="Z174" s="75"/>
      <c r="AA174" s="34"/>
      <c r="AB174" s="34"/>
      <c r="AC174" s="34"/>
      <c r="AD174" s="34"/>
      <c r="AE174" s="34"/>
      <c r="AF174" s="34"/>
      <c r="AG174" s="75"/>
      <c r="AH174" s="34"/>
      <c r="AI174" s="34"/>
      <c r="AJ174" s="34"/>
      <c r="AK174" s="34"/>
      <c r="AL174" s="34"/>
      <c r="AM174" s="34"/>
      <c r="AN174" s="75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75"/>
      <c r="BH174" s="34"/>
      <c r="BI174" s="34"/>
      <c r="BJ174" s="34"/>
      <c r="BK174" s="34"/>
      <c r="BL174" s="34"/>
      <c r="BM174" s="34"/>
      <c r="BN174" s="75"/>
      <c r="BO174" s="34"/>
      <c r="BP174" s="34"/>
      <c r="BQ174" s="34"/>
      <c r="BR174" s="34"/>
      <c r="BS174" s="27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Q174" s="34"/>
      <c r="DR174" s="34"/>
      <c r="DS174" s="34"/>
      <c r="DT174" s="34"/>
    </row>
    <row r="175" spans="1:124" s="1" customFormat="1" ht="12.75" customHeight="1" x14ac:dyDescent="0.25">
      <c r="A175" s="14"/>
      <c r="B175" s="112"/>
      <c r="C175" s="106"/>
      <c r="D175" s="106"/>
      <c r="E175" s="106"/>
      <c r="F175" s="106"/>
      <c r="G175" s="113"/>
      <c r="H175" s="108"/>
      <c r="I175" s="108"/>
      <c r="J175" s="108"/>
      <c r="K175" s="95"/>
      <c r="L175" s="96"/>
      <c r="M175" s="55"/>
      <c r="N175" s="85"/>
      <c r="O175" s="85"/>
      <c r="P175" s="37"/>
      <c r="Q175" s="37"/>
      <c r="R175" s="85"/>
      <c r="S175" s="85"/>
      <c r="T175" s="85"/>
      <c r="U175" s="5"/>
      <c r="V175" s="74"/>
      <c r="W175" s="5"/>
      <c r="X175" s="5"/>
      <c r="Y175" s="5"/>
      <c r="Z175" s="75"/>
      <c r="AA175" s="34"/>
      <c r="AB175" s="34"/>
      <c r="AC175" s="34"/>
      <c r="AD175" s="34"/>
      <c r="AE175" s="34"/>
      <c r="AF175" s="34"/>
      <c r="AG175" s="75"/>
      <c r="AH175" s="34"/>
      <c r="AI175" s="34"/>
      <c r="AJ175" s="34"/>
      <c r="AK175" s="34"/>
      <c r="AL175" s="34"/>
      <c r="AM175" s="34"/>
      <c r="AN175" s="75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75"/>
      <c r="BH175" s="34"/>
      <c r="BI175" s="34"/>
      <c r="BJ175" s="34"/>
      <c r="BK175" s="34"/>
      <c r="BL175" s="34"/>
      <c r="BM175" s="34"/>
      <c r="BN175" s="75"/>
      <c r="BO175" s="34"/>
      <c r="BP175" s="34"/>
      <c r="BQ175" s="34"/>
      <c r="BR175" s="34"/>
      <c r="BS175" s="27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Q175" s="34"/>
      <c r="DR175" s="34"/>
      <c r="DS175" s="34"/>
      <c r="DT175" s="34"/>
    </row>
    <row r="176" spans="1:124" s="1" customFormat="1" ht="12.75" customHeight="1" x14ac:dyDescent="0.25">
      <c r="A176" s="14"/>
      <c r="B176" s="112"/>
      <c r="C176" s="106"/>
      <c r="D176" s="106"/>
      <c r="E176" s="106"/>
      <c r="F176" s="106"/>
      <c r="G176" s="113"/>
      <c r="H176" s="108"/>
      <c r="I176" s="108"/>
      <c r="J176" s="108"/>
      <c r="K176" s="95"/>
      <c r="L176" s="96"/>
      <c r="M176" s="55"/>
      <c r="N176" s="85"/>
      <c r="O176" s="85"/>
      <c r="P176" s="37"/>
      <c r="Q176" s="37"/>
      <c r="R176" s="85"/>
      <c r="S176" s="85"/>
      <c r="T176" s="85"/>
      <c r="U176" s="5"/>
      <c r="V176" s="74"/>
      <c r="W176" s="5"/>
      <c r="X176" s="5"/>
      <c r="Y176" s="5"/>
      <c r="Z176" s="75"/>
      <c r="AA176" s="34"/>
      <c r="AB176" s="34"/>
      <c r="AC176" s="34"/>
      <c r="AD176" s="34"/>
      <c r="AE176" s="34"/>
      <c r="AF176" s="34"/>
      <c r="AG176" s="75"/>
      <c r="AH176" s="34"/>
      <c r="AI176" s="34"/>
      <c r="AJ176" s="34"/>
      <c r="AK176" s="34"/>
      <c r="AL176" s="34"/>
      <c r="AM176" s="34"/>
      <c r="AN176" s="75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75"/>
      <c r="BH176" s="34"/>
      <c r="BI176" s="34"/>
      <c r="BJ176" s="34"/>
      <c r="BK176" s="34"/>
      <c r="BL176" s="34"/>
      <c r="BM176" s="34"/>
      <c r="BN176" s="75"/>
      <c r="BO176" s="34"/>
      <c r="BP176" s="34"/>
      <c r="BQ176" s="34"/>
      <c r="BR176" s="34"/>
      <c r="BS176" s="27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Q176" s="34"/>
      <c r="DR176" s="34"/>
      <c r="DS176" s="34"/>
      <c r="DT176" s="34"/>
    </row>
    <row r="177" spans="1:124" s="1" customFormat="1" ht="12.75" customHeight="1" x14ac:dyDescent="0.25">
      <c r="A177" s="14"/>
      <c r="B177" s="112"/>
      <c r="C177" s="106"/>
      <c r="D177" s="106"/>
      <c r="E177" s="106"/>
      <c r="F177" s="106"/>
      <c r="G177" s="113"/>
      <c r="H177" s="108"/>
      <c r="I177" s="108"/>
      <c r="J177" s="108"/>
      <c r="K177" s="95"/>
      <c r="L177" s="96"/>
      <c r="M177" s="55"/>
      <c r="N177" s="85"/>
      <c r="O177" s="85"/>
      <c r="P177" s="37"/>
      <c r="Q177" s="37"/>
      <c r="R177" s="85"/>
      <c r="S177" s="85"/>
      <c r="T177" s="85"/>
      <c r="U177" s="5"/>
      <c r="V177" s="74"/>
      <c r="W177" s="5"/>
      <c r="X177" s="5"/>
      <c r="Y177" s="5"/>
      <c r="Z177" s="75"/>
      <c r="AA177" s="34"/>
      <c r="AB177" s="34"/>
      <c r="AC177" s="34"/>
      <c r="AD177" s="34"/>
      <c r="AE177" s="34"/>
      <c r="AF177" s="34"/>
      <c r="AG177" s="75"/>
      <c r="AH177" s="34"/>
      <c r="AI177" s="34"/>
      <c r="AJ177" s="34"/>
      <c r="AK177" s="34"/>
      <c r="AL177" s="34"/>
      <c r="AM177" s="34"/>
      <c r="AN177" s="75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75"/>
      <c r="BH177" s="34"/>
      <c r="BI177" s="34"/>
      <c r="BJ177" s="34"/>
      <c r="BK177" s="34"/>
      <c r="BL177" s="34"/>
      <c r="BM177" s="34"/>
      <c r="BN177" s="75"/>
      <c r="BO177" s="34"/>
      <c r="BP177" s="34"/>
      <c r="BQ177" s="34"/>
      <c r="BR177" s="34"/>
      <c r="BS177" s="27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Q177" s="34"/>
      <c r="DR177" s="34"/>
      <c r="DS177" s="34"/>
      <c r="DT177" s="34"/>
    </row>
    <row r="178" spans="1:124" s="1" customFormat="1" ht="12.75" customHeight="1" x14ac:dyDescent="0.25">
      <c r="A178" s="14"/>
      <c r="B178" s="112"/>
      <c r="C178" s="106"/>
      <c r="D178" s="106"/>
      <c r="E178" s="106"/>
      <c r="F178" s="106"/>
      <c r="G178" s="113"/>
      <c r="H178" s="108"/>
      <c r="I178" s="108"/>
      <c r="J178" s="108"/>
      <c r="K178" s="95"/>
      <c r="L178" s="96"/>
      <c r="M178" s="55"/>
      <c r="N178" s="85"/>
      <c r="O178" s="85"/>
      <c r="P178" s="37"/>
      <c r="Q178" s="37"/>
      <c r="R178" s="85"/>
      <c r="S178" s="85"/>
      <c r="T178" s="85"/>
      <c r="U178" s="5"/>
      <c r="V178" s="74"/>
      <c r="W178" s="5"/>
      <c r="X178" s="5"/>
      <c r="Y178" s="5"/>
      <c r="Z178" s="75"/>
      <c r="AA178" s="34"/>
      <c r="AB178" s="34"/>
      <c r="AC178" s="34"/>
      <c r="AD178" s="34"/>
      <c r="AE178" s="34"/>
      <c r="AF178" s="34"/>
      <c r="AG178" s="75"/>
      <c r="AH178" s="34"/>
      <c r="AI178" s="34"/>
      <c r="AJ178" s="34"/>
      <c r="AK178" s="34"/>
      <c r="AL178" s="34"/>
      <c r="AM178" s="34"/>
      <c r="AN178" s="75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75"/>
      <c r="BH178" s="34"/>
      <c r="BI178" s="34"/>
      <c r="BJ178" s="34"/>
      <c r="BK178" s="34"/>
      <c r="BL178" s="34"/>
      <c r="BM178" s="34"/>
      <c r="BN178" s="75"/>
      <c r="BO178" s="34"/>
      <c r="BP178" s="34"/>
      <c r="BQ178" s="34"/>
      <c r="BR178" s="34"/>
      <c r="BS178" s="27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Q178" s="34"/>
      <c r="DR178" s="34"/>
      <c r="DS178" s="34"/>
      <c r="DT178" s="34"/>
    </row>
    <row r="179" spans="1:124" s="1" customFormat="1" ht="12.75" customHeight="1" x14ac:dyDescent="0.25">
      <c r="A179" s="14"/>
      <c r="B179" s="112"/>
      <c r="C179" s="106"/>
      <c r="D179" s="106"/>
      <c r="E179" s="106"/>
      <c r="F179" s="106"/>
      <c r="G179" s="113"/>
      <c r="H179" s="108"/>
      <c r="I179" s="108"/>
      <c r="J179" s="108"/>
      <c r="K179" s="95"/>
      <c r="L179" s="96"/>
      <c r="M179" s="55"/>
      <c r="N179" s="85"/>
      <c r="O179" s="85"/>
      <c r="P179" s="37"/>
      <c r="Q179" s="37"/>
      <c r="R179" s="85"/>
      <c r="S179" s="85"/>
      <c r="T179" s="85"/>
      <c r="U179" s="5"/>
      <c r="V179" s="74"/>
      <c r="W179" s="5"/>
      <c r="X179" s="5"/>
      <c r="Y179" s="5"/>
      <c r="Z179" s="75"/>
      <c r="AA179" s="34"/>
      <c r="AB179" s="34"/>
      <c r="AC179" s="34"/>
      <c r="AD179" s="34"/>
      <c r="AE179" s="34"/>
      <c r="AF179" s="34"/>
      <c r="AG179" s="75"/>
      <c r="AH179" s="34"/>
      <c r="AI179" s="34"/>
      <c r="AJ179" s="34"/>
      <c r="AK179" s="34"/>
      <c r="AL179" s="34"/>
      <c r="AM179" s="34"/>
      <c r="AN179" s="75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75"/>
      <c r="BH179" s="34"/>
      <c r="BI179" s="34"/>
      <c r="BJ179" s="34"/>
      <c r="BK179" s="34"/>
      <c r="BL179" s="34"/>
      <c r="BM179" s="34"/>
      <c r="BN179" s="75"/>
      <c r="BO179" s="34"/>
      <c r="BP179" s="34"/>
      <c r="BQ179" s="34"/>
      <c r="BR179" s="34"/>
      <c r="BS179" s="27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Q179" s="34"/>
      <c r="DR179" s="34"/>
      <c r="DS179" s="34"/>
      <c r="DT179" s="34"/>
    </row>
    <row r="180" spans="1:124" s="1" customFormat="1" ht="12.75" customHeight="1" x14ac:dyDescent="0.25">
      <c r="A180" s="14"/>
      <c r="B180" s="112"/>
      <c r="C180" s="106"/>
      <c r="D180" s="106"/>
      <c r="E180" s="106"/>
      <c r="F180" s="106"/>
      <c r="G180" s="113"/>
      <c r="H180" s="108"/>
      <c r="I180" s="108"/>
      <c r="J180" s="108"/>
      <c r="K180" s="95"/>
      <c r="L180" s="96"/>
      <c r="M180" s="55"/>
      <c r="N180" s="85"/>
      <c r="O180" s="85"/>
      <c r="P180" s="37"/>
      <c r="Q180" s="37"/>
      <c r="R180" s="85"/>
      <c r="S180" s="85"/>
      <c r="T180" s="85"/>
      <c r="U180" s="5"/>
      <c r="V180" s="74"/>
      <c r="W180" s="5"/>
      <c r="X180" s="5"/>
      <c r="Y180" s="5"/>
      <c r="Z180" s="75"/>
      <c r="AA180" s="34"/>
      <c r="AB180" s="34"/>
      <c r="AC180" s="34"/>
      <c r="AD180" s="34"/>
      <c r="AE180" s="34"/>
      <c r="AF180" s="34"/>
      <c r="AG180" s="75"/>
      <c r="AH180" s="34"/>
      <c r="AI180" s="34"/>
      <c r="AJ180" s="34"/>
      <c r="AK180" s="34"/>
      <c r="AL180" s="34"/>
      <c r="AM180" s="34"/>
      <c r="AN180" s="75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75"/>
      <c r="BH180" s="34"/>
      <c r="BI180" s="34"/>
      <c r="BJ180" s="34"/>
      <c r="BK180" s="34"/>
      <c r="BL180" s="34"/>
      <c r="BM180" s="34"/>
      <c r="BN180" s="75"/>
      <c r="BO180" s="34"/>
      <c r="BP180" s="34"/>
      <c r="BQ180" s="34"/>
      <c r="BR180" s="34"/>
      <c r="BS180" s="27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Q180" s="34"/>
      <c r="DR180" s="34"/>
      <c r="DS180" s="34"/>
      <c r="DT180" s="34"/>
    </row>
    <row r="181" spans="1:124" s="1" customFormat="1" ht="12.75" customHeight="1" x14ac:dyDescent="0.25">
      <c r="A181" s="14"/>
      <c r="B181" s="112"/>
      <c r="C181" s="106"/>
      <c r="D181" s="106"/>
      <c r="E181" s="106"/>
      <c r="F181" s="106"/>
      <c r="G181" s="113"/>
      <c r="H181" s="108"/>
      <c r="I181" s="108"/>
      <c r="J181" s="108"/>
      <c r="K181" s="95"/>
      <c r="L181" s="96"/>
      <c r="M181" s="55"/>
      <c r="N181" s="85"/>
      <c r="O181" s="85"/>
      <c r="P181" s="37"/>
      <c r="Q181" s="37"/>
      <c r="R181" s="85"/>
      <c r="S181" s="85"/>
      <c r="T181" s="85"/>
      <c r="U181" s="5"/>
      <c r="V181" s="74"/>
      <c r="W181" s="5"/>
      <c r="X181" s="5"/>
      <c r="Y181" s="5"/>
      <c r="Z181" s="75"/>
      <c r="AA181" s="34"/>
      <c r="AB181" s="34"/>
      <c r="AC181" s="34"/>
      <c r="AD181" s="34"/>
      <c r="AE181" s="34"/>
      <c r="AF181" s="34"/>
      <c r="AG181" s="75"/>
      <c r="AH181" s="34"/>
      <c r="AI181" s="34"/>
      <c r="AJ181" s="34"/>
      <c r="AK181" s="34"/>
      <c r="AL181" s="34"/>
      <c r="AM181" s="34"/>
      <c r="AN181" s="75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75"/>
      <c r="BH181" s="34"/>
      <c r="BI181" s="34"/>
      <c r="BJ181" s="34"/>
      <c r="BK181" s="34"/>
      <c r="BL181" s="34"/>
      <c r="BM181" s="34"/>
      <c r="BN181" s="75"/>
      <c r="BO181" s="34"/>
      <c r="BP181" s="34"/>
      <c r="BQ181" s="34"/>
      <c r="BR181" s="34"/>
      <c r="BS181" s="27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Q181" s="34"/>
      <c r="DR181" s="34"/>
      <c r="DS181" s="34"/>
      <c r="DT181" s="34"/>
    </row>
    <row r="182" spans="1:124" s="1" customFormat="1" ht="12.75" customHeight="1" x14ac:dyDescent="0.25">
      <c r="A182" s="14"/>
      <c r="B182" s="112"/>
      <c r="C182" s="106"/>
      <c r="D182" s="106"/>
      <c r="E182" s="106"/>
      <c r="F182" s="106"/>
      <c r="G182" s="113"/>
      <c r="H182" s="108"/>
      <c r="I182" s="108"/>
      <c r="J182" s="108"/>
      <c r="K182" s="95"/>
      <c r="L182" s="96"/>
      <c r="M182" s="55"/>
      <c r="N182" s="85"/>
      <c r="O182" s="85"/>
      <c r="P182" s="37"/>
      <c r="Q182" s="37"/>
      <c r="R182" s="85"/>
      <c r="S182" s="85"/>
      <c r="T182" s="85"/>
      <c r="U182" s="5"/>
      <c r="V182" s="74"/>
      <c r="W182" s="5"/>
      <c r="X182" s="5"/>
      <c r="Y182" s="5"/>
      <c r="Z182" s="75"/>
      <c r="AA182" s="34"/>
      <c r="AB182" s="34"/>
      <c r="AC182" s="34"/>
      <c r="AD182" s="34"/>
      <c r="AE182" s="34"/>
      <c r="AF182" s="34"/>
      <c r="AG182" s="75"/>
      <c r="AH182" s="34"/>
      <c r="AI182" s="34"/>
      <c r="AJ182" s="34"/>
      <c r="AK182" s="34"/>
      <c r="AL182" s="34"/>
      <c r="AM182" s="34"/>
      <c r="AN182" s="75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75"/>
      <c r="BH182" s="34"/>
      <c r="BI182" s="34"/>
      <c r="BJ182" s="34"/>
      <c r="BK182" s="34"/>
      <c r="BL182" s="34"/>
      <c r="BM182" s="34"/>
      <c r="BN182" s="75"/>
      <c r="BO182" s="34"/>
      <c r="BP182" s="34"/>
      <c r="BQ182" s="34"/>
      <c r="BR182" s="34"/>
      <c r="BS182" s="27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Q182" s="34"/>
      <c r="DR182" s="34"/>
      <c r="DS182" s="34"/>
      <c r="DT182" s="34"/>
    </row>
    <row r="183" spans="1:124" s="1" customFormat="1" ht="12.75" customHeight="1" x14ac:dyDescent="0.25">
      <c r="A183" s="14"/>
      <c r="B183" s="112"/>
      <c r="C183" s="106"/>
      <c r="D183" s="106"/>
      <c r="E183" s="106"/>
      <c r="F183" s="106"/>
      <c r="G183" s="113"/>
      <c r="H183" s="108"/>
      <c r="I183" s="108"/>
      <c r="J183" s="108"/>
      <c r="K183" s="95"/>
      <c r="L183" s="96"/>
      <c r="M183" s="55"/>
      <c r="N183" s="85"/>
      <c r="O183" s="85"/>
      <c r="P183" s="37"/>
      <c r="Q183" s="37"/>
      <c r="R183" s="85"/>
      <c r="S183" s="85"/>
      <c r="T183" s="85"/>
      <c r="U183" s="5"/>
      <c r="V183" s="74"/>
      <c r="W183" s="5"/>
      <c r="X183" s="5"/>
      <c r="Y183" s="5"/>
      <c r="Z183" s="75"/>
      <c r="AA183" s="34"/>
      <c r="AB183" s="34"/>
      <c r="AC183" s="34"/>
      <c r="AD183" s="34"/>
      <c r="AE183" s="34"/>
      <c r="AF183" s="34"/>
      <c r="AG183" s="75"/>
      <c r="AH183" s="34"/>
      <c r="AI183" s="34"/>
      <c r="AJ183" s="34"/>
      <c r="AK183" s="34"/>
      <c r="AL183" s="34"/>
      <c r="AM183" s="34"/>
      <c r="AN183" s="75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75"/>
      <c r="BH183" s="34"/>
      <c r="BI183" s="34"/>
      <c r="BJ183" s="34"/>
      <c r="BK183" s="34"/>
      <c r="BL183" s="34"/>
      <c r="BM183" s="34"/>
      <c r="BN183" s="75"/>
      <c r="BO183" s="34"/>
      <c r="BP183" s="34"/>
      <c r="BQ183" s="34"/>
      <c r="BR183" s="34"/>
      <c r="BS183" s="27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Q183" s="34"/>
      <c r="DR183" s="34"/>
      <c r="DS183" s="34"/>
      <c r="DT183" s="34"/>
    </row>
    <row r="184" spans="1:124" s="1" customFormat="1" ht="12.75" customHeight="1" x14ac:dyDescent="0.25">
      <c r="A184" s="14"/>
      <c r="B184" s="112"/>
      <c r="C184" s="106"/>
      <c r="D184" s="106"/>
      <c r="E184" s="106"/>
      <c r="F184" s="106"/>
      <c r="G184" s="113"/>
      <c r="H184" s="108"/>
      <c r="I184" s="108"/>
      <c r="J184" s="108"/>
      <c r="K184" s="95"/>
      <c r="L184" s="96"/>
      <c r="M184" s="55"/>
      <c r="N184" s="85"/>
      <c r="O184" s="85"/>
      <c r="P184" s="37"/>
      <c r="Q184" s="37"/>
      <c r="R184" s="85"/>
      <c r="S184" s="85"/>
      <c r="T184" s="85"/>
      <c r="U184" s="5"/>
      <c r="V184" s="74"/>
      <c r="W184" s="5"/>
      <c r="X184" s="5"/>
      <c r="Y184" s="5"/>
      <c r="Z184" s="75"/>
      <c r="AA184" s="34"/>
      <c r="AB184" s="34"/>
      <c r="AC184" s="34"/>
      <c r="AD184" s="34"/>
      <c r="AE184" s="34"/>
      <c r="AF184" s="34"/>
      <c r="AG184" s="75"/>
      <c r="AH184" s="34"/>
      <c r="AI184" s="34"/>
      <c r="AJ184" s="34"/>
      <c r="AK184" s="34"/>
      <c r="AL184" s="34"/>
      <c r="AM184" s="34"/>
      <c r="AN184" s="75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75"/>
      <c r="BH184" s="34"/>
      <c r="BI184" s="34"/>
      <c r="BJ184" s="34"/>
      <c r="BK184" s="34"/>
      <c r="BL184" s="34"/>
      <c r="BM184" s="34"/>
      <c r="BN184" s="75"/>
      <c r="BO184" s="34"/>
      <c r="BP184" s="34"/>
      <c r="BQ184" s="34"/>
      <c r="BR184" s="34"/>
      <c r="BS184" s="27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Q184" s="34"/>
      <c r="DR184" s="34"/>
      <c r="DS184" s="34"/>
      <c r="DT184" s="34"/>
    </row>
    <row r="185" spans="1:124" s="1" customFormat="1" ht="12.75" customHeight="1" x14ac:dyDescent="0.25">
      <c r="A185" s="14"/>
      <c r="B185" s="112"/>
      <c r="C185" s="106"/>
      <c r="D185" s="106"/>
      <c r="E185" s="106"/>
      <c r="F185" s="106"/>
      <c r="G185" s="113"/>
      <c r="H185" s="108"/>
      <c r="I185" s="108"/>
      <c r="J185" s="108"/>
      <c r="K185" s="95"/>
      <c r="L185" s="96"/>
      <c r="M185" s="55"/>
      <c r="N185" s="85"/>
      <c r="O185" s="85"/>
      <c r="P185" s="37"/>
      <c r="Q185" s="37"/>
      <c r="R185" s="85"/>
      <c r="S185" s="85"/>
      <c r="T185" s="85"/>
      <c r="U185" s="5"/>
      <c r="V185" s="74"/>
      <c r="W185" s="5"/>
      <c r="X185" s="5"/>
      <c r="Y185" s="5"/>
      <c r="Z185" s="75"/>
      <c r="AA185" s="34"/>
      <c r="AB185" s="34"/>
      <c r="AC185" s="34"/>
      <c r="AD185" s="34"/>
      <c r="AE185" s="34"/>
      <c r="AF185" s="34"/>
      <c r="AG185" s="75"/>
      <c r="AH185" s="34"/>
      <c r="AI185" s="34"/>
      <c r="AJ185" s="34"/>
      <c r="AK185" s="34"/>
      <c r="AL185" s="34"/>
      <c r="AM185" s="34"/>
      <c r="AN185" s="75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75"/>
      <c r="BH185" s="34"/>
      <c r="BI185" s="34"/>
      <c r="BJ185" s="34"/>
      <c r="BK185" s="34"/>
      <c r="BL185" s="34"/>
      <c r="BM185" s="34"/>
      <c r="BN185" s="75"/>
      <c r="BO185" s="34"/>
      <c r="BP185" s="34"/>
      <c r="BQ185" s="34"/>
      <c r="BR185" s="34"/>
      <c r="BS185" s="27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Q185" s="34"/>
      <c r="DR185" s="34"/>
      <c r="DS185" s="34"/>
      <c r="DT185" s="34"/>
    </row>
    <row r="186" spans="1:124" s="1" customFormat="1" ht="12.75" customHeight="1" x14ac:dyDescent="0.25">
      <c r="A186" s="14"/>
      <c r="B186" s="112"/>
      <c r="C186" s="106"/>
      <c r="D186" s="106"/>
      <c r="E186" s="106"/>
      <c r="F186" s="106"/>
      <c r="G186" s="113"/>
      <c r="H186" s="108"/>
      <c r="I186" s="108"/>
      <c r="J186" s="108"/>
      <c r="K186" s="95"/>
      <c r="L186" s="96"/>
      <c r="M186" s="55"/>
      <c r="N186" s="85"/>
      <c r="O186" s="85"/>
      <c r="P186" s="37"/>
      <c r="Q186" s="37"/>
      <c r="R186" s="85"/>
      <c r="S186" s="85"/>
      <c r="T186" s="85"/>
      <c r="U186" s="5"/>
      <c r="V186" s="74"/>
      <c r="W186" s="5"/>
      <c r="X186" s="5"/>
      <c r="Y186" s="5"/>
      <c r="Z186" s="75"/>
      <c r="AA186" s="34"/>
      <c r="AB186" s="34"/>
      <c r="AC186" s="34"/>
      <c r="AD186" s="34"/>
      <c r="AE186" s="34"/>
      <c r="AF186" s="34"/>
      <c r="AG186" s="75"/>
      <c r="AH186" s="34"/>
      <c r="AI186" s="34"/>
      <c r="AJ186" s="34"/>
      <c r="AK186" s="34"/>
      <c r="AL186" s="34"/>
      <c r="AM186" s="34"/>
      <c r="AN186" s="75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75"/>
      <c r="BH186" s="34"/>
      <c r="BI186" s="34"/>
      <c r="BJ186" s="34"/>
      <c r="BK186" s="34"/>
      <c r="BL186" s="34"/>
      <c r="BM186" s="34"/>
      <c r="BN186" s="75"/>
      <c r="BO186" s="34"/>
      <c r="BP186" s="34"/>
      <c r="BQ186" s="34"/>
      <c r="BR186" s="34"/>
      <c r="BS186" s="27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Q186" s="34"/>
      <c r="DR186" s="34"/>
      <c r="DS186" s="34"/>
      <c r="DT186" s="34"/>
    </row>
    <row r="187" spans="1:124" s="1" customFormat="1" ht="12.75" customHeight="1" x14ac:dyDescent="0.25">
      <c r="A187" s="14"/>
      <c r="B187" s="112"/>
      <c r="C187" s="106"/>
      <c r="D187" s="106"/>
      <c r="E187" s="106"/>
      <c r="F187" s="106"/>
      <c r="G187" s="113"/>
      <c r="H187" s="108"/>
      <c r="I187" s="108"/>
      <c r="J187" s="108"/>
      <c r="K187" s="95"/>
      <c r="L187" s="96"/>
      <c r="M187" s="55"/>
      <c r="N187" s="85"/>
      <c r="O187" s="85"/>
      <c r="P187" s="37"/>
      <c r="Q187" s="37"/>
      <c r="R187" s="85"/>
      <c r="S187" s="85"/>
      <c r="T187" s="85"/>
      <c r="U187" s="5"/>
      <c r="V187" s="74"/>
      <c r="W187" s="5"/>
      <c r="X187" s="5"/>
      <c r="Y187" s="5"/>
      <c r="Z187" s="75"/>
      <c r="AA187" s="34"/>
      <c r="AB187" s="34"/>
      <c r="AC187" s="34"/>
      <c r="AD187" s="34"/>
      <c r="AE187" s="34"/>
      <c r="AF187" s="34"/>
      <c r="AG187" s="75"/>
      <c r="AH187" s="34"/>
      <c r="AI187" s="34"/>
      <c r="AJ187" s="34"/>
      <c r="AK187" s="34"/>
      <c r="AL187" s="34"/>
      <c r="AM187" s="34"/>
      <c r="AN187" s="75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75"/>
      <c r="BH187" s="34"/>
      <c r="BI187" s="34"/>
      <c r="BJ187" s="34"/>
      <c r="BK187" s="34"/>
      <c r="BL187" s="34"/>
      <c r="BM187" s="34"/>
      <c r="BN187" s="75"/>
      <c r="BO187" s="34"/>
      <c r="BP187" s="34"/>
      <c r="BQ187" s="34"/>
      <c r="BR187" s="34"/>
      <c r="BS187" s="27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Q187" s="34"/>
      <c r="DR187" s="34"/>
      <c r="DS187" s="34"/>
      <c r="DT187" s="34"/>
    </row>
    <row r="188" spans="1:124" s="1" customFormat="1" ht="12.75" customHeight="1" x14ac:dyDescent="0.25">
      <c r="A188" s="14"/>
      <c r="B188" s="112"/>
      <c r="C188" s="106"/>
      <c r="D188" s="106"/>
      <c r="E188" s="106"/>
      <c r="F188" s="106"/>
      <c r="G188" s="113"/>
      <c r="H188" s="108"/>
      <c r="I188" s="108"/>
      <c r="J188" s="108"/>
      <c r="K188" s="95"/>
      <c r="L188" s="96"/>
      <c r="M188" s="55"/>
      <c r="N188" s="85"/>
      <c r="O188" s="85"/>
      <c r="P188" s="37"/>
      <c r="Q188" s="37"/>
      <c r="R188" s="85"/>
      <c r="S188" s="85"/>
      <c r="T188" s="85"/>
      <c r="U188" s="5"/>
      <c r="V188" s="74"/>
      <c r="W188" s="5"/>
      <c r="X188" s="5"/>
      <c r="Y188" s="5"/>
      <c r="Z188" s="75"/>
      <c r="AA188" s="34"/>
      <c r="AB188" s="34"/>
      <c r="AC188" s="34"/>
      <c r="AD188" s="34"/>
      <c r="AE188" s="34"/>
      <c r="AF188" s="34"/>
      <c r="AG188" s="75"/>
      <c r="AH188" s="34"/>
      <c r="AI188" s="34"/>
      <c r="AJ188" s="34"/>
      <c r="AK188" s="34"/>
      <c r="AL188" s="34"/>
      <c r="AM188" s="34"/>
      <c r="AN188" s="75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75"/>
      <c r="BH188" s="34"/>
      <c r="BI188" s="34"/>
      <c r="BJ188" s="34"/>
      <c r="BK188" s="34"/>
      <c r="BL188" s="34"/>
      <c r="BM188" s="34"/>
      <c r="BN188" s="75"/>
      <c r="BO188" s="34"/>
      <c r="BP188" s="34"/>
      <c r="BQ188" s="34"/>
      <c r="BR188" s="34"/>
      <c r="BS188" s="27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Q188" s="34"/>
      <c r="DR188" s="34"/>
      <c r="DS188" s="34"/>
      <c r="DT188" s="34"/>
    </row>
    <row r="189" spans="1:124" s="1" customFormat="1" ht="12.75" customHeight="1" x14ac:dyDescent="0.25">
      <c r="A189" s="14"/>
      <c r="B189" s="112"/>
      <c r="C189" s="106"/>
      <c r="D189" s="106"/>
      <c r="E189" s="106"/>
      <c r="F189" s="106"/>
      <c r="G189" s="113"/>
      <c r="H189" s="108"/>
      <c r="I189" s="108"/>
      <c r="J189" s="108"/>
      <c r="K189" s="95"/>
      <c r="L189" s="96"/>
      <c r="M189" s="55"/>
      <c r="N189" s="85"/>
      <c r="O189" s="85"/>
      <c r="P189" s="37"/>
      <c r="Q189" s="37"/>
      <c r="R189" s="85"/>
      <c r="S189" s="85"/>
      <c r="T189" s="85"/>
      <c r="U189" s="5"/>
      <c r="V189" s="74"/>
      <c r="W189" s="5"/>
      <c r="X189" s="5"/>
      <c r="Y189" s="5"/>
      <c r="Z189" s="75"/>
      <c r="AA189" s="34"/>
      <c r="AB189" s="34"/>
      <c r="AC189" s="34"/>
      <c r="AD189" s="34"/>
      <c r="AE189" s="34"/>
      <c r="AF189" s="34"/>
      <c r="AG189" s="75"/>
      <c r="AH189" s="34"/>
      <c r="AI189" s="34"/>
      <c r="AJ189" s="34"/>
      <c r="AK189" s="34"/>
      <c r="AL189" s="34"/>
      <c r="AM189" s="34"/>
      <c r="AN189" s="75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75"/>
      <c r="BH189" s="34"/>
      <c r="BI189" s="34"/>
      <c r="BJ189" s="34"/>
      <c r="BK189" s="34"/>
      <c r="BL189" s="34"/>
      <c r="BM189" s="34"/>
      <c r="BN189" s="75"/>
      <c r="BO189" s="34"/>
      <c r="BP189" s="34"/>
      <c r="BQ189" s="34"/>
      <c r="BR189" s="34"/>
      <c r="BS189" s="27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Q189" s="34"/>
      <c r="DR189" s="34"/>
      <c r="DS189" s="34"/>
      <c r="DT189" s="34"/>
    </row>
    <row r="190" spans="1:124" s="1" customFormat="1" ht="12.75" customHeight="1" x14ac:dyDescent="0.25">
      <c r="A190" s="14"/>
      <c r="B190" s="112"/>
      <c r="C190" s="106"/>
      <c r="D190" s="106"/>
      <c r="E190" s="106"/>
      <c r="F190" s="106"/>
      <c r="G190" s="113"/>
      <c r="H190" s="108"/>
      <c r="I190" s="108"/>
      <c r="J190" s="108"/>
      <c r="K190" s="95"/>
      <c r="L190" s="96"/>
      <c r="M190" s="55"/>
      <c r="N190" s="85"/>
      <c r="O190" s="85"/>
      <c r="P190" s="37"/>
      <c r="Q190" s="37"/>
      <c r="R190" s="85"/>
      <c r="S190" s="85"/>
      <c r="T190" s="85"/>
      <c r="U190" s="5"/>
      <c r="V190" s="74"/>
      <c r="W190" s="5"/>
      <c r="X190" s="5"/>
      <c r="Y190" s="5"/>
      <c r="Z190" s="75"/>
      <c r="AA190" s="34"/>
      <c r="AB190" s="34"/>
      <c r="AC190" s="34"/>
      <c r="AD190" s="34"/>
      <c r="AE190" s="34"/>
      <c r="AF190" s="34"/>
      <c r="AG190" s="75"/>
      <c r="AH190" s="34"/>
      <c r="AI190" s="34"/>
      <c r="AJ190" s="34"/>
      <c r="AK190" s="34"/>
      <c r="AL190" s="34"/>
      <c r="AM190" s="34"/>
      <c r="AN190" s="75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75"/>
      <c r="BH190" s="34"/>
      <c r="BI190" s="34"/>
      <c r="BJ190" s="34"/>
      <c r="BK190" s="34"/>
      <c r="BL190" s="34"/>
      <c r="BM190" s="34"/>
      <c r="BN190" s="75"/>
      <c r="BO190" s="34"/>
      <c r="BP190" s="34"/>
      <c r="BQ190" s="34"/>
      <c r="BR190" s="34"/>
      <c r="BS190" s="27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Q190" s="34"/>
      <c r="DR190" s="34"/>
      <c r="DS190" s="34"/>
      <c r="DT190" s="34"/>
    </row>
    <row r="191" spans="1:124" s="1" customFormat="1" ht="12.75" customHeight="1" x14ac:dyDescent="0.25">
      <c r="A191" s="14"/>
      <c r="B191" s="112"/>
      <c r="C191" s="106"/>
      <c r="D191" s="106"/>
      <c r="E191" s="106"/>
      <c r="F191" s="106"/>
      <c r="G191" s="113"/>
      <c r="H191" s="108"/>
      <c r="I191" s="108"/>
      <c r="J191" s="108"/>
      <c r="K191" s="95"/>
      <c r="L191" s="96"/>
      <c r="M191" s="55"/>
      <c r="N191" s="85"/>
      <c r="O191" s="85"/>
      <c r="P191" s="37"/>
      <c r="Q191" s="37"/>
      <c r="R191" s="85"/>
      <c r="S191" s="85"/>
      <c r="T191" s="85"/>
      <c r="U191" s="5"/>
      <c r="V191" s="74"/>
      <c r="W191" s="5"/>
      <c r="X191" s="5"/>
      <c r="Y191" s="5"/>
      <c r="Z191" s="75"/>
      <c r="AA191" s="34"/>
      <c r="AB191" s="34"/>
      <c r="AC191" s="34"/>
      <c r="AD191" s="34"/>
      <c r="AE191" s="34"/>
      <c r="AF191" s="34"/>
      <c r="AG191" s="75"/>
      <c r="AH191" s="34"/>
      <c r="AI191" s="34"/>
      <c r="AJ191" s="34"/>
      <c r="AK191" s="34"/>
      <c r="AL191" s="34"/>
      <c r="AM191" s="34"/>
      <c r="AN191" s="75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75"/>
      <c r="BH191" s="34"/>
      <c r="BI191" s="34"/>
      <c r="BJ191" s="34"/>
      <c r="BK191" s="34"/>
      <c r="BL191" s="34"/>
      <c r="BM191" s="34"/>
      <c r="BN191" s="75"/>
      <c r="BO191" s="34"/>
      <c r="BP191" s="34"/>
      <c r="BQ191" s="34"/>
      <c r="BR191" s="34"/>
      <c r="BS191" s="27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Q191" s="34"/>
      <c r="DR191" s="34"/>
      <c r="DS191" s="34"/>
      <c r="DT191" s="34"/>
    </row>
    <row r="192" spans="1:124" s="1" customFormat="1" ht="12.75" customHeight="1" x14ac:dyDescent="0.25">
      <c r="A192" s="14"/>
      <c r="B192" s="112"/>
      <c r="C192" s="106"/>
      <c r="D192" s="106"/>
      <c r="E192" s="106"/>
      <c r="F192" s="106"/>
      <c r="G192" s="113"/>
      <c r="H192" s="108"/>
      <c r="I192" s="108"/>
      <c r="J192" s="108"/>
      <c r="K192" s="95"/>
      <c r="L192" s="96"/>
      <c r="M192" s="55"/>
      <c r="N192" s="85"/>
      <c r="O192" s="85"/>
      <c r="P192" s="37"/>
      <c r="Q192" s="37"/>
      <c r="R192" s="85"/>
      <c r="S192" s="85"/>
      <c r="T192" s="85"/>
      <c r="U192" s="5"/>
      <c r="V192" s="74"/>
      <c r="W192" s="5"/>
      <c r="X192" s="5"/>
      <c r="Y192" s="5"/>
      <c r="Z192" s="75"/>
      <c r="AA192" s="34"/>
      <c r="AB192" s="34"/>
      <c r="AC192" s="34"/>
      <c r="AD192" s="34"/>
      <c r="AE192" s="34"/>
      <c r="AF192" s="34"/>
      <c r="AG192" s="75"/>
      <c r="AH192" s="34"/>
      <c r="AI192" s="34"/>
      <c r="AJ192" s="34"/>
      <c r="AK192" s="34"/>
      <c r="AL192" s="34"/>
      <c r="AM192" s="34"/>
      <c r="AN192" s="75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75"/>
      <c r="BH192" s="34"/>
      <c r="BI192" s="34"/>
      <c r="BJ192" s="34"/>
      <c r="BK192" s="34"/>
      <c r="BL192" s="34"/>
      <c r="BM192" s="34"/>
      <c r="BN192" s="75"/>
      <c r="BO192" s="34"/>
      <c r="BP192" s="34"/>
      <c r="BQ192" s="34"/>
      <c r="BR192" s="34"/>
      <c r="BS192" s="27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Q192" s="34"/>
      <c r="DR192" s="34"/>
      <c r="DS192" s="34"/>
      <c r="DT192" s="34"/>
    </row>
    <row r="193" spans="1:124" s="1" customFormat="1" ht="12.75" customHeight="1" x14ac:dyDescent="0.25">
      <c r="A193" s="14"/>
      <c r="B193" s="112"/>
      <c r="C193" s="106"/>
      <c r="D193" s="106"/>
      <c r="E193" s="106"/>
      <c r="F193" s="106"/>
      <c r="G193" s="113"/>
      <c r="H193" s="108"/>
      <c r="I193" s="108"/>
      <c r="J193" s="108"/>
      <c r="K193" s="95"/>
      <c r="L193" s="96"/>
      <c r="M193" s="55"/>
      <c r="N193" s="85"/>
      <c r="O193" s="85"/>
      <c r="P193" s="37"/>
      <c r="Q193" s="37"/>
      <c r="R193" s="85"/>
      <c r="S193" s="85"/>
      <c r="T193" s="85"/>
      <c r="U193" s="5"/>
      <c r="V193" s="74"/>
      <c r="W193" s="5"/>
      <c r="X193" s="5"/>
      <c r="Y193" s="5"/>
      <c r="Z193" s="75"/>
      <c r="AA193" s="34"/>
      <c r="AB193" s="34"/>
      <c r="AC193" s="34"/>
      <c r="AD193" s="34"/>
      <c r="AE193" s="34"/>
      <c r="AF193" s="34"/>
      <c r="AG193" s="75"/>
      <c r="AH193" s="34"/>
      <c r="AI193" s="34"/>
      <c r="AJ193" s="34"/>
      <c r="AK193" s="34"/>
      <c r="AL193" s="34"/>
      <c r="AM193" s="34"/>
      <c r="AN193" s="75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75"/>
      <c r="BH193" s="34"/>
      <c r="BI193" s="34"/>
      <c r="BJ193" s="34"/>
      <c r="BK193" s="34"/>
      <c r="BL193" s="34"/>
      <c r="BM193" s="34"/>
      <c r="BN193" s="75"/>
      <c r="BO193" s="34"/>
      <c r="BP193" s="34"/>
      <c r="BQ193" s="34"/>
      <c r="BR193" s="34"/>
      <c r="BS193" s="27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Q193" s="34"/>
      <c r="DR193" s="34"/>
      <c r="DS193" s="34"/>
      <c r="DT193" s="34"/>
    </row>
    <row r="194" spans="1:124" s="1" customFormat="1" x14ac:dyDescent="0.25">
      <c r="B194" s="112"/>
      <c r="C194" s="106"/>
      <c r="D194" s="106"/>
      <c r="E194" s="106"/>
      <c r="F194" s="106"/>
      <c r="G194" s="108"/>
      <c r="H194" s="108"/>
      <c r="I194" s="108"/>
      <c r="J194" s="108"/>
      <c r="K194" s="95"/>
      <c r="L194" s="96"/>
      <c r="M194" s="55"/>
      <c r="N194" s="85"/>
      <c r="O194" s="85"/>
      <c r="P194" s="37"/>
      <c r="Q194" s="37"/>
      <c r="R194" s="85"/>
      <c r="S194" s="85"/>
      <c r="T194" s="85"/>
      <c r="U194" s="5"/>
      <c r="V194" s="74"/>
      <c r="W194" s="5"/>
      <c r="X194" s="5"/>
      <c r="Y194" s="5"/>
      <c r="Z194" s="75"/>
      <c r="AA194" s="34"/>
      <c r="AB194" s="34"/>
      <c r="AC194" s="34"/>
      <c r="AD194" s="34"/>
      <c r="AE194" s="34"/>
      <c r="AF194" s="34"/>
      <c r="AG194" s="75"/>
      <c r="AH194" s="34"/>
      <c r="AI194" s="34"/>
      <c r="AJ194" s="34"/>
      <c r="AK194" s="34"/>
      <c r="AL194" s="34"/>
      <c r="AM194" s="34"/>
      <c r="AN194" s="75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75"/>
      <c r="BH194" s="34"/>
      <c r="BI194" s="34"/>
      <c r="BJ194" s="34"/>
      <c r="BK194" s="34"/>
      <c r="BL194" s="34"/>
      <c r="BM194" s="34"/>
      <c r="BN194" s="75"/>
      <c r="BO194" s="34"/>
      <c r="BP194" s="34"/>
      <c r="BQ194" s="34"/>
      <c r="BR194" s="34"/>
      <c r="BS194" s="27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Q194" s="34"/>
      <c r="DR194" s="34"/>
      <c r="DS194" s="34"/>
      <c r="DT194" s="34"/>
    </row>
    <row r="195" spans="1:124" s="1" customFormat="1" x14ac:dyDescent="0.25">
      <c r="B195" s="112"/>
      <c r="C195" s="106"/>
      <c r="D195" s="106"/>
      <c r="E195" s="106"/>
      <c r="F195" s="106"/>
      <c r="G195" s="108"/>
      <c r="H195" s="108"/>
      <c r="I195" s="108"/>
      <c r="J195" s="108"/>
      <c r="K195" s="95"/>
      <c r="L195" s="96"/>
      <c r="M195" s="55"/>
      <c r="N195" s="85"/>
      <c r="O195" s="85"/>
      <c r="P195" s="37"/>
      <c r="Q195" s="37"/>
      <c r="R195" s="85"/>
      <c r="S195" s="85"/>
      <c r="T195" s="85"/>
      <c r="U195" s="5"/>
      <c r="V195" s="74"/>
      <c r="W195" s="5"/>
      <c r="X195" s="5"/>
      <c r="Y195" s="5"/>
      <c r="Z195" s="75"/>
      <c r="AA195" s="34"/>
      <c r="AB195" s="34"/>
      <c r="AC195" s="34"/>
      <c r="AD195" s="34"/>
      <c r="AE195" s="34"/>
      <c r="AF195" s="34"/>
      <c r="AG195" s="75"/>
      <c r="AH195" s="34"/>
      <c r="AI195" s="34"/>
      <c r="AJ195" s="34"/>
      <c r="AK195" s="34"/>
      <c r="AL195" s="34"/>
      <c r="AM195" s="34"/>
      <c r="AN195" s="75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75"/>
      <c r="BH195" s="34"/>
      <c r="BI195" s="34"/>
      <c r="BJ195" s="34"/>
      <c r="BK195" s="34"/>
      <c r="BL195" s="34"/>
      <c r="BM195" s="34"/>
      <c r="BN195" s="75"/>
      <c r="BO195" s="34"/>
      <c r="BP195" s="34"/>
      <c r="BQ195" s="34"/>
      <c r="BR195" s="34"/>
      <c r="BS195" s="27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Q195" s="34"/>
      <c r="DR195" s="34"/>
      <c r="DS195" s="34"/>
      <c r="DT195" s="34"/>
    </row>
    <row r="196" spans="1:124" s="1" customFormat="1" x14ac:dyDescent="0.25">
      <c r="B196" s="112"/>
      <c r="C196" s="106"/>
      <c r="D196" s="106"/>
      <c r="E196" s="106"/>
      <c r="F196" s="106"/>
      <c r="G196" s="108"/>
      <c r="H196" s="108"/>
      <c r="I196" s="108"/>
      <c r="J196" s="108"/>
      <c r="K196" s="95"/>
      <c r="L196" s="96"/>
      <c r="M196" s="55"/>
      <c r="N196" s="85"/>
      <c r="O196" s="85"/>
      <c r="P196" s="37"/>
      <c r="Q196" s="37"/>
      <c r="R196" s="85"/>
      <c r="S196" s="85"/>
      <c r="T196" s="85"/>
      <c r="U196" s="5"/>
      <c r="V196" s="74"/>
      <c r="W196" s="5"/>
      <c r="X196" s="5"/>
      <c r="Y196" s="5"/>
      <c r="Z196" s="75"/>
      <c r="AA196" s="34"/>
      <c r="AB196" s="34"/>
      <c r="AC196" s="34"/>
      <c r="AD196" s="34"/>
      <c r="AE196" s="34"/>
      <c r="AF196" s="34"/>
      <c r="AG196" s="75"/>
      <c r="AH196" s="34"/>
      <c r="AI196" s="34"/>
      <c r="AJ196" s="34"/>
      <c r="AK196" s="34"/>
      <c r="AL196" s="34"/>
      <c r="AM196" s="34"/>
      <c r="AN196" s="75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75"/>
      <c r="BH196" s="34"/>
      <c r="BI196" s="34"/>
      <c r="BJ196" s="34"/>
      <c r="BK196" s="34"/>
      <c r="BL196" s="34"/>
      <c r="BM196" s="34"/>
      <c r="BN196" s="75"/>
      <c r="BO196" s="34"/>
      <c r="BP196" s="34"/>
      <c r="BQ196" s="34"/>
      <c r="BR196" s="34"/>
      <c r="BS196" s="27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Q196" s="34"/>
      <c r="DR196" s="34"/>
      <c r="DS196" s="34"/>
      <c r="DT196" s="34"/>
    </row>
    <row r="197" spans="1:124" s="1" customFormat="1" x14ac:dyDescent="0.25">
      <c r="B197" s="112"/>
      <c r="C197" s="106"/>
      <c r="D197" s="106"/>
      <c r="E197" s="106"/>
      <c r="F197" s="106"/>
      <c r="G197" s="108"/>
      <c r="H197" s="108"/>
      <c r="I197" s="108"/>
      <c r="J197" s="108"/>
      <c r="K197" s="95"/>
      <c r="L197" s="96"/>
      <c r="M197" s="55"/>
      <c r="N197" s="85"/>
      <c r="O197" s="85"/>
      <c r="P197" s="37"/>
      <c r="Q197" s="37"/>
      <c r="R197" s="85"/>
      <c r="S197" s="85"/>
      <c r="T197" s="85"/>
      <c r="U197" s="5"/>
      <c r="V197" s="74"/>
      <c r="W197" s="5"/>
      <c r="X197" s="5"/>
      <c r="Y197" s="5"/>
      <c r="Z197" s="75"/>
      <c r="AA197" s="34"/>
      <c r="AB197" s="34"/>
      <c r="AC197" s="34"/>
      <c r="AD197" s="34"/>
      <c r="AE197" s="34"/>
      <c r="AF197" s="34"/>
      <c r="AG197" s="75"/>
      <c r="AH197" s="34"/>
      <c r="AI197" s="34"/>
      <c r="AJ197" s="34"/>
      <c r="AK197" s="34"/>
      <c r="AL197" s="34"/>
      <c r="AM197" s="34"/>
      <c r="AN197" s="75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75"/>
      <c r="BH197" s="34"/>
      <c r="BI197" s="34"/>
      <c r="BJ197" s="34"/>
      <c r="BK197" s="34"/>
      <c r="BL197" s="34"/>
      <c r="BM197" s="34"/>
      <c r="BN197" s="75"/>
      <c r="BO197" s="34"/>
      <c r="BP197" s="34"/>
      <c r="BQ197" s="34"/>
      <c r="BR197" s="34"/>
      <c r="BS197" s="27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Q197" s="34"/>
      <c r="DR197" s="34"/>
      <c r="DS197" s="34"/>
      <c r="DT197" s="34"/>
    </row>
    <row r="198" spans="1:124" s="1" customFormat="1" x14ac:dyDescent="0.25">
      <c r="B198" s="112"/>
      <c r="C198" s="106"/>
      <c r="D198" s="106"/>
      <c r="E198" s="106"/>
      <c r="F198" s="106"/>
      <c r="G198" s="108"/>
      <c r="H198" s="108"/>
      <c r="I198" s="108"/>
      <c r="J198" s="108"/>
      <c r="K198" s="95"/>
      <c r="L198" s="96"/>
      <c r="M198" s="55"/>
      <c r="N198" s="85"/>
      <c r="O198" s="85"/>
      <c r="P198" s="37"/>
      <c r="Q198" s="37"/>
      <c r="R198" s="85"/>
      <c r="S198" s="85"/>
      <c r="T198" s="85"/>
      <c r="U198" s="5"/>
      <c r="V198" s="74"/>
      <c r="W198" s="5"/>
      <c r="X198" s="5"/>
      <c r="Y198" s="5"/>
      <c r="Z198" s="75"/>
      <c r="AA198" s="34"/>
      <c r="AB198" s="34"/>
      <c r="AC198" s="34"/>
      <c r="AD198" s="34"/>
      <c r="AE198" s="34"/>
      <c r="AF198" s="34"/>
      <c r="AG198" s="75"/>
      <c r="AH198" s="34"/>
      <c r="AI198" s="34"/>
      <c r="AJ198" s="34"/>
      <c r="AK198" s="34"/>
      <c r="AL198" s="34"/>
      <c r="AM198" s="34"/>
      <c r="AN198" s="75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75"/>
      <c r="BH198" s="34"/>
      <c r="BI198" s="34"/>
      <c r="BJ198" s="34"/>
      <c r="BK198" s="34"/>
      <c r="BL198" s="34"/>
      <c r="BM198" s="34"/>
      <c r="BN198" s="75"/>
      <c r="BO198" s="34"/>
      <c r="BP198" s="34"/>
      <c r="BQ198" s="34"/>
      <c r="BR198" s="34"/>
      <c r="BS198" s="27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Q198" s="34"/>
      <c r="DR198" s="34"/>
      <c r="DS198" s="34"/>
      <c r="DT198" s="34"/>
    </row>
    <row r="199" spans="1:124" s="1" customFormat="1" x14ac:dyDescent="0.25">
      <c r="B199" s="112"/>
      <c r="C199" s="106"/>
      <c r="D199" s="106"/>
      <c r="E199" s="106"/>
      <c r="F199" s="106"/>
      <c r="G199" s="108"/>
      <c r="H199" s="108"/>
      <c r="I199" s="108"/>
      <c r="J199" s="108"/>
      <c r="K199" s="95"/>
      <c r="L199" s="96"/>
      <c r="M199" s="55"/>
      <c r="N199" s="85"/>
      <c r="O199" s="85"/>
      <c r="P199" s="37"/>
      <c r="Q199" s="37"/>
      <c r="R199" s="85"/>
      <c r="S199" s="85"/>
      <c r="T199" s="85"/>
      <c r="U199" s="5"/>
      <c r="V199" s="74"/>
      <c r="W199" s="5"/>
      <c r="X199" s="5"/>
      <c r="Y199" s="5"/>
      <c r="Z199" s="75"/>
      <c r="AA199" s="34"/>
      <c r="AB199" s="34"/>
      <c r="AC199" s="34"/>
      <c r="AD199" s="34"/>
      <c r="AE199" s="34"/>
      <c r="AF199" s="34"/>
      <c r="AG199" s="75"/>
      <c r="AH199" s="34"/>
      <c r="AI199" s="34"/>
      <c r="AJ199" s="34"/>
      <c r="AK199" s="34"/>
      <c r="AL199" s="34"/>
      <c r="AM199" s="34"/>
      <c r="AN199" s="75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75"/>
      <c r="BH199" s="34"/>
      <c r="BI199" s="34"/>
      <c r="BJ199" s="34"/>
      <c r="BK199" s="34"/>
      <c r="BL199" s="34"/>
      <c r="BM199" s="34"/>
      <c r="BN199" s="75"/>
      <c r="BO199" s="34"/>
      <c r="BP199" s="34"/>
      <c r="BQ199" s="34"/>
      <c r="BR199" s="34"/>
      <c r="BS199" s="27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Q199" s="34"/>
      <c r="DR199" s="34"/>
      <c r="DS199" s="34"/>
      <c r="DT199" s="34"/>
    </row>
    <row r="200" spans="1:124" s="1" customFormat="1" x14ac:dyDescent="0.25">
      <c r="B200" s="112"/>
      <c r="C200" s="106"/>
      <c r="D200" s="106"/>
      <c r="E200" s="106"/>
      <c r="F200" s="106"/>
      <c r="G200" s="108"/>
      <c r="H200" s="108"/>
      <c r="I200" s="108"/>
      <c r="J200" s="108"/>
      <c r="K200" s="95"/>
      <c r="L200" s="96"/>
      <c r="M200" s="55"/>
      <c r="N200" s="85"/>
      <c r="O200" s="85"/>
      <c r="P200" s="37"/>
      <c r="Q200" s="37"/>
      <c r="R200" s="85"/>
      <c r="S200" s="85"/>
      <c r="T200" s="85"/>
      <c r="U200" s="5"/>
      <c r="V200" s="74"/>
      <c r="W200" s="5"/>
      <c r="X200" s="5"/>
      <c r="Y200" s="5"/>
      <c r="Z200" s="75"/>
      <c r="AA200" s="34"/>
      <c r="AB200" s="34"/>
      <c r="AC200" s="34"/>
      <c r="AD200" s="34"/>
      <c r="AE200" s="34"/>
      <c r="AF200" s="34"/>
      <c r="AG200" s="75"/>
      <c r="AH200" s="34"/>
      <c r="AI200" s="34"/>
      <c r="AJ200" s="34"/>
      <c r="AK200" s="34"/>
      <c r="AL200" s="34"/>
      <c r="AM200" s="34"/>
      <c r="AN200" s="75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75"/>
      <c r="BH200" s="34"/>
      <c r="BI200" s="34"/>
      <c r="BJ200" s="34"/>
      <c r="BK200" s="34"/>
      <c r="BL200" s="34"/>
      <c r="BM200" s="34"/>
      <c r="BN200" s="75"/>
      <c r="BO200" s="34"/>
      <c r="BP200" s="34"/>
      <c r="BQ200" s="34"/>
      <c r="BR200" s="34"/>
      <c r="BS200" s="27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Q200" s="34"/>
      <c r="DR200" s="34"/>
      <c r="DS200" s="34"/>
      <c r="DT200" s="34"/>
    </row>
    <row r="201" spans="1:124" s="1" customFormat="1" x14ac:dyDescent="0.25">
      <c r="B201" s="112"/>
      <c r="C201" s="106"/>
      <c r="D201" s="106"/>
      <c r="E201" s="106"/>
      <c r="F201" s="106"/>
      <c r="G201" s="108"/>
      <c r="H201" s="108"/>
      <c r="I201" s="108"/>
      <c r="J201" s="108"/>
      <c r="K201" s="95"/>
      <c r="L201" s="96"/>
      <c r="M201" s="55"/>
      <c r="N201" s="85"/>
      <c r="O201" s="85"/>
      <c r="P201" s="37"/>
      <c r="Q201" s="37"/>
      <c r="R201" s="85"/>
      <c r="S201" s="85"/>
      <c r="T201" s="85"/>
      <c r="U201" s="5"/>
      <c r="V201" s="74"/>
      <c r="W201" s="5"/>
      <c r="X201" s="5"/>
      <c r="Y201" s="5"/>
      <c r="Z201" s="75"/>
      <c r="AA201" s="34"/>
      <c r="AB201" s="34"/>
      <c r="AC201" s="34"/>
      <c r="AD201" s="34"/>
      <c r="AE201" s="34"/>
      <c r="AF201" s="34"/>
      <c r="AG201" s="75"/>
      <c r="AH201" s="34"/>
      <c r="AI201" s="34"/>
      <c r="AJ201" s="34"/>
      <c r="AK201" s="34"/>
      <c r="AL201" s="34"/>
      <c r="AM201" s="34"/>
      <c r="AN201" s="75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75"/>
      <c r="BH201" s="34"/>
      <c r="BI201" s="34"/>
      <c r="BJ201" s="34"/>
      <c r="BK201" s="34"/>
      <c r="BL201" s="34"/>
      <c r="BM201" s="34"/>
      <c r="BN201" s="75"/>
      <c r="BO201" s="34"/>
      <c r="BP201" s="34"/>
      <c r="BQ201" s="34"/>
      <c r="BR201" s="34"/>
      <c r="BS201" s="27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Q201" s="34"/>
      <c r="DR201" s="34"/>
      <c r="DS201" s="34"/>
      <c r="DT201" s="34"/>
    </row>
    <row r="202" spans="1:124" s="1" customFormat="1" x14ac:dyDescent="0.25">
      <c r="B202" s="112"/>
      <c r="C202" s="106"/>
      <c r="D202" s="106"/>
      <c r="E202" s="106"/>
      <c r="F202" s="106"/>
      <c r="G202" s="108"/>
      <c r="H202" s="108"/>
      <c r="I202" s="108"/>
      <c r="J202" s="108"/>
      <c r="K202" s="95"/>
      <c r="L202" s="96"/>
      <c r="M202" s="55"/>
      <c r="N202" s="85"/>
      <c r="O202" s="85"/>
      <c r="P202" s="37"/>
      <c r="Q202" s="37"/>
      <c r="R202" s="85"/>
      <c r="S202" s="85"/>
      <c r="T202" s="85"/>
      <c r="U202" s="5"/>
      <c r="V202" s="74"/>
      <c r="W202" s="5"/>
      <c r="X202" s="5"/>
      <c r="Y202" s="5"/>
      <c r="Z202" s="75"/>
      <c r="AA202" s="34"/>
      <c r="AB202" s="34"/>
      <c r="AC202" s="34"/>
      <c r="AD202" s="34"/>
      <c r="AE202" s="34"/>
      <c r="AF202" s="34"/>
      <c r="AG202" s="75"/>
      <c r="AH202" s="34"/>
      <c r="AI202" s="34"/>
      <c r="AJ202" s="34"/>
      <c r="AK202" s="34"/>
      <c r="AL202" s="34"/>
      <c r="AM202" s="34"/>
      <c r="AN202" s="75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75"/>
      <c r="BH202" s="34"/>
      <c r="BI202" s="34"/>
      <c r="BJ202" s="34"/>
      <c r="BK202" s="34"/>
      <c r="BL202" s="34"/>
      <c r="BM202" s="34"/>
      <c r="BN202" s="75"/>
      <c r="BO202" s="34"/>
      <c r="BP202" s="34"/>
      <c r="BQ202" s="34"/>
      <c r="BR202" s="34"/>
      <c r="BS202" s="27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Q202" s="34"/>
      <c r="DR202" s="34"/>
      <c r="DS202" s="34"/>
      <c r="DT202" s="34"/>
    </row>
    <row r="203" spans="1:124" s="1" customFormat="1" x14ac:dyDescent="0.25">
      <c r="B203" s="112"/>
      <c r="C203" s="106"/>
      <c r="D203" s="106"/>
      <c r="E203" s="106"/>
      <c r="F203" s="106"/>
      <c r="G203" s="108"/>
      <c r="H203" s="108"/>
      <c r="I203" s="108"/>
      <c r="J203" s="108"/>
      <c r="K203" s="95"/>
      <c r="L203" s="96"/>
      <c r="M203" s="55"/>
      <c r="N203" s="85"/>
      <c r="O203" s="85"/>
      <c r="P203" s="37"/>
      <c r="Q203" s="37"/>
      <c r="R203" s="85"/>
      <c r="S203" s="85"/>
      <c r="T203" s="85"/>
      <c r="U203" s="5"/>
      <c r="V203" s="74"/>
      <c r="W203" s="5"/>
      <c r="X203" s="5"/>
      <c r="Y203" s="5"/>
      <c r="Z203" s="75"/>
      <c r="AA203" s="34"/>
      <c r="AB203" s="34"/>
      <c r="AC203" s="34"/>
      <c r="AD203" s="34"/>
      <c r="AE203" s="34"/>
      <c r="AF203" s="34"/>
      <c r="AG203" s="75"/>
      <c r="AH203" s="34"/>
      <c r="AI203" s="34"/>
      <c r="AJ203" s="34"/>
      <c r="AK203" s="34"/>
      <c r="AL203" s="34"/>
      <c r="AM203" s="34"/>
      <c r="AN203" s="75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75"/>
      <c r="BH203" s="34"/>
      <c r="BI203" s="34"/>
      <c r="BJ203" s="34"/>
      <c r="BK203" s="34"/>
      <c r="BL203" s="34"/>
      <c r="BM203" s="34"/>
      <c r="BN203" s="75"/>
      <c r="BO203" s="34"/>
      <c r="BP203" s="34"/>
      <c r="BQ203" s="34"/>
      <c r="BR203" s="34"/>
      <c r="BS203" s="27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Q203" s="34"/>
      <c r="DR203" s="34"/>
      <c r="DS203" s="34"/>
      <c r="DT203" s="34"/>
    </row>
    <row r="204" spans="1:124" s="1" customFormat="1" x14ac:dyDescent="0.25">
      <c r="B204" s="112"/>
      <c r="C204" s="106"/>
      <c r="D204" s="106"/>
      <c r="E204" s="106"/>
      <c r="F204" s="106"/>
      <c r="G204" s="108"/>
      <c r="H204" s="108"/>
      <c r="I204" s="108"/>
      <c r="J204" s="108"/>
      <c r="K204" s="95"/>
      <c r="L204" s="96"/>
      <c r="M204" s="55"/>
      <c r="N204" s="85"/>
      <c r="O204" s="85"/>
      <c r="P204" s="37"/>
      <c r="Q204" s="37"/>
      <c r="R204" s="85"/>
      <c r="S204" s="85"/>
      <c r="T204" s="85"/>
      <c r="U204" s="5"/>
      <c r="V204" s="74"/>
      <c r="W204" s="5"/>
      <c r="X204" s="5"/>
      <c r="Y204" s="5"/>
      <c r="Z204" s="75"/>
      <c r="AA204" s="34"/>
      <c r="AB204" s="34"/>
      <c r="AC204" s="34"/>
      <c r="AD204" s="34"/>
      <c r="AE204" s="34"/>
      <c r="AF204" s="34"/>
      <c r="AG204" s="75"/>
      <c r="AH204" s="34"/>
      <c r="AI204" s="34"/>
      <c r="AJ204" s="34"/>
      <c r="AK204" s="34"/>
      <c r="AL204" s="34"/>
      <c r="AM204" s="34"/>
      <c r="AN204" s="75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75"/>
      <c r="BH204" s="34"/>
      <c r="BI204" s="34"/>
      <c r="BJ204" s="34"/>
      <c r="BK204" s="34"/>
      <c r="BL204" s="34"/>
      <c r="BM204" s="34"/>
      <c r="BN204" s="75"/>
      <c r="BO204" s="34"/>
      <c r="BP204" s="34"/>
      <c r="BQ204" s="34"/>
      <c r="BR204" s="34"/>
      <c r="BS204" s="27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Q204" s="34"/>
      <c r="DR204" s="34"/>
      <c r="DS204" s="34"/>
      <c r="DT204" s="34"/>
    </row>
    <row r="205" spans="1:124" s="1" customFormat="1" x14ac:dyDescent="0.25">
      <c r="B205" s="112"/>
      <c r="C205" s="106"/>
      <c r="D205" s="106"/>
      <c r="E205" s="106"/>
      <c r="F205" s="106"/>
      <c r="G205" s="108"/>
      <c r="H205" s="108"/>
      <c r="I205" s="108"/>
      <c r="J205" s="108"/>
      <c r="K205" s="95"/>
      <c r="L205" s="96"/>
      <c r="M205" s="55"/>
      <c r="N205" s="85"/>
      <c r="O205" s="85"/>
      <c r="P205" s="37"/>
      <c r="Q205" s="37"/>
      <c r="R205" s="85"/>
      <c r="S205" s="85"/>
      <c r="T205" s="85"/>
      <c r="U205" s="5"/>
      <c r="V205" s="74"/>
      <c r="W205" s="5"/>
      <c r="X205" s="5"/>
      <c r="Y205" s="5"/>
      <c r="Z205" s="75"/>
      <c r="AA205" s="34"/>
      <c r="AB205" s="34"/>
      <c r="AC205" s="34"/>
      <c r="AD205" s="34"/>
      <c r="AE205" s="34"/>
      <c r="AF205" s="34"/>
      <c r="AG205" s="75"/>
      <c r="AH205" s="34"/>
      <c r="AI205" s="34"/>
      <c r="AJ205" s="34"/>
      <c r="AK205" s="34"/>
      <c r="AL205" s="34"/>
      <c r="AM205" s="34"/>
      <c r="AN205" s="75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75"/>
      <c r="BH205" s="34"/>
      <c r="BI205" s="34"/>
      <c r="BJ205" s="34"/>
      <c r="BK205" s="34"/>
      <c r="BL205" s="34"/>
      <c r="BM205" s="34"/>
      <c r="BN205" s="75"/>
      <c r="BO205" s="34"/>
      <c r="BP205" s="34"/>
      <c r="BQ205" s="34"/>
      <c r="BR205" s="34"/>
      <c r="BS205" s="27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Q205" s="34"/>
      <c r="DR205" s="34"/>
      <c r="DS205" s="34"/>
      <c r="DT205" s="34"/>
    </row>
    <row r="206" spans="1:124" s="1" customFormat="1" x14ac:dyDescent="0.25">
      <c r="B206" s="112"/>
      <c r="C206" s="106"/>
      <c r="D206" s="106"/>
      <c r="E206" s="106"/>
      <c r="F206" s="106"/>
      <c r="G206" s="108"/>
      <c r="H206" s="108"/>
      <c r="I206" s="108"/>
      <c r="J206" s="108"/>
      <c r="K206" s="95"/>
      <c r="L206" s="96"/>
      <c r="M206" s="55"/>
      <c r="N206" s="85"/>
      <c r="O206" s="85"/>
      <c r="P206" s="37"/>
      <c r="Q206" s="37"/>
      <c r="R206" s="85"/>
      <c r="S206" s="85"/>
      <c r="T206" s="85"/>
      <c r="U206" s="5"/>
      <c r="V206" s="74"/>
      <c r="W206" s="5"/>
      <c r="X206" s="5"/>
      <c r="Y206" s="5"/>
      <c r="Z206" s="75"/>
      <c r="AA206" s="34"/>
      <c r="AB206" s="34"/>
      <c r="AC206" s="34"/>
      <c r="AD206" s="34"/>
      <c r="AE206" s="34"/>
      <c r="AF206" s="34"/>
      <c r="AG206" s="75"/>
      <c r="AH206" s="34"/>
      <c r="AI206" s="34"/>
      <c r="AJ206" s="34"/>
      <c r="AK206" s="34"/>
      <c r="AL206" s="34"/>
      <c r="AM206" s="34"/>
      <c r="AN206" s="75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75"/>
      <c r="BH206" s="34"/>
      <c r="BI206" s="34"/>
      <c r="BJ206" s="34"/>
      <c r="BK206" s="34"/>
      <c r="BL206" s="34"/>
      <c r="BM206" s="34"/>
      <c r="BN206" s="75"/>
      <c r="BO206" s="34"/>
      <c r="BP206" s="34"/>
      <c r="BQ206" s="34"/>
      <c r="BR206" s="34"/>
      <c r="BS206" s="27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Q206" s="34"/>
      <c r="DR206" s="34"/>
      <c r="DS206" s="34"/>
      <c r="DT206" s="34"/>
    </row>
    <row r="207" spans="1:124" s="1" customFormat="1" x14ac:dyDescent="0.25">
      <c r="B207" s="112"/>
      <c r="C207" s="106"/>
      <c r="D207" s="106"/>
      <c r="E207" s="106"/>
      <c r="F207" s="106"/>
      <c r="G207" s="108"/>
      <c r="H207" s="108"/>
      <c r="I207" s="108"/>
      <c r="J207" s="108"/>
      <c r="K207" s="95"/>
      <c r="L207" s="96"/>
      <c r="M207" s="55"/>
      <c r="N207" s="85"/>
      <c r="O207" s="85"/>
      <c r="P207" s="37"/>
      <c r="Q207" s="37"/>
      <c r="R207" s="85"/>
      <c r="S207" s="85"/>
      <c r="T207" s="85"/>
      <c r="U207" s="5"/>
      <c r="V207" s="74"/>
      <c r="W207" s="5"/>
      <c r="X207" s="5"/>
      <c r="Y207" s="5"/>
      <c r="Z207" s="75"/>
      <c r="AA207" s="34"/>
      <c r="AB207" s="34"/>
      <c r="AC207" s="34"/>
      <c r="AD207" s="34"/>
      <c r="AE207" s="34"/>
      <c r="AF207" s="34"/>
      <c r="AG207" s="75"/>
      <c r="AH207" s="34"/>
      <c r="AI207" s="34"/>
      <c r="AJ207" s="34"/>
      <c r="AK207" s="34"/>
      <c r="AL207" s="34"/>
      <c r="AM207" s="34"/>
      <c r="AN207" s="75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75"/>
      <c r="BH207" s="34"/>
      <c r="BI207" s="34"/>
      <c r="BJ207" s="34"/>
      <c r="BK207" s="34"/>
      <c r="BL207" s="34"/>
      <c r="BM207" s="34"/>
      <c r="BN207" s="75"/>
      <c r="BO207" s="34"/>
      <c r="BP207" s="34"/>
      <c r="BQ207" s="34"/>
      <c r="BR207" s="34"/>
      <c r="BS207" s="27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Q207" s="34"/>
      <c r="DR207" s="34"/>
      <c r="DS207" s="34"/>
      <c r="DT207" s="34"/>
    </row>
    <row r="208" spans="1:124" s="1" customFormat="1" x14ac:dyDescent="0.25">
      <c r="B208" s="112"/>
      <c r="C208" s="106"/>
      <c r="D208" s="106"/>
      <c r="E208" s="106"/>
      <c r="F208" s="106"/>
      <c r="G208" s="108"/>
      <c r="H208" s="108"/>
      <c r="I208" s="108"/>
      <c r="J208" s="108"/>
      <c r="K208" s="95"/>
      <c r="L208" s="96"/>
      <c r="M208" s="55"/>
      <c r="N208" s="85"/>
      <c r="O208" s="85"/>
      <c r="P208" s="37"/>
      <c r="Q208" s="37"/>
      <c r="R208" s="85"/>
      <c r="S208" s="85"/>
      <c r="T208" s="85"/>
      <c r="U208" s="5"/>
      <c r="V208" s="74"/>
      <c r="W208" s="5"/>
      <c r="X208" s="5"/>
      <c r="Y208" s="5"/>
      <c r="Z208" s="75"/>
      <c r="AA208" s="34"/>
      <c r="AB208" s="34"/>
      <c r="AC208" s="34"/>
      <c r="AD208" s="34"/>
      <c r="AE208" s="34"/>
      <c r="AF208" s="34"/>
      <c r="AG208" s="75"/>
      <c r="AH208" s="34"/>
      <c r="AI208" s="34"/>
      <c r="AJ208" s="34"/>
      <c r="AK208" s="34"/>
      <c r="AL208" s="34"/>
      <c r="AM208" s="34"/>
      <c r="AN208" s="75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75"/>
      <c r="BH208" s="34"/>
      <c r="BI208" s="34"/>
      <c r="BJ208" s="34"/>
      <c r="BK208" s="34"/>
      <c r="BL208" s="34"/>
      <c r="BM208" s="34"/>
      <c r="BN208" s="75"/>
      <c r="BO208" s="34"/>
      <c r="BP208" s="34"/>
      <c r="BQ208" s="34"/>
      <c r="BR208" s="34"/>
      <c r="BS208" s="27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Q208" s="34"/>
      <c r="DR208" s="34"/>
      <c r="DS208" s="34"/>
      <c r="DT208" s="34"/>
    </row>
    <row r="209" spans="2:124" s="1" customFormat="1" x14ac:dyDescent="0.25">
      <c r="B209" s="112"/>
      <c r="C209" s="106"/>
      <c r="D209" s="106"/>
      <c r="E209" s="106"/>
      <c r="F209" s="106"/>
      <c r="G209" s="108"/>
      <c r="H209" s="108"/>
      <c r="I209" s="108"/>
      <c r="J209" s="108"/>
      <c r="K209" s="95"/>
      <c r="L209" s="96"/>
      <c r="M209" s="55"/>
      <c r="N209" s="85"/>
      <c r="O209" s="85"/>
      <c r="P209" s="37"/>
      <c r="Q209" s="37"/>
      <c r="R209" s="85"/>
      <c r="S209" s="85"/>
      <c r="T209" s="85"/>
      <c r="U209" s="5"/>
      <c r="V209" s="74"/>
      <c r="W209" s="5"/>
      <c r="X209" s="5"/>
      <c r="Y209" s="5"/>
      <c r="Z209" s="75"/>
      <c r="AA209" s="34"/>
      <c r="AB209" s="34"/>
      <c r="AC209" s="34"/>
      <c r="AD209" s="34"/>
      <c r="AE209" s="34"/>
      <c r="AF209" s="34"/>
      <c r="AG209" s="75"/>
      <c r="AH209" s="34"/>
      <c r="AI209" s="34"/>
      <c r="AJ209" s="34"/>
      <c r="AK209" s="34"/>
      <c r="AL209" s="34"/>
      <c r="AM209" s="34"/>
      <c r="AN209" s="75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75"/>
      <c r="BH209" s="34"/>
      <c r="BI209" s="34"/>
      <c r="BJ209" s="34"/>
      <c r="BK209" s="34"/>
      <c r="BL209" s="34"/>
      <c r="BM209" s="34"/>
      <c r="BN209" s="75"/>
      <c r="BO209" s="34"/>
      <c r="BP209" s="34"/>
      <c r="BQ209" s="34"/>
      <c r="BR209" s="34"/>
      <c r="BS209" s="27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Q209" s="34"/>
      <c r="DR209" s="34"/>
      <c r="DS209" s="34"/>
      <c r="DT209" s="34"/>
    </row>
    <row r="210" spans="2:124" s="1" customFormat="1" x14ac:dyDescent="0.25">
      <c r="B210" s="112"/>
      <c r="C210" s="106"/>
      <c r="D210" s="106"/>
      <c r="E210" s="106"/>
      <c r="F210" s="106"/>
      <c r="G210" s="108"/>
      <c r="H210" s="108"/>
      <c r="I210" s="108"/>
      <c r="J210" s="108"/>
      <c r="K210" s="95"/>
      <c r="L210" s="96"/>
      <c r="M210" s="55"/>
      <c r="N210" s="85"/>
      <c r="O210" s="85"/>
      <c r="P210" s="37"/>
      <c r="Q210" s="37"/>
      <c r="R210" s="85"/>
      <c r="S210" s="85"/>
      <c r="T210" s="85"/>
      <c r="U210" s="5"/>
      <c r="V210" s="74"/>
      <c r="W210" s="5"/>
      <c r="X210" s="5"/>
      <c r="Y210" s="5"/>
      <c r="Z210" s="75"/>
      <c r="AA210" s="34"/>
      <c r="AB210" s="34"/>
      <c r="AC210" s="34"/>
      <c r="AD210" s="34"/>
      <c r="AE210" s="34"/>
      <c r="AF210" s="34"/>
      <c r="AG210" s="75"/>
      <c r="AH210" s="34"/>
      <c r="AI210" s="34"/>
      <c r="AJ210" s="34"/>
      <c r="AK210" s="34"/>
      <c r="AL210" s="34"/>
      <c r="AM210" s="34"/>
      <c r="AN210" s="75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75"/>
      <c r="BH210" s="34"/>
      <c r="BI210" s="34"/>
      <c r="BJ210" s="34"/>
      <c r="BK210" s="34"/>
      <c r="BL210" s="34"/>
      <c r="BM210" s="34"/>
      <c r="BN210" s="75"/>
      <c r="BO210" s="34"/>
      <c r="BP210" s="34"/>
      <c r="BQ210" s="34"/>
      <c r="BR210" s="34"/>
      <c r="BS210" s="27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Q210" s="34"/>
      <c r="DR210" s="34"/>
      <c r="DS210" s="34"/>
      <c r="DT210" s="34"/>
    </row>
    <row r="211" spans="2:124" s="1" customFormat="1" x14ac:dyDescent="0.25">
      <c r="B211" s="112"/>
      <c r="C211" s="106"/>
      <c r="D211" s="106"/>
      <c r="E211" s="106"/>
      <c r="F211" s="106"/>
      <c r="G211" s="108"/>
      <c r="H211" s="108"/>
      <c r="I211" s="108"/>
      <c r="J211" s="108"/>
      <c r="K211" s="95"/>
      <c r="L211" s="96"/>
      <c r="M211" s="55"/>
      <c r="N211" s="85"/>
      <c r="O211" s="85"/>
      <c r="P211" s="37"/>
      <c r="Q211" s="37"/>
      <c r="R211" s="85"/>
      <c r="S211" s="85"/>
      <c r="T211" s="85"/>
      <c r="U211" s="5"/>
      <c r="V211" s="74"/>
      <c r="W211" s="5"/>
      <c r="X211" s="5"/>
      <c r="Y211" s="5"/>
      <c r="Z211" s="75"/>
      <c r="AA211" s="34"/>
      <c r="AB211" s="34"/>
      <c r="AC211" s="34"/>
      <c r="AD211" s="34"/>
      <c r="AE211" s="34"/>
      <c r="AF211" s="34"/>
      <c r="AG211" s="75"/>
      <c r="AH211" s="34"/>
      <c r="AI211" s="34"/>
      <c r="AJ211" s="34"/>
      <c r="AK211" s="34"/>
      <c r="AL211" s="34"/>
      <c r="AM211" s="34"/>
      <c r="AN211" s="75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75"/>
      <c r="BH211" s="34"/>
      <c r="BI211" s="34"/>
      <c r="BJ211" s="34"/>
      <c r="BK211" s="34"/>
      <c r="BL211" s="34"/>
      <c r="BM211" s="34"/>
      <c r="BN211" s="75"/>
      <c r="BO211" s="34"/>
      <c r="BP211" s="34"/>
      <c r="BQ211" s="34"/>
      <c r="BR211" s="34"/>
      <c r="BS211" s="27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Q211" s="34"/>
      <c r="DR211" s="34"/>
      <c r="DS211" s="34"/>
      <c r="DT211" s="34"/>
    </row>
    <row r="212" spans="2:124" s="1" customFormat="1" x14ac:dyDescent="0.25">
      <c r="B212" s="112"/>
      <c r="C212" s="106"/>
      <c r="D212" s="106"/>
      <c r="E212" s="106"/>
      <c r="F212" s="106"/>
      <c r="G212" s="108"/>
      <c r="H212" s="108"/>
      <c r="I212" s="108"/>
      <c r="J212" s="108"/>
      <c r="K212" s="95"/>
      <c r="L212" s="96"/>
      <c r="M212" s="55"/>
      <c r="N212" s="85"/>
      <c r="O212" s="85"/>
      <c r="P212" s="37"/>
      <c r="Q212" s="37"/>
      <c r="R212" s="85"/>
      <c r="S212" s="85"/>
      <c r="T212" s="85"/>
      <c r="U212" s="5"/>
      <c r="V212" s="74"/>
      <c r="W212" s="5"/>
      <c r="X212" s="5"/>
      <c r="Y212" s="5"/>
      <c r="Z212" s="75"/>
      <c r="AA212" s="34"/>
      <c r="AB212" s="34"/>
      <c r="AC212" s="34"/>
      <c r="AD212" s="34"/>
      <c r="AE212" s="34"/>
      <c r="AF212" s="34"/>
      <c r="AG212" s="75"/>
      <c r="AH212" s="34"/>
      <c r="AI212" s="34"/>
      <c r="AJ212" s="34"/>
      <c r="AK212" s="34"/>
      <c r="AL212" s="34"/>
      <c r="AM212" s="34"/>
      <c r="AN212" s="75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75"/>
      <c r="BH212" s="34"/>
      <c r="BI212" s="34"/>
      <c r="BJ212" s="34"/>
      <c r="BK212" s="34"/>
      <c r="BL212" s="34"/>
      <c r="BM212" s="34"/>
      <c r="BN212" s="75"/>
      <c r="BO212" s="34"/>
      <c r="BP212" s="34"/>
      <c r="BQ212" s="34"/>
      <c r="BR212" s="34"/>
      <c r="BS212" s="27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Q212" s="34"/>
      <c r="DR212" s="34"/>
      <c r="DS212" s="34"/>
      <c r="DT212" s="34"/>
    </row>
    <row r="213" spans="2:124" s="1" customFormat="1" x14ac:dyDescent="0.25">
      <c r="B213" s="112"/>
      <c r="C213" s="106"/>
      <c r="D213" s="106"/>
      <c r="E213" s="106"/>
      <c r="F213" s="106"/>
      <c r="G213" s="108"/>
      <c r="H213" s="108"/>
      <c r="I213" s="108"/>
      <c r="J213" s="108"/>
      <c r="K213" s="95"/>
      <c r="L213" s="96"/>
      <c r="M213" s="55"/>
      <c r="N213" s="85"/>
      <c r="O213" s="85"/>
      <c r="P213" s="37"/>
      <c r="Q213" s="37"/>
      <c r="R213" s="85"/>
      <c r="S213" s="85"/>
      <c r="T213" s="85"/>
      <c r="U213" s="5"/>
      <c r="V213" s="74"/>
      <c r="W213" s="5"/>
      <c r="X213" s="5"/>
      <c r="Y213" s="5"/>
      <c r="Z213" s="75"/>
      <c r="AA213" s="34"/>
      <c r="AB213" s="34"/>
      <c r="AC213" s="34"/>
      <c r="AD213" s="34"/>
      <c r="AE213" s="34"/>
      <c r="AF213" s="34"/>
      <c r="AG213" s="75"/>
      <c r="AH213" s="34"/>
      <c r="AI213" s="34"/>
      <c r="AJ213" s="34"/>
      <c r="AK213" s="34"/>
      <c r="AL213" s="34"/>
      <c r="AM213" s="34"/>
      <c r="AN213" s="75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75"/>
      <c r="BH213" s="34"/>
      <c r="BI213" s="34"/>
      <c r="BJ213" s="34"/>
      <c r="BK213" s="34"/>
      <c r="BL213" s="34"/>
      <c r="BM213" s="34"/>
      <c r="BN213" s="75"/>
      <c r="BO213" s="34"/>
      <c r="BP213" s="34"/>
      <c r="BQ213" s="34"/>
      <c r="BR213" s="34"/>
      <c r="BS213" s="27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Q213" s="34"/>
      <c r="DR213" s="34"/>
      <c r="DS213" s="34"/>
      <c r="DT213" s="34"/>
    </row>
    <row r="214" spans="2:124" s="1" customFormat="1" x14ac:dyDescent="0.25">
      <c r="B214" s="112"/>
      <c r="C214" s="106"/>
      <c r="D214" s="106"/>
      <c r="E214" s="106"/>
      <c r="F214" s="106"/>
      <c r="G214" s="108"/>
      <c r="H214" s="108"/>
      <c r="I214" s="108"/>
      <c r="J214" s="108"/>
      <c r="K214" s="95"/>
      <c r="L214" s="96"/>
      <c r="M214" s="55"/>
      <c r="N214" s="85"/>
      <c r="O214" s="85"/>
      <c r="P214" s="37"/>
      <c r="Q214" s="37"/>
      <c r="R214" s="85"/>
      <c r="S214" s="85"/>
      <c r="T214" s="85"/>
      <c r="U214" s="5"/>
      <c r="V214" s="74"/>
      <c r="W214" s="5"/>
      <c r="X214" s="5"/>
      <c r="Y214" s="5"/>
      <c r="Z214" s="75"/>
      <c r="AA214" s="34"/>
      <c r="AB214" s="34"/>
      <c r="AC214" s="34"/>
      <c r="AD214" s="34"/>
      <c r="AE214" s="34"/>
      <c r="AF214" s="34"/>
      <c r="AG214" s="75"/>
      <c r="AH214" s="34"/>
      <c r="AI214" s="34"/>
      <c r="AJ214" s="34"/>
      <c r="AK214" s="34"/>
      <c r="AL214" s="34"/>
      <c r="AM214" s="34"/>
      <c r="AN214" s="75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75"/>
      <c r="BH214" s="34"/>
      <c r="BI214" s="34"/>
      <c r="BJ214" s="34"/>
      <c r="BK214" s="34"/>
      <c r="BL214" s="34"/>
      <c r="BM214" s="34"/>
      <c r="BN214" s="75"/>
      <c r="BO214" s="34"/>
      <c r="BP214" s="34"/>
      <c r="BQ214" s="34"/>
      <c r="BR214" s="34"/>
      <c r="BS214" s="27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Q214" s="34"/>
      <c r="DR214" s="34"/>
      <c r="DS214" s="34"/>
      <c r="DT214" s="34"/>
    </row>
    <row r="215" spans="2:124" s="1" customFormat="1" x14ac:dyDescent="0.25">
      <c r="B215" s="112"/>
      <c r="C215" s="106"/>
      <c r="D215" s="106"/>
      <c r="E215" s="106"/>
      <c r="F215" s="106"/>
      <c r="G215" s="108"/>
      <c r="H215" s="108"/>
      <c r="I215" s="108"/>
      <c r="J215" s="108"/>
      <c r="K215" s="95"/>
      <c r="L215" s="96"/>
      <c r="M215" s="55"/>
      <c r="N215" s="85"/>
      <c r="O215" s="85"/>
      <c r="P215" s="37"/>
      <c r="Q215" s="37"/>
      <c r="R215" s="85"/>
      <c r="S215" s="85"/>
      <c r="T215" s="85"/>
      <c r="U215" s="5"/>
      <c r="V215" s="74"/>
      <c r="W215" s="5"/>
      <c r="X215" s="5"/>
      <c r="Y215" s="5"/>
      <c r="Z215" s="75"/>
      <c r="AA215" s="34"/>
      <c r="AB215" s="34"/>
      <c r="AC215" s="34"/>
      <c r="AD215" s="34"/>
      <c r="AE215" s="34"/>
      <c r="AF215" s="34"/>
      <c r="AG215" s="75"/>
      <c r="AH215" s="34"/>
      <c r="AI215" s="34"/>
      <c r="AJ215" s="34"/>
      <c r="AK215" s="34"/>
      <c r="AL215" s="34"/>
      <c r="AM215" s="34"/>
      <c r="AN215" s="75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75"/>
      <c r="BH215" s="34"/>
      <c r="BI215" s="34"/>
      <c r="BJ215" s="34"/>
      <c r="BK215" s="34"/>
      <c r="BL215" s="34"/>
      <c r="BM215" s="34"/>
      <c r="BN215" s="75"/>
      <c r="BO215" s="34"/>
      <c r="BP215" s="34"/>
      <c r="BQ215" s="34"/>
      <c r="BR215" s="34"/>
      <c r="BS215" s="27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Q215" s="34"/>
      <c r="DR215" s="34"/>
      <c r="DS215" s="34"/>
      <c r="DT215" s="34"/>
    </row>
    <row r="216" spans="2:124" s="1" customFormat="1" x14ac:dyDescent="0.25">
      <c r="B216" s="112"/>
      <c r="C216" s="106"/>
      <c r="D216" s="106"/>
      <c r="E216" s="106"/>
      <c r="F216" s="106"/>
      <c r="G216" s="108"/>
      <c r="H216" s="108"/>
      <c r="I216" s="108"/>
      <c r="J216" s="108"/>
      <c r="K216" s="95"/>
      <c r="L216" s="96"/>
      <c r="M216" s="55"/>
      <c r="N216" s="85"/>
      <c r="O216" s="85"/>
      <c r="P216" s="37"/>
      <c r="Q216" s="37"/>
      <c r="R216" s="85"/>
      <c r="S216" s="85"/>
      <c r="T216" s="85"/>
      <c r="U216" s="5"/>
      <c r="V216" s="74"/>
      <c r="W216" s="5"/>
      <c r="X216" s="5"/>
      <c r="Y216" s="5"/>
      <c r="Z216" s="75"/>
      <c r="AA216" s="34"/>
      <c r="AB216" s="34"/>
      <c r="AC216" s="34"/>
      <c r="AD216" s="34"/>
      <c r="AE216" s="34"/>
      <c r="AF216" s="34"/>
      <c r="AG216" s="75"/>
      <c r="AH216" s="34"/>
      <c r="AI216" s="34"/>
      <c r="AJ216" s="34"/>
      <c r="AK216" s="34"/>
      <c r="AL216" s="34"/>
      <c r="AM216" s="34"/>
      <c r="AN216" s="75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75"/>
      <c r="BH216" s="34"/>
      <c r="BI216" s="34"/>
      <c r="BJ216" s="34"/>
      <c r="BK216" s="34"/>
      <c r="BL216" s="34"/>
      <c r="BM216" s="34"/>
      <c r="BN216" s="75"/>
      <c r="BO216" s="34"/>
      <c r="BP216" s="34"/>
      <c r="BQ216" s="34"/>
      <c r="BR216" s="34"/>
      <c r="BS216" s="27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Q216" s="34"/>
      <c r="DR216" s="34"/>
      <c r="DS216" s="34"/>
      <c r="DT216" s="34"/>
    </row>
    <row r="217" spans="2:124" s="1" customFormat="1" x14ac:dyDescent="0.25">
      <c r="B217" s="112"/>
      <c r="C217" s="106"/>
      <c r="D217" s="106"/>
      <c r="E217" s="106"/>
      <c r="F217" s="106"/>
      <c r="G217" s="108"/>
      <c r="H217" s="108"/>
      <c r="I217" s="108"/>
      <c r="J217" s="108"/>
      <c r="K217" s="95"/>
      <c r="L217" s="96"/>
      <c r="M217" s="55"/>
      <c r="N217" s="85"/>
      <c r="O217" s="85"/>
      <c r="P217" s="37"/>
      <c r="Q217" s="37"/>
      <c r="R217" s="85"/>
      <c r="S217" s="85"/>
      <c r="T217" s="85"/>
      <c r="U217" s="5"/>
      <c r="V217" s="74"/>
      <c r="W217" s="5"/>
      <c r="X217" s="5"/>
      <c r="Y217" s="5"/>
      <c r="Z217" s="75"/>
      <c r="AA217" s="34"/>
      <c r="AB217" s="34"/>
      <c r="AC217" s="34"/>
      <c r="AD217" s="34"/>
      <c r="AE217" s="34"/>
      <c r="AF217" s="34"/>
      <c r="AG217" s="75"/>
      <c r="AH217" s="34"/>
      <c r="AI217" s="34"/>
      <c r="AJ217" s="34"/>
      <c r="AK217" s="34"/>
      <c r="AL217" s="34"/>
      <c r="AM217" s="34"/>
      <c r="AN217" s="75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75"/>
      <c r="BH217" s="34"/>
      <c r="BI217" s="34"/>
      <c r="BJ217" s="34"/>
      <c r="BK217" s="34"/>
      <c r="BL217" s="34"/>
      <c r="BM217" s="34"/>
      <c r="BN217" s="75"/>
      <c r="BO217" s="34"/>
      <c r="BP217" s="34"/>
      <c r="BQ217" s="34"/>
      <c r="BR217" s="34"/>
      <c r="BS217" s="27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Q217" s="34"/>
      <c r="DR217" s="34"/>
      <c r="DS217" s="34"/>
      <c r="DT217" s="34"/>
    </row>
    <row r="218" spans="2:124" s="1" customFormat="1" x14ac:dyDescent="0.25">
      <c r="B218" s="112"/>
      <c r="C218" s="106"/>
      <c r="D218" s="106"/>
      <c r="E218" s="106"/>
      <c r="F218" s="106"/>
      <c r="G218" s="108"/>
      <c r="H218" s="108"/>
      <c r="I218" s="108"/>
      <c r="J218" s="108"/>
      <c r="K218" s="95"/>
      <c r="L218" s="96"/>
      <c r="M218" s="55"/>
      <c r="N218" s="85"/>
      <c r="O218" s="85"/>
      <c r="P218" s="37"/>
      <c r="Q218" s="37"/>
      <c r="R218" s="85"/>
      <c r="S218" s="85"/>
      <c r="T218" s="85"/>
      <c r="U218" s="5"/>
      <c r="V218" s="74"/>
      <c r="W218" s="5"/>
      <c r="X218" s="5"/>
      <c r="Y218" s="5"/>
      <c r="Z218" s="75"/>
      <c r="AA218" s="34"/>
      <c r="AB218" s="34"/>
      <c r="AC218" s="34"/>
      <c r="AD218" s="34"/>
      <c r="AE218" s="34"/>
      <c r="AF218" s="34"/>
      <c r="AG218" s="75"/>
      <c r="AH218" s="34"/>
      <c r="AI218" s="34"/>
      <c r="AJ218" s="34"/>
      <c r="AK218" s="34"/>
      <c r="AL218" s="34"/>
      <c r="AM218" s="34"/>
      <c r="AN218" s="75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75"/>
      <c r="BH218" s="34"/>
      <c r="BI218" s="34"/>
      <c r="BJ218" s="34"/>
      <c r="BK218" s="34"/>
      <c r="BL218" s="34"/>
      <c r="BM218" s="34"/>
      <c r="BN218" s="75"/>
      <c r="BO218" s="34"/>
      <c r="BP218" s="34"/>
      <c r="BQ218" s="34"/>
      <c r="BR218" s="34"/>
      <c r="BS218" s="27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Q218" s="34"/>
      <c r="DR218" s="34"/>
      <c r="DS218" s="34"/>
      <c r="DT218" s="34"/>
    </row>
    <row r="219" spans="2:124" s="1" customFormat="1" x14ac:dyDescent="0.25">
      <c r="B219" s="112"/>
      <c r="C219" s="106"/>
      <c r="D219" s="106"/>
      <c r="E219" s="106"/>
      <c r="F219" s="106"/>
      <c r="G219" s="108"/>
      <c r="H219" s="108"/>
      <c r="I219" s="108"/>
      <c r="J219" s="108"/>
      <c r="K219" s="95"/>
      <c r="L219" s="96"/>
      <c r="M219" s="55"/>
      <c r="N219" s="85"/>
      <c r="O219" s="85"/>
      <c r="P219" s="37"/>
      <c r="Q219" s="37"/>
      <c r="R219" s="85"/>
      <c r="S219" s="85"/>
      <c r="T219" s="85"/>
      <c r="U219" s="5"/>
      <c r="V219" s="74"/>
      <c r="W219" s="5"/>
      <c r="X219" s="5"/>
      <c r="Y219" s="5"/>
      <c r="Z219" s="75"/>
      <c r="AA219" s="34"/>
      <c r="AB219" s="34"/>
      <c r="AC219" s="34"/>
      <c r="AD219" s="34"/>
      <c r="AE219" s="34"/>
      <c r="AF219" s="34"/>
      <c r="AG219" s="75"/>
      <c r="AH219" s="34"/>
      <c r="AI219" s="34"/>
      <c r="AJ219" s="34"/>
      <c r="AK219" s="34"/>
      <c r="AL219" s="34"/>
      <c r="AM219" s="34"/>
      <c r="AN219" s="75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75"/>
      <c r="BH219" s="34"/>
      <c r="BI219" s="34"/>
      <c r="BJ219" s="34"/>
      <c r="BK219" s="34"/>
      <c r="BL219" s="34"/>
      <c r="BM219" s="34"/>
      <c r="BN219" s="75"/>
      <c r="BO219" s="34"/>
      <c r="BP219" s="34"/>
      <c r="BQ219" s="34"/>
      <c r="BR219" s="34"/>
      <c r="BS219" s="27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Q219" s="34"/>
      <c r="DR219" s="34"/>
      <c r="DS219" s="34"/>
      <c r="DT219" s="34"/>
    </row>
    <row r="220" spans="2:124" s="1" customFormat="1" x14ac:dyDescent="0.25">
      <c r="B220" s="112"/>
      <c r="C220" s="106"/>
      <c r="D220" s="106"/>
      <c r="E220" s="106"/>
      <c r="F220" s="106"/>
      <c r="G220" s="108"/>
      <c r="H220" s="108"/>
      <c r="I220" s="108"/>
      <c r="J220" s="108"/>
      <c r="K220" s="95"/>
      <c r="L220" s="96"/>
      <c r="M220" s="55"/>
      <c r="N220" s="85"/>
      <c r="O220" s="85"/>
      <c r="P220" s="37"/>
      <c r="Q220" s="37"/>
      <c r="R220" s="85"/>
      <c r="S220" s="85"/>
      <c r="T220" s="85"/>
      <c r="U220" s="5"/>
      <c r="V220" s="74"/>
      <c r="W220" s="5"/>
      <c r="X220" s="5"/>
      <c r="Y220" s="5"/>
      <c r="Z220" s="75"/>
      <c r="AA220" s="34"/>
      <c r="AB220" s="34"/>
      <c r="AC220" s="34"/>
      <c r="AD220" s="34"/>
      <c r="AE220" s="34"/>
      <c r="AF220" s="34"/>
      <c r="AG220" s="75"/>
      <c r="AH220" s="34"/>
      <c r="AI220" s="34"/>
      <c r="AJ220" s="34"/>
      <c r="AK220" s="34"/>
      <c r="AL220" s="34"/>
      <c r="AM220" s="34"/>
      <c r="AN220" s="75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75"/>
      <c r="BH220" s="34"/>
      <c r="BI220" s="34"/>
      <c r="BJ220" s="34"/>
      <c r="BK220" s="34"/>
      <c r="BL220" s="34"/>
      <c r="BM220" s="34"/>
      <c r="BN220" s="75"/>
      <c r="BO220" s="34"/>
      <c r="BP220" s="34"/>
      <c r="BQ220" s="34"/>
      <c r="BR220" s="34"/>
      <c r="BS220" s="27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Q220" s="34"/>
      <c r="DR220" s="34"/>
      <c r="DS220" s="34"/>
      <c r="DT220" s="34"/>
    </row>
    <row r="221" spans="2:124" s="1" customFormat="1" x14ac:dyDescent="0.25">
      <c r="B221" s="112"/>
      <c r="C221" s="106"/>
      <c r="D221" s="106"/>
      <c r="E221" s="106"/>
      <c r="F221" s="106"/>
      <c r="G221" s="108"/>
      <c r="H221" s="108"/>
      <c r="I221" s="108"/>
      <c r="J221" s="108"/>
      <c r="K221" s="95"/>
      <c r="L221" s="96"/>
      <c r="M221" s="55"/>
      <c r="N221" s="85"/>
      <c r="O221" s="85"/>
      <c r="P221" s="37"/>
      <c r="Q221" s="37"/>
      <c r="R221" s="85"/>
      <c r="S221" s="85"/>
      <c r="T221" s="85"/>
      <c r="U221" s="5"/>
      <c r="V221" s="74"/>
      <c r="W221" s="5"/>
      <c r="X221" s="5"/>
      <c r="Y221" s="5"/>
      <c r="Z221" s="75"/>
      <c r="AA221" s="34"/>
      <c r="AB221" s="34"/>
      <c r="AC221" s="34"/>
      <c r="AD221" s="34"/>
      <c r="AE221" s="34"/>
      <c r="AF221" s="34"/>
      <c r="AG221" s="75"/>
      <c r="AH221" s="34"/>
      <c r="AI221" s="34"/>
      <c r="AJ221" s="34"/>
      <c r="AK221" s="34"/>
      <c r="AL221" s="34"/>
      <c r="AM221" s="34"/>
      <c r="AN221" s="75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75"/>
      <c r="BH221" s="34"/>
      <c r="BI221" s="34"/>
      <c r="BJ221" s="34"/>
      <c r="BK221" s="34"/>
      <c r="BL221" s="34"/>
      <c r="BM221" s="34"/>
      <c r="BN221" s="75"/>
      <c r="BO221" s="34"/>
      <c r="BP221" s="34"/>
      <c r="BQ221" s="34"/>
      <c r="BR221" s="34"/>
      <c r="BS221" s="27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Q221" s="34"/>
      <c r="DR221" s="34"/>
      <c r="DS221" s="34"/>
      <c r="DT221" s="34"/>
    </row>
    <row r="222" spans="2:124" s="1" customFormat="1" x14ac:dyDescent="0.25">
      <c r="B222" s="112"/>
      <c r="C222" s="106"/>
      <c r="D222" s="106"/>
      <c r="E222" s="106"/>
      <c r="F222" s="106"/>
      <c r="G222" s="108"/>
      <c r="H222" s="108"/>
      <c r="I222" s="108"/>
      <c r="J222" s="108"/>
      <c r="K222" s="95"/>
      <c r="L222" s="96"/>
      <c r="M222" s="55"/>
      <c r="N222" s="85"/>
      <c r="O222" s="85"/>
      <c r="P222" s="37"/>
      <c r="Q222" s="37"/>
      <c r="R222" s="85"/>
      <c r="S222" s="85"/>
      <c r="T222" s="85"/>
      <c r="U222" s="5"/>
      <c r="V222" s="74"/>
      <c r="W222" s="5"/>
      <c r="X222" s="5"/>
      <c r="Y222" s="5"/>
      <c r="Z222" s="75"/>
      <c r="AA222" s="34"/>
      <c r="AB222" s="34"/>
      <c r="AC222" s="34"/>
      <c r="AD222" s="34"/>
      <c r="AE222" s="34"/>
      <c r="AF222" s="34"/>
      <c r="AG222" s="75"/>
      <c r="AH222" s="34"/>
      <c r="AI222" s="34"/>
      <c r="AJ222" s="34"/>
      <c r="AK222" s="34"/>
      <c r="AL222" s="34"/>
      <c r="AM222" s="34"/>
      <c r="AN222" s="75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75"/>
      <c r="BH222" s="34"/>
      <c r="BI222" s="34"/>
      <c r="BJ222" s="34"/>
      <c r="BK222" s="34"/>
      <c r="BL222" s="34"/>
      <c r="BM222" s="34"/>
      <c r="BN222" s="75"/>
      <c r="BO222" s="34"/>
      <c r="BP222" s="34"/>
      <c r="BQ222" s="34"/>
      <c r="BR222" s="34"/>
      <c r="BS222" s="27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Q222" s="34"/>
      <c r="DR222" s="34"/>
      <c r="DS222" s="34"/>
      <c r="DT222" s="34"/>
    </row>
    <row r="223" spans="2:124" s="1" customFormat="1" x14ac:dyDescent="0.25">
      <c r="B223" s="112"/>
      <c r="C223" s="106"/>
      <c r="D223" s="106"/>
      <c r="E223" s="106"/>
      <c r="F223" s="106"/>
      <c r="G223" s="108"/>
      <c r="H223" s="108"/>
      <c r="I223" s="108"/>
      <c r="J223" s="108"/>
      <c r="K223" s="95"/>
      <c r="L223" s="96"/>
      <c r="M223" s="55"/>
      <c r="N223" s="85"/>
      <c r="O223" s="85"/>
      <c r="P223" s="37"/>
      <c r="Q223" s="37"/>
      <c r="R223" s="85"/>
      <c r="S223" s="85"/>
      <c r="T223" s="85"/>
      <c r="U223" s="5"/>
      <c r="V223" s="74"/>
      <c r="W223" s="5"/>
      <c r="X223" s="5"/>
      <c r="Y223" s="5"/>
      <c r="Z223" s="75"/>
      <c r="AA223" s="34"/>
      <c r="AB223" s="34"/>
      <c r="AC223" s="34"/>
      <c r="AD223" s="34"/>
      <c r="AE223" s="34"/>
      <c r="AF223" s="34"/>
      <c r="AG223" s="75"/>
      <c r="AH223" s="34"/>
      <c r="AI223" s="34"/>
      <c r="AJ223" s="34"/>
      <c r="AK223" s="34"/>
      <c r="AL223" s="34"/>
      <c r="AM223" s="34"/>
      <c r="AN223" s="75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75"/>
      <c r="BH223" s="34"/>
      <c r="BI223" s="34"/>
      <c r="BJ223" s="34"/>
      <c r="BK223" s="34"/>
      <c r="BL223" s="34"/>
      <c r="BM223" s="34"/>
      <c r="BN223" s="75"/>
      <c r="BO223" s="34"/>
      <c r="BP223" s="34"/>
      <c r="BQ223" s="34"/>
      <c r="BR223" s="34"/>
      <c r="BS223" s="27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Q223" s="34"/>
      <c r="DR223" s="34"/>
      <c r="DS223" s="34"/>
      <c r="DT223" s="34"/>
    </row>
    <row r="224" spans="2:124" s="1" customFormat="1" x14ac:dyDescent="0.25">
      <c r="B224" s="112"/>
      <c r="C224" s="106"/>
      <c r="D224" s="106"/>
      <c r="E224" s="106"/>
      <c r="F224" s="106"/>
      <c r="G224" s="108"/>
      <c r="H224" s="108"/>
      <c r="I224" s="108"/>
      <c r="J224" s="108"/>
      <c r="K224" s="95"/>
      <c r="L224" s="96"/>
      <c r="M224" s="55"/>
      <c r="N224" s="85"/>
      <c r="O224" s="85"/>
      <c r="P224" s="37"/>
      <c r="Q224" s="37"/>
      <c r="R224" s="85"/>
      <c r="S224" s="85"/>
      <c r="T224" s="85"/>
      <c r="U224" s="5"/>
      <c r="V224" s="74"/>
      <c r="W224" s="5"/>
      <c r="X224" s="5"/>
      <c r="Y224" s="5"/>
      <c r="Z224" s="75"/>
      <c r="AA224" s="34"/>
      <c r="AB224" s="34"/>
      <c r="AC224" s="34"/>
      <c r="AD224" s="34"/>
      <c r="AE224" s="34"/>
      <c r="AF224" s="34"/>
      <c r="AG224" s="75"/>
      <c r="AH224" s="34"/>
      <c r="AI224" s="34"/>
      <c r="AJ224" s="34"/>
      <c r="AK224" s="34"/>
      <c r="AL224" s="34"/>
      <c r="AM224" s="34"/>
      <c r="AN224" s="75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75"/>
      <c r="BH224" s="34"/>
      <c r="BI224" s="34"/>
      <c r="BJ224" s="34"/>
      <c r="BK224" s="34"/>
      <c r="BL224" s="34"/>
      <c r="BM224" s="34"/>
      <c r="BN224" s="75"/>
      <c r="BO224" s="34"/>
      <c r="BP224" s="34"/>
      <c r="BQ224" s="34"/>
      <c r="BR224" s="34"/>
      <c r="BS224" s="27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Q224" s="34"/>
      <c r="DR224" s="34"/>
      <c r="DS224" s="34"/>
      <c r="DT224" s="34"/>
    </row>
    <row r="225" spans="2:124" s="1" customFormat="1" x14ac:dyDescent="0.25">
      <c r="B225" s="112"/>
      <c r="C225" s="106"/>
      <c r="D225" s="106"/>
      <c r="E225" s="106"/>
      <c r="F225" s="106"/>
      <c r="G225" s="108"/>
      <c r="H225" s="108"/>
      <c r="I225" s="108"/>
      <c r="J225" s="108"/>
      <c r="K225" s="95"/>
      <c r="L225" s="96"/>
      <c r="M225" s="55"/>
      <c r="N225" s="85"/>
      <c r="O225" s="85"/>
      <c r="P225" s="37"/>
      <c r="Q225" s="37"/>
      <c r="R225" s="85"/>
      <c r="S225" s="85"/>
      <c r="T225" s="85"/>
      <c r="U225" s="5"/>
      <c r="V225" s="74"/>
      <c r="W225" s="5"/>
      <c r="X225" s="5"/>
      <c r="Y225" s="5"/>
      <c r="Z225" s="75"/>
      <c r="AA225" s="34"/>
      <c r="AB225" s="34"/>
      <c r="AC225" s="34"/>
      <c r="AD225" s="34"/>
      <c r="AE225" s="34"/>
      <c r="AF225" s="34"/>
      <c r="AG225" s="75"/>
      <c r="AH225" s="34"/>
      <c r="AI225" s="34"/>
      <c r="AJ225" s="34"/>
      <c r="AK225" s="34"/>
      <c r="AL225" s="34"/>
      <c r="AM225" s="34"/>
      <c r="AN225" s="75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75"/>
      <c r="BH225" s="34"/>
      <c r="BI225" s="34"/>
      <c r="BJ225" s="34"/>
      <c r="BK225" s="34"/>
      <c r="BL225" s="34"/>
      <c r="BM225" s="34"/>
      <c r="BN225" s="75"/>
      <c r="BO225" s="34"/>
      <c r="BP225" s="34"/>
      <c r="BQ225" s="34"/>
      <c r="BR225" s="34"/>
      <c r="BS225" s="27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Q225" s="34"/>
      <c r="DR225" s="34"/>
      <c r="DS225" s="34"/>
      <c r="DT225" s="34"/>
    </row>
    <row r="226" spans="2:124" s="1" customFormat="1" x14ac:dyDescent="0.25">
      <c r="B226" s="112"/>
      <c r="C226" s="106"/>
      <c r="D226" s="106"/>
      <c r="E226" s="106"/>
      <c r="F226" s="106"/>
      <c r="G226" s="108"/>
      <c r="H226" s="108"/>
      <c r="I226" s="108"/>
      <c r="J226" s="108"/>
      <c r="K226" s="95"/>
      <c r="L226" s="96"/>
      <c r="M226" s="55"/>
      <c r="N226" s="85"/>
      <c r="O226" s="85"/>
      <c r="P226" s="37"/>
      <c r="Q226" s="37"/>
      <c r="R226" s="85"/>
      <c r="S226" s="85"/>
      <c r="T226" s="85"/>
      <c r="U226" s="5"/>
      <c r="V226" s="74"/>
      <c r="W226" s="5"/>
      <c r="X226" s="5"/>
      <c r="Y226" s="5"/>
      <c r="Z226" s="75"/>
      <c r="AA226" s="34"/>
      <c r="AB226" s="34"/>
      <c r="AC226" s="34"/>
      <c r="AD226" s="34"/>
      <c r="AE226" s="34"/>
      <c r="AF226" s="34"/>
      <c r="AG226" s="75"/>
      <c r="AH226" s="34"/>
      <c r="AI226" s="34"/>
      <c r="AJ226" s="34"/>
      <c r="AK226" s="34"/>
      <c r="AL226" s="34"/>
      <c r="AM226" s="34"/>
      <c r="AN226" s="75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75"/>
      <c r="BH226" s="34"/>
      <c r="BI226" s="34"/>
      <c r="BJ226" s="34"/>
      <c r="BK226" s="34"/>
      <c r="BL226" s="34"/>
      <c r="BM226" s="34"/>
      <c r="BN226" s="75"/>
      <c r="BO226" s="34"/>
      <c r="BP226" s="34"/>
      <c r="BQ226" s="34"/>
      <c r="BR226" s="34"/>
      <c r="BS226" s="27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Q226" s="34"/>
      <c r="DR226" s="34"/>
      <c r="DS226" s="34"/>
      <c r="DT226" s="34"/>
    </row>
    <row r="227" spans="2:124" s="1" customFormat="1" x14ac:dyDescent="0.25">
      <c r="B227" s="112"/>
      <c r="C227" s="106"/>
      <c r="D227" s="106"/>
      <c r="E227" s="106"/>
      <c r="F227" s="106"/>
      <c r="G227" s="108"/>
      <c r="H227" s="108"/>
      <c r="I227" s="108"/>
      <c r="J227" s="108"/>
      <c r="K227" s="95"/>
      <c r="L227" s="96"/>
      <c r="M227" s="55"/>
      <c r="N227" s="85"/>
      <c r="O227" s="85"/>
      <c r="P227" s="37"/>
      <c r="Q227" s="37"/>
      <c r="R227" s="85"/>
      <c r="S227" s="85"/>
      <c r="T227" s="85"/>
      <c r="U227" s="5"/>
      <c r="V227" s="74"/>
      <c r="W227" s="5"/>
      <c r="X227" s="5"/>
      <c r="Y227" s="5"/>
      <c r="Z227" s="75"/>
      <c r="AA227" s="34"/>
      <c r="AB227" s="34"/>
      <c r="AC227" s="34"/>
      <c r="AD227" s="34"/>
      <c r="AE227" s="34"/>
      <c r="AF227" s="34"/>
      <c r="AG227" s="75"/>
      <c r="AH227" s="34"/>
      <c r="AI227" s="34"/>
      <c r="AJ227" s="34"/>
      <c r="AK227" s="34"/>
      <c r="AL227" s="34"/>
      <c r="AM227" s="34"/>
      <c r="AN227" s="75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75"/>
      <c r="BH227" s="34"/>
      <c r="BI227" s="34"/>
      <c r="BJ227" s="34"/>
      <c r="BK227" s="34"/>
      <c r="BL227" s="34"/>
      <c r="BM227" s="34"/>
      <c r="BN227" s="75"/>
      <c r="BO227" s="34"/>
      <c r="BP227" s="34"/>
      <c r="BQ227" s="34"/>
      <c r="BR227" s="34"/>
      <c r="BS227" s="27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Q227" s="34"/>
      <c r="DR227" s="34"/>
      <c r="DS227" s="34"/>
      <c r="DT227" s="34"/>
    </row>
    <row r="228" spans="2:124" s="1" customFormat="1" x14ac:dyDescent="0.25">
      <c r="B228" s="112"/>
      <c r="C228" s="106"/>
      <c r="D228" s="106"/>
      <c r="E228" s="106"/>
      <c r="F228" s="106"/>
      <c r="G228" s="108"/>
      <c r="H228" s="108"/>
      <c r="I228" s="108"/>
      <c r="J228" s="108"/>
      <c r="K228" s="95"/>
      <c r="L228" s="96"/>
      <c r="M228" s="55"/>
      <c r="N228" s="85"/>
      <c r="O228" s="85"/>
      <c r="P228" s="37"/>
      <c r="Q228" s="37"/>
      <c r="R228" s="85"/>
      <c r="S228" s="85"/>
      <c r="T228" s="85"/>
      <c r="U228" s="5"/>
      <c r="V228" s="74"/>
      <c r="W228" s="5"/>
      <c r="X228" s="5"/>
      <c r="Y228" s="5"/>
      <c r="Z228" s="75"/>
      <c r="AA228" s="34"/>
      <c r="AB228" s="34"/>
      <c r="AC228" s="34"/>
      <c r="AD228" s="34"/>
      <c r="AE228" s="34"/>
      <c r="AF228" s="34"/>
      <c r="AG228" s="75"/>
      <c r="AH228" s="34"/>
      <c r="AI228" s="34"/>
      <c r="AJ228" s="34"/>
      <c r="AK228" s="34"/>
      <c r="AL228" s="34"/>
      <c r="AM228" s="34"/>
      <c r="AN228" s="75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75"/>
      <c r="BH228" s="34"/>
      <c r="BI228" s="34"/>
      <c r="BJ228" s="34"/>
      <c r="BK228" s="34"/>
      <c r="BL228" s="34"/>
      <c r="BM228" s="34"/>
      <c r="BN228" s="75"/>
      <c r="BO228" s="34"/>
      <c r="BP228" s="34"/>
      <c r="BQ228" s="34"/>
      <c r="BR228" s="34"/>
      <c r="BS228" s="27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Q228" s="34"/>
      <c r="DR228" s="34"/>
      <c r="DS228" s="34"/>
      <c r="DT228" s="34"/>
    </row>
    <row r="229" spans="2:124" s="1" customFormat="1" x14ac:dyDescent="0.25">
      <c r="B229" s="112"/>
      <c r="C229" s="106"/>
      <c r="D229" s="106"/>
      <c r="E229" s="106"/>
      <c r="F229" s="106"/>
      <c r="G229" s="108"/>
      <c r="H229" s="108"/>
      <c r="I229" s="108"/>
      <c r="J229" s="108"/>
      <c r="K229" s="95"/>
      <c r="L229" s="96"/>
      <c r="M229" s="55"/>
      <c r="N229" s="85"/>
      <c r="O229" s="85"/>
      <c r="P229" s="37"/>
      <c r="Q229" s="37"/>
      <c r="R229" s="85"/>
      <c r="S229" s="85"/>
      <c r="T229" s="85"/>
      <c r="U229" s="5"/>
      <c r="V229" s="74"/>
      <c r="W229" s="5"/>
      <c r="X229" s="5"/>
      <c r="Y229" s="5"/>
      <c r="Z229" s="75"/>
      <c r="AA229" s="34"/>
      <c r="AB229" s="34"/>
      <c r="AC229" s="34"/>
      <c r="AD229" s="34"/>
      <c r="AE229" s="34"/>
      <c r="AF229" s="34"/>
      <c r="AG229" s="75"/>
      <c r="AH229" s="34"/>
      <c r="AI229" s="34"/>
      <c r="AJ229" s="34"/>
      <c r="AK229" s="34"/>
      <c r="AL229" s="34"/>
      <c r="AM229" s="34"/>
      <c r="AN229" s="75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75"/>
      <c r="BH229" s="34"/>
      <c r="BI229" s="34"/>
      <c r="BJ229" s="34"/>
      <c r="BK229" s="34"/>
      <c r="BL229" s="34"/>
      <c r="BM229" s="34"/>
      <c r="BN229" s="75"/>
      <c r="BO229" s="34"/>
      <c r="BP229" s="34"/>
      <c r="BQ229" s="34"/>
      <c r="BR229" s="34"/>
      <c r="BS229" s="27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Q229" s="34"/>
      <c r="DR229" s="34"/>
      <c r="DS229" s="34"/>
      <c r="DT229" s="34"/>
    </row>
    <row r="230" spans="2:124" s="1" customFormat="1" x14ac:dyDescent="0.25">
      <c r="B230" s="112"/>
      <c r="C230" s="106"/>
      <c r="D230" s="106"/>
      <c r="E230" s="106"/>
      <c r="F230" s="106"/>
      <c r="G230" s="108"/>
      <c r="H230" s="108"/>
      <c r="I230" s="108"/>
      <c r="J230" s="108"/>
      <c r="K230" s="95"/>
      <c r="L230" s="96"/>
      <c r="M230" s="55"/>
      <c r="N230" s="85"/>
      <c r="O230" s="85"/>
      <c r="P230" s="37"/>
      <c r="Q230" s="37"/>
      <c r="R230" s="85"/>
      <c r="S230" s="85"/>
      <c r="T230" s="85"/>
      <c r="U230" s="5"/>
      <c r="V230" s="74"/>
      <c r="W230" s="5"/>
      <c r="X230" s="5"/>
      <c r="Y230" s="5"/>
      <c r="Z230" s="75"/>
      <c r="AA230" s="34"/>
      <c r="AB230" s="34"/>
      <c r="AC230" s="34"/>
      <c r="AD230" s="34"/>
      <c r="AE230" s="34"/>
      <c r="AF230" s="34"/>
      <c r="AG230" s="75"/>
      <c r="AH230" s="34"/>
      <c r="AI230" s="34"/>
      <c r="AJ230" s="34"/>
      <c r="AK230" s="34"/>
      <c r="AL230" s="34"/>
      <c r="AM230" s="34"/>
      <c r="AN230" s="75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75"/>
      <c r="BH230" s="34"/>
      <c r="BI230" s="34"/>
      <c r="BJ230" s="34"/>
      <c r="BK230" s="34"/>
      <c r="BL230" s="34"/>
      <c r="BM230" s="34"/>
      <c r="BN230" s="75"/>
      <c r="BO230" s="34"/>
      <c r="BP230" s="34"/>
      <c r="BQ230" s="34"/>
      <c r="BR230" s="34"/>
      <c r="BS230" s="27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Q230" s="34"/>
      <c r="DR230" s="34"/>
      <c r="DS230" s="34"/>
      <c r="DT230" s="34"/>
    </row>
    <row r="231" spans="2:124" s="1" customFormat="1" x14ac:dyDescent="0.25">
      <c r="B231" s="112"/>
      <c r="C231" s="106"/>
      <c r="D231" s="106"/>
      <c r="E231" s="106"/>
      <c r="F231" s="106"/>
      <c r="G231" s="108"/>
      <c r="H231" s="108"/>
      <c r="I231" s="108"/>
      <c r="J231" s="108"/>
      <c r="K231" s="95"/>
      <c r="L231" s="96"/>
      <c r="M231" s="55"/>
      <c r="N231" s="85"/>
      <c r="O231" s="85"/>
      <c r="P231" s="37"/>
      <c r="Q231" s="37"/>
      <c r="R231" s="85"/>
      <c r="S231" s="85"/>
      <c r="T231" s="85"/>
      <c r="U231" s="5"/>
      <c r="V231" s="74"/>
      <c r="W231" s="5"/>
      <c r="X231" s="5"/>
      <c r="Y231" s="5"/>
      <c r="Z231" s="75"/>
      <c r="AA231" s="34"/>
      <c r="AB231" s="34"/>
      <c r="AC231" s="34"/>
      <c r="AD231" s="34"/>
      <c r="AE231" s="34"/>
      <c r="AF231" s="34"/>
      <c r="AG231" s="75"/>
      <c r="AH231" s="34"/>
      <c r="AI231" s="34"/>
      <c r="AJ231" s="34"/>
      <c r="AK231" s="34"/>
      <c r="AL231" s="34"/>
      <c r="AM231" s="34"/>
      <c r="AN231" s="75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75"/>
      <c r="BH231" s="34"/>
      <c r="BI231" s="34"/>
      <c r="BJ231" s="34"/>
      <c r="BK231" s="34"/>
      <c r="BL231" s="34"/>
      <c r="BM231" s="34"/>
      <c r="BN231" s="75"/>
      <c r="BO231" s="34"/>
      <c r="BP231" s="34"/>
      <c r="BQ231" s="34"/>
      <c r="BR231" s="34"/>
      <c r="BS231" s="27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Q231" s="34"/>
      <c r="DR231" s="34"/>
      <c r="DS231" s="34"/>
      <c r="DT231" s="34"/>
    </row>
    <row r="232" spans="2:124" s="1" customFormat="1" x14ac:dyDescent="0.25">
      <c r="B232" s="112"/>
      <c r="C232" s="106"/>
      <c r="D232" s="106"/>
      <c r="E232" s="106"/>
      <c r="F232" s="106"/>
      <c r="G232" s="108"/>
      <c r="H232" s="108"/>
      <c r="I232" s="108"/>
      <c r="J232" s="108"/>
      <c r="K232" s="95"/>
      <c r="L232" s="96"/>
      <c r="M232" s="55"/>
      <c r="N232" s="85"/>
      <c r="O232" s="85"/>
      <c r="P232" s="37"/>
      <c r="Q232" s="37"/>
      <c r="R232" s="85"/>
      <c r="S232" s="85"/>
      <c r="T232" s="85"/>
      <c r="U232" s="5"/>
      <c r="V232" s="74"/>
      <c r="W232" s="5"/>
      <c r="X232" s="5"/>
      <c r="Y232" s="5"/>
      <c r="Z232" s="75"/>
      <c r="AA232" s="34"/>
      <c r="AB232" s="34"/>
      <c r="AC232" s="34"/>
      <c r="AD232" s="34"/>
      <c r="AE232" s="34"/>
      <c r="AF232" s="34"/>
      <c r="AG232" s="75"/>
      <c r="AH232" s="34"/>
      <c r="AI232" s="34"/>
      <c r="AJ232" s="34"/>
      <c r="AK232" s="34"/>
      <c r="AL232" s="34"/>
      <c r="AM232" s="34"/>
      <c r="AN232" s="75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75"/>
      <c r="BH232" s="34"/>
      <c r="BI232" s="34"/>
      <c r="BJ232" s="34"/>
      <c r="BK232" s="34"/>
      <c r="BL232" s="34"/>
      <c r="BM232" s="34"/>
      <c r="BN232" s="75"/>
      <c r="BO232" s="34"/>
      <c r="BP232" s="34"/>
      <c r="BQ232" s="34"/>
      <c r="BR232" s="34"/>
      <c r="BS232" s="27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Q232" s="34"/>
      <c r="DR232" s="34"/>
      <c r="DS232" s="34"/>
      <c r="DT232" s="34"/>
    </row>
    <row r="233" spans="2:124" s="1" customFormat="1" x14ac:dyDescent="0.25">
      <c r="B233" s="112"/>
      <c r="C233" s="106"/>
      <c r="D233" s="106"/>
      <c r="E233" s="106"/>
      <c r="F233" s="106"/>
      <c r="G233" s="108"/>
      <c r="H233" s="108"/>
      <c r="I233" s="108"/>
      <c r="J233" s="108"/>
      <c r="K233" s="95"/>
      <c r="L233" s="96"/>
      <c r="M233" s="55"/>
      <c r="N233" s="85"/>
      <c r="O233" s="85"/>
      <c r="P233" s="37"/>
      <c r="Q233" s="37"/>
      <c r="R233" s="85"/>
      <c r="S233" s="85"/>
      <c r="T233" s="85"/>
      <c r="U233" s="5"/>
      <c r="V233" s="74"/>
      <c r="W233" s="5"/>
      <c r="X233" s="5"/>
      <c r="Y233" s="5"/>
      <c r="Z233" s="75"/>
      <c r="AA233" s="34"/>
      <c r="AB233" s="34"/>
      <c r="AC233" s="34"/>
      <c r="AD233" s="34"/>
      <c r="AE233" s="34"/>
      <c r="AF233" s="34"/>
      <c r="AG233" s="75"/>
      <c r="AH233" s="34"/>
      <c r="AI233" s="34"/>
      <c r="AJ233" s="34"/>
      <c r="AK233" s="34"/>
      <c r="AL233" s="34"/>
      <c r="AM233" s="34"/>
      <c r="AN233" s="75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75"/>
      <c r="BH233" s="34"/>
      <c r="BI233" s="34"/>
      <c r="BJ233" s="34"/>
      <c r="BK233" s="34"/>
      <c r="BL233" s="34"/>
      <c r="BM233" s="34"/>
      <c r="BN233" s="75"/>
      <c r="BO233" s="34"/>
      <c r="BP233" s="34"/>
      <c r="BQ233" s="34"/>
      <c r="BR233" s="34"/>
      <c r="BS233" s="27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Q233" s="34"/>
      <c r="DR233" s="34"/>
      <c r="DS233" s="34"/>
      <c r="DT233" s="34"/>
    </row>
    <row r="234" spans="2:124" s="1" customFormat="1" x14ac:dyDescent="0.25">
      <c r="B234" s="112"/>
      <c r="C234" s="106"/>
      <c r="D234" s="106"/>
      <c r="E234" s="106"/>
      <c r="F234" s="106"/>
      <c r="G234" s="108"/>
      <c r="H234" s="108"/>
      <c r="I234" s="108"/>
      <c r="J234" s="108"/>
      <c r="K234" s="95"/>
      <c r="L234" s="96"/>
      <c r="M234" s="55"/>
      <c r="N234" s="85"/>
      <c r="O234" s="85"/>
      <c r="P234" s="37"/>
      <c r="Q234" s="37"/>
      <c r="R234" s="85"/>
      <c r="S234" s="85"/>
      <c r="T234" s="85"/>
      <c r="U234" s="5"/>
      <c r="V234" s="74"/>
      <c r="W234" s="5"/>
      <c r="X234" s="5"/>
      <c r="Y234" s="5"/>
      <c r="Z234" s="75"/>
      <c r="AA234" s="34"/>
      <c r="AB234" s="34"/>
      <c r="AC234" s="34"/>
      <c r="AD234" s="34"/>
      <c r="AE234" s="34"/>
      <c r="AF234" s="34"/>
      <c r="AG234" s="75"/>
      <c r="AH234" s="34"/>
      <c r="AI234" s="34"/>
      <c r="AJ234" s="34"/>
      <c r="AK234" s="34"/>
      <c r="AL234" s="34"/>
      <c r="AM234" s="34"/>
      <c r="AN234" s="75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75"/>
      <c r="BH234" s="34"/>
      <c r="BI234" s="34"/>
      <c r="BJ234" s="34"/>
      <c r="BK234" s="34"/>
      <c r="BL234" s="34"/>
      <c r="BM234" s="34"/>
      <c r="BN234" s="75"/>
      <c r="BO234" s="34"/>
      <c r="BP234" s="34"/>
      <c r="BQ234" s="34"/>
      <c r="BR234" s="34"/>
      <c r="BS234" s="27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Q234" s="34"/>
      <c r="DR234" s="34"/>
      <c r="DS234" s="34"/>
      <c r="DT234" s="34"/>
    </row>
    <row r="235" spans="2:124" s="1" customFormat="1" x14ac:dyDescent="0.25">
      <c r="B235" s="112"/>
      <c r="C235" s="106"/>
      <c r="D235" s="106"/>
      <c r="E235" s="106"/>
      <c r="F235" s="106"/>
      <c r="G235" s="108"/>
      <c r="H235" s="108"/>
      <c r="I235" s="108"/>
      <c r="J235" s="108"/>
      <c r="K235" s="95"/>
      <c r="L235" s="96"/>
      <c r="M235" s="55"/>
      <c r="N235" s="85"/>
      <c r="O235" s="85"/>
      <c r="P235" s="37"/>
      <c r="Q235" s="37"/>
      <c r="R235" s="85"/>
      <c r="S235" s="85"/>
      <c r="T235" s="85"/>
      <c r="U235" s="5"/>
      <c r="V235" s="74"/>
      <c r="W235" s="5"/>
      <c r="X235" s="5"/>
      <c r="Y235" s="5"/>
      <c r="Z235" s="75"/>
      <c r="AA235" s="34"/>
      <c r="AB235" s="34"/>
      <c r="AC235" s="34"/>
      <c r="AD235" s="34"/>
      <c r="AE235" s="34"/>
      <c r="AF235" s="34"/>
      <c r="AG235" s="75"/>
      <c r="AH235" s="34"/>
      <c r="AI235" s="34"/>
      <c r="AJ235" s="34"/>
      <c r="AK235" s="34"/>
      <c r="AL235" s="34"/>
      <c r="AM235" s="34"/>
      <c r="AN235" s="75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75"/>
      <c r="BH235" s="34"/>
      <c r="BI235" s="34"/>
      <c r="BJ235" s="34"/>
      <c r="BK235" s="34"/>
      <c r="BL235" s="34"/>
      <c r="BM235" s="34"/>
      <c r="BN235" s="75"/>
      <c r="BO235" s="34"/>
      <c r="BP235" s="34"/>
      <c r="BQ235" s="34"/>
      <c r="BR235" s="34"/>
      <c r="BS235" s="27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Q235" s="34"/>
      <c r="DR235" s="34"/>
      <c r="DS235" s="34"/>
      <c r="DT235" s="34"/>
    </row>
    <row r="236" spans="2:124" s="1" customFormat="1" x14ac:dyDescent="0.25">
      <c r="B236" s="112"/>
      <c r="C236" s="106"/>
      <c r="D236" s="106"/>
      <c r="E236" s="106"/>
      <c r="F236" s="106"/>
      <c r="G236" s="108"/>
      <c r="H236" s="108"/>
      <c r="I236" s="108"/>
      <c r="J236" s="108"/>
      <c r="K236" s="95"/>
      <c r="L236" s="96"/>
      <c r="M236" s="55"/>
      <c r="N236" s="85"/>
      <c r="O236" s="85"/>
      <c r="P236" s="37"/>
      <c r="Q236" s="37"/>
      <c r="R236" s="85"/>
      <c r="S236" s="85"/>
      <c r="T236" s="85"/>
      <c r="U236" s="5"/>
      <c r="V236" s="74"/>
      <c r="W236" s="5"/>
      <c r="X236" s="5"/>
      <c r="Y236" s="5"/>
      <c r="Z236" s="75"/>
      <c r="AA236" s="34"/>
      <c r="AB236" s="34"/>
      <c r="AC236" s="34"/>
      <c r="AD236" s="34"/>
      <c r="AE236" s="34"/>
      <c r="AF236" s="34"/>
      <c r="AG236" s="75"/>
      <c r="AH236" s="34"/>
      <c r="AI236" s="34"/>
      <c r="AJ236" s="34"/>
      <c r="AK236" s="34"/>
      <c r="AL236" s="34"/>
      <c r="AM236" s="34"/>
      <c r="AN236" s="75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75"/>
      <c r="BH236" s="34"/>
      <c r="BI236" s="34"/>
      <c r="BJ236" s="34"/>
      <c r="BK236" s="34"/>
      <c r="BL236" s="34"/>
      <c r="BM236" s="34"/>
      <c r="BN236" s="75"/>
      <c r="BO236" s="34"/>
      <c r="BP236" s="34"/>
      <c r="BQ236" s="34"/>
      <c r="BR236" s="34"/>
      <c r="BS236" s="27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Q236" s="34"/>
      <c r="DR236" s="34"/>
      <c r="DS236" s="34"/>
      <c r="DT236" s="34"/>
    </row>
    <row r="237" spans="2:124" s="1" customFormat="1" x14ac:dyDescent="0.25">
      <c r="B237" s="112"/>
      <c r="C237" s="106"/>
      <c r="D237" s="106"/>
      <c r="E237" s="106"/>
      <c r="F237" s="106"/>
      <c r="G237" s="108"/>
      <c r="H237" s="108"/>
      <c r="I237" s="108"/>
      <c r="J237" s="108"/>
      <c r="K237" s="95"/>
      <c r="L237" s="96"/>
      <c r="M237" s="55"/>
      <c r="N237" s="85"/>
      <c r="O237" s="85"/>
      <c r="P237" s="37"/>
      <c r="Q237" s="37"/>
      <c r="R237" s="85"/>
      <c r="S237" s="85"/>
      <c r="T237" s="85"/>
      <c r="U237" s="5"/>
      <c r="V237" s="74"/>
      <c r="W237" s="5"/>
      <c r="X237" s="5"/>
      <c r="Y237" s="5"/>
      <c r="Z237" s="75"/>
      <c r="AA237" s="34"/>
      <c r="AB237" s="34"/>
      <c r="AC237" s="34"/>
      <c r="AD237" s="34"/>
      <c r="AE237" s="34"/>
      <c r="AF237" s="34"/>
      <c r="AG237" s="75"/>
      <c r="AH237" s="34"/>
      <c r="AI237" s="34"/>
      <c r="AJ237" s="34"/>
      <c r="AK237" s="34"/>
      <c r="AL237" s="34"/>
      <c r="AM237" s="34"/>
      <c r="AN237" s="75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75"/>
      <c r="BH237" s="34"/>
      <c r="BI237" s="34"/>
      <c r="BJ237" s="34"/>
      <c r="BK237" s="34"/>
      <c r="BL237" s="34"/>
      <c r="BM237" s="34"/>
      <c r="BN237" s="75"/>
      <c r="BO237" s="34"/>
      <c r="BP237" s="34"/>
      <c r="BQ237" s="34"/>
      <c r="BR237" s="34"/>
      <c r="BS237" s="27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Q237" s="34"/>
      <c r="DR237" s="34"/>
      <c r="DS237" s="34"/>
      <c r="DT237" s="34"/>
    </row>
    <row r="238" spans="2:124" s="1" customFormat="1" x14ac:dyDescent="0.25">
      <c r="B238" s="112"/>
      <c r="C238" s="106"/>
      <c r="D238" s="106"/>
      <c r="E238" s="106"/>
      <c r="F238" s="106"/>
      <c r="G238" s="108"/>
      <c r="H238" s="108"/>
      <c r="I238" s="108"/>
      <c r="J238" s="108"/>
      <c r="K238" s="95"/>
      <c r="L238" s="96"/>
      <c r="M238" s="55"/>
      <c r="N238" s="85"/>
      <c r="O238" s="85"/>
      <c r="P238" s="37"/>
      <c r="Q238" s="37"/>
      <c r="R238" s="85"/>
      <c r="S238" s="85"/>
      <c r="T238" s="85"/>
      <c r="U238" s="5"/>
      <c r="V238" s="74"/>
      <c r="W238" s="5"/>
      <c r="X238" s="5"/>
      <c r="Y238" s="5"/>
      <c r="Z238" s="75"/>
      <c r="AA238" s="34"/>
      <c r="AB238" s="34"/>
      <c r="AC238" s="34"/>
      <c r="AD238" s="34"/>
      <c r="AE238" s="34"/>
      <c r="AF238" s="34"/>
      <c r="AG238" s="75"/>
      <c r="AH238" s="34"/>
      <c r="AI238" s="34"/>
      <c r="AJ238" s="34"/>
      <c r="AK238" s="34"/>
      <c r="AL238" s="34"/>
      <c r="AM238" s="34"/>
      <c r="AN238" s="75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75"/>
      <c r="BH238" s="34"/>
      <c r="BI238" s="34"/>
      <c r="BJ238" s="34"/>
      <c r="BK238" s="34"/>
      <c r="BL238" s="34"/>
      <c r="BM238" s="34"/>
      <c r="BN238" s="75"/>
      <c r="BO238" s="34"/>
      <c r="BP238" s="34"/>
      <c r="BQ238" s="34"/>
      <c r="BR238" s="34"/>
      <c r="BS238" s="27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Q238" s="34"/>
      <c r="DR238" s="34"/>
      <c r="DS238" s="34"/>
      <c r="DT238" s="34"/>
    </row>
    <row r="239" spans="2:124" s="1" customFormat="1" x14ac:dyDescent="0.25">
      <c r="B239" s="112"/>
      <c r="C239" s="106"/>
      <c r="D239" s="106"/>
      <c r="E239" s="106"/>
      <c r="F239" s="106"/>
      <c r="G239" s="108"/>
      <c r="H239" s="108"/>
      <c r="I239" s="108"/>
      <c r="J239" s="108"/>
      <c r="K239" s="95"/>
      <c r="L239" s="96"/>
      <c r="M239" s="55"/>
      <c r="N239" s="85"/>
      <c r="O239" s="85"/>
      <c r="P239" s="37"/>
      <c r="Q239" s="37"/>
      <c r="R239" s="85"/>
      <c r="S239" s="85"/>
      <c r="T239" s="85"/>
      <c r="U239" s="5"/>
      <c r="V239" s="74"/>
      <c r="W239" s="5"/>
      <c r="X239" s="5"/>
      <c r="Y239" s="5"/>
      <c r="Z239" s="75"/>
      <c r="AA239" s="34"/>
      <c r="AB239" s="34"/>
      <c r="AC239" s="34"/>
      <c r="AD239" s="34"/>
      <c r="AE239" s="34"/>
      <c r="AF239" s="34"/>
      <c r="AG239" s="75"/>
      <c r="AH239" s="34"/>
      <c r="AI239" s="34"/>
      <c r="AJ239" s="34"/>
      <c r="AK239" s="34"/>
      <c r="AL239" s="34"/>
      <c r="AM239" s="34"/>
      <c r="AN239" s="75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75"/>
      <c r="BH239" s="34"/>
      <c r="BI239" s="34"/>
      <c r="BJ239" s="34"/>
      <c r="BK239" s="34"/>
      <c r="BL239" s="34"/>
      <c r="BM239" s="34"/>
      <c r="BN239" s="75"/>
      <c r="BO239" s="34"/>
      <c r="BP239" s="34"/>
      <c r="BQ239" s="34"/>
      <c r="BR239" s="34"/>
      <c r="BS239" s="27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Q239" s="34"/>
      <c r="DR239" s="34"/>
      <c r="DS239" s="34"/>
      <c r="DT239" s="34"/>
    </row>
    <row r="240" spans="2:124" s="1" customFormat="1" x14ac:dyDescent="0.25">
      <c r="B240" s="112"/>
      <c r="C240" s="106"/>
      <c r="D240" s="106"/>
      <c r="E240" s="106"/>
      <c r="F240" s="106"/>
      <c r="G240" s="108"/>
      <c r="H240" s="108"/>
      <c r="I240" s="108"/>
      <c r="J240" s="108"/>
      <c r="K240" s="95"/>
      <c r="L240" s="96"/>
      <c r="M240" s="55"/>
      <c r="N240" s="85"/>
      <c r="O240" s="85"/>
      <c r="P240" s="37"/>
      <c r="Q240" s="37"/>
      <c r="R240" s="85"/>
      <c r="S240" s="85"/>
      <c r="T240" s="85"/>
      <c r="U240" s="5"/>
      <c r="V240" s="74"/>
      <c r="W240" s="5"/>
      <c r="X240" s="5"/>
      <c r="Y240" s="5"/>
      <c r="Z240" s="75"/>
      <c r="AA240" s="34"/>
      <c r="AB240" s="34"/>
      <c r="AC240" s="34"/>
      <c r="AD240" s="34"/>
      <c r="AE240" s="34"/>
      <c r="AF240" s="34"/>
      <c r="AG240" s="75"/>
      <c r="AH240" s="34"/>
      <c r="AI240" s="34"/>
      <c r="AJ240" s="34"/>
      <c r="AK240" s="34"/>
      <c r="AL240" s="34"/>
      <c r="AM240" s="34"/>
      <c r="AN240" s="75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75"/>
      <c r="BH240" s="34"/>
      <c r="BI240" s="34"/>
      <c r="BJ240" s="34"/>
      <c r="BK240" s="34"/>
      <c r="BL240" s="34"/>
      <c r="BM240" s="34"/>
      <c r="BN240" s="75"/>
      <c r="BO240" s="34"/>
      <c r="BP240" s="34"/>
      <c r="BQ240" s="34"/>
      <c r="BR240" s="34"/>
      <c r="BS240" s="27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Q240" s="34"/>
      <c r="DR240" s="34"/>
      <c r="DS240" s="34"/>
      <c r="DT240" s="34"/>
    </row>
    <row r="241" spans="2:124" s="1" customFormat="1" x14ac:dyDescent="0.25">
      <c r="B241" s="112"/>
      <c r="C241" s="106"/>
      <c r="D241" s="106"/>
      <c r="E241" s="106"/>
      <c r="F241" s="106"/>
      <c r="G241" s="108"/>
      <c r="H241" s="108"/>
      <c r="I241" s="108"/>
      <c r="J241" s="108"/>
      <c r="K241" s="95"/>
      <c r="L241" s="96"/>
      <c r="M241" s="55"/>
      <c r="N241" s="85"/>
      <c r="O241" s="85"/>
      <c r="P241" s="37"/>
      <c r="Q241" s="37"/>
      <c r="R241" s="85"/>
      <c r="S241" s="85"/>
      <c r="T241" s="85"/>
      <c r="U241" s="5"/>
      <c r="V241" s="74"/>
      <c r="W241" s="5"/>
      <c r="X241" s="5"/>
      <c r="Y241" s="5"/>
      <c r="Z241" s="75"/>
      <c r="AA241" s="34"/>
      <c r="AB241" s="34"/>
      <c r="AC241" s="34"/>
      <c r="AD241" s="34"/>
      <c r="AE241" s="34"/>
      <c r="AF241" s="34"/>
      <c r="AG241" s="75"/>
      <c r="AH241" s="34"/>
      <c r="AI241" s="34"/>
      <c r="AJ241" s="34"/>
      <c r="AK241" s="34"/>
      <c r="AL241" s="34"/>
      <c r="AM241" s="34"/>
      <c r="AN241" s="75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75"/>
      <c r="BH241" s="34"/>
      <c r="BI241" s="34"/>
      <c r="BJ241" s="34"/>
      <c r="BK241" s="34"/>
      <c r="BL241" s="34"/>
      <c r="BM241" s="34"/>
      <c r="BN241" s="75"/>
      <c r="BO241" s="34"/>
      <c r="BP241" s="34"/>
      <c r="BQ241" s="34"/>
      <c r="BR241" s="34"/>
      <c r="BS241" s="27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Q241" s="34"/>
      <c r="DR241" s="34"/>
      <c r="DS241" s="34"/>
      <c r="DT241" s="34"/>
    </row>
    <row r="242" spans="2:124" s="1" customFormat="1" x14ac:dyDescent="0.25">
      <c r="B242" s="112"/>
      <c r="C242" s="106"/>
      <c r="D242" s="106"/>
      <c r="E242" s="106"/>
      <c r="F242" s="106"/>
      <c r="G242" s="108"/>
      <c r="H242" s="108"/>
      <c r="I242" s="108"/>
      <c r="J242" s="108"/>
      <c r="K242" s="95"/>
      <c r="L242" s="96"/>
      <c r="M242" s="55"/>
      <c r="N242" s="85"/>
      <c r="O242" s="85"/>
      <c r="P242" s="37"/>
      <c r="Q242" s="37"/>
      <c r="R242" s="85"/>
      <c r="S242" s="85"/>
      <c r="T242" s="85"/>
      <c r="U242" s="5"/>
      <c r="V242" s="74"/>
      <c r="W242" s="5"/>
      <c r="X242" s="5"/>
      <c r="Y242" s="5"/>
      <c r="Z242" s="75"/>
      <c r="AA242" s="34"/>
      <c r="AB242" s="34"/>
      <c r="AC242" s="34"/>
      <c r="AD242" s="34"/>
      <c r="AE242" s="34"/>
      <c r="AF242" s="34"/>
      <c r="AG242" s="75"/>
      <c r="AH242" s="34"/>
      <c r="AI242" s="34"/>
      <c r="AJ242" s="34"/>
      <c r="AK242" s="34"/>
      <c r="AL242" s="34"/>
      <c r="AM242" s="34"/>
      <c r="AN242" s="75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75"/>
      <c r="BH242" s="34"/>
      <c r="BI242" s="34"/>
      <c r="BJ242" s="34"/>
      <c r="BK242" s="34"/>
      <c r="BL242" s="34"/>
      <c r="BM242" s="34"/>
      <c r="BN242" s="75"/>
      <c r="BO242" s="34"/>
      <c r="BP242" s="34"/>
      <c r="BQ242" s="34"/>
      <c r="BR242" s="34"/>
      <c r="BS242" s="27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Q242" s="34"/>
      <c r="DR242" s="34"/>
      <c r="DS242" s="34"/>
      <c r="DT242" s="34"/>
    </row>
    <row r="243" spans="2:124" s="1" customFormat="1" x14ac:dyDescent="0.25">
      <c r="B243" s="112"/>
      <c r="C243" s="106"/>
      <c r="D243" s="106"/>
      <c r="E243" s="106"/>
      <c r="F243" s="106"/>
      <c r="G243" s="108"/>
      <c r="H243" s="108"/>
      <c r="I243" s="108"/>
      <c r="J243" s="108"/>
      <c r="K243" s="95"/>
      <c r="L243" s="96"/>
      <c r="M243" s="55"/>
      <c r="N243" s="85"/>
      <c r="O243" s="85"/>
      <c r="P243" s="37"/>
      <c r="Q243" s="37"/>
      <c r="R243" s="85"/>
      <c r="S243" s="85"/>
      <c r="T243" s="85"/>
      <c r="U243" s="5"/>
      <c r="V243" s="74"/>
      <c r="W243" s="5"/>
      <c r="X243" s="5"/>
      <c r="Y243" s="5"/>
      <c r="Z243" s="75"/>
      <c r="AA243" s="34"/>
      <c r="AB243" s="34"/>
      <c r="AC243" s="34"/>
      <c r="AD243" s="34"/>
      <c r="AE243" s="34"/>
      <c r="AF243" s="34"/>
      <c r="AG243" s="75"/>
      <c r="AH243" s="34"/>
      <c r="AI243" s="34"/>
      <c r="AJ243" s="34"/>
      <c r="AK243" s="34"/>
      <c r="AL243" s="34"/>
      <c r="AM243" s="34"/>
      <c r="AN243" s="75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75"/>
      <c r="BH243" s="34"/>
      <c r="BI243" s="34"/>
      <c r="BJ243" s="34"/>
      <c r="BK243" s="34"/>
      <c r="BL243" s="34"/>
      <c r="BM243" s="34"/>
      <c r="BN243" s="75"/>
      <c r="BO243" s="34"/>
      <c r="BP243" s="34"/>
      <c r="BQ243" s="34"/>
      <c r="BR243" s="34"/>
      <c r="BS243" s="27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Q243" s="34"/>
      <c r="DR243" s="34"/>
      <c r="DS243" s="34"/>
      <c r="DT243" s="34"/>
    </row>
    <row r="244" spans="2:124" s="1" customFormat="1" x14ac:dyDescent="0.25">
      <c r="B244" s="112"/>
      <c r="C244" s="106"/>
      <c r="D244" s="106"/>
      <c r="E244" s="106"/>
      <c r="F244" s="106"/>
      <c r="G244" s="108"/>
      <c r="H244" s="108"/>
      <c r="I244" s="108"/>
      <c r="J244" s="108"/>
      <c r="K244" s="95"/>
      <c r="L244" s="96"/>
      <c r="M244" s="55"/>
      <c r="N244" s="85"/>
      <c r="O244" s="85"/>
      <c r="P244" s="37"/>
      <c r="Q244" s="37"/>
      <c r="R244" s="85"/>
      <c r="S244" s="85"/>
      <c r="T244" s="85"/>
      <c r="U244" s="5"/>
      <c r="V244" s="74"/>
      <c r="W244" s="5"/>
      <c r="X244" s="5"/>
      <c r="Y244" s="5"/>
      <c r="Z244" s="75"/>
      <c r="AA244" s="34"/>
      <c r="AB244" s="34"/>
      <c r="AC244" s="34"/>
      <c r="AD244" s="34"/>
      <c r="AE244" s="34"/>
      <c r="AF244" s="34"/>
      <c r="AG244" s="75"/>
      <c r="AH244" s="34"/>
      <c r="AI244" s="34"/>
      <c r="AJ244" s="34"/>
      <c r="AK244" s="34"/>
      <c r="AL244" s="34"/>
      <c r="AM244" s="34"/>
      <c r="AN244" s="75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75"/>
      <c r="BH244" s="34"/>
      <c r="BI244" s="34"/>
      <c r="BJ244" s="34"/>
      <c r="BK244" s="34"/>
      <c r="BL244" s="34"/>
      <c r="BM244" s="34"/>
      <c r="BN244" s="75"/>
      <c r="BO244" s="34"/>
      <c r="BP244" s="34"/>
      <c r="BQ244" s="34"/>
      <c r="BR244" s="34"/>
      <c r="BS244" s="27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Q244" s="34"/>
      <c r="DR244" s="34"/>
      <c r="DS244" s="34"/>
      <c r="DT244" s="34"/>
    </row>
    <row r="245" spans="2:124" s="1" customFormat="1" x14ac:dyDescent="0.25">
      <c r="B245" s="112"/>
      <c r="C245" s="106"/>
      <c r="D245" s="106"/>
      <c r="E245" s="106"/>
      <c r="F245" s="106"/>
      <c r="G245" s="108"/>
      <c r="H245" s="108"/>
      <c r="I245" s="108"/>
      <c r="J245" s="108"/>
      <c r="K245" s="95"/>
      <c r="L245" s="96"/>
      <c r="M245" s="55"/>
      <c r="N245" s="85"/>
      <c r="O245" s="85"/>
      <c r="P245" s="37"/>
      <c r="Q245" s="37"/>
      <c r="R245" s="85"/>
      <c r="S245" s="85"/>
      <c r="T245" s="85"/>
      <c r="U245" s="5"/>
      <c r="V245" s="74"/>
      <c r="W245" s="5"/>
      <c r="X245" s="5"/>
      <c r="Y245" s="5"/>
      <c r="Z245" s="75"/>
      <c r="AA245" s="34"/>
      <c r="AB245" s="34"/>
      <c r="AC245" s="34"/>
      <c r="AD245" s="34"/>
      <c r="AE245" s="34"/>
      <c r="AF245" s="34"/>
      <c r="AG245" s="75"/>
      <c r="AH245" s="34"/>
      <c r="AI245" s="34"/>
      <c r="AJ245" s="34"/>
      <c r="AK245" s="34"/>
      <c r="AL245" s="34"/>
      <c r="AM245" s="34"/>
      <c r="AN245" s="75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75"/>
      <c r="BH245" s="34"/>
      <c r="BI245" s="34"/>
      <c r="BJ245" s="34"/>
      <c r="BK245" s="34"/>
      <c r="BL245" s="34"/>
      <c r="BM245" s="34"/>
      <c r="BN245" s="75"/>
      <c r="BO245" s="34"/>
      <c r="BP245" s="34"/>
      <c r="BQ245" s="34"/>
      <c r="BR245" s="34"/>
      <c r="BS245" s="27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Q245" s="34"/>
      <c r="DR245" s="34"/>
      <c r="DS245" s="34"/>
      <c r="DT245" s="34"/>
    </row>
    <row r="246" spans="2:124" s="1" customFormat="1" x14ac:dyDescent="0.25">
      <c r="B246" s="112"/>
      <c r="C246" s="106"/>
      <c r="D246" s="106"/>
      <c r="E246" s="106"/>
      <c r="F246" s="106"/>
      <c r="G246" s="108"/>
      <c r="H246" s="108"/>
      <c r="I246" s="108"/>
      <c r="J246" s="108"/>
      <c r="K246" s="95"/>
      <c r="L246" s="96"/>
      <c r="M246" s="55"/>
      <c r="N246" s="85"/>
      <c r="O246" s="85"/>
      <c r="P246" s="37"/>
      <c r="Q246" s="37"/>
      <c r="R246" s="85"/>
      <c r="S246" s="85"/>
      <c r="T246" s="85"/>
      <c r="U246" s="5"/>
      <c r="V246" s="74"/>
      <c r="W246" s="5"/>
      <c r="X246" s="5"/>
      <c r="Y246" s="5"/>
      <c r="Z246" s="75"/>
      <c r="AA246" s="34"/>
      <c r="AB246" s="34"/>
      <c r="AC246" s="34"/>
      <c r="AD246" s="34"/>
      <c r="AE246" s="34"/>
      <c r="AF246" s="34"/>
      <c r="AG246" s="75"/>
      <c r="AH246" s="34"/>
      <c r="AI246" s="34"/>
      <c r="AJ246" s="34"/>
      <c r="AK246" s="34"/>
      <c r="AL246" s="34"/>
      <c r="AM246" s="34"/>
      <c r="AN246" s="75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75"/>
      <c r="BH246" s="34"/>
      <c r="BI246" s="34"/>
      <c r="BJ246" s="34"/>
      <c r="BK246" s="34"/>
      <c r="BL246" s="34"/>
      <c r="BM246" s="34"/>
      <c r="BN246" s="75"/>
      <c r="BO246" s="34"/>
      <c r="BP246" s="34"/>
      <c r="BQ246" s="34"/>
      <c r="BR246" s="34"/>
      <c r="BS246" s="27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Q246" s="34"/>
      <c r="DR246" s="34"/>
      <c r="DS246" s="34"/>
      <c r="DT246" s="34"/>
    </row>
    <row r="247" spans="2:124" s="1" customFormat="1" x14ac:dyDescent="0.25">
      <c r="B247" s="112"/>
      <c r="C247" s="106"/>
      <c r="D247" s="106"/>
      <c r="E247" s="106"/>
      <c r="F247" s="106"/>
      <c r="G247" s="108"/>
      <c r="H247" s="108"/>
      <c r="I247" s="108"/>
      <c r="J247" s="108"/>
      <c r="K247" s="95"/>
      <c r="L247" s="96"/>
      <c r="M247" s="55"/>
      <c r="N247" s="85"/>
      <c r="O247" s="85"/>
      <c r="P247" s="37"/>
      <c r="Q247" s="37"/>
      <c r="R247" s="85"/>
      <c r="S247" s="85"/>
      <c r="T247" s="85"/>
      <c r="U247" s="5"/>
      <c r="V247" s="74"/>
      <c r="W247" s="5"/>
      <c r="X247" s="5"/>
      <c r="Y247" s="5"/>
      <c r="Z247" s="75"/>
      <c r="AA247" s="34"/>
      <c r="AB247" s="34"/>
      <c r="AC247" s="34"/>
      <c r="AD247" s="34"/>
      <c r="AE247" s="34"/>
      <c r="AF247" s="34"/>
      <c r="AG247" s="75"/>
      <c r="AH247" s="34"/>
      <c r="AI247" s="34"/>
      <c r="AJ247" s="34"/>
      <c r="AK247" s="34"/>
      <c r="AL247" s="34"/>
      <c r="AM247" s="34"/>
      <c r="AN247" s="75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75"/>
      <c r="BH247" s="34"/>
      <c r="BI247" s="34"/>
      <c r="BJ247" s="34"/>
      <c r="BK247" s="34"/>
      <c r="BL247" s="34"/>
      <c r="BM247" s="34"/>
      <c r="BN247" s="75"/>
      <c r="BO247" s="34"/>
      <c r="BP247" s="34"/>
      <c r="BQ247" s="34"/>
      <c r="BR247" s="34"/>
      <c r="BS247" s="27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Q247" s="34"/>
      <c r="DR247" s="34"/>
      <c r="DS247" s="34"/>
      <c r="DT247" s="34"/>
    </row>
    <row r="248" spans="2:124" s="1" customFormat="1" x14ac:dyDescent="0.25">
      <c r="B248" s="112"/>
      <c r="C248" s="106"/>
      <c r="D248" s="106"/>
      <c r="E248" s="106"/>
      <c r="F248" s="106"/>
      <c r="G248" s="108"/>
      <c r="H248" s="108"/>
      <c r="I248" s="108"/>
      <c r="J248" s="108"/>
      <c r="K248" s="95"/>
      <c r="L248" s="96"/>
      <c r="M248" s="55"/>
      <c r="N248" s="85"/>
      <c r="O248" s="85"/>
      <c r="P248" s="37"/>
      <c r="Q248" s="37"/>
      <c r="R248" s="85"/>
      <c r="S248" s="85"/>
      <c r="T248" s="85"/>
      <c r="U248" s="5"/>
      <c r="V248" s="74"/>
      <c r="W248" s="5"/>
      <c r="X248" s="5"/>
      <c r="Y248" s="5"/>
      <c r="Z248" s="75"/>
      <c r="AA248" s="34"/>
      <c r="AB248" s="34"/>
      <c r="AC248" s="34"/>
      <c r="AD248" s="34"/>
      <c r="AE248" s="34"/>
      <c r="AF248" s="34"/>
      <c r="AG248" s="75"/>
      <c r="AH248" s="34"/>
      <c r="AI248" s="34"/>
      <c r="AJ248" s="34"/>
      <c r="AK248" s="34"/>
      <c r="AL248" s="34"/>
      <c r="AM248" s="34"/>
      <c r="AN248" s="75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75"/>
      <c r="BH248" s="34"/>
      <c r="BI248" s="34"/>
      <c r="BJ248" s="34"/>
      <c r="BK248" s="34"/>
      <c r="BL248" s="34"/>
      <c r="BM248" s="34"/>
      <c r="BN248" s="75"/>
      <c r="BO248" s="34"/>
      <c r="BP248" s="34"/>
      <c r="BQ248" s="34"/>
      <c r="BR248" s="34"/>
      <c r="BS248" s="27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Q248" s="34"/>
      <c r="DR248" s="34"/>
      <c r="DS248" s="34"/>
      <c r="DT248" s="34"/>
    </row>
    <row r="249" spans="2:124" s="1" customFormat="1" x14ac:dyDescent="0.25">
      <c r="B249" s="112"/>
      <c r="C249" s="106"/>
      <c r="D249" s="106"/>
      <c r="E249" s="106"/>
      <c r="F249" s="106"/>
      <c r="G249" s="108"/>
      <c r="H249" s="108"/>
      <c r="I249" s="108"/>
      <c r="J249" s="108"/>
      <c r="K249" s="95"/>
      <c r="L249" s="96"/>
      <c r="M249" s="55"/>
      <c r="N249" s="85"/>
      <c r="O249" s="85"/>
      <c r="P249" s="37"/>
      <c r="Q249" s="37"/>
      <c r="R249" s="85"/>
      <c r="S249" s="85"/>
      <c r="T249" s="85"/>
      <c r="U249" s="5"/>
      <c r="V249" s="74"/>
      <c r="W249" s="5"/>
      <c r="X249" s="5"/>
      <c r="Y249" s="5"/>
      <c r="Z249" s="75"/>
      <c r="AA249" s="34"/>
      <c r="AB249" s="34"/>
      <c r="AC249" s="34"/>
      <c r="AD249" s="34"/>
      <c r="AE249" s="34"/>
      <c r="AF249" s="34"/>
      <c r="AG249" s="75"/>
      <c r="AH249" s="34"/>
      <c r="AI249" s="34"/>
      <c r="AJ249" s="34"/>
      <c r="AK249" s="34"/>
      <c r="AL249" s="34"/>
      <c r="AM249" s="34"/>
      <c r="AN249" s="75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75"/>
      <c r="BH249" s="34"/>
      <c r="BI249" s="34"/>
      <c r="BJ249" s="34"/>
      <c r="BK249" s="34"/>
      <c r="BL249" s="34"/>
      <c r="BM249" s="34"/>
      <c r="BN249" s="75"/>
      <c r="BO249" s="34"/>
      <c r="BP249" s="34"/>
      <c r="BQ249" s="34"/>
      <c r="BR249" s="34"/>
      <c r="BS249" s="27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Q249" s="34"/>
      <c r="DR249" s="34"/>
      <c r="DS249" s="34"/>
      <c r="DT249" s="34"/>
    </row>
    <row r="250" spans="2:124" s="1" customFormat="1" x14ac:dyDescent="0.25">
      <c r="B250" s="112"/>
      <c r="C250" s="106"/>
      <c r="D250" s="106"/>
      <c r="E250" s="106"/>
      <c r="F250" s="106"/>
      <c r="G250" s="108"/>
      <c r="H250" s="108"/>
      <c r="I250" s="108"/>
      <c r="J250" s="108"/>
      <c r="K250" s="95"/>
      <c r="L250" s="96"/>
      <c r="M250" s="55"/>
      <c r="N250" s="85"/>
      <c r="O250" s="85"/>
      <c r="P250" s="37"/>
      <c r="Q250" s="37"/>
      <c r="R250" s="85"/>
      <c r="S250" s="85"/>
      <c r="T250" s="85"/>
      <c r="U250" s="5"/>
      <c r="V250" s="74"/>
      <c r="W250" s="5"/>
      <c r="X250" s="5"/>
      <c r="Y250" s="5"/>
      <c r="Z250" s="75"/>
      <c r="AA250" s="34"/>
      <c r="AB250" s="34"/>
      <c r="AC250" s="34"/>
      <c r="AD250" s="34"/>
      <c r="AE250" s="34"/>
      <c r="AF250" s="34"/>
      <c r="AG250" s="75"/>
      <c r="AH250" s="34"/>
      <c r="AI250" s="34"/>
      <c r="AJ250" s="34"/>
      <c r="AK250" s="34"/>
      <c r="AL250" s="34"/>
      <c r="AM250" s="34"/>
      <c r="AN250" s="75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75"/>
      <c r="BH250" s="34"/>
      <c r="BI250" s="34"/>
      <c r="BJ250" s="34"/>
      <c r="BK250" s="34"/>
      <c r="BL250" s="34"/>
      <c r="BM250" s="34"/>
      <c r="BN250" s="75"/>
      <c r="BO250" s="34"/>
      <c r="BP250" s="34"/>
      <c r="BQ250" s="34"/>
      <c r="BR250" s="34"/>
      <c r="BS250" s="27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Q250" s="34"/>
      <c r="DR250" s="34"/>
      <c r="DS250" s="34"/>
      <c r="DT250" s="34"/>
    </row>
    <row r="251" spans="2:124" s="1" customFormat="1" x14ac:dyDescent="0.25">
      <c r="B251" s="112"/>
      <c r="C251" s="106"/>
      <c r="D251" s="106"/>
      <c r="E251" s="106"/>
      <c r="F251" s="106"/>
      <c r="G251" s="108"/>
      <c r="H251" s="108"/>
      <c r="I251" s="108"/>
      <c r="J251" s="108"/>
      <c r="K251" s="95"/>
      <c r="L251" s="96"/>
      <c r="M251" s="55"/>
      <c r="N251" s="85"/>
      <c r="O251" s="85"/>
      <c r="P251" s="37"/>
      <c r="Q251" s="37"/>
      <c r="R251" s="85"/>
      <c r="S251" s="85"/>
      <c r="T251" s="85"/>
      <c r="U251" s="5"/>
      <c r="V251" s="74"/>
      <c r="W251" s="5"/>
      <c r="X251" s="5"/>
      <c r="Y251" s="5"/>
      <c r="Z251" s="75"/>
      <c r="AA251" s="34"/>
      <c r="AB251" s="34"/>
      <c r="AC251" s="34"/>
      <c r="AD251" s="34"/>
      <c r="AE251" s="34"/>
      <c r="AF251" s="34"/>
      <c r="AG251" s="75"/>
      <c r="AH251" s="34"/>
      <c r="AI251" s="34"/>
      <c r="AJ251" s="34"/>
      <c r="AK251" s="34"/>
      <c r="AL251" s="34"/>
      <c r="AM251" s="34"/>
      <c r="AN251" s="75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75"/>
      <c r="BH251" s="34"/>
      <c r="BI251" s="34"/>
      <c r="BJ251" s="34"/>
      <c r="BK251" s="34"/>
      <c r="BL251" s="34"/>
      <c r="BM251" s="34"/>
      <c r="BN251" s="75"/>
      <c r="BO251" s="34"/>
      <c r="BP251" s="34"/>
      <c r="BQ251" s="34"/>
      <c r="BR251" s="34"/>
      <c r="BS251" s="27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Q251" s="34"/>
      <c r="DR251" s="34"/>
      <c r="DS251" s="34"/>
      <c r="DT251" s="34"/>
    </row>
    <row r="252" spans="2:124" s="1" customFormat="1" x14ac:dyDescent="0.25">
      <c r="B252" s="112"/>
      <c r="C252" s="106"/>
      <c r="D252" s="106"/>
      <c r="E252" s="106"/>
      <c r="F252" s="106"/>
      <c r="G252" s="108"/>
      <c r="H252" s="108"/>
      <c r="I252" s="108"/>
      <c r="J252" s="108"/>
      <c r="K252" s="95"/>
      <c r="L252" s="96"/>
      <c r="M252" s="55"/>
      <c r="N252" s="85"/>
      <c r="O252" s="85"/>
      <c r="P252" s="37"/>
      <c r="Q252" s="37"/>
      <c r="R252" s="85"/>
      <c r="S252" s="85"/>
      <c r="T252" s="85"/>
      <c r="U252" s="5"/>
      <c r="V252" s="74"/>
      <c r="W252" s="5"/>
      <c r="X252" s="5"/>
      <c r="Y252" s="5"/>
      <c r="Z252" s="75"/>
      <c r="AA252" s="34"/>
      <c r="AB252" s="34"/>
      <c r="AC252" s="34"/>
      <c r="AD252" s="34"/>
      <c r="AE252" s="34"/>
      <c r="AF252" s="34"/>
      <c r="AG252" s="75"/>
      <c r="AH252" s="34"/>
      <c r="AI252" s="34"/>
      <c r="AJ252" s="34"/>
      <c r="AK252" s="34"/>
      <c r="AL252" s="34"/>
      <c r="AM252" s="34"/>
      <c r="AN252" s="75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75"/>
      <c r="BH252" s="34"/>
      <c r="BI252" s="34"/>
      <c r="BJ252" s="34"/>
      <c r="BK252" s="34"/>
      <c r="BL252" s="34"/>
      <c r="BM252" s="34"/>
      <c r="BN252" s="75"/>
      <c r="BO252" s="34"/>
      <c r="BP252" s="34"/>
      <c r="BQ252" s="34"/>
      <c r="BR252" s="34"/>
      <c r="BS252" s="27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Q252" s="34"/>
      <c r="DR252" s="34"/>
      <c r="DS252" s="34"/>
      <c r="DT252" s="34"/>
    </row>
    <row r="253" spans="2:124" s="1" customFormat="1" x14ac:dyDescent="0.25">
      <c r="B253" s="112"/>
      <c r="C253" s="106"/>
      <c r="D253" s="106"/>
      <c r="E253" s="106"/>
      <c r="F253" s="106"/>
      <c r="G253" s="108"/>
      <c r="H253" s="108"/>
      <c r="I253" s="108"/>
      <c r="J253" s="108"/>
      <c r="K253" s="95"/>
      <c r="L253" s="96"/>
      <c r="M253" s="55"/>
      <c r="N253" s="85"/>
      <c r="O253" s="85"/>
      <c r="P253" s="37"/>
      <c r="Q253" s="37"/>
      <c r="R253" s="85"/>
      <c r="S253" s="85"/>
      <c r="T253" s="85"/>
      <c r="U253" s="5"/>
      <c r="V253" s="74"/>
      <c r="W253" s="5"/>
      <c r="X253" s="5"/>
      <c r="Y253" s="5"/>
      <c r="Z253" s="75"/>
      <c r="AA253" s="34"/>
      <c r="AB253" s="34"/>
      <c r="AC253" s="34"/>
      <c r="AD253" s="34"/>
      <c r="AE253" s="34"/>
      <c r="AF253" s="34"/>
      <c r="AG253" s="75"/>
      <c r="AH253" s="34"/>
      <c r="AI253" s="34"/>
      <c r="AJ253" s="34"/>
      <c r="AK253" s="34"/>
      <c r="AL253" s="34"/>
      <c r="AM253" s="34"/>
      <c r="AN253" s="75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75"/>
      <c r="BH253" s="34"/>
      <c r="BI253" s="34"/>
      <c r="BJ253" s="34"/>
      <c r="BK253" s="34"/>
      <c r="BL253" s="34"/>
      <c r="BM253" s="34"/>
      <c r="BN253" s="75"/>
      <c r="BO253" s="34"/>
      <c r="BP253" s="34"/>
      <c r="BQ253" s="34"/>
      <c r="BR253" s="34"/>
      <c r="BS253" s="27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Q253" s="34"/>
      <c r="DR253" s="34"/>
      <c r="DS253" s="34"/>
      <c r="DT253" s="34"/>
    </row>
    <row r="254" spans="2:124" s="1" customFormat="1" x14ac:dyDescent="0.25">
      <c r="B254" s="112"/>
      <c r="C254" s="106"/>
      <c r="D254" s="106"/>
      <c r="E254" s="106"/>
      <c r="F254" s="106"/>
      <c r="G254" s="108"/>
      <c r="H254" s="108"/>
      <c r="I254" s="108"/>
      <c r="J254" s="108"/>
      <c r="K254" s="95"/>
      <c r="L254" s="96"/>
      <c r="M254" s="55"/>
      <c r="N254" s="85"/>
      <c r="O254" s="85"/>
      <c r="P254" s="37"/>
      <c r="Q254" s="37"/>
      <c r="R254" s="85"/>
      <c r="S254" s="85"/>
      <c r="T254" s="85"/>
      <c r="U254" s="5"/>
      <c r="V254" s="74"/>
      <c r="W254" s="5"/>
      <c r="X254" s="5"/>
      <c r="Y254" s="5"/>
      <c r="Z254" s="75"/>
      <c r="AA254" s="34"/>
      <c r="AB254" s="34"/>
      <c r="AC254" s="34"/>
      <c r="AD254" s="34"/>
      <c r="AE254" s="34"/>
      <c r="AF254" s="34"/>
      <c r="AG254" s="75"/>
      <c r="AH254" s="34"/>
      <c r="AI254" s="34"/>
      <c r="AJ254" s="34"/>
      <c r="AK254" s="34"/>
      <c r="AL254" s="34"/>
      <c r="AM254" s="34"/>
      <c r="AN254" s="75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75"/>
      <c r="BH254" s="34"/>
      <c r="BI254" s="34"/>
      <c r="BJ254" s="34"/>
      <c r="BK254" s="34"/>
      <c r="BL254" s="34"/>
      <c r="BM254" s="34"/>
      <c r="BN254" s="75"/>
      <c r="BO254" s="34"/>
      <c r="BP254" s="34"/>
      <c r="BQ254" s="34"/>
      <c r="BR254" s="34"/>
      <c r="BS254" s="27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Q254" s="34"/>
      <c r="DR254" s="34"/>
      <c r="DS254" s="34"/>
      <c r="DT254" s="34"/>
    </row>
    <row r="255" spans="2:124" s="1" customFormat="1" x14ac:dyDescent="0.25">
      <c r="B255" s="112"/>
      <c r="C255" s="106"/>
      <c r="D255" s="106"/>
      <c r="E255" s="106"/>
      <c r="F255" s="106"/>
      <c r="G255" s="108"/>
      <c r="H255" s="108"/>
      <c r="I255" s="108"/>
      <c r="J255" s="108"/>
      <c r="K255" s="95"/>
      <c r="L255" s="96"/>
      <c r="M255" s="55"/>
      <c r="N255" s="85"/>
      <c r="O255" s="85"/>
      <c r="P255" s="37"/>
      <c r="Q255" s="37"/>
      <c r="R255" s="85"/>
      <c r="S255" s="85"/>
      <c r="T255" s="85"/>
      <c r="U255" s="5"/>
      <c r="V255" s="74"/>
      <c r="W255" s="5"/>
      <c r="X255" s="5"/>
      <c r="Y255" s="5"/>
      <c r="Z255" s="75"/>
      <c r="AA255" s="34"/>
      <c r="AB255" s="34"/>
      <c r="AC255" s="34"/>
      <c r="AD255" s="34"/>
      <c r="AE255" s="34"/>
      <c r="AF255" s="34"/>
      <c r="AG255" s="75"/>
      <c r="AH255" s="34"/>
      <c r="AI255" s="34"/>
      <c r="AJ255" s="34"/>
      <c r="AK255" s="34"/>
      <c r="AL255" s="34"/>
      <c r="AM255" s="34"/>
      <c r="AN255" s="75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75"/>
      <c r="BH255" s="34"/>
      <c r="BI255" s="34"/>
      <c r="BJ255" s="34"/>
      <c r="BK255" s="34"/>
      <c r="BL255" s="34"/>
      <c r="BM255" s="34"/>
      <c r="BN255" s="75"/>
      <c r="BO255" s="34"/>
      <c r="BP255" s="34"/>
      <c r="BQ255" s="34"/>
      <c r="BR255" s="34"/>
      <c r="BS255" s="27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Q255" s="34"/>
      <c r="DR255" s="34"/>
      <c r="DS255" s="34"/>
      <c r="DT255" s="34"/>
    </row>
    <row r="256" spans="2:124" s="1" customFormat="1" x14ac:dyDescent="0.25">
      <c r="B256" s="112"/>
      <c r="C256" s="106"/>
      <c r="D256" s="106"/>
      <c r="E256" s="106"/>
      <c r="F256" s="106"/>
      <c r="G256" s="108"/>
      <c r="H256" s="108"/>
      <c r="I256" s="108"/>
      <c r="J256" s="108"/>
      <c r="K256" s="95"/>
      <c r="L256" s="96"/>
      <c r="M256" s="55"/>
      <c r="N256" s="85"/>
      <c r="O256" s="85"/>
      <c r="P256" s="37"/>
      <c r="Q256" s="37"/>
      <c r="R256" s="85"/>
      <c r="S256" s="85"/>
      <c r="T256" s="85"/>
      <c r="U256" s="5"/>
      <c r="V256" s="74"/>
      <c r="W256" s="5"/>
      <c r="X256" s="5"/>
      <c r="Y256" s="5"/>
      <c r="Z256" s="75"/>
      <c r="AA256" s="34"/>
      <c r="AB256" s="34"/>
      <c r="AC256" s="34"/>
      <c r="AD256" s="34"/>
      <c r="AE256" s="34"/>
      <c r="AF256" s="34"/>
      <c r="AG256" s="75"/>
      <c r="AH256" s="34"/>
      <c r="AI256" s="34"/>
      <c r="AJ256" s="34"/>
      <c r="AK256" s="34"/>
      <c r="AL256" s="34"/>
      <c r="AM256" s="34"/>
      <c r="AN256" s="75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75"/>
      <c r="BH256" s="34"/>
      <c r="BI256" s="34"/>
      <c r="BJ256" s="34"/>
      <c r="BK256" s="34"/>
      <c r="BL256" s="34"/>
      <c r="BM256" s="34"/>
      <c r="BN256" s="75"/>
      <c r="BO256" s="34"/>
      <c r="BP256" s="34"/>
      <c r="BQ256" s="34"/>
      <c r="BR256" s="34"/>
      <c r="BS256" s="27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Q256" s="34"/>
      <c r="DR256" s="34"/>
      <c r="DS256" s="34"/>
      <c r="DT256" s="34"/>
    </row>
    <row r="257" spans="2:124" s="1" customFormat="1" x14ac:dyDescent="0.25">
      <c r="B257" s="112"/>
      <c r="C257" s="106"/>
      <c r="D257" s="106"/>
      <c r="E257" s="106"/>
      <c r="F257" s="106"/>
      <c r="G257" s="108"/>
      <c r="H257" s="108"/>
      <c r="I257" s="108"/>
      <c r="J257" s="108"/>
      <c r="K257" s="95"/>
      <c r="L257" s="96"/>
      <c r="M257" s="55"/>
      <c r="N257" s="85"/>
      <c r="O257" s="85"/>
      <c r="P257" s="37"/>
      <c r="Q257" s="37"/>
      <c r="R257" s="85"/>
      <c r="S257" s="85"/>
      <c r="T257" s="85"/>
      <c r="U257" s="5"/>
      <c r="V257" s="74"/>
      <c r="W257" s="5"/>
      <c r="X257" s="5"/>
      <c r="Y257" s="5"/>
      <c r="Z257" s="75"/>
      <c r="AA257" s="34"/>
      <c r="AB257" s="34"/>
      <c r="AC257" s="34"/>
      <c r="AD257" s="34"/>
      <c r="AE257" s="34"/>
      <c r="AF257" s="34"/>
      <c r="AG257" s="75"/>
      <c r="AH257" s="34"/>
      <c r="AI257" s="34"/>
      <c r="AJ257" s="34"/>
      <c r="AK257" s="34"/>
      <c r="AL257" s="34"/>
      <c r="AM257" s="34"/>
      <c r="AN257" s="75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75"/>
      <c r="BH257" s="34"/>
      <c r="BI257" s="34"/>
      <c r="BJ257" s="34"/>
      <c r="BK257" s="34"/>
      <c r="BL257" s="34"/>
      <c r="BM257" s="34"/>
      <c r="BN257" s="75"/>
      <c r="BO257" s="34"/>
      <c r="BP257" s="34"/>
      <c r="BQ257" s="34"/>
      <c r="BR257" s="34"/>
      <c r="BS257" s="27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Q257" s="34"/>
      <c r="DR257" s="34"/>
      <c r="DS257" s="34"/>
      <c r="DT257" s="34"/>
    </row>
    <row r="258" spans="2:124" s="1" customFormat="1" x14ac:dyDescent="0.25">
      <c r="B258" s="112"/>
      <c r="C258" s="106"/>
      <c r="D258" s="106"/>
      <c r="E258" s="106"/>
      <c r="F258" s="106"/>
      <c r="G258" s="108"/>
      <c r="H258" s="108"/>
      <c r="I258" s="108"/>
      <c r="J258" s="108"/>
      <c r="K258" s="95"/>
      <c r="L258" s="96"/>
      <c r="M258" s="55"/>
      <c r="N258" s="85"/>
      <c r="O258" s="85"/>
      <c r="P258" s="37"/>
      <c r="Q258" s="37"/>
      <c r="R258" s="85"/>
      <c r="S258" s="85"/>
      <c r="T258" s="85"/>
      <c r="U258" s="5"/>
      <c r="V258" s="74"/>
      <c r="W258" s="5"/>
      <c r="X258" s="5"/>
      <c r="Y258" s="5"/>
      <c r="Z258" s="75"/>
      <c r="AA258" s="34"/>
      <c r="AB258" s="34"/>
      <c r="AC258" s="34"/>
      <c r="AD258" s="34"/>
      <c r="AE258" s="34"/>
      <c r="AF258" s="34"/>
      <c r="AG258" s="75"/>
      <c r="AH258" s="34"/>
      <c r="AI258" s="34"/>
      <c r="AJ258" s="34"/>
      <c r="AK258" s="34"/>
      <c r="AL258" s="34"/>
      <c r="AM258" s="34"/>
      <c r="AN258" s="75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75"/>
      <c r="BH258" s="34"/>
      <c r="BI258" s="34"/>
      <c r="BJ258" s="34"/>
      <c r="BK258" s="34"/>
      <c r="BL258" s="34"/>
      <c r="BM258" s="34"/>
      <c r="BN258" s="75"/>
      <c r="BO258" s="34"/>
      <c r="BP258" s="34"/>
      <c r="BQ258" s="34"/>
      <c r="BR258" s="34"/>
      <c r="BS258" s="27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Q258" s="34"/>
      <c r="DR258" s="34"/>
      <c r="DS258" s="34"/>
      <c r="DT258" s="34"/>
    </row>
    <row r="259" spans="2:124" s="1" customFormat="1" x14ac:dyDescent="0.25">
      <c r="B259" s="112"/>
      <c r="C259" s="106"/>
      <c r="D259" s="106"/>
      <c r="E259" s="106"/>
      <c r="F259" s="106"/>
      <c r="G259" s="108"/>
      <c r="H259" s="108"/>
      <c r="I259" s="108"/>
      <c r="J259" s="108"/>
      <c r="K259" s="95"/>
      <c r="L259" s="96"/>
      <c r="M259" s="55"/>
      <c r="N259" s="85"/>
      <c r="O259" s="85"/>
      <c r="P259" s="37"/>
      <c r="Q259" s="37"/>
      <c r="R259" s="85"/>
      <c r="S259" s="85"/>
      <c r="T259" s="85"/>
      <c r="U259" s="5"/>
      <c r="V259" s="74"/>
      <c r="W259" s="5"/>
      <c r="X259" s="5"/>
      <c r="Y259" s="5"/>
      <c r="Z259" s="75"/>
      <c r="AA259" s="34"/>
      <c r="AB259" s="34"/>
      <c r="AC259" s="34"/>
      <c r="AD259" s="34"/>
      <c r="AE259" s="34"/>
      <c r="AF259" s="34"/>
      <c r="AG259" s="75"/>
      <c r="AH259" s="34"/>
      <c r="AI259" s="34"/>
      <c r="AJ259" s="34"/>
      <c r="AK259" s="34"/>
      <c r="AL259" s="34"/>
      <c r="AM259" s="34"/>
      <c r="AN259" s="75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75"/>
      <c r="BH259" s="34"/>
      <c r="BI259" s="34"/>
      <c r="BJ259" s="34"/>
      <c r="BK259" s="34"/>
      <c r="BL259" s="34"/>
      <c r="BM259" s="34"/>
      <c r="BN259" s="75"/>
      <c r="BO259" s="34"/>
      <c r="BP259" s="34"/>
      <c r="BQ259" s="34"/>
      <c r="BR259" s="34"/>
      <c r="BS259" s="27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Q259" s="34"/>
      <c r="DR259" s="34"/>
      <c r="DS259" s="34"/>
      <c r="DT259" s="34"/>
    </row>
    <row r="260" spans="2:124" s="1" customFormat="1" x14ac:dyDescent="0.25">
      <c r="B260" s="112"/>
      <c r="C260" s="106"/>
      <c r="D260" s="106"/>
      <c r="E260" s="106"/>
      <c r="F260" s="106"/>
      <c r="G260" s="108"/>
      <c r="H260" s="108"/>
      <c r="I260" s="108"/>
      <c r="J260" s="108"/>
      <c r="K260" s="95"/>
      <c r="L260" s="96"/>
      <c r="M260" s="55"/>
      <c r="N260" s="85"/>
      <c r="O260" s="85"/>
      <c r="P260" s="37"/>
      <c r="Q260" s="37"/>
      <c r="R260" s="85"/>
      <c r="S260" s="85"/>
      <c r="T260" s="85"/>
      <c r="U260" s="5"/>
      <c r="V260" s="74"/>
      <c r="W260" s="5"/>
      <c r="X260" s="5"/>
      <c r="Y260" s="5"/>
      <c r="Z260" s="75"/>
      <c r="AA260" s="34"/>
      <c r="AB260" s="34"/>
      <c r="AC260" s="34"/>
      <c r="AD260" s="34"/>
      <c r="AE260" s="34"/>
      <c r="AF260" s="34"/>
      <c r="AG260" s="75"/>
      <c r="AH260" s="34"/>
      <c r="AI260" s="34"/>
      <c r="AJ260" s="34"/>
      <c r="AK260" s="34"/>
      <c r="AL260" s="34"/>
      <c r="AM260" s="34"/>
      <c r="AN260" s="75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75"/>
      <c r="BH260" s="34"/>
      <c r="BI260" s="34"/>
      <c r="BJ260" s="34"/>
      <c r="BK260" s="34"/>
      <c r="BL260" s="34"/>
      <c r="BM260" s="34"/>
      <c r="BN260" s="75"/>
      <c r="BO260" s="34"/>
      <c r="BP260" s="34"/>
      <c r="BQ260" s="34"/>
      <c r="BR260" s="34"/>
      <c r="BS260" s="27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Q260" s="34"/>
      <c r="DR260" s="34"/>
      <c r="DS260" s="34"/>
      <c r="DT260" s="34"/>
    </row>
    <row r="261" spans="2:124" s="1" customFormat="1" x14ac:dyDescent="0.25">
      <c r="B261" s="112"/>
      <c r="C261" s="106"/>
      <c r="D261" s="106"/>
      <c r="E261" s="106"/>
      <c r="F261" s="106"/>
      <c r="G261" s="108"/>
      <c r="H261" s="108"/>
      <c r="I261" s="108"/>
      <c r="J261" s="108"/>
      <c r="K261" s="95"/>
      <c r="L261" s="96"/>
      <c r="M261" s="55"/>
      <c r="N261" s="85"/>
      <c r="O261" s="85"/>
      <c r="P261" s="37"/>
      <c r="Q261" s="37"/>
      <c r="R261" s="85"/>
      <c r="S261" s="85"/>
      <c r="T261" s="85"/>
      <c r="U261" s="5"/>
      <c r="V261" s="74"/>
      <c r="W261" s="5"/>
      <c r="X261" s="5"/>
      <c r="Y261" s="5"/>
      <c r="Z261" s="75"/>
      <c r="AA261" s="34"/>
      <c r="AB261" s="34"/>
      <c r="AC261" s="34"/>
      <c r="AD261" s="34"/>
      <c r="AE261" s="34"/>
      <c r="AF261" s="34"/>
      <c r="AG261" s="75"/>
      <c r="AH261" s="34"/>
      <c r="AI261" s="34"/>
      <c r="AJ261" s="34"/>
      <c r="AK261" s="34"/>
      <c r="AL261" s="34"/>
      <c r="AM261" s="34"/>
      <c r="AN261" s="75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75"/>
      <c r="BH261" s="34"/>
      <c r="BI261" s="34"/>
      <c r="BJ261" s="34"/>
      <c r="BK261" s="34"/>
      <c r="BL261" s="34"/>
      <c r="BM261" s="34"/>
      <c r="BN261" s="75"/>
      <c r="BO261" s="34"/>
      <c r="BP261" s="34"/>
      <c r="BQ261" s="34"/>
      <c r="BR261" s="34"/>
      <c r="BS261" s="27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Q261" s="34"/>
      <c r="DR261" s="34"/>
      <c r="DS261" s="34"/>
      <c r="DT261" s="34"/>
    </row>
    <row r="262" spans="2:124" s="1" customFormat="1" x14ac:dyDescent="0.25">
      <c r="B262" s="112"/>
      <c r="C262" s="106"/>
      <c r="D262" s="106"/>
      <c r="E262" s="106"/>
      <c r="F262" s="106"/>
      <c r="G262" s="108"/>
      <c r="H262" s="108"/>
      <c r="I262" s="108"/>
      <c r="J262" s="108"/>
      <c r="K262" s="95"/>
      <c r="L262" s="96"/>
      <c r="M262" s="55"/>
      <c r="N262" s="85"/>
      <c r="O262" s="85"/>
      <c r="P262" s="37"/>
      <c r="Q262" s="37"/>
      <c r="R262" s="85"/>
      <c r="S262" s="85"/>
      <c r="T262" s="85"/>
      <c r="U262" s="5"/>
      <c r="V262" s="74"/>
      <c r="W262" s="5"/>
      <c r="X262" s="5"/>
      <c r="Y262" s="5"/>
      <c r="Z262" s="75"/>
      <c r="AA262" s="34"/>
      <c r="AB262" s="34"/>
      <c r="AC262" s="34"/>
      <c r="AD262" s="34"/>
      <c r="AE262" s="34"/>
      <c r="AF262" s="34"/>
      <c r="AG262" s="75"/>
      <c r="AH262" s="34"/>
      <c r="AI262" s="34"/>
      <c r="AJ262" s="34"/>
      <c r="AK262" s="34"/>
      <c r="AL262" s="34"/>
      <c r="AM262" s="34"/>
      <c r="AN262" s="75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75"/>
      <c r="BH262" s="34"/>
      <c r="BI262" s="34"/>
      <c r="BJ262" s="34"/>
      <c r="BK262" s="34"/>
      <c r="BL262" s="34"/>
      <c r="BM262" s="34"/>
      <c r="BN262" s="75"/>
      <c r="BO262" s="34"/>
      <c r="BP262" s="34"/>
      <c r="BQ262" s="34"/>
      <c r="BR262" s="34"/>
      <c r="BS262" s="27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Q262" s="34"/>
      <c r="DR262" s="34"/>
      <c r="DS262" s="34"/>
      <c r="DT262" s="34"/>
    </row>
    <row r="263" spans="2:124" s="1" customFormat="1" x14ac:dyDescent="0.25">
      <c r="B263" s="112"/>
      <c r="C263" s="106"/>
      <c r="D263" s="106"/>
      <c r="E263" s="106"/>
      <c r="F263" s="106"/>
      <c r="G263" s="108"/>
      <c r="H263" s="108"/>
      <c r="I263" s="108"/>
      <c r="J263" s="108"/>
      <c r="K263" s="95"/>
      <c r="L263" s="96"/>
      <c r="M263" s="55"/>
      <c r="N263" s="85"/>
      <c r="O263" s="85"/>
      <c r="P263" s="37"/>
      <c r="Q263" s="37"/>
      <c r="R263" s="85"/>
      <c r="S263" s="85"/>
      <c r="T263" s="85"/>
      <c r="U263" s="5"/>
      <c r="V263" s="74"/>
      <c r="W263" s="5"/>
      <c r="X263" s="5"/>
      <c r="Y263" s="5"/>
      <c r="Z263" s="75"/>
      <c r="AA263" s="34"/>
      <c r="AB263" s="34"/>
      <c r="AC263" s="34"/>
      <c r="AD263" s="34"/>
      <c r="AE263" s="34"/>
      <c r="AF263" s="34"/>
      <c r="AG263" s="75"/>
      <c r="AH263" s="34"/>
      <c r="AI263" s="34"/>
      <c r="AJ263" s="34"/>
      <c r="AK263" s="34"/>
      <c r="AL263" s="34"/>
      <c r="AM263" s="34"/>
      <c r="AN263" s="75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75"/>
      <c r="BH263" s="34"/>
      <c r="BI263" s="34"/>
      <c r="BJ263" s="34"/>
      <c r="BK263" s="34"/>
      <c r="BL263" s="34"/>
      <c r="BM263" s="34"/>
      <c r="BN263" s="75"/>
      <c r="BO263" s="34"/>
      <c r="BP263" s="34"/>
      <c r="BQ263" s="34"/>
      <c r="BR263" s="34"/>
      <c r="BS263" s="27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Q263" s="34"/>
      <c r="DR263" s="34"/>
      <c r="DS263" s="34"/>
      <c r="DT263" s="34"/>
    </row>
    <row r="264" spans="2:124" s="1" customFormat="1" x14ac:dyDescent="0.25">
      <c r="B264" s="112"/>
      <c r="C264" s="106"/>
      <c r="D264" s="106"/>
      <c r="E264" s="106"/>
      <c r="F264" s="106"/>
      <c r="G264" s="108"/>
      <c r="H264" s="108"/>
      <c r="I264" s="108"/>
      <c r="J264" s="108"/>
      <c r="K264" s="95"/>
      <c r="L264" s="96"/>
      <c r="M264" s="55"/>
      <c r="N264" s="85"/>
      <c r="O264" s="85"/>
      <c r="P264" s="37"/>
      <c r="Q264" s="37"/>
      <c r="R264" s="85"/>
      <c r="S264" s="85"/>
      <c r="T264" s="85"/>
      <c r="U264" s="5"/>
      <c r="V264" s="74"/>
      <c r="W264" s="5"/>
      <c r="X264" s="5"/>
      <c r="Y264" s="5"/>
      <c r="Z264" s="75"/>
      <c r="AA264" s="34"/>
      <c r="AB264" s="34"/>
      <c r="AC264" s="34"/>
      <c r="AD264" s="34"/>
      <c r="AE264" s="34"/>
      <c r="AF264" s="34"/>
      <c r="AG264" s="75"/>
      <c r="AH264" s="34"/>
      <c r="AI264" s="34"/>
      <c r="AJ264" s="34"/>
      <c r="AK264" s="34"/>
      <c r="AL264" s="34"/>
      <c r="AM264" s="34"/>
      <c r="AN264" s="75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75"/>
      <c r="BH264" s="34"/>
      <c r="BI264" s="34"/>
      <c r="BJ264" s="34"/>
      <c r="BK264" s="34"/>
      <c r="BL264" s="34"/>
      <c r="BM264" s="34"/>
      <c r="BN264" s="75"/>
      <c r="BO264" s="34"/>
      <c r="BP264" s="34"/>
      <c r="BQ264" s="34"/>
      <c r="BR264" s="34"/>
      <c r="BS264" s="27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Q264" s="34"/>
      <c r="DR264" s="34"/>
      <c r="DS264" s="34"/>
      <c r="DT264" s="34"/>
    </row>
    <row r="265" spans="2:124" s="1" customFormat="1" x14ac:dyDescent="0.25">
      <c r="B265" s="112"/>
      <c r="C265" s="106"/>
      <c r="D265" s="106"/>
      <c r="E265" s="106"/>
      <c r="F265" s="106"/>
      <c r="G265" s="108"/>
      <c r="H265" s="108"/>
      <c r="I265" s="108"/>
      <c r="J265" s="108"/>
      <c r="K265" s="95"/>
      <c r="L265" s="96"/>
      <c r="M265" s="55"/>
      <c r="N265" s="85"/>
      <c r="O265" s="85"/>
      <c r="P265" s="37"/>
      <c r="Q265" s="37"/>
      <c r="R265" s="85"/>
      <c r="S265" s="85"/>
      <c r="T265" s="85"/>
      <c r="U265" s="5"/>
      <c r="V265" s="74"/>
      <c r="W265" s="5"/>
      <c r="X265" s="5"/>
      <c r="Y265" s="5"/>
      <c r="Z265" s="75"/>
      <c r="AA265" s="34"/>
      <c r="AB265" s="34"/>
      <c r="AC265" s="34"/>
      <c r="AD265" s="34"/>
      <c r="AE265" s="34"/>
      <c r="AF265" s="34"/>
      <c r="AG265" s="75"/>
      <c r="AH265" s="34"/>
      <c r="AI265" s="34"/>
      <c r="AJ265" s="34"/>
      <c r="AK265" s="34"/>
      <c r="AL265" s="34"/>
      <c r="AM265" s="34"/>
      <c r="AN265" s="75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75"/>
      <c r="BH265" s="34"/>
      <c r="BI265" s="34"/>
      <c r="BJ265" s="34"/>
      <c r="BK265" s="34"/>
      <c r="BL265" s="34"/>
      <c r="BM265" s="34"/>
      <c r="BN265" s="75"/>
      <c r="BO265" s="34"/>
      <c r="BP265" s="34"/>
      <c r="BQ265" s="34"/>
      <c r="BR265" s="34"/>
      <c r="BS265" s="27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Q265" s="34"/>
      <c r="DR265" s="34"/>
      <c r="DS265" s="34"/>
      <c r="DT265" s="34"/>
    </row>
    <row r="266" spans="2:124" s="1" customFormat="1" x14ac:dyDescent="0.25">
      <c r="B266" s="112"/>
      <c r="C266" s="106"/>
      <c r="D266" s="106"/>
      <c r="E266" s="106"/>
      <c r="F266" s="106"/>
      <c r="G266" s="108"/>
      <c r="H266" s="108"/>
      <c r="I266" s="108"/>
      <c r="J266" s="108"/>
      <c r="K266" s="95"/>
      <c r="L266" s="96"/>
      <c r="M266" s="55"/>
      <c r="N266" s="85"/>
      <c r="O266" s="85"/>
      <c r="P266" s="37"/>
      <c r="Q266" s="37"/>
      <c r="R266" s="85"/>
      <c r="S266" s="85"/>
      <c r="T266" s="85"/>
      <c r="U266" s="5"/>
      <c r="V266" s="74"/>
      <c r="W266" s="5"/>
      <c r="X266" s="5"/>
      <c r="Y266" s="5"/>
      <c r="Z266" s="75"/>
      <c r="AA266" s="34"/>
      <c r="AB266" s="34"/>
      <c r="AC266" s="34"/>
      <c r="AD266" s="34"/>
      <c r="AE266" s="34"/>
      <c r="AF266" s="34"/>
      <c r="AG266" s="75"/>
      <c r="AH266" s="34"/>
      <c r="AI266" s="34"/>
      <c r="AJ266" s="34"/>
      <c r="AK266" s="34"/>
      <c r="AL266" s="34"/>
      <c r="AM266" s="34"/>
      <c r="AN266" s="75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75"/>
      <c r="BH266" s="34"/>
      <c r="BI266" s="34"/>
      <c r="BJ266" s="34"/>
      <c r="BK266" s="34"/>
      <c r="BL266" s="34"/>
      <c r="BM266" s="34"/>
      <c r="BN266" s="75"/>
      <c r="BO266" s="34"/>
      <c r="BP266" s="34"/>
      <c r="BQ266" s="34"/>
      <c r="BR266" s="34"/>
      <c r="BS266" s="27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Q266" s="34"/>
      <c r="DR266" s="34"/>
      <c r="DS266" s="34"/>
      <c r="DT266" s="34"/>
    </row>
    <row r="267" spans="2:124" s="1" customFormat="1" x14ac:dyDescent="0.25">
      <c r="B267" s="112"/>
      <c r="C267" s="106"/>
      <c r="D267" s="106"/>
      <c r="E267" s="106"/>
      <c r="F267" s="106"/>
      <c r="G267" s="108"/>
      <c r="H267" s="108"/>
      <c r="I267" s="108"/>
      <c r="J267" s="108"/>
      <c r="K267" s="95"/>
      <c r="L267" s="96"/>
      <c r="M267" s="55"/>
      <c r="N267" s="85"/>
      <c r="O267" s="85"/>
      <c r="P267" s="37"/>
      <c r="Q267" s="37"/>
      <c r="R267" s="85"/>
      <c r="S267" s="85"/>
      <c r="T267" s="85"/>
      <c r="U267" s="5"/>
      <c r="V267" s="74"/>
      <c r="W267" s="5"/>
      <c r="X267" s="5"/>
      <c r="Y267" s="5"/>
      <c r="Z267" s="75"/>
      <c r="AA267" s="34"/>
      <c r="AB267" s="34"/>
      <c r="AC267" s="34"/>
      <c r="AD267" s="34"/>
      <c r="AE267" s="34"/>
      <c r="AF267" s="34"/>
      <c r="AG267" s="75"/>
      <c r="AH267" s="34"/>
      <c r="AI267" s="34"/>
      <c r="AJ267" s="34"/>
      <c r="AK267" s="34"/>
      <c r="AL267" s="34"/>
      <c r="AM267" s="34"/>
      <c r="AN267" s="75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75"/>
      <c r="BH267" s="34"/>
      <c r="BI267" s="34"/>
      <c r="BJ267" s="34"/>
      <c r="BK267" s="34"/>
      <c r="BL267" s="34"/>
      <c r="BM267" s="34"/>
      <c r="BN267" s="75"/>
      <c r="BO267" s="34"/>
      <c r="BP267" s="34"/>
      <c r="BQ267" s="34"/>
      <c r="BR267" s="34"/>
      <c r="BS267" s="27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Q267" s="34"/>
      <c r="DR267" s="34"/>
      <c r="DS267" s="34"/>
      <c r="DT267" s="34"/>
    </row>
    <row r="268" spans="2:124" s="1" customFormat="1" x14ac:dyDescent="0.25">
      <c r="B268" s="112"/>
      <c r="C268" s="106"/>
      <c r="D268" s="106"/>
      <c r="E268" s="106"/>
      <c r="F268" s="106"/>
      <c r="G268" s="108"/>
      <c r="H268" s="108"/>
      <c r="I268" s="108"/>
      <c r="J268" s="108"/>
      <c r="K268" s="95"/>
      <c r="L268" s="96"/>
      <c r="M268" s="55"/>
      <c r="N268" s="85"/>
      <c r="O268" s="85"/>
      <c r="P268" s="37"/>
      <c r="Q268" s="37"/>
      <c r="R268" s="85"/>
      <c r="S268" s="85"/>
      <c r="T268" s="85"/>
      <c r="U268" s="5"/>
      <c r="V268" s="74"/>
      <c r="W268" s="5"/>
      <c r="X268" s="5"/>
      <c r="Y268" s="5"/>
      <c r="Z268" s="75"/>
      <c r="AA268" s="34"/>
      <c r="AB268" s="34"/>
      <c r="AC268" s="34"/>
      <c r="AD268" s="34"/>
      <c r="AE268" s="34"/>
      <c r="AF268" s="34"/>
      <c r="AG268" s="75"/>
      <c r="AH268" s="34"/>
      <c r="AI268" s="34"/>
      <c r="AJ268" s="34"/>
      <c r="AK268" s="34"/>
      <c r="AL268" s="34"/>
      <c r="AM268" s="34"/>
      <c r="AN268" s="75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75"/>
      <c r="BH268" s="34"/>
      <c r="BI268" s="34"/>
      <c r="BJ268" s="34"/>
      <c r="BK268" s="34"/>
      <c r="BL268" s="34"/>
      <c r="BM268" s="34"/>
      <c r="BN268" s="75"/>
      <c r="BO268" s="34"/>
      <c r="BP268" s="34"/>
      <c r="BQ268" s="34"/>
      <c r="BR268" s="34"/>
      <c r="BS268" s="27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Q268" s="34"/>
      <c r="DR268" s="34"/>
      <c r="DS268" s="34"/>
      <c r="DT268" s="34"/>
    </row>
    <row r="269" spans="2:124" s="1" customFormat="1" x14ac:dyDescent="0.25">
      <c r="B269" s="112"/>
      <c r="C269" s="106"/>
      <c r="D269" s="106"/>
      <c r="E269" s="106"/>
      <c r="F269" s="106"/>
      <c r="G269" s="108"/>
      <c r="H269" s="108"/>
      <c r="I269" s="108"/>
      <c r="J269" s="108"/>
      <c r="K269" s="95"/>
      <c r="L269" s="96"/>
      <c r="M269" s="55"/>
      <c r="N269" s="85"/>
      <c r="O269" s="85"/>
      <c r="P269" s="37"/>
      <c r="Q269" s="37"/>
      <c r="R269" s="85"/>
      <c r="S269" s="85"/>
      <c r="T269" s="85"/>
      <c r="U269" s="5"/>
      <c r="V269" s="74"/>
      <c r="W269" s="5"/>
      <c r="X269" s="5"/>
      <c r="Y269" s="5"/>
      <c r="Z269" s="75"/>
      <c r="AA269" s="34"/>
      <c r="AB269" s="34"/>
      <c r="AC269" s="34"/>
      <c r="AD269" s="34"/>
      <c r="AE269" s="34"/>
      <c r="AF269" s="34"/>
      <c r="AG269" s="75"/>
      <c r="AH269" s="34"/>
      <c r="AI269" s="34"/>
      <c r="AJ269" s="34"/>
      <c r="AK269" s="34"/>
      <c r="AL269" s="34"/>
      <c r="AM269" s="34"/>
      <c r="AN269" s="75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75"/>
      <c r="BH269" s="34"/>
      <c r="BI269" s="34"/>
      <c r="BJ269" s="34"/>
      <c r="BK269" s="34"/>
      <c r="BL269" s="34"/>
      <c r="BM269" s="34"/>
      <c r="BN269" s="75"/>
      <c r="BO269" s="34"/>
      <c r="BP269" s="34"/>
      <c r="BQ269" s="34"/>
      <c r="BR269" s="34"/>
      <c r="BS269" s="27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Q269" s="34"/>
      <c r="DR269" s="34"/>
      <c r="DS269" s="34"/>
      <c r="DT269" s="34"/>
    </row>
    <row r="270" spans="2:124" s="1" customFormat="1" x14ac:dyDescent="0.25">
      <c r="B270" s="112"/>
      <c r="C270" s="106"/>
      <c r="D270" s="106"/>
      <c r="E270" s="106"/>
      <c r="F270" s="106"/>
      <c r="G270" s="108"/>
      <c r="H270" s="108"/>
      <c r="I270" s="108"/>
      <c r="J270" s="108"/>
      <c r="K270" s="95"/>
      <c r="L270" s="96"/>
      <c r="M270" s="55"/>
      <c r="N270" s="85"/>
      <c r="O270" s="85"/>
      <c r="P270" s="37"/>
      <c r="Q270" s="37"/>
      <c r="R270" s="85"/>
      <c r="S270" s="85"/>
      <c r="T270" s="85"/>
      <c r="U270" s="5"/>
      <c r="V270" s="74"/>
      <c r="W270" s="5"/>
      <c r="X270" s="5"/>
      <c r="Y270" s="5"/>
      <c r="Z270" s="75"/>
      <c r="AA270" s="34"/>
      <c r="AB270" s="34"/>
      <c r="AC270" s="34"/>
      <c r="AD270" s="34"/>
      <c r="AE270" s="34"/>
      <c r="AF270" s="34"/>
      <c r="AG270" s="75"/>
      <c r="AH270" s="34"/>
      <c r="AI270" s="34"/>
      <c r="AJ270" s="34"/>
      <c r="AK270" s="34"/>
      <c r="AL270" s="34"/>
      <c r="AM270" s="34"/>
      <c r="AN270" s="75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75"/>
      <c r="BH270" s="34"/>
      <c r="BI270" s="34"/>
      <c r="BJ270" s="34"/>
      <c r="BK270" s="34"/>
      <c r="BL270" s="34"/>
      <c r="BM270" s="34"/>
      <c r="BN270" s="75"/>
      <c r="BO270" s="34"/>
      <c r="BP270" s="34"/>
      <c r="BQ270" s="34"/>
      <c r="BR270" s="34"/>
      <c r="BS270" s="27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Q270" s="34"/>
      <c r="DR270" s="34"/>
      <c r="DS270" s="34"/>
      <c r="DT270" s="34"/>
    </row>
    <row r="271" spans="2:124" s="1" customFormat="1" x14ac:dyDescent="0.25">
      <c r="B271" s="112"/>
      <c r="C271" s="106"/>
      <c r="D271" s="106"/>
      <c r="E271" s="106"/>
      <c r="F271" s="106"/>
      <c r="G271" s="108"/>
      <c r="H271" s="108"/>
      <c r="I271" s="108"/>
      <c r="J271" s="108"/>
      <c r="K271" s="95"/>
      <c r="L271" s="96"/>
      <c r="M271" s="55"/>
      <c r="N271" s="85"/>
      <c r="O271" s="85"/>
      <c r="P271" s="37"/>
      <c r="Q271" s="37"/>
      <c r="R271" s="85"/>
      <c r="S271" s="85"/>
      <c r="T271" s="85"/>
      <c r="U271" s="5"/>
      <c r="V271" s="74"/>
      <c r="W271" s="5"/>
      <c r="X271" s="5"/>
      <c r="Y271" s="5"/>
      <c r="Z271" s="75"/>
      <c r="AA271" s="34"/>
      <c r="AB271" s="34"/>
      <c r="AC271" s="34"/>
      <c r="AD271" s="34"/>
      <c r="AE271" s="34"/>
      <c r="AF271" s="34"/>
      <c r="AG271" s="75"/>
      <c r="AH271" s="34"/>
      <c r="AI271" s="34"/>
      <c r="AJ271" s="34"/>
      <c r="AK271" s="34"/>
      <c r="AL271" s="34"/>
      <c r="AM271" s="34"/>
      <c r="AN271" s="75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75"/>
      <c r="BH271" s="34"/>
      <c r="BI271" s="34"/>
      <c r="BJ271" s="34"/>
      <c r="BK271" s="34"/>
      <c r="BL271" s="34"/>
      <c r="BM271" s="34"/>
      <c r="BN271" s="75"/>
      <c r="BO271" s="34"/>
      <c r="BP271" s="34"/>
      <c r="BQ271" s="34"/>
      <c r="BR271" s="34"/>
      <c r="BS271" s="27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Q271" s="34"/>
      <c r="DR271" s="34"/>
      <c r="DS271" s="34"/>
      <c r="DT271" s="34"/>
    </row>
    <row r="272" spans="2:124" s="1" customFormat="1" x14ac:dyDescent="0.25">
      <c r="B272" s="112"/>
      <c r="C272" s="106"/>
      <c r="D272" s="106"/>
      <c r="E272" s="106"/>
      <c r="F272" s="106"/>
      <c r="G272" s="108"/>
      <c r="H272" s="108"/>
      <c r="I272" s="108"/>
      <c r="J272" s="108"/>
      <c r="K272" s="95"/>
      <c r="L272" s="96"/>
      <c r="M272" s="55"/>
      <c r="N272" s="85"/>
      <c r="O272" s="85"/>
      <c r="P272" s="37"/>
      <c r="Q272" s="37"/>
      <c r="R272" s="85"/>
      <c r="S272" s="85"/>
      <c r="T272" s="85"/>
      <c r="U272" s="5"/>
      <c r="V272" s="74"/>
      <c r="W272" s="5"/>
      <c r="X272" s="5"/>
      <c r="Y272" s="5"/>
      <c r="Z272" s="75"/>
      <c r="AA272" s="34"/>
      <c r="AB272" s="34"/>
      <c r="AC272" s="34"/>
      <c r="AD272" s="34"/>
      <c r="AE272" s="34"/>
      <c r="AF272" s="34"/>
      <c r="AG272" s="75"/>
      <c r="AH272" s="34"/>
      <c r="AI272" s="34"/>
      <c r="AJ272" s="34"/>
      <c r="AK272" s="34"/>
      <c r="AL272" s="34"/>
      <c r="AM272" s="34"/>
      <c r="AN272" s="75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75"/>
      <c r="BH272" s="34"/>
      <c r="BI272" s="34"/>
      <c r="BJ272" s="34"/>
      <c r="BK272" s="34"/>
      <c r="BL272" s="34"/>
      <c r="BM272" s="34"/>
      <c r="BN272" s="75"/>
      <c r="BO272" s="34"/>
      <c r="BP272" s="34"/>
      <c r="BQ272" s="34"/>
      <c r="BR272" s="34"/>
      <c r="BS272" s="27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Q272" s="34"/>
      <c r="DR272" s="34"/>
      <c r="DS272" s="34"/>
      <c r="DT272" s="34"/>
    </row>
    <row r="273" spans="2:124" s="1" customFormat="1" x14ac:dyDescent="0.25">
      <c r="B273" s="112"/>
      <c r="C273" s="106"/>
      <c r="D273" s="106"/>
      <c r="E273" s="106"/>
      <c r="F273" s="106"/>
      <c r="G273" s="108"/>
      <c r="H273" s="108"/>
      <c r="I273" s="108"/>
      <c r="J273" s="108"/>
      <c r="K273" s="95"/>
      <c r="L273" s="96"/>
      <c r="M273" s="55"/>
      <c r="N273" s="85"/>
      <c r="O273" s="85"/>
      <c r="P273" s="37"/>
      <c r="Q273" s="37"/>
      <c r="R273" s="85"/>
      <c r="S273" s="85"/>
      <c r="T273" s="85"/>
      <c r="U273" s="5"/>
      <c r="V273" s="74"/>
      <c r="W273" s="5"/>
      <c r="X273" s="5"/>
      <c r="Y273" s="5"/>
      <c r="Z273" s="75"/>
      <c r="AA273" s="34"/>
      <c r="AB273" s="34"/>
      <c r="AC273" s="34"/>
      <c r="AD273" s="34"/>
      <c r="AE273" s="34"/>
      <c r="AF273" s="34"/>
      <c r="AG273" s="75"/>
      <c r="AH273" s="34"/>
      <c r="AI273" s="34"/>
      <c r="AJ273" s="34"/>
      <c r="AK273" s="34"/>
      <c r="AL273" s="34"/>
      <c r="AM273" s="34"/>
      <c r="AN273" s="75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75"/>
      <c r="BH273" s="34"/>
      <c r="BI273" s="34"/>
      <c r="BJ273" s="34"/>
      <c r="BK273" s="34"/>
      <c r="BL273" s="34"/>
      <c r="BM273" s="34"/>
      <c r="BN273" s="75"/>
      <c r="BO273" s="34"/>
      <c r="BP273" s="34"/>
      <c r="BQ273" s="34"/>
      <c r="BR273" s="34"/>
      <c r="BS273" s="27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Q273" s="34"/>
      <c r="DR273" s="34"/>
      <c r="DS273" s="34"/>
      <c r="DT273" s="34"/>
    </row>
    <row r="274" spans="2:124" s="1" customFormat="1" x14ac:dyDescent="0.25">
      <c r="B274" s="112"/>
      <c r="C274" s="106"/>
      <c r="D274" s="106"/>
      <c r="E274" s="106"/>
      <c r="F274" s="106"/>
      <c r="G274" s="108"/>
      <c r="H274" s="108"/>
      <c r="I274" s="108"/>
      <c r="J274" s="108"/>
      <c r="K274" s="95"/>
      <c r="L274" s="96"/>
      <c r="M274" s="55"/>
      <c r="N274" s="85"/>
      <c r="O274" s="85"/>
      <c r="P274" s="37"/>
      <c r="Q274" s="37"/>
      <c r="R274" s="85"/>
      <c r="S274" s="85"/>
      <c r="T274" s="85"/>
      <c r="U274" s="5"/>
      <c r="V274" s="74"/>
      <c r="W274" s="5"/>
      <c r="X274" s="5"/>
      <c r="Y274" s="5"/>
      <c r="Z274" s="75"/>
      <c r="AA274" s="34"/>
      <c r="AB274" s="34"/>
      <c r="AC274" s="34"/>
      <c r="AD274" s="34"/>
      <c r="AE274" s="34"/>
      <c r="AF274" s="34"/>
      <c r="AG274" s="75"/>
      <c r="AH274" s="34"/>
      <c r="AI274" s="34"/>
      <c r="AJ274" s="34"/>
      <c r="AK274" s="34"/>
      <c r="AL274" s="34"/>
      <c r="AM274" s="34"/>
      <c r="AN274" s="75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75"/>
      <c r="BH274" s="34"/>
      <c r="BI274" s="34"/>
      <c r="BJ274" s="34"/>
      <c r="BK274" s="34"/>
      <c r="BL274" s="34"/>
      <c r="BM274" s="34"/>
      <c r="BN274" s="75"/>
      <c r="BO274" s="34"/>
      <c r="BP274" s="34"/>
      <c r="BQ274" s="34"/>
      <c r="BR274" s="34"/>
      <c r="BS274" s="27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Q274" s="34"/>
      <c r="DR274" s="34"/>
      <c r="DS274" s="34"/>
      <c r="DT274" s="34"/>
    </row>
    <row r="275" spans="2:124" s="1" customFormat="1" x14ac:dyDescent="0.25">
      <c r="B275" s="112"/>
      <c r="C275" s="106"/>
      <c r="D275" s="106"/>
      <c r="E275" s="106"/>
      <c r="F275" s="106"/>
      <c r="G275" s="108"/>
      <c r="H275" s="108"/>
      <c r="I275" s="108"/>
      <c r="J275" s="108"/>
      <c r="K275" s="95"/>
      <c r="L275" s="96"/>
      <c r="M275" s="55"/>
      <c r="N275" s="85"/>
      <c r="O275" s="85"/>
      <c r="P275" s="37"/>
      <c r="Q275" s="37"/>
      <c r="R275" s="85"/>
      <c r="S275" s="85"/>
      <c r="T275" s="85"/>
      <c r="U275" s="5"/>
      <c r="V275" s="74"/>
      <c r="W275" s="5"/>
      <c r="X275" s="5"/>
      <c r="Y275" s="5"/>
      <c r="Z275" s="75"/>
      <c r="AA275" s="34"/>
      <c r="AB275" s="34"/>
      <c r="AC275" s="34"/>
      <c r="AD275" s="34"/>
      <c r="AE275" s="34"/>
      <c r="AF275" s="34"/>
      <c r="AG275" s="75"/>
      <c r="AH275" s="34"/>
      <c r="AI275" s="34"/>
      <c r="AJ275" s="34"/>
      <c r="AK275" s="34"/>
      <c r="AL275" s="34"/>
      <c r="AM275" s="34"/>
      <c r="AN275" s="75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75"/>
      <c r="BH275" s="34"/>
      <c r="BI275" s="34"/>
      <c r="BJ275" s="34"/>
      <c r="BK275" s="34"/>
      <c r="BL275" s="34"/>
      <c r="BM275" s="34"/>
      <c r="BN275" s="75"/>
      <c r="BO275" s="34"/>
      <c r="BP275" s="34"/>
      <c r="BQ275" s="34"/>
      <c r="BR275" s="34"/>
      <c r="BS275" s="27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Q275" s="34"/>
      <c r="DR275" s="34"/>
      <c r="DS275" s="34"/>
      <c r="DT275" s="34"/>
    </row>
    <row r="276" spans="2:124" s="1" customFormat="1" x14ac:dyDescent="0.25">
      <c r="B276" s="112"/>
      <c r="C276" s="106"/>
      <c r="D276" s="106"/>
      <c r="E276" s="106"/>
      <c r="F276" s="106"/>
      <c r="G276" s="108"/>
      <c r="H276" s="108"/>
      <c r="I276" s="108"/>
      <c r="J276" s="108"/>
      <c r="K276" s="95"/>
      <c r="L276" s="96"/>
      <c r="M276" s="55"/>
      <c r="N276" s="85"/>
      <c r="O276" s="85"/>
      <c r="P276" s="37"/>
      <c r="Q276" s="37"/>
      <c r="R276" s="85"/>
      <c r="S276" s="85"/>
      <c r="T276" s="85"/>
      <c r="U276" s="5"/>
      <c r="V276" s="74"/>
      <c r="W276" s="5"/>
      <c r="X276" s="5"/>
      <c r="Y276" s="5"/>
      <c r="Z276" s="75"/>
      <c r="AA276" s="34"/>
      <c r="AB276" s="34"/>
      <c r="AC276" s="34"/>
      <c r="AD276" s="34"/>
      <c r="AE276" s="34"/>
      <c r="AF276" s="34"/>
      <c r="AG276" s="75"/>
      <c r="AH276" s="34"/>
      <c r="AI276" s="34"/>
      <c r="AJ276" s="34"/>
      <c r="AK276" s="34"/>
      <c r="AL276" s="34"/>
      <c r="AM276" s="34"/>
      <c r="AN276" s="75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75"/>
      <c r="BH276" s="34"/>
      <c r="BI276" s="34"/>
      <c r="BJ276" s="34"/>
      <c r="BK276" s="34"/>
      <c r="BL276" s="34"/>
      <c r="BM276" s="34"/>
      <c r="BN276" s="75"/>
      <c r="BO276" s="34"/>
      <c r="BP276" s="34"/>
      <c r="BQ276" s="34"/>
      <c r="BR276" s="34"/>
      <c r="BS276" s="27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Q276" s="34"/>
      <c r="DR276" s="34"/>
      <c r="DS276" s="34"/>
      <c r="DT276" s="34"/>
    </row>
    <row r="277" spans="2:124" s="1" customFormat="1" x14ac:dyDescent="0.25">
      <c r="B277" s="112"/>
      <c r="C277" s="106"/>
      <c r="D277" s="106"/>
      <c r="E277" s="106"/>
      <c r="F277" s="106"/>
      <c r="G277" s="108"/>
      <c r="H277" s="108"/>
      <c r="I277" s="108"/>
      <c r="J277" s="108"/>
      <c r="K277" s="95"/>
      <c r="L277" s="96"/>
      <c r="M277" s="55"/>
      <c r="N277" s="85"/>
      <c r="O277" s="85"/>
      <c r="P277" s="37"/>
      <c r="Q277" s="37"/>
      <c r="R277" s="85"/>
      <c r="S277" s="85"/>
      <c r="T277" s="85"/>
      <c r="U277" s="5"/>
      <c r="V277" s="74"/>
      <c r="W277" s="5"/>
      <c r="X277" s="5"/>
      <c r="Y277" s="5"/>
      <c r="Z277" s="75"/>
      <c r="AA277" s="34"/>
      <c r="AB277" s="34"/>
      <c r="AC277" s="34"/>
      <c r="AD277" s="34"/>
      <c r="AE277" s="34"/>
      <c r="AF277" s="34"/>
      <c r="AG277" s="75"/>
      <c r="AH277" s="34"/>
      <c r="AI277" s="34"/>
      <c r="AJ277" s="34"/>
      <c r="AK277" s="34"/>
      <c r="AL277" s="34"/>
      <c r="AM277" s="34"/>
      <c r="AN277" s="75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75"/>
      <c r="BH277" s="34"/>
      <c r="BI277" s="34"/>
      <c r="BJ277" s="34"/>
      <c r="BK277" s="34"/>
      <c r="BL277" s="34"/>
      <c r="BM277" s="34"/>
      <c r="BN277" s="75"/>
      <c r="BO277" s="34"/>
      <c r="BP277" s="34"/>
      <c r="BQ277" s="34"/>
      <c r="BR277" s="34"/>
      <c r="BS277" s="27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Q277" s="34"/>
      <c r="DR277" s="34"/>
      <c r="DS277" s="34"/>
      <c r="DT277" s="34"/>
    </row>
    <row r="278" spans="2:124" s="1" customFormat="1" x14ac:dyDescent="0.25">
      <c r="B278" s="112"/>
      <c r="C278" s="106"/>
      <c r="D278" s="106"/>
      <c r="E278" s="106"/>
      <c r="F278" s="106"/>
      <c r="G278" s="108"/>
      <c r="H278" s="108"/>
      <c r="I278" s="108"/>
      <c r="J278" s="108"/>
      <c r="K278" s="95"/>
      <c r="L278" s="96"/>
      <c r="M278" s="55"/>
      <c r="N278" s="85"/>
      <c r="O278" s="85"/>
      <c r="P278" s="37"/>
      <c r="Q278" s="37"/>
      <c r="R278" s="85"/>
      <c r="S278" s="85"/>
      <c r="T278" s="85"/>
      <c r="U278" s="5"/>
      <c r="V278" s="74"/>
      <c r="W278" s="5"/>
      <c r="X278" s="5"/>
      <c r="Y278" s="5"/>
      <c r="Z278" s="75"/>
      <c r="AA278" s="34"/>
      <c r="AB278" s="34"/>
      <c r="AC278" s="34"/>
      <c r="AD278" s="34"/>
      <c r="AE278" s="34"/>
      <c r="AF278" s="34"/>
      <c r="AG278" s="75"/>
      <c r="AH278" s="34"/>
      <c r="AI278" s="34"/>
      <c r="AJ278" s="34"/>
      <c r="AK278" s="34"/>
      <c r="AL278" s="34"/>
      <c r="AM278" s="34"/>
      <c r="AN278" s="75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75"/>
      <c r="BH278" s="34"/>
      <c r="BI278" s="34"/>
      <c r="BJ278" s="34"/>
      <c r="BK278" s="34"/>
      <c r="BL278" s="34"/>
      <c r="BM278" s="34"/>
      <c r="BN278" s="75"/>
      <c r="BO278" s="34"/>
      <c r="BP278" s="34"/>
      <c r="BQ278" s="34"/>
      <c r="BR278" s="34"/>
      <c r="BS278" s="27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Q278" s="34"/>
      <c r="DR278" s="34"/>
      <c r="DS278" s="34"/>
      <c r="DT278" s="34"/>
    </row>
    <row r="279" spans="2:124" s="1" customFormat="1" x14ac:dyDescent="0.25">
      <c r="B279" s="112"/>
      <c r="C279" s="106"/>
      <c r="D279" s="106"/>
      <c r="E279" s="106"/>
      <c r="F279" s="106"/>
      <c r="G279" s="108"/>
      <c r="H279" s="108"/>
      <c r="I279" s="108"/>
      <c r="J279" s="108"/>
      <c r="K279" s="95"/>
      <c r="L279" s="96"/>
      <c r="M279" s="55"/>
      <c r="N279" s="85"/>
      <c r="O279" s="85"/>
      <c r="P279" s="37"/>
      <c r="Q279" s="37"/>
      <c r="R279" s="85"/>
      <c r="S279" s="85"/>
      <c r="T279" s="85"/>
      <c r="U279" s="5"/>
      <c r="V279" s="74"/>
      <c r="W279" s="5"/>
      <c r="X279" s="5"/>
      <c r="Y279" s="5"/>
      <c r="Z279" s="75"/>
      <c r="AA279" s="34"/>
      <c r="AB279" s="34"/>
      <c r="AC279" s="34"/>
      <c r="AD279" s="34"/>
      <c r="AE279" s="34"/>
      <c r="AF279" s="34"/>
      <c r="AG279" s="75"/>
      <c r="AH279" s="34"/>
      <c r="AI279" s="34"/>
      <c r="AJ279" s="34"/>
      <c r="AK279" s="34"/>
      <c r="AL279" s="34"/>
      <c r="AM279" s="34"/>
      <c r="AN279" s="75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75"/>
      <c r="BH279" s="34"/>
      <c r="BI279" s="34"/>
      <c r="BJ279" s="34"/>
      <c r="BK279" s="34"/>
      <c r="BL279" s="34"/>
      <c r="BM279" s="34"/>
      <c r="BN279" s="75"/>
      <c r="BO279" s="34"/>
      <c r="BP279" s="34"/>
      <c r="BQ279" s="34"/>
      <c r="BR279" s="34"/>
      <c r="BS279" s="27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Q279" s="34"/>
      <c r="DR279" s="34"/>
      <c r="DS279" s="34"/>
      <c r="DT279" s="34"/>
    </row>
    <row r="280" spans="2:124" s="1" customFormat="1" x14ac:dyDescent="0.25">
      <c r="B280" s="112"/>
      <c r="C280" s="106"/>
      <c r="D280" s="106"/>
      <c r="E280" s="106"/>
      <c r="F280" s="106"/>
      <c r="G280" s="108"/>
      <c r="H280" s="108"/>
      <c r="I280" s="108"/>
      <c r="J280" s="108"/>
      <c r="K280" s="95"/>
      <c r="L280" s="96"/>
      <c r="M280" s="55"/>
      <c r="N280" s="85"/>
      <c r="O280" s="85"/>
      <c r="P280" s="37"/>
      <c r="Q280" s="37"/>
      <c r="R280" s="85"/>
      <c r="S280" s="85"/>
      <c r="T280" s="85"/>
      <c r="U280" s="5"/>
      <c r="V280" s="74"/>
      <c r="W280" s="5"/>
      <c r="X280" s="5"/>
      <c r="Y280" s="5"/>
      <c r="Z280" s="75"/>
      <c r="AA280" s="34"/>
      <c r="AB280" s="34"/>
      <c r="AC280" s="34"/>
      <c r="AD280" s="34"/>
      <c r="AE280" s="34"/>
      <c r="AF280" s="34"/>
      <c r="AG280" s="75"/>
      <c r="AH280" s="34"/>
      <c r="AI280" s="34"/>
      <c r="AJ280" s="34"/>
      <c r="AK280" s="34"/>
      <c r="AL280" s="34"/>
      <c r="AM280" s="34"/>
      <c r="AN280" s="75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75"/>
      <c r="BH280" s="34"/>
      <c r="BI280" s="34"/>
      <c r="BJ280" s="34"/>
      <c r="BK280" s="34"/>
      <c r="BL280" s="34"/>
      <c r="BM280" s="34"/>
      <c r="BN280" s="75"/>
      <c r="BO280" s="34"/>
      <c r="BP280" s="34"/>
      <c r="BQ280" s="34"/>
      <c r="BR280" s="34"/>
      <c r="BS280" s="27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Q280" s="34"/>
      <c r="DR280" s="34"/>
      <c r="DS280" s="34"/>
      <c r="DT280" s="34"/>
    </row>
    <row r="281" spans="2:124" s="1" customFormat="1" x14ac:dyDescent="0.25">
      <c r="B281" s="112"/>
      <c r="C281" s="106"/>
      <c r="D281" s="106"/>
      <c r="E281" s="106"/>
      <c r="F281" s="106"/>
      <c r="G281" s="108"/>
      <c r="H281" s="108"/>
      <c r="I281" s="108"/>
      <c r="J281" s="108"/>
      <c r="K281" s="95"/>
      <c r="L281" s="96"/>
      <c r="M281" s="55"/>
      <c r="N281" s="85"/>
      <c r="O281" s="85"/>
      <c r="P281" s="37"/>
      <c r="Q281" s="37"/>
      <c r="R281" s="85"/>
      <c r="S281" s="85"/>
      <c r="T281" s="85"/>
      <c r="U281" s="5"/>
      <c r="V281" s="74"/>
      <c r="W281" s="5"/>
      <c r="X281" s="5"/>
      <c r="Y281" s="5"/>
      <c r="Z281" s="75"/>
      <c r="AA281" s="34"/>
      <c r="AB281" s="34"/>
      <c r="AC281" s="34"/>
      <c r="AD281" s="34"/>
      <c r="AE281" s="34"/>
      <c r="AF281" s="34"/>
      <c r="AG281" s="75"/>
      <c r="AH281" s="34"/>
      <c r="AI281" s="34"/>
      <c r="AJ281" s="34"/>
      <c r="AK281" s="34"/>
      <c r="AL281" s="34"/>
      <c r="AM281" s="34"/>
      <c r="AN281" s="75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75"/>
      <c r="BH281" s="34"/>
      <c r="BI281" s="34"/>
      <c r="BJ281" s="34"/>
      <c r="BK281" s="34"/>
      <c r="BL281" s="34"/>
      <c r="BM281" s="34"/>
      <c r="BN281" s="75"/>
      <c r="BO281" s="34"/>
      <c r="BP281" s="34"/>
      <c r="BQ281" s="34"/>
      <c r="BR281" s="34"/>
      <c r="BS281" s="27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Q281" s="34"/>
      <c r="DR281" s="34"/>
      <c r="DS281" s="34"/>
      <c r="DT281" s="34"/>
    </row>
    <row r="282" spans="2:124" s="1" customFormat="1" x14ac:dyDescent="0.25">
      <c r="B282" s="112"/>
      <c r="C282" s="106"/>
      <c r="D282" s="106"/>
      <c r="E282" s="106"/>
      <c r="F282" s="106"/>
      <c r="G282" s="108"/>
      <c r="H282" s="108"/>
      <c r="I282" s="108"/>
      <c r="J282" s="108"/>
      <c r="K282" s="95"/>
      <c r="L282" s="96"/>
      <c r="M282" s="55"/>
      <c r="N282" s="85"/>
      <c r="O282" s="85"/>
      <c r="P282" s="37"/>
      <c r="Q282" s="37"/>
      <c r="R282" s="85"/>
      <c r="S282" s="85"/>
      <c r="T282" s="85"/>
      <c r="U282" s="5"/>
      <c r="V282" s="74"/>
      <c r="W282" s="5"/>
      <c r="X282" s="5"/>
      <c r="Y282" s="5"/>
      <c r="Z282" s="75"/>
      <c r="AA282" s="34"/>
      <c r="AB282" s="34"/>
      <c r="AC282" s="34"/>
      <c r="AD282" s="34"/>
      <c r="AE282" s="34"/>
      <c r="AF282" s="34"/>
      <c r="AG282" s="75"/>
      <c r="AH282" s="34"/>
      <c r="AI282" s="34"/>
      <c r="AJ282" s="34"/>
      <c r="AK282" s="34"/>
      <c r="AL282" s="34"/>
      <c r="AM282" s="34"/>
      <c r="AN282" s="75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75"/>
      <c r="BH282" s="34"/>
      <c r="BI282" s="34"/>
      <c r="BJ282" s="34"/>
      <c r="BK282" s="34"/>
      <c r="BL282" s="34"/>
      <c r="BM282" s="34"/>
      <c r="BN282" s="75"/>
      <c r="BO282" s="34"/>
      <c r="BP282" s="34"/>
      <c r="BQ282" s="34"/>
      <c r="BR282" s="34"/>
      <c r="BS282" s="27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Q282" s="34"/>
      <c r="DR282" s="34"/>
      <c r="DS282" s="34"/>
      <c r="DT282" s="34"/>
    </row>
    <row r="283" spans="2:124" s="1" customFormat="1" x14ac:dyDescent="0.25">
      <c r="B283" s="112"/>
      <c r="C283" s="106"/>
      <c r="D283" s="106"/>
      <c r="E283" s="106"/>
      <c r="F283" s="106"/>
      <c r="G283" s="108"/>
      <c r="H283" s="108"/>
      <c r="I283" s="108"/>
      <c r="J283" s="108"/>
      <c r="K283" s="95"/>
      <c r="L283" s="96"/>
      <c r="M283" s="55"/>
      <c r="N283" s="85"/>
      <c r="O283" s="85"/>
      <c r="P283" s="37"/>
      <c r="Q283" s="37"/>
      <c r="R283" s="85"/>
      <c r="S283" s="85"/>
      <c r="T283" s="85"/>
      <c r="U283" s="5"/>
      <c r="V283" s="74"/>
      <c r="W283" s="5"/>
      <c r="X283" s="5"/>
      <c r="Y283" s="5"/>
      <c r="Z283" s="75"/>
      <c r="AA283" s="34"/>
      <c r="AB283" s="34"/>
      <c r="AC283" s="34"/>
      <c r="AD283" s="34"/>
      <c r="AE283" s="34"/>
      <c r="AF283" s="34"/>
      <c r="AG283" s="75"/>
      <c r="AH283" s="34"/>
      <c r="AI283" s="34"/>
      <c r="AJ283" s="34"/>
      <c r="AK283" s="34"/>
      <c r="AL283" s="34"/>
      <c r="AM283" s="34"/>
      <c r="AN283" s="75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75"/>
      <c r="BH283" s="34"/>
      <c r="BI283" s="34"/>
      <c r="BJ283" s="34"/>
      <c r="BK283" s="34"/>
      <c r="BL283" s="34"/>
      <c r="BM283" s="34"/>
      <c r="BN283" s="75"/>
      <c r="BO283" s="34"/>
      <c r="BP283" s="34"/>
      <c r="BQ283" s="34"/>
      <c r="BR283" s="34"/>
      <c r="BS283" s="27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Q283" s="34"/>
      <c r="DR283" s="34"/>
      <c r="DS283" s="34"/>
      <c r="DT283" s="34"/>
    </row>
    <row r="284" spans="2:124" s="1" customFormat="1" x14ac:dyDescent="0.25">
      <c r="B284" s="112"/>
      <c r="C284" s="106"/>
      <c r="D284" s="106"/>
      <c r="E284" s="106"/>
      <c r="F284" s="106"/>
      <c r="G284" s="108"/>
      <c r="H284" s="108"/>
      <c r="I284" s="108"/>
      <c r="J284" s="108"/>
      <c r="K284" s="95"/>
      <c r="L284" s="96"/>
      <c r="M284" s="55"/>
      <c r="N284" s="85"/>
      <c r="O284" s="85"/>
      <c r="P284" s="37"/>
      <c r="Q284" s="37"/>
      <c r="R284" s="85"/>
      <c r="S284" s="85"/>
      <c r="T284" s="85"/>
      <c r="U284" s="5"/>
      <c r="V284" s="74"/>
      <c r="W284" s="5"/>
      <c r="X284" s="5"/>
      <c r="Y284" s="5"/>
      <c r="Z284" s="75"/>
      <c r="AA284" s="34"/>
      <c r="AB284" s="34"/>
      <c r="AC284" s="34"/>
      <c r="AD284" s="34"/>
      <c r="AE284" s="34"/>
      <c r="AF284" s="34"/>
      <c r="AG284" s="75"/>
      <c r="AH284" s="34"/>
      <c r="AI284" s="34"/>
      <c r="AJ284" s="34"/>
      <c r="AK284" s="34"/>
      <c r="AL284" s="34"/>
      <c r="AM284" s="34"/>
      <c r="AN284" s="75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75"/>
      <c r="BH284" s="34"/>
      <c r="BI284" s="34"/>
      <c r="BJ284" s="34"/>
      <c r="BK284" s="34"/>
      <c r="BL284" s="34"/>
      <c r="BM284" s="34"/>
      <c r="BN284" s="75"/>
      <c r="BO284" s="34"/>
      <c r="BP284" s="34"/>
      <c r="BQ284" s="34"/>
      <c r="BR284" s="34"/>
      <c r="BS284" s="27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Q284" s="34"/>
      <c r="DR284" s="34"/>
      <c r="DS284" s="34"/>
      <c r="DT284" s="34"/>
    </row>
    <row r="285" spans="2:124" s="1" customFormat="1" x14ac:dyDescent="0.25">
      <c r="B285" s="112"/>
      <c r="C285" s="106"/>
      <c r="D285" s="106"/>
      <c r="E285" s="106"/>
      <c r="F285" s="106"/>
      <c r="G285" s="108"/>
      <c r="H285" s="108"/>
      <c r="I285" s="108"/>
      <c r="J285" s="108"/>
      <c r="K285" s="95"/>
      <c r="L285" s="96"/>
      <c r="M285" s="55"/>
      <c r="N285" s="85"/>
      <c r="O285" s="85"/>
      <c r="P285" s="37"/>
      <c r="Q285" s="37"/>
      <c r="R285" s="85"/>
      <c r="S285" s="85"/>
      <c r="T285" s="85"/>
      <c r="U285" s="5"/>
      <c r="V285" s="74"/>
      <c r="W285" s="5"/>
      <c r="X285" s="5"/>
      <c r="Y285" s="5"/>
      <c r="Z285" s="75"/>
      <c r="AA285" s="34"/>
      <c r="AB285" s="34"/>
      <c r="AC285" s="34"/>
      <c r="AD285" s="34"/>
      <c r="AE285" s="34"/>
      <c r="AF285" s="34"/>
      <c r="AG285" s="75"/>
      <c r="AH285" s="34"/>
      <c r="AI285" s="34"/>
      <c r="AJ285" s="34"/>
      <c r="AK285" s="34"/>
      <c r="AL285" s="34"/>
      <c r="AM285" s="34"/>
      <c r="AN285" s="75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75"/>
      <c r="BH285" s="34"/>
      <c r="BI285" s="34"/>
      <c r="BJ285" s="34"/>
      <c r="BK285" s="34"/>
      <c r="BL285" s="34"/>
      <c r="BM285" s="34"/>
      <c r="BN285" s="75"/>
      <c r="BO285" s="34"/>
      <c r="BP285" s="34"/>
      <c r="BQ285" s="34"/>
      <c r="BR285" s="34"/>
      <c r="BS285" s="27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Q285" s="34"/>
      <c r="DR285" s="34"/>
      <c r="DS285" s="34"/>
      <c r="DT285" s="34"/>
    </row>
    <row r="286" spans="2:124" s="1" customFormat="1" x14ac:dyDescent="0.25">
      <c r="B286" s="112"/>
      <c r="C286" s="106"/>
      <c r="D286" s="106"/>
      <c r="E286" s="106"/>
      <c r="F286" s="106"/>
      <c r="G286" s="108"/>
      <c r="H286" s="108"/>
      <c r="I286" s="108"/>
      <c r="J286" s="108"/>
      <c r="K286" s="95"/>
      <c r="L286" s="96"/>
      <c r="M286" s="55"/>
      <c r="N286" s="85"/>
      <c r="O286" s="85"/>
      <c r="P286" s="37"/>
      <c r="Q286" s="37"/>
      <c r="R286" s="85"/>
      <c r="S286" s="85"/>
      <c r="T286" s="85"/>
      <c r="U286" s="5"/>
      <c r="V286" s="74"/>
      <c r="W286" s="5"/>
      <c r="X286" s="5"/>
      <c r="Y286" s="5"/>
      <c r="Z286" s="75"/>
      <c r="AA286" s="34"/>
      <c r="AB286" s="34"/>
      <c r="AC286" s="34"/>
      <c r="AD286" s="34"/>
      <c r="AE286" s="34"/>
      <c r="AF286" s="34"/>
      <c r="AG286" s="75"/>
      <c r="AH286" s="34"/>
      <c r="AI286" s="34"/>
      <c r="AJ286" s="34"/>
      <c r="AK286" s="34"/>
      <c r="AL286" s="34"/>
      <c r="AM286" s="34"/>
      <c r="AN286" s="75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75"/>
      <c r="BH286" s="34"/>
      <c r="BI286" s="34"/>
      <c r="BJ286" s="34"/>
      <c r="BK286" s="34"/>
      <c r="BL286" s="34"/>
      <c r="BM286" s="34"/>
      <c r="BN286" s="75"/>
      <c r="BO286" s="34"/>
      <c r="BP286" s="34"/>
      <c r="BQ286" s="34"/>
      <c r="BR286" s="34"/>
      <c r="BS286" s="27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Q286" s="34"/>
      <c r="DR286" s="34"/>
      <c r="DS286" s="34"/>
      <c r="DT286" s="34"/>
    </row>
    <row r="287" spans="2:124" s="1" customFormat="1" x14ac:dyDescent="0.25">
      <c r="B287" s="112"/>
      <c r="C287" s="106"/>
      <c r="D287" s="106"/>
      <c r="E287" s="106"/>
      <c r="F287" s="106"/>
      <c r="G287" s="108"/>
      <c r="H287" s="108"/>
      <c r="I287" s="108"/>
      <c r="J287" s="108"/>
      <c r="K287" s="95"/>
      <c r="L287" s="96"/>
      <c r="M287" s="55"/>
      <c r="N287" s="85"/>
      <c r="O287" s="85"/>
      <c r="P287" s="37"/>
      <c r="Q287" s="37"/>
      <c r="R287" s="85"/>
      <c r="S287" s="85"/>
      <c r="T287" s="85"/>
      <c r="U287" s="5"/>
      <c r="V287" s="74"/>
      <c r="W287" s="5"/>
      <c r="X287" s="5"/>
      <c r="Y287" s="5"/>
      <c r="Z287" s="75"/>
      <c r="AA287" s="34"/>
      <c r="AB287" s="34"/>
      <c r="AC287" s="34"/>
      <c r="AD287" s="34"/>
      <c r="AE287" s="34"/>
      <c r="AF287" s="34"/>
      <c r="AG287" s="75"/>
      <c r="AH287" s="34"/>
      <c r="AI287" s="34"/>
      <c r="AJ287" s="34"/>
      <c r="AK287" s="34"/>
      <c r="AL287" s="34"/>
      <c r="AM287" s="34"/>
      <c r="AN287" s="75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75"/>
      <c r="BH287" s="34"/>
      <c r="BI287" s="34"/>
      <c r="BJ287" s="34"/>
      <c r="BK287" s="34"/>
      <c r="BL287" s="34"/>
      <c r="BM287" s="34"/>
      <c r="BN287" s="75"/>
      <c r="BO287" s="34"/>
      <c r="BP287" s="34"/>
      <c r="BQ287" s="34"/>
      <c r="BR287" s="34"/>
      <c r="BS287" s="27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Q287" s="34"/>
      <c r="DR287" s="34"/>
      <c r="DS287" s="34"/>
      <c r="DT287" s="34"/>
    </row>
    <row r="288" spans="2:124" s="1" customFormat="1" x14ac:dyDescent="0.25">
      <c r="B288" s="112"/>
      <c r="C288" s="106"/>
      <c r="D288" s="106"/>
      <c r="E288" s="106"/>
      <c r="F288" s="106"/>
      <c r="G288" s="108"/>
      <c r="H288" s="108"/>
      <c r="I288" s="108"/>
      <c r="J288" s="108"/>
      <c r="K288" s="95"/>
      <c r="L288" s="96"/>
      <c r="M288" s="55"/>
      <c r="N288" s="85"/>
      <c r="O288" s="85"/>
      <c r="P288" s="37"/>
      <c r="Q288" s="37"/>
      <c r="R288" s="85"/>
      <c r="S288" s="85"/>
      <c r="T288" s="85"/>
      <c r="U288" s="5"/>
      <c r="V288" s="74"/>
      <c r="W288" s="5"/>
      <c r="X288" s="5"/>
      <c r="Y288" s="5"/>
      <c r="Z288" s="75"/>
      <c r="AA288" s="34"/>
      <c r="AB288" s="34"/>
      <c r="AC288" s="34"/>
      <c r="AD288" s="34"/>
      <c r="AE288" s="34"/>
      <c r="AF288" s="34"/>
      <c r="AG288" s="75"/>
      <c r="AH288" s="34"/>
      <c r="AI288" s="34"/>
      <c r="AJ288" s="34"/>
      <c r="AK288" s="34"/>
      <c r="AL288" s="34"/>
      <c r="AM288" s="34"/>
      <c r="AN288" s="75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75"/>
      <c r="BH288" s="34"/>
      <c r="BI288" s="34"/>
      <c r="BJ288" s="34"/>
      <c r="BK288" s="34"/>
      <c r="BL288" s="34"/>
      <c r="BM288" s="34"/>
      <c r="BN288" s="75"/>
      <c r="BO288" s="34"/>
      <c r="BP288" s="34"/>
      <c r="BQ288" s="34"/>
      <c r="BR288" s="34"/>
      <c r="BS288" s="27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Q288" s="34"/>
      <c r="DR288" s="34"/>
      <c r="DS288" s="34"/>
      <c r="DT288" s="34"/>
    </row>
    <row r="289" spans="2:124" s="1" customFormat="1" x14ac:dyDescent="0.25">
      <c r="B289" s="112"/>
      <c r="C289" s="106"/>
      <c r="D289" s="106"/>
      <c r="E289" s="106"/>
      <c r="F289" s="106"/>
      <c r="G289" s="108"/>
      <c r="H289" s="108"/>
      <c r="I289" s="108"/>
      <c r="J289" s="108"/>
      <c r="K289" s="95"/>
      <c r="L289" s="96"/>
      <c r="M289" s="55"/>
      <c r="N289" s="85"/>
      <c r="O289" s="85"/>
      <c r="P289" s="37"/>
      <c r="Q289" s="37"/>
      <c r="R289" s="85"/>
      <c r="S289" s="85"/>
      <c r="T289" s="85"/>
      <c r="U289" s="5"/>
      <c r="V289" s="74"/>
      <c r="W289" s="5"/>
      <c r="X289" s="5"/>
      <c r="Y289" s="5"/>
      <c r="Z289" s="75"/>
      <c r="AA289" s="34"/>
      <c r="AB289" s="34"/>
      <c r="AC289" s="34"/>
      <c r="AD289" s="34"/>
      <c r="AE289" s="34"/>
      <c r="AF289" s="34"/>
      <c r="AG289" s="75"/>
      <c r="AH289" s="34"/>
      <c r="AI289" s="34"/>
      <c r="AJ289" s="34"/>
      <c r="AK289" s="34"/>
      <c r="AL289" s="34"/>
      <c r="AM289" s="34"/>
      <c r="AN289" s="75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75"/>
      <c r="BH289" s="34"/>
      <c r="BI289" s="34"/>
      <c r="BJ289" s="34"/>
      <c r="BK289" s="34"/>
      <c r="BL289" s="34"/>
      <c r="BM289" s="34"/>
      <c r="BN289" s="75"/>
      <c r="BO289" s="34"/>
      <c r="BP289" s="34"/>
      <c r="BQ289" s="34"/>
      <c r="BR289" s="34"/>
      <c r="BS289" s="27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Q289" s="34"/>
      <c r="DR289" s="34"/>
      <c r="DS289" s="34"/>
      <c r="DT289" s="34"/>
    </row>
    <row r="290" spans="2:124" s="1" customFormat="1" x14ac:dyDescent="0.25">
      <c r="B290" s="112"/>
      <c r="C290" s="106"/>
      <c r="D290" s="106"/>
      <c r="E290" s="106"/>
      <c r="F290" s="106"/>
      <c r="G290" s="108"/>
      <c r="H290" s="108"/>
      <c r="I290" s="108"/>
      <c r="J290" s="108"/>
      <c r="K290" s="95"/>
      <c r="L290" s="96"/>
      <c r="M290" s="55"/>
      <c r="N290" s="85"/>
      <c r="O290" s="85"/>
      <c r="P290" s="37"/>
      <c r="Q290" s="37"/>
      <c r="R290" s="85"/>
      <c r="S290" s="85"/>
      <c r="T290" s="85"/>
      <c r="U290" s="5"/>
      <c r="V290" s="74"/>
      <c r="W290" s="5"/>
      <c r="X290" s="5"/>
      <c r="Y290" s="5"/>
      <c r="Z290" s="75"/>
      <c r="AA290" s="34"/>
      <c r="AB290" s="34"/>
      <c r="AC290" s="34"/>
      <c r="AD290" s="34"/>
      <c r="AE290" s="34"/>
      <c r="AF290" s="34"/>
      <c r="AG290" s="75"/>
      <c r="AH290" s="34"/>
      <c r="AI290" s="34"/>
      <c r="AJ290" s="34"/>
      <c r="AK290" s="34"/>
      <c r="AL290" s="34"/>
      <c r="AM290" s="34"/>
      <c r="AN290" s="75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75"/>
      <c r="BH290" s="34"/>
      <c r="BI290" s="34"/>
      <c r="BJ290" s="34"/>
      <c r="BK290" s="34"/>
      <c r="BL290" s="34"/>
      <c r="BM290" s="34"/>
      <c r="BN290" s="75"/>
      <c r="BO290" s="34"/>
      <c r="BP290" s="34"/>
      <c r="BQ290" s="34"/>
      <c r="BR290" s="34"/>
      <c r="BS290" s="27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Q290" s="34"/>
      <c r="DR290" s="34"/>
      <c r="DS290" s="34"/>
      <c r="DT290" s="34"/>
    </row>
    <row r="291" spans="2:124" s="1" customFormat="1" x14ac:dyDescent="0.25">
      <c r="B291" s="112"/>
      <c r="C291" s="106"/>
      <c r="D291" s="106"/>
      <c r="E291" s="106"/>
      <c r="F291" s="106"/>
      <c r="G291" s="108"/>
      <c r="H291" s="108"/>
      <c r="I291" s="108"/>
      <c r="J291" s="108"/>
      <c r="K291" s="95"/>
      <c r="L291" s="96"/>
      <c r="M291" s="55"/>
      <c r="N291" s="85"/>
      <c r="O291" s="85"/>
      <c r="P291" s="37"/>
      <c r="Q291" s="37"/>
      <c r="R291" s="85"/>
      <c r="S291" s="85"/>
      <c r="T291" s="85"/>
      <c r="U291" s="5"/>
      <c r="V291" s="74"/>
      <c r="W291" s="5"/>
      <c r="X291" s="5"/>
      <c r="Y291" s="5"/>
      <c r="Z291" s="75"/>
      <c r="AA291" s="34"/>
      <c r="AB291" s="34"/>
      <c r="AC291" s="34"/>
      <c r="AD291" s="34"/>
      <c r="AE291" s="34"/>
      <c r="AF291" s="34"/>
      <c r="AG291" s="75"/>
      <c r="AH291" s="34"/>
      <c r="AI291" s="34"/>
      <c r="AJ291" s="34"/>
      <c r="AK291" s="34"/>
      <c r="AL291" s="34"/>
      <c r="AM291" s="34"/>
      <c r="AN291" s="75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75"/>
      <c r="BH291" s="34"/>
      <c r="BI291" s="34"/>
      <c r="BJ291" s="34"/>
      <c r="BK291" s="34"/>
      <c r="BL291" s="34"/>
      <c r="BM291" s="34"/>
      <c r="BN291" s="75"/>
      <c r="BO291" s="34"/>
      <c r="BP291" s="34"/>
      <c r="BQ291" s="34"/>
      <c r="BR291" s="34"/>
      <c r="BS291" s="27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Q291" s="34"/>
      <c r="DR291" s="34"/>
      <c r="DS291" s="34"/>
      <c r="DT291" s="34"/>
    </row>
    <row r="292" spans="2:124" s="1" customFormat="1" x14ac:dyDescent="0.25">
      <c r="B292" s="112"/>
      <c r="C292" s="106"/>
      <c r="D292" s="106"/>
      <c r="E292" s="106"/>
      <c r="F292" s="106"/>
      <c r="G292" s="108"/>
      <c r="H292" s="108"/>
      <c r="I292" s="108"/>
      <c r="J292" s="108"/>
      <c r="K292" s="95"/>
      <c r="L292" s="96"/>
      <c r="M292" s="55"/>
      <c r="N292" s="85"/>
      <c r="O292" s="85"/>
      <c r="P292" s="37"/>
      <c r="Q292" s="37"/>
      <c r="R292" s="85"/>
      <c r="S292" s="85"/>
      <c r="T292" s="85"/>
      <c r="U292" s="5"/>
      <c r="V292" s="74"/>
      <c r="W292" s="5"/>
      <c r="X292" s="5"/>
      <c r="Y292" s="5"/>
      <c r="Z292" s="75"/>
      <c r="AA292" s="34"/>
      <c r="AB292" s="34"/>
      <c r="AC292" s="34"/>
      <c r="AD292" s="34"/>
      <c r="AE292" s="34"/>
      <c r="AF292" s="34"/>
      <c r="AG292" s="75"/>
      <c r="AH292" s="34"/>
      <c r="AI292" s="34"/>
      <c r="AJ292" s="34"/>
      <c r="AK292" s="34"/>
      <c r="AL292" s="34"/>
      <c r="AM292" s="34"/>
      <c r="AN292" s="75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75"/>
      <c r="BH292" s="34"/>
      <c r="BI292" s="34"/>
      <c r="BJ292" s="34"/>
      <c r="BK292" s="34"/>
      <c r="BL292" s="34"/>
      <c r="BM292" s="34"/>
      <c r="BN292" s="75"/>
      <c r="BO292" s="34"/>
      <c r="BP292" s="34"/>
      <c r="BQ292" s="34"/>
      <c r="BR292" s="34"/>
      <c r="BS292" s="27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Q292" s="34"/>
      <c r="DR292" s="34"/>
      <c r="DS292" s="34"/>
      <c r="DT292" s="34"/>
    </row>
    <row r="293" spans="2:124" s="1" customFormat="1" x14ac:dyDescent="0.25">
      <c r="B293" s="112"/>
      <c r="C293" s="106"/>
      <c r="D293" s="106"/>
      <c r="E293" s="106"/>
      <c r="F293" s="106"/>
      <c r="G293" s="108"/>
      <c r="H293" s="108"/>
      <c r="I293" s="108"/>
      <c r="J293" s="108"/>
      <c r="K293" s="95"/>
      <c r="L293" s="96"/>
      <c r="M293" s="55"/>
      <c r="N293" s="85"/>
      <c r="O293" s="85"/>
      <c r="P293" s="37"/>
      <c r="Q293" s="37"/>
      <c r="R293" s="85"/>
      <c r="S293" s="85"/>
      <c r="T293" s="85"/>
      <c r="U293" s="5"/>
      <c r="V293" s="74"/>
      <c r="W293" s="5"/>
      <c r="X293" s="5"/>
      <c r="Y293" s="5"/>
      <c r="Z293" s="75"/>
      <c r="AA293" s="34"/>
      <c r="AB293" s="34"/>
      <c r="AC293" s="34"/>
      <c r="AD293" s="34"/>
      <c r="AE293" s="34"/>
      <c r="AF293" s="34"/>
      <c r="AG293" s="75"/>
      <c r="AH293" s="34"/>
      <c r="AI293" s="34"/>
      <c r="AJ293" s="34"/>
      <c r="AK293" s="34"/>
      <c r="AL293" s="34"/>
      <c r="AM293" s="34"/>
      <c r="AN293" s="75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75"/>
      <c r="BH293" s="34"/>
      <c r="BI293" s="34"/>
      <c r="BJ293" s="34"/>
      <c r="BK293" s="34"/>
      <c r="BL293" s="34"/>
      <c r="BM293" s="34"/>
      <c r="BN293" s="75"/>
      <c r="BO293" s="34"/>
      <c r="BP293" s="34"/>
      <c r="BQ293" s="34"/>
      <c r="BR293" s="34"/>
      <c r="BS293" s="27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Q293" s="34"/>
      <c r="DR293" s="34"/>
      <c r="DS293" s="34"/>
      <c r="DT293" s="34"/>
    </row>
    <row r="294" spans="2:124" s="1" customFormat="1" x14ac:dyDescent="0.25">
      <c r="B294" s="112"/>
      <c r="C294" s="106"/>
      <c r="D294" s="106"/>
      <c r="E294" s="106"/>
      <c r="F294" s="106"/>
      <c r="G294" s="108"/>
      <c r="H294" s="108"/>
      <c r="I294" s="108"/>
      <c r="J294" s="108"/>
      <c r="K294" s="95"/>
      <c r="L294" s="96"/>
      <c r="M294" s="55"/>
      <c r="N294" s="85"/>
      <c r="O294" s="85"/>
      <c r="P294" s="37"/>
      <c r="Q294" s="37"/>
      <c r="R294" s="85"/>
      <c r="S294" s="85"/>
      <c r="T294" s="85"/>
      <c r="U294" s="5"/>
      <c r="V294" s="74"/>
      <c r="W294" s="5"/>
      <c r="X294" s="5"/>
      <c r="Y294" s="5"/>
      <c r="Z294" s="75"/>
      <c r="AA294" s="34"/>
      <c r="AB294" s="34"/>
      <c r="AC294" s="34"/>
      <c r="AD294" s="34"/>
      <c r="AE294" s="34"/>
      <c r="AF294" s="34"/>
      <c r="AG294" s="75"/>
      <c r="AH294" s="34"/>
      <c r="AI294" s="34"/>
      <c r="AJ294" s="34"/>
      <c r="AK294" s="34"/>
      <c r="AL294" s="34"/>
      <c r="AM294" s="34"/>
      <c r="AN294" s="75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75"/>
      <c r="BH294" s="34"/>
      <c r="BI294" s="34"/>
      <c r="BJ294" s="34"/>
      <c r="BK294" s="34"/>
      <c r="BL294" s="34"/>
      <c r="BM294" s="34"/>
      <c r="BN294" s="75"/>
      <c r="BO294" s="34"/>
      <c r="BP294" s="34"/>
      <c r="BQ294" s="34"/>
      <c r="BR294" s="34"/>
      <c r="BS294" s="27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Q294" s="34"/>
      <c r="DR294" s="34"/>
      <c r="DS294" s="34"/>
      <c r="DT294" s="34"/>
    </row>
    <row r="295" spans="2:124" s="1" customFormat="1" x14ac:dyDescent="0.25">
      <c r="B295" s="112"/>
      <c r="C295" s="106"/>
      <c r="D295" s="106"/>
      <c r="E295" s="106"/>
      <c r="F295" s="106"/>
      <c r="G295" s="108"/>
      <c r="H295" s="108"/>
      <c r="I295" s="108"/>
      <c r="J295" s="108"/>
      <c r="K295" s="95"/>
      <c r="L295" s="96"/>
      <c r="M295" s="55"/>
      <c r="N295" s="85"/>
      <c r="O295" s="85"/>
      <c r="P295" s="37"/>
      <c r="Q295" s="37"/>
      <c r="R295" s="85"/>
      <c r="S295" s="85"/>
      <c r="T295" s="85"/>
      <c r="U295" s="5"/>
      <c r="V295" s="74"/>
      <c r="W295" s="5"/>
      <c r="X295" s="5"/>
      <c r="Y295" s="5"/>
      <c r="Z295" s="75"/>
      <c r="AA295" s="34"/>
      <c r="AB295" s="34"/>
      <c r="AC295" s="34"/>
      <c r="AD295" s="34"/>
      <c r="AE295" s="34"/>
      <c r="AF295" s="34"/>
      <c r="AG295" s="75"/>
      <c r="AH295" s="34"/>
      <c r="AI295" s="34"/>
      <c r="AJ295" s="34"/>
      <c r="AK295" s="34"/>
      <c r="AL295" s="34"/>
      <c r="AM295" s="34"/>
      <c r="AN295" s="75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75"/>
      <c r="BH295" s="34"/>
      <c r="BI295" s="34"/>
      <c r="BJ295" s="34"/>
      <c r="BK295" s="34"/>
      <c r="BL295" s="34"/>
      <c r="BM295" s="34"/>
      <c r="BN295" s="75"/>
      <c r="BO295" s="34"/>
      <c r="BP295" s="34"/>
      <c r="BQ295" s="34"/>
      <c r="BR295" s="34"/>
      <c r="BS295" s="27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Q295" s="34"/>
      <c r="DR295" s="34"/>
      <c r="DS295" s="34"/>
      <c r="DT295" s="34"/>
    </row>
    <row r="296" spans="2:124" s="1" customFormat="1" x14ac:dyDescent="0.25">
      <c r="B296" s="112"/>
      <c r="C296" s="106"/>
      <c r="D296" s="106"/>
      <c r="E296" s="106"/>
      <c r="F296" s="106"/>
      <c r="G296" s="108"/>
      <c r="H296" s="108"/>
      <c r="I296" s="108"/>
      <c r="J296" s="108"/>
      <c r="K296" s="95"/>
      <c r="L296" s="96"/>
      <c r="M296" s="55"/>
      <c r="N296" s="85"/>
      <c r="O296" s="85"/>
      <c r="P296" s="37"/>
      <c r="Q296" s="37"/>
      <c r="R296" s="85"/>
      <c r="S296" s="85"/>
      <c r="T296" s="85"/>
      <c r="U296" s="5"/>
      <c r="V296" s="74"/>
      <c r="W296" s="5"/>
      <c r="X296" s="5"/>
      <c r="Y296" s="5"/>
      <c r="Z296" s="75"/>
      <c r="AA296" s="34"/>
      <c r="AB296" s="34"/>
      <c r="AC296" s="34"/>
      <c r="AD296" s="34"/>
      <c r="AE296" s="34"/>
      <c r="AF296" s="34"/>
      <c r="AG296" s="75"/>
      <c r="AH296" s="34"/>
      <c r="AI296" s="34"/>
      <c r="AJ296" s="34"/>
      <c r="AK296" s="34"/>
      <c r="AL296" s="34"/>
      <c r="AM296" s="34"/>
      <c r="AN296" s="75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75"/>
      <c r="BH296" s="34"/>
      <c r="BI296" s="34"/>
      <c r="BJ296" s="34"/>
      <c r="BK296" s="34"/>
      <c r="BL296" s="34"/>
      <c r="BM296" s="34"/>
      <c r="BN296" s="75"/>
      <c r="BO296" s="34"/>
      <c r="BP296" s="34"/>
      <c r="BQ296" s="34"/>
      <c r="BR296" s="34"/>
      <c r="BS296" s="27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Q296" s="34"/>
      <c r="DR296" s="34"/>
      <c r="DS296" s="34"/>
      <c r="DT296" s="34"/>
    </row>
    <row r="297" spans="2:124" s="1" customFormat="1" x14ac:dyDescent="0.25">
      <c r="B297" s="112"/>
      <c r="C297" s="106"/>
      <c r="D297" s="106"/>
      <c r="E297" s="106"/>
      <c r="F297" s="106"/>
      <c r="G297" s="108"/>
      <c r="H297" s="108"/>
      <c r="I297" s="108"/>
      <c r="J297" s="108"/>
      <c r="K297" s="95"/>
      <c r="L297" s="96"/>
      <c r="M297" s="55"/>
      <c r="N297" s="85"/>
      <c r="O297" s="85"/>
      <c r="P297" s="37"/>
      <c r="Q297" s="37"/>
      <c r="R297" s="85"/>
      <c r="S297" s="85"/>
      <c r="T297" s="85"/>
      <c r="U297" s="5"/>
      <c r="V297" s="74"/>
      <c r="W297" s="5"/>
      <c r="X297" s="5"/>
      <c r="Y297" s="5"/>
      <c r="Z297" s="75"/>
      <c r="AA297" s="34"/>
      <c r="AB297" s="34"/>
      <c r="AC297" s="34"/>
      <c r="AD297" s="34"/>
      <c r="AE297" s="34"/>
      <c r="AF297" s="34"/>
      <c r="AG297" s="75"/>
      <c r="AH297" s="34"/>
      <c r="AI297" s="34"/>
      <c r="AJ297" s="34"/>
      <c r="AK297" s="34"/>
      <c r="AL297" s="34"/>
      <c r="AM297" s="34"/>
      <c r="AN297" s="75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75"/>
      <c r="BH297" s="34"/>
      <c r="BI297" s="34"/>
      <c r="BJ297" s="34"/>
      <c r="BK297" s="34"/>
      <c r="BL297" s="34"/>
      <c r="BM297" s="34"/>
      <c r="BN297" s="75"/>
      <c r="BO297" s="34"/>
      <c r="BP297" s="34"/>
      <c r="BQ297" s="34"/>
      <c r="BR297" s="34"/>
      <c r="BS297" s="27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Q297" s="34"/>
      <c r="DR297" s="34"/>
      <c r="DS297" s="34"/>
      <c r="DT297" s="34"/>
    </row>
    <row r="298" spans="2:124" s="1" customFormat="1" x14ac:dyDescent="0.25">
      <c r="B298" s="112"/>
      <c r="C298" s="106"/>
      <c r="D298" s="106"/>
      <c r="E298" s="106"/>
      <c r="F298" s="106"/>
      <c r="G298" s="108"/>
      <c r="H298" s="108"/>
      <c r="I298" s="108"/>
      <c r="J298" s="108"/>
      <c r="K298" s="95"/>
      <c r="L298" s="96"/>
      <c r="M298" s="55"/>
      <c r="N298" s="85"/>
      <c r="O298" s="85"/>
      <c r="P298" s="37"/>
      <c r="Q298" s="37"/>
      <c r="R298" s="85"/>
      <c r="S298" s="85"/>
      <c r="T298" s="85"/>
      <c r="U298" s="5"/>
      <c r="V298" s="74"/>
      <c r="W298" s="5"/>
      <c r="X298" s="5"/>
      <c r="Y298" s="5"/>
      <c r="Z298" s="75"/>
      <c r="AA298" s="34"/>
      <c r="AB298" s="34"/>
      <c r="AC298" s="34"/>
      <c r="AD298" s="34"/>
      <c r="AE298" s="34"/>
      <c r="AF298" s="34"/>
      <c r="AG298" s="75"/>
      <c r="AH298" s="34"/>
      <c r="AI298" s="34"/>
      <c r="AJ298" s="34"/>
      <c r="AK298" s="34"/>
      <c r="AL298" s="34"/>
      <c r="AM298" s="34"/>
      <c r="AN298" s="75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75"/>
      <c r="BH298" s="34"/>
      <c r="BI298" s="34"/>
      <c r="BJ298" s="34"/>
      <c r="BK298" s="34"/>
      <c r="BL298" s="34"/>
      <c r="BM298" s="34"/>
      <c r="BN298" s="75"/>
      <c r="BO298" s="34"/>
      <c r="BP298" s="34"/>
      <c r="BQ298" s="34"/>
      <c r="BR298" s="34"/>
      <c r="BS298" s="27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Q298" s="34"/>
      <c r="DR298" s="34"/>
      <c r="DS298" s="34"/>
      <c r="DT298" s="34"/>
    </row>
    <row r="299" spans="2:124" s="1" customFormat="1" x14ac:dyDescent="0.25">
      <c r="B299" s="112"/>
      <c r="C299" s="106"/>
      <c r="D299" s="106"/>
      <c r="E299" s="106"/>
      <c r="F299" s="106"/>
      <c r="G299" s="108"/>
      <c r="H299" s="108"/>
      <c r="I299" s="108"/>
      <c r="J299" s="108"/>
      <c r="K299" s="95"/>
      <c r="L299" s="96"/>
      <c r="M299" s="55"/>
      <c r="N299" s="85"/>
      <c r="O299" s="85"/>
      <c r="P299" s="37"/>
      <c r="Q299" s="37"/>
      <c r="R299" s="85"/>
      <c r="S299" s="85"/>
      <c r="T299" s="85"/>
      <c r="U299" s="5"/>
      <c r="V299" s="74"/>
      <c r="W299" s="5"/>
      <c r="X299" s="5"/>
      <c r="Y299" s="5"/>
      <c r="Z299" s="75"/>
      <c r="AA299" s="34"/>
      <c r="AB299" s="34"/>
      <c r="AC299" s="34"/>
      <c r="AD299" s="34"/>
      <c r="AE299" s="34"/>
      <c r="AF299" s="34"/>
      <c r="AG299" s="75"/>
      <c r="AH299" s="34"/>
      <c r="AI299" s="34"/>
      <c r="AJ299" s="34"/>
      <c r="AK299" s="34"/>
      <c r="AL299" s="34"/>
      <c r="AM299" s="34"/>
      <c r="AN299" s="75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75"/>
      <c r="BH299" s="34"/>
      <c r="BI299" s="34"/>
      <c r="BJ299" s="34"/>
      <c r="BK299" s="34"/>
      <c r="BL299" s="34"/>
      <c r="BM299" s="34"/>
      <c r="BN299" s="75"/>
      <c r="BO299" s="34"/>
      <c r="BP299" s="34"/>
      <c r="BQ299" s="34"/>
      <c r="BR299" s="34"/>
      <c r="BS299" s="27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Q299" s="34"/>
      <c r="DR299" s="34"/>
      <c r="DS299" s="34"/>
      <c r="DT299" s="34"/>
    </row>
    <row r="300" spans="2:124" s="1" customFormat="1" x14ac:dyDescent="0.25">
      <c r="B300" s="112"/>
      <c r="C300" s="106"/>
      <c r="D300" s="106"/>
      <c r="E300" s="106"/>
      <c r="F300" s="106"/>
      <c r="G300" s="108"/>
      <c r="H300" s="108"/>
      <c r="I300" s="108"/>
      <c r="J300" s="108"/>
      <c r="K300" s="95"/>
      <c r="L300" s="96"/>
      <c r="M300" s="55"/>
      <c r="N300" s="85"/>
      <c r="O300" s="85"/>
      <c r="P300" s="37"/>
      <c r="Q300" s="37"/>
      <c r="R300" s="85"/>
      <c r="S300" s="85"/>
      <c r="T300" s="85"/>
      <c r="U300" s="5"/>
      <c r="V300" s="74"/>
      <c r="W300" s="5"/>
      <c r="X300" s="5"/>
      <c r="Y300" s="5"/>
      <c r="Z300" s="75"/>
      <c r="AA300" s="34"/>
      <c r="AB300" s="34"/>
      <c r="AC300" s="34"/>
      <c r="AD300" s="34"/>
      <c r="AE300" s="34"/>
      <c r="AF300" s="34"/>
      <c r="AG300" s="75"/>
      <c r="AH300" s="34"/>
      <c r="AI300" s="34"/>
      <c r="AJ300" s="34"/>
      <c r="AK300" s="34"/>
      <c r="AL300" s="34"/>
      <c r="AM300" s="34"/>
      <c r="AN300" s="75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75"/>
      <c r="BH300" s="34"/>
      <c r="BI300" s="34"/>
      <c r="BJ300" s="34"/>
      <c r="BK300" s="34"/>
      <c r="BL300" s="34"/>
      <c r="BM300" s="34"/>
      <c r="BN300" s="75"/>
      <c r="BO300" s="34"/>
      <c r="BP300" s="34"/>
      <c r="BQ300" s="34"/>
      <c r="BR300" s="34"/>
      <c r="BS300" s="27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Q300" s="34"/>
      <c r="DR300" s="34"/>
      <c r="DS300" s="34"/>
      <c r="DT300" s="34"/>
    </row>
    <row r="301" spans="2:124" s="1" customFormat="1" x14ac:dyDescent="0.25">
      <c r="B301" s="112"/>
      <c r="C301" s="106"/>
      <c r="D301" s="106"/>
      <c r="E301" s="106"/>
      <c r="F301" s="106"/>
      <c r="G301" s="108"/>
      <c r="H301" s="108"/>
      <c r="I301" s="108"/>
      <c r="J301" s="108"/>
      <c r="K301" s="95"/>
      <c r="L301" s="96"/>
      <c r="M301" s="55"/>
      <c r="N301" s="85"/>
      <c r="O301" s="85"/>
      <c r="P301" s="37"/>
      <c r="Q301" s="37"/>
      <c r="R301" s="85"/>
      <c r="S301" s="85"/>
      <c r="T301" s="85"/>
      <c r="U301" s="5"/>
      <c r="V301" s="74"/>
      <c r="W301" s="5"/>
      <c r="X301" s="5"/>
      <c r="Y301" s="5"/>
      <c r="Z301" s="75"/>
      <c r="AA301" s="34"/>
      <c r="AB301" s="34"/>
      <c r="AC301" s="34"/>
      <c r="AD301" s="34"/>
      <c r="AE301" s="34"/>
      <c r="AF301" s="34"/>
      <c r="AG301" s="75"/>
      <c r="AH301" s="34"/>
      <c r="AI301" s="34"/>
      <c r="AJ301" s="34"/>
      <c r="AK301" s="34"/>
      <c r="AL301" s="34"/>
      <c r="AM301" s="34"/>
      <c r="AN301" s="75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75"/>
      <c r="BH301" s="34"/>
      <c r="BI301" s="34"/>
      <c r="BJ301" s="34"/>
      <c r="BK301" s="34"/>
      <c r="BL301" s="34"/>
      <c r="BM301" s="34"/>
      <c r="BN301" s="75"/>
      <c r="BO301" s="34"/>
      <c r="BP301" s="34"/>
      <c r="BQ301" s="34"/>
      <c r="BR301" s="34"/>
      <c r="BS301" s="27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Q301" s="34"/>
      <c r="DR301" s="34"/>
      <c r="DS301" s="34"/>
      <c r="DT301" s="34"/>
    </row>
    <row r="302" spans="2:124" s="1" customFormat="1" x14ac:dyDescent="0.25">
      <c r="B302" s="112"/>
      <c r="C302" s="106"/>
      <c r="D302" s="106"/>
      <c r="E302" s="106"/>
      <c r="F302" s="106"/>
      <c r="G302" s="108"/>
      <c r="H302" s="108"/>
      <c r="I302" s="108"/>
      <c r="J302" s="108"/>
      <c r="K302" s="95"/>
      <c r="L302" s="96"/>
      <c r="M302" s="55"/>
      <c r="N302" s="85"/>
      <c r="O302" s="85"/>
      <c r="P302" s="37"/>
      <c r="Q302" s="37"/>
      <c r="R302" s="85"/>
      <c r="S302" s="85"/>
      <c r="T302" s="85"/>
      <c r="U302" s="5"/>
      <c r="V302" s="74"/>
      <c r="W302" s="5"/>
      <c r="X302" s="5"/>
      <c r="Y302" s="5"/>
      <c r="Z302" s="75"/>
      <c r="AA302" s="34"/>
      <c r="AB302" s="34"/>
      <c r="AC302" s="34"/>
      <c r="AD302" s="34"/>
      <c r="AE302" s="34"/>
      <c r="AF302" s="34"/>
      <c r="AG302" s="75"/>
      <c r="AH302" s="34"/>
      <c r="AI302" s="34"/>
      <c r="AJ302" s="34"/>
      <c r="AK302" s="34"/>
      <c r="AL302" s="34"/>
      <c r="AM302" s="34"/>
      <c r="AN302" s="75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75"/>
      <c r="BH302" s="34"/>
      <c r="BI302" s="34"/>
      <c r="BJ302" s="34"/>
      <c r="BK302" s="34"/>
      <c r="BL302" s="34"/>
      <c r="BM302" s="34"/>
      <c r="BN302" s="75"/>
      <c r="BO302" s="34"/>
      <c r="BP302" s="34"/>
      <c r="BQ302" s="34"/>
      <c r="BR302" s="34"/>
      <c r="BS302" s="27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Q302" s="34"/>
      <c r="DR302" s="34"/>
      <c r="DS302" s="34"/>
      <c r="DT302" s="34"/>
    </row>
    <row r="303" spans="2:124" s="1" customFormat="1" x14ac:dyDescent="0.25">
      <c r="B303" s="112"/>
      <c r="C303" s="106"/>
      <c r="D303" s="106"/>
      <c r="E303" s="106"/>
      <c r="F303" s="106"/>
      <c r="G303" s="108"/>
      <c r="H303" s="108"/>
      <c r="I303" s="108"/>
      <c r="J303" s="108"/>
      <c r="K303" s="95"/>
      <c r="L303" s="96"/>
      <c r="M303" s="55"/>
      <c r="N303" s="85"/>
      <c r="O303" s="85"/>
      <c r="P303" s="37"/>
      <c r="Q303" s="37"/>
      <c r="R303" s="85"/>
      <c r="S303" s="85"/>
      <c r="T303" s="85"/>
      <c r="U303" s="5"/>
      <c r="V303" s="74"/>
      <c r="W303" s="5"/>
      <c r="X303" s="5"/>
      <c r="Y303" s="5"/>
      <c r="Z303" s="75"/>
      <c r="AA303" s="34"/>
      <c r="AB303" s="34"/>
      <c r="AC303" s="34"/>
      <c r="AD303" s="34"/>
      <c r="AE303" s="34"/>
      <c r="AF303" s="34"/>
      <c r="AG303" s="75"/>
      <c r="AH303" s="34"/>
      <c r="AI303" s="34"/>
      <c r="AJ303" s="34"/>
      <c r="AK303" s="34"/>
      <c r="AL303" s="34"/>
      <c r="AM303" s="34"/>
      <c r="AN303" s="75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75"/>
      <c r="BH303" s="34"/>
      <c r="BI303" s="34"/>
      <c r="BJ303" s="34"/>
      <c r="BK303" s="34"/>
      <c r="BL303" s="34"/>
      <c r="BM303" s="34"/>
      <c r="BN303" s="75"/>
      <c r="BO303" s="34"/>
      <c r="BP303" s="34"/>
      <c r="BQ303" s="34"/>
      <c r="BR303" s="34"/>
      <c r="BS303" s="27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Q303" s="34"/>
      <c r="DR303" s="34"/>
      <c r="DS303" s="34"/>
      <c r="DT303" s="34"/>
    </row>
    <row r="304" spans="2:124" s="1" customFormat="1" x14ac:dyDescent="0.25">
      <c r="B304" s="112"/>
      <c r="C304" s="106"/>
      <c r="D304" s="106"/>
      <c r="E304" s="106"/>
      <c r="F304" s="106"/>
      <c r="G304" s="108"/>
      <c r="H304" s="108"/>
      <c r="I304" s="108"/>
      <c r="J304" s="108"/>
      <c r="K304" s="95"/>
      <c r="L304" s="96"/>
      <c r="M304" s="55"/>
      <c r="N304" s="85"/>
      <c r="O304" s="85"/>
      <c r="P304" s="37"/>
      <c r="Q304" s="37"/>
      <c r="R304" s="85"/>
      <c r="S304" s="85"/>
      <c r="T304" s="85"/>
      <c r="U304" s="5"/>
      <c r="V304" s="74"/>
      <c r="W304" s="5"/>
      <c r="X304" s="5"/>
      <c r="Y304" s="5"/>
      <c r="Z304" s="75"/>
      <c r="AA304" s="34"/>
      <c r="AB304" s="34"/>
      <c r="AC304" s="34"/>
      <c r="AD304" s="34"/>
      <c r="AE304" s="34"/>
      <c r="AF304" s="34"/>
      <c r="AG304" s="75"/>
      <c r="AH304" s="34"/>
      <c r="AI304" s="34"/>
      <c r="AJ304" s="34"/>
      <c r="AK304" s="34"/>
      <c r="AL304" s="34"/>
      <c r="AM304" s="34"/>
      <c r="AN304" s="75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75"/>
      <c r="BH304" s="34"/>
      <c r="BI304" s="34"/>
      <c r="BJ304" s="34"/>
      <c r="BK304" s="34"/>
      <c r="BL304" s="34"/>
      <c r="BM304" s="34"/>
      <c r="BN304" s="75"/>
      <c r="BO304" s="34"/>
      <c r="BP304" s="34"/>
      <c r="BQ304" s="34"/>
      <c r="BR304" s="34"/>
      <c r="BS304" s="27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Q304" s="34"/>
      <c r="DR304" s="34"/>
      <c r="DS304" s="34"/>
      <c r="DT304" s="34"/>
    </row>
    <row r="305" spans="2:124" s="1" customFormat="1" x14ac:dyDescent="0.25">
      <c r="B305" s="112"/>
      <c r="C305" s="106"/>
      <c r="D305" s="106"/>
      <c r="E305" s="106"/>
      <c r="F305" s="106"/>
      <c r="G305" s="108"/>
      <c r="H305" s="108"/>
      <c r="I305" s="108"/>
      <c r="J305" s="108"/>
      <c r="K305" s="95"/>
      <c r="L305" s="96"/>
      <c r="M305" s="55"/>
      <c r="N305" s="85"/>
      <c r="O305" s="85"/>
      <c r="P305" s="37"/>
      <c r="Q305" s="37"/>
      <c r="R305" s="85"/>
      <c r="S305" s="85"/>
      <c r="T305" s="85"/>
      <c r="U305" s="5"/>
      <c r="V305" s="74"/>
      <c r="W305" s="5"/>
      <c r="X305" s="5"/>
      <c r="Y305" s="5"/>
      <c r="Z305" s="75"/>
      <c r="AA305" s="34"/>
      <c r="AB305" s="34"/>
      <c r="AC305" s="34"/>
      <c r="AD305" s="34"/>
      <c r="AE305" s="34"/>
      <c r="AF305" s="34"/>
      <c r="AG305" s="75"/>
      <c r="AH305" s="34"/>
      <c r="AI305" s="34"/>
      <c r="AJ305" s="34"/>
      <c r="AK305" s="34"/>
      <c r="AL305" s="34"/>
      <c r="AM305" s="34"/>
      <c r="AN305" s="75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75"/>
      <c r="BH305" s="34"/>
      <c r="BI305" s="34"/>
      <c r="BJ305" s="34"/>
      <c r="BK305" s="34"/>
      <c r="BL305" s="34"/>
      <c r="BM305" s="34"/>
      <c r="BN305" s="75"/>
      <c r="BO305" s="34"/>
      <c r="BP305" s="34"/>
      <c r="BQ305" s="34"/>
      <c r="BR305" s="34"/>
      <c r="BS305" s="27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Q305" s="34"/>
      <c r="DR305" s="34"/>
      <c r="DS305" s="34"/>
      <c r="DT305" s="34"/>
    </row>
    <row r="306" spans="2:124" s="1" customFormat="1" x14ac:dyDescent="0.25">
      <c r="B306" s="112"/>
      <c r="C306" s="106"/>
      <c r="D306" s="106"/>
      <c r="E306" s="106"/>
      <c r="F306" s="106"/>
      <c r="G306" s="108"/>
      <c r="H306" s="108"/>
      <c r="I306" s="108"/>
      <c r="J306" s="108"/>
      <c r="K306" s="95"/>
      <c r="L306" s="96"/>
      <c r="M306" s="55"/>
      <c r="N306" s="85"/>
      <c r="O306" s="85"/>
      <c r="P306" s="37"/>
      <c r="Q306" s="37"/>
      <c r="R306" s="85"/>
      <c r="S306" s="85"/>
      <c r="T306" s="85"/>
      <c r="U306" s="5"/>
      <c r="V306" s="74"/>
      <c r="W306" s="5"/>
      <c r="X306" s="5"/>
      <c r="Y306" s="5"/>
      <c r="Z306" s="75"/>
      <c r="AA306" s="34"/>
      <c r="AB306" s="34"/>
      <c r="AC306" s="34"/>
      <c r="AD306" s="34"/>
      <c r="AE306" s="34"/>
      <c r="AF306" s="34"/>
      <c r="AG306" s="75"/>
      <c r="AH306" s="34"/>
      <c r="AI306" s="34"/>
      <c r="AJ306" s="34"/>
      <c r="AK306" s="34"/>
      <c r="AL306" s="34"/>
      <c r="AM306" s="34"/>
      <c r="AN306" s="75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75"/>
      <c r="BH306" s="34"/>
      <c r="BI306" s="34"/>
      <c r="BJ306" s="34"/>
      <c r="BK306" s="34"/>
      <c r="BL306" s="34"/>
      <c r="BM306" s="34"/>
      <c r="BN306" s="75"/>
      <c r="BO306" s="34"/>
      <c r="BP306" s="34"/>
      <c r="BQ306" s="34"/>
      <c r="BR306" s="34"/>
      <c r="BS306" s="27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Q306" s="34"/>
      <c r="DR306" s="34"/>
      <c r="DS306" s="34"/>
      <c r="DT306" s="34"/>
    </row>
    <row r="307" spans="2:124" s="1" customFormat="1" x14ac:dyDescent="0.25">
      <c r="B307" s="112"/>
      <c r="C307" s="106"/>
      <c r="D307" s="106"/>
      <c r="E307" s="106"/>
      <c r="F307" s="106"/>
      <c r="G307" s="108"/>
      <c r="H307" s="108"/>
      <c r="I307" s="108"/>
      <c r="J307" s="108"/>
      <c r="K307" s="95"/>
      <c r="L307" s="96"/>
      <c r="M307" s="55"/>
      <c r="N307" s="85"/>
      <c r="O307" s="85"/>
      <c r="P307" s="37"/>
      <c r="Q307" s="37"/>
      <c r="R307" s="85"/>
      <c r="S307" s="85"/>
      <c r="T307" s="85"/>
      <c r="U307" s="5"/>
      <c r="V307" s="74"/>
      <c r="W307" s="5"/>
      <c r="X307" s="5"/>
      <c r="Y307" s="5"/>
      <c r="Z307" s="75"/>
      <c r="AA307" s="34"/>
      <c r="AB307" s="34"/>
      <c r="AC307" s="34"/>
      <c r="AD307" s="34"/>
      <c r="AE307" s="34"/>
      <c r="AF307" s="34"/>
      <c r="AG307" s="75"/>
      <c r="AH307" s="34"/>
      <c r="AI307" s="34"/>
      <c r="AJ307" s="34"/>
      <c r="AK307" s="34"/>
      <c r="AL307" s="34"/>
      <c r="AM307" s="34"/>
      <c r="AN307" s="75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75"/>
      <c r="BH307" s="34"/>
      <c r="BI307" s="34"/>
      <c r="BJ307" s="34"/>
      <c r="BK307" s="34"/>
      <c r="BL307" s="34"/>
      <c r="BM307" s="34"/>
      <c r="BN307" s="75"/>
      <c r="BO307" s="34"/>
      <c r="BP307" s="34"/>
      <c r="BQ307" s="34"/>
      <c r="BR307" s="34"/>
      <c r="BS307" s="27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Q307" s="34"/>
      <c r="DR307" s="34"/>
      <c r="DS307" s="34"/>
      <c r="DT307" s="34"/>
    </row>
    <row r="308" spans="2:124" s="1" customFormat="1" x14ac:dyDescent="0.25">
      <c r="B308" s="112"/>
      <c r="C308" s="106"/>
      <c r="D308" s="106"/>
      <c r="E308" s="106"/>
      <c r="F308" s="106"/>
      <c r="G308" s="108"/>
      <c r="H308" s="108"/>
      <c r="I308" s="108"/>
      <c r="J308" s="108"/>
      <c r="K308" s="95"/>
      <c r="L308" s="96"/>
      <c r="M308" s="55"/>
      <c r="N308" s="85"/>
      <c r="O308" s="85"/>
      <c r="P308" s="37"/>
      <c r="Q308" s="37"/>
      <c r="R308" s="85"/>
      <c r="S308" s="85"/>
      <c r="T308" s="85"/>
      <c r="U308" s="5"/>
      <c r="V308" s="74"/>
      <c r="W308" s="5"/>
      <c r="X308" s="5"/>
      <c r="Y308" s="5"/>
      <c r="Z308" s="75"/>
      <c r="AA308" s="34"/>
      <c r="AB308" s="34"/>
      <c r="AC308" s="34"/>
      <c r="AD308" s="34"/>
      <c r="AE308" s="34"/>
      <c r="AF308" s="34"/>
      <c r="AG308" s="75"/>
      <c r="AH308" s="34"/>
      <c r="AI308" s="34"/>
      <c r="AJ308" s="34"/>
      <c r="AK308" s="34"/>
      <c r="AL308" s="34"/>
      <c r="AM308" s="34"/>
      <c r="AN308" s="75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75"/>
      <c r="BH308" s="34"/>
      <c r="BI308" s="34"/>
      <c r="BJ308" s="34"/>
      <c r="BK308" s="34"/>
      <c r="BL308" s="34"/>
      <c r="BM308" s="34"/>
      <c r="BN308" s="75"/>
      <c r="BO308" s="34"/>
      <c r="BP308" s="34"/>
      <c r="BQ308" s="34"/>
      <c r="BR308" s="34"/>
      <c r="BS308" s="27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Q308" s="34"/>
      <c r="DR308" s="34"/>
      <c r="DS308" s="34"/>
      <c r="DT308" s="34"/>
    </row>
    <row r="309" spans="2:124" s="1" customFormat="1" x14ac:dyDescent="0.25">
      <c r="B309" s="112"/>
      <c r="C309" s="106"/>
      <c r="D309" s="106"/>
      <c r="E309" s="106"/>
      <c r="F309" s="106"/>
      <c r="G309" s="108"/>
      <c r="H309" s="108"/>
      <c r="I309" s="108"/>
      <c r="J309" s="108"/>
      <c r="K309" s="95"/>
      <c r="L309" s="96"/>
      <c r="M309" s="55"/>
      <c r="N309" s="85"/>
      <c r="O309" s="85"/>
      <c r="P309" s="37"/>
      <c r="Q309" s="37"/>
      <c r="R309" s="85"/>
      <c r="S309" s="85"/>
      <c r="T309" s="85"/>
      <c r="U309" s="5"/>
      <c r="V309" s="74"/>
      <c r="W309" s="5"/>
      <c r="X309" s="5"/>
      <c r="Y309" s="5"/>
      <c r="Z309" s="75"/>
      <c r="AA309" s="34"/>
      <c r="AB309" s="34"/>
      <c r="AC309" s="34"/>
      <c r="AD309" s="34"/>
      <c r="AE309" s="34"/>
      <c r="AF309" s="34"/>
      <c r="AG309" s="75"/>
      <c r="AH309" s="34"/>
      <c r="AI309" s="34"/>
      <c r="AJ309" s="34"/>
      <c r="AK309" s="34"/>
      <c r="AL309" s="34"/>
      <c r="AM309" s="34"/>
      <c r="AN309" s="75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75"/>
      <c r="BH309" s="34"/>
      <c r="BI309" s="34"/>
      <c r="BJ309" s="34"/>
      <c r="BK309" s="34"/>
      <c r="BL309" s="34"/>
      <c r="BM309" s="34"/>
      <c r="BN309" s="75"/>
      <c r="BO309" s="34"/>
      <c r="BP309" s="34"/>
      <c r="BQ309" s="34"/>
      <c r="BR309" s="34"/>
      <c r="BS309" s="27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Q309" s="34"/>
      <c r="DR309" s="34"/>
      <c r="DS309" s="34"/>
      <c r="DT309" s="34"/>
    </row>
    <row r="310" spans="2:124" s="1" customFormat="1" x14ac:dyDescent="0.25">
      <c r="B310" s="112"/>
      <c r="C310" s="106"/>
      <c r="D310" s="106"/>
      <c r="E310" s="106"/>
      <c r="F310" s="106"/>
      <c r="G310" s="108"/>
      <c r="H310" s="108"/>
      <c r="I310" s="108"/>
      <c r="J310" s="108"/>
      <c r="K310" s="95"/>
      <c r="L310" s="96"/>
      <c r="M310" s="55"/>
      <c r="N310" s="85"/>
      <c r="O310" s="85"/>
      <c r="P310" s="37"/>
      <c r="Q310" s="37"/>
      <c r="R310" s="85"/>
      <c r="S310" s="85"/>
      <c r="T310" s="85"/>
      <c r="U310" s="5"/>
      <c r="V310" s="74"/>
      <c r="W310" s="5"/>
      <c r="X310" s="5"/>
      <c r="Y310" s="5"/>
      <c r="Z310" s="75"/>
      <c r="AA310" s="34"/>
      <c r="AB310" s="34"/>
      <c r="AC310" s="34"/>
      <c r="AD310" s="34"/>
      <c r="AE310" s="34"/>
      <c r="AF310" s="34"/>
      <c r="AG310" s="75"/>
      <c r="AH310" s="34"/>
      <c r="AI310" s="34"/>
      <c r="AJ310" s="34"/>
      <c r="AK310" s="34"/>
      <c r="AL310" s="34"/>
      <c r="AM310" s="34"/>
      <c r="AN310" s="75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75"/>
      <c r="BH310" s="34"/>
      <c r="BI310" s="34"/>
      <c r="BJ310" s="34"/>
      <c r="BK310" s="34"/>
      <c r="BL310" s="34"/>
      <c r="BM310" s="34"/>
      <c r="BN310" s="75"/>
      <c r="BO310" s="34"/>
      <c r="BP310" s="34"/>
      <c r="BQ310" s="34"/>
      <c r="BR310" s="34"/>
      <c r="BS310" s="27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Q310" s="34"/>
      <c r="DR310" s="34"/>
      <c r="DS310" s="34"/>
      <c r="DT310" s="34"/>
    </row>
    <row r="311" spans="2:124" s="1" customFormat="1" x14ac:dyDescent="0.25">
      <c r="B311" s="112"/>
      <c r="C311" s="106"/>
      <c r="D311" s="106"/>
      <c r="E311" s="106"/>
      <c r="F311" s="106"/>
      <c r="G311" s="108"/>
      <c r="H311" s="108"/>
      <c r="I311" s="108"/>
      <c r="J311" s="108"/>
      <c r="K311" s="95"/>
      <c r="L311" s="96"/>
      <c r="M311" s="55"/>
      <c r="N311" s="85"/>
      <c r="O311" s="85"/>
      <c r="P311" s="37"/>
      <c r="Q311" s="37"/>
      <c r="R311" s="85"/>
      <c r="S311" s="85"/>
      <c r="T311" s="85"/>
      <c r="U311" s="5"/>
      <c r="V311" s="74"/>
      <c r="W311" s="5"/>
      <c r="X311" s="5"/>
      <c r="Y311" s="5"/>
      <c r="Z311" s="75"/>
      <c r="AA311" s="34"/>
      <c r="AB311" s="34"/>
      <c r="AC311" s="34"/>
      <c r="AD311" s="34"/>
      <c r="AE311" s="34"/>
      <c r="AF311" s="34"/>
      <c r="AG311" s="75"/>
      <c r="AH311" s="34"/>
      <c r="AI311" s="34"/>
      <c r="AJ311" s="34"/>
      <c r="AK311" s="34"/>
      <c r="AL311" s="34"/>
      <c r="AM311" s="34"/>
      <c r="AN311" s="75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75"/>
      <c r="BH311" s="34"/>
      <c r="BI311" s="34"/>
      <c r="BJ311" s="34"/>
      <c r="BK311" s="34"/>
      <c r="BL311" s="34"/>
      <c r="BM311" s="34"/>
      <c r="BN311" s="75"/>
      <c r="BO311" s="34"/>
      <c r="BP311" s="34"/>
      <c r="BQ311" s="34"/>
      <c r="BR311" s="34"/>
      <c r="BS311" s="27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Q311" s="34"/>
      <c r="DR311" s="34"/>
      <c r="DS311" s="34"/>
      <c r="DT311" s="34"/>
    </row>
    <row r="312" spans="2:124" s="1" customFormat="1" x14ac:dyDescent="0.25">
      <c r="B312" s="112"/>
      <c r="C312" s="106"/>
      <c r="D312" s="106"/>
      <c r="E312" s="106"/>
      <c r="F312" s="106"/>
      <c r="G312" s="108"/>
      <c r="H312" s="108"/>
      <c r="I312" s="108"/>
      <c r="J312" s="108"/>
      <c r="K312" s="95"/>
      <c r="L312" s="96"/>
      <c r="M312" s="55"/>
      <c r="N312" s="85"/>
      <c r="O312" s="85"/>
      <c r="P312" s="37"/>
      <c r="Q312" s="37"/>
      <c r="R312" s="85"/>
      <c r="S312" s="85"/>
      <c r="T312" s="85"/>
      <c r="U312" s="5"/>
      <c r="V312" s="74"/>
      <c r="W312" s="5"/>
      <c r="X312" s="5"/>
      <c r="Y312" s="5"/>
      <c r="Z312" s="75"/>
      <c r="AA312" s="34"/>
      <c r="AB312" s="34"/>
      <c r="AC312" s="34"/>
      <c r="AD312" s="34"/>
      <c r="AE312" s="34"/>
      <c r="AF312" s="34"/>
      <c r="AG312" s="75"/>
      <c r="AH312" s="34"/>
      <c r="AI312" s="34"/>
      <c r="AJ312" s="34"/>
      <c r="AK312" s="34"/>
      <c r="AL312" s="34"/>
      <c r="AM312" s="34"/>
      <c r="AN312" s="75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75"/>
      <c r="BH312" s="34"/>
      <c r="BI312" s="34"/>
      <c r="BJ312" s="34"/>
      <c r="BK312" s="34"/>
      <c r="BL312" s="34"/>
      <c r="BM312" s="34"/>
      <c r="BN312" s="75"/>
      <c r="BO312" s="34"/>
      <c r="BP312" s="34"/>
      <c r="BQ312" s="34"/>
      <c r="BR312" s="34"/>
      <c r="BS312" s="27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Q312" s="34"/>
      <c r="DR312" s="34"/>
      <c r="DS312" s="34"/>
      <c r="DT312" s="34"/>
    </row>
    <row r="313" spans="2:124" s="1" customFormat="1" x14ac:dyDescent="0.25">
      <c r="B313" s="112"/>
      <c r="C313" s="106"/>
      <c r="D313" s="106"/>
      <c r="E313" s="106"/>
      <c r="F313" s="106"/>
      <c r="G313" s="108"/>
      <c r="H313" s="108"/>
      <c r="I313" s="108"/>
      <c r="J313" s="108"/>
      <c r="K313" s="95"/>
      <c r="L313" s="96"/>
      <c r="M313" s="55"/>
      <c r="N313" s="85"/>
      <c r="O313" s="85"/>
      <c r="P313" s="37"/>
      <c r="Q313" s="37"/>
      <c r="R313" s="85"/>
      <c r="S313" s="85"/>
      <c r="T313" s="85"/>
      <c r="U313" s="5"/>
      <c r="V313" s="74"/>
      <c r="W313" s="5"/>
      <c r="X313" s="5"/>
      <c r="Y313" s="5"/>
      <c r="Z313" s="75"/>
      <c r="AA313" s="34"/>
      <c r="AB313" s="34"/>
      <c r="AC313" s="34"/>
      <c r="AD313" s="34"/>
      <c r="AE313" s="34"/>
      <c r="AF313" s="34"/>
      <c r="AG313" s="75"/>
      <c r="AH313" s="34"/>
      <c r="AI313" s="34"/>
      <c r="AJ313" s="34"/>
      <c r="AK313" s="34"/>
      <c r="AL313" s="34"/>
      <c r="AM313" s="34"/>
      <c r="AN313" s="75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75"/>
      <c r="BH313" s="34"/>
      <c r="BI313" s="34"/>
      <c r="BJ313" s="34"/>
      <c r="BK313" s="34"/>
      <c r="BL313" s="34"/>
      <c r="BM313" s="34"/>
      <c r="BN313" s="75"/>
      <c r="BO313" s="34"/>
      <c r="BP313" s="34"/>
      <c r="BQ313" s="34"/>
      <c r="BR313" s="34"/>
      <c r="BS313" s="27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Q313" s="34"/>
      <c r="DR313" s="34"/>
      <c r="DS313" s="34"/>
      <c r="DT313" s="34"/>
    </row>
    <row r="314" spans="2:124" s="1" customFormat="1" x14ac:dyDescent="0.25">
      <c r="B314" s="112"/>
      <c r="C314" s="106"/>
      <c r="D314" s="106"/>
      <c r="E314" s="106"/>
      <c r="F314" s="106"/>
      <c r="G314" s="108"/>
      <c r="H314" s="108"/>
      <c r="I314" s="108"/>
      <c r="J314" s="108"/>
      <c r="K314" s="95"/>
      <c r="L314" s="96"/>
      <c r="M314" s="55"/>
      <c r="N314" s="85"/>
      <c r="O314" s="85"/>
      <c r="P314" s="37"/>
      <c r="Q314" s="37"/>
      <c r="R314" s="85"/>
      <c r="S314" s="85"/>
      <c r="T314" s="85"/>
      <c r="U314" s="5"/>
      <c r="V314" s="74"/>
      <c r="W314" s="5"/>
      <c r="X314" s="5"/>
      <c r="Y314" s="5"/>
      <c r="Z314" s="75"/>
      <c r="AA314" s="34"/>
      <c r="AB314" s="34"/>
      <c r="AC314" s="34"/>
      <c r="AD314" s="34"/>
      <c r="AE314" s="34"/>
      <c r="AF314" s="34"/>
      <c r="AG314" s="75"/>
      <c r="AH314" s="34"/>
      <c r="AI314" s="34"/>
      <c r="AJ314" s="34"/>
      <c r="AK314" s="34"/>
      <c r="AL314" s="34"/>
      <c r="AM314" s="34"/>
      <c r="AN314" s="75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75"/>
      <c r="BH314" s="34"/>
      <c r="BI314" s="34"/>
      <c r="BJ314" s="34"/>
      <c r="BK314" s="34"/>
      <c r="BL314" s="34"/>
      <c r="BM314" s="34"/>
      <c r="BN314" s="75"/>
      <c r="BO314" s="34"/>
      <c r="BP314" s="34"/>
      <c r="BQ314" s="34"/>
      <c r="BR314" s="34"/>
      <c r="BS314" s="27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Q314" s="34"/>
      <c r="DR314" s="34"/>
      <c r="DS314" s="34"/>
      <c r="DT314" s="34"/>
    </row>
    <row r="315" spans="2:124" s="1" customFormat="1" x14ac:dyDescent="0.25">
      <c r="B315" s="112"/>
      <c r="C315" s="106"/>
      <c r="D315" s="106"/>
      <c r="E315" s="106"/>
      <c r="F315" s="106"/>
      <c r="G315" s="108"/>
      <c r="H315" s="108"/>
      <c r="I315" s="108"/>
      <c r="J315" s="108"/>
      <c r="K315" s="95"/>
      <c r="L315" s="96"/>
      <c r="M315" s="55"/>
      <c r="N315" s="85"/>
      <c r="O315" s="85"/>
      <c r="P315" s="37"/>
      <c r="Q315" s="37"/>
      <c r="R315" s="85"/>
      <c r="S315" s="85"/>
      <c r="T315" s="85"/>
      <c r="U315" s="5"/>
      <c r="V315" s="74"/>
      <c r="W315" s="5"/>
      <c r="X315" s="5"/>
      <c r="Y315" s="5"/>
      <c r="Z315" s="75"/>
      <c r="AA315" s="34"/>
      <c r="AB315" s="34"/>
      <c r="AC315" s="34"/>
      <c r="AD315" s="34"/>
      <c r="AE315" s="34"/>
      <c r="AF315" s="34"/>
      <c r="AG315" s="75"/>
      <c r="AH315" s="34"/>
      <c r="AI315" s="34"/>
      <c r="AJ315" s="34"/>
      <c r="AK315" s="34"/>
      <c r="AL315" s="34"/>
      <c r="AM315" s="34"/>
      <c r="AN315" s="75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75"/>
      <c r="BH315" s="34"/>
      <c r="BI315" s="34"/>
      <c r="BJ315" s="34"/>
      <c r="BK315" s="34"/>
      <c r="BL315" s="34"/>
      <c r="BM315" s="34"/>
      <c r="BN315" s="75"/>
      <c r="BO315" s="34"/>
      <c r="BP315" s="34"/>
      <c r="BQ315" s="34"/>
      <c r="BR315" s="34"/>
      <c r="BS315" s="27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Q315" s="34"/>
      <c r="DR315" s="34"/>
      <c r="DS315" s="34"/>
      <c r="DT315" s="34"/>
    </row>
    <row r="316" spans="2:124" s="1" customFormat="1" x14ac:dyDescent="0.25">
      <c r="B316" s="112"/>
      <c r="C316" s="106"/>
      <c r="D316" s="106"/>
      <c r="E316" s="106"/>
      <c r="F316" s="106"/>
      <c r="G316" s="108"/>
      <c r="H316" s="108"/>
      <c r="I316" s="108"/>
      <c r="J316" s="108"/>
      <c r="K316" s="95"/>
      <c r="L316" s="96"/>
      <c r="M316" s="55"/>
      <c r="N316" s="85"/>
      <c r="O316" s="85"/>
      <c r="P316" s="37"/>
      <c r="Q316" s="37"/>
      <c r="R316" s="85"/>
      <c r="S316" s="85"/>
      <c r="T316" s="85"/>
      <c r="U316" s="5"/>
      <c r="V316" s="74"/>
      <c r="W316" s="5"/>
      <c r="X316" s="5"/>
      <c r="Y316" s="5"/>
      <c r="Z316" s="75"/>
      <c r="AA316" s="34"/>
      <c r="AB316" s="34"/>
      <c r="AC316" s="34"/>
      <c r="AD316" s="34"/>
      <c r="AE316" s="34"/>
      <c r="AF316" s="34"/>
      <c r="AG316" s="75"/>
      <c r="AH316" s="34"/>
      <c r="AI316" s="34"/>
      <c r="AJ316" s="34"/>
      <c r="AK316" s="34"/>
      <c r="AL316" s="34"/>
      <c r="AM316" s="34"/>
      <c r="AN316" s="75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75"/>
      <c r="BH316" s="34"/>
      <c r="BI316" s="34"/>
      <c r="BJ316" s="34"/>
      <c r="BK316" s="34"/>
      <c r="BL316" s="34"/>
      <c r="BM316" s="34"/>
      <c r="BN316" s="75"/>
      <c r="BO316" s="34"/>
      <c r="BP316" s="34"/>
      <c r="BQ316" s="34"/>
      <c r="BR316" s="34"/>
      <c r="BS316" s="27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Q316" s="34"/>
      <c r="DR316" s="34"/>
      <c r="DS316" s="34"/>
      <c r="DT316" s="34"/>
    </row>
    <row r="317" spans="2:124" s="1" customFormat="1" x14ac:dyDescent="0.25">
      <c r="B317" s="112"/>
      <c r="C317" s="106"/>
      <c r="D317" s="106"/>
      <c r="E317" s="106"/>
      <c r="F317" s="106"/>
      <c r="G317" s="108"/>
      <c r="H317" s="108"/>
      <c r="I317" s="108"/>
      <c r="J317" s="108"/>
      <c r="K317" s="95"/>
      <c r="L317" s="96"/>
      <c r="M317" s="55"/>
      <c r="N317" s="85"/>
      <c r="O317" s="85"/>
      <c r="P317" s="37"/>
      <c r="Q317" s="37"/>
      <c r="R317" s="85"/>
      <c r="S317" s="85"/>
      <c r="T317" s="85"/>
      <c r="U317" s="5"/>
      <c r="V317" s="74"/>
      <c r="W317" s="5"/>
      <c r="X317" s="5"/>
      <c r="Y317" s="5"/>
      <c r="Z317" s="75"/>
      <c r="AA317" s="34"/>
      <c r="AB317" s="34"/>
      <c r="AC317" s="34"/>
      <c r="AD317" s="34"/>
      <c r="AE317" s="34"/>
      <c r="AF317" s="34"/>
      <c r="AG317" s="75"/>
      <c r="AH317" s="34"/>
      <c r="AI317" s="34"/>
      <c r="AJ317" s="34"/>
      <c r="AK317" s="34"/>
      <c r="AL317" s="34"/>
      <c r="AM317" s="34"/>
      <c r="AN317" s="75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75"/>
      <c r="BH317" s="34"/>
      <c r="BI317" s="34"/>
      <c r="BJ317" s="34"/>
      <c r="BK317" s="34"/>
      <c r="BL317" s="34"/>
      <c r="BM317" s="34"/>
      <c r="BN317" s="75"/>
      <c r="BO317" s="34"/>
      <c r="BP317" s="34"/>
      <c r="BQ317" s="34"/>
      <c r="BR317" s="34"/>
      <c r="BS317" s="27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Q317" s="34"/>
      <c r="DR317" s="34"/>
      <c r="DS317" s="34"/>
      <c r="DT317" s="34"/>
    </row>
    <row r="318" spans="2:124" s="1" customFormat="1" x14ac:dyDescent="0.25">
      <c r="B318" s="112"/>
      <c r="C318" s="106"/>
      <c r="D318" s="106"/>
      <c r="E318" s="106"/>
      <c r="F318" s="106"/>
      <c r="G318" s="108"/>
      <c r="H318" s="108"/>
      <c r="I318" s="108"/>
      <c r="J318" s="108"/>
      <c r="K318" s="95"/>
      <c r="L318" s="96"/>
      <c r="M318" s="55"/>
      <c r="N318" s="85"/>
      <c r="O318" s="85"/>
      <c r="P318" s="37"/>
      <c r="Q318" s="37"/>
      <c r="R318" s="85"/>
      <c r="S318" s="85"/>
      <c r="T318" s="85"/>
      <c r="U318" s="5"/>
      <c r="V318" s="74"/>
      <c r="W318" s="5"/>
      <c r="X318" s="5"/>
      <c r="Y318" s="5"/>
      <c r="Z318" s="75"/>
      <c r="AA318" s="34"/>
      <c r="AB318" s="34"/>
      <c r="AC318" s="34"/>
      <c r="AD318" s="34"/>
      <c r="AE318" s="34"/>
      <c r="AF318" s="34"/>
      <c r="AG318" s="75"/>
      <c r="AH318" s="34"/>
      <c r="AI318" s="34"/>
      <c r="AJ318" s="34"/>
      <c r="AK318" s="34"/>
      <c r="AL318" s="34"/>
      <c r="AM318" s="34"/>
      <c r="AN318" s="75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75"/>
      <c r="BH318" s="34"/>
      <c r="BI318" s="34"/>
      <c r="BJ318" s="34"/>
      <c r="BK318" s="34"/>
      <c r="BL318" s="34"/>
      <c r="BM318" s="34"/>
      <c r="BN318" s="75"/>
      <c r="BO318" s="34"/>
      <c r="BP318" s="34"/>
      <c r="BQ318" s="34"/>
      <c r="BR318" s="34"/>
      <c r="BS318" s="27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Q318" s="34"/>
      <c r="DR318" s="34"/>
      <c r="DS318" s="34"/>
      <c r="DT318" s="34"/>
    </row>
    <row r="319" spans="2:124" s="1" customFormat="1" x14ac:dyDescent="0.25">
      <c r="B319" s="112"/>
      <c r="C319" s="106"/>
      <c r="D319" s="106"/>
      <c r="E319" s="106"/>
      <c r="F319" s="106"/>
      <c r="G319" s="108"/>
      <c r="H319" s="108"/>
      <c r="I319" s="108"/>
      <c r="J319" s="108"/>
      <c r="K319" s="95"/>
      <c r="L319" s="96"/>
      <c r="M319" s="55"/>
      <c r="N319" s="85"/>
      <c r="O319" s="85"/>
      <c r="P319" s="37"/>
      <c r="Q319" s="37"/>
      <c r="R319" s="85"/>
      <c r="S319" s="85"/>
      <c r="T319" s="85"/>
      <c r="U319" s="5"/>
      <c r="V319" s="74"/>
      <c r="W319" s="5"/>
      <c r="X319" s="5"/>
      <c r="Y319" s="5"/>
      <c r="Z319" s="75"/>
      <c r="AA319" s="34"/>
      <c r="AB319" s="34"/>
      <c r="AC319" s="34"/>
      <c r="AD319" s="34"/>
      <c r="AE319" s="34"/>
      <c r="AF319" s="34"/>
      <c r="AG319" s="75"/>
      <c r="AH319" s="34"/>
      <c r="AI319" s="34"/>
      <c r="AJ319" s="34"/>
      <c r="AK319" s="34"/>
      <c r="AL319" s="34"/>
      <c r="AM319" s="34"/>
      <c r="AN319" s="75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75"/>
      <c r="BH319" s="34"/>
      <c r="BI319" s="34"/>
      <c r="BJ319" s="34"/>
      <c r="BK319" s="34"/>
      <c r="BL319" s="34"/>
      <c r="BM319" s="34"/>
      <c r="BN319" s="75"/>
      <c r="BO319" s="34"/>
      <c r="BP319" s="34"/>
      <c r="BQ319" s="34"/>
      <c r="BR319" s="34"/>
      <c r="BS319" s="27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Q319" s="34"/>
      <c r="DR319" s="34"/>
      <c r="DS319" s="34"/>
      <c r="DT319" s="34"/>
    </row>
    <row r="320" spans="2:124" s="1" customFormat="1" x14ac:dyDescent="0.25">
      <c r="B320" s="112"/>
      <c r="C320" s="106"/>
      <c r="D320" s="106"/>
      <c r="E320" s="106"/>
      <c r="F320" s="106"/>
      <c r="G320" s="108"/>
      <c r="H320" s="108"/>
      <c r="I320" s="108"/>
      <c r="J320" s="108"/>
      <c r="K320" s="95"/>
      <c r="L320" s="96"/>
      <c r="M320" s="55"/>
      <c r="N320" s="85"/>
      <c r="O320" s="85"/>
      <c r="P320" s="37"/>
      <c r="Q320" s="37"/>
      <c r="R320" s="85"/>
      <c r="S320" s="85"/>
      <c r="T320" s="85"/>
      <c r="U320" s="5"/>
      <c r="V320" s="74"/>
      <c r="W320" s="5"/>
      <c r="X320" s="5"/>
      <c r="Y320" s="5"/>
      <c r="Z320" s="75"/>
      <c r="AA320" s="34"/>
      <c r="AB320" s="34"/>
      <c r="AC320" s="34"/>
      <c r="AD320" s="34"/>
      <c r="AE320" s="34"/>
      <c r="AF320" s="34"/>
      <c r="AG320" s="75"/>
      <c r="AH320" s="34"/>
      <c r="AI320" s="34"/>
      <c r="AJ320" s="34"/>
      <c r="AK320" s="34"/>
      <c r="AL320" s="34"/>
      <c r="AM320" s="34"/>
      <c r="AN320" s="75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75"/>
      <c r="BH320" s="34"/>
      <c r="BI320" s="34"/>
      <c r="BJ320" s="34"/>
      <c r="BK320" s="34"/>
      <c r="BL320" s="34"/>
      <c r="BM320" s="34"/>
      <c r="BN320" s="75"/>
      <c r="BO320" s="34"/>
      <c r="BP320" s="34"/>
      <c r="BQ320" s="34"/>
      <c r="BR320" s="34"/>
      <c r="BS320" s="27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Q320" s="34"/>
      <c r="DR320" s="34"/>
      <c r="DS320" s="34"/>
      <c r="DT320" s="34"/>
    </row>
    <row r="321" spans="2:124" s="1" customFormat="1" x14ac:dyDescent="0.25">
      <c r="B321" s="112"/>
      <c r="C321" s="106"/>
      <c r="D321" s="106"/>
      <c r="E321" s="106"/>
      <c r="F321" s="106"/>
      <c r="G321" s="108"/>
      <c r="H321" s="108"/>
      <c r="I321" s="108"/>
      <c r="J321" s="108"/>
      <c r="K321" s="95"/>
      <c r="L321" s="96"/>
      <c r="M321" s="55"/>
      <c r="N321" s="85"/>
      <c r="O321" s="85"/>
      <c r="P321" s="37"/>
      <c r="Q321" s="37"/>
      <c r="R321" s="85"/>
      <c r="S321" s="85"/>
      <c r="T321" s="85"/>
      <c r="U321" s="5"/>
      <c r="V321" s="74"/>
      <c r="W321" s="5"/>
      <c r="X321" s="5"/>
      <c r="Y321" s="5"/>
      <c r="Z321" s="75"/>
      <c r="AA321" s="34"/>
      <c r="AB321" s="34"/>
      <c r="AC321" s="34"/>
      <c r="AD321" s="34"/>
      <c r="AE321" s="34"/>
      <c r="AF321" s="34"/>
      <c r="AG321" s="75"/>
      <c r="AH321" s="34"/>
      <c r="AI321" s="34"/>
      <c r="AJ321" s="34"/>
      <c r="AK321" s="34"/>
      <c r="AL321" s="34"/>
      <c r="AM321" s="34"/>
      <c r="AN321" s="75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75"/>
      <c r="BH321" s="34"/>
      <c r="BI321" s="34"/>
      <c r="BJ321" s="34"/>
      <c r="BK321" s="34"/>
      <c r="BL321" s="34"/>
      <c r="BM321" s="34"/>
      <c r="BN321" s="75"/>
      <c r="BO321" s="34"/>
      <c r="BP321" s="34"/>
      <c r="BQ321" s="34"/>
      <c r="BR321" s="34"/>
      <c r="BS321" s="27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Q321" s="34"/>
      <c r="DR321" s="34"/>
      <c r="DS321" s="34"/>
      <c r="DT321" s="34"/>
    </row>
    <row r="322" spans="2:124" s="1" customFormat="1" x14ac:dyDescent="0.25">
      <c r="B322" s="112"/>
      <c r="C322" s="106"/>
      <c r="D322" s="106"/>
      <c r="E322" s="106"/>
      <c r="F322" s="106"/>
      <c r="G322" s="108"/>
      <c r="H322" s="108"/>
      <c r="I322" s="108"/>
      <c r="J322" s="108"/>
      <c r="K322" s="95"/>
      <c r="L322" s="96"/>
      <c r="M322" s="55"/>
      <c r="N322" s="85"/>
      <c r="O322" s="85"/>
      <c r="P322" s="37"/>
      <c r="Q322" s="37"/>
      <c r="R322" s="85"/>
      <c r="S322" s="85"/>
      <c r="T322" s="85"/>
      <c r="U322" s="5"/>
      <c r="V322" s="74"/>
      <c r="W322" s="5"/>
      <c r="X322" s="5"/>
      <c r="Y322" s="5"/>
      <c r="Z322" s="75"/>
      <c r="AA322" s="34"/>
      <c r="AB322" s="34"/>
      <c r="AC322" s="34"/>
      <c r="AD322" s="34"/>
      <c r="AE322" s="34"/>
      <c r="AF322" s="34"/>
      <c r="AG322" s="75"/>
      <c r="AH322" s="34"/>
      <c r="AI322" s="34"/>
      <c r="AJ322" s="34"/>
      <c r="AK322" s="34"/>
      <c r="AL322" s="34"/>
      <c r="AM322" s="34"/>
      <c r="AN322" s="75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75"/>
      <c r="BH322" s="34"/>
      <c r="BI322" s="34"/>
      <c r="BJ322" s="34"/>
      <c r="BK322" s="34"/>
      <c r="BL322" s="34"/>
      <c r="BM322" s="34"/>
      <c r="BN322" s="75"/>
      <c r="BO322" s="34"/>
      <c r="BP322" s="34"/>
      <c r="BQ322" s="34"/>
      <c r="BR322" s="34"/>
      <c r="BS322" s="27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Q322" s="34"/>
      <c r="DR322" s="34"/>
      <c r="DS322" s="34"/>
      <c r="DT322" s="34"/>
    </row>
    <row r="323" spans="2:124" s="1" customFormat="1" x14ac:dyDescent="0.25">
      <c r="B323" s="112"/>
      <c r="C323" s="106"/>
      <c r="D323" s="106"/>
      <c r="E323" s="106"/>
      <c r="F323" s="106"/>
      <c r="G323" s="108"/>
      <c r="H323" s="108"/>
      <c r="I323" s="108"/>
      <c r="J323" s="108"/>
      <c r="K323" s="95"/>
      <c r="L323" s="96"/>
      <c r="M323" s="55"/>
      <c r="N323" s="85"/>
      <c r="O323" s="85"/>
      <c r="P323" s="37"/>
      <c r="Q323" s="37"/>
      <c r="R323" s="85"/>
      <c r="S323" s="85"/>
      <c r="T323" s="85"/>
      <c r="U323" s="5"/>
      <c r="V323" s="74"/>
      <c r="W323" s="5"/>
      <c r="X323" s="5"/>
      <c r="Y323" s="5"/>
      <c r="Z323" s="75"/>
      <c r="AA323" s="34"/>
      <c r="AB323" s="34"/>
      <c r="AC323" s="34"/>
      <c r="AD323" s="34"/>
      <c r="AE323" s="34"/>
      <c r="AF323" s="34"/>
      <c r="AG323" s="75"/>
      <c r="AH323" s="34"/>
      <c r="AI323" s="34"/>
      <c r="AJ323" s="34"/>
      <c r="AK323" s="34"/>
      <c r="AL323" s="34"/>
      <c r="AM323" s="34"/>
      <c r="AN323" s="75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75"/>
      <c r="BH323" s="34"/>
      <c r="BI323" s="34"/>
      <c r="BJ323" s="34"/>
      <c r="BK323" s="34"/>
      <c r="BL323" s="34"/>
      <c r="BM323" s="34"/>
      <c r="BN323" s="75"/>
      <c r="BO323" s="34"/>
      <c r="BP323" s="34"/>
      <c r="BQ323" s="34"/>
      <c r="BR323" s="34"/>
      <c r="BS323" s="27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Q323" s="34"/>
      <c r="DR323" s="34"/>
      <c r="DS323" s="34"/>
      <c r="DT323" s="34"/>
    </row>
    <row r="324" spans="2:124" s="1" customFormat="1" x14ac:dyDescent="0.25">
      <c r="B324" s="112"/>
      <c r="C324" s="106"/>
      <c r="D324" s="106"/>
      <c r="E324" s="106"/>
      <c r="F324" s="106"/>
      <c r="G324" s="108"/>
      <c r="H324" s="108"/>
      <c r="I324" s="108"/>
      <c r="J324" s="108"/>
      <c r="K324" s="95"/>
      <c r="L324" s="96"/>
      <c r="M324" s="55"/>
      <c r="N324" s="85"/>
      <c r="O324" s="85"/>
      <c r="P324" s="37"/>
      <c r="Q324" s="37"/>
      <c r="R324" s="85"/>
      <c r="S324" s="85"/>
      <c r="T324" s="85"/>
      <c r="U324" s="5"/>
      <c r="V324" s="74"/>
      <c r="W324" s="5"/>
      <c r="X324" s="5"/>
      <c r="Y324" s="5"/>
      <c r="Z324" s="75"/>
      <c r="AA324" s="34"/>
      <c r="AB324" s="34"/>
      <c r="AC324" s="34"/>
      <c r="AD324" s="34"/>
      <c r="AE324" s="34"/>
      <c r="AF324" s="34"/>
      <c r="AG324" s="75"/>
      <c r="AH324" s="34"/>
      <c r="AI324" s="34"/>
      <c r="AJ324" s="34"/>
      <c r="AK324" s="34"/>
      <c r="AL324" s="34"/>
      <c r="AM324" s="34"/>
      <c r="AN324" s="75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75"/>
      <c r="BH324" s="34"/>
      <c r="BI324" s="34"/>
      <c r="BJ324" s="34"/>
      <c r="BK324" s="34"/>
      <c r="BL324" s="34"/>
      <c r="BM324" s="34"/>
      <c r="BN324" s="75"/>
      <c r="BO324" s="34"/>
      <c r="BP324" s="34"/>
      <c r="BQ324" s="34"/>
      <c r="BR324" s="34"/>
      <c r="BS324" s="27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Q324" s="34"/>
      <c r="DR324" s="34"/>
      <c r="DS324" s="34"/>
      <c r="DT324" s="34"/>
    </row>
    <row r="325" spans="2:124" s="1" customFormat="1" x14ac:dyDescent="0.25">
      <c r="B325" s="112"/>
      <c r="C325" s="106"/>
      <c r="D325" s="106"/>
      <c r="E325" s="106"/>
      <c r="F325" s="106"/>
      <c r="G325" s="108"/>
      <c r="H325" s="108"/>
      <c r="I325" s="108"/>
      <c r="J325" s="108"/>
      <c r="K325" s="95"/>
      <c r="L325" s="96"/>
      <c r="M325" s="55"/>
      <c r="N325" s="85"/>
      <c r="O325" s="85"/>
      <c r="P325" s="37"/>
      <c r="Q325" s="37"/>
      <c r="R325" s="85"/>
      <c r="S325" s="85"/>
      <c r="T325" s="85"/>
      <c r="U325" s="5"/>
      <c r="V325" s="74"/>
      <c r="W325" s="5"/>
      <c r="X325" s="5"/>
      <c r="Y325" s="5"/>
      <c r="Z325" s="75"/>
      <c r="AA325" s="34"/>
      <c r="AB325" s="34"/>
      <c r="AC325" s="34"/>
      <c r="AD325" s="34"/>
      <c r="AE325" s="34"/>
      <c r="AF325" s="34"/>
      <c r="AG325" s="75"/>
      <c r="AH325" s="34"/>
      <c r="AI325" s="34"/>
      <c r="AJ325" s="34"/>
      <c r="AK325" s="34"/>
      <c r="AL325" s="34"/>
      <c r="AM325" s="34"/>
      <c r="AN325" s="75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75"/>
      <c r="BH325" s="34"/>
      <c r="BI325" s="34"/>
      <c r="BJ325" s="34"/>
      <c r="BK325" s="34"/>
      <c r="BL325" s="34"/>
      <c r="BM325" s="34"/>
      <c r="BN325" s="75"/>
      <c r="BO325" s="34"/>
      <c r="BP325" s="34"/>
      <c r="BQ325" s="34"/>
      <c r="BR325" s="34"/>
      <c r="BS325" s="27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Q325" s="34"/>
      <c r="DR325" s="34"/>
      <c r="DS325" s="34"/>
      <c r="DT325" s="34"/>
    </row>
    <row r="326" spans="2:124" s="1" customFormat="1" x14ac:dyDescent="0.25">
      <c r="B326" s="112"/>
      <c r="C326" s="106"/>
      <c r="D326" s="106"/>
      <c r="E326" s="106"/>
      <c r="F326" s="106"/>
      <c r="G326" s="108"/>
      <c r="H326" s="108"/>
      <c r="I326" s="108"/>
      <c r="J326" s="108"/>
      <c r="K326" s="95"/>
      <c r="L326" s="96"/>
      <c r="M326" s="55"/>
      <c r="N326" s="85"/>
      <c r="O326" s="85"/>
      <c r="P326" s="37"/>
      <c r="Q326" s="37"/>
      <c r="R326" s="85"/>
      <c r="S326" s="85"/>
      <c r="T326" s="85"/>
      <c r="U326" s="5"/>
      <c r="V326" s="74"/>
      <c r="W326" s="5"/>
      <c r="X326" s="5"/>
      <c r="Y326" s="5"/>
      <c r="Z326" s="75"/>
      <c r="AA326" s="34"/>
      <c r="AB326" s="34"/>
      <c r="AC326" s="34"/>
      <c r="AD326" s="34"/>
      <c r="AE326" s="34"/>
      <c r="AF326" s="34"/>
      <c r="AG326" s="75"/>
      <c r="AH326" s="34"/>
      <c r="AI326" s="34"/>
      <c r="AJ326" s="34"/>
      <c r="AK326" s="34"/>
      <c r="AL326" s="34"/>
      <c r="AM326" s="34"/>
      <c r="AN326" s="75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75"/>
      <c r="BH326" s="34"/>
      <c r="BI326" s="34"/>
      <c r="BJ326" s="34"/>
      <c r="BK326" s="34"/>
      <c r="BL326" s="34"/>
      <c r="BM326" s="34"/>
      <c r="BN326" s="75"/>
      <c r="BO326" s="34"/>
      <c r="BP326" s="34"/>
      <c r="BQ326" s="34"/>
      <c r="BR326" s="34"/>
      <c r="BS326" s="27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Q326" s="34"/>
      <c r="DR326" s="34"/>
      <c r="DS326" s="34"/>
      <c r="DT326" s="34"/>
    </row>
    <row r="327" spans="2:124" s="1" customFormat="1" x14ac:dyDescent="0.25">
      <c r="B327" s="112"/>
      <c r="C327" s="106"/>
      <c r="D327" s="106"/>
      <c r="E327" s="106"/>
      <c r="F327" s="106"/>
      <c r="G327" s="108"/>
      <c r="H327" s="108"/>
      <c r="I327" s="108"/>
      <c r="J327" s="108"/>
      <c r="K327" s="95"/>
      <c r="L327" s="96"/>
      <c r="M327" s="55"/>
      <c r="N327" s="85"/>
      <c r="O327" s="85"/>
      <c r="P327" s="37"/>
      <c r="Q327" s="37"/>
      <c r="R327" s="85"/>
      <c r="S327" s="85"/>
      <c r="T327" s="85"/>
      <c r="U327" s="5"/>
      <c r="V327" s="74"/>
      <c r="W327" s="5"/>
      <c r="X327" s="5"/>
      <c r="Y327" s="5"/>
      <c r="Z327" s="75"/>
      <c r="AA327" s="34"/>
      <c r="AB327" s="34"/>
      <c r="AC327" s="34"/>
      <c r="AD327" s="34"/>
      <c r="AE327" s="34"/>
      <c r="AF327" s="34"/>
      <c r="AG327" s="75"/>
      <c r="AH327" s="34"/>
      <c r="AI327" s="34"/>
      <c r="AJ327" s="34"/>
      <c r="AK327" s="34"/>
      <c r="AL327" s="34"/>
      <c r="AM327" s="34"/>
      <c r="AN327" s="75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75"/>
      <c r="BH327" s="34"/>
      <c r="BI327" s="34"/>
      <c r="BJ327" s="34"/>
      <c r="BK327" s="34"/>
      <c r="BL327" s="34"/>
      <c r="BM327" s="34"/>
      <c r="BN327" s="75"/>
      <c r="BO327" s="34"/>
      <c r="BP327" s="34"/>
      <c r="BQ327" s="34"/>
      <c r="BR327" s="34"/>
      <c r="BS327" s="27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Q327" s="34"/>
      <c r="DR327" s="34"/>
      <c r="DS327" s="34"/>
      <c r="DT327" s="34"/>
    </row>
    <row r="328" spans="2:124" s="1" customFormat="1" x14ac:dyDescent="0.25">
      <c r="B328" s="112"/>
      <c r="C328" s="106"/>
      <c r="D328" s="106"/>
      <c r="E328" s="106"/>
      <c r="F328" s="106"/>
      <c r="G328" s="108"/>
      <c r="H328" s="108"/>
      <c r="I328" s="108"/>
      <c r="J328" s="108"/>
      <c r="K328" s="95"/>
      <c r="L328" s="96"/>
      <c r="M328" s="55"/>
      <c r="N328" s="85"/>
      <c r="O328" s="85"/>
      <c r="P328" s="37"/>
      <c r="Q328" s="37"/>
      <c r="R328" s="85"/>
      <c r="S328" s="85"/>
      <c r="T328" s="85"/>
      <c r="U328" s="5"/>
      <c r="V328" s="74"/>
      <c r="W328" s="5"/>
      <c r="X328" s="5"/>
      <c r="Y328" s="5"/>
      <c r="Z328" s="75"/>
      <c r="AA328" s="34"/>
      <c r="AB328" s="34"/>
      <c r="AC328" s="34"/>
      <c r="AD328" s="34"/>
      <c r="AE328" s="34"/>
      <c r="AF328" s="34"/>
      <c r="AG328" s="75"/>
      <c r="AH328" s="34"/>
      <c r="AI328" s="34"/>
      <c r="AJ328" s="34"/>
      <c r="AK328" s="34"/>
      <c r="AL328" s="34"/>
      <c r="AM328" s="34"/>
      <c r="AN328" s="75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75"/>
      <c r="BH328" s="34"/>
      <c r="BI328" s="34"/>
      <c r="BJ328" s="34"/>
      <c r="BK328" s="34"/>
      <c r="BL328" s="34"/>
      <c r="BM328" s="34"/>
      <c r="BN328" s="75"/>
      <c r="BO328" s="34"/>
      <c r="BP328" s="34"/>
      <c r="BQ328" s="34"/>
      <c r="BR328" s="34"/>
      <c r="BS328" s="27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Q328" s="34"/>
      <c r="DR328" s="34"/>
      <c r="DS328" s="34"/>
      <c r="DT328" s="34"/>
    </row>
    <row r="329" spans="2:124" s="1" customFormat="1" x14ac:dyDescent="0.25">
      <c r="B329" s="112"/>
      <c r="C329" s="106"/>
      <c r="D329" s="106"/>
      <c r="E329" s="106"/>
      <c r="F329" s="106"/>
      <c r="G329" s="108"/>
      <c r="H329" s="108"/>
      <c r="I329" s="108"/>
      <c r="J329" s="108"/>
      <c r="K329" s="95"/>
      <c r="L329" s="96"/>
      <c r="M329" s="55"/>
      <c r="N329" s="85"/>
      <c r="O329" s="85"/>
      <c r="P329" s="37"/>
      <c r="Q329" s="37"/>
      <c r="R329" s="85"/>
      <c r="S329" s="85"/>
      <c r="T329" s="85"/>
      <c r="U329" s="5"/>
      <c r="V329" s="74"/>
      <c r="W329" s="5"/>
      <c r="X329" s="5"/>
      <c r="Y329" s="5"/>
      <c r="Z329" s="75"/>
      <c r="AA329" s="34"/>
      <c r="AB329" s="34"/>
      <c r="AC329" s="34"/>
      <c r="AD329" s="34"/>
      <c r="AE329" s="34"/>
      <c r="AF329" s="34"/>
      <c r="AG329" s="75"/>
      <c r="AH329" s="34"/>
      <c r="AI329" s="34"/>
      <c r="AJ329" s="34"/>
      <c r="AK329" s="34"/>
      <c r="AL329" s="34"/>
      <c r="AM329" s="34"/>
      <c r="AN329" s="75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75"/>
      <c r="BH329" s="34"/>
      <c r="BI329" s="34"/>
      <c r="BJ329" s="34"/>
      <c r="BK329" s="34"/>
      <c r="BL329" s="34"/>
      <c r="BM329" s="34"/>
      <c r="BN329" s="75"/>
      <c r="BO329" s="34"/>
      <c r="BP329" s="34"/>
      <c r="BQ329" s="34"/>
      <c r="BR329" s="34"/>
      <c r="BS329" s="27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Q329" s="34"/>
      <c r="DR329" s="34"/>
      <c r="DS329" s="34"/>
      <c r="DT329" s="34"/>
    </row>
    <row r="330" spans="2:124" s="1" customFormat="1" x14ac:dyDescent="0.25">
      <c r="B330" s="112"/>
      <c r="C330" s="106"/>
      <c r="D330" s="106"/>
      <c r="E330" s="106"/>
      <c r="F330" s="106"/>
      <c r="G330" s="108"/>
      <c r="H330" s="108"/>
      <c r="I330" s="108"/>
      <c r="J330" s="108"/>
      <c r="K330" s="95"/>
      <c r="L330" s="96"/>
      <c r="M330" s="55"/>
      <c r="N330" s="85"/>
      <c r="O330" s="85"/>
      <c r="P330" s="37"/>
      <c r="Q330" s="37"/>
      <c r="R330" s="85"/>
      <c r="S330" s="85"/>
      <c r="T330" s="85"/>
      <c r="U330" s="5"/>
      <c r="V330" s="74"/>
      <c r="W330" s="5"/>
      <c r="X330" s="5"/>
      <c r="Y330" s="5"/>
      <c r="Z330" s="75"/>
      <c r="AA330" s="34"/>
      <c r="AB330" s="34"/>
      <c r="AC330" s="34"/>
      <c r="AD330" s="34"/>
      <c r="AE330" s="34"/>
      <c r="AF330" s="34"/>
      <c r="AG330" s="75"/>
      <c r="AH330" s="34"/>
      <c r="AI330" s="34"/>
      <c r="AJ330" s="34"/>
      <c r="AK330" s="34"/>
      <c r="AL330" s="34"/>
      <c r="AM330" s="34"/>
      <c r="AN330" s="75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75"/>
      <c r="BH330" s="34"/>
      <c r="BI330" s="34"/>
      <c r="BJ330" s="34"/>
      <c r="BK330" s="34"/>
      <c r="BL330" s="34"/>
      <c r="BM330" s="34"/>
      <c r="BN330" s="75"/>
      <c r="BO330" s="34"/>
      <c r="BP330" s="34"/>
      <c r="BQ330" s="34"/>
      <c r="BR330" s="34"/>
      <c r="BS330" s="27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Q330" s="34"/>
      <c r="DR330" s="34"/>
      <c r="DS330" s="34"/>
      <c r="DT330" s="34"/>
    </row>
    <row r="331" spans="2:124" s="1" customFormat="1" x14ac:dyDescent="0.25">
      <c r="B331" s="112"/>
      <c r="C331" s="106"/>
      <c r="D331" s="106"/>
      <c r="E331" s="106"/>
      <c r="F331" s="106"/>
      <c r="G331" s="108"/>
      <c r="H331" s="108"/>
      <c r="I331" s="108"/>
      <c r="J331" s="108"/>
      <c r="K331" s="95"/>
      <c r="L331" s="96"/>
      <c r="M331" s="55"/>
      <c r="N331" s="85"/>
      <c r="O331" s="85"/>
      <c r="P331" s="37"/>
      <c r="Q331" s="37"/>
      <c r="R331" s="85"/>
      <c r="S331" s="85"/>
      <c r="T331" s="85"/>
      <c r="U331" s="5"/>
      <c r="V331" s="74"/>
      <c r="W331" s="5"/>
      <c r="X331" s="5"/>
      <c r="Y331" s="5"/>
      <c r="Z331" s="75"/>
      <c r="AA331" s="34"/>
      <c r="AB331" s="34"/>
      <c r="AC331" s="34"/>
      <c r="AD331" s="34"/>
      <c r="AE331" s="34"/>
      <c r="AF331" s="34"/>
      <c r="AG331" s="75"/>
      <c r="AH331" s="34"/>
      <c r="AI331" s="34"/>
      <c r="AJ331" s="34"/>
      <c r="AK331" s="34"/>
      <c r="AL331" s="34"/>
      <c r="AM331" s="34"/>
      <c r="AN331" s="75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75"/>
      <c r="BH331" s="34"/>
      <c r="BI331" s="34"/>
      <c r="BJ331" s="34"/>
      <c r="BK331" s="34"/>
      <c r="BL331" s="34"/>
      <c r="BM331" s="34"/>
      <c r="BN331" s="75"/>
      <c r="BO331" s="34"/>
      <c r="BP331" s="34"/>
      <c r="BQ331" s="34"/>
      <c r="BR331" s="34"/>
      <c r="BS331" s="27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Q331" s="34"/>
      <c r="DR331" s="34"/>
      <c r="DS331" s="34"/>
      <c r="DT331" s="34"/>
    </row>
    <row r="332" spans="2:124" s="1" customFormat="1" x14ac:dyDescent="0.25">
      <c r="B332" s="112"/>
      <c r="C332" s="106"/>
      <c r="D332" s="106"/>
      <c r="E332" s="106"/>
      <c r="F332" s="106"/>
      <c r="G332" s="108"/>
      <c r="H332" s="108"/>
      <c r="I332" s="108"/>
      <c r="J332" s="108"/>
      <c r="K332" s="95"/>
      <c r="L332" s="96"/>
      <c r="M332" s="55"/>
      <c r="N332" s="85"/>
      <c r="O332" s="85"/>
      <c r="P332" s="37"/>
      <c r="Q332" s="37"/>
      <c r="R332" s="85"/>
      <c r="S332" s="85"/>
      <c r="T332" s="85"/>
      <c r="U332" s="5"/>
      <c r="V332" s="74"/>
      <c r="W332" s="5"/>
      <c r="X332" s="5"/>
      <c r="Y332" s="5"/>
      <c r="Z332" s="75"/>
      <c r="AA332" s="34"/>
      <c r="AB332" s="34"/>
      <c r="AC332" s="34"/>
      <c r="AD332" s="34"/>
      <c r="AE332" s="34"/>
      <c r="AF332" s="34"/>
      <c r="AG332" s="75"/>
      <c r="AH332" s="34"/>
      <c r="AI332" s="34"/>
      <c r="AJ332" s="34"/>
      <c r="AK332" s="34"/>
      <c r="AL332" s="34"/>
      <c r="AM332" s="34"/>
      <c r="AN332" s="75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75"/>
      <c r="BH332" s="34"/>
      <c r="BI332" s="34"/>
      <c r="BJ332" s="34"/>
      <c r="BK332" s="34"/>
      <c r="BL332" s="34"/>
      <c r="BM332" s="34"/>
      <c r="BN332" s="75"/>
      <c r="BO332" s="34"/>
      <c r="BP332" s="34"/>
      <c r="BQ332" s="34"/>
      <c r="BR332" s="34"/>
      <c r="BS332" s="27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Q332" s="34"/>
      <c r="DR332" s="34"/>
      <c r="DS332" s="34"/>
      <c r="DT332" s="34"/>
    </row>
    <row r="333" spans="2:124" s="1" customFormat="1" x14ac:dyDescent="0.25">
      <c r="B333" s="112"/>
      <c r="C333" s="106"/>
      <c r="D333" s="106"/>
      <c r="E333" s="106"/>
      <c r="F333" s="106"/>
      <c r="G333" s="108"/>
      <c r="H333" s="108"/>
      <c r="I333" s="108"/>
      <c r="J333" s="108"/>
      <c r="K333" s="95"/>
      <c r="L333" s="96"/>
      <c r="M333" s="55"/>
      <c r="N333" s="85"/>
      <c r="O333" s="85"/>
      <c r="P333" s="37"/>
      <c r="Q333" s="37"/>
      <c r="R333" s="85"/>
      <c r="S333" s="85"/>
      <c r="T333" s="85"/>
      <c r="U333" s="5"/>
      <c r="V333" s="74"/>
      <c r="W333" s="5"/>
      <c r="X333" s="5"/>
      <c r="Y333" s="5"/>
      <c r="Z333" s="75"/>
      <c r="AA333" s="34"/>
      <c r="AB333" s="34"/>
      <c r="AC333" s="34"/>
      <c r="AD333" s="34"/>
      <c r="AE333" s="34"/>
      <c r="AF333" s="34"/>
      <c r="AG333" s="75"/>
      <c r="AH333" s="34"/>
      <c r="AI333" s="34"/>
      <c r="AJ333" s="34"/>
      <c r="AK333" s="34"/>
      <c r="AL333" s="34"/>
      <c r="AM333" s="34"/>
      <c r="AN333" s="75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75"/>
      <c r="BH333" s="34"/>
      <c r="BI333" s="34"/>
      <c r="BJ333" s="34"/>
      <c r="BK333" s="34"/>
      <c r="BL333" s="34"/>
      <c r="BM333" s="34"/>
      <c r="BN333" s="75"/>
      <c r="BO333" s="34"/>
      <c r="BP333" s="34"/>
      <c r="BQ333" s="34"/>
      <c r="BR333" s="34"/>
      <c r="BS333" s="27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Q333" s="34"/>
      <c r="DR333" s="34"/>
      <c r="DS333" s="34"/>
      <c r="DT333" s="34"/>
    </row>
    <row r="334" spans="2:124" s="1" customFormat="1" x14ac:dyDescent="0.25">
      <c r="B334" s="112"/>
      <c r="C334" s="106"/>
      <c r="D334" s="106"/>
      <c r="E334" s="106"/>
      <c r="F334" s="106"/>
      <c r="G334" s="108"/>
      <c r="H334" s="108"/>
      <c r="I334" s="108"/>
      <c r="J334" s="108"/>
      <c r="K334" s="95"/>
      <c r="L334" s="96"/>
      <c r="M334" s="55"/>
      <c r="N334" s="85"/>
      <c r="O334" s="85"/>
      <c r="P334" s="37"/>
      <c r="Q334" s="37"/>
      <c r="R334" s="85"/>
      <c r="S334" s="85"/>
      <c r="T334" s="85"/>
      <c r="U334" s="5"/>
      <c r="V334" s="74"/>
      <c r="W334" s="5"/>
      <c r="X334" s="5"/>
      <c r="Y334" s="5"/>
      <c r="Z334" s="75"/>
      <c r="AA334" s="34"/>
      <c r="AB334" s="34"/>
      <c r="AC334" s="34"/>
      <c r="AD334" s="34"/>
      <c r="AE334" s="34"/>
      <c r="AF334" s="34"/>
      <c r="AG334" s="75"/>
      <c r="AH334" s="34"/>
      <c r="AI334" s="34"/>
      <c r="AJ334" s="34"/>
      <c r="AK334" s="34"/>
      <c r="AL334" s="34"/>
      <c r="AM334" s="34"/>
      <c r="AN334" s="75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75"/>
      <c r="BH334" s="34"/>
      <c r="BI334" s="34"/>
      <c r="BJ334" s="34"/>
      <c r="BK334" s="34"/>
      <c r="BL334" s="34"/>
      <c r="BM334" s="34"/>
      <c r="BN334" s="75"/>
      <c r="BO334" s="34"/>
      <c r="BP334" s="34"/>
      <c r="BQ334" s="34"/>
      <c r="BR334" s="34"/>
      <c r="BS334" s="27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Q334" s="34"/>
      <c r="DR334" s="34"/>
      <c r="DS334" s="34"/>
      <c r="DT334" s="34"/>
    </row>
    <row r="335" spans="2:124" s="1" customFormat="1" x14ac:dyDescent="0.25">
      <c r="B335" s="112"/>
      <c r="C335" s="106"/>
      <c r="D335" s="106"/>
      <c r="E335" s="106"/>
      <c r="F335" s="106"/>
      <c r="G335" s="108"/>
      <c r="H335" s="108"/>
      <c r="I335" s="108"/>
      <c r="J335" s="108"/>
      <c r="K335" s="95"/>
      <c r="L335" s="96"/>
      <c r="M335" s="55"/>
      <c r="N335" s="85"/>
      <c r="O335" s="85"/>
      <c r="P335" s="37"/>
      <c r="Q335" s="37"/>
      <c r="R335" s="85"/>
      <c r="S335" s="85"/>
      <c r="T335" s="85"/>
      <c r="U335" s="5"/>
      <c r="V335" s="74"/>
      <c r="W335" s="5"/>
      <c r="X335" s="5"/>
      <c r="Y335" s="5"/>
      <c r="Z335" s="75"/>
      <c r="AA335" s="34"/>
      <c r="AB335" s="34"/>
      <c r="AC335" s="34"/>
      <c r="AD335" s="34"/>
      <c r="AE335" s="34"/>
      <c r="AF335" s="34"/>
      <c r="AG335" s="75"/>
      <c r="AH335" s="34"/>
      <c r="AI335" s="34"/>
      <c r="AJ335" s="34"/>
      <c r="AK335" s="34"/>
      <c r="AL335" s="34"/>
      <c r="AM335" s="34"/>
      <c r="AN335" s="75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75"/>
      <c r="BH335" s="34"/>
      <c r="BI335" s="34"/>
      <c r="BJ335" s="34"/>
      <c r="BK335" s="34"/>
      <c r="BL335" s="34"/>
      <c r="BM335" s="34"/>
      <c r="BN335" s="75"/>
      <c r="BO335" s="34"/>
      <c r="BP335" s="34"/>
      <c r="BQ335" s="34"/>
      <c r="BR335" s="34"/>
      <c r="BS335" s="27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Q335" s="34"/>
      <c r="DR335" s="34"/>
      <c r="DS335" s="34"/>
      <c r="DT335" s="34"/>
    </row>
    <row r="336" spans="2:124" s="1" customFormat="1" x14ac:dyDescent="0.25">
      <c r="B336" s="112"/>
      <c r="C336" s="106"/>
      <c r="D336" s="106"/>
      <c r="E336" s="106"/>
      <c r="F336" s="106"/>
      <c r="G336" s="108"/>
      <c r="H336" s="108"/>
      <c r="I336" s="108"/>
      <c r="J336" s="108"/>
      <c r="K336" s="95"/>
      <c r="L336" s="96"/>
      <c r="M336" s="55"/>
      <c r="N336" s="85"/>
      <c r="O336" s="85"/>
      <c r="P336" s="37"/>
      <c r="Q336" s="37"/>
      <c r="R336" s="85"/>
      <c r="S336" s="85"/>
      <c r="T336" s="85"/>
      <c r="U336" s="5"/>
      <c r="V336" s="74"/>
      <c r="W336" s="5"/>
      <c r="X336" s="5"/>
      <c r="Y336" s="5"/>
      <c r="Z336" s="75"/>
      <c r="AA336" s="34"/>
      <c r="AB336" s="34"/>
      <c r="AC336" s="34"/>
      <c r="AD336" s="34"/>
      <c r="AE336" s="34"/>
      <c r="AF336" s="34"/>
      <c r="AG336" s="75"/>
      <c r="AH336" s="34"/>
      <c r="AI336" s="34"/>
      <c r="AJ336" s="34"/>
      <c r="AK336" s="34"/>
      <c r="AL336" s="34"/>
      <c r="AM336" s="34"/>
      <c r="AN336" s="75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75"/>
      <c r="BH336" s="34"/>
      <c r="BI336" s="34"/>
      <c r="BJ336" s="34"/>
      <c r="BK336" s="34"/>
      <c r="BL336" s="34"/>
      <c r="BM336" s="34"/>
      <c r="BN336" s="75"/>
      <c r="BO336" s="34"/>
      <c r="BP336" s="34"/>
      <c r="BQ336" s="34"/>
      <c r="BR336" s="34"/>
      <c r="BS336" s="27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Q336" s="34"/>
      <c r="DR336" s="34"/>
      <c r="DS336" s="34"/>
      <c r="DT336" s="34"/>
    </row>
    <row r="337" spans="2:124" s="1" customFormat="1" x14ac:dyDescent="0.25">
      <c r="B337" s="112"/>
      <c r="C337" s="106"/>
      <c r="D337" s="106"/>
      <c r="E337" s="106"/>
      <c r="F337" s="106"/>
      <c r="G337" s="108"/>
      <c r="H337" s="108"/>
      <c r="I337" s="108"/>
      <c r="J337" s="108"/>
      <c r="K337" s="95"/>
      <c r="L337" s="96"/>
      <c r="M337" s="55"/>
      <c r="N337" s="85"/>
      <c r="O337" s="85"/>
      <c r="P337" s="37"/>
      <c r="Q337" s="37"/>
      <c r="R337" s="85"/>
      <c r="S337" s="85"/>
      <c r="T337" s="85"/>
      <c r="U337" s="5"/>
      <c r="V337" s="74"/>
      <c r="W337" s="5"/>
      <c r="X337" s="5"/>
      <c r="Y337" s="5"/>
      <c r="Z337" s="75"/>
      <c r="AA337" s="34"/>
      <c r="AB337" s="34"/>
      <c r="AC337" s="34"/>
      <c r="AD337" s="34"/>
      <c r="AE337" s="34"/>
      <c r="AF337" s="34"/>
      <c r="AG337" s="75"/>
      <c r="AH337" s="34"/>
      <c r="AI337" s="34"/>
      <c r="AJ337" s="34"/>
      <c r="AK337" s="34"/>
      <c r="AL337" s="34"/>
      <c r="AM337" s="34"/>
      <c r="AN337" s="75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75"/>
      <c r="BH337" s="34"/>
      <c r="BI337" s="34"/>
      <c r="BJ337" s="34"/>
      <c r="BK337" s="34"/>
      <c r="BL337" s="34"/>
      <c r="BM337" s="34"/>
      <c r="BN337" s="75"/>
      <c r="BO337" s="34"/>
      <c r="BP337" s="34"/>
      <c r="BQ337" s="34"/>
      <c r="BR337" s="34"/>
      <c r="BS337" s="27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Q337" s="34"/>
      <c r="DR337" s="34"/>
      <c r="DS337" s="34"/>
      <c r="DT337" s="34"/>
    </row>
    <row r="338" spans="2:124" s="1" customFormat="1" x14ac:dyDescent="0.25">
      <c r="B338" s="112"/>
      <c r="C338" s="106"/>
      <c r="D338" s="106"/>
      <c r="E338" s="106"/>
      <c r="F338" s="106"/>
      <c r="G338" s="108"/>
      <c r="H338" s="108"/>
      <c r="I338" s="108"/>
      <c r="J338" s="108"/>
      <c r="K338" s="95"/>
      <c r="L338" s="96"/>
      <c r="M338" s="55"/>
      <c r="N338" s="85"/>
      <c r="O338" s="85"/>
      <c r="P338" s="37"/>
      <c r="Q338" s="37"/>
      <c r="R338" s="85"/>
      <c r="S338" s="85"/>
      <c r="T338" s="85"/>
      <c r="U338" s="5"/>
      <c r="V338" s="74"/>
      <c r="W338" s="5"/>
      <c r="X338" s="5"/>
      <c r="Y338" s="5"/>
      <c r="Z338" s="75"/>
      <c r="AA338" s="34"/>
      <c r="AB338" s="34"/>
      <c r="AC338" s="34"/>
      <c r="AD338" s="34"/>
      <c r="AE338" s="34"/>
      <c r="AF338" s="34"/>
      <c r="AG338" s="75"/>
      <c r="AH338" s="34"/>
      <c r="AI338" s="34"/>
      <c r="AJ338" s="34"/>
      <c r="AK338" s="34"/>
      <c r="AL338" s="34"/>
      <c r="AM338" s="34"/>
      <c r="AN338" s="75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75"/>
      <c r="BH338" s="34"/>
      <c r="BI338" s="34"/>
      <c r="BJ338" s="34"/>
      <c r="BK338" s="34"/>
      <c r="BL338" s="34"/>
      <c r="BM338" s="34"/>
      <c r="BN338" s="75"/>
      <c r="BO338" s="34"/>
      <c r="BP338" s="34"/>
      <c r="BQ338" s="34"/>
      <c r="BR338" s="34"/>
      <c r="BS338" s="27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Q338" s="34"/>
      <c r="DR338" s="34"/>
      <c r="DS338" s="34"/>
      <c r="DT338" s="34"/>
    </row>
    <row r="339" spans="2:124" s="1" customFormat="1" x14ac:dyDescent="0.25">
      <c r="B339" s="112"/>
      <c r="C339" s="106"/>
      <c r="D339" s="106"/>
      <c r="E339" s="106"/>
      <c r="F339" s="106"/>
      <c r="G339" s="108"/>
      <c r="H339" s="108"/>
      <c r="I339" s="108"/>
      <c r="J339" s="108"/>
      <c r="K339" s="95"/>
      <c r="L339" s="96"/>
      <c r="M339" s="55"/>
      <c r="N339" s="85"/>
      <c r="O339" s="85"/>
      <c r="P339" s="37"/>
      <c r="Q339" s="37"/>
      <c r="R339" s="85"/>
      <c r="S339" s="85"/>
      <c r="T339" s="85"/>
      <c r="U339" s="5"/>
      <c r="V339" s="74"/>
      <c r="W339" s="5"/>
      <c r="X339" s="5"/>
      <c r="Y339" s="5"/>
      <c r="Z339" s="75"/>
      <c r="AA339" s="34"/>
      <c r="AB339" s="34"/>
      <c r="AC339" s="34"/>
      <c r="AD339" s="34"/>
      <c r="AE339" s="34"/>
      <c r="AF339" s="34"/>
      <c r="AG339" s="75"/>
      <c r="AH339" s="34"/>
      <c r="AI339" s="34"/>
      <c r="AJ339" s="34"/>
      <c r="AK339" s="34"/>
      <c r="AL339" s="34"/>
      <c r="AM339" s="34"/>
      <c r="AN339" s="75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75"/>
      <c r="BH339" s="34"/>
      <c r="BI339" s="34"/>
      <c r="BJ339" s="34"/>
      <c r="BK339" s="34"/>
      <c r="BL339" s="34"/>
      <c r="BM339" s="34"/>
      <c r="BN339" s="75"/>
      <c r="BO339" s="34"/>
      <c r="BP339" s="34"/>
      <c r="BQ339" s="34"/>
      <c r="BR339" s="34"/>
      <c r="BS339" s="27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Q339" s="34"/>
      <c r="DR339" s="34"/>
      <c r="DS339" s="34"/>
      <c r="DT339" s="34"/>
    </row>
    <row r="340" spans="2:124" s="1" customFormat="1" x14ac:dyDescent="0.25">
      <c r="B340" s="112"/>
      <c r="C340" s="106"/>
      <c r="D340" s="106"/>
      <c r="E340" s="106"/>
      <c r="F340" s="106"/>
      <c r="G340" s="108"/>
      <c r="H340" s="108"/>
      <c r="I340" s="108"/>
      <c r="J340" s="108"/>
      <c r="K340" s="95"/>
      <c r="L340" s="96"/>
      <c r="M340" s="55"/>
      <c r="N340" s="85"/>
      <c r="O340" s="85"/>
      <c r="P340" s="37"/>
      <c r="Q340" s="37"/>
      <c r="R340" s="85"/>
      <c r="S340" s="85"/>
      <c r="T340" s="85"/>
      <c r="U340" s="5"/>
      <c r="V340" s="74"/>
      <c r="W340" s="5"/>
      <c r="X340" s="5"/>
      <c r="Y340" s="5"/>
      <c r="Z340" s="75"/>
      <c r="AA340" s="34"/>
      <c r="AB340" s="34"/>
      <c r="AC340" s="34"/>
      <c r="AD340" s="34"/>
      <c r="AE340" s="34"/>
      <c r="AF340" s="34"/>
      <c r="AG340" s="75"/>
      <c r="AH340" s="34"/>
      <c r="AI340" s="34"/>
      <c r="AJ340" s="34"/>
      <c r="AK340" s="34"/>
      <c r="AL340" s="34"/>
      <c r="AM340" s="34"/>
      <c r="AN340" s="75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75"/>
      <c r="BH340" s="34"/>
      <c r="BI340" s="34"/>
      <c r="BJ340" s="34"/>
      <c r="BK340" s="34"/>
      <c r="BL340" s="34"/>
      <c r="BM340" s="34"/>
      <c r="BN340" s="75"/>
      <c r="BO340" s="34"/>
      <c r="BP340" s="34"/>
      <c r="BQ340" s="34"/>
      <c r="BR340" s="34"/>
      <c r="BS340" s="27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Q340" s="34"/>
      <c r="DR340" s="34"/>
      <c r="DS340" s="34"/>
      <c r="DT340" s="34"/>
    </row>
    <row r="341" spans="2:124" s="1" customFormat="1" x14ac:dyDescent="0.25">
      <c r="B341" s="112"/>
      <c r="C341" s="106"/>
      <c r="D341" s="106"/>
      <c r="E341" s="106"/>
      <c r="F341" s="106"/>
      <c r="G341" s="108"/>
      <c r="H341" s="108"/>
      <c r="I341" s="108"/>
      <c r="J341" s="108"/>
      <c r="K341" s="95"/>
      <c r="L341" s="96"/>
      <c r="M341" s="55"/>
      <c r="N341" s="85"/>
      <c r="O341" s="85"/>
      <c r="P341" s="37"/>
      <c r="Q341" s="37"/>
      <c r="R341" s="85"/>
      <c r="S341" s="85"/>
      <c r="T341" s="85"/>
      <c r="U341" s="5"/>
      <c r="V341" s="74"/>
      <c r="W341" s="5"/>
      <c r="X341" s="5"/>
      <c r="Y341" s="5"/>
      <c r="Z341" s="75"/>
      <c r="AA341" s="34"/>
      <c r="AB341" s="34"/>
      <c r="AC341" s="34"/>
      <c r="AD341" s="34"/>
      <c r="AE341" s="34"/>
      <c r="AF341" s="34"/>
      <c r="AG341" s="75"/>
      <c r="AH341" s="34"/>
      <c r="AI341" s="34"/>
      <c r="AJ341" s="34"/>
      <c r="AK341" s="34"/>
      <c r="AL341" s="34"/>
      <c r="AM341" s="34"/>
      <c r="AN341" s="75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75"/>
      <c r="BH341" s="34"/>
      <c r="BI341" s="34"/>
      <c r="BJ341" s="34"/>
      <c r="BK341" s="34"/>
      <c r="BL341" s="34"/>
      <c r="BM341" s="34"/>
      <c r="BN341" s="75"/>
      <c r="BO341" s="34"/>
      <c r="BP341" s="34"/>
      <c r="BQ341" s="34"/>
      <c r="BR341" s="34"/>
      <c r="BS341" s="27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Q341" s="34"/>
      <c r="DR341" s="34"/>
      <c r="DS341" s="34"/>
      <c r="DT341" s="34"/>
    </row>
    <row r="342" spans="2:124" s="1" customFormat="1" x14ac:dyDescent="0.25">
      <c r="B342" s="112"/>
      <c r="C342" s="106"/>
      <c r="D342" s="106"/>
      <c r="E342" s="106"/>
      <c r="F342" s="106"/>
      <c r="G342" s="108"/>
      <c r="H342" s="108"/>
      <c r="I342" s="108"/>
      <c r="J342" s="108"/>
      <c r="K342" s="95"/>
      <c r="L342" s="96"/>
      <c r="M342" s="55"/>
      <c r="N342" s="85"/>
      <c r="O342" s="85"/>
      <c r="P342" s="37"/>
      <c r="Q342" s="37"/>
      <c r="R342" s="85"/>
      <c r="S342" s="85"/>
      <c r="T342" s="85"/>
      <c r="U342" s="5"/>
      <c r="V342" s="74"/>
      <c r="W342" s="5"/>
      <c r="X342" s="5"/>
      <c r="Y342" s="5"/>
      <c r="Z342" s="75"/>
      <c r="AA342" s="34"/>
      <c r="AB342" s="34"/>
      <c r="AC342" s="34"/>
      <c r="AD342" s="34"/>
      <c r="AE342" s="34"/>
      <c r="AF342" s="34"/>
      <c r="AG342" s="75"/>
      <c r="AH342" s="34"/>
      <c r="AI342" s="34"/>
      <c r="AJ342" s="34"/>
      <c r="AK342" s="34"/>
      <c r="AL342" s="34"/>
      <c r="AM342" s="34"/>
      <c r="AN342" s="75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75"/>
      <c r="BH342" s="34"/>
      <c r="BI342" s="34"/>
      <c r="BJ342" s="34"/>
      <c r="BK342" s="34"/>
      <c r="BL342" s="34"/>
      <c r="BM342" s="34"/>
      <c r="BN342" s="75"/>
      <c r="BO342" s="34"/>
      <c r="BP342" s="34"/>
      <c r="BQ342" s="34"/>
      <c r="BR342" s="34"/>
      <c r="BS342" s="27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Q342" s="34"/>
      <c r="DR342" s="34"/>
      <c r="DS342" s="34"/>
      <c r="DT342" s="34"/>
    </row>
    <row r="343" spans="2:124" s="1" customFormat="1" x14ac:dyDescent="0.25">
      <c r="B343" s="112"/>
      <c r="C343" s="106"/>
      <c r="D343" s="106"/>
      <c r="E343" s="106"/>
      <c r="F343" s="106"/>
      <c r="G343" s="108"/>
      <c r="H343" s="108"/>
      <c r="I343" s="108"/>
      <c r="J343" s="108"/>
      <c r="K343" s="95"/>
      <c r="L343" s="96"/>
      <c r="M343" s="55"/>
      <c r="N343" s="85"/>
      <c r="O343" s="85"/>
      <c r="P343" s="37"/>
      <c r="Q343" s="37"/>
      <c r="R343" s="85"/>
      <c r="S343" s="85"/>
      <c r="T343" s="85"/>
      <c r="U343" s="5"/>
      <c r="V343" s="74"/>
      <c r="W343" s="5"/>
      <c r="X343" s="5"/>
      <c r="Y343" s="5"/>
      <c r="Z343" s="75"/>
      <c r="AA343" s="34"/>
      <c r="AB343" s="34"/>
      <c r="AC343" s="34"/>
      <c r="AD343" s="34"/>
      <c r="AE343" s="34"/>
      <c r="AF343" s="34"/>
      <c r="AG343" s="75"/>
      <c r="AH343" s="34"/>
      <c r="AI343" s="34"/>
      <c r="AJ343" s="34"/>
      <c r="AK343" s="34"/>
      <c r="AL343" s="34"/>
      <c r="AM343" s="34"/>
      <c r="AN343" s="75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75"/>
      <c r="BH343" s="34"/>
      <c r="BI343" s="34"/>
      <c r="BJ343" s="34"/>
      <c r="BK343" s="34"/>
      <c r="BL343" s="34"/>
      <c r="BM343" s="34"/>
      <c r="BN343" s="75"/>
      <c r="BO343" s="34"/>
      <c r="BP343" s="34"/>
      <c r="BQ343" s="34"/>
      <c r="BR343" s="34"/>
      <c r="BS343" s="27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Q343" s="34"/>
      <c r="DR343" s="34"/>
      <c r="DS343" s="34"/>
      <c r="DT343" s="34"/>
    </row>
    <row r="344" spans="2:124" s="1" customFormat="1" x14ac:dyDescent="0.25">
      <c r="B344" s="112"/>
      <c r="C344" s="106"/>
      <c r="D344" s="106"/>
      <c r="E344" s="106"/>
      <c r="F344" s="106"/>
      <c r="G344" s="108"/>
      <c r="H344" s="108"/>
      <c r="I344" s="108"/>
      <c r="J344" s="108"/>
      <c r="K344" s="95"/>
      <c r="L344" s="96"/>
      <c r="M344" s="55"/>
      <c r="N344" s="85"/>
      <c r="O344" s="85"/>
      <c r="P344" s="37"/>
      <c r="Q344" s="37"/>
      <c r="R344" s="85"/>
      <c r="S344" s="85"/>
      <c r="T344" s="85"/>
      <c r="U344" s="5"/>
      <c r="V344" s="74"/>
      <c r="W344" s="5"/>
      <c r="X344" s="5"/>
      <c r="Y344" s="5"/>
      <c r="Z344" s="75"/>
      <c r="AA344" s="34"/>
      <c r="AB344" s="34"/>
      <c r="AC344" s="34"/>
      <c r="AD344" s="34"/>
      <c r="AE344" s="34"/>
      <c r="AF344" s="34"/>
      <c r="AG344" s="75"/>
      <c r="AH344" s="34"/>
      <c r="AI344" s="34"/>
      <c r="AJ344" s="34"/>
      <c r="AK344" s="34"/>
      <c r="AL344" s="34"/>
      <c r="AM344" s="34"/>
      <c r="AN344" s="75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75"/>
      <c r="BH344" s="34"/>
      <c r="BI344" s="34"/>
      <c r="BJ344" s="34"/>
      <c r="BK344" s="34"/>
      <c r="BL344" s="34"/>
      <c r="BM344" s="34"/>
      <c r="BN344" s="75"/>
      <c r="BO344" s="34"/>
      <c r="BP344" s="34"/>
      <c r="BQ344" s="34"/>
      <c r="BR344" s="34"/>
      <c r="BS344" s="27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Q344" s="34"/>
      <c r="DR344" s="34"/>
      <c r="DS344" s="34"/>
      <c r="DT344" s="34"/>
    </row>
    <row r="345" spans="2:124" s="1" customFormat="1" x14ac:dyDescent="0.25">
      <c r="B345" s="112"/>
      <c r="C345" s="106"/>
      <c r="D345" s="106"/>
      <c r="E345" s="106"/>
      <c r="F345" s="106"/>
      <c r="G345" s="108"/>
      <c r="H345" s="108"/>
      <c r="I345" s="108"/>
      <c r="J345" s="108"/>
      <c r="K345" s="95"/>
      <c r="L345" s="96"/>
      <c r="M345" s="55"/>
      <c r="N345" s="85"/>
      <c r="O345" s="85"/>
      <c r="P345" s="37"/>
      <c r="Q345" s="37"/>
      <c r="R345" s="85"/>
      <c r="S345" s="85"/>
      <c r="T345" s="85"/>
      <c r="U345" s="5"/>
      <c r="V345" s="74"/>
      <c r="W345" s="5"/>
      <c r="X345" s="5"/>
      <c r="Y345" s="5"/>
      <c r="Z345" s="75"/>
      <c r="AA345" s="34"/>
      <c r="AB345" s="34"/>
      <c r="AC345" s="34"/>
      <c r="AD345" s="34"/>
      <c r="AE345" s="34"/>
      <c r="AF345" s="34"/>
      <c r="AG345" s="75"/>
      <c r="AH345" s="34"/>
      <c r="AI345" s="34"/>
      <c r="AJ345" s="34"/>
      <c r="AK345" s="34"/>
      <c r="AL345" s="34"/>
      <c r="AM345" s="34"/>
      <c r="AN345" s="75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75"/>
      <c r="BH345" s="34"/>
      <c r="BI345" s="34"/>
      <c r="BJ345" s="34"/>
      <c r="BK345" s="34"/>
      <c r="BL345" s="34"/>
      <c r="BM345" s="34"/>
      <c r="BN345" s="75"/>
      <c r="BO345" s="34"/>
      <c r="BP345" s="34"/>
      <c r="BQ345" s="34"/>
      <c r="BR345" s="34"/>
      <c r="BS345" s="27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Q345" s="34"/>
      <c r="DR345" s="34"/>
      <c r="DS345" s="34"/>
      <c r="DT345" s="34"/>
    </row>
    <row r="346" spans="2:124" s="1" customFormat="1" x14ac:dyDescent="0.25">
      <c r="B346" s="112"/>
      <c r="C346" s="106"/>
      <c r="D346" s="106"/>
      <c r="E346" s="106"/>
      <c r="F346" s="106"/>
      <c r="G346" s="108"/>
      <c r="H346" s="108"/>
      <c r="I346" s="108"/>
      <c r="J346" s="108"/>
      <c r="K346" s="95"/>
      <c r="L346" s="96"/>
      <c r="M346" s="55"/>
      <c r="N346" s="85"/>
      <c r="O346" s="85"/>
      <c r="P346" s="37"/>
      <c r="Q346" s="37"/>
      <c r="R346" s="85"/>
      <c r="S346" s="85"/>
      <c r="T346" s="85"/>
      <c r="U346" s="5"/>
      <c r="V346" s="74"/>
      <c r="W346" s="5"/>
      <c r="X346" s="5"/>
      <c r="Y346" s="5"/>
      <c r="Z346" s="75"/>
      <c r="AA346" s="34"/>
      <c r="AB346" s="34"/>
      <c r="AC346" s="34"/>
      <c r="AD346" s="34"/>
      <c r="AE346" s="34"/>
      <c r="AF346" s="34"/>
      <c r="AG346" s="75"/>
      <c r="AH346" s="34"/>
      <c r="AI346" s="34"/>
      <c r="AJ346" s="34"/>
      <c r="AK346" s="34"/>
      <c r="AL346" s="34"/>
      <c r="AM346" s="34"/>
      <c r="AN346" s="75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75"/>
      <c r="BH346" s="34"/>
      <c r="BI346" s="34"/>
      <c r="BJ346" s="34"/>
      <c r="BK346" s="34"/>
      <c r="BL346" s="34"/>
      <c r="BM346" s="34"/>
      <c r="BN346" s="75"/>
      <c r="BO346" s="34"/>
      <c r="BP346" s="34"/>
      <c r="BQ346" s="34"/>
      <c r="BR346" s="34"/>
      <c r="BS346" s="27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Q346" s="34"/>
      <c r="DR346" s="34"/>
      <c r="DS346" s="34"/>
      <c r="DT346" s="34"/>
    </row>
    <row r="347" spans="2:124" s="1" customFormat="1" x14ac:dyDescent="0.25">
      <c r="B347" s="112"/>
      <c r="C347" s="106"/>
      <c r="D347" s="106"/>
      <c r="E347" s="106"/>
      <c r="F347" s="106"/>
      <c r="G347" s="108"/>
      <c r="H347" s="108"/>
      <c r="I347" s="108"/>
      <c r="J347" s="108"/>
      <c r="K347" s="95"/>
      <c r="L347" s="96"/>
      <c r="M347" s="55"/>
      <c r="N347" s="85"/>
      <c r="O347" s="85"/>
      <c r="P347" s="37"/>
      <c r="Q347" s="37"/>
      <c r="R347" s="85"/>
      <c r="S347" s="85"/>
      <c r="T347" s="85"/>
      <c r="U347" s="5"/>
      <c r="V347" s="74"/>
      <c r="W347" s="5"/>
      <c r="X347" s="5"/>
      <c r="Y347" s="5"/>
      <c r="Z347" s="75"/>
      <c r="AA347" s="34"/>
      <c r="AB347" s="34"/>
      <c r="AC347" s="34"/>
      <c r="AD347" s="34"/>
      <c r="AE347" s="34"/>
      <c r="AF347" s="34"/>
      <c r="AG347" s="75"/>
      <c r="AH347" s="34"/>
      <c r="AI347" s="34"/>
      <c r="AJ347" s="34"/>
      <c r="AK347" s="34"/>
      <c r="AL347" s="34"/>
      <c r="AM347" s="34"/>
      <c r="AN347" s="75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75"/>
      <c r="BH347" s="34"/>
      <c r="BI347" s="34"/>
      <c r="BJ347" s="34"/>
      <c r="BK347" s="34"/>
      <c r="BL347" s="34"/>
      <c r="BM347" s="34"/>
      <c r="BN347" s="75"/>
      <c r="BO347" s="34"/>
      <c r="BP347" s="34"/>
      <c r="BQ347" s="34"/>
      <c r="BR347" s="34"/>
      <c r="BS347" s="27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Q347" s="34"/>
      <c r="DR347" s="34"/>
      <c r="DS347" s="34"/>
      <c r="DT347" s="34"/>
    </row>
    <row r="348" spans="2:124" s="1" customFormat="1" x14ac:dyDescent="0.25">
      <c r="B348" s="112"/>
      <c r="C348" s="106"/>
      <c r="D348" s="106"/>
      <c r="E348" s="106"/>
      <c r="F348" s="106"/>
      <c r="G348" s="108"/>
      <c r="H348" s="108"/>
      <c r="I348" s="108"/>
      <c r="J348" s="108"/>
      <c r="K348" s="95"/>
      <c r="L348" s="96"/>
      <c r="M348" s="55"/>
      <c r="N348" s="85"/>
      <c r="O348" s="85"/>
      <c r="P348" s="37"/>
      <c r="Q348" s="37"/>
      <c r="R348" s="85"/>
      <c r="S348" s="85"/>
      <c r="T348" s="85"/>
      <c r="U348" s="5"/>
      <c r="V348" s="74"/>
      <c r="W348" s="5"/>
      <c r="X348" s="5"/>
      <c r="Y348" s="5"/>
      <c r="Z348" s="75"/>
      <c r="AA348" s="34"/>
      <c r="AB348" s="34"/>
      <c r="AC348" s="34"/>
      <c r="AD348" s="34"/>
      <c r="AE348" s="34"/>
      <c r="AF348" s="34"/>
      <c r="AG348" s="75"/>
      <c r="AH348" s="34"/>
      <c r="AI348" s="34"/>
      <c r="AJ348" s="34"/>
      <c r="AK348" s="34"/>
      <c r="AL348" s="34"/>
      <c r="AM348" s="34"/>
      <c r="AN348" s="75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75"/>
      <c r="BH348" s="34"/>
      <c r="BI348" s="34"/>
      <c r="BJ348" s="34"/>
      <c r="BK348" s="34"/>
      <c r="BL348" s="34"/>
      <c r="BM348" s="34"/>
      <c r="BN348" s="75"/>
      <c r="BO348" s="34"/>
      <c r="BP348" s="34"/>
      <c r="BQ348" s="34"/>
      <c r="BR348" s="34"/>
      <c r="BS348" s="27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Q348" s="34"/>
      <c r="DR348" s="34"/>
      <c r="DS348" s="34"/>
      <c r="DT348" s="34"/>
    </row>
    <row r="349" spans="2:124" s="1" customFormat="1" x14ac:dyDescent="0.25">
      <c r="B349" s="112"/>
      <c r="C349" s="106"/>
      <c r="D349" s="106"/>
      <c r="E349" s="106"/>
      <c r="F349" s="106"/>
      <c r="G349" s="108"/>
      <c r="H349" s="108"/>
      <c r="I349" s="108"/>
      <c r="J349" s="108"/>
      <c r="K349" s="95"/>
      <c r="L349" s="96"/>
      <c r="M349" s="55"/>
      <c r="N349" s="85"/>
      <c r="O349" s="85"/>
      <c r="P349" s="37"/>
      <c r="Q349" s="37"/>
      <c r="R349" s="85"/>
      <c r="S349" s="85"/>
      <c r="T349" s="85"/>
      <c r="U349" s="5"/>
      <c r="V349" s="74"/>
      <c r="W349" s="5"/>
      <c r="X349" s="5"/>
      <c r="Y349" s="5"/>
      <c r="Z349" s="75"/>
      <c r="AA349" s="34"/>
      <c r="AB349" s="34"/>
      <c r="AC349" s="34"/>
      <c r="AD349" s="34"/>
      <c r="AE349" s="34"/>
      <c r="AF349" s="34"/>
      <c r="AG349" s="75"/>
      <c r="AH349" s="34"/>
      <c r="AI349" s="34"/>
      <c r="AJ349" s="34"/>
      <c r="AK349" s="34"/>
      <c r="AL349" s="34"/>
      <c r="AM349" s="34"/>
      <c r="AN349" s="75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75"/>
      <c r="BH349" s="34"/>
      <c r="BI349" s="34"/>
      <c r="BJ349" s="34"/>
      <c r="BK349" s="34"/>
      <c r="BL349" s="34"/>
      <c r="BM349" s="34"/>
      <c r="BN349" s="75"/>
      <c r="BO349" s="34"/>
      <c r="BP349" s="34"/>
      <c r="BQ349" s="34"/>
      <c r="BR349" s="34"/>
      <c r="BS349" s="27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Q349" s="34"/>
      <c r="DR349" s="34"/>
      <c r="DS349" s="34"/>
      <c r="DT349" s="34"/>
    </row>
    <row r="350" spans="2:124" s="1" customFormat="1" x14ac:dyDescent="0.25">
      <c r="B350" s="112"/>
      <c r="C350" s="106"/>
      <c r="D350" s="106"/>
      <c r="E350" s="106"/>
      <c r="F350" s="106"/>
      <c r="G350" s="108"/>
      <c r="H350" s="108"/>
      <c r="I350" s="108"/>
      <c r="J350" s="108"/>
      <c r="K350" s="95"/>
      <c r="L350" s="96"/>
      <c r="M350" s="55"/>
      <c r="N350" s="85"/>
      <c r="O350" s="85"/>
      <c r="P350" s="37"/>
      <c r="Q350" s="37"/>
      <c r="R350" s="85"/>
      <c r="S350" s="85"/>
      <c r="T350" s="85"/>
      <c r="U350" s="5"/>
      <c r="V350" s="74"/>
      <c r="W350" s="5"/>
      <c r="X350" s="5"/>
      <c r="Y350" s="5"/>
      <c r="Z350" s="75"/>
      <c r="AA350" s="34"/>
      <c r="AB350" s="34"/>
      <c r="AC350" s="34"/>
      <c r="AD350" s="34"/>
      <c r="AE350" s="34"/>
      <c r="AF350" s="34"/>
      <c r="AG350" s="75"/>
      <c r="AH350" s="34"/>
      <c r="AI350" s="34"/>
      <c r="AJ350" s="34"/>
      <c r="AK350" s="34"/>
      <c r="AL350" s="34"/>
      <c r="AM350" s="34"/>
      <c r="AN350" s="75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75"/>
      <c r="BH350" s="34"/>
      <c r="BI350" s="34"/>
      <c r="BJ350" s="34"/>
      <c r="BK350" s="34"/>
      <c r="BL350" s="34"/>
      <c r="BM350" s="34"/>
      <c r="BN350" s="75"/>
      <c r="BO350" s="34"/>
      <c r="BP350" s="34"/>
      <c r="BQ350" s="34"/>
      <c r="BR350" s="34"/>
      <c r="BS350" s="27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Q350" s="34"/>
      <c r="DR350" s="34"/>
      <c r="DS350" s="34"/>
      <c r="DT350" s="34"/>
    </row>
    <row r="351" spans="2:124" s="1" customFormat="1" x14ac:dyDescent="0.25">
      <c r="B351" s="112"/>
      <c r="C351" s="106"/>
      <c r="D351" s="106"/>
      <c r="E351" s="106"/>
      <c r="F351" s="106"/>
      <c r="G351" s="108"/>
      <c r="H351" s="108"/>
      <c r="I351" s="108"/>
      <c r="J351" s="108"/>
      <c r="K351" s="95"/>
      <c r="L351" s="96"/>
      <c r="M351" s="55"/>
      <c r="N351" s="85"/>
      <c r="O351" s="85"/>
      <c r="P351" s="37"/>
      <c r="Q351" s="37"/>
      <c r="R351" s="85"/>
      <c r="S351" s="85"/>
      <c r="T351" s="85"/>
      <c r="U351" s="5"/>
      <c r="V351" s="74"/>
      <c r="W351" s="5"/>
      <c r="X351" s="5"/>
      <c r="Y351" s="5"/>
      <c r="Z351" s="75"/>
      <c r="AA351" s="34"/>
      <c r="AB351" s="34"/>
      <c r="AC351" s="34"/>
      <c r="AD351" s="34"/>
      <c r="AE351" s="34"/>
      <c r="AF351" s="34"/>
      <c r="AG351" s="75"/>
      <c r="AH351" s="34"/>
      <c r="AI351" s="34"/>
      <c r="AJ351" s="34"/>
      <c r="AK351" s="34"/>
      <c r="AL351" s="34"/>
      <c r="AM351" s="34"/>
      <c r="AN351" s="75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75"/>
      <c r="BH351" s="34"/>
      <c r="BI351" s="34"/>
      <c r="BJ351" s="34"/>
      <c r="BK351" s="34"/>
      <c r="BL351" s="34"/>
      <c r="BM351" s="34"/>
      <c r="BN351" s="75"/>
      <c r="BO351" s="34"/>
      <c r="BP351" s="34"/>
      <c r="BQ351" s="34"/>
      <c r="BR351" s="34"/>
      <c r="BS351" s="27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Q351" s="34"/>
      <c r="DR351" s="34"/>
      <c r="DS351" s="34"/>
      <c r="DT351" s="34"/>
    </row>
    <row r="352" spans="2:124" s="1" customFormat="1" x14ac:dyDescent="0.25">
      <c r="B352" s="112"/>
      <c r="C352" s="106"/>
      <c r="D352" s="106"/>
      <c r="E352" s="106"/>
      <c r="F352" s="106"/>
      <c r="G352" s="108"/>
      <c r="H352" s="108"/>
      <c r="I352" s="108"/>
      <c r="J352" s="108"/>
      <c r="K352" s="95"/>
      <c r="L352" s="96"/>
      <c r="M352" s="55"/>
      <c r="N352" s="85"/>
      <c r="O352" s="85"/>
      <c r="P352" s="37"/>
      <c r="Q352" s="37"/>
      <c r="R352" s="85"/>
      <c r="S352" s="85"/>
      <c r="T352" s="85"/>
      <c r="U352" s="5"/>
      <c r="V352" s="74"/>
      <c r="W352" s="5"/>
      <c r="X352" s="5"/>
      <c r="Y352" s="5"/>
      <c r="Z352" s="75"/>
      <c r="AA352" s="34"/>
      <c r="AB352" s="34"/>
      <c r="AC352" s="34"/>
      <c r="AD352" s="34"/>
      <c r="AE352" s="34"/>
      <c r="AF352" s="34"/>
      <c r="AG352" s="75"/>
      <c r="AH352" s="34"/>
      <c r="AI352" s="34"/>
      <c r="AJ352" s="34"/>
      <c r="AK352" s="34"/>
      <c r="AL352" s="34"/>
      <c r="AM352" s="34"/>
      <c r="AN352" s="75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75"/>
      <c r="BH352" s="34"/>
      <c r="BI352" s="34"/>
      <c r="BJ352" s="34"/>
      <c r="BK352" s="34"/>
      <c r="BL352" s="34"/>
      <c r="BM352" s="34"/>
      <c r="BN352" s="75"/>
      <c r="BO352" s="34"/>
      <c r="BP352" s="34"/>
      <c r="BQ352" s="34"/>
      <c r="BR352" s="34"/>
      <c r="BS352" s="27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Q352" s="34"/>
      <c r="DR352" s="34"/>
      <c r="DS352" s="34"/>
      <c r="DT352" s="34"/>
    </row>
    <row r="353" spans="2:124" s="1" customFormat="1" x14ac:dyDescent="0.25">
      <c r="B353" s="112"/>
      <c r="C353" s="106"/>
      <c r="D353" s="106"/>
      <c r="E353" s="106"/>
      <c r="F353" s="106"/>
      <c r="G353" s="108"/>
      <c r="H353" s="108"/>
      <c r="I353" s="108"/>
      <c r="J353" s="108"/>
      <c r="K353" s="95"/>
      <c r="L353" s="96"/>
      <c r="M353" s="55"/>
      <c r="N353" s="85"/>
      <c r="O353" s="85"/>
      <c r="P353" s="37"/>
      <c r="Q353" s="37"/>
      <c r="R353" s="85"/>
      <c r="S353" s="85"/>
      <c r="T353" s="85"/>
      <c r="U353" s="5"/>
      <c r="V353" s="74"/>
      <c r="W353" s="5"/>
      <c r="X353" s="5"/>
      <c r="Y353" s="5"/>
      <c r="Z353" s="75"/>
      <c r="AA353" s="34"/>
      <c r="AB353" s="34"/>
      <c r="AC353" s="34"/>
      <c r="AD353" s="34"/>
      <c r="AE353" s="34"/>
      <c r="AF353" s="34"/>
      <c r="AG353" s="75"/>
      <c r="AH353" s="34"/>
      <c r="AI353" s="34"/>
      <c r="AJ353" s="34"/>
      <c r="AK353" s="34"/>
      <c r="AL353" s="34"/>
      <c r="AM353" s="34"/>
      <c r="AN353" s="75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75"/>
      <c r="BH353" s="34"/>
      <c r="BI353" s="34"/>
      <c r="BJ353" s="34"/>
      <c r="BK353" s="34"/>
      <c r="BL353" s="34"/>
      <c r="BM353" s="34"/>
      <c r="BN353" s="75"/>
      <c r="BO353" s="34"/>
      <c r="BP353" s="34"/>
      <c r="BQ353" s="34"/>
      <c r="BR353" s="34"/>
      <c r="BS353" s="27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Q353" s="34"/>
      <c r="DR353" s="34"/>
      <c r="DS353" s="34"/>
      <c r="DT353" s="34"/>
    </row>
    <row r="354" spans="2:124" s="1" customFormat="1" x14ac:dyDescent="0.25">
      <c r="B354" s="112"/>
      <c r="C354" s="106"/>
      <c r="D354" s="106"/>
      <c r="E354" s="106"/>
      <c r="F354" s="106"/>
      <c r="G354" s="108"/>
      <c r="H354" s="108"/>
      <c r="I354" s="108"/>
      <c r="J354" s="108"/>
      <c r="K354" s="95"/>
      <c r="L354" s="96"/>
      <c r="M354" s="55"/>
      <c r="N354" s="85"/>
      <c r="O354" s="85"/>
      <c r="P354" s="37"/>
      <c r="Q354" s="37"/>
      <c r="R354" s="85"/>
      <c r="S354" s="85"/>
      <c r="T354" s="85"/>
      <c r="U354" s="5"/>
      <c r="V354" s="74"/>
      <c r="W354" s="5"/>
      <c r="X354" s="5"/>
      <c r="Y354" s="5"/>
      <c r="Z354" s="75"/>
      <c r="AA354" s="34"/>
      <c r="AB354" s="34"/>
      <c r="AC354" s="34"/>
      <c r="AD354" s="34"/>
      <c r="AE354" s="34"/>
      <c r="AF354" s="34"/>
      <c r="AG354" s="75"/>
      <c r="AH354" s="34"/>
      <c r="AI354" s="34"/>
      <c r="AJ354" s="34"/>
      <c r="AK354" s="34"/>
      <c r="AL354" s="34"/>
      <c r="AM354" s="34"/>
      <c r="AN354" s="75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75"/>
      <c r="BH354" s="34"/>
      <c r="BI354" s="34"/>
      <c r="BJ354" s="34"/>
      <c r="BK354" s="34"/>
      <c r="BL354" s="34"/>
      <c r="BM354" s="34"/>
      <c r="BN354" s="75"/>
      <c r="BO354" s="34"/>
      <c r="BP354" s="34"/>
      <c r="BQ354" s="34"/>
      <c r="BR354" s="34"/>
      <c r="BS354" s="27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Q354" s="34"/>
      <c r="DR354" s="34"/>
      <c r="DS354" s="34"/>
      <c r="DT354" s="34"/>
    </row>
    <row r="355" spans="2:124" s="1" customFormat="1" x14ac:dyDescent="0.25">
      <c r="B355" s="112"/>
      <c r="C355" s="106"/>
      <c r="D355" s="106"/>
      <c r="E355" s="106"/>
      <c r="F355" s="106"/>
      <c r="G355" s="108"/>
      <c r="H355" s="108"/>
      <c r="I355" s="108"/>
      <c r="J355" s="108"/>
      <c r="K355" s="95"/>
      <c r="L355" s="96"/>
      <c r="M355" s="55"/>
      <c r="N355" s="85"/>
      <c r="O355" s="85"/>
      <c r="P355" s="37"/>
      <c r="Q355" s="37"/>
      <c r="R355" s="85"/>
      <c r="S355" s="85"/>
      <c r="T355" s="85"/>
      <c r="U355" s="5"/>
      <c r="V355" s="74"/>
      <c r="W355" s="5"/>
      <c r="X355" s="5"/>
      <c r="Y355" s="5"/>
      <c r="Z355" s="75"/>
      <c r="AA355" s="34"/>
      <c r="AB355" s="34"/>
      <c r="AC355" s="34"/>
      <c r="AD355" s="34"/>
      <c r="AE355" s="34"/>
      <c r="AF355" s="34"/>
      <c r="AG355" s="75"/>
      <c r="AH355" s="34"/>
      <c r="AI355" s="34"/>
      <c r="AJ355" s="34"/>
      <c r="AK355" s="34"/>
      <c r="AL355" s="34"/>
      <c r="AM355" s="34"/>
      <c r="AN355" s="75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75"/>
      <c r="BH355" s="34"/>
      <c r="BI355" s="34"/>
      <c r="BJ355" s="34"/>
      <c r="BK355" s="34"/>
      <c r="BL355" s="34"/>
      <c r="BM355" s="34"/>
      <c r="BN355" s="75"/>
      <c r="BO355" s="34"/>
      <c r="BP355" s="34"/>
      <c r="BQ355" s="34"/>
      <c r="BR355" s="34"/>
      <c r="BS355" s="27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Q355" s="34"/>
      <c r="DR355" s="34"/>
      <c r="DS355" s="34"/>
      <c r="DT355" s="34"/>
    </row>
    <row r="356" spans="2:124" s="1" customFormat="1" x14ac:dyDescent="0.25">
      <c r="B356" s="112"/>
      <c r="C356" s="106"/>
      <c r="D356" s="106"/>
      <c r="E356" s="106"/>
      <c r="F356" s="106"/>
      <c r="G356" s="108"/>
      <c r="H356" s="108"/>
      <c r="I356" s="108"/>
      <c r="J356" s="108"/>
      <c r="K356" s="95"/>
      <c r="L356" s="96"/>
      <c r="M356" s="55"/>
      <c r="N356" s="85"/>
      <c r="O356" s="85"/>
      <c r="P356" s="37"/>
      <c r="Q356" s="37"/>
      <c r="R356" s="85"/>
      <c r="S356" s="85"/>
      <c r="T356" s="85"/>
      <c r="U356" s="5"/>
      <c r="V356" s="74"/>
      <c r="W356" s="5"/>
      <c r="X356" s="5"/>
      <c r="Y356" s="5"/>
      <c r="Z356" s="75"/>
      <c r="AA356" s="34"/>
      <c r="AB356" s="34"/>
      <c r="AC356" s="34"/>
      <c r="AD356" s="34"/>
      <c r="AE356" s="34"/>
      <c r="AF356" s="34"/>
      <c r="AG356" s="75"/>
      <c r="AH356" s="34"/>
      <c r="AI356" s="34"/>
      <c r="AJ356" s="34"/>
      <c r="AK356" s="34"/>
      <c r="AL356" s="34"/>
      <c r="AM356" s="34"/>
      <c r="AN356" s="75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75"/>
      <c r="BH356" s="34"/>
      <c r="BI356" s="34"/>
      <c r="BJ356" s="34"/>
      <c r="BK356" s="34"/>
      <c r="BL356" s="34"/>
      <c r="BM356" s="34"/>
      <c r="BN356" s="75"/>
      <c r="BO356" s="34"/>
      <c r="BP356" s="34"/>
      <c r="BQ356" s="34"/>
      <c r="BR356" s="34"/>
      <c r="BS356" s="27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Q356" s="34"/>
      <c r="DR356" s="34"/>
      <c r="DS356" s="34"/>
      <c r="DT356" s="34"/>
    </row>
    <row r="357" spans="2:124" s="1" customFormat="1" x14ac:dyDescent="0.25">
      <c r="B357" s="112"/>
      <c r="C357" s="106"/>
      <c r="D357" s="106"/>
      <c r="E357" s="106"/>
      <c r="F357" s="106"/>
      <c r="G357" s="108"/>
      <c r="H357" s="108"/>
      <c r="I357" s="108"/>
      <c r="J357" s="108"/>
      <c r="K357" s="95"/>
      <c r="L357" s="96"/>
      <c r="M357" s="55"/>
      <c r="N357" s="85"/>
      <c r="O357" s="85"/>
      <c r="P357" s="37"/>
      <c r="Q357" s="37"/>
      <c r="R357" s="85"/>
      <c r="S357" s="85"/>
      <c r="T357" s="85"/>
      <c r="U357" s="5"/>
      <c r="V357" s="74"/>
      <c r="W357" s="5"/>
      <c r="X357" s="5"/>
      <c r="Y357" s="5"/>
      <c r="Z357" s="75"/>
      <c r="AA357" s="34"/>
      <c r="AB357" s="34"/>
      <c r="AC357" s="34"/>
      <c r="AD357" s="34"/>
      <c r="AE357" s="34"/>
      <c r="AF357" s="34"/>
      <c r="AG357" s="75"/>
      <c r="AH357" s="34"/>
      <c r="AI357" s="34"/>
      <c r="AJ357" s="34"/>
      <c r="AK357" s="34"/>
      <c r="AL357" s="34"/>
      <c r="AM357" s="34"/>
      <c r="AN357" s="75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75"/>
      <c r="BH357" s="34"/>
      <c r="BI357" s="34"/>
      <c r="BJ357" s="34"/>
      <c r="BK357" s="34"/>
      <c r="BL357" s="34"/>
      <c r="BM357" s="34"/>
      <c r="BN357" s="75"/>
      <c r="BO357" s="34"/>
      <c r="BP357" s="34"/>
      <c r="BQ357" s="34"/>
      <c r="BR357" s="34"/>
      <c r="BS357" s="27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Q357" s="34"/>
      <c r="DR357" s="34"/>
      <c r="DS357" s="34"/>
      <c r="DT357" s="34"/>
    </row>
    <row r="358" spans="2:124" s="1" customFormat="1" x14ac:dyDescent="0.25">
      <c r="B358" s="112"/>
      <c r="C358" s="106"/>
      <c r="D358" s="106"/>
      <c r="E358" s="106"/>
      <c r="F358" s="106"/>
      <c r="G358" s="108"/>
      <c r="H358" s="108"/>
      <c r="I358" s="108"/>
      <c r="J358" s="108"/>
      <c r="K358" s="95"/>
      <c r="L358" s="96"/>
      <c r="M358" s="55"/>
      <c r="N358" s="85"/>
      <c r="O358" s="85"/>
      <c r="P358" s="37"/>
      <c r="Q358" s="37"/>
      <c r="R358" s="85"/>
      <c r="S358" s="85"/>
      <c r="T358" s="85"/>
      <c r="U358" s="5"/>
      <c r="V358" s="74"/>
      <c r="W358" s="5"/>
      <c r="X358" s="5"/>
      <c r="Y358" s="5"/>
      <c r="Z358" s="75"/>
      <c r="AA358" s="34"/>
      <c r="AB358" s="34"/>
      <c r="AC358" s="34"/>
      <c r="AD358" s="34"/>
      <c r="AE358" s="34"/>
      <c r="AF358" s="34"/>
      <c r="AG358" s="75"/>
      <c r="AH358" s="34"/>
      <c r="AI358" s="34"/>
      <c r="AJ358" s="34"/>
      <c r="AK358" s="34"/>
      <c r="AL358" s="34"/>
      <c r="AM358" s="34"/>
      <c r="AN358" s="75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75"/>
      <c r="BH358" s="34"/>
      <c r="BI358" s="34"/>
      <c r="BJ358" s="34"/>
      <c r="BK358" s="34"/>
      <c r="BL358" s="34"/>
      <c r="BM358" s="34"/>
      <c r="BN358" s="75"/>
      <c r="BO358" s="34"/>
      <c r="BP358" s="34"/>
      <c r="BQ358" s="34"/>
      <c r="BR358" s="34"/>
      <c r="BS358" s="27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Q358" s="34"/>
      <c r="DR358" s="34"/>
      <c r="DS358" s="34"/>
      <c r="DT358" s="34"/>
    </row>
    <row r="359" spans="2:124" s="1" customFormat="1" x14ac:dyDescent="0.25">
      <c r="B359" s="112"/>
      <c r="C359" s="106"/>
      <c r="D359" s="106"/>
      <c r="E359" s="106"/>
      <c r="F359" s="106"/>
      <c r="G359" s="108"/>
      <c r="H359" s="108"/>
      <c r="I359" s="108"/>
      <c r="J359" s="108"/>
      <c r="K359" s="95"/>
      <c r="L359" s="96"/>
      <c r="M359" s="55"/>
      <c r="N359" s="85"/>
      <c r="O359" s="85"/>
      <c r="P359" s="37"/>
      <c r="Q359" s="37"/>
      <c r="R359" s="85"/>
      <c r="S359" s="85"/>
      <c r="T359" s="85"/>
      <c r="U359" s="5"/>
      <c r="V359" s="74"/>
      <c r="W359" s="5"/>
      <c r="X359" s="5"/>
      <c r="Y359" s="5"/>
      <c r="Z359" s="75"/>
      <c r="AA359" s="34"/>
      <c r="AB359" s="34"/>
      <c r="AC359" s="34"/>
      <c r="AD359" s="34"/>
      <c r="AE359" s="34"/>
      <c r="AF359" s="34"/>
      <c r="AG359" s="75"/>
      <c r="AH359" s="34"/>
      <c r="AI359" s="34"/>
      <c r="AJ359" s="34"/>
      <c r="AK359" s="34"/>
      <c r="AL359" s="34"/>
      <c r="AM359" s="34"/>
      <c r="AN359" s="75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75"/>
      <c r="BH359" s="34"/>
      <c r="BI359" s="34"/>
      <c r="BJ359" s="34"/>
      <c r="BK359" s="34"/>
      <c r="BL359" s="34"/>
      <c r="BM359" s="34"/>
      <c r="BN359" s="75"/>
      <c r="BO359" s="34"/>
      <c r="BP359" s="34"/>
      <c r="BQ359" s="34"/>
      <c r="BR359" s="34"/>
      <c r="BS359" s="27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Q359" s="34"/>
      <c r="DR359" s="34"/>
      <c r="DS359" s="34"/>
      <c r="DT359" s="34"/>
    </row>
    <row r="360" spans="2:124" s="1" customFormat="1" x14ac:dyDescent="0.25">
      <c r="B360" s="112"/>
      <c r="C360" s="106"/>
      <c r="D360" s="106"/>
      <c r="E360" s="106"/>
      <c r="F360" s="106"/>
      <c r="G360" s="108"/>
      <c r="H360" s="108"/>
      <c r="I360" s="108"/>
      <c r="J360" s="108"/>
      <c r="K360" s="95"/>
      <c r="L360" s="96"/>
      <c r="M360" s="55"/>
      <c r="N360" s="85"/>
      <c r="O360" s="85"/>
      <c r="P360" s="37"/>
      <c r="Q360" s="37"/>
      <c r="R360" s="85"/>
      <c r="S360" s="85"/>
      <c r="T360" s="85"/>
      <c r="U360" s="5"/>
      <c r="V360" s="74"/>
      <c r="W360" s="5"/>
      <c r="X360" s="5"/>
      <c r="Y360" s="5"/>
      <c r="Z360" s="75"/>
      <c r="AA360" s="34"/>
      <c r="AB360" s="34"/>
      <c r="AC360" s="34"/>
      <c r="AD360" s="34"/>
      <c r="AE360" s="34"/>
      <c r="AF360" s="34"/>
      <c r="AG360" s="75"/>
      <c r="AH360" s="34"/>
      <c r="AI360" s="34"/>
      <c r="AJ360" s="34"/>
      <c r="AK360" s="34"/>
      <c r="AL360" s="34"/>
      <c r="AM360" s="34"/>
      <c r="AN360" s="75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75"/>
      <c r="BH360" s="34"/>
      <c r="BI360" s="34"/>
      <c r="BJ360" s="34"/>
      <c r="BK360" s="34"/>
      <c r="BL360" s="34"/>
      <c r="BM360" s="34"/>
      <c r="BN360" s="75"/>
      <c r="BO360" s="34"/>
      <c r="BP360" s="34"/>
      <c r="BQ360" s="34"/>
      <c r="BR360" s="34"/>
      <c r="BS360" s="27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Q360" s="34"/>
      <c r="DR360" s="34"/>
      <c r="DS360" s="34"/>
      <c r="DT360" s="34"/>
    </row>
    <row r="361" spans="2:124" s="1" customFormat="1" x14ac:dyDescent="0.25">
      <c r="B361" s="112"/>
      <c r="C361" s="106"/>
      <c r="D361" s="106"/>
      <c r="E361" s="106"/>
      <c r="F361" s="106"/>
      <c r="G361" s="108"/>
      <c r="H361" s="108"/>
      <c r="I361" s="108"/>
      <c r="J361" s="108"/>
      <c r="K361" s="95"/>
      <c r="L361" s="96"/>
      <c r="M361" s="55"/>
      <c r="N361" s="85"/>
      <c r="O361" s="85"/>
      <c r="P361" s="37"/>
      <c r="Q361" s="37"/>
      <c r="R361" s="85"/>
      <c r="S361" s="85"/>
      <c r="T361" s="85"/>
      <c r="U361" s="5"/>
      <c r="V361" s="74"/>
      <c r="W361" s="5"/>
      <c r="X361" s="5"/>
      <c r="Y361" s="5"/>
      <c r="Z361" s="75"/>
      <c r="AA361" s="34"/>
      <c r="AB361" s="34"/>
      <c r="AC361" s="34"/>
      <c r="AD361" s="34"/>
      <c r="AE361" s="34"/>
      <c r="AF361" s="34"/>
      <c r="AG361" s="75"/>
      <c r="AH361" s="34"/>
      <c r="AI361" s="34"/>
      <c r="AJ361" s="34"/>
      <c r="AK361" s="34"/>
      <c r="AL361" s="34"/>
      <c r="AM361" s="34"/>
      <c r="AN361" s="75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75"/>
      <c r="BH361" s="34"/>
      <c r="BI361" s="34"/>
      <c r="BJ361" s="34"/>
      <c r="BK361" s="34"/>
      <c r="BL361" s="34"/>
      <c r="BM361" s="34"/>
      <c r="BN361" s="75"/>
      <c r="BO361" s="34"/>
      <c r="BP361" s="34"/>
      <c r="BQ361" s="34"/>
      <c r="BR361" s="34"/>
      <c r="BS361" s="27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Q361" s="34"/>
      <c r="DR361" s="34"/>
      <c r="DS361" s="34"/>
      <c r="DT361" s="34"/>
    </row>
    <row r="362" spans="2:124" s="1" customFormat="1" x14ac:dyDescent="0.25">
      <c r="B362" s="112"/>
      <c r="C362" s="106"/>
      <c r="D362" s="106"/>
      <c r="E362" s="106"/>
      <c r="F362" s="106"/>
      <c r="G362" s="108"/>
      <c r="H362" s="108"/>
      <c r="I362" s="108"/>
      <c r="J362" s="108"/>
      <c r="K362" s="95"/>
      <c r="L362" s="96"/>
      <c r="M362" s="55"/>
      <c r="N362" s="85"/>
      <c r="O362" s="85"/>
      <c r="P362" s="37"/>
      <c r="Q362" s="37"/>
      <c r="R362" s="85"/>
      <c r="S362" s="85"/>
      <c r="T362" s="85"/>
      <c r="U362" s="5"/>
      <c r="V362" s="74"/>
      <c r="W362" s="5"/>
      <c r="X362" s="5"/>
      <c r="Y362" s="5"/>
      <c r="Z362" s="75"/>
      <c r="AA362" s="34"/>
      <c r="AB362" s="34"/>
      <c r="AC362" s="34"/>
      <c r="AD362" s="34"/>
      <c r="AE362" s="34"/>
      <c r="AF362" s="34"/>
      <c r="AG362" s="75"/>
      <c r="AH362" s="34"/>
      <c r="AI362" s="34"/>
      <c r="AJ362" s="34"/>
      <c r="AK362" s="34"/>
      <c r="AL362" s="34"/>
      <c r="AM362" s="34"/>
      <c r="AN362" s="75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75"/>
      <c r="BH362" s="34"/>
      <c r="BI362" s="34"/>
      <c r="BJ362" s="34"/>
      <c r="BK362" s="34"/>
      <c r="BL362" s="34"/>
      <c r="BM362" s="34"/>
      <c r="BN362" s="75"/>
      <c r="BO362" s="34"/>
      <c r="BP362" s="34"/>
      <c r="BQ362" s="34"/>
      <c r="BR362" s="34"/>
      <c r="BS362" s="27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Q362" s="34"/>
      <c r="DR362" s="34"/>
      <c r="DS362" s="34"/>
      <c r="DT362" s="34"/>
    </row>
    <row r="363" spans="2:124" s="1" customFormat="1" x14ac:dyDescent="0.25">
      <c r="B363" s="112"/>
      <c r="C363" s="106"/>
      <c r="D363" s="106"/>
      <c r="E363" s="106"/>
      <c r="F363" s="106"/>
      <c r="G363" s="108"/>
      <c r="H363" s="108"/>
      <c r="I363" s="108"/>
      <c r="J363" s="108"/>
      <c r="K363" s="95"/>
      <c r="L363" s="96"/>
      <c r="M363" s="55"/>
      <c r="N363" s="85"/>
      <c r="O363" s="85"/>
      <c r="P363" s="37"/>
      <c r="Q363" s="37"/>
      <c r="R363" s="85"/>
      <c r="S363" s="85"/>
      <c r="T363" s="85"/>
      <c r="U363" s="5"/>
      <c r="V363" s="74"/>
      <c r="W363" s="5"/>
      <c r="X363" s="5"/>
      <c r="Y363" s="5"/>
      <c r="Z363" s="75"/>
      <c r="AA363" s="34"/>
      <c r="AB363" s="34"/>
      <c r="AC363" s="34"/>
      <c r="AD363" s="34"/>
      <c r="AE363" s="34"/>
      <c r="AF363" s="34"/>
      <c r="AG363" s="75"/>
      <c r="AH363" s="34"/>
      <c r="AI363" s="34"/>
      <c r="AJ363" s="34"/>
      <c r="AK363" s="34"/>
      <c r="AL363" s="34"/>
      <c r="AM363" s="34"/>
      <c r="AN363" s="75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75"/>
      <c r="BH363" s="34"/>
      <c r="BI363" s="34"/>
      <c r="BJ363" s="34"/>
      <c r="BK363" s="34"/>
      <c r="BL363" s="34"/>
      <c r="BM363" s="34"/>
      <c r="BN363" s="75"/>
      <c r="BO363" s="34"/>
      <c r="BP363" s="34"/>
      <c r="BQ363" s="34"/>
      <c r="BR363" s="34"/>
      <c r="BS363" s="27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Q363" s="34"/>
      <c r="DR363" s="34"/>
      <c r="DS363" s="34"/>
      <c r="DT363" s="34"/>
    </row>
    <row r="364" spans="2:124" s="1" customFormat="1" x14ac:dyDescent="0.25">
      <c r="B364" s="112"/>
      <c r="C364" s="106"/>
      <c r="D364" s="106"/>
      <c r="E364" s="106"/>
      <c r="F364" s="106"/>
      <c r="G364" s="108"/>
      <c r="H364" s="108"/>
      <c r="I364" s="108"/>
      <c r="J364" s="108"/>
      <c r="K364" s="95"/>
      <c r="L364" s="96"/>
      <c r="M364" s="55"/>
      <c r="N364" s="85"/>
      <c r="O364" s="85"/>
      <c r="P364" s="37"/>
      <c r="Q364" s="37"/>
      <c r="R364" s="85"/>
      <c r="S364" s="85"/>
      <c r="T364" s="85"/>
      <c r="U364" s="5"/>
      <c r="V364" s="74"/>
      <c r="W364" s="5"/>
      <c r="X364" s="5"/>
      <c r="Y364" s="5"/>
      <c r="Z364" s="75"/>
      <c r="AA364" s="34"/>
      <c r="AB364" s="34"/>
      <c r="AC364" s="34"/>
      <c r="AD364" s="34"/>
      <c r="AE364" s="34"/>
      <c r="AF364" s="34"/>
      <c r="AG364" s="75"/>
      <c r="AH364" s="34"/>
      <c r="AI364" s="34"/>
      <c r="AJ364" s="34"/>
      <c r="AK364" s="34"/>
      <c r="AL364" s="34"/>
      <c r="AM364" s="34"/>
      <c r="AN364" s="75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75"/>
      <c r="BH364" s="34"/>
      <c r="BI364" s="34"/>
      <c r="BJ364" s="34"/>
      <c r="BK364" s="34"/>
      <c r="BL364" s="34"/>
      <c r="BM364" s="34"/>
      <c r="BN364" s="75"/>
      <c r="BO364" s="34"/>
      <c r="BP364" s="34"/>
      <c r="BQ364" s="34"/>
      <c r="BR364" s="34"/>
      <c r="BS364" s="27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Q364" s="34"/>
      <c r="DR364" s="34"/>
      <c r="DS364" s="34"/>
      <c r="DT364" s="34"/>
    </row>
    <row r="365" spans="2:124" s="1" customFormat="1" x14ac:dyDescent="0.25">
      <c r="B365" s="112"/>
      <c r="C365" s="106"/>
      <c r="D365" s="106"/>
      <c r="E365" s="106"/>
      <c r="F365" s="106"/>
      <c r="G365" s="108"/>
      <c r="H365" s="108"/>
      <c r="I365" s="108"/>
      <c r="J365" s="108"/>
      <c r="K365" s="95"/>
      <c r="L365" s="96"/>
      <c r="M365" s="55"/>
      <c r="N365" s="85"/>
      <c r="O365" s="85"/>
      <c r="P365" s="37"/>
      <c r="Q365" s="37"/>
      <c r="R365" s="85"/>
      <c r="S365" s="85"/>
      <c r="T365" s="85"/>
      <c r="U365" s="5"/>
      <c r="V365" s="74"/>
      <c r="W365" s="5"/>
      <c r="X365" s="5"/>
      <c r="Y365" s="5"/>
      <c r="Z365" s="75"/>
      <c r="AA365" s="34"/>
      <c r="AB365" s="34"/>
      <c r="AC365" s="34"/>
      <c r="AD365" s="34"/>
      <c r="AE365" s="34"/>
      <c r="AF365" s="34"/>
      <c r="AG365" s="75"/>
      <c r="AH365" s="34"/>
      <c r="AI365" s="34"/>
      <c r="AJ365" s="34"/>
      <c r="AK365" s="34"/>
      <c r="AL365" s="34"/>
      <c r="AM365" s="34"/>
      <c r="AN365" s="75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75"/>
      <c r="BH365" s="34"/>
      <c r="BI365" s="34"/>
      <c r="BJ365" s="34"/>
      <c r="BK365" s="34"/>
      <c r="BL365" s="34"/>
      <c r="BM365" s="34"/>
      <c r="BN365" s="75"/>
      <c r="BO365" s="34"/>
      <c r="BP365" s="34"/>
      <c r="BQ365" s="34"/>
      <c r="BR365" s="34"/>
      <c r="BS365" s="27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Q365" s="34"/>
      <c r="DR365" s="34"/>
      <c r="DS365" s="34"/>
      <c r="DT365" s="34"/>
    </row>
    <row r="366" spans="2:124" s="1" customFormat="1" x14ac:dyDescent="0.25">
      <c r="B366" s="112"/>
      <c r="C366" s="106"/>
      <c r="D366" s="106"/>
      <c r="E366" s="106"/>
      <c r="F366" s="106"/>
      <c r="G366" s="108"/>
      <c r="H366" s="108"/>
      <c r="I366" s="108"/>
      <c r="J366" s="108"/>
      <c r="K366" s="95"/>
      <c r="L366" s="96"/>
      <c r="M366" s="55"/>
      <c r="N366" s="85"/>
      <c r="O366" s="85"/>
      <c r="P366" s="37"/>
      <c r="Q366" s="37"/>
      <c r="R366" s="85"/>
      <c r="S366" s="85"/>
      <c r="T366" s="85"/>
      <c r="U366" s="5"/>
      <c r="V366" s="74"/>
      <c r="W366" s="5"/>
      <c r="X366" s="5"/>
      <c r="Y366" s="5"/>
      <c r="Z366" s="75"/>
      <c r="AA366" s="34"/>
      <c r="AB366" s="34"/>
      <c r="AC366" s="34"/>
      <c r="AD366" s="34"/>
      <c r="AE366" s="34"/>
      <c r="AF366" s="34"/>
      <c r="AG366" s="75"/>
      <c r="AH366" s="34"/>
      <c r="AI366" s="34"/>
      <c r="AJ366" s="34"/>
      <c r="AK366" s="34"/>
      <c r="AL366" s="34"/>
      <c r="AM366" s="34"/>
      <c r="AN366" s="75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75"/>
      <c r="BH366" s="34"/>
      <c r="BI366" s="34"/>
      <c r="BJ366" s="34"/>
      <c r="BK366" s="34"/>
      <c r="BL366" s="34"/>
      <c r="BM366" s="34"/>
      <c r="BN366" s="75"/>
      <c r="BO366" s="34"/>
      <c r="BP366" s="34"/>
      <c r="BQ366" s="34"/>
      <c r="BR366" s="34"/>
      <c r="BS366" s="27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Q366" s="34"/>
      <c r="DR366" s="34"/>
      <c r="DS366" s="34"/>
      <c r="DT366" s="34"/>
    </row>
    <row r="367" spans="2:124" s="1" customFormat="1" x14ac:dyDescent="0.25">
      <c r="B367" s="112"/>
      <c r="C367" s="106"/>
      <c r="D367" s="106"/>
      <c r="E367" s="106"/>
      <c r="F367" s="106"/>
      <c r="G367" s="108"/>
      <c r="H367" s="108"/>
      <c r="I367" s="108"/>
      <c r="J367" s="108"/>
      <c r="K367" s="95"/>
      <c r="L367" s="96"/>
      <c r="M367" s="55"/>
      <c r="N367" s="85"/>
      <c r="O367" s="85"/>
      <c r="P367" s="37"/>
      <c r="Q367" s="37"/>
      <c r="R367" s="85"/>
      <c r="S367" s="85"/>
      <c r="T367" s="85"/>
      <c r="U367" s="5"/>
      <c r="V367" s="74"/>
      <c r="W367" s="5"/>
      <c r="X367" s="5"/>
      <c r="Y367" s="5"/>
      <c r="Z367" s="75"/>
      <c r="AA367" s="34"/>
      <c r="AB367" s="34"/>
      <c r="AC367" s="34"/>
      <c r="AD367" s="34"/>
      <c r="AE367" s="34"/>
      <c r="AF367" s="34"/>
      <c r="AG367" s="75"/>
      <c r="AH367" s="34"/>
      <c r="AI367" s="34"/>
      <c r="AJ367" s="34"/>
      <c r="AK367" s="34"/>
      <c r="AL367" s="34"/>
      <c r="AM367" s="34"/>
      <c r="AN367" s="75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75"/>
      <c r="BH367" s="34"/>
      <c r="BI367" s="34"/>
      <c r="BJ367" s="34"/>
      <c r="BK367" s="34"/>
      <c r="BL367" s="34"/>
      <c r="BM367" s="34"/>
      <c r="BN367" s="75"/>
      <c r="BO367" s="34"/>
      <c r="BP367" s="34"/>
      <c r="BQ367" s="34"/>
      <c r="BR367" s="34"/>
      <c r="BS367" s="27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Q367" s="34"/>
      <c r="DR367" s="34"/>
      <c r="DS367" s="34"/>
      <c r="DT367" s="34"/>
    </row>
    <row r="368" spans="2:124" s="1" customFormat="1" x14ac:dyDescent="0.25">
      <c r="B368" s="112"/>
      <c r="C368" s="106"/>
      <c r="D368" s="106"/>
      <c r="E368" s="106"/>
      <c r="F368" s="106"/>
      <c r="G368" s="108"/>
      <c r="H368" s="108"/>
      <c r="I368" s="108"/>
      <c r="J368" s="108"/>
      <c r="K368" s="95"/>
      <c r="L368" s="96"/>
      <c r="M368" s="55"/>
      <c r="N368" s="85"/>
      <c r="O368" s="85"/>
      <c r="P368" s="37"/>
      <c r="Q368" s="37"/>
      <c r="R368" s="85"/>
      <c r="S368" s="85"/>
      <c r="T368" s="85"/>
      <c r="U368" s="5"/>
      <c r="V368" s="74"/>
      <c r="W368" s="5"/>
      <c r="X368" s="5"/>
      <c r="Y368" s="5"/>
      <c r="Z368" s="75"/>
      <c r="AA368" s="34"/>
      <c r="AB368" s="34"/>
      <c r="AC368" s="34"/>
      <c r="AD368" s="34"/>
      <c r="AE368" s="34"/>
      <c r="AF368" s="34"/>
      <c r="AG368" s="75"/>
      <c r="AH368" s="34"/>
      <c r="AI368" s="34"/>
      <c r="AJ368" s="34"/>
      <c r="AK368" s="34"/>
      <c r="AL368" s="34"/>
      <c r="AM368" s="34"/>
      <c r="AN368" s="75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75"/>
      <c r="BH368" s="34"/>
      <c r="BI368" s="34"/>
      <c r="BJ368" s="34"/>
      <c r="BK368" s="34"/>
      <c r="BL368" s="34"/>
      <c r="BM368" s="34"/>
      <c r="BN368" s="75"/>
      <c r="BO368" s="34"/>
      <c r="BP368" s="34"/>
      <c r="BQ368" s="34"/>
      <c r="BR368" s="34"/>
      <c r="BS368" s="27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Q368" s="34"/>
      <c r="DR368" s="34"/>
      <c r="DS368" s="34"/>
      <c r="DT368" s="34"/>
    </row>
    <row r="369" spans="2:124" s="1" customFormat="1" x14ac:dyDescent="0.25">
      <c r="B369" s="112"/>
      <c r="C369" s="106"/>
      <c r="D369" s="106"/>
      <c r="E369" s="106"/>
      <c r="F369" s="106"/>
      <c r="G369" s="108"/>
      <c r="H369" s="108"/>
      <c r="I369" s="108"/>
      <c r="J369" s="108"/>
      <c r="K369" s="95"/>
      <c r="L369" s="96"/>
      <c r="M369" s="55"/>
      <c r="N369" s="85"/>
      <c r="O369" s="85"/>
      <c r="P369" s="37"/>
      <c r="Q369" s="37"/>
      <c r="R369" s="85"/>
      <c r="S369" s="85"/>
      <c r="T369" s="85"/>
      <c r="U369" s="5"/>
      <c r="V369" s="74"/>
      <c r="W369" s="5"/>
      <c r="X369" s="5"/>
      <c r="Y369" s="5"/>
      <c r="Z369" s="75"/>
      <c r="AA369" s="34"/>
      <c r="AB369" s="34"/>
      <c r="AC369" s="34"/>
      <c r="AD369" s="34"/>
      <c r="AE369" s="34"/>
      <c r="AF369" s="34"/>
      <c r="AG369" s="75"/>
      <c r="AH369" s="34"/>
      <c r="AI369" s="34"/>
      <c r="AJ369" s="34"/>
      <c r="AK369" s="34"/>
      <c r="AL369" s="34"/>
      <c r="AM369" s="34"/>
      <c r="AN369" s="75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75"/>
      <c r="BH369" s="34"/>
      <c r="BI369" s="34"/>
      <c r="BJ369" s="34"/>
      <c r="BK369" s="34"/>
      <c r="BL369" s="34"/>
      <c r="BM369" s="34"/>
      <c r="BN369" s="75"/>
      <c r="BO369" s="34"/>
      <c r="BP369" s="34"/>
      <c r="BQ369" s="34"/>
      <c r="BR369" s="34"/>
      <c r="BS369" s="27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Q369" s="34"/>
      <c r="DR369" s="34"/>
      <c r="DS369" s="34"/>
      <c r="DT369" s="34"/>
    </row>
    <row r="370" spans="2:124" s="1" customFormat="1" x14ac:dyDescent="0.25">
      <c r="B370" s="112"/>
      <c r="C370" s="106"/>
      <c r="D370" s="106"/>
      <c r="E370" s="106"/>
      <c r="F370" s="106"/>
      <c r="G370" s="108"/>
      <c r="H370" s="108"/>
      <c r="I370" s="108"/>
      <c r="J370" s="108"/>
      <c r="K370" s="95"/>
      <c r="L370" s="96"/>
      <c r="M370" s="55"/>
      <c r="N370" s="85"/>
      <c r="O370" s="85"/>
      <c r="P370" s="37"/>
      <c r="Q370" s="37"/>
      <c r="R370" s="85"/>
      <c r="S370" s="85"/>
      <c r="T370" s="85"/>
      <c r="U370" s="5"/>
      <c r="V370" s="74"/>
      <c r="W370" s="5"/>
      <c r="X370" s="5"/>
      <c r="Y370" s="5"/>
      <c r="Z370" s="75"/>
      <c r="AA370" s="34"/>
      <c r="AB370" s="34"/>
      <c r="AC370" s="34"/>
      <c r="AD370" s="34"/>
      <c r="AE370" s="34"/>
      <c r="AF370" s="34"/>
      <c r="AG370" s="75"/>
      <c r="AH370" s="34"/>
      <c r="AI370" s="34"/>
      <c r="AJ370" s="34"/>
      <c r="AK370" s="34"/>
      <c r="AL370" s="34"/>
      <c r="AM370" s="34"/>
      <c r="AN370" s="75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75"/>
      <c r="BH370" s="34"/>
      <c r="BI370" s="34"/>
      <c r="BJ370" s="34"/>
      <c r="BK370" s="34"/>
      <c r="BL370" s="34"/>
      <c r="BM370" s="34"/>
      <c r="BN370" s="75"/>
      <c r="BO370" s="34"/>
      <c r="BP370" s="34"/>
      <c r="BQ370" s="34"/>
      <c r="BR370" s="34"/>
      <c r="BS370" s="27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Q370" s="34"/>
      <c r="DR370" s="34"/>
      <c r="DS370" s="34"/>
      <c r="DT370" s="34"/>
    </row>
    <row r="371" spans="2:124" s="1" customFormat="1" x14ac:dyDescent="0.25">
      <c r="B371" s="112"/>
      <c r="C371" s="106"/>
      <c r="D371" s="106"/>
      <c r="E371" s="106"/>
      <c r="F371" s="106"/>
      <c r="G371" s="108"/>
      <c r="H371" s="108"/>
      <c r="I371" s="108"/>
      <c r="J371" s="108"/>
      <c r="K371" s="95"/>
      <c r="L371" s="96"/>
      <c r="M371" s="55"/>
      <c r="N371" s="85"/>
      <c r="O371" s="85"/>
      <c r="P371" s="37"/>
      <c r="Q371" s="37"/>
      <c r="R371" s="85"/>
      <c r="S371" s="85"/>
      <c r="T371" s="85"/>
      <c r="U371" s="5"/>
      <c r="V371" s="74"/>
      <c r="W371" s="5"/>
      <c r="X371" s="5"/>
      <c r="Y371" s="5"/>
      <c r="Z371" s="75"/>
      <c r="AA371" s="34"/>
      <c r="AB371" s="34"/>
      <c r="AC371" s="34"/>
      <c r="AD371" s="34"/>
      <c r="AE371" s="34"/>
      <c r="AF371" s="34"/>
      <c r="AG371" s="75"/>
      <c r="AH371" s="34"/>
      <c r="AI371" s="34"/>
      <c r="AJ371" s="34"/>
      <c r="AK371" s="34"/>
      <c r="AL371" s="34"/>
      <c r="AM371" s="34"/>
      <c r="AN371" s="75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75"/>
      <c r="BH371" s="34"/>
      <c r="BI371" s="34"/>
      <c r="BJ371" s="34"/>
      <c r="BK371" s="34"/>
      <c r="BL371" s="34"/>
      <c r="BM371" s="34"/>
      <c r="BN371" s="75"/>
      <c r="BO371" s="34"/>
      <c r="BP371" s="34"/>
      <c r="BQ371" s="34"/>
      <c r="BR371" s="34"/>
      <c r="BS371" s="27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Q371" s="34"/>
      <c r="DR371" s="34"/>
      <c r="DS371" s="34"/>
      <c r="DT371" s="34"/>
    </row>
    <row r="372" spans="2:124" s="1" customFormat="1" x14ac:dyDescent="0.25">
      <c r="B372" s="112"/>
      <c r="C372" s="106"/>
      <c r="D372" s="106"/>
      <c r="E372" s="106"/>
      <c r="F372" s="106"/>
      <c r="G372" s="108"/>
      <c r="H372" s="108"/>
      <c r="I372" s="108"/>
      <c r="J372" s="108"/>
      <c r="K372" s="95"/>
      <c r="L372" s="96"/>
      <c r="M372" s="55"/>
      <c r="N372" s="85"/>
      <c r="O372" s="85"/>
      <c r="P372" s="37"/>
      <c r="Q372" s="37"/>
      <c r="R372" s="85"/>
      <c r="S372" s="85"/>
      <c r="T372" s="85"/>
      <c r="U372" s="5"/>
      <c r="V372" s="74"/>
      <c r="W372" s="5"/>
      <c r="X372" s="5"/>
      <c r="Y372" s="5"/>
      <c r="Z372" s="75"/>
      <c r="AA372" s="34"/>
      <c r="AB372" s="34"/>
      <c r="AC372" s="34"/>
      <c r="AD372" s="34"/>
      <c r="AE372" s="34"/>
      <c r="AF372" s="34"/>
      <c r="AG372" s="75"/>
      <c r="AH372" s="34"/>
      <c r="AI372" s="34"/>
      <c r="AJ372" s="34"/>
      <c r="AK372" s="34"/>
      <c r="AL372" s="34"/>
      <c r="AM372" s="34"/>
      <c r="AN372" s="75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75"/>
      <c r="BH372" s="34"/>
      <c r="BI372" s="34"/>
      <c r="BJ372" s="34"/>
      <c r="BK372" s="34"/>
      <c r="BL372" s="34"/>
      <c r="BM372" s="34"/>
      <c r="BN372" s="75"/>
      <c r="BO372" s="34"/>
      <c r="BP372" s="34"/>
      <c r="BQ372" s="34"/>
      <c r="BR372" s="34"/>
      <c r="BS372" s="27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Q372" s="34"/>
      <c r="DR372" s="34"/>
      <c r="DS372" s="34"/>
      <c r="DT372" s="34"/>
    </row>
    <row r="373" spans="2:124" s="1" customFormat="1" x14ac:dyDescent="0.25">
      <c r="B373" s="112"/>
      <c r="C373" s="106"/>
      <c r="D373" s="106"/>
      <c r="E373" s="106"/>
      <c r="F373" s="106"/>
      <c r="G373" s="108"/>
      <c r="H373" s="108"/>
      <c r="I373" s="108"/>
      <c r="J373" s="108"/>
      <c r="K373" s="95"/>
      <c r="L373" s="96"/>
      <c r="M373" s="55"/>
      <c r="N373" s="85"/>
      <c r="O373" s="85"/>
      <c r="P373" s="37"/>
      <c r="Q373" s="37"/>
      <c r="R373" s="85"/>
      <c r="S373" s="85"/>
      <c r="T373" s="85"/>
      <c r="U373" s="5"/>
      <c r="V373" s="74"/>
      <c r="W373" s="5"/>
      <c r="X373" s="5"/>
      <c r="Y373" s="5"/>
      <c r="Z373" s="75"/>
      <c r="AA373" s="34"/>
      <c r="AB373" s="34"/>
      <c r="AC373" s="34"/>
      <c r="AD373" s="34"/>
      <c r="AE373" s="34"/>
      <c r="AF373" s="34"/>
      <c r="AG373" s="75"/>
      <c r="AH373" s="34"/>
      <c r="AI373" s="34"/>
      <c r="AJ373" s="34"/>
      <c r="AK373" s="34"/>
      <c r="AL373" s="34"/>
      <c r="AM373" s="34"/>
      <c r="AN373" s="75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75"/>
      <c r="BH373" s="34"/>
      <c r="BI373" s="34"/>
      <c r="BJ373" s="34"/>
      <c r="BK373" s="34"/>
      <c r="BL373" s="34"/>
      <c r="BM373" s="34"/>
      <c r="BN373" s="75"/>
      <c r="BO373" s="34"/>
      <c r="BP373" s="34"/>
      <c r="BQ373" s="34"/>
      <c r="BR373" s="34"/>
      <c r="BS373" s="27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Q373" s="34"/>
      <c r="DR373" s="34"/>
      <c r="DS373" s="34"/>
      <c r="DT373" s="34"/>
    </row>
    <row r="374" spans="2:124" s="1" customFormat="1" x14ac:dyDescent="0.25">
      <c r="B374" s="112"/>
      <c r="C374" s="106"/>
      <c r="D374" s="106"/>
      <c r="E374" s="106"/>
      <c r="F374" s="106"/>
      <c r="G374" s="108"/>
      <c r="H374" s="108"/>
      <c r="I374" s="108"/>
      <c r="J374" s="108"/>
      <c r="K374" s="95"/>
      <c r="L374" s="96"/>
      <c r="M374" s="55"/>
      <c r="N374" s="85"/>
      <c r="O374" s="85"/>
      <c r="P374" s="37"/>
      <c r="Q374" s="37"/>
      <c r="R374" s="85"/>
      <c r="S374" s="85"/>
      <c r="T374" s="85"/>
      <c r="U374" s="5"/>
      <c r="V374" s="74"/>
      <c r="W374" s="5"/>
      <c r="X374" s="5"/>
      <c r="Y374" s="5"/>
      <c r="Z374" s="75"/>
      <c r="AA374" s="34"/>
      <c r="AB374" s="34"/>
      <c r="AC374" s="34"/>
      <c r="AD374" s="34"/>
      <c r="AE374" s="34"/>
      <c r="AF374" s="34"/>
      <c r="AG374" s="75"/>
      <c r="AH374" s="34"/>
      <c r="AI374" s="34"/>
      <c r="AJ374" s="34"/>
      <c r="AK374" s="34"/>
      <c r="AL374" s="34"/>
      <c r="AM374" s="34"/>
      <c r="AN374" s="75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75"/>
      <c r="BH374" s="34"/>
      <c r="BI374" s="34"/>
      <c r="BJ374" s="34"/>
      <c r="BK374" s="34"/>
      <c r="BL374" s="34"/>
      <c r="BM374" s="34"/>
      <c r="BN374" s="75"/>
      <c r="BO374" s="34"/>
      <c r="BP374" s="34"/>
      <c r="BQ374" s="34"/>
      <c r="BR374" s="34"/>
      <c r="BS374" s="27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Q374" s="34"/>
      <c r="DR374" s="34"/>
      <c r="DS374" s="34"/>
      <c r="DT374" s="34"/>
    </row>
    <row r="375" spans="2:124" s="1" customFormat="1" x14ac:dyDescent="0.25">
      <c r="B375" s="112"/>
      <c r="C375" s="106"/>
      <c r="D375" s="106"/>
      <c r="E375" s="106"/>
      <c r="F375" s="106"/>
      <c r="G375" s="108"/>
      <c r="H375" s="108"/>
      <c r="I375" s="108"/>
      <c r="J375" s="108"/>
      <c r="K375" s="95"/>
      <c r="L375" s="96"/>
      <c r="M375" s="55"/>
      <c r="N375" s="85"/>
      <c r="O375" s="85"/>
      <c r="P375" s="37"/>
      <c r="Q375" s="37"/>
      <c r="R375" s="85"/>
      <c r="S375" s="85"/>
      <c r="T375" s="85"/>
      <c r="U375" s="5"/>
      <c r="V375" s="74"/>
      <c r="W375" s="5"/>
      <c r="X375" s="5"/>
      <c r="Y375" s="5"/>
      <c r="Z375" s="75"/>
      <c r="AA375" s="34"/>
      <c r="AB375" s="34"/>
      <c r="AC375" s="34"/>
      <c r="AD375" s="34"/>
      <c r="AE375" s="34"/>
      <c r="AF375" s="34"/>
      <c r="AG375" s="75"/>
      <c r="AH375" s="34"/>
      <c r="AI375" s="34"/>
      <c r="AJ375" s="34"/>
      <c r="AK375" s="34"/>
      <c r="AL375" s="34"/>
      <c r="AM375" s="34"/>
      <c r="AN375" s="75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75"/>
      <c r="BH375" s="34"/>
      <c r="BI375" s="34"/>
      <c r="BJ375" s="34"/>
      <c r="BK375" s="34"/>
      <c r="BL375" s="34"/>
      <c r="BM375" s="34"/>
      <c r="BN375" s="75"/>
      <c r="BO375" s="34"/>
      <c r="BP375" s="34"/>
      <c r="BQ375" s="34"/>
      <c r="BR375" s="34"/>
      <c r="BS375" s="27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Q375" s="34"/>
      <c r="DR375" s="34"/>
      <c r="DS375" s="34"/>
      <c r="DT375" s="34"/>
    </row>
    <row r="376" spans="2:124" s="1" customFormat="1" x14ac:dyDescent="0.25">
      <c r="B376" s="112"/>
      <c r="C376" s="106"/>
      <c r="D376" s="106"/>
      <c r="E376" s="106"/>
      <c r="F376" s="106"/>
      <c r="G376" s="108"/>
      <c r="H376" s="108"/>
      <c r="I376" s="108"/>
      <c r="J376" s="108"/>
      <c r="K376" s="95"/>
      <c r="L376" s="96"/>
      <c r="M376" s="55"/>
      <c r="N376" s="85"/>
      <c r="O376" s="85"/>
      <c r="P376" s="37"/>
      <c r="Q376" s="37"/>
      <c r="R376" s="85"/>
      <c r="S376" s="85"/>
      <c r="T376" s="85"/>
      <c r="U376" s="5"/>
      <c r="V376" s="74"/>
      <c r="W376" s="5"/>
      <c r="X376" s="5"/>
      <c r="Y376" s="5"/>
      <c r="Z376" s="75"/>
      <c r="AA376" s="34"/>
      <c r="AB376" s="34"/>
      <c r="AC376" s="34"/>
      <c r="AD376" s="34"/>
      <c r="AE376" s="34"/>
      <c r="AF376" s="34"/>
      <c r="AG376" s="75"/>
      <c r="AH376" s="34"/>
      <c r="AI376" s="34"/>
      <c r="AJ376" s="34"/>
      <c r="AK376" s="34"/>
      <c r="AL376" s="34"/>
      <c r="AM376" s="34"/>
      <c r="AN376" s="75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75"/>
      <c r="BH376" s="34"/>
      <c r="BI376" s="34"/>
      <c r="BJ376" s="34"/>
      <c r="BK376" s="34"/>
      <c r="BL376" s="34"/>
      <c r="BM376" s="34"/>
      <c r="BN376" s="75"/>
      <c r="BO376" s="34"/>
      <c r="BP376" s="34"/>
      <c r="BQ376" s="34"/>
      <c r="BR376" s="34"/>
      <c r="BS376" s="27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Q376" s="34"/>
      <c r="DR376" s="34"/>
      <c r="DS376" s="34"/>
      <c r="DT376" s="34"/>
    </row>
    <row r="377" spans="2:124" s="1" customFormat="1" x14ac:dyDescent="0.25">
      <c r="B377" s="112"/>
      <c r="C377" s="106"/>
      <c r="D377" s="106"/>
      <c r="E377" s="106"/>
      <c r="F377" s="106"/>
      <c r="G377" s="108"/>
      <c r="H377" s="108"/>
      <c r="I377" s="108"/>
      <c r="J377" s="108"/>
      <c r="K377" s="95"/>
      <c r="L377" s="96"/>
      <c r="M377" s="55"/>
      <c r="N377" s="85"/>
      <c r="O377" s="85"/>
      <c r="P377" s="37"/>
      <c r="Q377" s="37"/>
      <c r="R377" s="85"/>
      <c r="S377" s="85"/>
      <c r="T377" s="85"/>
      <c r="U377" s="5"/>
      <c r="V377" s="74"/>
      <c r="W377" s="5"/>
      <c r="X377" s="5"/>
      <c r="Y377" s="5"/>
      <c r="Z377" s="75"/>
      <c r="AA377" s="34"/>
      <c r="AB377" s="34"/>
      <c r="AC377" s="34"/>
      <c r="AD377" s="34"/>
      <c r="AE377" s="34"/>
      <c r="AF377" s="34"/>
      <c r="AG377" s="75"/>
      <c r="AH377" s="34"/>
      <c r="AI377" s="34"/>
      <c r="AJ377" s="34"/>
      <c r="AK377" s="34"/>
      <c r="AL377" s="34"/>
      <c r="AM377" s="34"/>
      <c r="AN377" s="75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75"/>
      <c r="BH377" s="34"/>
      <c r="BI377" s="34"/>
      <c r="BJ377" s="34"/>
      <c r="BK377" s="34"/>
      <c r="BL377" s="34"/>
      <c r="BM377" s="34"/>
      <c r="BN377" s="75"/>
      <c r="BO377" s="34"/>
      <c r="BP377" s="34"/>
      <c r="BQ377" s="34"/>
      <c r="BR377" s="34"/>
      <c r="BS377" s="27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Q377" s="34"/>
      <c r="DR377" s="34"/>
      <c r="DS377" s="34"/>
      <c r="DT377" s="34"/>
    </row>
    <row r="378" spans="2:124" s="1" customFormat="1" x14ac:dyDescent="0.25">
      <c r="B378" s="112"/>
      <c r="C378" s="106"/>
      <c r="D378" s="106"/>
      <c r="E378" s="106"/>
      <c r="F378" s="106"/>
      <c r="G378" s="108"/>
      <c r="H378" s="108"/>
      <c r="I378" s="108"/>
      <c r="J378" s="108"/>
      <c r="K378" s="95"/>
      <c r="L378" s="96"/>
      <c r="M378" s="55"/>
      <c r="N378" s="85"/>
      <c r="O378" s="85"/>
      <c r="P378" s="37"/>
      <c r="Q378" s="37"/>
      <c r="R378" s="85"/>
      <c r="S378" s="85"/>
      <c r="T378" s="85"/>
      <c r="U378" s="5"/>
      <c r="V378" s="74"/>
      <c r="W378" s="5"/>
      <c r="X378" s="5"/>
      <c r="Y378" s="5"/>
      <c r="Z378" s="75"/>
      <c r="AA378" s="34"/>
      <c r="AB378" s="34"/>
      <c r="AC378" s="34"/>
      <c r="AD378" s="34"/>
      <c r="AE378" s="34"/>
      <c r="AF378" s="34"/>
      <c r="AG378" s="75"/>
      <c r="AH378" s="34"/>
      <c r="AI378" s="34"/>
      <c r="AJ378" s="34"/>
      <c r="AK378" s="34"/>
      <c r="AL378" s="34"/>
      <c r="AM378" s="34"/>
      <c r="AN378" s="75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75"/>
      <c r="BH378" s="34"/>
      <c r="BI378" s="34"/>
      <c r="BJ378" s="34"/>
      <c r="BK378" s="34"/>
      <c r="BL378" s="34"/>
      <c r="BM378" s="34"/>
      <c r="BN378" s="75"/>
      <c r="BO378" s="34"/>
      <c r="BP378" s="34"/>
      <c r="BQ378" s="34"/>
      <c r="BR378" s="34"/>
      <c r="BS378" s="27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Q378" s="34"/>
      <c r="DR378" s="34"/>
      <c r="DS378" s="34"/>
      <c r="DT378" s="34"/>
    </row>
    <row r="379" spans="2:124" s="1" customFormat="1" x14ac:dyDescent="0.25">
      <c r="B379" s="112"/>
      <c r="C379" s="106"/>
      <c r="D379" s="106"/>
      <c r="E379" s="106"/>
      <c r="F379" s="106"/>
      <c r="G379" s="108"/>
      <c r="H379" s="108"/>
      <c r="I379" s="108"/>
      <c r="J379" s="108"/>
      <c r="K379" s="95"/>
      <c r="L379" s="96"/>
      <c r="M379" s="55"/>
      <c r="N379" s="85"/>
      <c r="O379" s="85"/>
      <c r="P379" s="37"/>
      <c r="Q379" s="37"/>
      <c r="R379" s="85"/>
      <c r="S379" s="85"/>
      <c r="T379" s="85"/>
      <c r="U379" s="5"/>
      <c r="V379" s="74"/>
      <c r="W379" s="5"/>
      <c r="X379" s="5"/>
      <c r="Y379" s="5"/>
      <c r="Z379" s="75"/>
      <c r="AA379" s="34"/>
      <c r="AB379" s="34"/>
      <c r="AC379" s="34"/>
      <c r="AD379" s="34"/>
      <c r="AE379" s="34"/>
      <c r="AF379" s="34"/>
      <c r="AG379" s="75"/>
      <c r="AH379" s="34"/>
      <c r="AI379" s="34"/>
      <c r="AJ379" s="34"/>
      <c r="AK379" s="34"/>
      <c r="AL379" s="34"/>
      <c r="AM379" s="34"/>
      <c r="AN379" s="75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75"/>
      <c r="BH379" s="34"/>
      <c r="BI379" s="34"/>
      <c r="BJ379" s="34"/>
      <c r="BK379" s="34"/>
      <c r="BL379" s="34"/>
      <c r="BM379" s="34"/>
      <c r="BN379" s="75"/>
      <c r="BO379" s="34"/>
      <c r="BP379" s="34"/>
      <c r="BQ379" s="34"/>
      <c r="BR379" s="34"/>
      <c r="BS379" s="27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Q379" s="34"/>
      <c r="DR379" s="34"/>
      <c r="DS379" s="34"/>
      <c r="DT379" s="34"/>
    </row>
    <row r="380" spans="2:124" s="1" customFormat="1" x14ac:dyDescent="0.25">
      <c r="B380" s="112"/>
      <c r="C380" s="106"/>
      <c r="D380" s="106"/>
      <c r="E380" s="106"/>
      <c r="F380" s="106"/>
      <c r="G380" s="108"/>
      <c r="H380" s="108"/>
      <c r="I380" s="108"/>
      <c r="J380" s="108"/>
      <c r="K380" s="95"/>
      <c r="L380" s="96"/>
      <c r="M380" s="55"/>
      <c r="N380" s="85"/>
      <c r="O380" s="85"/>
      <c r="P380" s="37"/>
      <c r="Q380" s="37"/>
      <c r="R380" s="85"/>
      <c r="S380" s="85"/>
      <c r="T380" s="85"/>
      <c r="U380" s="5"/>
      <c r="V380" s="74"/>
      <c r="W380" s="5"/>
      <c r="X380" s="5"/>
      <c r="Y380" s="5"/>
      <c r="Z380" s="75"/>
      <c r="AA380" s="34"/>
      <c r="AB380" s="34"/>
      <c r="AC380" s="34"/>
      <c r="AD380" s="34"/>
      <c r="AE380" s="34"/>
      <c r="AF380" s="34"/>
      <c r="AG380" s="75"/>
      <c r="AH380" s="34"/>
      <c r="AI380" s="34"/>
      <c r="AJ380" s="34"/>
      <c r="AK380" s="34"/>
      <c r="AL380" s="34"/>
      <c r="AM380" s="34"/>
      <c r="AN380" s="75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75"/>
      <c r="BH380" s="34"/>
      <c r="BI380" s="34"/>
      <c r="BJ380" s="34"/>
      <c r="BK380" s="34"/>
      <c r="BL380" s="34"/>
      <c r="BM380" s="34"/>
      <c r="BN380" s="75"/>
      <c r="BO380" s="34"/>
      <c r="BP380" s="34"/>
      <c r="BQ380" s="34"/>
      <c r="BR380" s="34"/>
      <c r="BS380" s="27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Q380" s="34"/>
      <c r="DR380" s="34"/>
      <c r="DS380" s="34"/>
      <c r="DT380" s="34"/>
    </row>
    <row r="381" spans="2:124" s="1" customFormat="1" x14ac:dyDescent="0.25">
      <c r="B381" s="112"/>
      <c r="C381" s="106"/>
      <c r="D381" s="106"/>
      <c r="E381" s="106"/>
      <c r="F381" s="106"/>
      <c r="G381" s="108"/>
      <c r="H381" s="108"/>
      <c r="I381" s="108"/>
      <c r="J381" s="108"/>
      <c r="K381" s="95"/>
      <c r="L381" s="96"/>
      <c r="M381" s="55"/>
      <c r="N381" s="85"/>
      <c r="O381" s="85"/>
      <c r="P381" s="37"/>
      <c r="Q381" s="37"/>
      <c r="R381" s="85"/>
      <c r="S381" s="85"/>
      <c r="T381" s="85"/>
      <c r="U381" s="5"/>
      <c r="V381" s="74"/>
      <c r="W381" s="5"/>
      <c r="X381" s="5"/>
      <c r="Y381" s="5"/>
      <c r="Z381" s="75"/>
      <c r="AA381" s="34"/>
      <c r="AB381" s="34"/>
      <c r="AC381" s="34"/>
      <c r="AD381" s="34"/>
      <c r="AE381" s="34"/>
      <c r="AF381" s="34"/>
      <c r="AG381" s="75"/>
      <c r="AH381" s="34"/>
      <c r="AI381" s="34"/>
      <c r="AJ381" s="34"/>
      <c r="AK381" s="34"/>
      <c r="AL381" s="34"/>
      <c r="AM381" s="34"/>
      <c r="AN381" s="75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75"/>
      <c r="BH381" s="34"/>
      <c r="BI381" s="34"/>
      <c r="BJ381" s="34"/>
      <c r="BK381" s="34"/>
      <c r="BL381" s="34"/>
      <c r="BM381" s="34"/>
      <c r="BN381" s="75"/>
      <c r="BO381" s="34"/>
      <c r="BP381" s="34"/>
      <c r="BQ381" s="34"/>
      <c r="BR381" s="34"/>
      <c r="BS381" s="27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Q381" s="34"/>
      <c r="DR381" s="34"/>
      <c r="DS381" s="34"/>
      <c r="DT381" s="34"/>
    </row>
    <row r="382" spans="2:124" s="1" customFormat="1" x14ac:dyDescent="0.25">
      <c r="B382" s="112"/>
      <c r="C382" s="106"/>
      <c r="D382" s="106"/>
      <c r="E382" s="106"/>
      <c r="F382" s="106"/>
      <c r="G382" s="108"/>
      <c r="H382" s="108"/>
      <c r="I382" s="108"/>
      <c r="J382" s="108"/>
      <c r="K382" s="95"/>
      <c r="L382" s="96"/>
      <c r="M382" s="55"/>
      <c r="N382" s="85"/>
      <c r="O382" s="85"/>
      <c r="P382" s="37"/>
      <c r="Q382" s="37"/>
      <c r="R382" s="85"/>
      <c r="S382" s="85"/>
      <c r="T382" s="85"/>
      <c r="U382" s="5"/>
      <c r="V382" s="74"/>
      <c r="W382" s="5"/>
      <c r="X382" s="5"/>
      <c r="Y382" s="5"/>
      <c r="Z382" s="75"/>
      <c r="AA382" s="34"/>
      <c r="AB382" s="34"/>
      <c r="AC382" s="34"/>
      <c r="AD382" s="34"/>
      <c r="AE382" s="34"/>
      <c r="AF382" s="34"/>
      <c r="AG382" s="75"/>
      <c r="AH382" s="34"/>
      <c r="AI382" s="34"/>
      <c r="AJ382" s="34"/>
      <c r="AK382" s="34"/>
      <c r="AL382" s="34"/>
      <c r="AM382" s="34"/>
      <c r="AN382" s="75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75"/>
      <c r="BH382" s="34"/>
      <c r="BI382" s="34"/>
      <c r="BJ382" s="34"/>
      <c r="BK382" s="34"/>
      <c r="BL382" s="34"/>
      <c r="BM382" s="34"/>
      <c r="BN382" s="75"/>
      <c r="BO382" s="34"/>
      <c r="BP382" s="34"/>
      <c r="BQ382" s="34"/>
      <c r="BR382" s="34"/>
      <c r="BS382" s="27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Q382" s="34"/>
      <c r="DR382" s="34"/>
      <c r="DS382" s="34"/>
      <c r="DT382" s="34"/>
    </row>
    <row r="383" spans="2:124" s="1" customFormat="1" x14ac:dyDescent="0.25">
      <c r="B383" s="112"/>
      <c r="C383" s="106"/>
      <c r="D383" s="106"/>
      <c r="E383" s="106"/>
      <c r="F383" s="106"/>
      <c r="G383" s="108"/>
      <c r="H383" s="108"/>
      <c r="I383" s="108"/>
      <c r="J383" s="108"/>
      <c r="K383" s="95"/>
      <c r="L383" s="96"/>
      <c r="M383" s="55"/>
      <c r="N383" s="85"/>
      <c r="O383" s="85"/>
      <c r="P383" s="37"/>
      <c r="Q383" s="37"/>
      <c r="R383" s="85"/>
      <c r="S383" s="85"/>
      <c r="T383" s="85"/>
      <c r="U383" s="5"/>
      <c r="V383" s="74"/>
      <c r="W383" s="5"/>
      <c r="X383" s="5"/>
      <c r="Y383" s="5"/>
      <c r="Z383" s="75"/>
      <c r="AA383" s="34"/>
      <c r="AB383" s="34"/>
      <c r="AC383" s="34"/>
      <c r="AD383" s="34"/>
      <c r="AE383" s="34"/>
      <c r="AF383" s="34"/>
      <c r="AG383" s="75"/>
      <c r="AH383" s="34"/>
      <c r="AI383" s="34"/>
      <c r="AJ383" s="34"/>
      <c r="AK383" s="34"/>
      <c r="AL383" s="34"/>
      <c r="AM383" s="34"/>
      <c r="AN383" s="75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75"/>
      <c r="BH383" s="34"/>
      <c r="BI383" s="34"/>
      <c r="BJ383" s="34"/>
      <c r="BK383" s="34"/>
      <c r="BL383" s="34"/>
      <c r="BM383" s="34"/>
      <c r="BN383" s="75"/>
      <c r="BO383" s="34"/>
      <c r="BP383" s="34"/>
      <c r="BQ383" s="34"/>
      <c r="BR383" s="34"/>
      <c r="BS383" s="27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Q383" s="34"/>
      <c r="DR383" s="34"/>
      <c r="DS383" s="34"/>
      <c r="DT383" s="34"/>
    </row>
    <row r="384" spans="2:124" s="1" customFormat="1" x14ac:dyDescent="0.25">
      <c r="B384" s="112"/>
      <c r="C384" s="106"/>
      <c r="D384" s="106"/>
      <c r="E384" s="106"/>
      <c r="F384" s="106"/>
      <c r="G384" s="108"/>
      <c r="H384" s="108"/>
      <c r="I384" s="108"/>
      <c r="J384" s="108"/>
      <c r="K384" s="95"/>
      <c r="L384" s="96"/>
      <c r="M384" s="55"/>
      <c r="N384" s="85"/>
      <c r="O384" s="85"/>
      <c r="P384" s="37"/>
      <c r="Q384" s="37"/>
      <c r="R384" s="85"/>
      <c r="S384" s="85"/>
      <c r="T384" s="85"/>
      <c r="U384" s="5"/>
      <c r="V384" s="74"/>
      <c r="W384" s="5"/>
      <c r="X384" s="5"/>
      <c r="Y384" s="5"/>
      <c r="Z384" s="75"/>
      <c r="AA384" s="34"/>
      <c r="AB384" s="34"/>
      <c r="AC384" s="34"/>
      <c r="AD384" s="34"/>
      <c r="AE384" s="34"/>
      <c r="AF384" s="34"/>
      <c r="AG384" s="75"/>
      <c r="AH384" s="34"/>
      <c r="AI384" s="34"/>
      <c r="AJ384" s="34"/>
      <c r="AK384" s="34"/>
      <c r="AL384" s="34"/>
      <c r="AM384" s="34"/>
      <c r="AN384" s="75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75"/>
      <c r="BH384" s="34"/>
      <c r="BI384" s="34"/>
      <c r="BJ384" s="34"/>
      <c r="BK384" s="34"/>
      <c r="BL384" s="34"/>
      <c r="BM384" s="34"/>
      <c r="BN384" s="75"/>
      <c r="BO384" s="34"/>
      <c r="BP384" s="34"/>
      <c r="BQ384" s="34"/>
      <c r="BR384" s="34"/>
      <c r="BS384" s="27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Q384" s="34"/>
      <c r="DR384" s="34"/>
      <c r="DS384" s="34"/>
      <c r="DT384" s="34"/>
    </row>
    <row r="385" spans="2:124" s="1" customFormat="1" x14ac:dyDescent="0.25">
      <c r="B385" s="112"/>
      <c r="C385" s="106"/>
      <c r="D385" s="106"/>
      <c r="E385" s="106"/>
      <c r="F385" s="106"/>
      <c r="G385" s="108"/>
      <c r="H385" s="108"/>
      <c r="I385" s="108"/>
      <c r="J385" s="108"/>
      <c r="K385" s="95"/>
      <c r="L385" s="96"/>
      <c r="M385" s="55"/>
      <c r="N385" s="85"/>
      <c r="O385" s="85"/>
      <c r="P385" s="37"/>
      <c r="Q385" s="37"/>
      <c r="R385" s="85"/>
      <c r="S385" s="85"/>
      <c r="T385" s="85"/>
      <c r="U385" s="5"/>
      <c r="V385" s="74"/>
      <c r="W385" s="5"/>
      <c r="X385" s="5"/>
      <c r="Y385" s="5"/>
      <c r="Z385" s="75"/>
      <c r="AA385" s="34"/>
      <c r="AB385" s="34"/>
      <c r="AC385" s="34"/>
      <c r="AD385" s="34"/>
      <c r="AE385" s="34"/>
      <c r="AF385" s="34"/>
      <c r="AG385" s="75"/>
      <c r="AH385" s="34"/>
      <c r="AI385" s="34"/>
      <c r="AJ385" s="34"/>
      <c r="AK385" s="34"/>
      <c r="AL385" s="34"/>
      <c r="AM385" s="34"/>
      <c r="AN385" s="75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75"/>
      <c r="BH385" s="34"/>
      <c r="BI385" s="34"/>
      <c r="BJ385" s="34"/>
      <c r="BK385" s="34"/>
      <c r="BL385" s="34"/>
      <c r="BM385" s="34"/>
      <c r="BN385" s="75"/>
      <c r="BO385" s="34"/>
      <c r="BP385" s="34"/>
      <c r="BQ385" s="34"/>
      <c r="BR385" s="34"/>
      <c r="BS385" s="27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Q385" s="34"/>
      <c r="DR385" s="34"/>
      <c r="DS385" s="34"/>
      <c r="DT385" s="34"/>
    </row>
    <row r="386" spans="2:124" s="1" customFormat="1" x14ac:dyDescent="0.25">
      <c r="B386" s="112"/>
      <c r="C386" s="106"/>
      <c r="D386" s="106"/>
      <c r="E386" s="106"/>
      <c r="F386" s="106"/>
      <c r="G386" s="108"/>
      <c r="H386" s="108"/>
      <c r="I386" s="108"/>
      <c r="J386" s="108"/>
      <c r="K386" s="95"/>
      <c r="L386" s="96"/>
      <c r="M386" s="55"/>
      <c r="N386" s="85"/>
      <c r="O386" s="85"/>
      <c r="P386" s="37"/>
      <c r="Q386" s="37"/>
      <c r="R386" s="85"/>
      <c r="S386" s="85"/>
      <c r="T386" s="85"/>
      <c r="U386" s="5"/>
      <c r="V386" s="74"/>
      <c r="W386" s="5"/>
      <c r="X386" s="5"/>
      <c r="Y386" s="5"/>
      <c r="Z386" s="75"/>
      <c r="AA386" s="34"/>
      <c r="AB386" s="34"/>
      <c r="AC386" s="34"/>
      <c r="AD386" s="34"/>
      <c r="AE386" s="34"/>
      <c r="AF386" s="34"/>
      <c r="AG386" s="75"/>
      <c r="AH386" s="34"/>
      <c r="AI386" s="34"/>
      <c r="AJ386" s="34"/>
      <c r="AK386" s="34"/>
      <c r="AL386" s="34"/>
      <c r="AM386" s="34"/>
      <c r="AN386" s="75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75"/>
      <c r="BH386" s="34"/>
      <c r="BI386" s="34"/>
      <c r="BJ386" s="34"/>
      <c r="BK386" s="34"/>
      <c r="BL386" s="34"/>
      <c r="BM386" s="34"/>
      <c r="BN386" s="75"/>
      <c r="BO386" s="34"/>
      <c r="BP386" s="34"/>
      <c r="BQ386" s="34"/>
      <c r="BR386" s="34"/>
      <c r="BS386" s="27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Q386" s="34"/>
      <c r="DR386" s="34"/>
      <c r="DS386" s="34"/>
      <c r="DT386" s="34"/>
    </row>
    <row r="387" spans="2:124" s="1" customFormat="1" x14ac:dyDescent="0.25">
      <c r="B387" s="112"/>
      <c r="C387" s="106"/>
      <c r="D387" s="106"/>
      <c r="E387" s="106"/>
      <c r="F387" s="106"/>
      <c r="G387" s="108"/>
      <c r="H387" s="108"/>
      <c r="I387" s="108"/>
      <c r="J387" s="108"/>
      <c r="K387" s="95"/>
      <c r="L387" s="96"/>
      <c r="M387" s="55"/>
      <c r="N387" s="85"/>
      <c r="O387" s="85"/>
      <c r="P387" s="37"/>
      <c r="Q387" s="37"/>
      <c r="R387" s="85"/>
      <c r="S387" s="85"/>
      <c r="T387" s="85"/>
      <c r="U387" s="5"/>
      <c r="V387" s="74"/>
      <c r="W387" s="5"/>
      <c r="X387" s="5"/>
      <c r="Y387" s="5"/>
      <c r="Z387" s="75"/>
      <c r="AA387" s="34"/>
      <c r="AB387" s="34"/>
      <c r="AC387" s="34"/>
      <c r="AD387" s="34"/>
      <c r="AE387" s="34"/>
      <c r="AF387" s="34"/>
      <c r="AG387" s="75"/>
      <c r="AH387" s="34"/>
      <c r="AI387" s="34"/>
      <c r="AJ387" s="34"/>
      <c r="AK387" s="34"/>
      <c r="AL387" s="34"/>
      <c r="AM387" s="34"/>
      <c r="AN387" s="75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75"/>
      <c r="BH387" s="34"/>
      <c r="BI387" s="34"/>
      <c r="BJ387" s="34"/>
      <c r="BK387" s="34"/>
      <c r="BL387" s="34"/>
      <c r="BM387" s="34"/>
      <c r="BN387" s="75"/>
      <c r="BO387" s="34"/>
      <c r="BP387" s="34"/>
      <c r="BQ387" s="34"/>
      <c r="BR387" s="34"/>
      <c r="BS387" s="27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Q387" s="34"/>
      <c r="DR387" s="34"/>
      <c r="DS387" s="34"/>
      <c r="DT387" s="34"/>
    </row>
    <row r="388" spans="2:124" s="1" customFormat="1" x14ac:dyDescent="0.25">
      <c r="B388" s="112"/>
      <c r="C388" s="106"/>
      <c r="D388" s="106"/>
      <c r="E388" s="106"/>
      <c r="F388" s="106"/>
      <c r="G388" s="108"/>
      <c r="H388" s="108"/>
      <c r="I388" s="108"/>
      <c r="J388" s="108"/>
      <c r="K388" s="95"/>
      <c r="L388" s="96"/>
      <c r="M388" s="55"/>
      <c r="N388" s="85"/>
      <c r="O388" s="85"/>
      <c r="P388" s="37"/>
      <c r="Q388" s="37"/>
      <c r="R388" s="85"/>
      <c r="S388" s="85"/>
      <c r="T388" s="85"/>
      <c r="U388" s="5"/>
      <c r="V388" s="74"/>
      <c r="W388" s="5"/>
      <c r="X388" s="5"/>
      <c r="Y388" s="5"/>
      <c r="Z388" s="75"/>
      <c r="AA388" s="34"/>
      <c r="AB388" s="34"/>
      <c r="AC388" s="34"/>
      <c r="AD388" s="34"/>
      <c r="AE388" s="34"/>
      <c r="AF388" s="34"/>
      <c r="AG388" s="75"/>
      <c r="AH388" s="34"/>
      <c r="AI388" s="34"/>
      <c r="AJ388" s="34"/>
      <c r="AK388" s="34"/>
      <c r="AL388" s="34"/>
      <c r="AM388" s="34"/>
      <c r="AN388" s="75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75"/>
      <c r="BH388" s="34"/>
      <c r="BI388" s="34"/>
      <c r="BJ388" s="34"/>
      <c r="BK388" s="34"/>
      <c r="BL388" s="34"/>
      <c r="BM388" s="34"/>
      <c r="BN388" s="75"/>
      <c r="BO388" s="34"/>
      <c r="BP388" s="34"/>
      <c r="BQ388" s="34"/>
      <c r="BR388" s="34"/>
      <c r="BS388" s="27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Q388" s="34"/>
      <c r="DR388" s="34"/>
      <c r="DS388" s="34"/>
      <c r="DT388" s="34"/>
    </row>
    <row r="389" spans="2:124" s="1" customFormat="1" x14ac:dyDescent="0.25">
      <c r="B389" s="112"/>
      <c r="C389" s="106"/>
      <c r="D389" s="106"/>
      <c r="E389" s="106"/>
      <c r="F389" s="106"/>
      <c r="G389" s="108"/>
      <c r="H389" s="108"/>
      <c r="I389" s="108"/>
      <c r="J389" s="108"/>
      <c r="K389" s="95"/>
      <c r="L389" s="96"/>
      <c r="M389" s="55"/>
      <c r="N389" s="85"/>
      <c r="O389" s="85"/>
      <c r="P389" s="37"/>
      <c r="Q389" s="37"/>
      <c r="R389" s="85"/>
      <c r="S389" s="85"/>
      <c r="T389" s="85"/>
      <c r="U389" s="5"/>
      <c r="V389" s="74"/>
      <c r="W389" s="5"/>
      <c r="X389" s="5"/>
      <c r="Y389" s="5"/>
      <c r="Z389" s="75"/>
      <c r="AA389" s="34"/>
      <c r="AB389" s="34"/>
      <c r="AC389" s="34"/>
      <c r="AD389" s="34"/>
      <c r="AE389" s="34"/>
      <c r="AF389" s="34"/>
      <c r="AG389" s="75"/>
      <c r="AH389" s="34"/>
      <c r="AI389" s="34"/>
      <c r="AJ389" s="34"/>
      <c r="AK389" s="34"/>
      <c r="AL389" s="34"/>
      <c r="AM389" s="34"/>
      <c r="AN389" s="75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75"/>
      <c r="BH389" s="34"/>
      <c r="BI389" s="34"/>
      <c r="BJ389" s="34"/>
      <c r="BK389" s="34"/>
      <c r="BL389" s="34"/>
      <c r="BM389" s="34"/>
      <c r="BN389" s="75"/>
      <c r="BO389" s="34"/>
      <c r="BP389" s="34"/>
      <c r="BQ389" s="34"/>
      <c r="BR389" s="34"/>
      <c r="BS389" s="27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Q389" s="34"/>
      <c r="DR389" s="34"/>
      <c r="DS389" s="34"/>
      <c r="DT389" s="34"/>
    </row>
    <row r="390" spans="2:124" s="1" customFormat="1" x14ac:dyDescent="0.25">
      <c r="B390" s="112"/>
      <c r="C390" s="106"/>
      <c r="D390" s="106"/>
      <c r="E390" s="106"/>
      <c r="F390" s="106"/>
      <c r="G390" s="108"/>
      <c r="H390" s="108"/>
      <c r="I390" s="108"/>
      <c r="J390" s="108"/>
      <c r="K390" s="95"/>
      <c r="L390" s="96"/>
      <c r="M390" s="55"/>
      <c r="N390" s="85"/>
      <c r="O390" s="85"/>
      <c r="P390" s="37"/>
      <c r="Q390" s="37"/>
      <c r="R390" s="85"/>
      <c r="S390" s="85"/>
      <c r="T390" s="85"/>
      <c r="U390" s="5"/>
      <c r="V390" s="74"/>
      <c r="W390" s="5"/>
      <c r="X390" s="5"/>
      <c r="Y390" s="5"/>
      <c r="Z390" s="75"/>
      <c r="AA390" s="34"/>
      <c r="AB390" s="34"/>
      <c r="AC390" s="34"/>
      <c r="AD390" s="34"/>
      <c r="AE390" s="34"/>
      <c r="AF390" s="34"/>
      <c r="AG390" s="75"/>
      <c r="AH390" s="34"/>
      <c r="AI390" s="34"/>
      <c r="AJ390" s="34"/>
      <c r="AK390" s="34"/>
      <c r="AL390" s="34"/>
      <c r="AM390" s="34"/>
      <c r="AN390" s="75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75"/>
      <c r="BH390" s="34"/>
      <c r="BI390" s="34"/>
      <c r="BJ390" s="34"/>
      <c r="BK390" s="34"/>
      <c r="BL390" s="34"/>
      <c r="BM390" s="34"/>
      <c r="BN390" s="75"/>
      <c r="BO390" s="34"/>
      <c r="BP390" s="34"/>
      <c r="BQ390" s="34"/>
      <c r="BR390" s="34"/>
      <c r="BS390" s="27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Q390" s="34"/>
      <c r="DR390" s="34"/>
      <c r="DS390" s="34"/>
      <c r="DT390" s="34"/>
    </row>
    <row r="391" spans="2:124" s="1" customFormat="1" x14ac:dyDescent="0.25">
      <c r="B391" s="112"/>
      <c r="C391" s="106"/>
      <c r="D391" s="106"/>
      <c r="E391" s="106"/>
      <c r="F391" s="106"/>
      <c r="G391" s="108"/>
      <c r="H391" s="108"/>
      <c r="I391" s="108"/>
      <c r="J391" s="108"/>
      <c r="K391" s="95"/>
      <c r="L391" s="96"/>
      <c r="M391" s="55"/>
      <c r="N391" s="85"/>
      <c r="O391" s="85"/>
      <c r="P391" s="37"/>
      <c r="Q391" s="37"/>
      <c r="R391" s="85"/>
      <c r="S391" s="85"/>
      <c r="T391" s="85"/>
      <c r="U391" s="5"/>
      <c r="V391" s="74"/>
      <c r="W391" s="5"/>
      <c r="X391" s="5"/>
      <c r="Y391" s="5"/>
      <c r="Z391" s="75"/>
      <c r="AA391" s="34"/>
      <c r="AB391" s="34"/>
      <c r="AC391" s="34"/>
      <c r="AD391" s="34"/>
      <c r="AE391" s="34"/>
      <c r="AF391" s="34"/>
      <c r="AG391" s="75"/>
      <c r="AH391" s="34"/>
      <c r="AI391" s="34"/>
      <c r="AJ391" s="34"/>
      <c r="AK391" s="34"/>
      <c r="AL391" s="34"/>
      <c r="AM391" s="34"/>
      <c r="AN391" s="75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75"/>
      <c r="BH391" s="34"/>
      <c r="BI391" s="34"/>
      <c r="BJ391" s="34"/>
      <c r="BK391" s="34"/>
      <c r="BL391" s="34"/>
      <c r="BM391" s="34"/>
      <c r="BN391" s="75"/>
      <c r="BO391" s="34"/>
      <c r="BP391" s="34"/>
      <c r="BQ391" s="34"/>
      <c r="BR391" s="34"/>
      <c r="BS391" s="27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Q391" s="34"/>
      <c r="DR391" s="34"/>
      <c r="DS391" s="34"/>
      <c r="DT391" s="34"/>
    </row>
    <row r="392" spans="2:124" s="1" customFormat="1" x14ac:dyDescent="0.25">
      <c r="B392" s="112"/>
      <c r="C392" s="106"/>
      <c r="D392" s="106"/>
      <c r="E392" s="106"/>
      <c r="F392" s="106"/>
      <c r="G392" s="108"/>
      <c r="H392" s="108"/>
      <c r="I392" s="108"/>
      <c r="J392" s="108"/>
      <c r="K392" s="95"/>
      <c r="L392" s="96"/>
      <c r="M392" s="55"/>
      <c r="N392" s="85"/>
      <c r="O392" s="85"/>
      <c r="P392" s="37"/>
      <c r="Q392" s="37"/>
      <c r="R392" s="85"/>
      <c r="S392" s="85"/>
      <c r="T392" s="85"/>
      <c r="U392" s="5"/>
      <c r="V392" s="74"/>
      <c r="W392" s="5"/>
      <c r="X392" s="5"/>
      <c r="Y392" s="5"/>
      <c r="Z392" s="75"/>
      <c r="AA392" s="34"/>
      <c r="AB392" s="34"/>
      <c r="AC392" s="34"/>
      <c r="AD392" s="34"/>
      <c r="AE392" s="34"/>
      <c r="AF392" s="34"/>
      <c r="AG392" s="75"/>
      <c r="AH392" s="34"/>
      <c r="AI392" s="34"/>
      <c r="AJ392" s="34"/>
      <c r="AK392" s="34"/>
      <c r="AL392" s="34"/>
      <c r="AM392" s="34"/>
      <c r="AN392" s="75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75"/>
      <c r="BH392" s="34"/>
      <c r="BI392" s="34"/>
      <c r="BJ392" s="34"/>
      <c r="BK392" s="34"/>
      <c r="BL392" s="34"/>
      <c r="BM392" s="34"/>
      <c r="BN392" s="75"/>
      <c r="BO392" s="34"/>
      <c r="BP392" s="34"/>
      <c r="BQ392" s="34"/>
      <c r="BR392" s="34"/>
      <c r="BS392" s="27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Q392" s="34"/>
      <c r="DR392" s="34"/>
      <c r="DS392" s="34"/>
      <c r="DT392" s="34"/>
    </row>
    <row r="393" spans="2:124" s="1" customFormat="1" x14ac:dyDescent="0.25">
      <c r="B393" s="112"/>
      <c r="C393" s="106"/>
      <c r="D393" s="106"/>
      <c r="E393" s="106"/>
      <c r="F393" s="106"/>
      <c r="G393" s="108"/>
      <c r="H393" s="108"/>
      <c r="I393" s="108"/>
      <c r="J393" s="108"/>
      <c r="K393" s="95"/>
      <c r="L393" s="96"/>
      <c r="M393" s="55"/>
      <c r="N393" s="85"/>
      <c r="O393" s="85"/>
      <c r="P393" s="37"/>
      <c r="Q393" s="37"/>
      <c r="R393" s="85"/>
      <c r="S393" s="85"/>
      <c r="T393" s="85"/>
      <c r="U393" s="5"/>
      <c r="V393" s="74"/>
      <c r="W393" s="5"/>
      <c r="X393" s="5"/>
      <c r="Y393" s="5"/>
      <c r="Z393" s="75"/>
      <c r="AA393" s="34"/>
      <c r="AB393" s="34"/>
      <c r="AC393" s="34"/>
      <c r="AD393" s="34"/>
      <c r="AE393" s="34"/>
      <c r="AF393" s="34"/>
      <c r="AG393" s="75"/>
      <c r="AH393" s="34"/>
      <c r="AI393" s="34"/>
      <c r="AJ393" s="34"/>
      <c r="AK393" s="34"/>
      <c r="AL393" s="34"/>
      <c r="AM393" s="34"/>
      <c r="AN393" s="75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75"/>
      <c r="BH393" s="34"/>
      <c r="BI393" s="34"/>
      <c r="BJ393" s="34"/>
      <c r="BK393" s="34"/>
      <c r="BL393" s="34"/>
      <c r="BM393" s="34"/>
      <c r="BN393" s="75"/>
      <c r="BO393" s="34"/>
      <c r="BP393" s="34"/>
      <c r="BQ393" s="34"/>
      <c r="BR393" s="34"/>
      <c r="BS393" s="27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Q393" s="34"/>
      <c r="DR393" s="34"/>
      <c r="DS393" s="34"/>
      <c r="DT393" s="34"/>
    </row>
    <row r="394" spans="2:124" s="1" customFormat="1" x14ac:dyDescent="0.25">
      <c r="B394" s="112"/>
      <c r="C394" s="106"/>
      <c r="D394" s="106"/>
      <c r="E394" s="106"/>
      <c r="F394" s="106"/>
      <c r="G394" s="108"/>
      <c r="H394" s="108"/>
      <c r="I394" s="108"/>
      <c r="J394" s="108"/>
      <c r="K394" s="95"/>
      <c r="L394" s="96"/>
      <c r="M394" s="55"/>
      <c r="N394" s="85"/>
      <c r="O394" s="85"/>
      <c r="P394" s="37"/>
      <c r="Q394" s="37"/>
      <c r="R394" s="85"/>
      <c r="S394" s="85"/>
      <c r="T394" s="85"/>
      <c r="U394" s="5"/>
      <c r="V394" s="74"/>
      <c r="W394" s="5"/>
      <c r="X394" s="5"/>
      <c r="Y394" s="5"/>
      <c r="Z394" s="75"/>
      <c r="AA394" s="34"/>
      <c r="AB394" s="34"/>
      <c r="AC394" s="34"/>
      <c r="AD394" s="34"/>
      <c r="AE394" s="34"/>
      <c r="AF394" s="34"/>
      <c r="AG394" s="75"/>
      <c r="AH394" s="34"/>
      <c r="AI394" s="34"/>
      <c r="AJ394" s="34"/>
      <c r="AK394" s="34"/>
      <c r="AL394" s="34"/>
      <c r="AM394" s="34"/>
      <c r="AN394" s="75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75"/>
      <c r="BH394" s="34"/>
      <c r="BI394" s="34"/>
      <c r="BJ394" s="34"/>
      <c r="BK394" s="34"/>
      <c r="BL394" s="34"/>
      <c r="BM394" s="34"/>
      <c r="BN394" s="75"/>
      <c r="BO394" s="34"/>
      <c r="BP394" s="34"/>
      <c r="BQ394" s="34"/>
      <c r="BR394" s="34"/>
      <c r="BS394" s="27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Q394" s="34"/>
      <c r="DR394" s="34"/>
      <c r="DS394" s="34"/>
      <c r="DT394" s="34"/>
    </row>
    <row r="395" spans="2:124" s="1" customFormat="1" x14ac:dyDescent="0.25">
      <c r="B395" s="112"/>
      <c r="C395" s="106"/>
      <c r="D395" s="106"/>
      <c r="E395" s="106"/>
      <c r="F395" s="106"/>
      <c r="G395" s="108"/>
      <c r="H395" s="108"/>
      <c r="I395" s="108"/>
      <c r="J395" s="108"/>
      <c r="K395" s="95"/>
      <c r="L395" s="96"/>
      <c r="M395" s="55"/>
      <c r="N395" s="85"/>
      <c r="O395" s="85"/>
      <c r="P395" s="37"/>
      <c r="Q395" s="37"/>
      <c r="R395" s="85"/>
      <c r="S395" s="85"/>
      <c r="T395" s="85"/>
      <c r="U395" s="5"/>
      <c r="V395" s="74"/>
      <c r="W395" s="5"/>
      <c r="X395" s="5"/>
      <c r="Y395" s="5"/>
      <c r="Z395" s="75"/>
      <c r="AA395" s="34"/>
      <c r="AB395" s="34"/>
      <c r="AC395" s="34"/>
      <c r="AD395" s="34"/>
      <c r="AE395" s="34"/>
      <c r="AF395" s="34"/>
      <c r="AG395" s="75"/>
      <c r="AH395" s="34"/>
      <c r="AI395" s="34"/>
      <c r="AJ395" s="34"/>
      <c r="AK395" s="34"/>
      <c r="AL395" s="34"/>
      <c r="AM395" s="34"/>
      <c r="AN395" s="75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75"/>
      <c r="BH395" s="34"/>
      <c r="BI395" s="34"/>
      <c r="BJ395" s="34"/>
      <c r="BK395" s="34"/>
      <c r="BL395" s="34"/>
      <c r="BM395" s="34"/>
      <c r="BN395" s="75"/>
      <c r="BO395" s="34"/>
      <c r="BP395" s="34"/>
      <c r="BQ395" s="34"/>
      <c r="BR395" s="34"/>
      <c r="BS395" s="27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Q395" s="34"/>
      <c r="DR395" s="34"/>
      <c r="DS395" s="34"/>
      <c r="DT395" s="34"/>
    </row>
    <row r="396" spans="2:124" s="1" customFormat="1" x14ac:dyDescent="0.25">
      <c r="B396" s="112"/>
      <c r="C396" s="106"/>
      <c r="D396" s="106"/>
      <c r="E396" s="106"/>
      <c r="F396" s="106"/>
      <c r="G396" s="108"/>
      <c r="H396" s="108"/>
      <c r="I396" s="108"/>
      <c r="J396" s="108"/>
      <c r="K396" s="95"/>
      <c r="L396" s="96"/>
      <c r="M396" s="55"/>
      <c r="N396" s="85"/>
      <c r="O396" s="85"/>
      <c r="P396" s="37"/>
      <c r="Q396" s="37"/>
      <c r="R396" s="85"/>
      <c r="S396" s="85"/>
      <c r="T396" s="85"/>
      <c r="U396" s="5"/>
      <c r="V396" s="74"/>
      <c r="W396" s="5"/>
      <c r="X396" s="5"/>
      <c r="Y396" s="5"/>
      <c r="Z396" s="75"/>
      <c r="AA396" s="34"/>
      <c r="AB396" s="34"/>
      <c r="AC396" s="34"/>
      <c r="AD396" s="34"/>
      <c r="AE396" s="34"/>
      <c r="AF396" s="34"/>
      <c r="AG396" s="75"/>
      <c r="AH396" s="34"/>
      <c r="AI396" s="34"/>
      <c r="AJ396" s="34"/>
      <c r="AK396" s="34"/>
      <c r="AL396" s="34"/>
      <c r="AM396" s="34"/>
      <c r="AN396" s="75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75"/>
      <c r="BH396" s="34"/>
      <c r="BI396" s="34"/>
      <c r="BJ396" s="34"/>
      <c r="BK396" s="34"/>
      <c r="BL396" s="34"/>
      <c r="BM396" s="34"/>
      <c r="BN396" s="75"/>
      <c r="BO396" s="34"/>
      <c r="BP396" s="34"/>
      <c r="BQ396" s="34"/>
      <c r="BR396" s="34"/>
      <c r="BS396" s="27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Q396" s="34"/>
      <c r="DR396" s="34"/>
      <c r="DS396" s="34"/>
      <c r="DT396" s="34"/>
    </row>
    <row r="397" spans="2:124" s="1" customFormat="1" x14ac:dyDescent="0.25">
      <c r="B397" s="112"/>
      <c r="C397" s="106"/>
      <c r="D397" s="106"/>
      <c r="E397" s="106"/>
      <c r="F397" s="106"/>
      <c r="G397" s="108"/>
      <c r="H397" s="108"/>
      <c r="I397" s="108"/>
      <c r="J397" s="108"/>
      <c r="K397" s="95"/>
      <c r="L397" s="96"/>
      <c r="M397" s="55"/>
      <c r="N397" s="85"/>
      <c r="O397" s="85"/>
      <c r="P397" s="37"/>
      <c r="Q397" s="37"/>
      <c r="R397" s="85"/>
      <c r="S397" s="85"/>
      <c r="T397" s="85"/>
      <c r="U397" s="5"/>
      <c r="V397" s="74"/>
      <c r="W397" s="5"/>
      <c r="X397" s="5"/>
      <c r="Y397" s="5"/>
      <c r="Z397" s="75"/>
      <c r="AA397" s="34"/>
      <c r="AB397" s="34"/>
      <c r="AC397" s="34"/>
      <c r="AD397" s="34"/>
      <c r="AE397" s="34"/>
      <c r="AF397" s="34"/>
      <c r="AG397" s="75"/>
      <c r="AH397" s="34"/>
      <c r="AI397" s="34"/>
      <c r="AJ397" s="34"/>
      <c r="AK397" s="34"/>
      <c r="AL397" s="34"/>
      <c r="AM397" s="34"/>
      <c r="AN397" s="75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75"/>
      <c r="BH397" s="34"/>
      <c r="BI397" s="34"/>
      <c r="BJ397" s="34"/>
      <c r="BK397" s="34"/>
      <c r="BL397" s="34"/>
      <c r="BM397" s="34"/>
      <c r="BN397" s="75"/>
      <c r="BO397" s="34"/>
      <c r="BP397" s="34"/>
      <c r="BQ397" s="34"/>
      <c r="BR397" s="34"/>
      <c r="BS397" s="27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Q397" s="34"/>
      <c r="DR397" s="34"/>
      <c r="DS397" s="34"/>
      <c r="DT397" s="34"/>
    </row>
    <row r="398" spans="2:124" s="1" customFormat="1" x14ac:dyDescent="0.25">
      <c r="B398" s="112"/>
      <c r="C398" s="106"/>
      <c r="D398" s="106"/>
      <c r="E398" s="106"/>
      <c r="F398" s="106"/>
      <c r="G398" s="108"/>
      <c r="H398" s="108"/>
      <c r="I398" s="108"/>
      <c r="J398" s="108"/>
      <c r="K398" s="95"/>
      <c r="L398" s="96"/>
      <c r="M398" s="55"/>
      <c r="N398" s="85"/>
      <c r="O398" s="85"/>
      <c r="P398" s="37"/>
      <c r="Q398" s="37"/>
      <c r="R398" s="85"/>
      <c r="S398" s="85"/>
      <c r="T398" s="85"/>
      <c r="U398" s="5"/>
      <c r="V398" s="74"/>
      <c r="W398" s="5"/>
      <c r="X398" s="5"/>
      <c r="Y398" s="5"/>
      <c r="Z398" s="75"/>
      <c r="AA398" s="34"/>
      <c r="AB398" s="34"/>
      <c r="AC398" s="34"/>
      <c r="AD398" s="34"/>
      <c r="AE398" s="34"/>
      <c r="AF398" s="34"/>
      <c r="AG398" s="75"/>
      <c r="AH398" s="34"/>
      <c r="AI398" s="34"/>
      <c r="AJ398" s="34"/>
      <c r="AK398" s="34"/>
      <c r="AL398" s="34"/>
      <c r="AM398" s="34"/>
      <c r="AN398" s="75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75"/>
      <c r="BH398" s="34"/>
      <c r="BI398" s="34"/>
      <c r="BJ398" s="34"/>
      <c r="BK398" s="34"/>
      <c r="BL398" s="34"/>
      <c r="BM398" s="34"/>
      <c r="BN398" s="75"/>
      <c r="BO398" s="34"/>
      <c r="BP398" s="34"/>
      <c r="BQ398" s="34"/>
      <c r="BR398" s="34"/>
      <c r="BS398" s="27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Q398" s="34"/>
      <c r="DR398" s="34"/>
      <c r="DS398" s="34"/>
      <c r="DT398" s="34"/>
    </row>
    <row r="399" spans="2:124" s="1" customFormat="1" x14ac:dyDescent="0.25">
      <c r="B399" s="112"/>
      <c r="C399" s="106"/>
      <c r="D399" s="106"/>
      <c r="E399" s="106"/>
      <c r="F399" s="106"/>
      <c r="G399" s="108"/>
      <c r="H399" s="108"/>
      <c r="I399" s="108"/>
      <c r="J399" s="108"/>
      <c r="K399" s="95"/>
      <c r="L399" s="96"/>
      <c r="M399" s="55"/>
      <c r="N399" s="85"/>
      <c r="O399" s="85"/>
      <c r="P399" s="37"/>
      <c r="Q399" s="37"/>
      <c r="R399" s="85"/>
      <c r="S399" s="85"/>
      <c r="T399" s="85"/>
      <c r="U399" s="5"/>
      <c r="V399" s="74"/>
      <c r="W399" s="5"/>
      <c r="X399" s="5"/>
      <c r="Y399" s="5"/>
      <c r="Z399" s="75"/>
      <c r="AA399" s="34"/>
      <c r="AB399" s="34"/>
      <c r="AC399" s="34"/>
      <c r="AD399" s="34"/>
      <c r="AE399" s="34"/>
      <c r="AF399" s="34"/>
      <c r="AG399" s="75"/>
      <c r="AH399" s="34"/>
      <c r="AI399" s="34"/>
      <c r="AJ399" s="34"/>
      <c r="AK399" s="34"/>
      <c r="AL399" s="34"/>
      <c r="AM399" s="34"/>
      <c r="AN399" s="75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75"/>
      <c r="BH399" s="34"/>
      <c r="BI399" s="34"/>
      <c r="BJ399" s="34"/>
      <c r="BK399" s="34"/>
      <c r="BL399" s="34"/>
      <c r="BM399" s="34"/>
      <c r="BN399" s="75"/>
      <c r="BO399" s="34"/>
      <c r="BP399" s="34"/>
      <c r="BQ399" s="34"/>
      <c r="BR399" s="34"/>
      <c r="BS399" s="27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Q399" s="34"/>
      <c r="DR399" s="34"/>
      <c r="DS399" s="34"/>
      <c r="DT399" s="34"/>
    </row>
    <row r="400" spans="2:124" s="1" customFormat="1" x14ac:dyDescent="0.25">
      <c r="B400" s="112"/>
      <c r="C400" s="106"/>
      <c r="D400" s="106"/>
      <c r="E400" s="106"/>
      <c r="F400" s="106"/>
      <c r="G400" s="108"/>
      <c r="H400" s="108"/>
      <c r="I400" s="108"/>
      <c r="J400" s="108"/>
      <c r="K400" s="95"/>
      <c r="L400" s="96"/>
      <c r="M400" s="55"/>
      <c r="N400" s="85"/>
      <c r="O400" s="85"/>
      <c r="P400" s="37"/>
      <c r="Q400" s="37"/>
      <c r="R400" s="85"/>
      <c r="S400" s="85"/>
      <c r="T400" s="85"/>
      <c r="U400" s="5"/>
      <c r="V400" s="74"/>
      <c r="W400" s="5"/>
      <c r="X400" s="5"/>
      <c r="Y400" s="5"/>
      <c r="Z400" s="75"/>
      <c r="AA400" s="34"/>
      <c r="AB400" s="34"/>
      <c r="AC400" s="34"/>
      <c r="AD400" s="34"/>
      <c r="AE400" s="34"/>
      <c r="AF400" s="34"/>
      <c r="AG400" s="75"/>
      <c r="AH400" s="34"/>
      <c r="AI400" s="34"/>
      <c r="AJ400" s="34"/>
      <c r="AK400" s="34"/>
      <c r="AL400" s="34"/>
      <c r="AM400" s="34"/>
      <c r="AN400" s="75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75"/>
      <c r="BH400" s="34"/>
      <c r="BI400" s="34"/>
      <c r="BJ400" s="34"/>
      <c r="BK400" s="34"/>
      <c r="BL400" s="34"/>
      <c r="BM400" s="34"/>
      <c r="BN400" s="75"/>
      <c r="BO400" s="34"/>
      <c r="BP400" s="34"/>
      <c r="BQ400" s="34"/>
      <c r="BR400" s="34"/>
      <c r="BS400" s="27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Q400" s="34"/>
      <c r="DR400" s="34"/>
      <c r="DS400" s="34"/>
      <c r="DT400" s="34"/>
    </row>
    <row r="401" spans="2:124" s="1" customFormat="1" x14ac:dyDescent="0.25">
      <c r="B401" s="112"/>
      <c r="C401" s="106"/>
      <c r="D401" s="106"/>
      <c r="E401" s="106"/>
      <c r="F401" s="106"/>
      <c r="G401" s="108"/>
      <c r="H401" s="108"/>
      <c r="I401" s="108"/>
      <c r="J401" s="108"/>
      <c r="K401" s="95"/>
      <c r="L401" s="96"/>
      <c r="M401" s="55"/>
      <c r="N401" s="85"/>
      <c r="O401" s="85"/>
      <c r="P401" s="37"/>
      <c r="Q401" s="37"/>
      <c r="R401" s="85"/>
      <c r="S401" s="85"/>
      <c r="T401" s="85"/>
      <c r="U401" s="5"/>
      <c r="V401" s="74"/>
      <c r="W401" s="5"/>
      <c r="X401" s="5"/>
      <c r="Y401" s="5"/>
      <c r="Z401" s="75"/>
      <c r="AA401" s="34"/>
      <c r="AB401" s="34"/>
      <c r="AC401" s="34"/>
      <c r="AD401" s="34"/>
      <c r="AE401" s="34"/>
      <c r="AF401" s="34"/>
      <c r="AG401" s="75"/>
      <c r="AH401" s="34"/>
      <c r="AI401" s="34"/>
      <c r="AJ401" s="34"/>
      <c r="AK401" s="34"/>
      <c r="AL401" s="34"/>
      <c r="AM401" s="34"/>
      <c r="AN401" s="75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75"/>
      <c r="BH401" s="34"/>
      <c r="BI401" s="34"/>
      <c r="BJ401" s="34"/>
      <c r="BK401" s="34"/>
      <c r="BL401" s="34"/>
      <c r="BM401" s="34"/>
      <c r="BN401" s="75"/>
      <c r="BO401" s="34"/>
      <c r="BP401" s="34"/>
      <c r="BQ401" s="34"/>
      <c r="BR401" s="34"/>
      <c r="BS401" s="27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Q401" s="34"/>
      <c r="DR401" s="34"/>
      <c r="DS401" s="34"/>
      <c r="DT401" s="34"/>
    </row>
    <row r="402" spans="2:124" s="1" customFormat="1" x14ac:dyDescent="0.25">
      <c r="B402" s="112"/>
      <c r="C402" s="106"/>
      <c r="D402" s="106"/>
      <c r="E402" s="106"/>
      <c r="F402" s="106"/>
      <c r="G402" s="108"/>
      <c r="H402" s="108"/>
      <c r="I402" s="108"/>
      <c r="J402" s="108"/>
      <c r="K402" s="95"/>
      <c r="L402" s="96"/>
      <c r="M402" s="55"/>
      <c r="N402" s="85"/>
      <c r="O402" s="85"/>
      <c r="P402" s="37"/>
      <c r="Q402" s="37"/>
      <c r="R402" s="85"/>
      <c r="S402" s="85"/>
      <c r="T402" s="85"/>
      <c r="U402" s="5"/>
      <c r="V402" s="74"/>
      <c r="W402" s="5"/>
      <c r="X402" s="5"/>
      <c r="Y402" s="5"/>
      <c r="Z402" s="75"/>
      <c r="AA402" s="34"/>
      <c r="AB402" s="34"/>
      <c r="AC402" s="34"/>
      <c r="AD402" s="34"/>
      <c r="AE402" s="34"/>
      <c r="AF402" s="34"/>
      <c r="AG402" s="75"/>
      <c r="AH402" s="34"/>
      <c r="AI402" s="34"/>
      <c r="AJ402" s="34"/>
      <c r="AK402" s="34"/>
      <c r="AL402" s="34"/>
      <c r="AM402" s="34"/>
      <c r="AN402" s="75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75"/>
      <c r="BH402" s="34"/>
      <c r="BI402" s="34"/>
      <c r="BJ402" s="34"/>
      <c r="BK402" s="34"/>
      <c r="BL402" s="34"/>
      <c r="BM402" s="34"/>
      <c r="BN402" s="75"/>
      <c r="BO402" s="34"/>
      <c r="BP402" s="34"/>
      <c r="BQ402" s="34"/>
      <c r="BR402" s="34"/>
      <c r="BS402" s="27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Q402" s="34"/>
      <c r="DR402" s="34"/>
      <c r="DS402" s="34"/>
      <c r="DT402" s="34"/>
    </row>
    <row r="403" spans="2:124" s="1" customFormat="1" x14ac:dyDescent="0.25">
      <c r="B403" s="112"/>
      <c r="C403" s="106"/>
      <c r="D403" s="106"/>
      <c r="E403" s="106"/>
      <c r="F403" s="106"/>
      <c r="G403" s="108"/>
      <c r="H403" s="108"/>
      <c r="I403" s="108"/>
      <c r="J403" s="108"/>
      <c r="K403" s="95"/>
      <c r="L403" s="96"/>
      <c r="M403" s="55"/>
      <c r="N403" s="85"/>
      <c r="O403" s="85"/>
      <c r="P403" s="37"/>
      <c r="Q403" s="37"/>
      <c r="R403" s="85"/>
      <c r="S403" s="85"/>
      <c r="T403" s="85"/>
      <c r="U403" s="5"/>
      <c r="V403" s="74"/>
      <c r="W403" s="5"/>
      <c r="X403" s="5"/>
      <c r="Y403" s="5"/>
      <c r="Z403" s="75"/>
      <c r="AA403" s="34"/>
      <c r="AB403" s="34"/>
      <c r="AC403" s="34"/>
      <c r="AD403" s="34"/>
      <c r="AE403" s="34"/>
      <c r="AF403" s="34"/>
      <c r="AG403" s="75"/>
      <c r="AH403" s="34"/>
      <c r="AI403" s="34"/>
      <c r="AJ403" s="34"/>
      <c r="AK403" s="34"/>
      <c r="AL403" s="34"/>
      <c r="AM403" s="34"/>
      <c r="AN403" s="75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75"/>
      <c r="BH403" s="34"/>
      <c r="BI403" s="34"/>
      <c r="BJ403" s="34"/>
      <c r="BK403" s="34"/>
      <c r="BL403" s="34"/>
      <c r="BM403" s="34"/>
      <c r="BN403" s="75"/>
      <c r="BO403" s="34"/>
      <c r="BP403" s="34"/>
      <c r="BQ403" s="34"/>
      <c r="BR403" s="34"/>
      <c r="BS403" s="27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Q403" s="34"/>
      <c r="DR403" s="34"/>
      <c r="DS403" s="34"/>
      <c r="DT403" s="34"/>
    </row>
    <row r="404" spans="2:124" s="1" customFormat="1" x14ac:dyDescent="0.25">
      <c r="B404" s="112"/>
      <c r="C404" s="106"/>
      <c r="D404" s="106"/>
      <c r="E404" s="106"/>
      <c r="F404" s="106"/>
      <c r="G404" s="108"/>
      <c r="H404" s="108"/>
      <c r="I404" s="108"/>
      <c r="J404" s="108"/>
      <c r="K404" s="95"/>
      <c r="L404" s="96"/>
      <c r="M404" s="55"/>
      <c r="N404" s="85"/>
      <c r="O404" s="85"/>
      <c r="P404" s="37"/>
      <c r="Q404" s="37"/>
      <c r="R404" s="85"/>
      <c r="S404" s="85"/>
      <c r="T404" s="85"/>
      <c r="U404" s="5"/>
      <c r="V404" s="74"/>
      <c r="W404" s="5"/>
      <c r="X404" s="5"/>
      <c r="Y404" s="5"/>
      <c r="Z404" s="75"/>
      <c r="AA404" s="34"/>
      <c r="AB404" s="34"/>
      <c r="AC404" s="34"/>
      <c r="AD404" s="34"/>
      <c r="AE404" s="34"/>
      <c r="AF404" s="34"/>
      <c r="AG404" s="75"/>
      <c r="AH404" s="34"/>
      <c r="AI404" s="34"/>
      <c r="AJ404" s="34"/>
      <c r="AK404" s="34"/>
      <c r="AL404" s="34"/>
      <c r="AM404" s="34"/>
      <c r="AN404" s="75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75"/>
      <c r="BH404" s="34"/>
      <c r="BI404" s="34"/>
      <c r="BJ404" s="34"/>
      <c r="BK404" s="34"/>
      <c r="BL404" s="34"/>
      <c r="BM404" s="34"/>
      <c r="BN404" s="75"/>
      <c r="BO404" s="34"/>
      <c r="BP404" s="34"/>
      <c r="BQ404" s="34"/>
      <c r="BR404" s="34"/>
      <c r="BS404" s="27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Q404" s="34"/>
      <c r="DR404" s="34"/>
      <c r="DS404" s="34"/>
      <c r="DT404" s="34"/>
    </row>
    <row r="405" spans="2:124" s="1" customFormat="1" x14ac:dyDescent="0.25">
      <c r="B405" s="112"/>
      <c r="C405" s="106"/>
      <c r="D405" s="106"/>
      <c r="E405" s="106"/>
      <c r="F405" s="106"/>
      <c r="G405" s="108"/>
      <c r="H405" s="108"/>
      <c r="I405" s="108"/>
      <c r="J405" s="108"/>
      <c r="K405" s="95"/>
      <c r="L405" s="96"/>
      <c r="M405" s="55"/>
      <c r="N405" s="85"/>
      <c r="O405" s="85"/>
      <c r="P405" s="37"/>
      <c r="Q405" s="37"/>
      <c r="R405" s="85"/>
      <c r="S405" s="85"/>
      <c r="T405" s="85"/>
      <c r="U405" s="5"/>
      <c r="V405" s="74"/>
      <c r="W405" s="5"/>
      <c r="X405" s="5"/>
      <c r="Y405" s="5"/>
      <c r="Z405" s="75"/>
      <c r="AA405" s="34"/>
      <c r="AB405" s="34"/>
      <c r="AC405" s="34"/>
      <c r="AD405" s="34"/>
      <c r="AE405" s="34"/>
      <c r="AF405" s="34"/>
      <c r="AG405" s="75"/>
      <c r="AH405" s="34"/>
      <c r="AI405" s="34"/>
      <c r="AJ405" s="34"/>
      <c r="AK405" s="34"/>
      <c r="AL405" s="34"/>
      <c r="AM405" s="34"/>
      <c r="AN405" s="75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75"/>
      <c r="BH405" s="34"/>
      <c r="BI405" s="34"/>
      <c r="BJ405" s="34"/>
      <c r="BK405" s="34"/>
      <c r="BL405" s="34"/>
      <c r="BM405" s="34"/>
      <c r="BN405" s="75"/>
      <c r="BO405" s="34"/>
      <c r="BP405" s="34"/>
      <c r="BQ405" s="34"/>
      <c r="BR405" s="34"/>
      <c r="BS405" s="27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Q405" s="34"/>
      <c r="DR405" s="34"/>
      <c r="DS405" s="34"/>
      <c r="DT405" s="34"/>
    </row>
    <row r="406" spans="2:124" s="1" customFormat="1" x14ac:dyDescent="0.25">
      <c r="B406" s="112"/>
      <c r="C406" s="106"/>
      <c r="D406" s="106"/>
      <c r="E406" s="106"/>
      <c r="F406" s="106"/>
      <c r="G406" s="108"/>
      <c r="H406" s="108"/>
      <c r="I406" s="108"/>
      <c r="J406" s="108"/>
      <c r="K406" s="95"/>
      <c r="L406" s="96"/>
      <c r="M406" s="55"/>
      <c r="N406" s="85"/>
      <c r="O406" s="85"/>
      <c r="P406" s="37"/>
      <c r="Q406" s="37"/>
      <c r="R406" s="85"/>
      <c r="S406" s="85"/>
      <c r="T406" s="85"/>
      <c r="U406" s="5"/>
      <c r="V406" s="74"/>
      <c r="W406" s="5"/>
      <c r="X406" s="5"/>
      <c r="Y406" s="5"/>
      <c r="Z406" s="75"/>
      <c r="AA406" s="34"/>
      <c r="AB406" s="34"/>
      <c r="AC406" s="34"/>
      <c r="AD406" s="34"/>
      <c r="AE406" s="34"/>
      <c r="AF406" s="34"/>
      <c r="AG406" s="75"/>
      <c r="AH406" s="34"/>
      <c r="AI406" s="34"/>
      <c r="AJ406" s="34"/>
      <c r="AK406" s="34"/>
      <c r="AL406" s="34"/>
      <c r="AM406" s="34"/>
      <c r="AN406" s="75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75"/>
      <c r="BH406" s="34"/>
      <c r="BI406" s="34"/>
      <c r="BJ406" s="34"/>
      <c r="BK406" s="34"/>
      <c r="BL406" s="34"/>
      <c r="BM406" s="34"/>
      <c r="BN406" s="75"/>
      <c r="BO406" s="34"/>
      <c r="BP406" s="34"/>
      <c r="BQ406" s="34"/>
      <c r="BR406" s="34"/>
      <c r="BS406" s="27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Q406" s="34"/>
      <c r="DR406" s="34"/>
      <c r="DS406" s="34"/>
      <c r="DT406" s="34"/>
    </row>
    <row r="407" spans="2:124" s="1" customFormat="1" x14ac:dyDescent="0.25">
      <c r="B407" s="112"/>
      <c r="C407" s="106"/>
      <c r="D407" s="106"/>
      <c r="E407" s="106"/>
      <c r="F407" s="106"/>
      <c r="G407" s="108"/>
      <c r="H407" s="108"/>
      <c r="I407" s="108"/>
      <c r="J407" s="108"/>
      <c r="K407" s="95"/>
      <c r="L407" s="96"/>
      <c r="M407" s="55"/>
      <c r="N407" s="85"/>
      <c r="O407" s="85"/>
      <c r="P407" s="37"/>
      <c r="Q407" s="37"/>
      <c r="R407" s="85"/>
      <c r="S407" s="85"/>
      <c r="T407" s="85"/>
      <c r="U407" s="5"/>
      <c r="V407" s="74"/>
      <c r="W407" s="5"/>
      <c r="X407" s="5"/>
      <c r="Y407" s="5"/>
      <c r="Z407" s="75"/>
      <c r="AA407" s="34"/>
      <c r="AB407" s="34"/>
      <c r="AC407" s="34"/>
      <c r="AD407" s="34"/>
      <c r="AE407" s="34"/>
      <c r="AF407" s="34"/>
      <c r="AG407" s="75"/>
      <c r="AH407" s="34"/>
      <c r="AI407" s="34"/>
      <c r="AJ407" s="34"/>
      <c r="AK407" s="34"/>
      <c r="AL407" s="34"/>
      <c r="AM407" s="34"/>
      <c r="AN407" s="75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75"/>
      <c r="BH407" s="34"/>
      <c r="BI407" s="34"/>
      <c r="BJ407" s="34"/>
      <c r="BK407" s="34"/>
      <c r="BL407" s="34"/>
      <c r="BM407" s="34"/>
      <c r="BN407" s="75"/>
      <c r="BO407" s="34"/>
      <c r="BP407" s="34"/>
      <c r="BQ407" s="34"/>
      <c r="BR407" s="34"/>
      <c r="BS407" s="27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Q407" s="34"/>
      <c r="DR407" s="34"/>
      <c r="DS407" s="34"/>
      <c r="DT407" s="34"/>
    </row>
    <row r="408" spans="2:124" s="1" customFormat="1" x14ac:dyDescent="0.25">
      <c r="B408" s="112"/>
      <c r="C408" s="106"/>
      <c r="D408" s="106"/>
      <c r="E408" s="106"/>
      <c r="F408" s="106"/>
      <c r="G408" s="108"/>
      <c r="H408" s="108"/>
      <c r="I408" s="108"/>
      <c r="J408" s="108"/>
      <c r="K408" s="95"/>
      <c r="L408" s="96"/>
      <c r="M408" s="55"/>
      <c r="N408" s="85"/>
      <c r="O408" s="85"/>
      <c r="P408" s="37"/>
      <c r="Q408" s="37"/>
      <c r="R408" s="85"/>
      <c r="S408" s="85"/>
      <c r="T408" s="85"/>
      <c r="U408" s="5"/>
      <c r="V408" s="74"/>
      <c r="W408" s="5"/>
      <c r="X408" s="5"/>
      <c r="Y408" s="5"/>
      <c r="Z408" s="75"/>
      <c r="AA408" s="34"/>
      <c r="AB408" s="34"/>
      <c r="AC408" s="34"/>
      <c r="AD408" s="34"/>
      <c r="AE408" s="34"/>
      <c r="AF408" s="34"/>
      <c r="AG408" s="75"/>
      <c r="AH408" s="34"/>
      <c r="AI408" s="34"/>
      <c r="AJ408" s="34"/>
      <c r="AK408" s="34"/>
      <c r="AL408" s="34"/>
      <c r="AM408" s="34"/>
      <c r="AN408" s="75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75"/>
      <c r="BH408" s="34"/>
      <c r="BI408" s="34"/>
      <c r="BJ408" s="34"/>
      <c r="BK408" s="34"/>
      <c r="BL408" s="34"/>
      <c r="BM408" s="34"/>
      <c r="BN408" s="75"/>
      <c r="BO408" s="34"/>
      <c r="BP408" s="34"/>
      <c r="BQ408" s="34"/>
      <c r="BR408" s="34"/>
      <c r="BS408" s="27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Q408" s="34"/>
      <c r="DR408" s="34"/>
      <c r="DS408" s="34"/>
      <c r="DT408" s="34"/>
    </row>
    <row r="409" spans="2:124" s="1" customFormat="1" x14ac:dyDescent="0.25">
      <c r="B409" s="112"/>
      <c r="C409" s="106"/>
      <c r="D409" s="106"/>
      <c r="E409" s="106"/>
      <c r="F409" s="106"/>
      <c r="G409" s="108"/>
      <c r="H409" s="108"/>
      <c r="I409" s="108"/>
      <c r="J409" s="108"/>
      <c r="K409" s="95"/>
      <c r="L409" s="96"/>
      <c r="M409" s="55"/>
      <c r="N409" s="85"/>
      <c r="O409" s="85"/>
      <c r="P409" s="37"/>
      <c r="Q409" s="37"/>
      <c r="R409" s="85"/>
      <c r="S409" s="85"/>
      <c r="T409" s="85"/>
      <c r="U409" s="5"/>
      <c r="V409" s="74"/>
      <c r="W409" s="5"/>
      <c r="X409" s="5"/>
      <c r="Y409" s="5"/>
      <c r="Z409" s="75"/>
      <c r="AA409" s="34"/>
      <c r="AB409" s="34"/>
      <c r="AC409" s="34"/>
      <c r="AD409" s="34"/>
      <c r="AE409" s="34"/>
      <c r="AF409" s="34"/>
      <c r="AG409" s="75"/>
      <c r="AH409" s="34"/>
      <c r="AI409" s="34"/>
      <c r="AJ409" s="34"/>
      <c r="AK409" s="34"/>
      <c r="AL409" s="34"/>
      <c r="AM409" s="34"/>
      <c r="AN409" s="75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75"/>
      <c r="BH409" s="34"/>
      <c r="BI409" s="34"/>
      <c r="BJ409" s="34"/>
      <c r="BK409" s="34"/>
      <c r="BL409" s="34"/>
      <c r="BM409" s="34"/>
      <c r="BN409" s="75"/>
      <c r="BO409" s="34"/>
      <c r="BP409" s="34"/>
      <c r="BQ409" s="34"/>
      <c r="BR409" s="34"/>
      <c r="BS409" s="27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Q409" s="34"/>
      <c r="DR409" s="34"/>
      <c r="DS409" s="34"/>
      <c r="DT409" s="34"/>
    </row>
    <row r="410" spans="2:124" s="1" customFormat="1" x14ac:dyDescent="0.25">
      <c r="B410" s="112"/>
      <c r="C410" s="106"/>
      <c r="D410" s="106"/>
      <c r="E410" s="106"/>
      <c r="F410" s="106"/>
      <c r="G410" s="108"/>
      <c r="H410" s="108"/>
      <c r="I410" s="108"/>
      <c r="J410" s="108"/>
      <c r="K410" s="95"/>
      <c r="L410" s="96"/>
      <c r="M410" s="55"/>
      <c r="N410" s="85"/>
      <c r="O410" s="85"/>
      <c r="P410" s="37"/>
      <c r="Q410" s="37"/>
      <c r="R410" s="85"/>
      <c r="S410" s="85"/>
      <c r="T410" s="85"/>
      <c r="U410" s="5"/>
      <c r="V410" s="74"/>
      <c r="W410" s="5"/>
      <c r="X410" s="5"/>
      <c r="Y410" s="5"/>
      <c r="Z410" s="75"/>
      <c r="AA410" s="34"/>
      <c r="AB410" s="34"/>
      <c r="AC410" s="34"/>
      <c r="AD410" s="34"/>
      <c r="AE410" s="34"/>
      <c r="AF410" s="34"/>
      <c r="AG410" s="75"/>
      <c r="AH410" s="34"/>
      <c r="AI410" s="34"/>
      <c r="AJ410" s="34"/>
      <c r="AK410" s="34"/>
      <c r="AL410" s="34"/>
      <c r="AM410" s="34"/>
      <c r="AN410" s="75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75"/>
      <c r="BH410" s="34"/>
      <c r="BI410" s="34"/>
      <c r="BJ410" s="34"/>
      <c r="BK410" s="34"/>
      <c r="BL410" s="34"/>
      <c r="BM410" s="34"/>
      <c r="BN410" s="75"/>
      <c r="BO410" s="34"/>
      <c r="BP410" s="34"/>
      <c r="BQ410" s="34"/>
      <c r="BR410" s="34"/>
      <c r="BS410" s="27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Q410" s="34"/>
      <c r="DR410" s="34"/>
      <c r="DS410" s="34"/>
      <c r="DT410" s="34"/>
    </row>
    <row r="411" spans="2:124" s="1" customFormat="1" x14ac:dyDescent="0.25">
      <c r="B411" s="112"/>
      <c r="C411" s="106"/>
      <c r="D411" s="106"/>
      <c r="E411" s="106"/>
      <c r="F411" s="106"/>
      <c r="G411" s="108"/>
      <c r="H411" s="108"/>
      <c r="I411" s="108"/>
      <c r="J411" s="108"/>
      <c r="K411" s="95"/>
      <c r="L411" s="96"/>
      <c r="M411" s="55"/>
      <c r="N411" s="85"/>
      <c r="O411" s="85"/>
      <c r="P411" s="37"/>
      <c r="Q411" s="37"/>
      <c r="R411" s="85"/>
      <c r="S411" s="85"/>
      <c r="T411" s="85"/>
      <c r="U411" s="5"/>
      <c r="V411" s="74"/>
      <c r="W411" s="5"/>
      <c r="X411" s="5"/>
      <c r="Y411" s="5"/>
      <c r="Z411" s="75"/>
      <c r="AA411" s="34"/>
      <c r="AB411" s="34"/>
      <c r="AC411" s="34"/>
      <c r="AD411" s="34"/>
      <c r="AE411" s="34"/>
      <c r="AF411" s="34"/>
      <c r="AG411" s="75"/>
      <c r="AH411" s="34"/>
      <c r="AI411" s="34"/>
      <c r="AJ411" s="34"/>
      <c r="AK411" s="34"/>
      <c r="AL411" s="34"/>
      <c r="AM411" s="34"/>
      <c r="AN411" s="75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75"/>
      <c r="BH411" s="34"/>
      <c r="BI411" s="34"/>
      <c r="BJ411" s="34"/>
      <c r="BK411" s="34"/>
      <c r="BL411" s="34"/>
      <c r="BM411" s="34"/>
      <c r="BN411" s="75"/>
      <c r="BO411" s="34"/>
      <c r="BP411" s="34"/>
      <c r="BQ411" s="34"/>
      <c r="BR411" s="34"/>
      <c r="BS411" s="27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Q411" s="34"/>
      <c r="DR411" s="34"/>
      <c r="DS411" s="34"/>
      <c r="DT411" s="34"/>
    </row>
    <row r="412" spans="2:124" s="1" customFormat="1" x14ac:dyDescent="0.25">
      <c r="B412" s="112"/>
      <c r="C412" s="106"/>
      <c r="D412" s="106"/>
      <c r="E412" s="106"/>
      <c r="F412" s="106"/>
      <c r="G412" s="108"/>
      <c r="H412" s="108"/>
      <c r="I412" s="108"/>
      <c r="J412" s="108"/>
      <c r="K412" s="95"/>
      <c r="L412" s="96"/>
      <c r="M412" s="55"/>
      <c r="N412" s="85"/>
      <c r="O412" s="85"/>
      <c r="P412" s="37"/>
      <c r="Q412" s="37"/>
      <c r="R412" s="85"/>
      <c r="S412" s="85"/>
      <c r="T412" s="85"/>
      <c r="U412" s="5"/>
      <c r="V412" s="74"/>
      <c r="W412" s="5"/>
      <c r="X412" s="5"/>
      <c r="Y412" s="5"/>
      <c r="Z412" s="75"/>
      <c r="AA412" s="34"/>
      <c r="AB412" s="34"/>
      <c r="AC412" s="34"/>
      <c r="AD412" s="34"/>
      <c r="AE412" s="34"/>
      <c r="AF412" s="34"/>
      <c r="AG412" s="75"/>
      <c r="AH412" s="34"/>
      <c r="AI412" s="34"/>
      <c r="AJ412" s="34"/>
      <c r="AK412" s="34"/>
      <c r="AL412" s="34"/>
      <c r="AM412" s="34"/>
      <c r="AN412" s="75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75"/>
      <c r="BH412" s="34"/>
      <c r="BI412" s="34"/>
      <c r="BJ412" s="34"/>
      <c r="BK412" s="34"/>
      <c r="BL412" s="34"/>
      <c r="BM412" s="34"/>
      <c r="BN412" s="75"/>
      <c r="BO412" s="34"/>
      <c r="BP412" s="34"/>
      <c r="BQ412" s="34"/>
      <c r="BR412" s="34"/>
      <c r="BS412" s="27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Q412" s="34"/>
      <c r="DR412" s="34"/>
      <c r="DS412" s="34"/>
      <c r="DT412" s="34"/>
    </row>
    <row r="413" spans="2:124" s="1" customFormat="1" x14ac:dyDescent="0.25">
      <c r="B413" s="112"/>
      <c r="C413" s="106"/>
      <c r="D413" s="106"/>
      <c r="E413" s="106"/>
      <c r="F413" s="106"/>
      <c r="G413" s="108"/>
      <c r="H413" s="108"/>
      <c r="I413" s="108"/>
      <c r="J413" s="108"/>
      <c r="K413" s="95"/>
      <c r="L413" s="96"/>
      <c r="M413" s="55"/>
      <c r="N413" s="85"/>
      <c r="O413" s="85"/>
      <c r="P413" s="37"/>
      <c r="Q413" s="37"/>
      <c r="R413" s="85"/>
      <c r="S413" s="85"/>
      <c r="T413" s="85"/>
      <c r="U413" s="5"/>
      <c r="V413" s="74"/>
      <c r="W413" s="5"/>
      <c r="X413" s="5"/>
      <c r="Y413" s="5"/>
      <c r="Z413" s="75"/>
      <c r="AA413" s="34"/>
      <c r="AB413" s="34"/>
      <c r="AC413" s="34"/>
      <c r="AD413" s="34"/>
      <c r="AE413" s="34"/>
      <c r="AF413" s="34"/>
      <c r="AG413" s="75"/>
      <c r="AH413" s="34"/>
      <c r="AI413" s="34"/>
      <c r="AJ413" s="34"/>
      <c r="AK413" s="34"/>
      <c r="AL413" s="34"/>
      <c r="AM413" s="34"/>
      <c r="AN413" s="75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75"/>
      <c r="BH413" s="34"/>
      <c r="BI413" s="34"/>
      <c r="BJ413" s="34"/>
      <c r="BK413" s="34"/>
      <c r="BL413" s="34"/>
      <c r="BM413" s="34"/>
      <c r="BN413" s="75"/>
      <c r="BO413" s="34"/>
      <c r="BP413" s="34"/>
      <c r="BQ413" s="34"/>
      <c r="BR413" s="34"/>
      <c r="BS413" s="27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Q413" s="34"/>
      <c r="DR413" s="34"/>
      <c r="DS413" s="34"/>
      <c r="DT413" s="34"/>
    </row>
    <row r="414" spans="2:124" s="1" customFormat="1" x14ac:dyDescent="0.25">
      <c r="B414" s="112"/>
      <c r="C414" s="106"/>
      <c r="D414" s="106"/>
      <c r="E414" s="106"/>
      <c r="F414" s="106"/>
      <c r="G414" s="108"/>
      <c r="H414" s="108"/>
      <c r="I414" s="108"/>
      <c r="J414" s="108"/>
      <c r="K414" s="95"/>
      <c r="L414" s="96"/>
      <c r="M414" s="55"/>
      <c r="N414" s="85"/>
      <c r="O414" s="85"/>
      <c r="P414" s="37"/>
      <c r="Q414" s="37"/>
      <c r="R414" s="85"/>
      <c r="S414" s="85"/>
      <c r="T414" s="85"/>
      <c r="U414" s="5"/>
      <c r="V414" s="74"/>
      <c r="W414" s="5"/>
      <c r="X414" s="5"/>
      <c r="Y414" s="5"/>
      <c r="Z414" s="75"/>
      <c r="AA414" s="34"/>
      <c r="AB414" s="34"/>
      <c r="AC414" s="34"/>
      <c r="AD414" s="34"/>
      <c r="AE414" s="34"/>
      <c r="AF414" s="34"/>
      <c r="AG414" s="75"/>
      <c r="AH414" s="34"/>
      <c r="AI414" s="34"/>
      <c r="AJ414" s="34"/>
      <c r="AK414" s="34"/>
      <c r="AL414" s="34"/>
      <c r="AM414" s="34"/>
      <c r="AN414" s="75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75"/>
      <c r="BH414" s="34"/>
      <c r="BI414" s="34"/>
      <c r="BJ414" s="34"/>
      <c r="BK414" s="34"/>
      <c r="BL414" s="34"/>
      <c r="BM414" s="34"/>
      <c r="BN414" s="75"/>
      <c r="BO414" s="34"/>
      <c r="BP414" s="34"/>
      <c r="BQ414" s="34"/>
      <c r="BR414" s="34"/>
      <c r="BS414" s="27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Q414" s="34"/>
      <c r="DR414" s="34"/>
      <c r="DS414" s="34"/>
      <c r="DT414" s="34"/>
    </row>
    <row r="415" spans="2:124" s="1" customFormat="1" x14ac:dyDescent="0.25">
      <c r="B415" s="112"/>
      <c r="C415" s="106"/>
      <c r="D415" s="106"/>
      <c r="E415" s="106"/>
      <c r="F415" s="106"/>
      <c r="G415" s="108"/>
      <c r="H415" s="108"/>
      <c r="I415" s="108"/>
      <c r="J415" s="108"/>
      <c r="K415" s="95"/>
      <c r="L415" s="96"/>
      <c r="M415" s="55"/>
      <c r="N415" s="85"/>
      <c r="O415" s="85"/>
      <c r="P415" s="37"/>
      <c r="Q415" s="37"/>
      <c r="R415" s="85"/>
      <c r="S415" s="85"/>
      <c r="T415" s="85"/>
      <c r="U415" s="5"/>
      <c r="V415" s="74"/>
      <c r="W415" s="5"/>
      <c r="X415" s="5"/>
      <c r="Y415" s="5"/>
      <c r="Z415" s="75"/>
      <c r="AA415" s="34"/>
      <c r="AB415" s="34"/>
      <c r="AC415" s="34"/>
      <c r="AD415" s="34"/>
      <c r="AE415" s="34"/>
      <c r="AF415" s="34"/>
      <c r="AG415" s="75"/>
      <c r="AH415" s="34"/>
      <c r="AI415" s="34"/>
      <c r="AJ415" s="34"/>
      <c r="AK415" s="34"/>
      <c r="AL415" s="34"/>
      <c r="AM415" s="34"/>
      <c r="AN415" s="75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75"/>
      <c r="BH415" s="34"/>
      <c r="BI415" s="34"/>
      <c r="BJ415" s="34"/>
      <c r="BK415" s="34"/>
      <c r="BL415" s="34"/>
      <c r="BM415" s="34"/>
      <c r="BN415" s="75"/>
      <c r="BO415" s="34"/>
      <c r="BP415" s="34"/>
      <c r="BQ415" s="34"/>
      <c r="BR415" s="34"/>
      <c r="BS415" s="27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Q415" s="34"/>
      <c r="DR415" s="34"/>
      <c r="DS415" s="34"/>
      <c r="DT415" s="34"/>
    </row>
    <row r="416" spans="2:124" s="1" customFormat="1" x14ac:dyDescent="0.25">
      <c r="B416" s="112"/>
      <c r="C416" s="106"/>
      <c r="D416" s="106"/>
      <c r="E416" s="106"/>
      <c r="F416" s="106"/>
      <c r="G416" s="108"/>
      <c r="H416" s="108"/>
      <c r="I416" s="108"/>
      <c r="J416" s="108"/>
      <c r="K416" s="95"/>
      <c r="L416" s="96"/>
      <c r="M416" s="55"/>
      <c r="N416" s="85"/>
      <c r="O416" s="85"/>
      <c r="P416" s="37"/>
      <c r="Q416" s="37"/>
      <c r="R416" s="85"/>
      <c r="S416" s="85"/>
      <c r="T416" s="85"/>
      <c r="U416" s="5"/>
      <c r="V416" s="74"/>
      <c r="W416" s="5"/>
      <c r="X416" s="5"/>
      <c r="Y416" s="5"/>
      <c r="Z416" s="75"/>
      <c r="AA416" s="34"/>
      <c r="AB416" s="34"/>
      <c r="AC416" s="34"/>
      <c r="AD416" s="34"/>
      <c r="AE416" s="34"/>
      <c r="AF416" s="34"/>
      <c r="AG416" s="75"/>
      <c r="AH416" s="34"/>
      <c r="AI416" s="34"/>
      <c r="AJ416" s="34"/>
      <c r="AK416" s="34"/>
      <c r="AL416" s="34"/>
      <c r="AM416" s="34"/>
      <c r="AN416" s="75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75"/>
      <c r="BH416" s="34"/>
      <c r="BI416" s="34"/>
      <c r="BJ416" s="34"/>
      <c r="BK416" s="34"/>
      <c r="BL416" s="34"/>
      <c r="BM416" s="34"/>
      <c r="BN416" s="75"/>
      <c r="BO416" s="34"/>
      <c r="BP416" s="34"/>
      <c r="BQ416" s="34"/>
      <c r="BR416" s="34"/>
      <c r="BS416" s="27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Q416" s="34"/>
      <c r="DR416" s="34"/>
      <c r="DS416" s="34"/>
      <c r="DT416" s="34"/>
    </row>
    <row r="417" spans="2:124" s="1" customFormat="1" x14ac:dyDescent="0.25">
      <c r="B417" s="112"/>
      <c r="C417" s="106"/>
      <c r="D417" s="106"/>
      <c r="E417" s="106"/>
      <c r="F417" s="106"/>
      <c r="G417" s="108"/>
      <c r="H417" s="108"/>
      <c r="I417" s="108"/>
      <c r="J417" s="108"/>
      <c r="K417" s="95"/>
      <c r="L417" s="96"/>
      <c r="M417" s="55"/>
      <c r="N417" s="85"/>
      <c r="O417" s="85"/>
      <c r="P417" s="37"/>
      <c r="Q417" s="37"/>
      <c r="R417" s="85"/>
      <c r="S417" s="85"/>
      <c r="T417" s="85"/>
      <c r="U417" s="5"/>
      <c r="V417" s="74"/>
      <c r="W417" s="5"/>
      <c r="X417" s="5"/>
      <c r="Y417" s="5"/>
      <c r="Z417" s="75"/>
      <c r="AA417" s="34"/>
      <c r="AB417" s="34"/>
      <c r="AC417" s="34"/>
      <c r="AD417" s="34"/>
      <c r="AE417" s="34"/>
      <c r="AF417" s="34"/>
      <c r="AG417" s="75"/>
      <c r="AH417" s="34"/>
      <c r="AI417" s="34"/>
      <c r="AJ417" s="34"/>
      <c r="AK417" s="34"/>
      <c r="AL417" s="34"/>
      <c r="AM417" s="34"/>
      <c r="AN417" s="75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75"/>
      <c r="BH417" s="34"/>
      <c r="BI417" s="34"/>
      <c r="BJ417" s="34"/>
      <c r="BK417" s="34"/>
      <c r="BL417" s="34"/>
      <c r="BM417" s="34"/>
      <c r="BN417" s="75"/>
      <c r="BO417" s="34"/>
      <c r="BP417" s="34"/>
      <c r="BQ417" s="34"/>
      <c r="BR417" s="34"/>
      <c r="BS417" s="27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Q417" s="34"/>
      <c r="DR417" s="34"/>
      <c r="DS417" s="34"/>
      <c r="DT417" s="34"/>
    </row>
    <row r="418" spans="2:124" s="1" customFormat="1" x14ac:dyDescent="0.25">
      <c r="B418" s="112"/>
      <c r="C418" s="106"/>
      <c r="D418" s="106"/>
      <c r="E418" s="106"/>
      <c r="F418" s="106"/>
      <c r="G418" s="108"/>
      <c r="H418" s="108"/>
      <c r="I418" s="108"/>
      <c r="J418" s="108"/>
      <c r="K418" s="95"/>
      <c r="L418" s="96"/>
      <c r="M418" s="55"/>
      <c r="N418" s="85"/>
      <c r="O418" s="85"/>
      <c r="P418" s="37"/>
      <c r="Q418" s="37"/>
      <c r="R418" s="85"/>
      <c r="S418" s="85"/>
      <c r="T418" s="85"/>
      <c r="U418" s="5"/>
      <c r="V418" s="74"/>
      <c r="W418" s="5"/>
      <c r="X418" s="5"/>
      <c r="Y418" s="5"/>
      <c r="Z418" s="75"/>
      <c r="AA418" s="34"/>
      <c r="AB418" s="34"/>
      <c r="AC418" s="34"/>
      <c r="AD418" s="34"/>
      <c r="AE418" s="34"/>
      <c r="AF418" s="34"/>
      <c r="AG418" s="75"/>
      <c r="AH418" s="34"/>
      <c r="AI418" s="34"/>
      <c r="AJ418" s="34"/>
      <c r="AK418" s="34"/>
      <c r="AL418" s="34"/>
      <c r="AM418" s="34"/>
      <c r="AN418" s="75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75"/>
      <c r="BH418" s="34"/>
      <c r="BI418" s="34"/>
      <c r="BJ418" s="34"/>
      <c r="BK418" s="34"/>
      <c r="BL418" s="34"/>
      <c r="BM418" s="34"/>
      <c r="BN418" s="75"/>
      <c r="BO418" s="34"/>
      <c r="BP418" s="34"/>
      <c r="BQ418" s="34"/>
      <c r="BR418" s="34"/>
      <c r="BS418" s="27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Q418" s="34"/>
      <c r="DR418" s="34"/>
      <c r="DS418" s="34"/>
      <c r="DT418" s="34"/>
    </row>
    <row r="419" spans="2:124" s="1" customFormat="1" x14ac:dyDescent="0.25">
      <c r="B419" s="112"/>
      <c r="C419" s="106"/>
      <c r="D419" s="106"/>
      <c r="E419" s="106"/>
      <c r="F419" s="106"/>
      <c r="G419" s="108"/>
      <c r="H419" s="108"/>
      <c r="I419" s="108"/>
      <c r="J419" s="108"/>
      <c r="K419" s="95"/>
      <c r="L419" s="96"/>
      <c r="M419" s="55"/>
      <c r="N419" s="85"/>
      <c r="O419" s="85"/>
      <c r="P419" s="37"/>
      <c r="Q419" s="37"/>
      <c r="R419" s="85"/>
      <c r="S419" s="85"/>
      <c r="T419" s="85"/>
      <c r="U419" s="5"/>
      <c r="V419" s="74"/>
      <c r="W419" s="5"/>
      <c r="X419" s="5"/>
      <c r="Y419" s="5"/>
      <c r="Z419" s="75"/>
      <c r="AA419" s="34"/>
      <c r="AB419" s="34"/>
      <c r="AC419" s="34"/>
      <c r="AD419" s="34"/>
      <c r="AE419" s="34"/>
      <c r="AF419" s="34"/>
      <c r="AG419" s="75"/>
      <c r="AH419" s="34"/>
      <c r="AI419" s="34"/>
      <c r="AJ419" s="34"/>
      <c r="AK419" s="34"/>
      <c r="AL419" s="34"/>
      <c r="AM419" s="34"/>
      <c r="AN419" s="75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75"/>
      <c r="BH419" s="34"/>
      <c r="BI419" s="34"/>
      <c r="BJ419" s="34"/>
      <c r="BK419" s="34"/>
      <c r="BL419" s="34"/>
      <c r="BM419" s="34"/>
      <c r="BN419" s="75"/>
      <c r="BO419" s="34"/>
      <c r="BP419" s="34"/>
      <c r="BQ419" s="34"/>
      <c r="BR419" s="34"/>
      <c r="BS419" s="27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Q419" s="34"/>
      <c r="DR419" s="34"/>
      <c r="DS419" s="34"/>
      <c r="DT419" s="34"/>
    </row>
    <row r="420" spans="2:124" s="1" customFormat="1" x14ac:dyDescent="0.25">
      <c r="B420" s="112"/>
      <c r="C420" s="106"/>
      <c r="D420" s="106"/>
      <c r="E420" s="106"/>
      <c r="F420" s="106"/>
      <c r="G420" s="108"/>
      <c r="H420" s="108"/>
      <c r="I420" s="108"/>
      <c r="J420" s="108"/>
      <c r="K420" s="95"/>
      <c r="L420" s="96"/>
      <c r="M420" s="55"/>
      <c r="N420" s="85"/>
      <c r="O420" s="85"/>
      <c r="P420" s="37"/>
      <c r="Q420" s="37"/>
      <c r="R420" s="85"/>
      <c r="S420" s="85"/>
      <c r="T420" s="85"/>
      <c r="U420" s="5"/>
      <c r="V420" s="74"/>
      <c r="W420" s="5"/>
      <c r="X420" s="5"/>
      <c r="Y420" s="5"/>
      <c r="Z420" s="75"/>
      <c r="AA420" s="34"/>
      <c r="AB420" s="34"/>
      <c r="AC420" s="34"/>
      <c r="AD420" s="34"/>
      <c r="AE420" s="34"/>
      <c r="AF420" s="34"/>
      <c r="AG420" s="75"/>
      <c r="AH420" s="34"/>
      <c r="AI420" s="34"/>
      <c r="AJ420" s="34"/>
      <c r="AK420" s="34"/>
      <c r="AL420" s="34"/>
      <c r="AM420" s="34"/>
      <c r="AN420" s="75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75"/>
      <c r="BH420" s="34"/>
      <c r="BI420" s="34"/>
      <c r="BJ420" s="34"/>
      <c r="BK420" s="34"/>
      <c r="BL420" s="34"/>
      <c r="BM420" s="34"/>
      <c r="BN420" s="75"/>
      <c r="BO420" s="34"/>
      <c r="BP420" s="34"/>
      <c r="BQ420" s="34"/>
      <c r="BR420" s="34"/>
      <c r="BS420" s="27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Q420" s="34"/>
      <c r="DR420" s="34"/>
      <c r="DS420" s="34"/>
      <c r="DT420" s="34"/>
    </row>
    <row r="421" spans="2:124" s="1" customFormat="1" x14ac:dyDescent="0.25">
      <c r="B421" s="112"/>
      <c r="C421" s="106"/>
      <c r="D421" s="106"/>
      <c r="E421" s="106"/>
      <c r="F421" s="106"/>
      <c r="G421" s="108"/>
      <c r="H421" s="108"/>
      <c r="I421" s="108"/>
      <c r="J421" s="108"/>
      <c r="K421" s="95"/>
      <c r="L421" s="96"/>
      <c r="M421" s="55"/>
      <c r="N421" s="85"/>
      <c r="O421" s="85"/>
      <c r="P421" s="37"/>
      <c r="Q421" s="37"/>
      <c r="R421" s="85"/>
      <c r="S421" s="85"/>
      <c r="T421" s="85"/>
      <c r="U421" s="5"/>
      <c r="V421" s="74"/>
      <c r="W421" s="5"/>
      <c r="X421" s="5"/>
      <c r="Y421" s="5"/>
      <c r="Z421" s="75"/>
      <c r="AA421" s="34"/>
      <c r="AB421" s="34"/>
      <c r="AC421" s="34"/>
      <c r="AD421" s="34"/>
      <c r="AE421" s="34"/>
      <c r="AF421" s="34"/>
      <c r="AG421" s="75"/>
      <c r="AH421" s="34"/>
      <c r="AI421" s="34"/>
      <c r="AJ421" s="34"/>
      <c r="AK421" s="34"/>
      <c r="AL421" s="34"/>
      <c r="AM421" s="34"/>
      <c r="AN421" s="75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75"/>
      <c r="BH421" s="34"/>
      <c r="BI421" s="34"/>
      <c r="BJ421" s="34"/>
      <c r="BK421" s="34"/>
      <c r="BL421" s="34"/>
      <c r="BM421" s="34"/>
      <c r="BN421" s="75"/>
      <c r="BO421" s="34"/>
      <c r="BP421" s="34"/>
      <c r="BQ421" s="34"/>
      <c r="BR421" s="34"/>
      <c r="BS421" s="27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Q421" s="34"/>
      <c r="DR421" s="34"/>
      <c r="DS421" s="34"/>
      <c r="DT421" s="34"/>
    </row>
    <row r="422" spans="2:124" s="1" customFormat="1" x14ac:dyDescent="0.25">
      <c r="B422" s="112"/>
      <c r="C422" s="106"/>
      <c r="D422" s="106"/>
      <c r="E422" s="106"/>
      <c r="F422" s="106"/>
      <c r="G422" s="108"/>
      <c r="H422" s="108"/>
      <c r="I422" s="108"/>
      <c r="J422" s="108"/>
      <c r="K422" s="95"/>
      <c r="L422" s="96"/>
      <c r="M422" s="55"/>
      <c r="N422" s="85"/>
      <c r="O422" s="85"/>
      <c r="P422" s="37"/>
      <c r="Q422" s="37"/>
      <c r="R422" s="85"/>
      <c r="S422" s="85"/>
      <c r="T422" s="85"/>
      <c r="U422" s="5"/>
      <c r="V422" s="74"/>
      <c r="W422" s="5"/>
      <c r="X422" s="5"/>
      <c r="Y422" s="5"/>
      <c r="Z422" s="75"/>
      <c r="AA422" s="34"/>
      <c r="AB422" s="34"/>
      <c r="AC422" s="34"/>
      <c r="AD422" s="34"/>
      <c r="AE422" s="34"/>
      <c r="AF422" s="34"/>
      <c r="AG422" s="75"/>
      <c r="AH422" s="34"/>
      <c r="AI422" s="34"/>
      <c r="AJ422" s="34"/>
      <c r="AK422" s="34"/>
      <c r="AL422" s="34"/>
      <c r="AM422" s="34"/>
      <c r="AN422" s="75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75"/>
      <c r="BH422" s="34"/>
      <c r="BI422" s="34"/>
      <c r="BJ422" s="34"/>
      <c r="BK422" s="34"/>
      <c r="BL422" s="34"/>
      <c r="BM422" s="34"/>
      <c r="BN422" s="75"/>
      <c r="BO422" s="34"/>
      <c r="BP422" s="34"/>
      <c r="BQ422" s="34"/>
      <c r="BR422" s="34"/>
      <c r="BS422" s="27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Q422" s="34"/>
      <c r="DR422" s="34"/>
      <c r="DS422" s="34"/>
      <c r="DT422" s="34"/>
    </row>
    <row r="423" spans="2:124" s="1" customFormat="1" x14ac:dyDescent="0.25">
      <c r="B423" s="112"/>
      <c r="C423" s="106"/>
      <c r="D423" s="106"/>
      <c r="E423" s="106"/>
      <c r="F423" s="106"/>
      <c r="G423" s="108"/>
      <c r="H423" s="108"/>
      <c r="I423" s="108"/>
      <c r="J423" s="108"/>
      <c r="K423" s="95"/>
      <c r="L423" s="96"/>
      <c r="M423" s="55"/>
      <c r="N423" s="85"/>
      <c r="O423" s="85"/>
      <c r="P423" s="37"/>
      <c r="Q423" s="37"/>
      <c r="R423" s="85"/>
      <c r="S423" s="85"/>
      <c r="T423" s="85"/>
      <c r="U423" s="5"/>
      <c r="V423" s="74"/>
      <c r="W423" s="5"/>
      <c r="X423" s="5"/>
      <c r="Y423" s="5"/>
      <c r="Z423" s="75"/>
      <c r="AA423" s="34"/>
      <c r="AB423" s="34"/>
      <c r="AC423" s="34"/>
      <c r="AD423" s="34"/>
      <c r="AE423" s="34"/>
      <c r="AF423" s="34"/>
      <c r="AG423" s="75"/>
      <c r="AH423" s="34"/>
      <c r="AI423" s="34"/>
      <c r="AJ423" s="34"/>
      <c r="AK423" s="34"/>
      <c r="AL423" s="34"/>
      <c r="AM423" s="34"/>
      <c r="AN423" s="75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75"/>
      <c r="BH423" s="34"/>
      <c r="BI423" s="34"/>
      <c r="BJ423" s="34"/>
      <c r="BK423" s="34"/>
      <c r="BL423" s="34"/>
      <c r="BM423" s="34"/>
      <c r="BN423" s="75"/>
      <c r="BO423" s="34"/>
      <c r="BP423" s="34"/>
      <c r="BQ423" s="34"/>
      <c r="BR423" s="34"/>
      <c r="BS423" s="27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Q423" s="34"/>
      <c r="DR423" s="34"/>
      <c r="DS423" s="34"/>
      <c r="DT423" s="34"/>
    </row>
    <row r="424" spans="2:124" s="1" customFormat="1" x14ac:dyDescent="0.25">
      <c r="B424" s="112"/>
      <c r="C424" s="106"/>
      <c r="D424" s="106"/>
      <c r="E424" s="106"/>
      <c r="F424" s="106"/>
      <c r="G424" s="108"/>
      <c r="H424" s="108"/>
      <c r="I424" s="108"/>
      <c r="J424" s="108"/>
      <c r="K424" s="95"/>
      <c r="L424" s="96"/>
      <c r="M424" s="55"/>
      <c r="N424" s="85"/>
      <c r="O424" s="85"/>
      <c r="P424" s="37"/>
      <c r="Q424" s="37"/>
      <c r="R424" s="85"/>
      <c r="S424" s="85"/>
      <c r="T424" s="85"/>
      <c r="U424" s="5"/>
      <c r="V424" s="74"/>
      <c r="W424" s="5"/>
      <c r="X424" s="5"/>
      <c r="Y424" s="5"/>
      <c r="Z424" s="75"/>
      <c r="AA424" s="34"/>
      <c r="AB424" s="34"/>
      <c r="AC424" s="34"/>
      <c r="AD424" s="34"/>
      <c r="AE424" s="34"/>
      <c r="AF424" s="34"/>
      <c r="AG424" s="75"/>
      <c r="AH424" s="34"/>
      <c r="AI424" s="34"/>
      <c r="AJ424" s="34"/>
      <c r="AK424" s="34"/>
      <c r="AL424" s="34"/>
      <c r="AM424" s="34"/>
      <c r="AN424" s="75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75"/>
      <c r="BH424" s="34"/>
      <c r="BI424" s="34"/>
      <c r="BJ424" s="34"/>
      <c r="BK424" s="34"/>
      <c r="BL424" s="34"/>
      <c r="BM424" s="34"/>
      <c r="BN424" s="75"/>
      <c r="BO424" s="34"/>
      <c r="BP424" s="34"/>
      <c r="BQ424" s="34"/>
      <c r="BR424" s="34"/>
      <c r="BS424" s="27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Q424" s="34"/>
      <c r="DR424" s="34"/>
      <c r="DS424" s="34"/>
      <c r="DT424" s="34"/>
    </row>
  </sheetData>
  <mergeCells count="28">
    <mergeCell ref="A5:A17"/>
    <mergeCell ref="A1:G1"/>
    <mergeCell ref="I1:BU1"/>
    <mergeCell ref="CX1:DW1"/>
    <mergeCell ref="A2:G2"/>
    <mergeCell ref="A3:G3"/>
    <mergeCell ref="A93:G93"/>
    <mergeCell ref="A18:F18"/>
    <mergeCell ref="A19:G19"/>
    <mergeCell ref="A20:A92"/>
    <mergeCell ref="B20:F20"/>
    <mergeCell ref="G20:G92"/>
    <mergeCell ref="B26:F26"/>
    <mergeCell ref="B33:F33"/>
    <mergeCell ref="B41:F41"/>
    <mergeCell ref="B45:F45"/>
    <mergeCell ref="B49:F49"/>
    <mergeCell ref="B54:F54"/>
    <mergeCell ref="B64:F64"/>
    <mergeCell ref="B69:F69"/>
    <mergeCell ref="B82:F82"/>
    <mergeCell ref="B87:F87"/>
    <mergeCell ref="A94:A124"/>
    <mergeCell ref="B94:F94"/>
    <mergeCell ref="G94:G124"/>
    <mergeCell ref="B100:F100"/>
    <mergeCell ref="B107:F107"/>
    <mergeCell ref="B116:F116"/>
  </mergeCells>
  <pageMargins left="0.7" right="0.7" top="0.75" bottom="0.75" header="0.3" footer="0.3"/>
  <pageSetup scale="1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4BA49ECD67A43AF4D924534BB969B" ma:contentTypeVersion="9" ma:contentTypeDescription="Create a new document." ma:contentTypeScope="" ma:versionID="bc65bfa0518c5e33b45313cceab520c9">
  <xsd:schema xmlns:xsd="http://www.w3.org/2001/XMLSchema" xmlns:xs="http://www.w3.org/2001/XMLSchema" xmlns:p="http://schemas.microsoft.com/office/2006/metadata/properties" xmlns:ns2="f9bebdc4-5eb8-423a-b240-6d6e833b7aa7" xmlns:ns3="40abdc60-1a47-43f8-8c84-d2eb349d02c7" xmlns:ns4="0aa7b44f-cbe4-43df-9968-c3b8d5283e1c" xmlns:ns5="http://schemas.microsoft.com/sharepoint/v4" targetNamespace="http://schemas.microsoft.com/office/2006/metadata/properties" ma:root="true" ma:fieldsID="5c8ec02a3bb44cb4f88cdf0f6e456f82" ns2:_="" ns3:_="" ns4:_="" ns5:_="">
    <xsd:import namespace="f9bebdc4-5eb8-423a-b240-6d6e833b7aa7"/>
    <xsd:import namespace="40abdc60-1a47-43f8-8c84-d2eb349d02c7"/>
    <xsd:import namespace="0aa7b44f-cbe4-43df-9968-c3b8d5283e1c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G-4_x0020_Section" minOccurs="0"/>
                <xsd:element ref="ns3:Content_x0020_Category" minOccurs="0"/>
                <xsd:element ref="ns4:FY" minOccurs="0"/>
                <xsd:element ref="ns4:Exercise_x0020_Name" minOccurs="0"/>
                <xsd:element ref="ns3:Folder" minOccurs="0"/>
                <xsd:element ref="ns3:SubFolder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ebdc4-5eb8-423a-b240-6d6e833b7aa7" elementFormDefault="qualified">
    <xsd:import namespace="http://schemas.microsoft.com/office/2006/documentManagement/types"/>
    <xsd:import namespace="http://schemas.microsoft.com/office/infopath/2007/PartnerControls"/>
    <xsd:element name="G-4_x0020_Section" ma:index="2" nillable="true" ma:displayName="G-4 Section" ma:internalName="G_x002d_4_x0020_Section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ngineers"/>
                        <xsd:enumeration value="FOPS"/>
                        <xsd:enumeration value="Mobility"/>
                        <xsd:enumeration value="Operation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bdc60-1a47-43f8-8c84-d2eb349d02c7" elementFormDefault="qualified">
    <xsd:import namespace="http://schemas.microsoft.com/office/2006/documentManagement/types"/>
    <xsd:import namespace="http://schemas.microsoft.com/office/infopath/2007/PartnerControls"/>
    <xsd:element name="Content_x0020_Category" ma:index="3" nillable="true" ma:displayName="Content Category" ma:internalName="Content_x0020_Categor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ATF"/>
                        <xsd:enumeration value="Administrative"/>
                        <xsd:enumeration value="After Action Report"/>
                        <xsd:enumeration value="Air Transportation"/>
                        <xsd:enumeration value="Archive"/>
                        <xsd:enumeration value="Casualty Evacuation"/>
                        <xsd:enumeration value="CJFEO"/>
                        <xsd:enumeration value="CJLOTS"/>
                        <xsd:enumeration value="Class I - Sustenance"/>
                        <xsd:enumeration value="Class II - Individual Equipment"/>
                        <xsd:enumeration value="Class III - POLs"/>
                        <xsd:enumeration value="Class IV - Construction Materials"/>
                        <xsd:enumeration value="Class IX - Repair Parts"/>
                        <xsd:enumeration value="Class V - Ammunition"/>
                        <xsd:enumeration value="Class VI - Personal Demand Items"/>
                        <xsd:enumeration value="Class VII - PEI"/>
                        <xsd:enumeration value="Class VIII - Medical Supplies"/>
                        <xsd:enumeration value="Class X - Non-Military Items"/>
                        <xsd:enumeration value="CMO"/>
                        <xsd:enumeration value="Contracting"/>
                        <xsd:enumeration value="Engineer Mobility/Counter Mobility"/>
                        <xsd:enumeration value="Food Service"/>
                        <xsd:enumeration value="Form"/>
                        <xsd:enumeration value="FPOL"/>
                        <xsd:enumeration value="Gap Crossing"/>
                        <xsd:enumeration value="Ground ConOps"/>
                        <xsd:enumeration value="Ground Transportation"/>
                        <xsd:enumeration value="Host Nation"/>
                        <xsd:enumeration value="How-To"/>
                        <xsd:enumeration value="Intel"/>
                        <xsd:enumeration value="Korean Service Corps"/>
                        <xsd:enumeration value="Landing Support"/>
                        <xsd:enumeration value="Material Handling"/>
                        <xsd:enumeration value="Mortuary Affairs"/>
                        <xsd:enumeration value="MPF"/>
                        <xsd:enumeration value="OPlan"/>
                        <xsd:enumeration value="Patient Regulating"/>
                        <xsd:enumeration value="Peacetime"/>
                        <xsd:enumeration value="Reference"/>
                        <xsd:enumeration value="RSO"/>
                        <xsd:enumeration value="Sea Transportation"/>
                        <xsd:enumeration value="Template"/>
                        <xsd:enumeration value="Turnover"/>
                        <xsd:enumeration value="Utilities"/>
                        <xsd:enumeration value="Vertical/Horizontal Construction"/>
                        <xsd:enumeration value="Wartime Host Nation Support"/>
                        <xsd:enumeration value="Wartime Movement Program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Folder" ma:index="6" nillable="true" ma:displayName="Folder" ma:format="Dropdown" ma:internalName="Folder">
      <xsd:simpleType>
        <xsd:union memberTypes="dms:Text">
          <xsd:simpleType>
            <xsd:restriction base="dms:Choice">
              <xsd:enumeration value="Aviation"/>
              <xsd:enumeration value="C2"/>
              <xsd:enumeration value="Fires"/>
              <xsd:enumeration value="Force Pro"/>
              <xsd:enumeration value="General Engineering"/>
              <xsd:enumeration value="Health Services Support"/>
              <xsd:enumeration value="Host Nation"/>
              <xsd:enumeration value="Maintenance"/>
              <xsd:enumeration value="Maneuver"/>
              <xsd:enumeration value="Manpower"/>
              <xsd:enumeration value="RSO"/>
              <xsd:enumeration value="Services"/>
              <xsd:enumeration value="Supply"/>
              <xsd:enumeration value="Transportation"/>
            </xsd:restriction>
          </xsd:simpleType>
        </xsd:union>
      </xsd:simpleType>
    </xsd:element>
    <xsd:element name="SubFolder" ma:index="7" nillable="true" ma:displayName="SubFolder" ma:format="Dropdown" ma:internalName="SubFolder">
      <xsd:simpleType>
        <xsd:union memberTypes="dms:Text">
          <xsd:simpleType>
            <xsd:restriction base="dms:Choice">
              <xsd:enumeration value="Annual Training"/>
              <xsd:enumeration value="BITS"/>
              <xsd:enumeration value="Pistol"/>
              <xsd:enumeration value="Rifle"/>
              <xsd:enumeration value="Statistics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7b44f-cbe4-43df-9968-c3b8d5283e1c" elementFormDefault="qualified">
    <xsd:import namespace="http://schemas.microsoft.com/office/2006/documentManagement/types"/>
    <xsd:import namespace="http://schemas.microsoft.com/office/infopath/2007/PartnerControls"/>
    <xsd:element name="FY" ma:index="4" nillable="true" ma:displayName="FY" ma:format="Dropdown" ma:internalName="FY">
      <xsd:simpleType>
        <xsd:restriction base="dms:Choice">
          <xsd:enumeration value="2019"/>
          <xsd:enumeration value="2018"/>
          <xsd:enumeration value="2017"/>
          <xsd:enumeration value="2016"/>
          <xsd:enumeration value="2015"/>
        </xsd:restriction>
      </xsd:simpleType>
    </xsd:element>
    <xsd:element name="Exercise_x0020_Name" ma:index="5" nillable="true" ma:displayName="Exercise Name" ma:format="Dropdown" ma:internalName="Exercise_x0020_Name">
      <xsd:simpleType>
        <xsd:union memberTypes="dms:Text">
          <xsd:simpleType>
            <xsd:restriction base="dms:Choice">
              <xsd:enumeration value="Key Resolve"/>
              <xsd:enumeration value="Plans"/>
              <xsd:enumeration value="UFG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Exercise_x0020_Name xmlns="0aa7b44f-cbe4-43df-9968-c3b8d5283e1c" xsi:nil="true"/>
    <G-4_x0020_Section xmlns="f9bebdc4-5eb8-423a-b240-6d6e833b7aa7"/>
    <Folder xmlns="40abdc60-1a47-43f8-8c84-d2eb349d02c7" xsi:nil="true"/>
    <FY xmlns="0aa7b44f-cbe4-43df-9968-c3b8d5283e1c" xsi:nil="true"/>
    <Content_x0020_Category xmlns="40abdc60-1a47-43f8-8c84-d2eb349d02c7"/>
    <SubFolder xmlns="40abdc60-1a47-43f8-8c84-d2eb349d02c7" xsi:nil="true"/>
  </documentManagement>
</p:properties>
</file>

<file path=customXml/itemProps1.xml><?xml version="1.0" encoding="utf-8"?>
<ds:datastoreItem xmlns:ds="http://schemas.openxmlformats.org/officeDocument/2006/customXml" ds:itemID="{2AB8BD22-FB58-471C-A763-F6770DE37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bebdc4-5eb8-423a-b240-6d6e833b7aa7"/>
    <ds:schemaRef ds:uri="40abdc60-1a47-43f8-8c84-d2eb349d02c7"/>
    <ds:schemaRef ds:uri="0aa7b44f-cbe4-43df-9968-c3b8d5283e1c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3396A7-8ECF-48B0-9768-5D1DDF0D9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C7C5F-F99C-4D84-BA63-7AD47F5C1F40}">
  <ds:schemaRefs>
    <ds:schemaRef ds:uri="http://schemas.microsoft.com/office/2006/metadata/properties"/>
    <ds:schemaRef ds:uri="f9bebdc4-5eb8-423a-b240-6d6e833b7aa7"/>
    <ds:schemaRef ds:uri="http://schemas.microsoft.com/sharepoint/v4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0abdc60-1a47-43f8-8c84-d2eb349d02c7"/>
    <ds:schemaRef ds:uri="http://schemas.microsoft.com/office/2006/documentManagement/types"/>
    <ds:schemaRef ds:uri="0aa7b44f-cbe4-43df-9968-c3b8d5283e1c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Summary (UNCLASS)</vt:lpstr>
      <vt:lpstr>EQUIP SUM (UNCLASS)</vt:lpstr>
      <vt:lpstr>MANPOWER (UNCLASS)</vt:lpstr>
      <vt:lpstr>CL V SUM (UNCLASS)</vt:lpstr>
      <vt:lpstr>RLT3 (UNCLASS)</vt:lpstr>
      <vt:lpstr>RLT7(UNCLASS)</vt:lpstr>
      <vt:lpstr>RLT4(UNCLASS)</vt:lpstr>
      <vt:lpstr>12TH REG(UNCLASS)</vt:lpstr>
      <vt:lpstr>HQBN(UNCLASS)</vt:lpstr>
      <vt:lpstr>LAR(UNCLASS)</vt:lpstr>
      <vt:lpstr>RECON(UNCLASS)</vt:lpstr>
      <vt:lpstr>LE(UNCLASS)</vt:lpstr>
      <vt:lpstr>AATF(UNCLASS)</vt:lpstr>
      <vt:lpstr>CEB(UNCLASS)</vt:lpstr>
      <vt:lpstr>AFOE (OLD)(UNCLASS)</vt:lpstr>
      <vt:lpstr>TANK (OLD)(UNCLASS)</vt:lpstr>
      <vt:lpstr>RLT3 (OLD)(UNCLASS)</vt:lpstr>
      <vt:lpstr>'Summary (UNCLASS)'!Print_Area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Schultz Maj Matthew J</dc:creator>
  <cp:lastModifiedBy>Wagner Maj Kathryn E</cp:lastModifiedBy>
  <cp:lastPrinted>2018-04-20T08:32:10Z</cp:lastPrinted>
  <dcterms:created xsi:type="dcterms:W3CDTF">2017-09-19T07:30:23Z</dcterms:created>
  <dcterms:modified xsi:type="dcterms:W3CDTF">2018-07-22T00:28:13Z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0x0101000A94BA49ECD67A43AF4D924534BB969B</vt:lpwstr>
  </property>
</Properties>
</file>