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13_ncr:1_{256A6C91-5754-423E-8614-24A232A2C940}" xr6:coauthVersionLast="47" xr6:coauthVersionMax="47" xr10:uidLastSave="{00000000-0000-0000-0000-000000000000}"/>
  <bookViews>
    <workbookView xWindow="9330" yWindow="397" windowWidth="12195" windowHeight="12098"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3" i="11" l="1"/>
  <c r="F52" i="11"/>
  <c r="F51" i="11"/>
  <c r="F50" i="11"/>
  <c r="E51" i="11"/>
  <c r="E50" i="11"/>
  <c r="F66" i="11"/>
  <c r="F65" i="11"/>
  <c r="F64" i="11"/>
  <c r="F63" i="11"/>
  <c r="F62" i="11"/>
  <c r="E53" i="11"/>
  <c r="E52" i="11"/>
  <c r="E60" i="11"/>
  <c r="F59" i="11" s="1"/>
  <c r="E59" i="11" s="1"/>
  <c r="E44" i="11"/>
  <c r="F44" i="11" s="1"/>
  <c r="E45" i="11" s="1"/>
  <c r="F45" i="11" s="1"/>
  <c r="E46" i="11" s="1"/>
  <c r="E41" i="11"/>
  <c r="E42" i="11"/>
  <c r="E25" i="11"/>
  <c r="F25" i="11" s="1"/>
  <c r="E27" i="11" s="1"/>
  <c r="F27" i="11" s="1"/>
  <c r="E28" i="11" s="1"/>
  <c r="F28" i="11" s="1"/>
  <c r="E24" i="11"/>
  <c r="F24" i="11" s="1"/>
  <c r="E26" i="11" s="1"/>
  <c r="F26" i="11" s="1"/>
  <c r="E29" i="11" s="1"/>
  <c r="F29" i="11" s="1"/>
  <c r="E33" i="11" s="1"/>
  <c r="F33" i="11" s="1"/>
  <c r="E23" i="11"/>
  <c r="F23" i="11" s="1"/>
  <c r="E22" i="11"/>
  <c r="F22" i="11" s="1"/>
  <c r="E21" i="11"/>
  <c r="F21" i="11" s="1"/>
  <c r="E12" i="11"/>
  <c r="F12" i="11" s="1"/>
  <c r="E18" i="11"/>
  <c r="E17" i="11"/>
  <c r="F17" i="11" s="1"/>
  <c r="E19" i="11"/>
  <c r="E10" i="11"/>
  <c r="F10" i="11" s="1"/>
  <c r="E11" i="11" s="1"/>
  <c r="F11" i="11" s="1"/>
  <c r="E13" i="11" s="1"/>
  <c r="F13" i="11" s="1"/>
  <c r="E14" i="11" s="1"/>
  <c r="F14" i="11" s="1"/>
  <c r="E15" i="11" s="1"/>
  <c r="F15" i="11" s="1"/>
  <c r="E49" i="11" l="1"/>
  <c r="F49" i="11" s="1"/>
  <c r="F46" i="11"/>
  <c r="E47" i="11"/>
  <c r="F47" i="11" s="1"/>
  <c r="E48" i="11"/>
  <c r="F48" i="11" s="1"/>
  <c r="E31" i="11"/>
  <c r="F31" i="11" s="1"/>
  <c r="E32" i="11" s="1"/>
  <c r="F32" i="11" s="1"/>
  <c r="E30" i="11"/>
  <c r="F30" i="11" s="1"/>
  <c r="E34" i="11"/>
  <c r="F34" i="11" s="1"/>
  <c r="E35" i="11" s="1"/>
  <c r="F35" i="11" s="1"/>
  <c r="E37" i="11" s="1"/>
  <c r="F37" i="11" s="1"/>
  <c r="E38" i="11" s="1"/>
  <c r="E16" i="11"/>
  <c r="H7" i="11"/>
  <c r="E54" i="11" l="1"/>
  <c r="F54" i="11" s="1"/>
  <c r="E55" i="11" s="1"/>
  <c r="E40" i="11"/>
  <c r="E36" i="11"/>
  <c r="F36" i="11" s="1"/>
  <c r="F38" i="11" s="1"/>
  <c r="E9" i="11"/>
  <c r="E56" i="11" l="1"/>
  <c r="F56" i="11" s="1"/>
  <c r="F55" i="11"/>
  <c r="E57" i="11"/>
  <c r="F57" i="11" s="1"/>
  <c r="E58" i="11" s="1"/>
  <c r="F58" i="11" s="1"/>
  <c r="F9" i="11"/>
  <c r="I5" i="11"/>
  <c r="H68" i="11"/>
  <c r="H67" i="11"/>
  <c r="H66" i="11"/>
  <c r="H65" i="11"/>
  <c r="H64" i="11"/>
  <c r="H63" i="11"/>
  <c r="H61" i="11"/>
  <c r="H43" i="11"/>
  <c r="H20" i="11"/>
  <c r="H8" i="11"/>
  <c r="H44" i="11" l="1"/>
  <c r="H45" i="11"/>
  <c r="H9" i="11"/>
  <c r="I6" i="11"/>
  <c r="H62" i="11" l="1"/>
  <c r="H60" i="11"/>
  <c r="H10" i="11"/>
  <c r="H46" i="11"/>
  <c r="H21" i="11"/>
  <c r="H19" i="11"/>
  <c r="J5" i="11"/>
  <c r="K5" i="11" s="1"/>
  <c r="L5" i="11" s="1"/>
  <c r="M5" i="11" s="1"/>
  <c r="N5" i="11" s="1"/>
  <c r="O5" i="11" s="1"/>
  <c r="P5" i="11" s="1"/>
  <c r="I4" i="11"/>
  <c r="H47" i="11" l="1"/>
  <c r="H16" i="11"/>
  <c r="P4" i="11"/>
  <c r="Q5" i="11"/>
  <c r="R5" i="11" s="1"/>
  <c r="S5" i="11" s="1"/>
  <c r="T5" i="11" s="1"/>
  <c r="U5" i="11" s="1"/>
  <c r="V5" i="11" s="1"/>
  <c r="W5" i="11" s="1"/>
  <c r="J6" i="11"/>
  <c r="H42" i="11" l="1"/>
  <c r="H40" i="11"/>
  <c r="H3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<sst xmlns="http://schemas.openxmlformats.org/spreadsheetml/2006/main" count="139" uniqueCount="95">
  <si>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</si>
  <si>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</si>
  <si>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</si>
  <si>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</si>
  <si>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</si>
  <si>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</si>
  <si>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</si>
  <si>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</si>
  <si>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</si>
  <si>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</si>
  <si>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</si>
  <si>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</si>
  <si>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</si>
  <si>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</si>
  <si>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</si>
  <si>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</si>
  <si>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</si>
  <si>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</si>
  <si>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</si>
  <si>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</si>
  <si>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</si>
  <si>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</si>
  <si>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</si>
  <si>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</si>
  <si>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</si>
  <si>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</si>
  <si>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</si>
  <si>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</si>
  <si>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</si>
  <si>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1: Requirements Report &amp; Presentation</t>
  </si>
  <si>
    <t>Everyone</t>
  </si>
  <si>
    <t>Team Agreement</t>
  </si>
  <si>
    <t>Requirements Report (PDF)</t>
  </si>
  <si>
    <t>Requirements Video</t>
  </si>
  <si>
    <t>Requirements Presentation</t>
  </si>
  <si>
    <t>Logan</t>
  </si>
  <si>
    <t>GitHub Repository Setup (Git standards, code standards, etc.)</t>
  </si>
  <si>
    <t>Edouard</t>
  </si>
  <si>
    <t>Feasibility Report for Client</t>
  </si>
  <si>
    <t>Finalize Deliverables (as Team and with client)</t>
  </si>
  <si>
    <t>Speaking Portal Project - Team A</t>
  </si>
  <si>
    <t>Group Evaluations</t>
  </si>
  <si>
    <t>Peer Testing Report</t>
  </si>
  <si>
    <t>Prototype Video Demo</t>
  </si>
  <si>
    <t>List of Usability Tasks</t>
  </si>
  <si>
    <t>Milestone 2: Peer Testing Report I &amp; Video Demo</t>
  </si>
  <si>
    <t>Matt</t>
  </si>
  <si>
    <t>Veronica</t>
  </si>
  <si>
    <t>Organize client meeting schedule with client and other groups</t>
  </si>
  <si>
    <t>Templates and directories for meeting minutes, research, and reports</t>
  </si>
  <si>
    <t>Research (tech stack, available tools, feasibility)</t>
  </si>
  <si>
    <t>Test Rhubarb tool with Kukarella files</t>
  </si>
  <si>
    <t>Research Rhubarb tool integration into Node.js env</t>
  </si>
  <si>
    <t>Repository cleanup and creation of development branch</t>
  </si>
  <si>
    <t>Milestone 3: Peer Testing Report II &amp; Video Demo</t>
  </si>
  <si>
    <t>Milestone 4: Final Report &amp; Presentation</t>
  </si>
  <si>
    <t>Integrate Rhubarb tool into repository</t>
  </si>
  <si>
    <t>Matt &amp; Ed</t>
  </si>
  <si>
    <t>Ed &amp; Veronica</t>
  </si>
  <si>
    <t>Explore and learn TypeScript and Node.Js</t>
  </si>
  <si>
    <t>Update GitHub repository to reflect established milestones and deliverables</t>
  </si>
  <si>
    <t>Compile list of resources needed from client and send request</t>
  </si>
  <si>
    <t>Research for Animation Processor: MP4 creation from phoneme timings</t>
  </si>
  <si>
    <t>Repository setup for empty Node project and setup for TypeScript</t>
  </si>
  <si>
    <t>Integrate Kukarella's tsconfig into repository</t>
  </si>
  <si>
    <t>Phoneme Factory: exception handling</t>
  </si>
  <si>
    <t>Animation Processor: exception handling</t>
  </si>
  <si>
    <t>Incorporate Jest and GitHub workflows for testing</t>
  </si>
  <si>
    <t>Animation Processor: code process using temporary mouth assets</t>
  </si>
  <si>
    <t>Main process: interacts with Phoneme Factory &amp; Animation Processor</t>
  </si>
  <si>
    <t>Prepare main process for peer testing: user inputs as files</t>
  </si>
  <si>
    <t>TBD</t>
  </si>
  <si>
    <t>Phoneme Factory: code for input-dependent Rhubarb commands</t>
  </si>
  <si>
    <t>Prepare main process for peer testing: readme</t>
  </si>
  <si>
    <t>Peer Testing Activities</t>
  </si>
  <si>
    <t>Logan &amp; Matt</t>
  </si>
  <si>
    <t>Convert to API</t>
  </si>
  <si>
    <t>Integrate professional assets from Kukarella artist</t>
  </si>
  <si>
    <t>Logan &amp; Ed</t>
  </si>
  <si>
    <t>Realistic Animation: blinking</t>
  </si>
  <si>
    <t>Realistic Animation: eyebrow movements</t>
  </si>
  <si>
    <t>Realistic Animation: arm movements</t>
  </si>
  <si>
    <t>Realistic Animation: breathing or body shifting</t>
  </si>
  <si>
    <t>QA Testing: API security</t>
  </si>
  <si>
    <t>QA Testing: API efficiency</t>
  </si>
  <si>
    <t>Peer Testing Report II</t>
  </si>
  <si>
    <t>Peer Testing Activities II</t>
  </si>
  <si>
    <t>Reading Week - No Work</t>
  </si>
  <si>
    <t>No one</t>
  </si>
  <si>
    <t>List of Usability Tasks II</t>
  </si>
  <si>
    <t>Prototype Video Demo II</t>
  </si>
  <si>
    <t>Feature: Add character selection as input</t>
  </si>
  <si>
    <t>Feature: Add background(s) to characters</t>
  </si>
  <si>
    <t>Realism: unofficial feedback</t>
  </si>
  <si>
    <t>Realism: rework based on unofficial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</si>
</sst>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4" borderId="2" xfId="11" applyFill="1" applyAlignment="1">
      <alignment horizontal="center" vertical="center" wrapTex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9" fillId="11" borderId="2" xfId="12" applyFill="1" applyAlignment="1">
      <alignment horizontal="left" vertical="center" wrapText="1"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1"/>
  <sheetViews>
    <sheetView showGridLines="0" tabSelected="1" showRuler="0" zoomScale="101" zoomScaleNormal="100" zoomScalePageLayoutView="70" workbookViewId="0">
      <pane ySplit="6" topLeftCell="A43" activePane="bottomLeft" state="frozen"/>
      <selection pane="bottomLeft" activeCell="C47" sqref="C47"/>
    </sheetView>
  </sheetViews>
  <sheetFormatPr defaultRowHeight="30" customHeight="1" x14ac:dyDescent="0.45"/>
  <cols>
    <col min="1" max="1" width="2.6640625" style="48" customWidth="1"/>
    <col min="2" max="2" width="36.265625" customWidth="1"/>
    <col min="3" max="3" width="22.796875" customWidth="1"/>
    <col min="4" max="4" width="10.6640625" customWidth="1"/>
    <col min="5" max="5" width="10.46484375" style="5" customWidth="1"/>
    <col min="6" max="6" width="10.46484375" customWidth="1"/>
    <col min="7" max="7" width="2.6640625" customWidth="1"/>
    <col min="8" max="8" width="6.1328125" hidden="1" customWidth="1"/>
    <col min="9" max="64" width="2.53125" customWidth="1"/>
    <col min="69" max="70" width="10.33203125"/>
  </cols>
  <sheetData>
    <row r="1" spans="1:64" ht="30" customHeight="1" x14ac:dyDescent="0.85">
      <c r="A1" s="49" t="s">
        <v>19</v>
      </c>
      <c r="B1" s="52" t="s">
        <v>40</v>
      </c>
      <c r="C1" s="1"/>
      <c r="D1" s="2"/>
      <c r="E1" s="4"/>
      <c r="F1" s="47"/>
      <c r="H1" s="2"/>
      <c r="I1" s="73"/>
    </row>
    <row r="2" spans="1:64" ht="30" customHeight="1" x14ac:dyDescent="0.55000000000000004">
      <c r="A2" s="48" t="s">
        <v>14</v>
      </c>
      <c r="B2" s="53"/>
      <c r="I2" s="74"/>
    </row>
    <row r="3" spans="1:64" ht="30" customHeight="1" x14ac:dyDescent="0.45">
      <c r="A3" s="48" t="s">
        <v>26</v>
      </c>
      <c r="B3" s="54"/>
      <c r="C3" s="82" t="s">
        <v>6</v>
      </c>
      <c r="D3" s="83"/>
      <c r="E3" s="81">
        <v>44820</v>
      </c>
      <c r="F3" s="81"/>
    </row>
    <row r="4" spans="1:64" ht="30" customHeight="1" x14ac:dyDescent="0.45">
      <c r="A4" s="49" t="s">
        <v>20</v>
      </c>
      <c r="C4" s="82" t="s">
        <v>12</v>
      </c>
      <c r="D4" s="83"/>
      <c r="E4" s="7">
        <v>18</v>
      </c>
      <c r="I4" s="78">
        <f>I5</f>
        <v>44935</v>
      </c>
      <c r="J4" s="79"/>
      <c r="K4" s="79"/>
      <c r="L4" s="79"/>
      <c r="M4" s="79"/>
      <c r="N4" s="79"/>
      <c r="O4" s="80"/>
      <c r="P4" s="78">
        <f>P5</f>
        <v>44942</v>
      </c>
      <c r="Q4" s="79"/>
      <c r="R4" s="79"/>
      <c r="S4" s="79"/>
      <c r="T4" s="79"/>
      <c r="U4" s="79"/>
      <c r="V4" s="80"/>
      <c r="W4" s="78">
        <f>W5</f>
        <v>44949</v>
      </c>
      <c r="X4" s="79"/>
      <c r="Y4" s="79"/>
      <c r="Z4" s="79"/>
      <c r="AA4" s="79"/>
      <c r="AB4" s="79"/>
      <c r="AC4" s="80"/>
      <c r="AD4" s="78">
        <f>AD5</f>
        <v>44956</v>
      </c>
      <c r="AE4" s="79"/>
      <c r="AF4" s="79"/>
      <c r="AG4" s="79"/>
      <c r="AH4" s="79"/>
      <c r="AI4" s="79"/>
      <c r="AJ4" s="80"/>
      <c r="AK4" s="78">
        <f>AK5</f>
        <v>44963</v>
      </c>
      <c r="AL4" s="79"/>
      <c r="AM4" s="79"/>
      <c r="AN4" s="79"/>
      <c r="AO4" s="79"/>
      <c r="AP4" s="79"/>
      <c r="AQ4" s="80"/>
      <c r="AR4" s="78">
        <f>AR5</f>
        <v>44970</v>
      </c>
      <c r="AS4" s="79"/>
      <c r="AT4" s="79"/>
      <c r="AU4" s="79"/>
      <c r="AV4" s="79"/>
      <c r="AW4" s="79"/>
      <c r="AX4" s="80"/>
      <c r="AY4" s="78">
        <f>AY5</f>
        <v>44977</v>
      </c>
      <c r="AZ4" s="79"/>
      <c r="BA4" s="79"/>
      <c r="BB4" s="79"/>
      <c r="BC4" s="79"/>
      <c r="BD4" s="79"/>
      <c r="BE4" s="80"/>
      <c r="BF4" s="78">
        <f>BF5</f>
        <v>44984</v>
      </c>
      <c r="BG4" s="79"/>
      <c r="BH4" s="79"/>
      <c r="BI4" s="79"/>
      <c r="BJ4" s="79"/>
      <c r="BK4" s="79"/>
      <c r="BL4" s="80"/>
    </row>
    <row r="5" spans="1:64" ht="15" customHeight="1" x14ac:dyDescent="0.45">
      <c r="A5" s="49" t="s">
        <v>21</v>
      </c>
      <c r="B5" s="72"/>
      <c r="C5" s="72"/>
      <c r="D5" s="72"/>
      <c r="E5" s="72"/>
      <c r="F5" s="72"/>
      <c r="G5" s="72"/>
      <c r="I5" s="11">
        <f>Project_Start-WEEKDAY(Project_Start,1)+2+7*(Display_Week-1)</f>
        <v>44935</v>
      </c>
      <c r="J5" s="10">
        <f>I5+1</f>
        <v>44936</v>
      </c>
      <c r="K5" s="10">
        <f t="shared" ref="K5:AX5" si="0">J5+1</f>
        <v>44937</v>
      </c>
      <c r="L5" s="10">
        <f t="shared" si="0"/>
        <v>44938</v>
      </c>
      <c r="M5" s="10">
        <f t="shared" si="0"/>
        <v>44939</v>
      </c>
      <c r="N5" s="10">
        <f t="shared" si="0"/>
        <v>44940</v>
      </c>
      <c r="O5" s="12">
        <f t="shared" si="0"/>
        <v>44941</v>
      </c>
      <c r="P5" s="11">
        <f>O5+1</f>
        <v>44942</v>
      </c>
      <c r="Q5" s="10">
        <f>P5+1</f>
        <v>44943</v>
      </c>
      <c r="R5" s="10">
        <f t="shared" si="0"/>
        <v>44944</v>
      </c>
      <c r="S5" s="10">
        <f t="shared" si="0"/>
        <v>44945</v>
      </c>
      <c r="T5" s="10">
        <f t="shared" si="0"/>
        <v>44946</v>
      </c>
      <c r="U5" s="10">
        <f t="shared" si="0"/>
        <v>44947</v>
      </c>
      <c r="V5" s="12">
        <f t="shared" si="0"/>
        <v>44948</v>
      </c>
      <c r="W5" s="11">
        <f>V5+1</f>
        <v>44949</v>
      </c>
      <c r="X5" s="10">
        <f>W5+1</f>
        <v>44950</v>
      </c>
      <c r="Y5" s="10">
        <f t="shared" si="0"/>
        <v>44951</v>
      </c>
      <c r="Z5" s="10">
        <f t="shared" si="0"/>
        <v>44952</v>
      </c>
      <c r="AA5" s="10">
        <f t="shared" si="0"/>
        <v>44953</v>
      </c>
      <c r="AB5" s="10">
        <f t="shared" si="0"/>
        <v>44954</v>
      </c>
      <c r="AC5" s="12">
        <f t="shared" si="0"/>
        <v>44955</v>
      </c>
      <c r="AD5" s="11">
        <f>AC5+1</f>
        <v>44956</v>
      </c>
      <c r="AE5" s="10">
        <f>AD5+1</f>
        <v>44957</v>
      </c>
      <c r="AF5" s="10">
        <f t="shared" si="0"/>
        <v>44958</v>
      </c>
      <c r="AG5" s="10">
        <f t="shared" si="0"/>
        <v>44959</v>
      </c>
      <c r="AH5" s="10">
        <f t="shared" si="0"/>
        <v>44960</v>
      </c>
      <c r="AI5" s="10">
        <f t="shared" si="0"/>
        <v>44961</v>
      </c>
      <c r="AJ5" s="12">
        <f t="shared" si="0"/>
        <v>44962</v>
      </c>
      <c r="AK5" s="11">
        <f>AJ5+1</f>
        <v>44963</v>
      </c>
      <c r="AL5" s="10">
        <f>AK5+1</f>
        <v>44964</v>
      </c>
      <c r="AM5" s="10">
        <f t="shared" si="0"/>
        <v>44965</v>
      </c>
      <c r="AN5" s="10">
        <f t="shared" si="0"/>
        <v>44966</v>
      </c>
      <c r="AO5" s="10">
        <f t="shared" si="0"/>
        <v>44967</v>
      </c>
      <c r="AP5" s="10">
        <f t="shared" si="0"/>
        <v>44968</v>
      </c>
      <c r="AQ5" s="12">
        <f t="shared" si="0"/>
        <v>44969</v>
      </c>
      <c r="AR5" s="11">
        <f>AQ5+1</f>
        <v>44970</v>
      </c>
      <c r="AS5" s="10">
        <f>AR5+1</f>
        <v>44971</v>
      </c>
      <c r="AT5" s="10">
        <f t="shared" si="0"/>
        <v>44972</v>
      </c>
      <c r="AU5" s="10">
        <f t="shared" si="0"/>
        <v>44973</v>
      </c>
      <c r="AV5" s="10">
        <f t="shared" si="0"/>
        <v>44974</v>
      </c>
      <c r="AW5" s="10">
        <f t="shared" si="0"/>
        <v>44975</v>
      </c>
      <c r="AX5" s="12">
        <f t="shared" si="0"/>
        <v>44976</v>
      </c>
      <c r="AY5" s="11">
        <f>AX5+1</f>
        <v>44977</v>
      </c>
      <c r="AZ5" s="10">
        <f>AY5+1</f>
        <v>44978</v>
      </c>
      <c r="BA5" s="10">
        <f t="shared" ref="BA5:BE5" si="1">AZ5+1</f>
        <v>44979</v>
      </c>
      <c r="BB5" s="10">
        <f t="shared" si="1"/>
        <v>44980</v>
      </c>
      <c r="BC5" s="10">
        <f t="shared" si="1"/>
        <v>44981</v>
      </c>
      <c r="BD5" s="10">
        <f t="shared" si="1"/>
        <v>44982</v>
      </c>
      <c r="BE5" s="12">
        <f t="shared" si="1"/>
        <v>44983</v>
      </c>
      <c r="BF5" s="11">
        <f>BE5+1</f>
        <v>44984</v>
      </c>
      <c r="BG5" s="10">
        <f>BF5+1</f>
        <v>44985</v>
      </c>
      <c r="BH5" s="10">
        <f t="shared" ref="BH5:BL5" si="2">BG5+1</f>
        <v>44986</v>
      </c>
      <c r="BI5" s="10">
        <f t="shared" si="2"/>
        <v>44987</v>
      </c>
      <c r="BJ5" s="10">
        <f t="shared" si="2"/>
        <v>44988</v>
      </c>
      <c r="BK5" s="10">
        <f t="shared" si="2"/>
        <v>44989</v>
      </c>
      <c r="BL5" s="12">
        <f t="shared" si="2"/>
        <v>44990</v>
      </c>
    </row>
    <row r="6" spans="1:64" ht="30" customHeight="1" thickBot="1" x14ac:dyDescent="0.5">
      <c r="A6" s="49" t="s">
        <v>22</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48" t="s">
        <v>27</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49" t="s">
        <v>23</v>
      </c>
      <c r="B8" s="18" t="s">
        <v>29</v>
      </c>
      <c r="C8" s="60"/>
      <c r="D8" s="19"/>
      <c r="E8" s="20"/>
      <c r="F8" s="21"/>
      <c r="G8" s="17"/>
      <c r="H8" s="17" t="str">
        <f t="shared" ref="H8:H68"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49" t="s">
        <v>28</v>
      </c>
      <c r="B9" s="69" t="s">
        <v>31</v>
      </c>
      <c r="C9" s="61" t="s">
        <v>47</v>
      </c>
      <c r="D9" s="22">
        <v>1</v>
      </c>
      <c r="E9" s="55">
        <f>Project_Start</f>
        <v>44820</v>
      </c>
      <c r="F9" s="55">
        <f>E9+5</f>
        <v>44825</v>
      </c>
      <c r="G9" s="17"/>
      <c r="H9" s="17">
        <f t="shared" si="6"/>
        <v>6</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49" t="s">
        <v>24</v>
      </c>
      <c r="B10" s="75" t="s">
        <v>36</v>
      </c>
      <c r="C10" s="61" t="s">
        <v>35</v>
      </c>
      <c r="D10" s="22">
        <v>1</v>
      </c>
      <c r="E10" s="55">
        <f>Project_Start</f>
        <v>44820</v>
      </c>
      <c r="F10" s="55">
        <f>E10+5</f>
        <v>44825</v>
      </c>
      <c r="G10" s="17"/>
      <c r="H10" s="17">
        <f t="shared" si="6"/>
        <v>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49"/>
      <c r="B11" s="75" t="s">
        <v>49</v>
      </c>
      <c r="C11" s="61" t="s">
        <v>37</v>
      </c>
      <c r="D11" s="22">
        <v>1</v>
      </c>
      <c r="E11" s="55">
        <f>F10</f>
        <v>44825</v>
      </c>
      <c r="F11" s="55">
        <f>E11+1</f>
        <v>44826</v>
      </c>
      <c r="G11" s="17"/>
      <c r="H11" s="17"/>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49"/>
      <c r="B12" s="75" t="s">
        <v>48</v>
      </c>
      <c r="C12" s="61" t="s">
        <v>46</v>
      </c>
      <c r="D12" s="22">
        <v>1</v>
      </c>
      <c r="E12" s="55">
        <f>Project_Start</f>
        <v>44820</v>
      </c>
      <c r="F12" s="55">
        <f>E12+7</f>
        <v>44827</v>
      </c>
      <c r="G12" s="17"/>
      <c r="H12" s="17"/>
      <c r="I12" s="44"/>
      <c r="J12" s="44"/>
      <c r="K12" s="44"/>
      <c r="L12" s="44"/>
      <c r="M12" s="44"/>
      <c r="N12" s="44"/>
      <c r="O12" s="44"/>
      <c r="P12" s="44"/>
      <c r="Q12" s="44"/>
      <c r="R12" s="44"/>
      <c r="S12" s="44"/>
      <c r="T12" s="44"/>
      <c r="U12" s="45"/>
      <c r="V12" s="45"/>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49"/>
      <c r="B13" s="75" t="s">
        <v>50</v>
      </c>
      <c r="C13" s="61" t="s">
        <v>30</v>
      </c>
      <c r="D13" s="22">
        <v>1</v>
      </c>
      <c r="E13" s="55">
        <f>F11+1</f>
        <v>44827</v>
      </c>
      <c r="F13" s="55">
        <f>E13+11</f>
        <v>44838</v>
      </c>
      <c r="G13" s="17"/>
      <c r="H13" s="17"/>
      <c r="I13" s="44"/>
      <c r="J13" s="44"/>
      <c r="K13" s="44"/>
      <c r="L13" s="44"/>
      <c r="M13" s="44"/>
      <c r="N13" s="44"/>
      <c r="O13" s="44"/>
      <c r="P13" s="44"/>
      <c r="Q13" s="44"/>
      <c r="R13" s="44"/>
      <c r="S13" s="44"/>
      <c r="T13" s="44"/>
      <c r="U13" s="45"/>
      <c r="V13" s="45"/>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49"/>
      <c r="B14" s="69" t="s">
        <v>38</v>
      </c>
      <c r="C14" s="61" t="s">
        <v>30</v>
      </c>
      <c r="D14" s="22">
        <v>1</v>
      </c>
      <c r="E14" s="55">
        <f>F13+1</f>
        <v>44839</v>
      </c>
      <c r="F14" s="55">
        <f>E14+2</f>
        <v>44841</v>
      </c>
      <c r="G14" s="17"/>
      <c r="H14" s="17"/>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5">
      <c r="A15" s="49"/>
      <c r="B15" s="75" t="s">
        <v>39</v>
      </c>
      <c r="C15" s="61" t="s">
        <v>30</v>
      </c>
      <c r="D15" s="22">
        <v>1</v>
      </c>
      <c r="E15" s="55">
        <f>F14</f>
        <v>44841</v>
      </c>
      <c r="F15" s="55">
        <f>E15+7</f>
        <v>44848</v>
      </c>
      <c r="G15" s="17"/>
      <c r="H15" s="17"/>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48"/>
      <c r="B16" s="69" t="s">
        <v>34</v>
      </c>
      <c r="C16" s="61" t="s">
        <v>30</v>
      </c>
      <c r="D16" s="22">
        <v>1</v>
      </c>
      <c r="E16" s="55">
        <f>F14</f>
        <v>44841</v>
      </c>
      <c r="F16" s="55">
        <v>44845</v>
      </c>
      <c r="G16" s="17"/>
      <c r="H16" s="17">
        <f t="shared" si="6"/>
        <v>5</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5">
      <c r="A17" s="48"/>
      <c r="B17" s="69" t="s">
        <v>41</v>
      </c>
      <c r="C17" s="61" t="s">
        <v>30</v>
      </c>
      <c r="D17" s="22">
        <v>1</v>
      </c>
      <c r="E17" s="55">
        <f>F16+1</f>
        <v>44846</v>
      </c>
      <c r="F17" s="55">
        <f>E17+2</f>
        <v>44848</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5">
      <c r="A18" s="48"/>
      <c r="B18" s="69" t="s">
        <v>33</v>
      </c>
      <c r="C18" s="61" t="s">
        <v>30</v>
      </c>
      <c r="D18" s="22">
        <v>1</v>
      </c>
      <c r="E18" s="55">
        <f>F16+1</f>
        <v>44846</v>
      </c>
      <c r="F18" s="55">
        <v>44848</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48"/>
      <c r="B19" s="69" t="s">
        <v>32</v>
      </c>
      <c r="C19" s="61" t="s">
        <v>30</v>
      </c>
      <c r="D19" s="22">
        <v>1</v>
      </c>
      <c r="E19" s="55">
        <f>F18+1</f>
        <v>44849</v>
      </c>
      <c r="F19" s="55">
        <v>44855</v>
      </c>
      <c r="G19" s="17"/>
      <c r="H19" s="17">
        <f t="shared" si="6"/>
        <v>7</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49" t="s">
        <v>25</v>
      </c>
      <c r="B20" s="23" t="s">
        <v>45</v>
      </c>
      <c r="C20" s="62"/>
      <c r="D20" s="24"/>
      <c r="E20" s="25"/>
      <c r="F20" s="26"/>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49"/>
      <c r="B21" s="76" t="s">
        <v>61</v>
      </c>
      <c r="C21" s="63" t="s">
        <v>46</v>
      </c>
      <c r="D21" s="27">
        <v>1</v>
      </c>
      <c r="E21" s="56">
        <f>$F$19+1</f>
        <v>44856</v>
      </c>
      <c r="F21" s="56">
        <f>E21+10</f>
        <v>44866</v>
      </c>
      <c r="G21" s="17"/>
      <c r="H21" s="17">
        <f t="shared" si="6"/>
        <v>11</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49"/>
      <c r="B22" s="76" t="s">
        <v>60</v>
      </c>
      <c r="C22" s="63" t="s">
        <v>35</v>
      </c>
      <c r="D22" s="27">
        <v>0.8</v>
      </c>
      <c r="E22" s="56">
        <f>$F$19+1</f>
        <v>44856</v>
      </c>
      <c r="F22" s="56">
        <f>E22+13</f>
        <v>44869</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48"/>
      <c r="B23" s="76" t="s">
        <v>59</v>
      </c>
      <c r="C23" s="63" t="s">
        <v>30</v>
      </c>
      <c r="D23" s="27">
        <v>0.75</v>
      </c>
      <c r="E23" s="56">
        <f>$F$19+1</f>
        <v>44856</v>
      </c>
      <c r="F23" s="56">
        <f>E23+21</f>
        <v>44877</v>
      </c>
      <c r="G23" s="17"/>
      <c r="H23" s="17"/>
      <c r="I23" s="44"/>
      <c r="J23" s="44"/>
      <c r="K23" s="44"/>
      <c r="L23" s="44"/>
      <c r="M23" s="44"/>
      <c r="N23" s="44"/>
      <c r="O23" s="44"/>
      <c r="P23" s="44"/>
      <c r="Q23" s="44"/>
      <c r="R23" s="44"/>
      <c r="S23" s="44"/>
      <c r="T23" s="44"/>
      <c r="U23" s="45"/>
      <c r="V23" s="45"/>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48"/>
      <c r="B24" s="76" t="s">
        <v>51</v>
      </c>
      <c r="C24" s="63" t="s">
        <v>47</v>
      </c>
      <c r="D24" s="27">
        <v>1</v>
      </c>
      <c r="E24" s="56">
        <f>$F$19+4</f>
        <v>44859</v>
      </c>
      <c r="F24" s="56">
        <f>E24+1</f>
        <v>44860</v>
      </c>
      <c r="G24" s="17"/>
      <c r="H24" s="17"/>
      <c r="I24" s="44"/>
      <c r="J24" s="44"/>
      <c r="K24" s="44"/>
      <c r="L24" s="44"/>
      <c r="M24" s="44"/>
      <c r="N24" s="44"/>
      <c r="O24" s="44"/>
      <c r="P24" s="44"/>
      <c r="Q24" s="44"/>
      <c r="R24" s="44"/>
      <c r="S24" s="44"/>
      <c r="T24" s="44"/>
      <c r="U24" s="45"/>
      <c r="V24" s="45"/>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48"/>
      <c r="B25" s="76" t="s">
        <v>63</v>
      </c>
      <c r="C25" s="63" t="s">
        <v>35</v>
      </c>
      <c r="D25" s="27">
        <v>1</v>
      </c>
      <c r="E25" s="56">
        <f>$F$19+4</f>
        <v>44859</v>
      </c>
      <c r="F25" s="56">
        <f>E25+3</f>
        <v>44862</v>
      </c>
      <c r="G25" s="17"/>
      <c r="H25" s="17"/>
      <c r="I25" s="44"/>
      <c r="J25" s="44"/>
      <c r="K25" s="44"/>
      <c r="L25" s="44"/>
      <c r="M25" s="44"/>
      <c r="N25" s="44"/>
      <c r="O25" s="44"/>
      <c r="P25" s="44"/>
      <c r="Q25" s="44"/>
      <c r="R25" s="44"/>
      <c r="S25" s="44"/>
      <c r="T25" s="44"/>
      <c r="U25" s="45"/>
      <c r="V25" s="45"/>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48"/>
      <c r="B26" s="76" t="s">
        <v>52</v>
      </c>
      <c r="C26" s="63" t="s">
        <v>57</v>
      </c>
      <c r="D26" s="27">
        <v>1</v>
      </c>
      <c r="E26" s="56">
        <f>F24+1</f>
        <v>44861</v>
      </c>
      <c r="F26" s="56">
        <f>E26+1</f>
        <v>44862</v>
      </c>
      <c r="G26" s="17"/>
      <c r="H26" s="17"/>
      <c r="I26" s="44"/>
      <c r="J26" s="44"/>
      <c r="K26" s="44"/>
      <c r="L26" s="44"/>
      <c r="M26" s="44"/>
      <c r="N26" s="44"/>
      <c r="O26" s="44"/>
      <c r="P26" s="44"/>
      <c r="Q26" s="44"/>
      <c r="R26" s="44"/>
      <c r="S26" s="44"/>
      <c r="T26" s="44"/>
      <c r="U26" s="45"/>
      <c r="V26" s="45"/>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48"/>
      <c r="B27" s="76" t="s">
        <v>53</v>
      </c>
      <c r="C27" s="63" t="s">
        <v>35</v>
      </c>
      <c r="D27" s="27">
        <v>1</v>
      </c>
      <c r="E27" s="56">
        <f>F25</f>
        <v>44862</v>
      </c>
      <c r="F27" s="56">
        <f>E27</f>
        <v>44862</v>
      </c>
      <c r="G27" s="17"/>
      <c r="H27" s="17"/>
      <c r="I27" s="44"/>
      <c r="J27" s="44"/>
      <c r="K27" s="44"/>
      <c r="L27" s="44"/>
      <c r="M27" s="44"/>
      <c r="N27" s="44"/>
      <c r="O27" s="44"/>
      <c r="P27" s="44"/>
      <c r="Q27" s="44"/>
      <c r="R27" s="44"/>
      <c r="S27" s="44"/>
      <c r="T27" s="44"/>
      <c r="U27" s="45"/>
      <c r="V27" s="45"/>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48"/>
      <c r="B28" s="76" t="s">
        <v>64</v>
      </c>
      <c r="C28" s="63" t="s">
        <v>35</v>
      </c>
      <c r="D28" s="27">
        <v>1</v>
      </c>
      <c r="E28" s="56">
        <f>F27</f>
        <v>44862</v>
      </c>
      <c r="F28" s="56">
        <f>E28</f>
        <v>44862</v>
      </c>
      <c r="G28" s="17"/>
      <c r="H28" s="17"/>
      <c r="I28" s="44"/>
      <c r="J28" s="44"/>
      <c r="K28" s="44"/>
      <c r="L28" s="44"/>
      <c r="M28" s="44"/>
      <c r="N28" s="44"/>
      <c r="O28" s="44"/>
      <c r="P28" s="44"/>
      <c r="Q28" s="44"/>
      <c r="R28" s="44"/>
      <c r="S28" s="44"/>
      <c r="T28" s="44"/>
      <c r="U28" s="45"/>
      <c r="V28" s="45"/>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48"/>
      <c r="B29" s="76" t="s">
        <v>56</v>
      </c>
      <c r="C29" s="63" t="s">
        <v>58</v>
      </c>
      <c r="D29" s="27">
        <v>1</v>
      </c>
      <c r="E29" s="56">
        <f>F26+1</f>
        <v>44863</v>
      </c>
      <c r="F29" s="56">
        <f>E29+6</f>
        <v>44869</v>
      </c>
      <c r="G29" s="17"/>
      <c r="H29" s="17"/>
      <c r="I29" s="44"/>
      <c r="J29" s="44"/>
      <c r="K29" s="44"/>
      <c r="L29" s="44"/>
      <c r="M29" s="44"/>
      <c r="N29" s="44"/>
      <c r="O29" s="44"/>
      <c r="P29" s="44"/>
      <c r="Q29" s="44"/>
      <c r="R29" s="44"/>
      <c r="S29" s="44"/>
      <c r="T29" s="44"/>
      <c r="U29" s="45"/>
      <c r="V29" s="45"/>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48"/>
      <c r="B30" s="76" t="s">
        <v>69</v>
      </c>
      <c r="C30" s="77" t="s">
        <v>37</v>
      </c>
      <c r="D30" s="27">
        <v>1</v>
      </c>
      <c r="E30" s="56">
        <f>F29+1</f>
        <v>44870</v>
      </c>
      <c r="F30" s="56">
        <f>E30+10</f>
        <v>44880</v>
      </c>
      <c r="G30" s="17"/>
      <c r="H30" s="17"/>
      <c r="I30" s="44"/>
      <c r="J30" s="44"/>
      <c r="K30" s="44"/>
      <c r="L30" s="44"/>
      <c r="M30" s="44"/>
      <c r="N30" s="44"/>
      <c r="O30" s="44"/>
      <c r="P30" s="44"/>
      <c r="Q30" s="44"/>
      <c r="R30" s="44"/>
      <c r="S30" s="44"/>
      <c r="T30" s="44"/>
      <c r="U30" s="45"/>
      <c r="V30" s="45"/>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48"/>
      <c r="B31" s="76" t="s">
        <v>72</v>
      </c>
      <c r="C31" s="63" t="s">
        <v>47</v>
      </c>
      <c r="D31" s="27">
        <v>1</v>
      </c>
      <c r="E31" s="56">
        <f>F29+1</f>
        <v>44870</v>
      </c>
      <c r="F31" s="56">
        <f>E31+5</f>
        <v>44875</v>
      </c>
      <c r="G31" s="17"/>
      <c r="H31" s="17"/>
      <c r="I31" s="44"/>
      <c r="J31" s="44"/>
      <c r="K31" s="44"/>
      <c r="L31" s="44"/>
      <c r="M31" s="44"/>
      <c r="N31" s="44"/>
      <c r="O31" s="44"/>
      <c r="P31" s="44"/>
      <c r="Q31" s="44"/>
      <c r="R31" s="44"/>
      <c r="S31" s="44"/>
      <c r="T31" s="44"/>
      <c r="U31" s="45"/>
      <c r="V31" s="45"/>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48"/>
      <c r="B32" s="76" t="s">
        <v>65</v>
      </c>
      <c r="C32" s="63" t="s">
        <v>47</v>
      </c>
      <c r="D32" s="27">
        <v>1</v>
      </c>
      <c r="E32" s="56">
        <f>F31+2</f>
        <v>44877</v>
      </c>
      <c r="F32" s="56">
        <f>E32+3</f>
        <v>44880</v>
      </c>
      <c r="G32" s="17"/>
      <c r="H32" s="17"/>
      <c r="I32" s="44"/>
      <c r="J32" s="44"/>
      <c r="K32" s="44"/>
      <c r="L32" s="44"/>
      <c r="M32" s="44"/>
      <c r="N32" s="44"/>
      <c r="O32" s="44"/>
      <c r="P32" s="44"/>
      <c r="Q32" s="44"/>
      <c r="R32" s="44"/>
      <c r="S32" s="44"/>
      <c r="T32" s="44"/>
      <c r="U32" s="45"/>
      <c r="V32" s="45"/>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48"/>
      <c r="B33" s="76" t="s">
        <v>67</v>
      </c>
      <c r="C33" s="63" t="s">
        <v>37</v>
      </c>
      <c r="D33" s="27">
        <v>1</v>
      </c>
      <c r="E33" s="56">
        <f>F29+1</f>
        <v>44870</v>
      </c>
      <c r="F33" s="56">
        <f>E33+10</f>
        <v>44880</v>
      </c>
      <c r="G33" s="17"/>
      <c r="H33" s="17"/>
      <c r="I33" s="44"/>
      <c r="J33" s="44"/>
      <c r="K33" s="44"/>
      <c r="L33" s="44"/>
      <c r="M33" s="44"/>
      <c r="N33" s="44"/>
      <c r="O33" s="44"/>
      <c r="P33" s="44"/>
      <c r="Q33" s="44"/>
      <c r="R33" s="44"/>
      <c r="S33" s="44"/>
      <c r="T33" s="44"/>
      <c r="U33" s="45"/>
      <c r="V33" s="45"/>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5">
      <c r="A34" s="48"/>
      <c r="B34" s="76" t="s">
        <v>62</v>
      </c>
      <c r="C34" s="63" t="s">
        <v>46</v>
      </c>
      <c r="D34" s="27">
        <v>1</v>
      </c>
      <c r="E34" s="56">
        <f>F26+4</f>
        <v>44866</v>
      </c>
      <c r="F34" s="56">
        <f>E34+3</f>
        <v>44869</v>
      </c>
      <c r="G34" s="17"/>
      <c r="H34" s="17"/>
      <c r="I34" s="44"/>
      <c r="J34" s="44"/>
      <c r="K34" s="44"/>
      <c r="L34" s="44"/>
      <c r="M34" s="44"/>
      <c r="N34" s="44"/>
      <c r="O34" s="44"/>
      <c r="P34" s="44"/>
      <c r="Q34" s="44"/>
      <c r="R34" s="44"/>
      <c r="S34" s="44"/>
      <c r="T34" s="44"/>
      <c r="U34" s="45"/>
      <c r="V34" s="45"/>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5">
      <c r="A35" s="48"/>
      <c r="B35" s="76" t="s">
        <v>68</v>
      </c>
      <c r="C35" s="63" t="s">
        <v>46</v>
      </c>
      <c r="D35" s="27">
        <v>1</v>
      </c>
      <c r="E35" s="56">
        <f>F34+1</f>
        <v>44870</v>
      </c>
      <c r="F35" s="56">
        <f>E35+5</f>
        <v>44875</v>
      </c>
      <c r="G35" s="17"/>
      <c r="H35" s="17"/>
      <c r="I35" s="44"/>
      <c r="J35" s="44"/>
      <c r="K35" s="44"/>
      <c r="L35" s="44"/>
      <c r="M35" s="44"/>
      <c r="N35" s="44"/>
      <c r="O35" s="44"/>
      <c r="P35" s="44"/>
      <c r="Q35" s="44"/>
      <c r="R35" s="44"/>
      <c r="S35" s="44"/>
      <c r="T35" s="44"/>
      <c r="U35" s="45"/>
      <c r="V35" s="45"/>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5">
      <c r="A36" s="48"/>
      <c r="B36" s="76" t="s">
        <v>66</v>
      </c>
      <c r="C36" s="77" t="s">
        <v>58</v>
      </c>
      <c r="D36" s="27">
        <v>1</v>
      </c>
      <c r="E36" s="56">
        <f>F35+2</f>
        <v>44877</v>
      </c>
      <c r="F36" s="56">
        <f>E36+3</f>
        <v>44880</v>
      </c>
      <c r="G36" s="17"/>
      <c r="H36" s="17"/>
      <c r="I36" s="44"/>
      <c r="J36" s="44"/>
      <c r="K36" s="44"/>
      <c r="L36" s="44"/>
      <c r="M36" s="44"/>
      <c r="N36" s="44"/>
      <c r="O36" s="44"/>
      <c r="P36" s="44"/>
      <c r="Q36" s="44"/>
      <c r="R36" s="44"/>
      <c r="S36" s="44"/>
      <c r="T36" s="44"/>
      <c r="U36" s="45"/>
      <c r="V36" s="45"/>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5">
      <c r="A37" s="48"/>
      <c r="B37" s="76" t="s">
        <v>70</v>
      </c>
      <c r="C37" s="77" t="s">
        <v>75</v>
      </c>
      <c r="D37" s="27">
        <v>1</v>
      </c>
      <c r="E37" s="56">
        <f>F35+2</f>
        <v>44877</v>
      </c>
      <c r="F37" s="56">
        <f>E37+3</f>
        <v>44880</v>
      </c>
      <c r="G37" s="17"/>
      <c r="H37" s="17"/>
      <c r="I37" s="44"/>
      <c r="J37" s="44"/>
      <c r="K37" s="44"/>
      <c r="L37" s="44"/>
      <c r="M37" s="44"/>
      <c r="N37" s="44"/>
      <c r="O37" s="44"/>
      <c r="P37" s="44"/>
      <c r="Q37" s="44"/>
      <c r="R37" s="44"/>
      <c r="S37" s="44"/>
      <c r="T37" s="44"/>
      <c r="U37" s="45"/>
      <c r="V37" s="45"/>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5">
      <c r="A38" s="48"/>
      <c r="B38" s="76" t="s">
        <v>73</v>
      </c>
      <c r="C38" s="77" t="s">
        <v>46</v>
      </c>
      <c r="D38" s="27">
        <v>1</v>
      </c>
      <c r="E38" s="56">
        <f>F37+1</f>
        <v>44881</v>
      </c>
      <c r="F38" s="56">
        <f>E38+2</f>
        <v>44883</v>
      </c>
      <c r="G38" s="17"/>
      <c r="H38" s="17"/>
      <c r="I38" s="44"/>
      <c r="J38" s="44"/>
      <c r="K38" s="44"/>
      <c r="L38" s="44"/>
      <c r="M38" s="44"/>
      <c r="N38" s="44"/>
      <c r="O38" s="44"/>
      <c r="P38" s="44"/>
      <c r="Q38" s="44"/>
      <c r="R38" s="44"/>
      <c r="S38" s="44"/>
      <c r="T38" s="44"/>
      <c r="U38" s="45"/>
      <c r="V38" s="45"/>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5">
      <c r="A39" s="48"/>
      <c r="B39" s="76" t="s">
        <v>44</v>
      </c>
      <c r="C39" s="63" t="s">
        <v>30</v>
      </c>
      <c r="D39" s="27">
        <v>1</v>
      </c>
      <c r="E39" s="56">
        <v>44869</v>
      </c>
      <c r="F39" s="56">
        <v>44883</v>
      </c>
      <c r="G39" s="17"/>
      <c r="H39" s="17">
        <f t="shared" si="6"/>
        <v>15</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5">
      <c r="A40" s="48"/>
      <c r="B40" s="76" t="s">
        <v>43</v>
      </c>
      <c r="C40" s="63" t="s">
        <v>30</v>
      </c>
      <c r="D40" s="27">
        <v>1</v>
      </c>
      <c r="E40" s="56">
        <f>F35+2</f>
        <v>44877</v>
      </c>
      <c r="F40" s="56">
        <v>44883</v>
      </c>
      <c r="G40" s="17"/>
      <c r="H40" s="17">
        <f t="shared" si="6"/>
        <v>7</v>
      </c>
      <c r="I40" s="44"/>
      <c r="J40" s="44"/>
      <c r="K40" s="44"/>
      <c r="L40" s="44"/>
      <c r="M40" s="44"/>
      <c r="N40" s="44"/>
      <c r="O40" s="44"/>
      <c r="P40" s="44"/>
      <c r="Q40" s="44"/>
      <c r="R40" s="44"/>
      <c r="S40" s="44"/>
      <c r="T40" s="44"/>
      <c r="U40" s="44"/>
      <c r="V40" s="44"/>
      <c r="W40" s="44"/>
      <c r="X40" s="44"/>
      <c r="Y40" s="45"/>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5">
      <c r="A41" s="48"/>
      <c r="B41" s="76" t="s">
        <v>74</v>
      </c>
      <c r="C41" s="63" t="s">
        <v>30</v>
      </c>
      <c r="D41" s="27">
        <v>1</v>
      </c>
      <c r="E41" s="56">
        <f>F40+1</f>
        <v>44884</v>
      </c>
      <c r="F41" s="56">
        <v>44890</v>
      </c>
      <c r="G41" s="17"/>
      <c r="H41" s="17"/>
      <c r="I41" s="44"/>
      <c r="J41" s="44"/>
      <c r="K41" s="44"/>
      <c r="L41" s="44"/>
      <c r="M41" s="44"/>
      <c r="N41" s="44"/>
      <c r="O41" s="44"/>
      <c r="P41" s="44"/>
      <c r="Q41" s="44"/>
      <c r="R41" s="44"/>
      <c r="S41" s="44"/>
      <c r="T41" s="44"/>
      <c r="U41" s="44"/>
      <c r="V41" s="44"/>
      <c r="W41" s="44"/>
      <c r="X41" s="44"/>
      <c r="Y41" s="45"/>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5">
      <c r="A42" s="48"/>
      <c r="B42" s="76" t="s">
        <v>42</v>
      </c>
      <c r="C42" s="63" t="s">
        <v>30</v>
      </c>
      <c r="D42" s="27">
        <v>1</v>
      </c>
      <c r="E42" s="56">
        <f>F41+1</f>
        <v>44891</v>
      </c>
      <c r="F42" s="56">
        <v>44897</v>
      </c>
      <c r="G42" s="17"/>
      <c r="H42" s="17">
        <f t="shared" si="6"/>
        <v>7</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5">
      <c r="A43" s="48" t="s">
        <v>16</v>
      </c>
      <c r="B43" s="28" t="s">
        <v>54</v>
      </c>
      <c r="C43" s="64"/>
      <c r="D43" s="29"/>
      <c r="E43" s="30"/>
      <c r="F43" s="31"/>
      <c r="G43" s="17"/>
      <c r="H43" s="17" t="str">
        <f t="shared" si="6"/>
        <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5">
      <c r="A44" s="48"/>
      <c r="B44" s="84" t="s">
        <v>76</v>
      </c>
      <c r="C44" s="65" t="s">
        <v>35</v>
      </c>
      <c r="D44" s="32">
        <v>1</v>
      </c>
      <c r="E44" s="57">
        <f>F42+1</f>
        <v>44898</v>
      </c>
      <c r="F44" s="57">
        <f>E44+37</f>
        <v>44935</v>
      </c>
      <c r="G44" s="17"/>
      <c r="H44" s="17">
        <f t="shared" si="6"/>
        <v>38</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5">
      <c r="A45" s="48"/>
      <c r="B45" s="84" t="s">
        <v>77</v>
      </c>
      <c r="C45" s="65" t="s">
        <v>78</v>
      </c>
      <c r="D45" s="32">
        <v>0.5</v>
      </c>
      <c r="E45" s="57">
        <f>F44</f>
        <v>44935</v>
      </c>
      <c r="F45" s="57">
        <f>E45+11</f>
        <v>44946</v>
      </c>
      <c r="G45" s="17"/>
      <c r="H45" s="17">
        <f t="shared" si="6"/>
        <v>12</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5">
      <c r="A46" s="48"/>
      <c r="B46" s="84" t="s">
        <v>79</v>
      </c>
      <c r="C46" s="65" t="s">
        <v>71</v>
      </c>
      <c r="D46" s="32">
        <v>0</v>
      </c>
      <c r="E46" s="57">
        <f>F45+3</f>
        <v>44949</v>
      </c>
      <c r="F46" s="57">
        <f>E46+11</f>
        <v>44960</v>
      </c>
      <c r="G46" s="17"/>
      <c r="H46" s="17">
        <f t="shared" si="6"/>
        <v>12</v>
      </c>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3" customFormat="1" ht="30" customHeight="1" thickBot="1" x14ac:dyDescent="0.5">
      <c r="A47" s="48"/>
      <c r="B47" s="84" t="s">
        <v>80</v>
      </c>
      <c r="C47" s="65" t="s">
        <v>71</v>
      </c>
      <c r="D47" s="32">
        <v>0</v>
      </c>
      <c r="E47" s="57">
        <f>E46</f>
        <v>44949</v>
      </c>
      <c r="F47" s="57">
        <f>E47+11</f>
        <v>44960</v>
      </c>
      <c r="G47" s="17"/>
      <c r="H47" s="17">
        <f t="shared" si="6"/>
        <v>12</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3" customFormat="1" ht="30" customHeight="1" thickBot="1" x14ac:dyDescent="0.5">
      <c r="A48" s="48"/>
      <c r="B48" s="84" t="s">
        <v>81</v>
      </c>
      <c r="C48" s="65" t="s">
        <v>71</v>
      </c>
      <c r="D48" s="32">
        <v>0</v>
      </c>
      <c r="E48" s="57">
        <f>E46</f>
        <v>44949</v>
      </c>
      <c r="F48" s="57">
        <f>E48+11</f>
        <v>44960</v>
      </c>
      <c r="G48" s="17"/>
      <c r="H48" s="17"/>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3" customFormat="1" ht="30" customHeight="1" thickBot="1" x14ac:dyDescent="0.5">
      <c r="A49" s="48"/>
      <c r="B49" s="84" t="s">
        <v>82</v>
      </c>
      <c r="C49" s="65" t="s">
        <v>71</v>
      </c>
      <c r="D49" s="32">
        <v>0</v>
      </c>
      <c r="E49" s="57">
        <f>E46</f>
        <v>44949</v>
      </c>
      <c r="F49" s="57">
        <f>E49+11</f>
        <v>44960</v>
      </c>
      <c r="G49" s="17"/>
      <c r="H49" s="17"/>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row>
    <row r="50" spans="1:64" s="3" customFormat="1" ht="30" customHeight="1" thickBot="1" x14ac:dyDescent="0.5">
      <c r="A50" s="48"/>
      <c r="B50" s="84" t="s">
        <v>92</v>
      </c>
      <c r="C50" s="65" t="s">
        <v>71</v>
      </c>
      <c r="D50" s="32">
        <v>0</v>
      </c>
      <c r="E50" s="57">
        <f>F45+10</f>
        <v>44956</v>
      </c>
      <c r="F50" s="57">
        <f>E50+12</f>
        <v>44968</v>
      </c>
      <c r="G50" s="17"/>
      <c r="H50" s="17"/>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row>
    <row r="51" spans="1:64" s="3" customFormat="1" ht="30" customHeight="1" thickBot="1" x14ac:dyDescent="0.5">
      <c r="A51" s="48"/>
      <c r="B51" s="84" t="s">
        <v>91</v>
      </c>
      <c r="C51" s="65" t="s">
        <v>71</v>
      </c>
      <c r="D51" s="32">
        <v>0</v>
      </c>
      <c r="E51" s="57">
        <f>E50</f>
        <v>44956</v>
      </c>
      <c r="F51" s="57">
        <f>E51+12</f>
        <v>44968</v>
      </c>
      <c r="G51" s="17"/>
      <c r="H51" s="17"/>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row>
    <row r="52" spans="1:64" s="3" customFormat="1" ht="30" customHeight="1" thickBot="1" x14ac:dyDescent="0.5">
      <c r="A52" s="48"/>
      <c r="B52" s="84" t="s">
        <v>83</v>
      </c>
      <c r="C52" s="65" t="s">
        <v>71</v>
      </c>
      <c r="D52" s="32">
        <v>0</v>
      </c>
      <c r="E52" s="57">
        <f>$F$44+7</f>
        <v>44942</v>
      </c>
      <c r="F52" s="57">
        <f>E52+26</f>
        <v>44968</v>
      </c>
      <c r="G52" s="17"/>
      <c r="H52" s="17"/>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row>
    <row r="53" spans="1:64" s="3" customFormat="1" ht="30" customHeight="1" thickBot="1" x14ac:dyDescent="0.5">
      <c r="A53" s="48"/>
      <c r="B53" s="84" t="s">
        <v>84</v>
      </c>
      <c r="C53" s="65" t="s">
        <v>71</v>
      </c>
      <c r="D53" s="32">
        <v>0</v>
      </c>
      <c r="E53" s="57">
        <f>E52</f>
        <v>44942</v>
      </c>
      <c r="F53" s="57">
        <f>E53+26</f>
        <v>44968</v>
      </c>
      <c r="G53" s="17"/>
      <c r="H53" s="17"/>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row>
    <row r="54" spans="1:64" s="3" customFormat="1" ht="30" customHeight="1" thickBot="1" x14ac:dyDescent="0.5">
      <c r="A54" s="48"/>
      <c r="B54" s="84" t="s">
        <v>93</v>
      </c>
      <c r="C54" s="65" t="s">
        <v>71</v>
      </c>
      <c r="D54" s="32">
        <v>0</v>
      </c>
      <c r="E54" s="57">
        <f>F49+3</f>
        <v>44963</v>
      </c>
      <c r="F54" s="57">
        <f>E54+5</f>
        <v>44968</v>
      </c>
      <c r="G54" s="17"/>
      <c r="H54" s="17"/>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row>
    <row r="55" spans="1:64" s="3" customFormat="1" ht="30" customHeight="1" thickBot="1" x14ac:dyDescent="0.5">
      <c r="A55" s="48"/>
      <c r="B55" s="84" t="s">
        <v>94</v>
      </c>
      <c r="C55" s="65" t="s">
        <v>71</v>
      </c>
      <c r="D55" s="32">
        <v>0</v>
      </c>
      <c r="E55" s="57">
        <f>F54+2</f>
        <v>44970</v>
      </c>
      <c r="F55" s="57">
        <f>E55+4</f>
        <v>44974</v>
      </c>
      <c r="G55" s="17"/>
      <c r="H55" s="17"/>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row>
    <row r="56" spans="1:64" s="3" customFormat="1" ht="30" customHeight="1" thickBot="1" x14ac:dyDescent="0.5">
      <c r="A56" s="48"/>
      <c r="B56" s="84" t="s">
        <v>89</v>
      </c>
      <c r="C56" s="65" t="s">
        <v>71</v>
      </c>
      <c r="D56" s="32">
        <v>0</v>
      </c>
      <c r="E56" s="57">
        <f>E55</f>
        <v>44970</v>
      </c>
      <c r="F56" s="57">
        <f>E56+4</f>
        <v>44974</v>
      </c>
      <c r="G56" s="17"/>
      <c r="H56" s="17"/>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row>
    <row r="57" spans="1:64" s="3" customFormat="1" ht="30" customHeight="1" thickBot="1" x14ac:dyDescent="0.5">
      <c r="A57" s="48"/>
      <c r="B57" s="84" t="s">
        <v>90</v>
      </c>
      <c r="C57" s="65" t="s">
        <v>30</v>
      </c>
      <c r="D57" s="32">
        <v>0</v>
      </c>
      <c r="E57" s="57">
        <f>E55</f>
        <v>44970</v>
      </c>
      <c r="F57" s="57">
        <f>E57+4</f>
        <v>44974</v>
      </c>
      <c r="G57" s="17"/>
      <c r="H57" s="17"/>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row>
    <row r="58" spans="1:64" s="3" customFormat="1" ht="30" customHeight="1" thickBot="1" x14ac:dyDescent="0.5">
      <c r="A58" s="48"/>
      <c r="B58" s="84" t="s">
        <v>87</v>
      </c>
      <c r="C58" s="65" t="s">
        <v>88</v>
      </c>
      <c r="D58" s="32">
        <v>1</v>
      </c>
      <c r="E58" s="57">
        <f>F57+3</f>
        <v>44977</v>
      </c>
      <c r="F58" s="57">
        <f>E58+4</f>
        <v>44981</v>
      </c>
      <c r="G58" s="17"/>
      <c r="H58" s="17"/>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row>
    <row r="59" spans="1:64" s="3" customFormat="1" ht="30" customHeight="1" thickBot="1" x14ac:dyDescent="0.5">
      <c r="A59" s="48"/>
      <c r="B59" s="84" t="s">
        <v>86</v>
      </c>
      <c r="C59" s="65" t="s">
        <v>30</v>
      </c>
      <c r="D59" s="32">
        <v>0</v>
      </c>
      <c r="E59" s="57">
        <f>F59-4</f>
        <v>44984</v>
      </c>
      <c r="F59" s="57">
        <f>E60-3</f>
        <v>44988</v>
      </c>
      <c r="G59" s="17"/>
      <c r="H59" s="17"/>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row>
    <row r="60" spans="1:64" s="3" customFormat="1" ht="30" customHeight="1" thickBot="1" x14ac:dyDescent="0.5">
      <c r="A60" s="48"/>
      <c r="B60" s="84" t="s">
        <v>85</v>
      </c>
      <c r="C60" s="65" t="s">
        <v>30</v>
      </c>
      <c r="D60" s="32">
        <v>0</v>
      </c>
      <c r="E60" s="57">
        <f>F60-4</f>
        <v>44991</v>
      </c>
      <c r="F60" s="57">
        <v>44995</v>
      </c>
      <c r="G60" s="17"/>
      <c r="H60" s="17">
        <f t="shared" si="6"/>
        <v>5</v>
      </c>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row>
    <row r="61" spans="1:64" s="3" customFormat="1" ht="30" customHeight="1" thickBot="1" x14ac:dyDescent="0.5">
      <c r="A61" s="48" t="s">
        <v>16</v>
      </c>
      <c r="B61" s="33" t="s">
        <v>55</v>
      </c>
      <c r="C61" s="66"/>
      <c r="D61" s="34"/>
      <c r="E61" s="35"/>
      <c r="F61" s="36"/>
      <c r="G61" s="17"/>
      <c r="H61" s="17" t="str">
        <f t="shared" si="6"/>
        <v/>
      </c>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4"/>
      <c r="BJ61" s="44"/>
      <c r="BK61" s="44"/>
      <c r="BL61" s="44"/>
    </row>
    <row r="62" spans="1:64" s="3" customFormat="1" ht="30" customHeight="1" thickBot="1" x14ac:dyDescent="0.5">
      <c r="A62" s="48"/>
      <c r="B62" s="70" t="s">
        <v>3</v>
      </c>
      <c r="C62" s="67"/>
      <c r="D62" s="37"/>
      <c r="E62" s="58" t="s">
        <v>15</v>
      </c>
      <c r="F62" s="58" t="str">
        <f>E62</f>
        <v>date</v>
      </c>
      <c r="G62" s="17"/>
      <c r="H62" s="17" t="e">
        <f t="shared" si="6"/>
        <v>#VALUE!</v>
      </c>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c r="BH62" s="44"/>
      <c r="BI62" s="44"/>
      <c r="BJ62" s="44"/>
      <c r="BK62" s="44"/>
      <c r="BL62" s="44"/>
    </row>
    <row r="63" spans="1:64" s="3" customFormat="1" ht="30" customHeight="1" thickBot="1" x14ac:dyDescent="0.5">
      <c r="A63" s="48"/>
      <c r="B63" s="70" t="s">
        <v>4</v>
      </c>
      <c r="C63" s="67"/>
      <c r="D63" s="37"/>
      <c r="E63" s="58" t="s">
        <v>15</v>
      </c>
      <c r="F63" s="58" t="str">
        <f>E63</f>
        <v>date</v>
      </c>
      <c r="G63" s="17"/>
      <c r="H63" s="17" t="e">
        <f t="shared" si="6"/>
        <v>#VALUE!</v>
      </c>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row>
    <row r="64" spans="1:64" s="3" customFormat="1" ht="30" customHeight="1" thickBot="1" x14ac:dyDescent="0.5">
      <c r="A64" s="48"/>
      <c r="B64" s="70" t="s">
        <v>0</v>
      </c>
      <c r="C64" s="67"/>
      <c r="D64" s="37"/>
      <c r="E64" s="58" t="s">
        <v>15</v>
      </c>
      <c r="F64" s="58" t="str">
        <f>E64</f>
        <v>date</v>
      </c>
      <c r="G64" s="17"/>
      <c r="H64" s="17" t="e">
        <f t="shared" si="6"/>
        <v>#VALUE!</v>
      </c>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row>
    <row r="65" spans="1:64" s="3" customFormat="1" ht="30" customHeight="1" thickBot="1" x14ac:dyDescent="0.5">
      <c r="A65" s="48"/>
      <c r="B65" s="70" t="s">
        <v>1</v>
      </c>
      <c r="C65" s="67"/>
      <c r="D65" s="37"/>
      <c r="E65" s="58" t="s">
        <v>15</v>
      </c>
      <c r="F65" s="58" t="str">
        <f>E65</f>
        <v>date</v>
      </c>
      <c r="G65" s="17"/>
      <c r="H65" s="17" t="e">
        <f t="shared" si="6"/>
        <v>#VALUE!</v>
      </c>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row>
    <row r="66" spans="1:64" s="3" customFormat="1" ht="30" customHeight="1" thickBot="1" x14ac:dyDescent="0.5">
      <c r="A66" s="48"/>
      <c r="B66" s="70" t="s">
        <v>2</v>
      </c>
      <c r="C66" s="67"/>
      <c r="D66" s="37"/>
      <c r="E66" s="58" t="s">
        <v>15</v>
      </c>
      <c r="F66" s="58" t="str">
        <f>E66</f>
        <v>date</v>
      </c>
      <c r="G66" s="17"/>
      <c r="H66" s="17" t="e">
        <f t="shared" si="6"/>
        <v>#VALUE!</v>
      </c>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row>
    <row r="67" spans="1:64" s="3" customFormat="1" ht="30" customHeight="1" thickBot="1" x14ac:dyDescent="0.5">
      <c r="A67" s="48" t="s">
        <v>18</v>
      </c>
      <c r="B67" s="71"/>
      <c r="C67" s="68"/>
      <c r="D67" s="16"/>
      <c r="E67" s="59"/>
      <c r="F67" s="59"/>
      <c r="G67" s="17"/>
      <c r="H67" s="17" t="str">
        <f t="shared" si="6"/>
        <v/>
      </c>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c r="BH67" s="44"/>
      <c r="BI67" s="44"/>
      <c r="BJ67" s="44"/>
      <c r="BK67" s="44"/>
      <c r="BL67" s="44"/>
    </row>
    <row r="68" spans="1:64" s="3" customFormat="1" ht="30" customHeight="1" thickBot="1" x14ac:dyDescent="0.5">
      <c r="A68" s="49" t="s">
        <v>17</v>
      </c>
      <c r="B68" s="38" t="s">
        <v>5</v>
      </c>
      <c r="C68" s="39"/>
      <c r="D68" s="40"/>
      <c r="E68" s="41"/>
      <c r="F68" s="42"/>
      <c r="G68" s="43"/>
      <c r="H68" s="43" t="str">
        <f t="shared" si="6"/>
        <v/>
      </c>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row>
    <row r="69" spans="1:64" ht="30" customHeight="1" x14ac:dyDescent="0.45">
      <c r="G69" s="6"/>
    </row>
    <row r="70" spans="1:64" ht="30" customHeight="1" x14ac:dyDescent="0.45">
      <c r="C70" s="14"/>
      <c r="F70" s="50"/>
    </row>
    <row r="71" spans="1:64" ht="30" customHeight="1" x14ac:dyDescent="0.45">
      <c r="C71"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6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8">
    <cfRule type="expression" dxfId="2" priority="33">
      <formula>AND(TODAY()&gt;=I$5,TODAY()&lt;J$5)</formula>
    </cfRule>
  </conditionalFormatting>
  <conditionalFormatting sqref="I7:BL6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2023-01-13T20:09:30Z</dcterms:modified>
</cp:coreProperties>
</file>