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ogan\Documents\Spring Semester Classes 2022\BANA 4085\Template Design Project\"/>
    </mc:Choice>
  </mc:AlternateContent>
  <xr:revisionPtr revIDLastSave="0" documentId="13_ncr:1_{F390D6BA-8998-4C4F-83D6-6A361969FF3C}" xr6:coauthVersionLast="47" xr6:coauthVersionMax="47" xr10:uidLastSave="{00000000-0000-0000-0000-000000000000}"/>
  <bookViews>
    <workbookView xWindow="-108" yWindow="-108" windowWidth="23256" windowHeight="12456" xr2:uid="{E28D5804-7FAA-444E-80D5-082044B7A420}"/>
  </bookViews>
  <sheets>
    <sheet name="Daily Caloric Intake Calculator" sheetId="1" r:id="rId1"/>
    <sheet name="Interactive Performance 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3" i="2" l="1" a="1"/>
  <c r="B23" i="2" s="1"/>
  <c r="D14" i="2"/>
  <c r="D15" i="2"/>
  <c r="D13" i="2"/>
  <c r="F23" i="1"/>
  <c r="A17" i="1"/>
  <c r="F17" i="1" s="1"/>
  <c r="A13" i="1"/>
  <c r="F14" i="1" l="1"/>
  <c r="F20" i="1" s="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<sst xmlns="http://schemas.openxmlformats.org/spreadsheetml/2006/main" count="59" uniqueCount="46">
  <si>
    <t>Category</t>
  </si>
  <si>
    <t>Activity Factor Level</t>
  </si>
  <si>
    <t>Examples</t>
  </si>
  <si>
    <t>Sedentary</t>
  </si>
  <si>
    <t>Spends most of the day sitting, little to no exercise.</t>
  </si>
  <si>
    <t>Low Level PA</t>
  </si>
  <si>
    <t>Sedentary job with some light activity some days.</t>
  </si>
  <si>
    <t>Active</t>
  </si>
  <si>
    <t>Exercise ~ 1 hour/day with other daily activities (walking).</t>
  </si>
  <si>
    <t>Very Active</t>
  </si>
  <si>
    <t>Competitive athlete who trains/exercises for several hours a day.</t>
  </si>
  <si>
    <t>Pounds to Kilograms (Enter your Bodyweight)</t>
  </si>
  <si>
    <t>kg</t>
  </si>
  <si>
    <t>lbs</t>
  </si>
  <si>
    <t>Daily Caloric Intake Calculator</t>
  </si>
  <si>
    <t>Actvity Factor</t>
  </si>
  <si>
    <t>Goal</t>
  </si>
  <si>
    <t>kcal/day</t>
  </si>
  <si>
    <t>Sex</t>
  </si>
  <si>
    <t>Male</t>
  </si>
  <si>
    <t>Inches to Centimeters (Enter your Height)</t>
  </si>
  <si>
    <t>in</t>
  </si>
  <si>
    <t>cm</t>
  </si>
  <si>
    <r>
      <t xml:space="preserve">Instructions: Enter bodyweight and height in the convertors to the left. Enter age to the left as well. Choose an activity category that most closely relates to you (shown on left). Then select whether you want to gain, loose or maintain current bodyweight. Finally select your sex. </t>
    </r>
    <r>
      <rPr>
        <b/>
        <sz val="11"/>
        <color theme="1"/>
        <rFont val="Calibri"/>
        <family val="2"/>
        <scheme val="minor"/>
      </rPr>
      <t>*Tip - Enter all gold values*</t>
    </r>
  </si>
  <si>
    <t>Age (Enter your Age)</t>
  </si>
  <si>
    <t>years old</t>
  </si>
  <si>
    <t>Resting Metabolic Rate Using Harris Benedict Equation</t>
  </si>
  <si>
    <t>Resting Metabolic Rate Using Mifflin St. Jeor Equation</t>
  </si>
  <si>
    <t>Resting Metabolic Rate Using Average of Both Equations</t>
  </si>
  <si>
    <t>Your Estimated Daily Caloric Intake</t>
  </si>
  <si>
    <t>Caloric Surplus/Deficit</t>
  </si>
  <si>
    <t>Easy workout day or tapering without the need to load up for competition.</t>
  </si>
  <si>
    <t>Easy Training/Weight Management</t>
  </si>
  <si>
    <t>Moderate Training</t>
  </si>
  <si>
    <t xml:space="preserve">Twice a day training, but focus is on technical skills in one workout and on endurance/strength in the other. </t>
  </si>
  <si>
    <t>Hard Training</t>
  </si>
  <si>
    <t>Contains at least two workouts that are relatively hard or competition.</t>
  </si>
  <si>
    <t>Performance Plate Types</t>
  </si>
  <si>
    <t>Performance Plate Breakdowns</t>
  </si>
  <si>
    <t>Whole Grains</t>
  </si>
  <si>
    <t>Lean Protein</t>
  </si>
  <si>
    <t>Fruits and Vegetables</t>
  </si>
  <si>
    <t>Vegetables</t>
  </si>
  <si>
    <t>Grains</t>
  </si>
  <si>
    <t>Performance Plate Choice</t>
  </si>
  <si>
    <t>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</si>
</sst>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9">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249977111117893"/>
        <bgColor indexed="64"/>
      </patternFill>
    </fill>
    <fill>
      <patternFill patternType="solid">
        <fgColor theme="7" tint="0.59999389629810485"/>
        <bgColor indexed="64"/>
      </patternFill>
    </fill>
    <fill>
      <patternFill patternType="solid">
        <fgColor rgb="FFE7095E"/>
        <bgColor indexed="64"/>
      </patternFill>
    </fill>
    <fill>
      <patternFill patternType="solid">
        <fgColor rgb="FF67DEFF"/>
        <bgColor indexed="64"/>
      </patternFill>
    </fill>
    <fill>
      <patternFill patternType="solid">
        <fgColor theme="1"/>
        <bgColor indexed="64"/>
      </patternFill>
    </fill>
    <fill>
      <patternFill patternType="solid">
        <fgColor theme="8"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20">
    <border>
      <left/>
      <right/>
      <top/>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0" fontId="4" fillId="2" borderId="0" xfId="0" applyFont="1" applyFill="1" applyAlignment="1">
      <alignment horizontal="center"/>
    </xf>
    <xf numFmtId="0" fontId="0" fillId="8" borderId="0" xfId="0" applyFill="1"/>
    <xf numFmtId="0" fontId="0" fillId="9" borderId="0" xfId="0" applyFill="1"/>
    <xf numFmtId="0" fontId="0" fillId="0" borderId="0" xfId="0" applyAlignment="1"/>
    <xf numFmtId="0" fontId="0" fillId="0" borderId="9" xfId="0" applyBorder="1"/>
    <xf numFmtId="0" fontId="0" fillId="0" borderId="3" xfId="0" applyBorder="1"/>
    <xf numFmtId="0" fontId="0" fillId="0" borderId="2" xfId="0" applyBorder="1"/>
    <xf numFmtId="0" fontId="0" fillId="0" borderId="0" xfId="0" applyBorder="1" applyAlignment="1"/>
    <xf numFmtId="0" fontId="0" fillId="15" borderId="0" xfId="0" applyFill="1" applyAlignment="1">
      <alignment horizontal="center" vertical="center"/>
    </xf>
    <xf numFmtId="2" fontId="0" fillId="6" borderId="0" xfId="1" applyNumberFormat="1" applyFont="1" applyFill="1" applyAlignment="1">
      <alignment horizontal="center" vertical="center"/>
    </xf>
    <xf numFmtId="0" fontId="0" fillId="15" borderId="0" xfId="0" applyFill="1" applyAlignment="1">
      <alignment horizontal="center"/>
    </xf>
    <xf numFmtId="0" fontId="0" fillId="16" borderId="13" xfId="0" applyFill="1" applyBorder="1"/>
    <xf numFmtId="0" fontId="0" fillId="16" borderId="14" xfId="0" applyFill="1" applyBorder="1"/>
    <xf numFmtId="0" fontId="0" fillId="16" borderId="15" xfId="0" applyFill="1" applyBorder="1"/>
    <xf numFmtId="0" fontId="0" fillId="17" borderId="12" xfId="0" applyFill="1" applyBorder="1"/>
    <xf numFmtId="0" fontId="0" fillId="17" borderId="0" xfId="0" applyFill="1" applyBorder="1"/>
    <xf numFmtId="0" fontId="0" fillId="17" borderId="16" xfId="0" applyFill="1" applyBorder="1"/>
    <xf numFmtId="0" fontId="0" fillId="18" borderId="17" xfId="0" applyFill="1" applyBorder="1"/>
    <xf numFmtId="0" fontId="0" fillId="18" borderId="18" xfId="0" applyFill="1" applyBorder="1"/>
    <xf numFmtId="0" fontId="0" fillId="18" borderId="19" xfId="0" applyFill="1" applyBorder="1"/>
    <xf numFmtId="0" fontId="4" fillId="14" borderId="0" xfId="0" applyFont="1" applyFill="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8" borderId="0" xfId="0" applyFill="1" applyAlignment="1">
      <alignment horizontal="left"/>
    </xf>
    <xf numFmtId="1" fontId="0" fillId="13" borderId="10" xfId="0" applyNumberFormat="1" applyFill="1" applyBorder="1" applyAlignment="1">
      <alignment horizontal="center"/>
    </xf>
    <xf numFmtId="1" fontId="0" fillId="13" borderId="11" xfId="0" applyNumberFormat="1" applyFill="1" applyBorder="1" applyAlignment="1">
      <alignment horizontal="center"/>
    </xf>
    <xf numFmtId="0" fontId="4" fillId="5" borderId="0" xfId="0" applyFont="1" applyFill="1" applyAlignment="1">
      <alignment horizontal="center"/>
    </xf>
    <xf numFmtId="0" fontId="5" fillId="11" borderId="0" xfId="0" applyFont="1" applyFill="1" applyAlignment="1">
      <alignment horizontal="center"/>
    </xf>
    <xf numFmtId="0" fontId="0" fillId="7" borderId="0" xfId="0" applyFill="1" applyAlignment="1">
      <alignment horizontal="center"/>
    </xf>
    <xf numFmtId="0" fontId="0" fillId="11" borderId="0" xfId="0" applyFill="1" applyAlignment="1">
      <alignment horizontal="center"/>
    </xf>
    <xf numFmtId="1" fontId="0" fillId="0" borderId="5" xfId="0" applyNumberFormat="1" applyBorder="1" applyAlignment="1">
      <alignment horizontal="center"/>
    </xf>
    <xf numFmtId="1" fontId="0" fillId="0" borderId="1" xfId="0" applyNumberFormat="1" applyBorder="1" applyAlignment="1">
      <alignment horizontal="center"/>
    </xf>
    <xf numFmtId="2" fontId="0" fillId="7" borderId="0" xfId="0" applyNumberFormat="1" applyFill="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3" borderId="0" xfId="0" applyFill="1" applyAlignment="1">
      <alignment horizontal="center" vertical="center"/>
    </xf>
    <xf numFmtId="0" fontId="2" fillId="12" borderId="0" xfId="0" applyFont="1" applyFill="1" applyAlignment="1">
      <alignment horizontal="center"/>
    </xf>
    <xf numFmtId="0" fontId="0" fillId="8" borderId="12" xfId="0" applyFill="1" applyBorder="1" applyAlignment="1">
      <alignment horizontal="left"/>
    </xf>
    <xf numFmtId="0" fontId="4" fillId="10" borderId="0" xfId="0" applyFont="1" applyFill="1" applyAlignment="1">
      <alignment horizontal="center"/>
    </xf>
    <xf numFmtId="1" fontId="0" fillId="0" borderId="2" xfId="0" applyNumberFormat="1" applyBorder="1" applyAlignment="1">
      <alignment horizontal="center"/>
    </xf>
    <xf numFmtId="1" fontId="0" fillId="0" borderId="0" xfId="0" applyNumberFormat="1" applyBorder="1" applyAlignment="1">
      <alignment horizontal="center"/>
    </xf>
    <xf numFmtId="0" fontId="0" fillId="8" borderId="1" xfId="0" applyFill="1" applyBorder="1" applyAlignment="1">
      <alignment horizontal="left"/>
    </xf>
    <xf numFmtId="0" fontId="0" fillId="7" borderId="6" xfId="0" applyFill="1" applyBorder="1" applyAlignment="1">
      <alignment horizontal="center"/>
    </xf>
    <xf numFmtId="0" fontId="0" fillId="7" borderId="7" xfId="0" applyFill="1" applyBorder="1" applyAlignment="1">
      <alignment horizontal="center"/>
    </xf>
    <xf numFmtId="0" fontId="0" fillId="11" borderId="7" xfId="0" applyFill="1" applyBorder="1" applyAlignment="1">
      <alignment horizontal="center"/>
    </xf>
    <xf numFmtId="0" fontId="0" fillId="11" borderId="8"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xf numFmtId="0" fontId="0" fillId="11" borderId="0" xfId="0" applyFill="1" applyAlignment="1">
      <alignment horizontal="left" wrapText="1"/>
    </xf>
    <xf numFmtId="0" fontId="0" fillId="3" borderId="0" xfId="0" applyFill="1" applyAlignment="1">
      <alignment horizontal="center" wrapText="1"/>
    </xf>
    <xf numFmtId="0" fontId="0" fillId="4" borderId="0" xfId="0" applyFill="1" applyAlignment="1">
      <alignment horizontal="center" vertical="center"/>
    </xf>
    <xf numFmtId="2" fontId="0" fillId="4" borderId="0" xfId="0" applyNumberFormat="1" applyFill="1" applyAlignment="1">
      <alignment horizontal="center" vertical="center"/>
    </xf>
    <xf numFmtId="0" fontId="0" fillId="4" borderId="0" xfId="0" applyFill="1" applyAlignment="1">
      <alignment horizontal="center" wrapText="1"/>
    </xf>
    <xf numFmtId="0" fontId="0" fillId="3"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xf>
    <xf numFmtId="0" fontId="4" fillId="2" borderId="0" xfId="0" applyFont="1" applyFill="1" applyAlignment="1">
      <alignment horizontal="center"/>
    </xf>
    <xf numFmtId="0" fontId="0" fillId="15" borderId="0" xfId="0" applyFill="1" applyAlignment="1">
      <alignment horizontal="center" vertical="center"/>
    </xf>
    <xf numFmtId="0" fontId="0" fillId="15" borderId="0" xfId="0" applyFill="1" applyAlignment="1">
      <alignment horizontal="center"/>
    </xf>
    <xf numFmtId="0" fontId="0" fillId="15" borderId="0" xfId="0"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67DEFF"/>
      <color rgb="FFA774F2"/>
      <color rgb="FFE709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'Interactive Performance Plate'!$F$2:$I$2</c:f>
          <c:strCache>
            <c:ptCount val="4"/>
            <c:pt idx="0">
              <c:v>Hard Training</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37424134367677"/>
          <c:y val="0.1108859392575928"/>
          <c:w val="0.43251517312646454"/>
          <c:h val="0.6685448818897638"/>
        </c:manualLayout>
      </c:layout>
      <c:pieChart>
        <c:varyColors val="1"/>
        <c:ser>
          <c:idx val="0"/>
          <c:order val="0"/>
          <c:dPt>
            <c:idx val="0"/>
            <c:bubble3D val="0"/>
            <c:spPr>
              <a:solidFill>
                <a:srgbClr val="FFC000"/>
              </a:solidFill>
              <a:ln w="19050">
                <a:solidFill>
                  <a:schemeClr val="lt1"/>
                </a:solidFill>
              </a:ln>
              <a:effectLst/>
            </c:spPr>
            <c:extLst>
              <c:ext xmlns:c16="http://schemas.microsoft.com/office/drawing/2014/chart" uri="{C3380CC4-5D6E-409C-BE32-E72D297353CC}">
                <c16:uniqueId val="{00000003-20DC-394A-83C4-10D7F44CAC1A}"/>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5-20DC-394A-83C4-10D7F44CAC1A}"/>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4-20DC-394A-83C4-10D7F44CAC1A}"/>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DC-394A-83C4-10D7F44CAC1A}"/>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DC-394A-83C4-10D7F44CAC1A}"/>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0DC-394A-83C4-10D7F44CAC1A}"/>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'Interactive Performance Plate'!$B$23:$B$25</c:f>
              <c:strCache>
                <c:ptCount val="3"/>
                <c:pt idx="0">
                  <c:v>Grains</c:v>
                </c:pt>
                <c:pt idx="1">
                  <c:v>Lean Protein</c:v>
                </c:pt>
                <c:pt idx="2">
                  <c:v>Vegetables</c:v>
                </c:pt>
              </c:strCache>
            </c:strRef>
          </c:cat>
          <c:val>
            <c:numRef>
              <c:f>'Interactive Performance Plate'!$D$23:$D$25</c:f>
              <c:numCache>
                <c:formatCode>General</c:formatCode>
                <c:ptCount val="3"/>
                <c:pt idx="0">
                  <c:v>0.5</c:v>
                </c:pt>
                <c:pt idx="1">
                  <c:v>0.25</c:v>
                </c:pt>
                <c:pt idx="2">
                  <c:v>0.25</c:v>
                </c:pt>
              </c:numCache>
            </c:numRef>
          </c:val>
          <c:extLst>
            <c:ext xmlns:c16="http://schemas.microsoft.com/office/drawing/2014/chart" uri="{C3380CC4-5D6E-409C-BE32-E72D297353CC}">
              <c16:uniqueId val="{00000000-20DC-394A-83C4-10D7F44CAC1A}"/>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43D1-46DA-AF96-26E6BC9B6F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43D1-46DA-AF96-26E6BC9B6F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43D1-46DA-AF96-26E6BC9B6F12}"/>
              </c:ext>
            </c:extLst>
          </c:dPt>
          <c:cat>
            <c:strRef>
              <c:f>'Interactive Performance Plate'!$B$23:$B$25</c:f>
              <c:strCache>
                <c:ptCount val="3"/>
                <c:pt idx="0">
                  <c:v>Grains</c:v>
                </c:pt>
                <c:pt idx="1">
                  <c:v>Lean Protein</c:v>
                </c:pt>
                <c:pt idx="2">
                  <c:v>Vegetables</c:v>
                </c:pt>
              </c:strCache>
            </c:strRef>
          </c:cat>
          <c:val>
            <c:numRef>
              <c:f>'Interactive Performance Plate'!$D$23:$D$25</c:f>
              <c:numCache>
                <c:formatCode>General</c:formatCode>
                <c:ptCount val="3"/>
                <c:pt idx="0">
                  <c:v>0.5</c:v>
                </c:pt>
                <c:pt idx="1">
                  <c:v>0.25</c:v>
                </c:pt>
                <c:pt idx="2">
                  <c:v>0.25</c:v>
                </c:pt>
              </c:numCache>
            </c:numRef>
          </c:val>
          <c:extLst>
            <c:ext xmlns:c16="http://schemas.microsoft.com/office/drawing/2014/chart" uri="{C3380CC4-5D6E-409C-BE32-E72D297353CC}">
              <c16:uniqueId val="{00000001-20DC-394A-83C4-10D7F44CAC1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28039573842548793"/>
          <c:y val="0.79751361079865002"/>
          <c:w val="0.4798739575298005"/>
          <c:h val="0.1853435320584926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533400</xdr:colOff>
      <xdr:row>6</xdr:row>
      <xdr:rowOff>25400</xdr:rowOff>
    </xdr:from>
    <xdr:to>
      <xdr:col>15</xdr:col>
      <xdr:colOff>0</xdr:colOff>
      <xdr:row>29</xdr:row>
      <xdr:rowOff>88900</xdr:rowOff>
    </xdr:to>
    <xdr:graphicFrame macro="">
      <xdr:nvGraphicFramePr>
        <xdr:cNvPr id="6" name="Chart 5">
          <a:extLst>
            <a:ext uri="{FF2B5EF4-FFF2-40B4-BE49-F238E27FC236}">
              <a16:creationId xmlns:a16="http://schemas.microsoft.com/office/drawing/2014/main" id="{D5AD65A5-B41E-BA4F-9A88-BEE6CDF66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F505-C6EB-4745-9653-F6B1F29C1565}">
  <dimension ref="A1:N24"/>
  <sheetViews>
    <sheetView tabSelected="1" zoomScaleNormal="100" workbookViewId="0">
      <selection activeCell="C26" sqref="C26"/>
    </sheetView>
  </sheetViews>
  <sheetFormatPr defaultColWidth="8.77734375" defaultRowHeight="14.4" x14ac:dyDescent="0.3"/>
  <cols>
    <col min="1" max="1" width="11.6640625" bestFit="1" customWidth="1"/>
    <col min="2" max="2" width="17.44140625" bestFit="1" customWidth="1"/>
    <col min="3" max="3" width="33.109375" customWidth="1"/>
    <col min="6" max="9" width="12.77734375" customWidth="1"/>
  </cols>
  <sheetData>
    <row r="1" spans="1:14" ht="15" thickBot="1" x14ac:dyDescent="0.35">
      <c r="A1" s="1" t="s">
        <v>0</v>
      </c>
      <c r="B1" s="1" t="s">
        <v>1</v>
      </c>
      <c r="C1" s="1" t="s">
        <v>2</v>
      </c>
      <c r="F1" s="39" t="s">
        <v>14</v>
      </c>
      <c r="G1" s="39"/>
      <c r="H1" s="39"/>
      <c r="I1" s="39"/>
      <c r="K1" s="37" t="s">
        <v>29</v>
      </c>
      <c r="L1" s="37"/>
      <c r="M1" s="37"/>
      <c r="N1" s="37"/>
    </row>
    <row r="2" spans="1:14" ht="14.55" customHeight="1" thickBot="1" x14ac:dyDescent="0.35">
      <c r="A2" s="36" t="s">
        <v>3</v>
      </c>
      <c r="B2" s="36">
        <v>1.25</v>
      </c>
      <c r="C2" s="56" t="s">
        <v>4</v>
      </c>
      <c r="F2" s="51" t="s">
        <v>23</v>
      </c>
      <c r="G2" s="51"/>
      <c r="H2" s="51"/>
      <c r="I2" s="51"/>
      <c r="K2" s="25">
        <f>IF(H9="Sedentary",F20*B2+F23,IF(H9="Low Level PA",F20*B4+F23,IF(H9="Active",F20*B6+F23,F20*B8+F23)))</f>
        <v>3987.0700947833002</v>
      </c>
      <c r="L2" s="26"/>
      <c r="M2" s="38" t="s">
        <v>17</v>
      </c>
      <c r="N2" s="24"/>
    </row>
    <row r="3" spans="1:14" x14ac:dyDescent="0.3">
      <c r="A3" s="36"/>
      <c r="B3" s="36"/>
      <c r="C3" s="56"/>
      <c r="F3" s="51"/>
      <c r="G3" s="51"/>
      <c r="H3" s="51"/>
      <c r="I3" s="51"/>
    </row>
    <row r="4" spans="1:14" x14ac:dyDescent="0.3">
      <c r="A4" s="53" t="s">
        <v>5</v>
      </c>
      <c r="B4" s="54">
        <v>1.5</v>
      </c>
      <c r="C4" s="55" t="s">
        <v>6</v>
      </c>
      <c r="F4" s="51"/>
      <c r="G4" s="51"/>
      <c r="H4" s="51"/>
      <c r="I4" s="51"/>
    </row>
    <row r="5" spans="1:14" x14ac:dyDescent="0.3">
      <c r="A5" s="53"/>
      <c r="B5" s="54"/>
      <c r="C5" s="55"/>
      <c r="F5" s="51"/>
      <c r="G5" s="51"/>
      <c r="H5" s="51"/>
      <c r="I5" s="51"/>
    </row>
    <row r="6" spans="1:14" x14ac:dyDescent="0.3">
      <c r="A6" s="36" t="s">
        <v>7</v>
      </c>
      <c r="B6" s="36">
        <v>1.75</v>
      </c>
      <c r="C6" s="52" t="s">
        <v>8</v>
      </c>
      <c r="F6" s="51"/>
      <c r="G6" s="51"/>
      <c r="H6" s="51"/>
      <c r="I6" s="51"/>
    </row>
    <row r="7" spans="1:14" x14ac:dyDescent="0.3">
      <c r="A7" s="36"/>
      <c r="B7" s="36"/>
      <c r="C7" s="52"/>
      <c r="F7" s="51"/>
      <c r="G7" s="51"/>
      <c r="H7" s="51"/>
      <c r="I7" s="51"/>
    </row>
    <row r="8" spans="1:14" x14ac:dyDescent="0.3">
      <c r="A8" s="53" t="s">
        <v>9</v>
      </c>
      <c r="B8" s="54">
        <v>2.2000000000000002</v>
      </c>
      <c r="C8" s="55" t="s">
        <v>10</v>
      </c>
    </row>
    <row r="9" spans="1:14" x14ac:dyDescent="0.3">
      <c r="A9" s="53"/>
      <c r="B9" s="54"/>
      <c r="C9" s="55"/>
      <c r="F9" s="34" t="s">
        <v>15</v>
      </c>
      <c r="G9" s="35"/>
      <c r="H9" s="49" t="s">
        <v>9</v>
      </c>
      <c r="I9" s="50"/>
    </row>
    <row r="10" spans="1:14" x14ac:dyDescent="0.3">
      <c r="E10" s="5"/>
      <c r="F10" s="43" t="s">
        <v>16</v>
      </c>
      <c r="G10" s="44"/>
      <c r="H10" s="45" t="s">
        <v>45</v>
      </c>
      <c r="I10" s="46"/>
      <c r="J10" s="7"/>
    </row>
    <row r="11" spans="1:14" x14ac:dyDescent="0.3">
      <c r="A11" s="27" t="s">
        <v>11</v>
      </c>
      <c r="B11" s="27"/>
      <c r="C11" s="27"/>
      <c r="F11" s="47" t="s">
        <v>18</v>
      </c>
      <c r="G11" s="48"/>
      <c r="H11" s="45" t="s">
        <v>19</v>
      </c>
      <c r="I11" s="45"/>
      <c r="J11" s="7"/>
    </row>
    <row r="12" spans="1:14" x14ac:dyDescent="0.3">
      <c r="A12" s="30">
        <v>185</v>
      </c>
      <c r="B12" s="30"/>
      <c r="C12" s="2" t="s">
        <v>13</v>
      </c>
      <c r="F12" s="6"/>
      <c r="G12" s="6"/>
      <c r="H12" s="6"/>
      <c r="I12" s="6"/>
    </row>
    <row r="13" spans="1:14" x14ac:dyDescent="0.3">
      <c r="A13" s="33">
        <f>A12*0.45359237</f>
        <v>83.914588450000011</v>
      </c>
      <c r="B13" s="33"/>
      <c r="C13" s="3" t="s">
        <v>12</v>
      </c>
      <c r="F13" s="39" t="s">
        <v>26</v>
      </c>
      <c r="G13" s="39"/>
      <c r="H13" s="39"/>
      <c r="I13" s="39"/>
    </row>
    <row r="14" spans="1:14" x14ac:dyDescent="0.3">
      <c r="F14" s="40">
        <f>IF(H11="Male", 66.5+(13.75*A13)+(5.003*A17)-(6.755*A20),IF(H11="Female",655+(9.563*A13)+(1.85*A17)-(4.676*A20),""))</f>
        <v>1990.2097111875</v>
      </c>
      <c r="G14" s="41"/>
      <c r="H14" s="42" t="s">
        <v>17</v>
      </c>
      <c r="I14" s="42"/>
      <c r="J14" s="7"/>
    </row>
    <row r="15" spans="1:14" x14ac:dyDescent="0.3">
      <c r="A15" s="27" t="s">
        <v>20</v>
      </c>
      <c r="B15" s="27"/>
      <c r="C15" s="27"/>
      <c r="F15" s="6"/>
      <c r="G15" s="6"/>
      <c r="H15" s="8"/>
      <c r="I15" s="4"/>
    </row>
    <row r="16" spans="1:14" x14ac:dyDescent="0.3">
      <c r="A16" s="28">
        <v>76</v>
      </c>
      <c r="B16" s="28"/>
      <c r="C16" s="2" t="s">
        <v>21</v>
      </c>
      <c r="F16" s="39" t="s">
        <v>27</v>
      </c>
      <c r="G16" s="39"/>
      <c r="H16" s="39"/>
      <c r="I16" s="39"/>
    </row>
    <row r="17" spans="1:10" x14ac:dyDescent="0.3">
      <c r="A17" s="29">
        <f>A16*2.54</f>
        <v>193.04</v>
      </c>
      <c r="B17" s="29"/>
      <c r="C17" s="3" t="s">
        <v>22</v>
      </c>
      <c r="F17" s="40">
        <f>IF(H11="Male",(9.99*A13)+(6.25*A17)-(4.92*A20)+5,IF(H11="Female",(9.99*A13)+(6.25*A17)-(4.92*A20)-161,""))</f>
        <v>1907.1267386155</v>
      </c>
      <c r="G17" s="41"/>
      <c r="H17" s="24" t="s">
        <v>17</v>
      </c>
      <c r="I17" s="24"/>
      <c r="J17" s="7"/>
    </row>
    <row r="18" spans="1:10" x14ac:dyDescent="0.3">
      <c r="F18" s="6"/>
      <c r="G18" s="6"/>
      <c r="H18" s="6"/>
      <c r="I18" s="6"/>
    </row>
    <row r="19" spans="1:10" x14ac:dyDescent="0.3">
      <c r="A19" s="27" t="s">
        <v>24</v>
      </c>
      <c r="B19" s="27"/>
      <c r="C19" s="27"/>
      <c r="F19" s="39" t="s">
        <v>28</v>
      </c>
      <c r="G19" s="39"/>
      <c r="H19" s="39"/>
      <c r="I19" s="39"/>
    </row>
    <row r="20" spans="1:10" x14ac:dyDescent="0.3">
      <c r="A20" s="30">
        <v>29</v>
      </c>
      <c r="B20" s="30"/>
      <c r="C20" s="2" t="s">
        <v>25</v>
      </c>
      <c r="F20" s="31">
        <f>AVERAGE(F14,F17)</f>
        <v>1948.6682249015</v>
      </c>
      <c r="G20" s="32"/>
      <c r="H20" s="24" t="s">
        <v>17</v>
      </c>
      <c r="I20" s="24"/>
      <c r="J20" s="7"/>
    </row>
    <row r="21" spans="1:10" x14ac:dyDescent="0.3">
      <c r="F21" s="6"/>
      <c r="G21" s="6"/>
      <c r="H21" s="6"/>
      <c r="I21" s="6"/>
    </row>
    <row r="22" spans="1:10" x14ac:dyDescent="0.3">
      <c r="F22" s="21" t="s">
        <v>30</v>
      </c>
      <c r="G22" s="21"/>
      <c r="H22" s="21"/>
      <c r="I22" s="21"/>
    </row>
    <row r="23" spans="1:10" x14ac:dyDescent="0.3">
      <c r="F23" s="22">
        <f>IF(H10="Gain",300,IF(H10="Maintain",0,-300))</f>
        <v>-300</v>
      </c>
      <c r="G23" s="23"/>
      <c r="H23" s="24" t="s">
        <v>17</v>
      </c>
      <c r="I23" s="24"/>
      <c r="J23" s="7"/>
    </row>
    <row r="24" spans="1:10" x14ac:dyDescent="0.3">
      <c r="H24" s="6"/>
      <c r="I24" s="6"/>
    </row>
  </sheetData>
  <mergeCells count="43">
    <mergeCell ref="A2:A3"/>
    <mergeCell ref="B2:B3"/>
    <mergeCell ref="C2:C3"/>
    <mergeCell ref="A4:A5"/>
    <mergeCell ref="B4:B5"/>
    <mergeCell ref="C4:C5"/>
    <mergeCell ref="B6:B7"/>
    <mergeCell ref="C6:C7"/>
    <mergeCell ref="A8:A9"/>
    <mergeCell ref="B8:B9"/>
    <mergeCell ref="C8:C9"/>
    <mergeCell ref="K1:N1"/>
    <mergeCell ref="M2:N2"/>
    <mergeCell ref="F16:I16"/>
    <mergeCell ref="F19:I19"/>
    <mergeCell ref="H17:I17"/>
    <mergeCell ref="F14:G14"/>
    <mergeCell ref="F17:G17"/>
    <mergeCell ref="H14:I14"/>
    <mergeCell ref="F10:G10"/>
    <mergeCell ref="H10:I10"/>
    <mergeCell ref="F11:G11"/>
    <mergeCell ref="H11:I11"/>
    <mergeCell ref="F13:I13"/>
    <mergeCell ref="H9:I9"/>
    <mergeCell ref="F2:I7"/>
    <mergeCell ref="F1:I1"/>
    <mergeCell ref="F22:I22"/>
    <mergeCell ref="F23:G23"/>
    <mergeCell ref="H23:I23"/>
    <mergeCell ref="K2:L2"/>
    <mergeCell ref="A15:C15"/>
    <mergeCell ref="A16:B16"/>
    <mergeCell ref="A17:B17"/>
    <mergeCell ref="A19:C19"/>
    <mergeCell ref="A20:B20"/>
    <mergeCell ref="H20:I20"/>
    <mergeCell ref="F20:G20"/>
    <mergeCell ref="A12:B12"/>
    <mergeCell ref="A11:C11"/>
    <mergeCell ref="A13:B13"/>
    <mergeCell ref="F9:G9"/>
    <mergeCell ref="A6:A7"/>
  </mergeCells>
  <dataValidations count="6">
    <dataValidation type="decimal" errorStyle="warning" allowBlank="1" showInputMessage="1" showErrorMessage="1" errorTitle="Pounds Warning" error="Make sure you are entering your bodyweight in pounds. Only enter a numeric value, no need to include &quot;lbs&quot;." promptTitle="Bodyweight" prompt="Enter bodyweight in pounds." sqref="A12:B12" xr:uid="{F0198D25-A39E-4D74-9963-CE3D2F442378}">
      <formula1>80</formula1>
      <formula2>700</formula2>
    </dataValidation>
    <dataValidation type="list" allowBlank="1" showInputMessage="1" showErrorMessage="1" promptTitle="Activity Category" prompt="Choose an activity category that most closely relates to you." sqref="H9:I9" xr:uid="{7B324421-40FC-4FA5-8217-E9D904873F22}">
      <formula1>"Sedentary, Low Level PA, Active, Very Active"</formula1>
    </dataValidation>
    <dataValidation type="list" allowBlank="1" showInputMessage="1" showErrorMessage="1" promptTitle="Goal" prompt="Choose your goal for your bodyweight. " sqref="H10" xr:uid="{9663AC41-E2F8-4284-975C-CBAA59546C19}">
      <formula1>"Gain, Maintain, Lose"</formula1>
    </dataValidation>
    <dataValidation type="list" showInputMessage="1" showErrorMessage="1" promptTitle="Sex" prompt="Enter your sex." sqref="H11:I11" xr:uid="{B775255E-43CC-4A64-959E-F6702469176E}">
      <formula1>"Male, Female"</formula1>
    </dataValidation>
    <dataValidation type="decimal" errorStyle="warning" allowBlank="1" showInputMessage="1" showErrorMessage="1" errorTitle="Height" error="Make sure you enter your height in inches." promptTitle="Height" prompt="Enter your height in inches." sqref="A16:B16" xr:uid="{12488132-270C-4E07-B28D-43B6A5641F49}">
      <formula1>48</formula1>
      <formula2>96</formula2>
    </dataValidation>
    <dataValidation type="whole" allowBlank="1" showInputMessage="1" showErrorMessage="1" errorTitle="Age" error="Make sure you are entering your age in years." promptTitle="Age" prompt="Enter your age in years." sqref="A20:B20" xr:uid="{B365B2AA-449B-4EA7-8198-C485748A31BF}">
      <formula1>1</formula1>
      <formula2>120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146C-60B6-4781-B941-5D32048C2667}">
  <dimension ref="A1:I25"/>
  <sheetViews>
    <sheetView workbookViewId="0">
      <selection activeCell="F2" sqref="F2:I2"/>
    </sheetView>
  </sheetViews>
  <sheetFormatPr defaultColWidth="8.77734375" defaultRowHeight="14.4" x14ac:dyDescent="0.3"/>
  <cols>
    <col min="1" max="1" width="19.33203125" customWidth="1"/>
    <col min="2" max="3" width="12.77734375" customWidth="1"/>
    <col min="4" max="4" width="21.6640625" customWidth="1"/>
  </cols>
  <sheetData>
    <row r="1" spans="1:9" x14ac:dyDescent="0.3">
      <c r="A1" s="59" t="s">
        <v>37</v>
      </c>
      <c r="B1" s="59"/>
      <c r="C1" s="59"/>
      <c r="D1" s="59"/>
      <c r="F1" s="21" t="s">
        <v>44</v>
      </c>
      <c r="G1" s="21"/>
      <c r="H1" s="21"/>
      <c r="I1" s="21"/>
    </row>
    <row r="2" spans="1:9" x14ac:dyDescent="0.3">
      <c r="A2" s="52" t="s">
        <v>32</v>
      </c>
      <c r="B2" s="52" t="s">
        <v>31</v>
      </c>
      <c r="C2" s="52"/>
      <c r="D2" s="52"/>
      <c r="F2" s="30" t="s">
        <v>35</v>
      </c>
      <c r="G2" s="30"/>
      <c r="H2" s="30"/>
      <c r="I2" s="30"/>
    </row>
    <row r="3" spans="1:9" x14ac:dyDescent="0.3">
      <c r="A3" s="52"/>
      <c r="B3" s="52"/>
      <c r="C3" s="52"/>
      <c r="D3" s="52"/>
    </row>
    <row r="4" spans="1:9" x14ac:dyDescent="0.3">
      <c r="A4" s="53" t="s">
        <v>33</v>
      </c>
      <c r="B4" s="55" t="s">
        <v>34</v>
      </c>
      <c r="C4" s="55"/>
      <c r="D4" s="55"/>
    </row>
    <row r="5" spans="1:9" x14ac:dyDescent="0.3">
      <c r="A5" s="53"/>
      <c r="B5" s="55"/>
      <c r="C5" s="55"/>
      <c r="D5" s="55"/>
    </row>
    <row r="6" spans="1:9" x14ac:dyDescent="0.3">
      <c r="A6" s="36" t="s">
        <v>35</v>
      </c>
      <c r="B6" s="52" t="s">
        <v>36</v>
      </c>
      <c r="C6" s="52"/>
      <c r="D6" s="52"/>
    </row>
    <row r="7" spans="1:9" x14ac:dyDescent="0.3">
      <c r="A7" s="36"/>
      <c r="B7" s="52"/>
      <c r="C7" s="52"/>
      <c r="D7" s="52"/>
    </row>
    <row r="9" spans="1:9" x14ac:dyDescent="0.3">
      <c r="A9" s="27" t="s">
        <v>38</v>
      </c>
      <c r="B9" s="27"/>
      <c r="C9" s="27"/>
      <c r="D9" s="27"/>
    </row>
    <row r="10" spans="1:9" x14ac:dyDescent="0.3">
      <c r="A10" s="62" t="s">
        <v>32</v>
      </c>
      <c r="B10" s="61" t="s">
        <v>39</v>
      </c>
      <c r="C10" s="61"/>
      <c r="D10" s="9">
        <v>0.25</v>
      </c>
    </row>
    <row r="11" spans="1:9" x14ac:dyDescent="0.3">
      <c r="A11" s="62"/>
      <c r="B11" s="61" t="s">
        <v>40</v>
      </c>
      <c r="C11" s="61"/>
      <c r="D11" s="9">
        <v>0.25</v>
      </c>
    </row>
    <row r="12" spans="1:9" x14ac:dyDescent="0.3">
      <c r="A12" s="62"/>
      <c r="B12" s="61" t="s">
        <v>41</v>
      </c>
      <c r="C12" s="61"/>
      <c r="D12" s="9">
        <v>0.5</v>
      </c>
    </row>
    <row r="13" spans="1:9" x14ac:dyDescent="0.3">
      <c r="A13" s="57" t="s">
        <v>33</v>
      </c>
      <c r="B13" s="58" t="s">
        <v>43</v>
      </c>
      <c r="C13" s="58"/>
      <c r="D13" s="10">
        <f>1/3</f>
        <v>0.33333333333333331</v>
      </c>
    </row>
    <row r="14" spans="1:9" x14ac:dyDescent="0.3">
      <c r="A14" s="57"/>
      <c r="B14" s="58" t="s">
        <v>40</v>
      </c>
      <c r="C14" s="58"/>
      <c r="D14" s="10">
        <f t="shared" ref="D14:D15" si="0">1/3</f>
        <v>0.33333333333333331</v>
      </c>
    </row>
    <row r="15" spans="1:9" x14ac:dyDescent="0.3">
      <c r="A15" s="57"/>
      <c r="B15" s="58" t="s">
        <v>42</v>
      </c>
      <c r="C15" s="58"/>
      <c r="D15" s="10">
        <f t="shared" si="0"/>
        <v>0.33333333333333331</v>
      </c>
    </row>
    <row r="16" spans="1:9" x14ac:dyDescent="0.3">
      <c r="A16" s="60" t="s">
        <v>35</v>
      </c>
      <c r="B16" s="61" t="s">
        <v>43</v>
      </c>
      <c r="C16" s="61"/>
      <c r="D16" s="11">
        <v>0.5</v>
      </c>
    </row>
    <row r="17" spans="1:4" x14ac:dyDescent="0.3">
      <c r="A17" s="60"/>
      <c r="B17" s="61" t="s">
        <v>40</v>
      </c>
      <c r="C17" s="61"/>
      <c r="D17" s="11">
        <v>0.25</v>
      </c>
    </row>
    <row r="18" spans="1:4" x14ac:dyDescent="0.3">
      <c r="A18" s="60"/>
      <c r="B18" s="61" t="s">
        <v>42</v>
      </c>
      <c r="C18" s="61"/>
      <c r="D18" s="11">
        <v>0.25</v>
      </c>
    </row>
    <row r="22" spans="1:4" ht="15" thickBot="1" x14ac:dyDescent="0.35"/>
    <row r="23" spans="1:4" x14ac:dyDescent="0.3">
      <c r="B23" s="12" t="str" cm="1">
        <f t="array" ref="B23:D25">IF(F2="Easy Training/Weight Management",B10:D12,IF(F2="Moderate Training",B13:D15,IF(F2="Hard Training",B16:D18)))</f>
        <v>Grains</v>
      </c>
      <c r="C23" s="13">
        <v>0</v>
      </c>
      <c r="D23" s="14">
        <v>0.5</v>
      </c>
    </row>
    <row r="24" spans="1:4" x14ac:dyDescent="0.3">
      <c r="B24" s="15" t="str">
        <v>Lean Protein</v>
      </c>
      <c r="C24" s="16">
        <v>0</v>
      </c>
      <c r="D24" s="17">
        <v>0.25</v>
      </c>
    </row>
    <row r="25" spans="1:4" ht="15" thickBot="1" x14ac:dyDescent="0.35">
      <c r="B25" s="18" t="str">
        <v>Vegetables</v>
      </c>
      <c r="C25" s="19">
        <v>0</v>
      </c>
      <c r="D25" s="20">
        <v>0.25</v>
      </c>
    </row>
  </sheetData>
  <mergeCells count="22">
    <mergeCell ref="A16:A18"/>
    <mergeCell ref="B16:C16"/>
    <mergeCell ref="B17:C17"/>
    <mergeCell ref="B18:C18"/>
    <mergeCell ref="A6:A7"/>
    <mergeCell ref="B6:D7"/>
    <mergeCell ref="A9:D9"/>
    <mergeCell ref="A10:A12"/>
    <mergeCell ref="B10:C10"/>
    <mergeCell ref="B11:C11"/>
    <mergeCell ref="B12:C12"/>
    <mergeCell ref="F1:I1"/>
    <mergeCell ref="F2:I2"/>
    <mergeCell ref="A13:A15"/>
    <mergeCell ref="B13:C13"/>
    <mergeCell ref="B14:C14"/>
    <mergeCell ref="B15:C15"/>
    <mergeCell ref="A1:D1"/>
    <mergeCell ref="B2:D3"/>
    <mergeCell ref="A2:A3"/>
    <mergeCell ref="A4:A5"/>
    <mergeCell ref="B4:D5"/>
  </mergeCells>
  <dataValidations count="1">
    <dataValidation type="list" allowBlank="1" showInputMessage="1" showErrorMessage="1" promptTitle="Performance Plate" prompt="Select performance plate needed." sqref="F2:I2" xr:uid="{7604DD51-091C-4FF7-B2AB-548BDCBAB909}">
      <formula1>"Easy Training/Weight Management, Moderate Training, Hard Training"</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Caloric Intake Calculator</vt:lpstr>
      <vt:lpstr>Interactive Performance 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Sartain</dc:creator>
  <cp:lastModifiedBy>Logan Sartain</cp:lastModifiedBy>
  <dcterms:created xsi:type="dcterms:W3CDTF">2022-02-26T16:43:45Z</dcterms:created>
  <dcterms:modified xsi:type="dcterms:W3CDTF">2022-10-04T01:49:11Z</dcterms:modified>
</cp:coreProperties>
</file>