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C6EA778F-C4EF-4D3B-83C6-67C1BFF8A4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GPA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E72" i="1"/>
  <c r="H71" i="1"/>
  <c r="I71" i="1" s="1"/>
  <c r="G71" i="1"/>
  <c r="H70" i="1"/>
  <c r="I70" i="1" s="1"/>
  <c r="G70" i="1"/>
  <c r="H69" i="1"/>
  <c r="I69" i="1" s="1"/>
  <c r="G69" i="1"/>
  <c r="H68" i="1"/>
  <c r="I68" i="1" s="1"/>
  <c r="G68" i="1"/>
  <c r="H66" i="1"/>
  <c r="I66" i="1" s="1"/>
  <c r="G66" i="1"/>
  <c r="H65" i="1"/>
  <c r="I65" i="1" s="1"/>
  <c r="G65" i="1"/>
  <c r="H64" i="1"/>
  <c r="I64" i="1" s="1"/>
  <c r="G64" i="1"/>
  <c r="H63" i="1"/>
  <c r="I63" i="1" s="1"/>
  <c r="G63" i="1"/>
  <c r="H62" i="1"/>
  <c r="I62" i="1" s="1"/>
  <c r="G62" i="1"/>
  <c r="H56" i="1"/>
  <c r="H57" i="1"/>
  <c r="H58" i="1"/>
  <c r="H55" i="1"/>
  <c r="H50" i="1"/>
  <c r="H51" i="1"/>
  <c r="H52" i="1"/>
  <c r="H53" i="1"/>
  <c r="H49" i="1"/>
  <c r="H44" i="1"/>
  <c r="H45" i="1"/>
  <c r="H43" i="1"/>
  <c r="H37" i="1"/>
  <c r="H38" i="1"/>
  <c r="H39" i="1"/>
  <c r="H40" i="1"/>
  <c r="H41" i="1"/>
  <c r="H36" i="1"/>
  <c r="H32" i="1"/>
  <c r="H31" i="1"/>
  <c r="H25" i="1"/>
  <c r="H26" i="1"/>
  <c r="H27" i="1"/>
  <c r="H28" i="1"/>
  <c r="H24" i="1"/>
  <c r="H18" i="1"/>
  <c r="H19" i="1"/>
  <c r="H20" i="1"/>
  <c r="H17" i="1"/>
  <c r="H12" i="1"/>
  <c r="H13" i="1"/>
  <c r="H14" i="1"/>
  <c r="H11" i="1"/>
  <c r="G72" i="1" l="1"/>
  <c r="I72" i="1"/>
  <c r="H72" i="1"/>
  <c r="G58" i="1"/>
  <c r="G57" i="1"/>
  <c r="G56" i="1"/>
  <c r="G55" i="1"/>
  <c r="G53" i="1"/>
  <c r="G52" i="1"/>
  <c r="G51" i="1"/>
  <c r="G50" i="1"/>
  <c r="G49" i="1"/>
  <c r="G44" i="1"/>
  <c r="G45" i="1"/>
  <c r="G43" i="1"/>
  <c r="G36" i="1"/>
  <c r="G37" i="1"/>
  <c r="G38" i="1"/>
  <c r="G39" i="1"/>
  <c r="G40" i="1"/>
  <c r="G41" i="1"/>
  <c r="G32" i="1"/>
  <c r="G31" i="1"/>
  <c r="G25" i="1"/>
  <c r="G26" i="1"/>
  <c r="G27" i="1"/>
  <c r="G28" i="1"/>
  <c r="G24" i="1"/>
  <c r="G18" i="1"/>
  <c r="G19" i="1"/>
  <c r="G20" i="1"/>
  <c r="G17" i="1"/>
  <c r="G12" i="1"/>
  <c r="G13" i="1"/>
  <c r="G14" i="1"/>
  <c r="G11" i="1"/>
  <c r="H59" i="1" l="1"/>
  <c r="G59" i="1"/>
  <c r="H46" i="1"/>
  <c r="G46" i="1"/>
  <c r="H21" i="1"/>
  <c r="G21" i="1"/>
  <c r="H33" i="1"/>
  <c r="G33" i="1"/>
  <c r="I11" i="1"/>
  <c r="I12" i="1"/>
  <c r="I13" i="1"/>
  <c r="I14" i="1"/>
  <c r="I17" i="1"/>
  <c r="I56" i="1" l="1"/>
  <c r="I57" i="1"/>
  <c r="I58" i="1"/>
  <c r="I55" i="1"/>
  <c r="I50" i="1"/>
  <c r="I51" i="1"/>
  <c r="I52" i="1"/>
  <c r="I53" i="1"/>
  <c r="I49" i="1"/>
  <c r="E59" i="1"/>
  <c r="I59" i="1" l="1"/>
  <c r="L14" i="1" s="1"/>
  <c r="I45" i="1" l="1"/>
  <c r="I44" i="1"/>
  <c r="I43" i="1"/>
  <c r="I41" i="1"/>
  <c r="I40" i="1"/>
  <c r="I39" i="1"/>
  <c r="I38" i="1"/>
  <c r="I37" i="1"/>
  <c r="I36" i="1"/>
  <c r="I25" i="1"/>
  <c r="I26" i="1"/>
  <c r="I27" i="1"/>
  <c r="I28" i="1"/>
  <c r="I31" i="1"/>
  <c r="I32" i="1"/>
  <c r="I24" i="1"/>
  <c r="I18" i="1"/>
  <c r="I19" i="1"/>
  <c r="I20" i="1"/>
  <c r="E46" i="1" l="1"/>
  <c r="E33" i="1"/>
  <c r="E21" i="1"/>
  <c r="I46" i="1" l="1"/>
  <c r="L13" i="1" s="1"/>
  <c r="I33" i="1"/>
  <c r="L12" i="1" s="1"/>
  <c r="I21" i="1"/>
  <c r="L11" i="1" s="1"/>
  <c r="L1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2A252-D447-4DB5-8279-56F09F420CF2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<sst xmlns="http://schemas.openxmlformats.org/spreadsheetml/2006/main" count="195" uniqueCount="117">
  <si>
    <t>CREDITS</t>
  </si>
  <si>
    <t>GRADE PTS</t>
  </si>
  <si>
    <t>SEM 1</t>
  </si>
  <si>
    <t>SEM 2</t>
  </si>
  <si>
    <t>SEM 3</t>
  </si>
  <si>
    <t>GPA</t>
  </si>
  <si>
    <t>SUB CODE</t>
  </si>
  <si>
    <t>SUBJECT</t>
  </si>
  <si>
    <t>Probability &amp; Statistics</t>
  </si>
  <si>
    <t>Engineering Mechanics - Statics &amp; Dynamics</t>
  </si>
  <si>
    <t>Engineering Thermodynamics</t>
  </si>
  <si>
    <t>Fluid Mechanics and Machinery</t>
  </si>
  <si>
    <t>Conventional and Smart Manufacturing</t>
  </si>
  <si>
    <t>Instrumentation and Control Systems</t>
  </si>
  <si>
    <t>Fluid Mechanics and Machinery Laboratory</t>
  </si>
  <si>
    <t>Special Machines Laboratory</t>
  </si>
  <si>
    <t>Soft Skills and Aptitude – I</t>
  </si>
  <si>
    <t>LAB</t>
  </si>
  <si>
    <t>SEM 4</t>
  </si>
  <si>
    <t>CGPA</t>
  </si>
  <si>
    <t>CREDITS*GRADE PTS</t>
  </si>
  <si>
    <t>U19GE301</t>
  </si>
  <si>
    <t>U19ME307</t>
  </si>
  <si>
    <t>U19ME306</t>
  </si>
  <si>
    <t>U19ME305</t>
  </si>
  <si>
    <t>U19ME304</t>
  </si>
  <si>
    <t>U19ME303</t>
  </si>
  <si>
    <t>U19ME302</t>
  </si>
  <si>
    <t>U19ME301</t>
  </si>
  <si>
    <t>U19MAT301B</t>
  </si>
  <si>
    <t>U19ENG201C</t>
  </si>
  <si>
    <t>U19MAT202A</t>
  </si>
  <si>
    <t>U19ME201</t>
  </si>
  <si>
    <t>U19PHL210</t>
  </si>
  <si>
    <t>U19PHY203D</t>
  </si>
  <si>
    <t>U19PPL211</t>
  </si>
  <si>
    <t>U19PPR205</t>
  </si>
  <si>
    <t>U19MAT102A</t>
  </si>
  <si>
    <t>U19CHE104E</t>
  </si>
  <si>
    <t>U19EE106</t>
  </si>
  <si>
    <t>U19EGR106</t>
  </si>
  <si>
    <t>U19CHL109</t>
  </si>
  <si>
    <t>U19EEL114</t>
  </si>
  <si>
    <t>U19WPL112</t>
  </si>
  <si>
    <t>U19ENL115</t>
  </si>
  <si>
    <t>GRADE</t>
  </si>
  <si>
    <t>U19ME401</t>
  </si>
  <si>
    <t>Thermal Engineering</t>
  </si>
  <si>
    <t>U19ME402</t>
  </si>
  <si>
    <t>Strength of Materials</t>
  </si>
  <si>
    <t>U19ME403</t>
  </si>
  <si>
    <t>Engineering Materials and Metallurgy</t>
  </si>
  <si>
    <t>U19ME404</t>
  </si>
  <si>
    <t>Object Oriented Programming for Mechanical Engineering</t>
  </si>
  <si>
    <t>U19ME405</t>
  </si>
  <si>
    <t>Kinematics of Machines</t>
  </si>
  <si>
    <t>U19ME406</t>
  </si>
  <si>
    <t>Thermal Engineering Laboratory</t>
  </si>
  <si>
    <t>U19ME407</t>
  </si>
  <si>
    <t>Strength of Materials Laboratory</t>
  </si>
  <si>
    <t>U19ME408</t>
  </si>
  <si>
    <t>Object Oriented Programming Laboratory for Mechanical Engineering</t>
  </si>
  <si>
    <t>U19GE401</t>
  </si>
  <si>
    <t>Soft Skills and Aptitude - II</t>
  </si>
  <si>
    <t>CGPA CALCULATOR</t>
  </si>
  <si>
    <t>Chemistry for Mechanical Engineers</t>
  </si>
  <si>
    <t>Electrical Drives and Arm Processor</t>
  </si>
  <si>
    <t>Engineering Graphics</t>
  </si>
  <si>
    <t>Linear Algebra and Calculus</t>
  </si>
  <si>
    <t>Chemistry Laboratory</t>
  </si>
  <si>
    <t>Electrical Drives and Arm Processor Laboratory</t>
  </si>
  <si>
    <t>Workshop Practice</t>
  </si>
  <si>
    <t>Communication Skills In English- I</t>
  </si>
  <si>
    <t>Communication Skills In English -II</t>
  </si>
  <si>
    <t xml:space="preserve">Differencial Equation and Vector Calculus </t>
  </si>
  <si>
    <t>Manufacturing Process</t>
  </si>
  <si>
    <t>Physics for Mechanical Engineering</t>
  </si>
  <si>
    <t>Problem Solving Using Python Programming</t>
  </si>
  <si>
    <t>Physics Laboratory</t>
  </si>
  <si>
    <t>Python Programming Laboratory</t>
  </si>
  <si>
    <t>DEPARTMENT OF MECHANICAL ENGINEERING</t>
  </si>
  <si>
    <t>CREDITS EARNED</t>
  </si>
  <si>
    <t>O</t>
  </si>
  <si>
    <t>o</t>
  </si>
  <si>
    <t>A+</t>
  </si>
  <si>
    <t>a+</t>
  </si>
  <si>
    <t>A</t>
  </si>
  <si>
    <t>a</t>
  </si>
  <si>
    <t>B+</t>
  </si>
  <si>
    <t>b+</t>
  </si>
  <si>
    <t>B</t>
  </si>
  <si>
    <t>b</t>
  </si>
  <si>
    <t>U</t>
  </si>
  <si>
    <t>u</t>
  </si>
  <si>
    <t>PTS</t>
  </si>
  <si>
    <t>.</t>
  </si>
  <si>
    <t>U19ME501</t>
  </si>
  <si>
    <t>Heat and Mass Transfer</t>
  </si>
  <si>
    <t>U19ME502</t>
  </si>
  <si>
    <t>Dynamics of Machinery</t>
  </si>
  <si>
    <t>U19ME503</t>
  </si>
  <si>
    <t>Computer Aided Design and Analysis</t>
  </si>
  <si>
    <t>U19ME901</t>
  </si>
  <si>
    <t>Elective
Machine Learning with Python Programming</t>
  </si>
  <si>
    <t>U19ME504</t>
  </si>
  <si>
    <t>Heat and Mass Transfer Laboratory</t>
  </si>
  <si>
    <t>U19ME505</t>
  </si>
  <si>
    <t>Dynamics of Machinery Laboratory</t>
  </si>
  <si>
    <t>U19ME506</t>
  </si>
  <si>
    <t>Computer Aided Design and Analysis
Laboratory</t>
  </si>
  <si>
    <t>U19GE501</t>
  </si>
  <si>
    <t>Soft Skills and Aptitude - III</t>
  </si>
  <si>
    <t>SEM 5</t>
  </si>
  <si>
    <t>NOC21_ME115 / NOC21_CS63</t>
  </si>
  <si>
    <t>NPTEL AMT/ IOT</t>
  </si>
  <si>
    <t>Logo of College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</si>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</sst>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</font>
    <font>
      <sz val="22"/>
      <color rgb="FFFFFF00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8" tint="-0.499984740745262"/>
      <name val="Calibri"/>
      <family val="2"/>
    </font>
    <font>
      <sz val="12"/>
      <color rgb="FFFF0000"/>
      <name val="Calibri"/>
      <family val="2"/>
    </font>
    <font>
      <b/>
      <sz val="12"/>
      <color rgb="FF00B0F0"/>
      <name val="Calibri"/>
      <family val="2"/>
    </font>
    <font>
      <sz val="12"/>
      <name val="Calibri"/>
      <family val="2"/>
    </font>
    <font>
      <b/>
      <sz val="16"/>
      <color theme="1"/>
      <name val="Calibri"/>
      <family val="2"/>
    </font>
    <font>
      <b/>
      <sz val="20"/>
      <color rgb="FF00B050"/>
      <name val="Calibri"/>
      <family val="2"/>
    </font>
    <font>
      <b/>
      <sz val="12"/>
      <name val="Calibri"/>
      <family val="2"/>
    </font>
    <font>
      <b/>
      <sz val="12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4378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224378"/>
      </top>
      <bottom/>
      <diagonal/>
    </border>
    <border>
      <left/>
      <right/>
      <top/>
      <bottom style="medium">
        <color rgb="FF22437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4" fontId="16" fillId="2" borderId="0" xfId="0" applyNumberFormat="1" applyFont="1" applyFill="1" applyBorder="1" applyAlignment="1">
      <alignment horizontal="center" vertical="center"/>
    </xf>
    <xf numFmtId="0" fontId="3" fillId="8" borderId="45" xfId="0" applyNumberFormat="1" applyFont="1" applyFill="1" applyBorder="1" applyAlignment="1">
      <alignment vertical="center"/>
    </xf>
    <xf numFmtId="0" fontId="3" fillId="8" borderId="0" xfId="0" applyNumberFormat="1" applyFont="1" applyFill="1" applyBorder="1" applyAlignment="1">
      <alignment vertical="center"/>
    </xf>
    <xf numFmtId="0" fontId="3" fillId="8" borderId="46" xfId="0" applyNumberFormat="1" applyFont="1" applyFill="1" applyBorder="1" applyAlignment="1">
      <alignment vertical="center"/>
    </xf>
    <xf numFmtId="0" fontId="12" fillId="3" borderId="6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vertical="center"/>
    </xf>
    <xf numFmtId="0" fontId="14" fillId="0" borderId="6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/>
    </xf>
    <xf numFmtId="164" fontId="15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2" fillId="2" borderId="34" xfId="0" applyNumberFormat="1" applyFont="1" applyFill="1" applyBorder="1" applyAlignment="1">
      <alignment horizontal="center" vertical="center"/>
    </xf>
    <xf numFmtId="0" fontId="10" fillId="0" borderId="37" xfId="0" applyNumberFormat="1" applyFont="1" applyFill="1" applyBorder="1" applyAlignment="1">
      <alignment horizontal="center" vertical="center"/>
    </xf>
    <xf numFmtId="0" fontId="12" fillId="2" borderId="32" xfId="0" applyNumberFormat="1" applyFont="1" applyFill="1" applyBorder="1" applyAlignment="1">
      <alignment horizontal="center" vertical="center"/>
    </xf>
    <xf numFmtId="0" fontId="12" fillId="2" borderId="33" xfId="0" applyNumberFormat="1" applyFont="1" applyFill="1" applyBorder="1" applyAlignment="1">
      <alignment horizontal="center" vertical="center"/>
    </xf>
    <xf numFmtId="164" fontId="12" fillId="5" borderId="0" xfId="0" applyNumberFormat="1" applyFont="1" applyFill="1" applyBorder="1" applyAlignment="1">
      <alignment horizontal="center" vertical="center"/>
    </xf>
    <xf numFmtId="0" fontId="0" fillId="8" borderId="45" xfId="0" applyNumberFormat="1" applyFill="1" applyBorder="1" applyAlignment="1">
      <alignment vertical="center"/>
    </xf>
    <xf numFmtId="0" fontId="0" fillId="8" borderId="0" xfId="0" applyNumberFormat="1" applyFill="1" applyBorder="1" applyAlignment="1">
      <alignment vertical="center"/>
    </xf>
    <xf numFmtId="0" fontId="0" fillId="8" borderId="46" xfId="0" applyNumberFormat="1" applyFill="1" applyBorder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Border="1" applyAlignment="1">
      <alignment vertical="center"/>
    </xf>
    <xf numFmtId="0" fontId="0" fillId="2" borderId="49" xfId="0" applyNumberFormat="1" applyFill="1" applyBorder="1" applyAlignment="1">
      <alignment vertical="center"/>
    </xf>
    <xf numFmtId="0" fontId="6" fillId="2" borderId="0" xfId="0" applyNumberFormat="1" applyFont="1" applyFill="1" applyAlignment="1">
      <alignment vertical="center"/>
    </xf>
    <xf numFmtId="164" fontId="7" fillId="3" borderId="16" xfId="0" applyNumberFormat="1" applyFont="1" applyFill="1" applyBorder="1" applyAlignment="1">
      <alignment horizontal="center" vertical="center"/>
    </xf>
    <xf numFmtId="164" fontId="8" fillId="6" borderId="16" xfId="0" applyNumberFormat="1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164" fontId="9" fillId="4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horizontal="center" vertical="center"/>
    </xf>
    <xf numFmtId="0" fontId="1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9" fillId="5" borderId="24" xfId="0" applyNumberFormat="1" applyFont="1" applyFill="1" applyBorder="1" applyAlignment="1">
      <alignment horizontal="center" vertical="center"/>
    </xf>
    <xf numFmtId="0" fontId="13" fillId="2" borderId="0" xfId="0" applyNumberFormat="1" applyFont="1" applyFill="1" applyAlignment="1">
      <alignment vertical="center"/>
    </xf>
    <xf numFmtId="0" fontId="14" fillId="0" borderId="12" xfId="0" applyNumberFormat="1" applyFont="1" applyFill="1" applyBorder="1" applyAlignment="1">
      <alignment vertical="center"/>
    </xf>
    <xf numFmtId="0" fontId="14" fillId="0" borderId="13" xfId="0" applyNumberFormat="1" applyFont="1" applyFill="1" applyBorder="1" applyAlignment="1">
      <alignment vertical="center"/>
    </xf>
    <xf numFmtId="0" fontId="12" fillId="3" borderId="13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0" fontId="14" fillId="0" borderId="6" xfId="0" applyNumberFormat="1" applyFont="1" applyFill="1" applyBorder="1" applyAlignment="1">
      <alignment vertical="center"/>
    </xf>
    <xf numFmtId="0" fontId="0" fillId="2" borderId="0" xfId="0" applyNumberFormat="1" applyFill="1" applyAlignment="1">
      <alignment horizontal="left" vertical="center"/>
    </xf>
    <xf numFmtId="0" fontId="14" fillId="0" borderId="17" xfId="0" applyNumberFormat="1" applyFont="1" applyFill="1" applyBorder="1" applyAlignment="1">
      <alignment vertical="center"/>
    </xf>
    <xf numFmtId="0" fontId="14" fillId="0" borderId="7" xfId="0" applyNumberFormat="1" applyFont="1" applyFill="1" applyBorder="1" applyAlignment="1">
      <alignment vertical="center"/>
    </xf>
    <xf numFmtId="0" fontId="12" fillId="3" borderId="7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Alignment="1">
      <alignment vertical="center"/>
    </xf>
    <xf numFmtId="164" fontId="17" fillId="2" borderId="0" xfId="0" applyNumberFormat="1" applyFont="1" applyFill="1" applyAlignment="1">
      <alignment horizontal="center" vertical="center"/>
    </xf>
    <xf numFmtId="0" fontId="14" fillId="0" borderId="4" xfId="0" applyNumberFormat="1" applyFont="1" applyFill="1" applyBorder="1" applyAlignment="1">
      <alignment vertical="center"/>
    </xf>
    <xf numFmtId="0" fontId="14" fillId="0" borderId="11" xfId="0" applyNumberFormat="1" applyFont="1" applyFill="1" applyBorder="1" applyAlignment="1">
      <alignment vertical="center"/>
    </xf>
    <xf numFmtId="0" fontId="12" fillId="3" borderId="11" xfId="0" applyNumberFormat="1" applyFont="1" applyFill="1" applyBorder="1" applyAlignment="1">
      <alignment horizontal="center" vertical="center"/>
    </xf>
    <xf numFmtId="164" fontId="13" fillId="2" borderId="0" xfId="0" applyNumberFormat="1" applyFont="1" applyFill="1" applyAlignment="1">
      <alignment vertical="center"/>
    </xf>
    <xf numFmtId="164" fontId="13" fillId="2" borderId="0" xfId="0" applyNumberFormat="1" applyFont="1" applyFill="1" applyAlignment="1">
      <alignment horizontal="center" vertical="center"/>
    </xf>
    <xf numFmtId="0" fontId="13" fillId="2" borderId="0" xfId="0" applyNumberFormat="1" applyFont="1" applyFill="1" applyBorder="1" applyAlignment="1">
      <alignment vertical="center"/>
    </xf>
    <xf numFmtId="0" fontId="10" fillId="2" borderId="0" xfId="0" applyNumberFormat="1" applyFont="1" applyFill="1" applyBorder="1" applyAlignment="1">
      <alignment horizontal="right" vertical="center"/>
    </xf>
    <xf numFmtId="164" fontId="12" fillId="4" borderId="0" xfId="0" applyNumberFormat="1" applyFont="1" applyFill="1" applyBorder="1" applyAlignment="1">
      <alignment horizontal="center" vertical="center"/>
    </xf>
    <xf numFmtId="0" fontId="12" fillId="5" borderId="24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 applyProtection="1">
      <alignment vertical="center"/>
      <protection locked="0"/>
    </xf>
    <xf numFmtId="0" fontId="12" fillId="2" borderId="0" xfId="0" applyNumberFormat="1" applyFont="1" applyFill="1" applyBorder="1" applyAlignment="1">
      <alignment horizontal="right" vertical="center"/>
    </xf>
    <xf numFmtId="164" fontId="16" fillId="2" borderId="0" xfId="0" applyNumberFormat="1" applyFont="1" applyFill="1" applyBorder="1" applyAlignment="1" applyProtection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0" fontId="12" fillId="5" borderId="5" xfId="0" applyNumberFormat="1" applyFont="1" applyFill="1" applyBorder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164" fontId="13" fillId="4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Border="1" applyAlignment="1">
      <alignment vertical="center"/>
    </xf>
    <xf numFmtId="0" fontId="6" fillId="2" borderId="0" xfId="0" applyNumberFormat="1" applyFont="1" applyFill="1" applyAlignment="1">
      <alignment horizontal="center" vertical="center"/>
    </xf>
    <xf numFmtId="0" fontId="13" fillId="2" borderId="0" xfId="0" applyNumberFormat="1" applyFont="1" applyFill="1" applyBorder="1" applyAlignment="1">
      <alignment horizontal="center" vertical="center"/>
    </xf>
    <xf numFmtId="0" fontId="0" fillId="2" borderId="26" xfId="0" applyNumberFormat="1" applyFill="1" applyBorder="1" applyAlignment="1">
      <alignment vertical="center"/>
    </xf>
    <xf numFmtId="0" fontId="0" fillId="2" borderId="26" xfId="0" applyNumberFormat="1" applyFill="1" applyBorder="1" applyAlignment="1">
      <alignment horizontal="center" vertical="center"/>
    </xf>
    <xf numFmtId="0" fontId="12" fillId="5" borderId="4" xfId="0" applyNumberFormat="1" applyFont="1" applyFill="1" applyBorder="1" applyAlignment="1">
      <alignment horizontal="center" vertical="center"/>
    </xf>
    <xf numFmtId="0" fontId="12" fillId="5" borderId="11" xfId="0" applyNumberFormat="1" applyFont="1" applyFill="1" applyBorder="1" applyAlignment="1">
      <alignment horizontal="center" vertical="center"/>
    </xf>
    <xf numFmtId="0" fontId="12" fillId="5" borderId="22" xfId="0" applyNumberFormat="1" applyFont="1" applyFill="1" applyBorder="1" applyAlignment="1">
      <alignment horizontal="center" vertical="center"/>
    </xf>
    <xf numFmtId="0" fontId="12" fillId="5" borderId="23" xfId="0" applyNumberFormat="1" applyFont="1" applyFill="1" applyBorder="1" applyAlignment="1">
      <alignment horizontal="center" vertical="center"/>
    </xf>
    <xf numFmtId="0" fontId="9" fillId="5" borderId="22" xfId="0" applyNumberFormat="1" applyFont="1" applyFill="1" applyBorder="1" applyAlignment="1">
      <alignment horizontal="center" vertical="center"/>
    </xf>
    <xf numFmtId="0" fontId="9" fillId="5" borderId="23" xfId="0" applyNumberFormat="1" applyFont="1" applyFill="1" applyBorder="1" applyAlignment="1">
      <alignment horizontal="center" vertical="center"/>
    </xf>
    <xf numFmtId="2" fontId="10" fillId="0" borderId="35" xfId="0" applyNumberFormat="1" applyFont="1" applyFill="1" applyBorder="1" applyAlignment="1">
      <alignment horizontal="center" vertical="center"/>
    </xf>
    <xf numFmtId="2" fontId="10" fillId="0" borderId="36" xfId="0" applyNumberFormat="1" applyFont="1" applyFill="1" applyBorder="1" applyAlignment="1">
      <alignment horizontal="center" vertical="center"/>
    </xf>
    <xf numFmtId="1" fontId="20" fillId="0" borderId="35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 applyProtection="1">
      <alignment horizontal="center" vertical="center"/>
    </xf>
    <xf numFmtId="0" fontId="21" fillId="0" borderId="3" xfId="0" applyNumberFormat="1" applyFont="1" applyFill="1" applyBorder="1" applyAlignment="1" applyProtection="1">
      <alignment horizontal="center" vertical="center"/>
    </xf>
    <xf numFmtId="0" fontId="21" fillId="0" borderId="18" xfId="0" applyNumberFormat="1" applyFont="1" applyFill="1" applyBorder="1" applyAlignment="1" applyProtection="1">
      <alignment horizontal="center" vertical="center"/>
    </xf>
    <xf numFmtId="0" fontId="6" fillId="7" borderId="25" xfId="0" applyNumberFormat="1" applyFont="1" applyFill="1" applyBorder="1" applyAlignment="1">
      <alignment horizontal="center" vertical="center"/>
    </xf>
    <xf numFmtId="0" fontId="6" fillId="7" borderId="27" xfId="0" applyNumberFormat="1" applyFont="1" applyFill="1" applyBorder="1" applyAlignment="1">
      <alignment horizontal="center" vertical="center"/>
    </xf>
    <xf numFmtId="0" fontId="6" fillId="7" borderId="29" xfId="0" applyNumberFormat="1" applyFont="1" applyFill="1" applyBorder="1" applyAlignment="1">
      <alignment horizontal="center" vertical="center"/>
    </xf>
    <xf numFmtId="0" fontId="12" fillId="4" borderId="15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0" fontId="12" fillId="4" borderId="8" xfId="0" applyNumberFormat="1" applyFont="1" applyFill="1" applyBorder="1" applyAlignment="1">
      <alignment horizontal="center" vertical="center"/>
    </xf>
    <xf numFmtId="0" fontId="13" fillId="4" borderId="9" xfId="0" applyNumberFormat="1" applyFont="1" applyFill="1" applyBorder="1" applyAlignment="1">
      <alignment horizontal="center" vertical="center"/>
    </xf>
    <xf numFmtId="0" fontId="13" fillId="4" borderId="10" xfId="0" applyNumberFormat="1" applyFont="1" applyFill="1" applyBorder="1" applyAlignment="1">
      <alignment horizontal="center" vertical="center"/>
    </xf>
    <xf numFmtId="0" fontId="12" fillId="5" borderId="19" xfId="0" applyNumberFormat="1" applyFont="1" applyFill="1" applyBorder="1" applyAlignment="1">
      <alignment horizontal="center" vertical="center"/>
    </xf>
    <xf numFmtId="0" fontId="12" fillId="5" borderId="20" xfId="0" applyNumberFormat="1" applyFont="1" applyFill="1" applyBorder="1" applyAlignment="1">
      <alignment horizontal="center" vertical="center"/>
    </xf>
    <xf numFmtId="0" fontId="12" fillId="5" borderId="21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9" fillId="4" borderId="20" xfId="0" applyNumberFormat="1" applyFont="1" applyFill="1" applyBorder="1" applyAlignment="1">
      <alignment horizontal="center" vertical="center"/>
    </xf>
    <xf numFmtId="0" fontId="9" fillId="4" borderId="21" xfId="0" applyNumberFormat="1" applyFont="1" applyFill="1" applyBorder="1" applyAlignment="1">
      <alignment horizontal="center" vertical="center"/>
    </xf>
    <xf numFmtId="0" fontId="7" fillId="3" borderId="15" xfId="0" applyNumberFormat="1" applyFont="1" applyFill="1" applyBorder="1" applyAlignment="1">
      <alignment horizontal="center" vertical="center"/>
    </xf>
    <xf numFmtId="0" fontId="7" fillId="3" borderId="16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12" fillId="4" borderId="9" xfId="0" applyNumberFormat="1" applyFont="1" applyFill="1" applyBorder="1" applyAlignment="1">
      <alignment horizontal="center" vertical="center"/>
    </xf>
    <xf numFmtId="0" fontId="12" fillId="4" borderId="10" xfId="0" applyNumberFormat="1" applyFont="1" applyFill="1" applyBorder="1" applyAlignment="1">
      <alignment horizontal="center" vertical="center"/>
    </xf>
    <xf numFmtId="0" fontId="4" fillId="8" borderId="30" xfId="0" applyNumberFormat="1" applyFont="1" applyFill="1" applyBorder="1" applyAlignment="1">
      <alignment horizontal="center" vertical="center"/>
    </xf>
    <xf numFmtId="0" fontId="4" fillId="8" borderId="0" xfId="0" applyNumberFormat="1" applyFont="1" applyFill="1" applyBorder="1" applyAlignment="1">
      <alignment horizontal="center" vertical="center"/>
    </xf>
    <xf numFmtId="0" fontId="4" fillId="8" borderId="49" xfId="0" applyNumberFormat="1" applyFont="1" applyFill="1" applyBorder="1" applyAlignment="1">
      <alignment horizontal="center" vertical="center"/>
    </xf>
    <xf numFmtId="0" fontId="5" fillId="8" borderId="30" xfId="0" applyNumberFormat="1" applyFont="1" applyFill="1" applyBorder="1" applyAlignment="1">
      <alignment horizontal="center" vertical="center"/>
    </xf>
    <xf numFmtId="0" fontId="5" fillId="8" borderId="0" xfId="0" applyNumberFormat="1" applyFont="1" applyFill="1" applyBorder="1" applyAlignment="1">
      <alignment horizontal="center" vertical="center"/>
    </xf>
    <xf numFmtId="0" fontId="5" fillId="8" borderId="49" xfId="0" applyNumberFormat="1" applyFont="1" applyFill="1" applyBorder="1" applyAlignment="1">
      <alignment horizontal="center" vertical="center"/>
    </xf>
    <xf numFmtId="0" fontId="5" fillId="8" borderId="31" xfId="0" applyNumberFormat="1" applyFont="1" applyFill="1" applyBorder="1" applyAlignment="1">
      <alignment horizontal="center" vertical="center"/>
    </xf>
    <xf numFmtId="0" fontId="5" fillId="8" borderId="28" xfId="0" applyNumberFormat="1" applyFont="1" applyFill="1" applyBorder="1" applyAlignment="1">
      <alignment horizontal="center" vertical="center"/>
    </xf>
    <xf numFmtId="0" fontId="5" fillId="8" borderId="50" xfId="0" applyNumberFormat="1" applyFont="1" applyFill="1" applyBorder="1" applyAlignment="1">
      <alignment horizontal="center" vertical="center"/>
    </xf>
    <xf numFmtId="0" fontId="9" fillId="5" borderId="41" xfId="0" applyNumberFormat="1" applyFont="1" applyFill="1" applyBorder="1" applyAlignment="1">
      <alignment horizontal="center" vertical="center"/>
    </xf>
    <xf numFmtId="0" fontId="9" fillId="5" borderId="42" xfId="0" applyNumberFormat="1" applyFont="1" applyFill="1" applyBorder="1" applyAlignment="1">
      <alignment horizontal="center" vertical="center"/>
    </xf>
    <xf numFmtId="0" fontId="9" fillId="5" borderId="43" xfId="0" applyNumberFormat="1" applyFont="1" applyFill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center" vertical="center"/>
    </xf>
    <xf numFmtId="0" fontId="9" fillId="5" borderId="39" xfId="0" applyNumberFormat="1" applyFont="1" applyFill="1" applyBorder="1" applyAlignment="1">
      <alignment horizontal="center" vertical="center"/>
    </xf>
    <xf numFmtId="0" fontId="9" fillId="5" borderId="40" xfId="0" applyNumberFormat="1" applyFont="1" applyFill="1" applyBorder="1" applyAlignment="1">
      <alignment horizontal="center" vertical="center"/>
    </xf>
    <xf numFmtId="0" fontId="12" fillId="5" borderId="41" xfId="0" applyNumberFormat="1" applyFont="1" applyFill="1" applyBorder="1" applyAlignment="1">
      <alignment horizontal="center" vertical="center"/>
    </xf>
    <xf numFmtId="0" fontId="12" fillId="5" borderId="42" xfId="0" applyNumberFormat="1" applyFont="1" applyFill="1" applyBorder="1" applyAlignment="1">
      <alignment horizontal="center" vertical="center"/>
    </xf>
    <xf numFmtId="0" fontId="12" fillId="5" borderId="43" xfId="0" applyNumberFormat="1" applyFont="1" applyFill="1" applyBorder="1" applyAlignment="1">
      <alignment horizontal="center" vertical="center"/>
    </xf>
    <xf numFmtId="0" fontId="12" fillId="5" borderId="38" xfId="0" applyNumberFormat="1" applyFont="1" applyFill="1" applyBorder="1" applyAlignment="1">
      <alignment horizontal="center" vertical="center"/>
    </xf>
    <xf numFmtId="0" fontId="12" fillId="5" borderId="39" xfId="0" applyNumberFormat="1" applyFont="1" applyFill="1" applyBorder="1" applyAlignment="1">
      <alignment horizontal="center" vertical="center"/>
    </xf>
    <xf numFmtId="0" fontId="12" fillId="5" borderId="40" xfId="0" applyNumberFormat="1" applyFont="1" applyFill="1" applyBorder="1" applyAlignment="1">
      <alignment horizontal="center" vertical="center"/>
    </xf>
    <xf numFmtId="164" fontId="12" fillId="5" borderId="44" xfId="0" applyNumberFormat="1" applyFont="1" applyFill="1" applyBorder="1" applyAlignment="1">
      <alignment horizontal="center" vertical="center"/>
    </xf>
    <xf numFmtId="164" fontId="12" fillId="5" borderId="0" xfId="0" applyNumberFormat="1" applyFont="1" applyFill="1" applyBorder="1" applyAlignment="1">
      <alignment horizontal="center" vertical="center"/>
    </xf>
    <xf numFmtId="164" fontId="9" fillId="5" borderId="44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0" fontId="18" fillId="4" borderId="47" xfId="0" applyNumberFormat="1" applyFont="1" applyFill="1" applyBorder="1" applyAlignment="1">
      <alignment horizontal="center" vertical="center"/>
    </xf>
    <xf numFmtId="0" fontId="18" fillId="4" borderId="48" xfId="0" applyNumberFormat="1" applyFont="1" applyFill="1" applyBorder="1" applyAlignment="1">
      <alignment horizontal="center" vertical="center"/>
    </xf>
    <xf numFmtId="2" fontId="19" fillId="0" borderId="47" xfId="0" applyNumberFormat="1" applyFont="1" applyFill="1" applyBorder="1" applyAlignment="1">
      <alignment horizontal="center" vertical="center"/>
    </xf>
    <xf numFmtId="0" fontId="19" fillId="0" borderId="48" xfId="0" applyNumberFormat="1" applyFont="1" applyFill="1" applyBorder="1" applyAlignment="1">
      <alignment horizontal="center" vertical="center"/>
    </xf>
    <xf numFmtId="0" fontId="12" fillId="4" borderId="19" xfId="0" applyNumberFormat="1" applyFont="1" applyFill="1" applyBorder="1" applyAlignment="1">
      <alignment horizontal="center" vertical="center"/>
    </xf>
    <xf numFmtId="0" fontId="12" fillId="4" borderId="20" xfId="0" applyNumberFormat="1" applyFont="1" applyFill="1" applyBorder="1" applyAlignment="1">
      <alignment horizontal="center" vertical="center"/>
    </xf>
    <xf numFmtId="0" fontId="12" fillId="4" borderId="21" xfId="0" applyNumberFormat="1" applyFont="1" applyFill="1" applyBorder="1" applyAlignment="1">
      <alignment horizontal="center" vertical="center"/>
    </xf>
    <xf numFmtId="0" fontId="21" fillId="0" borderId="5" xfId="0" applyNumberFormat="1" applyFont="1" applyFill="1" applyBorder="1" applyAlignment="1" applyProtection="1">
      <alignment horizontal="center" vertical="center"/>
    </xf>
    <xf numFmtId="0" fontId="12" fillId="2" borderId="15" xfId="0" applyNumberFormat="1" applyFont="1" applyFill="1" applyBorder="1" applyAlignment="1">
      <alignment horizontal="center" vertical="center"/>
    </xf>
    <xf numFmtId="1" fontId="20" fillId="0" borderId="5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;;;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;;;"/>
      <fill>
        <patternFill patternType="solid">
          <fgColor indexed="64"/>
          <bgColor theme="8" tint="0.79998168889431442"/>
        </patternFill>
      </fill>
      <alignment vertical="center" textRotation="0" indent="0" justifyLastLine="0" shrinkToFit="0" readingOrder="0"/>
    </dxf>
    <dxf>
      <numFmt numFmtId="164" formatCode=";;;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;;;"/>
      <alignment vertical="center" textRotation="0" indent="0" justifyLastLine="0" shrinkToFit="0" readingOrder="0"/>
    </dxf>
  </dxfs>
  <tableStyles count="0" defaultTableStyle="TableStyleMedium2" defaultPivotStyle="PivotStyleLight16"/>
  <colors>
    <mruColors>
      <color rgb="FFEBC435"/>
      <color rgb="FF224378"/>
      <color rgb="FFE8F5F8"/>
      <color rgb="FFFF0066"/>
      <color rgb="FF024A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N19:O31" totalsRowShown="0" headerRowDxfId="3" dataDxfId="2">
  <autoFilter ref="N19:O31" xr:uid="{00000000-0009-0000-0100-000001000000}"/>
  <tableColumns count="2">
    <tableColumn id="1" xr3:uid="{00000000-0010-0000-0000-000001000000}" name="GRADE" dataDxfId="1"/>
    <tableColumn id="2" xr3:uid="{00000000-0010-0000-0000-000002000000}" name="P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C89"/>
  <sheetViews>
    <sheetView showGridLines="0" tabSelected="1" topLeftCell="A9" zoomScaleNormal="100" workbookViewId="0">
      <selection activeCell="J19" sqref="J19"/>
    </sheetView>
  </sheetViews>
  <sheetFormatPr defaultRowHeight="15" x14ac:dyDescent="0.25"/>
  <cols>
    <col min="1" max="1" width="17.85546875" style="8" customWidth="1"/>
    <col min="2" max="2" width="5.140625" style="8" customWidth="1"/>
    <col min="3" max="3" width="17.42578125" style="8" customWidth="1"/>
    <col min="4" max="4" width="52.42578125" style="8" customWidth="1"/>
    <col min="5" max="5" width="19.28515625" style="8" customWidth="1"/>
    <col min="6" max="6" width="12.5703125" style="8" customWidth="1"/>
    <col min="7" max="8" width="12.5703125" style="8" hidden="1" customWidth="1"/>
    <col min="9" max="9" width="23.140625" style="8" hidden="1" customWidth="1"/>
    <col min="10" max="10" width="9.140625" style="8"/>
    <col min="11" max="11" width="9.85546875" style="8" customWidth="1"/>
    <col min="12" max="12" width="15.5703125" style="20" bestFit="1" customWidth="1"/>
    <col min="13" max="13" width="9.140625" style="8"/>
    <col min="14" max="14" width="25.85546875" style="8" hidden="1" customWidth="1"/>
    <col min="15" max="15" width="11.140625" style="8" hidden="1" customWidth="1"/>
    <col min="16" max="16384" width="9.140625" style="8"/>
  </cols>
  <sheetData>
    <row r="1" spans="1:29" s="17" customFormat="1" ht="12" customHeight="1" x14ac:dyDescent="0.25">
      <c r="A1" s="81" t="s">
        <v>115</v>
      </c>
      <c r="B1" s="103" t="s">
        <v>80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5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18" customFormat="1" ht="12" customHeight="1" x14ac:dyDescent="0.25">
      <c r="A2" s="82"/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18" customFormat="1" ht="8.25" customHeight="1" x14ac:dyDescent="0.25">
      <c r="A3" s="82"/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8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18" customFormat="1" ht="17.25" customHeight="1" x14ac:dyDescent="0.25">
      <c r="A4" s="82"/>
      <c r="B4" s="100" t="s">
        <v>64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18" customFormat="1" ht="12.75" customHeight="1" x14ac:dyDescent="0.25">
      <c r="A5" s="82"/>
      <c r="B5" s="100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19" customFormat="1" ht="4.5" customHeight="1" thickBot="1" x14ac:dyDescent="0.3">
      <c r="A6" s="83"/>
      <c r="B6" s="100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3.5" customHeight="1" thickBot="1" x14ac:dyDescent="0.3">
      <c r="O7" s="21"/>
      <c r="Q7" s="22"/>
    </row>
    <row r="8" spans="1:29" ht="16.5" thickBot="1" x14ac:dyDescent="0.3">
      <c r="B8" s="23"/>
      <c r="C8" s="95" t="s">
        <v>64</v>
      </c>
      <c r="D8" s="96"/>
      <c r="E8" s="96"/>
      <c r="F8" s="97"/>
      <c r="G8" s="24"/>
      <c r="H8" s="25"/>
      <c r="I8" s="25"/>
      <c r="J8" s="26"/>
      <c r="K8" s="26"/>
      <c r="L8" s="26"/>
      <c r="M8" s="26"/>
      <c r="Q8" s="22"/>
    </row>
    <row r="9" spans="1:29" ht="16.5" thickBot="1" x14ac:dyDescent="0.3">
      <c r="B9" s="23"/>
      <c r="C9" s="92" t="s">
        <v>2</v>
      </c>
      <c r="D9" s="93"/>
      <c r="E9" s="93"/>
      <c r="F9" s="94"/>
      <c r="G9" s="27"/>
      <c r="H9" s="28"/>
      <c r="I9" s="29"/>
      <c r="J9" s="30"/>
      <c r="K9" s="30"/>
      <c r="L9" s="31"/>
      <c r="M9" s="32"/>
      <c r="N9" s="33"/>
      <c r="O9" s="33"/>
      <c r="P9" s="33"/>
      <c r="Q9" s="22"/>
    </row>
    <row r="10" spans="1:29" ht="16.5" thickBot="1" x14ac:dyDescent="0.3">
      <c r="B10" s="23"/>
      <c r="C10" s="73" t="s">
        <v>6</v>
      </c>
      <c r="D10" s="74" t="s">
        <v>7</v>
      </c>
      <c r="E10" s="74" t="s">
        <v>0</v>
      </c>
      <c r="F10" s="34" t="s">
        <v>45</v>
      </c>
      <c r="G10" s="16" t="s">
        <v>81</v>
      </c>
      <c r="H10" s="29" t="s">
        <v>1</v>
      </c>
      <c r="I10" s="28" t="s">
        <v>20</v>
      </c>
      <c r="J10" s="35"/>
      <c r="K10" s="84" t="s">
        <v>5</v>
      </c>
      <c r="L10" s="85"/>
      <c r="M10" s="23"/>
      <c r="Q10" s="22"/>
    </row>
    <row r="11" spans="1:29" ht="15.75" x14ac:dyDescent="0.25">
      <c r="B11" s="23"/>
      <c r="C11" s="36" t="s">
        <v>37</v>
      </c>
      <c r="D11" s="37" t="s">
        <v>68</v>
      </c>
      <c r="E11" s="38">
        <v>4</v>
      </c>
      <c r="F11" s="79" t="s">
        <v>87</v>
      </c>
      <c r="G11" s="9">
        <f>IF(AND(F11="u",F11="U"),0,E11)</f>
        <v>4</v>
      </c>
      <c r="H11" s="10">
        <f>IFERROR(VLOOKUP(F11,Table1[],2,FALSE)," ")</f>
        <v>8</v>
      </c>
      <c r="I11" s="11">
        <f>PRODUCT(E11,H11)</f>
        <v>32</v>
      </c>
      <c r="J11" s="35"/>
      <c r="K11" s="14" t="s">
        <v>2</v>
      </c>
      <c r="L11" s="75">
        <f>ROUND(I21/G21,2)</f>
        <v>7.82</v>
      </c>
      <c r="M11" s="23"/>
      <c r="N11" s="39"/>
      <c r="Q11" s="22"/>
    </row>
    <row r="12" spans="1:29" ht="15.75" x14ac:dyDescent="0.25">
      <c r="B12" s="23"/>
      <c r="C12" s="6" t="s">
        <v>38</v>
      </c>
      <c r="D12" s="40" t="s">
        <v>65</v>
      </c>
      <c r="E12" s="5">
        <v>4</v>
      </c>
      <c r="F12" s="79" t="s">
        <v>89</v>
      </c>
      <c r="G12" s="9">
        <f t="shared" ref="G12:G14" si="0">IF(AND(F12="u",F12="U"),0,E12)</f>
        <v>4</v>
      </c>
      <c r="H12" s="10">
        <f>IFERROR(VLOOKUP(F12,Table1[],2,FALSE)," ")</f>
        <v>7</v>
      </c>
      <c r="I12" s="11">
        <f>PRODUCT(E12,H12)</f>
        <v>28</v>
      </c>
      <c r="J12" s="35"/>
      <c r="K12" s="15" t="s">
        <v>3</v>
      </c>
      <c r="L12" s="76">
        <f>ROUND(I33/G33,2)</f>
        <v>9.61</v>
      </c>
      <c r="M12" s="23"/>
      <c r="N12" s="41"/>
      <c r="Q12" s="22"/>
    </row>
    <row r="13" spans="1:29" ht="15.75" x14ac:dyDescent="0.25">
      <c r="B13" s="23"/>
      <c r="C13" s="6" t="s">
        <v>39</v>
      </c>
      <c r="D13" s="40" t="s">
        <v>66</v>
      </c>
      <c r="E13" s="5">
        <v>3</v>
      </c>
      <c r="F13" s="79" t="s">
        <v>89</v>
      </c>
      <c r="G13" s="9">
        <f t="shared" si="0"/>
        <v>3</v>
      </c>
      <c r="H13" s="10">
        <f>IFERROR(VLOOKUP(F13,Table1[],2,FALSE)," ")</f>
        <v>7</v>
      </c>
      <c r="I13" s="11">
        <f>PRODUCT(E13,H13)</f>
        <v>21</v>
      </c>
      <c r="J13" s="35"/>
      <c r="K13" s="15" t="s">
        <v>4</v>
      </c>
      <c r="L13" s="76">
        <f>ROUND(I46/G46,2)</f>
        <v>9.08</v>
      </c>
      <c r="M13" s="23"/>
      <c r="N13" s="41"/>
      <c r="Q13" s="22"/>
    </row>
    <row r="14" spans="1:29" ht="16.5" thickBot="1" x14ac:dyDescent="0.3">
      <c r="B14" s="23"/>
      <c r="C14" s="42" t="s">
        <v>40</v>
      </c>
      <c r="D14" s="43" t="s">
        <v>67</v>
      </c>
      <c r="E14" s="44">
        <v>3</v>
      </c>
      <c r="F14" s="79" t="s">
        <v>89</v>
      </c>
      <c r="G14" s="9">
        <f t="shared" si="0"/>
        <v>3</v>
      </c>
      <c r="H14" s="10">
        <f>IFERROR(VLOOKUP(F14,Table1[],2,FALSE)," ")</f>
        <v>7</v>
      </c>
      <c r="I14" s="11">
        <f>PRODUCT(E14,H14)</f>
        <v>21</v>
      </c>
      <c r="J14" s="35"/>
      <c r="K14" s="15" t="s">
        <v>18</v>
      </c>
      <c r="L14" s="76">
        <f>ROUND(I59/G59,2)</f>
        <v>9.2100000000000009</v>
      </c>
      <c r="M14" s="23"/>
      <c r="N14" s="41"/>
      <c r="Q14" s="22"/>
    </row>
    <row r="15" spans="1:29" ht="13.5" customHeight="1" thickBot="1" x14ac:dyDescent="0.3">
      <c r="B15" s="23"/>
      <c r="C15" s="109" t="s">
        <v>17</v>
      </c>
      <c r="D15" s="110"/>
      <c r="E15" s="110"/>
      <c r="F15" s="111"/>
      <c r="G15" s="123"/>
      <c r="H15" s="124"/>
      <c r="I15" s="124"/>
      <c r="J15" s="35"/>
      <c r="K15" s="12" t="s">
        <v>112</v>
      </c>
      <c r="L15" s="13">
        <f>ROUND(I72/G72,2)</f>
        <v>1</v>
      </c>
      <c r="M15" s="23"/>
      <c r="N15" s="41"/>
      <c r="Q15" s="22"/>
    </row>
    <row r="16" spans="1:29" ht="7.5" customHeight="1" thickBot="1" x14ac:dyDescent="0.3">
      <c r="B16" s="23"/>
      <c r="C16" s="112"/>
      <c r="D16" s="113"/>
      <c r="E16" s="113"/>
      <c r="F16" s="114"/>
      <c r="G16" s="123"/>
      <c r="H16" s="124"/>
      <c r="I16" s="124"/>
      <c r="J16" s="35"/>
      <c r="M16" s="23"/>
      <c r="Q16" s="22"/>
    </row>
    <row r="17" spans="1:17" ht="18.75" customHeight="1" x14ac:dyDescent="0.25">
      <c r="B17" s="23"/>
      <c r="C17" s="36" t="s">
        <v>41</v>
      </c>
      <c r="D17" s="37" t="s">
        <v>69</v>
      </c>
      <c r="E17" s="38">
        <v>1.5</v>
      </c>
      <c r="F17" s="79" t="s">
        <v>85</v>
      </c>
      <c r="G17" s="9">
        <f>IF(AND(F17="u",F17="U"),0,E17)</f>
        <v>1.5</v>
      </c>
      <c r="H17" s="10">
        <f>IFERROR(VLOOKUP(F17,Table1[],2,FALSE)," ")</f>
        <v>9</v>
      </c>
      <c r="I17" s="11">
        <f>PRODUCT(E17,H17)</f>
        <v>13.5</v>
      </c>
      <c r="J17" s="35"/>
      <c r="K17" s="125" t="s">
        <v>19</v>
      </c>
      <c r="L17" s="127">
        <f>ROUND(AVERAGE(L11:L15),2)</f>
        <v>7.34</v>
      </c>
      <c r="M17" s="23"/>
      <c r="Q17" s="22"/>
    </row>
    <row r="18" spans="1:17" ht="15.75" customHeight="1" thickBot="1" x14ac:dyDescent="0.3">
      <c r="B18" s="23"/>
      <c r="C18" s="6" t="s">
        <v>42</v>
      </c>
      <c r="D18" s="40" t="s">
        <v>70</v>
      </c>
      <c r="E18" s="5">
        <v>2</v>
      </c>
      <c r="F18" s="79" t="s">
        <v>85</v>
      </c>
      <c r="G18" s="9">
        <f t="shared" ref="G18:G20" si="1">IF(AND(F18="u",F18="U"),0,E18)</f>
        <v>2</v>
      </c>
      <c r="H18" s="10">
        <f>IFERROR(VLOOKUP(F18,Table1[],2,FALSE)," ")</f>
        <v>9</v>
      </c>
      <c r="I18" s="11">
        <f t="shared" ref="I18:I20" si="2">PRODUCT(E18,H18)</f>
        <v>18</v>
      </c>
      <c r="J18" s="35"/>
      <c r="K18" s="126"/>
      <c r="L18" s="128"/>
      <c r="M18" s="23"/>
      <c r="Q18" s="22"/>
    </row>
    <row r="19" spans="1:17" ht="16.5" customHeight="1" thickBot="1" x14ac:dyDescent="0.3">
      <c r="B19" s="23"/>
      <c r="C19" s="6" t="s">
        <v>43</v>
      </c>
      <c r="D19" s="40" t="s">
        <v>71</v>
      </c>
      <c r="E19" s="5">
        <v>1</v>
      </c>
      <c r="F19" s="79" t="s">
        <v>83</v>
      </c>
      <c r="G19" s="9">
        <f t="shared" si="1"/>
        <v>1</v>
      </c>
      <c r="H19" s="10">
        <f>IFERROR(VLOOKUP(F19,Table1[],2,FALSE)," ")</f>
        <v>10</v>
      </c>
      <c r="I19" s="11">
        <f t="shared" si="2"/>
        <v>10</v>
      </c>
      <c r="J19" s="35"/>
      <c r="M19" s="23"/>
      <c r="N19" s="45" t="s">
        <v>45</v>
      </c>
      <c r="O19" s="46" t="s">
        <v>94</v>
      </c>
      <c r="Q19" s="22"/>
    </row>
    <row r="20" spans="1:17" ht="16.5" thickBot="1" x14ac:dyDescent="0.3">
      <c r="B20" s="23"/>
      <c r="C20" s="47" t="s">
        <v>44</v>
      </c>
      <c r="D20" s="48" t="s">
        <v>72</v>
      </c>
      <c r="E20" s="49">
        <v>1</v>
      </c>
      <c r="F20" s="132" t="s">
        <v>85</v>
      </c>
      <c r="G20" s="9">
        <f t="shared" si="1"/>
        <v>1</v>
      </c>
      <c r="H20" s="10">
        <f>IFERROR(VLOOKUP(F20,Table1[],2,FALSE)," ")</f>
        <v>9</v>
      </c>
      <c r="I20" s="11">
        <f t="shared" si="2"/>
        <v>9</v>
      </c>
      <c r="J20" s="35"/>
      <c r="K20" s="84" t="s">
        <v>116</v>
      </c>
      <c r="L20" s="85"/>
      <c r="M20" s="23"/>
      <c r="N20" s="50" t="s">
        <v>82</v>
      </c>
      <c r="O20" s="51">
        <v>10</v>
      </c>
      <c r="Q20" s="22"/>
    </row>
    <row r="21" spans="1:17" ht="16.5" thickBot="1" x14ac:dyDescent="0.3">
      <c r="B21" s="23"/>
      <c r="C21" s="52"/>
      <c r="D21" s="53"/>
      <c r="E21" s="1">
        <f>SUM(E11:E20)</f>
        <v>19.5</v>
      </c>
      <c r="F21" s="52"/>
      <c r="G21" s="1">
        <f>SUM(G11:G20)</f>
        <v>19.5</v>
      </c>
      <c r="H21" s="1">
        <f>SUM(H11:H20)</f>
        <v>66</v>
      </c>
      <c r="I21" s="1">
        <f>SUM(I11:I20)</f>
        <v>152.5</v>
      </c>
      <c r="J21" s="35"/>
      <c r="K21" s="77" t="s">
        <v>82</v>
      </c>
      <c r="L21" s="77">
        <v>10</v>
      </c>
      <c r="M21" s="23"/>
      <c r="N21" s="50" t="s">
        <v>83</v>
      </c>
      <c r="O21" s="51">
        <v>10</v>
      </c>
      <c r="Q21" s="22"/>
    </row>
    <row r="22" spans="1:17" ht="16.5" thickBot="1" x14ac:dyDescent="0.3">
      <c r="B22" s="23"/>
      <c r="C22" s="129" t="s">
        <v>3</v>
      </c>
      <c r="D22" s="130"/>
      <c r="E22" s="130"/>
      <c r="F22" s="131"/>
      <c r="G22" s="54"/>
      <c r="H22" s="28"/>
      <c r="I22" s="29"/>
      <c r="J22" s="30"/>
      <c r="K22" s="14" t="s">
        <v>84</v>
      </c>
      <c r="L22" s="77">
        <v>9</v>
      </c>
      <c r="N22" s="50" t="s">
        <v>84</v>
      </c>
      <c r="O22" s="51">
        <v>9</v>
      </c>
      <c r="Q22" s="22"/>
    </row>
    <row r="23" spans="1:17" ht="16.5" thickBot="1" x14ac:dyDescent="0.3">
      <c r="B23" s="23"/>
      <c r="C23" s="71" t="s">
        <v>6</v>
      </c>
      <c r="D23" s="72" t="s">
        <v>7</v>
      </c>
      <c r="E23" s="72" t="s">
        <v>0</v>
      </c>
      <c r="F23" s="55" t="s">
        <v>45</v>
      </c>
      <c r="G23" s="16" t="s">
        <v>81</v>
      </c>
      <c r="H23" s="29" t="s">
        <v>1</v>
      </c>
      <c r="I23" s="28" t="s">
        <v>20</v>
      </c>
      <c r="J23" s="35"/>
      <c r="K23" s="14" t="s">
        <v>86</v>
      </c>
      <c r="L23" s="77">
        <v>8</v>
      </c>
      <c r="M23" s="23"/>
      <c r="N23" s="50" t="s">
        <v>85</v>
      </c>
      <c r="O23" s="51">
        <v>9</v>
      </c>
      <c r="Q23" s="22"/>
    </row>
    <row r="24" spans="1:17" ht="16.5" thickBot="1" x14ac:dyDescent="0.3">
      <c r="B24" s="23"/>
      <c r="C24" s="36" t="s">
        <v>30</v>
      </c>
      <c r="D24" s="37" t="s">
        <v>73</v>
      </c>
      <c r="E24" s="38">
        <v>3</v>
      </c>
      <c r="F24" s="79" t="s">
        <v>83</v>
      </c>
      <c r="G24" s="9">
        <f t="shared" ref="G24:G28" si="3">IF(AND(F24="u",F24="U"),0,E24)</f>
        <v>3</v>
      </c>
      <c r="H24" s="10">
        <f>IFERROR(VLOOKUP(F24,Table1[],2,FALSE)," ")</f>
        <v>10</v>
      </c>
      <c r="I24" s="11">
        <f>PRODUCT(E24,H24)</f>
        <v>30</v>
      </c>
      <c r="J24" s="35"/>
      <c r="K24" s="14" t="s">
        <v>88</v>
      </c>
      <c r="L24" s="77">
        <v>7</v>
      </c>
      <c r="M24" s="23"/>
      <c r="N24" s="50" t="s">
        <v>86</v>
      </c>
      <c r="O24" s="51">
        <v>8</v>
      </c>
      <c r="Q24" s="22"/>
    </row>
    <row r="25" spans="1:17" ht="16.5" thickBot="1" x14ac:dyDescent="0.3">
      <c r="B25" s="23"/>
      <c r="C25" s="6" t="s">
        <v>31</v>
      </c>
      <c r="D25" s="40" t="s">
        <v>74</v>
      </c>
      <c r="E25" s="5">
        <v>4</v>
      </c>
      <c r="F25" s="79" t="s">
        <v>84</v>
      </c>
      <c r="G25" s="9">
        <f t="shared" si="3"/>
        <v>4</v>
      </c>
      <c r="H25" s="10">
        <f>IFERROR(VLOOKUP(F25,Table1[],2,FALSE)," ")</f>
        <v>9</v>
      </c>
      <c r="I25" s="11">
        <f>PRODUCT(E25,H25)</f>
        <v>36</v>
      </c>
      <c r="J25" s="35"/>
      <c r="K25" s="14" t="s">
        <v>90</v>
      </c>
      <c r="L25" s="77">
        <v>6</v>
      </c>
      <c r="M25" s="23"/>
      <c r="N25" s="50" t="s">
        <v>87</v>
      </c>
      <c r="O25" s="51">
        <v>8</v>
      </c>
      <c r="Q25" s="22"/>
    </row>
    <row r="26" spans="1:17" ht="16.5" thickBot="1" x14ac:dyDescent="0.3">
      <c r="B26" s="23"/>
      <c r="C26" s="6" t="s">
        <v>32</v>
      </c>
      <c r="D26" s="40" t="s">
        <v>75</v>
      </c>
      <c r="E26" s="5">
        <v>4</v>
      </c>
      <c r="F26" s="79" t="s">
        <v>85</v>
      </c>
      <c r="G26" s="9">
        <f t="shared" si="3"/>
        <v>4</v>
      </c>
      <c r="H26" s="10">
        <f>IFERROR(VLOOKUP(F26,Table1[],2,FALSE)," ")</f>
        <v>9</v>
      </c>
      <c r="I26" s="11">
        <f>PRODUCT(E26,H26)</f>
        <v>36</v>
      </c>
      <c r="J26" s="35"/>
      <c r="K26" s="133" t="s">
        <v>92</v>
      </c>
      <c r="L26" s="134">
        <v>0</v>
      </c>
      <c r="M26" s="23"/>
      <c r="N26" s="50" t="s">
        <v>88</v>
      </c>
      <c r="O26" s="51">
        <v>7</v>
      </c>
      <c r="Q26" s="22"/>
    </row>
    <row r="27" spans="1:17" ht="15.75" x14ac:dyDescent="0.25">
      <c r="A27" s="56"/>
      <c r="B27" s="23"/>
      <c r="C27" s="6" t="s">
        <v>34</v>
      </c>
      <c r="D27" s="40" t="s">
        <v>76</v>
      </c>
      <c r="E27" s="5">
        <v>4</v>
      </c>
      <c r="F27" s="79" t="s">
        <v>83</v>
      </c>
      <c r="G27" s="9">
        <f t="shared" si="3"/>
        <v>4</v>
      </c>
      <c r="H27" s="10">
        <f>IFERROR(VLOOKUP(F27,Table1[],2,FALSE)," ")</f>
        <v>10</v>
      </c>
      <c r="I27" s="11">
        <f>PRODUCT(E27,H27)</f>
        <v>40</v>
      </c>
      <c r="J27" s="35"/>
      <c r="M27" s="23"/>
      <c r="N27" s="50" t="s">
        <v>89</v>
      </c>
      <c r="O27" s="51">
        <v>7</v>
      </c>
      <c r="Q27" s="22"/>
    </row>
    <row r="28" spans="1:17" ht="15.75" customHeight="1" thickBot="1" x14ac:dyDescent="0.3">
      <c r="B28" s="23"/>
      <c r="C28" s="42" t="s">
        <v>36</v>
      </c>
      <c r="D28" s="43" t="s">
        <v>77</v>
      </c>
      <c r="E28" s="44">
        <v>3</v>
      </c>
      <c r="F28" s="79" t="s">
        <v>83</v>
      </c>
      <c r="G28" s="9">
        <f t="shared" si="3"/>
        <v>3</v>
      </c>
      <c r="H28" s="10">
        <f>IFERROR(VLOOKUP(F28,Table1[],2,FALSE)," ")</f>
        <v>10</v>
      </c>
      <c r="I28" s="11">
        <f>PRODUCT(E28,H28)</f>
        <v>30</v>
      </c>
      <c r="J28" s="35"/>
      <c r="M28" s="23"/>
      <c r="N28" s="50" t="s">
        <v>90</v>
      </c>
      <c r="O28" s="51">
        <v>6</v>
      </c>
      <c r="Q28" s="22"/>
    </row>
    <row r="29" spans="1:17" ht="12.75" customHeight="1" x14ac:dyDescent="0.25">
      <c r="B29" s="23"/>
      <c r="C29" s="115" t="s">
        <v>17</v>
      </c>
      <c r="D29" s="116"/>
      <c r="E29" s="116"/>
      <c r="F29" s="117"/>
      <c r="G29" s="121"/>
      <c r="H29" s="122"/>
      <c r="I29" s="122"/>
      <c r="J29" s="35"/>
      <c r="M29" s="23"/>
      <c r="N29" s="50" t="s">
        <v>91</v>
      </c>
      <c r="O29" s="51">
        <v>6</v>
      </c>
      <c r="Q29" s="22"/>
    </row>
    <row r="30" spans="1:17" ht="13.5" customHeight="1" thickBot="1" x14ac:dyDescent="0.3">
      <c r="B30" s="23"/>
      <c r="C30" s="118"/>
      <c r="D30" s="119"/>
      <c r="E30" s="119"/>
      <c r="F30" s="120"/>
      <c r="G30" s="121"/>
      <c r="H30" s="122"/>
      <c r="I30" s="122"/>
      <c r="J30" s="35"/>
      <c r="M30" s="23"/>
      <c r="N30" s="50" t="s">
        <v>92</v>
      </c>
      <c r="O30" s="51">
        <v>0</v>
      </c>
      <c r="Q30" s="22"/>
    </row>
    <row r="31" spans="1:17" ht="15.75" x14ac:dyDescent="0.25">
      <c r="B31" s="23"/>
      <c r="C31" s="36" t="s">
        <v>35</v>
      </c>
      <c r="D31" s="37" t="s">
        <v>79</v>
      </c>
      <c r="E31" s="38">
        <v>1</v>
      </c>
      <c r="F31" s="79" t="s">
        <v>83</v>
      </c>
      <c r="G31" s="9">
        <f t="shared" ref="G31:G32" si="4">IF(AND(F31="u",F31="U"),0,E31)</f>
        <v>1</v>
      </c>
      <c r="H31" s="10">
        <f>IFERROR(VLOOKUP(F31,Table1[],2,FALSE)," ")</f>
        <v>10</v>
      </c>
      <c r="I31" s="11">
        <f>PRODUCT(E31,H31)</f>
        <v>10</v>
      </c>
      <c r="J31" s="35"/>
      <c r="M31" s="23"/>
      <c r="N31" s="50" t="s">
        <v>93</v>
      </c>
      <c r="O31" s="51">
        <v>0</v>
      </c>
      <c r="Q31" s="22"/>
    </row>
    <row r="32" spans="1:17" ht="16.5" thickBot="1" x14ac:dyDescent="0.3">
      <c r="B32" s="23"/>
      <c r="C32" s="47" t="s">
        <v>33</v>
      </c>
      <c r="D32" s="48" t="s">
        <v>78</v>
      </c>
      <c r="E32" s="49">
        <v>1.5</v>
      </c>
      <c r="F32" s="132" t="s">
        <v>83</v>
      </c>
      <c r="G32" s="9">
        <f t="shared" si="4"/>
        <v>1.5</v>
      </c>
      <c r="H32" s="10">
        <f>IFERROR(VLOOKUP(F32,Table1[],2,FALSE)," ")</f>
        <v>10</v>
      </c>
      <c r="I32" s="11">
        <f>PRODUCT(E32,H32)</f>
        <v>15</v>
      </c>
      <c r="J32" s="35"/>
      <c r="M32" s="23"/>
      <c r="Q32" s="22"/>
    </row>
    <row r="33" spans="2:17" ht="16.5" thickBot="1" x14ac:dyDescent="0.3">
      <c r="B33" s="23"/>
      <c r="C33" s="52"/>
      <c r="D33" s="57"/>
      <c r="E33" s="58">
        <f>SUM(E24:E32)</f>
        <v>20.5</v>
      </c>
      <c r="F33" s="52"/>
      <c r="G33" s="1">
        <f>SUM(G24:G32)</f>
        <v>20.5</v>
      </c>
      <c r="H33" s="59">
        <f>SUM(H24:H32)</f>
        <v>68</v>
      </c>
      <c r="I33" s="59">
        <f>SUM(I24:I32)</f>
        <v>197</v>
      </c>
      <c r="J33" s="35"/>
      <c r="K33" s="35"/>
      <c r="L33" s="35"/>
      <c r="M33" s="23"/>
      <c r="Q33" s="22"/>
    </row>
    <row r="34" spans="2:17" ht="15.75" x14ac:dyDescent="0.25">
      <c r="B34" s="23"/>
      <c r="C34" s="86" t="s">
        <v>4</v>
      </c>
      <c r="D34" s="98"/>
      <c r="E34" s="98"/>
      <c r="F34" s="99"/>
      <c r="G34" s="54"/>
      <c r="H34" s="28"/>
      <c r="I34" s="29"/>
      <c r="J34" s="35"/>
      <c r="K34" s="35"/>
      <c r="L34" s="35"/>
      <c r="M34" s="23"/>
      <c r="Q34" s="22"/>
    </row>
    <row r="35" spans="2:17" ht="16.5" thickBot="1" x14ac:dyDescent="0.3">
      <c r="B35" s="23"/>
      <c r="C35" s="69" t="s">
        <v>6</v>
      </c>
      <c r="D35" s="70" t="s">
        <v>7</v>
      </c>
      <c r="E35" s="70" t="s">
        <v>0</v>
      </c>
      <c r="F35" s="60" t="s">
        <v>45</v>
      </c>
      <c r="G35" s="16" t="s">
        <v>81</v>
      </c>
      <c r="H35" s="29" t="s">
        <v>1</v>
      </c>
      <c r="I35" s="28" t="s">
        <v>20</v>
      </c>
      <c r="J35" s="35"/>
      <c r="K35" s="35"/>
      <c r="L35" s="35"/>
      <c r="M35" s="23"/>
      <c r="Q35" s="22"/>
    </row>
    <row r="36" spans="2:17" ht="15.75" x14ac:dyDescent="0.25">
      <c r="B36" s="23"/>
      <c r="C36" s="36" t="s">
        <v>29</v>
      </c>
      <c r="D36" s="37" t="s">
        <v>8</v>
      </c>
      <c r="E36" s="38">
        <v>4</v>
      </c>
      <c r="F36" s="79" t="s">
        <v>85</v>
      </c>
      <c r="G36" s="9">
        <f t="shared" ref="G36:G45" si="5">IF(AND(F36="u",F36="U"),0,E36)</f>
        <v>4</v>
      </c>
      <c r="H36" s="10">
        <f>IFERROR(VLOOKUP(F36,Table1[],2,FALSE)," ")</f>
        <v>9</v>
      </c>
      <c r="I36" s="11">
        <f t="shared" ref="I36:I41" si="6">PRODUCT(E36,H36)</f>
        <v>36</v>
      </c>
      <c r="J36" s="35"/>
      <c r="K36" s="35"/>
      <c r="L36" s="35"/>
      <c r="M36" s="23"/>
      <c r="Q36" s="22"/>
    </row>
    <row r="37" spans="2:17" ht="15.75" x14ac:dyDescent="0.25">
      <c r="B37" s="23"/>
      <c r="C37" s="6" t="s">
        <v>28</v>
      </c>
      <c r="D37" s="40" t="s">
        <v>9</v>
      </c>
      <c r="E37" s="5">
        <v>4</v>
      </c>
      <c r="F37" s="79" t="s">
        <v>85</v>
      </c>
      <c r="G37" s="9">
        <f t="shared" si="5"/>
        <v>4</v>
      </c>
      <c r="H37" s="10">
        <f>IFERROR(VLOOKUP(F37,Table1[],2,FALSE)," ")</f>
        <v>9</v>
      </c>
      <c r="I37" s="11">
        <f t="shared" si="6"/>
        <v>36</v>
      </c>
      <c r="J37" s="35"/>
      <c r="K37" s="35"/>
      <c r="L37" s="35"/>
      <c r="M37" s="23"/>
      <c r="Q37" s="22"/>
    </row>
    <row r="38" spans="2:17" ht="15.75" x14ac:dyDescent="0.25">
      <c r="B38" s="23"/>
      <c r="C38" s="6" t="s">
        <v>27</v>
      </c>
      <c r="D38" s="40" t="s">
        <v>10</v>
      </c>
      <c r="E38" s="5">
        <v>4</v>
      </c>
      <c r="F38" s="79" t="s">
        <v>85</v>
      </c>
      <c r="G38" s="9">
        <f t="shared" si="5"/>
        <v>4</v>
      </c>
      <c r="H38" s="10">
        <f>IFERROR(VLOOKUP(F38,Table1[],2,FALSE)," ")</f>
        <v>9</v>
      </c>
      <c r="I38" s="11">
        <f t="shared" si="6"/>
        <v>36</v>
      </c>
      <c r="J38" s="35"/>
      <c r="K38" s="35"/>
      <c r="L38" s="35"/>
      <c r="M38" s="23"/>
      <c r="Q38" s="22"/>
    </row>
    <row r="39" spans="2:17" ht="15.75" x14ac:dyDescent="0.25">
      <c r="B39" s="23"/>
      <c r="C39" s="6" t="s">
        <v>26</v>
      </c>
      <c r="D39" s="40" t="s">
        <v>11</v>
      </c>
      <c r="E39" s="5">
        <v>3</v>
      </c>
      <c r="F39" s="79" t="s">
        <v>85</v>
      </c>
      <c r="G39" s="9">
        <f t="shared" si="5"/>
        <v>3</v>
      </c>
      <c r="H39" s="10">
        <f>IFERROR(VLOOKUP(F39,Table1[],2,FALSE)," ")</f>
        <v>9</v>
      </c>
      <c r="I39" s="11">
        <f t="shared" si="6"/>
        <v>27</v>
      </c>
      <c r="J39" s="35"/>
      <c r="K39" s="35"/>
      <c r="L39" s="35"/>
      <c r="M39" s="23"/>
      <c r="Q39" s="22"/>
    </row>
    <row r="40" spans="2:17" ht="15.75" x14ac:dyDescent="0.25">
      <c r="B40" s="23"/>
      <c r="C40" s="6" t="s">
        <v>25</v>
      </c>
      <c r="D40" s="40" t="s">
        <v>12</v>
      </c>
      <c r="E40" s="5">
        <v>3</v>
      </c>
      <c r="F40" s="79" t="s">
        <v>85</v>
      </c>
      <c r="G40" s="9">
        <f t="shared" si="5"/>
        <v>3</v>
      </c>
      <c r="H40" s="10">
        <f>IFERROR(VLOOKUP(F40,Table1[],2,FALSE)," ")</f>
        <v>9</v>
      </c>
      <c r="I40" s="11">
        <f t="shared" si="6"/>
        <v>27</v>
      </c>
      <c r="J40" s="35"/>
      <c r="K40" s="35"/>
      <c r="L40" s="35"/>
      <c r="M40" s="23"/>
      <c r="Q40" s="22"/>
    </row>
    <row r="41" spans="2:17" ht="16.5" thickBot="1" x14ac:dyDescent="0.3">
      <c r="B41" s="23"/>
      <c r="C41" s="42" t="s">
        <v>24</v>
      </c>
      <c r="D41" s="43" t="s">
        <v>13</v>
      </c>
      <c r="E41" s="44">
        <v>3</v>
      </c>
      <c r="F41" s="79" t="s">
        <v>83</v>
      </c>
      <c r="G41" s="9">
        <f t="shared" si="5"/>
        <v>3</v>
      </c>
      <c r="H41" s="10">
        <f>IFERROR(VLOOKUP(F41,Table1[],2,FALSE)," ")</f>
        <v>10</v>
      </c>
      <c r="I41" s="11">
        <f t="shared" si="6"/>
        <v>30</v>
      </c>
      <c r="J41" s="35"/>
      <c r="K41" s="35"/>
      <c r="L41" s="35"/>
      <c r="M41" s="23"/>
      <c r="Q41" s="22"/>
    </row>
    <row r="42" spans="2:17" ht="16.5" thickBot="1" x14ac:dyDescent="0.3">
      <c r="B42" s="23"/>
      <c r="C42" s="89" t="s">
        <v>17</v>
      </c>
      <c r="D42" s="90"/>
      <c r="E42" s="90"/>
      <c r="F42" s="91"/>
      <c r="G42" s="16"/>
      <c r="H42" s="10"/>
      <c r="I42" s="10"/>
      <c r="J42" s="35"/>
      <c r="K42" s="35" t="s">
        <v>95</v>
      </c>
      <c r="L42" s="61"/>
      <c r="M42" s="23"/>
      <c r="Q42" s="22"/>
    </row>
    <row r="43" spans="2:17" ht="15.75" x14ac:dyDescent="0.25">
      <c r="B43" s="23"/>
      <c r="C43" s="36" t="s">
        <v>23</v>
      </c>
      <c r="D43" s="37" t="s">
        <v>14</v>
      </c>
      <c r="E43" s="38">
        <v>1</v>
      </c>
      <c r="F43" s="79" t="s">
        <v>87</v>
      </c>
      <c r="G43" s="9">
        <f t="shared" si="5"/>
        <v>1</v>
      </c>
      <c r="H43" s="10">
        <f>IFERROR(VLOOKUP(F43,Table1[],2,FALSE)," ")</f>
        <v>8</v>
      </c>
      <c r="I43" s="11">
        <f t="shared" ref="I43:I45" si="7">PRODUCT(E43,H43)</f>
        <v>8</v>
      </c>
      <c r="J43" s="35"/>
      <c r="K43" s="35"/>
      <c r="L43" s="61"/>
      <c r="M43" s="23"/>
      <c r="Q43" s="22"/>
    </row>
    <row r="44" spans="2:17" ht="15.75" x14ac:dyDescent="0.25">
      <c r="B44" s="23"/>
      <c r="C44" s="6" t="s">
        <v>22</v>
      </c>
      <c r="D44" s="40" t="s">
        <v>15</v>
      </c>
      <c r="E44" s="5">
        <v>1</v>
      </c>
      <c r="F44" s="79" t="s">
        <v>85</v>
      </c>
      <c r="G44" s="9">
        <f t="shared" si="5"/>
        <v>1</v>
      </c>
      <c r="H44" s="10">
        <f>IFERROR(VLOOKUP(F44,Table1[],2,FALSE)," ")</f>
        <v>9</v>
      </c>
      <c r="I44" s="11">
        <f t="shared" si="7"/>
        <v>9</v>
      </c>
      <c r="J44" s="35"/>
      <c r="K44" s="35"/>
      <c r="L44" s="61"/>
      <c r="M44" s="23"/>
      <c r="Q44" s="22"/>
    </row>
    <row r="45" spans="2:17" ht="16.5" thickBot="1" x14ac:dyDescent="0.3">
      <c r="B45" s="23"/>
      <c r="C45" s="47" t="s">
        <v>21</v>
      </c>
      <c r="D45" s="48" t="s">
        <v>16</v>
      </c>
      <c r="E45" s="49">
        <v>1</v>
      </c>
      <c r="F45" s="132" t="s">
        <v>85</v>
      </c>
      <c r="G45" s="9">
        <f t="shared" si="5"/>
        <v>1</v>
      </c>
      <c r="H45" s="10">
        <f>IFERROR(VLOOKUP(F45,Table1[],2,FALSE)," ")</f>
        <v>9</v>
      </c>
      <c r="I45" s="11">
        <f t="shared" si="7"/>
        <v>9</v>
      </c>
      <c r="J45" s="35"/>
      <c r="K45" s="35"/>
      <c r="L45" s="61"/>
      <c r="M45" s="23"/>
      <c r="Q45" s="22"/>
    </row>
    <row r="46" spans="2:17" ht="16.5" thickBot="1" x14ac:dyDescent="0.3">
      <c r="B46" s="23"/>
      <c r="C46" s="52"/>
      <c r="D46" s="53"/>
      <c r="E46" s="1">
        <f>SUM(E36:E45)</f>
        <v>24</v>
      </c>
      <c r="F46" s="52"/>
      <c r="G46" s="1">
        <f>SUM(G36:G45)</f>
        <v>24</v>
      </c>
      <c r="H46" s="59">
        <f>SUM(H36:H45)</f>
        <v>81</v>
      </c>
      <c r="I46" s="59">
        <f>SUM(I36:I45)</f>
        <v>218</v>
      </c>
      <c r="J46" s="35"/>
      <c r="K46" s="35"/>
      <c r="L46" s="61"/>
      <c r="M46" s="23"/>
      <c r="Q46" s="22"/>
    </row>
    <row r="47" spans="2:17" ht="15.75" x14ac:dyDescent="0.25">
      <c r="B47" s="23"/>
      <c r="C47" s="86" t="s">
        <v>18</v>
      </c>
      <c r="D47" s="87"/>
      <c r="E47" s="87"/>
      <c r="F47" s="88"/>
      <c r="G47" s="62"/>
      <c r="H47" s="63"/>
      <c r="I47" s="64"/>
      <c r="J47" s="35"/>
      <c r="K47" s="35"/>
      <c r="L47" s="61"/>
      <c r="M47" s="23"/>
      <c r="Q47" s="22"/>
    </row>
    <row r="48" spans="2:17" ht="16.5" thickBot="1" x14ac:dyDescent="0.3">
      <c r="B48" s="23"/>
      <c r="C48" s="69" t="s">
        <v>6</v>
      </c>
      <c r="D48" s="70" t="s">
        <v>7</v>
      </c>
      <c r="E48" s="70" t="s">
        <v>0</v>
      </c>
      <c r="F48" s="60" t="s">
        <v>45</v>
      </c>
      <c r="G48" s="16" t="s">
        <v>81</v>
      </c>
      <c r="H48" s="29" t="s">
        <v>1</v>
      </c>
      <c r="I48" s="28" t="s">
        <v>20</v>
      </c>
      <c r="J48" s="35"/>
      <c r="K48" s="35"/>
      <c r="L48" s="61"/>
      <c r="M48" s="23"/>
      <c r="Q48" s="22"/>
    </row>
    <row r="49" spans="2:17" ht="15.75" x14ac:dyDescent="0.25">
      <c r="B49" s="23"/>
      <c r="C49" s="36" t="s">
        <v>46</v>
      </c>
      <c r="D49" s="37" t="s">
        <v>47</v>
      </c>
      <c r="E49" s="38">
        <v>3</v>
      </c>
      <c r="F49" s="78" t="s">
        <v>85</v>
      </c>
      <c r="G49" s="9">
        <f t="shared" ref="G49:G53" si="8">IF(AND(F49="u",F49="U"),0,E49)</f>
        <v>3</v>
      </c>
      <c r="H49" s="10">
        <f>IFERROR(VLOOKUP(F49,Table1[],2,FALSE)," ")</f>
        <v>9</v>
      </c>
      <c r="I49" s="11">
        <f t="shared" ref="I49:I58" si="9">PRODUCT(E49,H49)</f>
        <v>27</v>
      </c>
      <c r="J49" s="35"/>
      <c r="K49" s="35"/>
      <c r="L49" s="61"/>
      <c r="M49" s="23"/>
      <c r="Q49" s="22"/>
    </row>
    <row r="50" spans="2:17" ht="15.75" x14ac:dyDescent="0.25">
      <c r="B50" s="23"/>
      <c r="C50" s="6" t="s">
        <v>48</v>
      </c>
      <c r="D50" s="40" t="s">
        <v>49</v>
      </c>
      <c r="E50" s="5">
        <v>3</v>
      </c>
      <c r="F50" s="79" t="s">
        <v>85</v>
      </c>
      <c r="G50" s="9">
        <f t="shared" si="8"/>
        <v>3</v>
      </c>
      <c r="H50" s="10">
        <f>IFERROR(VLOOKUP(F50,Table1[],2,FALSE)," ")</f>
        <v>9</v>
      </c>
      <c r="I50" s="11">
        <f t="shared" si="9"/>
        <v>27</v>
      </c>
      <c r="J50" s="35"/>
      <c r="K50" s="35"/>
      <c r="L50" s="61"/>
      <c r="M50" s="23"/>
      <c r="Q50" s="22"/>
    </row>
    <row r="51" spans="2:17" ht="15.75" x14ac:dyDescent="0.25">
      <c r="B51" s="23"/>
      <c r="C51" s="6" t="s">
        <v>50</v>
      </c>
      <c r="D51" s="40" t="s">
        <v>51</v>
      </c>
      <c r="E51" s="5">
        <v>3</v>
      </c>
      <c r="F51" s="79" t="s">
        <v>85</v>
      </c>
      <c r="G51" s="9">
        <f t="shared" si="8"/>
        <v>3</v>
      </c>
      <c r="H51" s="10">
        <f>IFERROR(VLOOKUP(F51,Table1[],2,FALSE)," ")</f>
        <v>9</v>
      </c>
      <c r="I51" s="11">
        <f t="shared" si="9"/>
        <v>27</v>
      </c>
      <c r="J51" s="35"/>
      <c r="K51" s="35"/>
      <c r="L51" s="61"/>
      <c r="M51" s="23"/>
      <c r="Q51" s="22"/>
    </row>
    <row r="52" spans="2:17" ht="15.75" x14ac:dyDescent="0.25">
      <c r="B52" s="23"/>
      <c r="C52" s="6" t="s">
        <v>52</v>
      </c>
      <c r="D52" s="40" t="s">
        <v>53</v>
      </c>
      <c r="E52" s="5">
        <v>3</v>
      </c>
      <c r="F52" s="79" t="s">
        <v>83</v>
      </c>
      <c r="G52" s="9">
        <f t="shared" si="8"/>
        <v>3</v>
      </c>
      <c r="H52" s="10">
        <f>IFERROR(VLOOKUP(F52,Table1[],2,FALSE)," ")</f>
        <v>10</v>
      </c>
      <c r="I52" s="11">
        <f t="shared" si="9"/>
        <v>30</v>
      </c>
      <c r="J52" s="35"/>
      <c r="K52" s="35"/>
      <c r="L52" s="61"/>
      <c r="M52" s="23"/>
      <c r="Q52" s="22"/>
    </row>
    <row r="53" spans="2:17" ht="16.5" thickBot="1" x14ac:dyDescent="0.3">
      <c r="B53" s="23"/>
      <c r="C53" s="42" t="s">
        <v>54</v>
      </c>
      <c r="D53" s="43" t="s">
        <v>55</v>
      </c>
      <c r="E53" s="44">
        <v>3</v>
      </c>
      <c r="F53" s="80" t="s">
        <v>85</v>
      </c>
      <c r="G53" s="9">
        <f t="shared" si="8"/>
        <v>3</v>
      </c>
      <c r="H53" s="10">
        <f>IFERROR(VLOOKUP(F53,Table1[],2,FALSE)," ")</f>
        <v>9</v>
      </c>
      <c r="I53" s="11">
        <f t="shared" si="9"/>
        <v>27</v>
      </c>
      <c r="J53" s="35"/>
      <c r="K53" s="35"/>
      <c r="L53" s="61"/>
      <c r="M53" s="23"/>
      <c r="Q53" s="22"/>
    </row>
    <row r="54" spans="2:17" ht="16.5" thickBot="1" x14ac:dyDescent="0.3">
      <c r="B54" s="23"/>
      <c r="C54" s="89" t="s">
        <v>17</v>
      </c>
      <c r="D54" s="90"/>
      <c r="E54" s="90"/>
      <c r="F54" s="91"/>
      <c r="G54" s="16"/>
      <c r="H54" s="10"/>
      <c r="I54" s="10"/>
      <c r="J54" s="35"/>
      <c r="K54" s="35"/>
      <c r="L54" s="61"/>
      <c r="M54" s="23"/>
      <c r="Q54" s="22"/>
    </row>
    <row r="55" spans="2:17" ht="15.75" x14ac:dyDescent="0.25">
      <c r="B55" s="23"/>
      <c r="C55" s="36" t="s">
        <v>56</v>
      </c>
      <c r="D55" s="37" t="s">
        <v>57</v>
      </c>
      <c r="E55" s="38">
        <v>1</v>
      </c>
      <c r="F55" s="79" t="s">
        <v>85</v>
      </c>
      <c r="G55" s="9">
        <f t="shared" ref="G55:G58" si="10">IF(AND(F55="u",F55="U"),0,E55)</f>
        <v>1</v>
      </c>
      <c r="H55" s="10">
        <f>IFERROR(VLOOKUP(F55,Table1[],2,FALSE)," ")</f>
        <v>9</v>
      </c>
      <c r="I55" s="11">
        <f t="shared" si="9"/>
        <v>9</v>
      </c>
      <c r="J55" s="35"/>
      <c r="K55" s="35"/>
      <c r="L55" s="61"/>
      <c r="M55" s="23"/>
      <c r="Q55" s="22"/>
    </row>
    <row r="56" spans="2:17" ht="15.75" x14ac:dyDescent="0.25">
      <c r="B56" s="23"/>
      <c r="C56" s="6" t="s">
        <v>58</v>
      </c>
      <c r="D56" s="40" t="s">
        <v>59</v>
      </c>
      <c r="E56" s="5">
        <v>1</v>
      </c>
      <c r="F56" s="79" t="s">
        <v>83</v>
      </c>
      <c r="G56" s="9">
        <f t="shared" si="10"/>
        <v>1</v>
      </c>
      <c r="H56" s="10">
        <f>IFERROR(VLOOKUP(F56,Table1[],2,FALSE)," ")</f>
        <v>10</v>
      </c>
      <c r="I56" s="11">
        <f t="shared" si="9"/>
        <v>10</v>
      </c>
      <c r="J56" s="35"/>
      <c r="K56" s="23"/>
      <c r="L56" s="65"/>
      <c r="M56" s="23"/>
      <c r="Q56" s="22"/>
    </row>
    <row r="57" spans="2:17" ht="31.5" x14ac:dyDescent="0.25">
      <c r="B57" s="23"/>
      <c r="C57" s="6" t="s">
        <v>60</v>
      </c>
      <c r="D57" s="7" t="s">
        <v>61</v>
      </c>
      <c r="E57" s="5">
        <v>1</v>
      </c>
      <c r="F57" s="79" t="s">
        <v>83</v>
      </c>
      <c r="G57" s="9">
        <f t="shared" si="10"/>
        <v>1</v>
      </c>
      <c r="H57" s="10">
        <f>IFERROR(VLOOKUP(F57,Table1[],2,FALSE)," ")</f>
        <v>10</v>
      </c>
      <c r="I57" s="11">
        <f t="shared" si="9"/>
        <v>10</v>
      </c>
      <c r="J57" s="35"/>
      <c r="K57" s="23"/>
      <c r="L57" s="65"/>
      <c r="M57" s="23"/>
      <c r="Q57" s="22"/>
    </row>
    <row r="58" spans="2:17" ht="16.5" thickBot="1" x14ac:dyDescent="0.3">
      <c r="B58" s="23"/>
      <c r="C58" s="47" t="s">
        <v>62</v>
      </c>
      <c r="D58" s="48" t="s">
        <v>63</v>
      </c>
      <c r="E58" s="49">
        <v>1</v>
      </c>
      <c r="F58" s="132" t="s">
        <v>87</v>
      </c>
      <c r="G58" s="9">
        <f t="shared" si="10"/>
        <v>1</v>
      </c>
      <c r="H58" s="10">
        <f>IFERROR(VLOOKUP(F58,Table1[],2,FALSE)," ")</f>
        <v>8</v>
      </c>
      <c r="I58" s="11">
        <f t="shared" si="9"/>
        <v>8</v>
      </c>
      <c r="J58" s="35"/>
      <c r="K58" s="23"/>
      <c r="L58" s="65"/>
      <c r="M58" s="23"/>
      <c r="Q58" s="22"/>
    </row>
    <row r="59" spans="2:17" ht="16.5" thickBot="1" x14ac:dyDescent="0.3">
      <c r="B59" s="23"/>
      <c r="C59" s="35"/>
      <c r="D59" s="53"/>
      <c r="E59" s="1">
        <f>SUM(E49:E58)</f>
        <v>19</v>
      </c>
      <c r="F59" s="66"/>
      <c r="G59" s="1">
        <f>SUM(G49:G58)</f>
        <v>19</v>
      </c>
      <c r="H59" s="59">
        <f>SUM(H49:H58)</f>
        <v>83</v>
      </c>
      <c r="I59" s="59">
        <f>SUM(I49:I58)</f>
        <v>175</v>
      </c>
      <c r="J59" s="35"/>
      <c r="K59" s="23"/>
      <c r="L59" s="65"/>
      <c r="M59" s="23"/>
      <c r="Q59" s="22"/>
    </row>
    <row r="60" spans="2:17" ht="15.75" x14ac:dyDescent="0.25">
      <c r="B60" s="23"/>
      <c r="C60" s="86" t="s">
        <v>112</v>
      </c>
      <c r="D60" s="87"/>
      <c r="E60" s="87"/>
      <c r="F60" s="88"/>
      <c r="G60" s="62"/>
      <c r="H60" s="63"/>
      <c r="I60" s="64"/>
      <c r="J60" s="23"/>
      <c r="K60" s="23"/>
      <c r="L60" s="65"/>
      <c r="M60" s="23"/>
      <c r="Q60" s="22"/>
    </row>
    <row r="61" spans="2:17" ht="16.5" thickBot="1" x14ac:dyDescent="0.3">
      <c r="C61" s="69" t="s">
        <v>6</v>
      </c>
      <c r="D61" s="70" t="s">
        <v>7</v>
      </c>
      <c r="E61" s="70" t="s">
        <v>0</v>
      </c>
      <c r="F61" s="60" t="s">
        <v>45</v>
      </c>
      <c r="G61" s="16" t="s">
        <v>81</v>
      </c>
      <c r="H61" s="29" t="s">
        <v>1</v>
      </c>
      <c r="I61" s="28" t="s">
        <v>20</v>
      </c>
      <c r="L61" s="8"/>
      <c r="O61" s="20"/>
      <c r="Q61" s="22"/>
    </row>
    <row r="62" spans="2:17" ht="15.75" x14ac:dyDescent="0.25">
      <c r="C62" s="36" t="s">
        <v>96</v>
      </c>
      <c r="D62" s="37" t="s">
        <v>97</v>
      </c>
      <c r="E62" s="38">
        <v>3</v>
      </c>
      <c r="F62" s="79"/>
      <c r="G62" s="9">
        <f t="shared" ref="G62:G66" si="11">IF(AND(F62="u",F62="U"),0,E62)</f>
        <v>3</v>
      </c>
      <c r="H62" s="10" t="str">
        <f>IFERROR(VLOOKUP(F62,Table1[],2,FALSE)," ")</f>
        <v xml:space="preserve"> </v>
      </c>
      <c r="I62" s="11">
        <f t="shared" ref="I62:I66" si="12">PRODUCT(E62,H62)</f>
        <v>3</v>
      </c>
      <c r="Q62" s="22"/>
    </row>
    <row r="63" spans="2:17" ht="15.75" x14ac:dyDescent="0.25">
      <c r="C63" s="6" t="s">
        <v>98</v>
      </c>
      <c r="D63" s="40" t="s">
        <v>99</v>
      </c>
      <c r="E63" s="5">
        <v>3</v>
      </c>
      <c r="F63" s="79"/>
      <c r="G63" s="9">
        <f t="shared" si="11"/>
        <v>3</v>
      </c>
      <c r="H63" s="10" t="str">
        <f>IFERROR(VLOOKUP(F63,Table1[],2,FALSE)," ")</f>
        <v xml:space="preserve"> </v>
      </c>
      <c r="I63" s="11">
        <f t="shared" si="12"/>
        <v>3</v>
      </c>
      <c r="Q63" s="22"/>
    </row>
    <row r="64" spans="2:17" ht="15.75" x14ac:dyDescent="0.25">
      <c r="C64" s="6" t="s">
        <v>100</v>
      </c>
      <c r="D64" s="40" t="s">
        <v>101</v>
      </c>
      <c r="E64" s="5">
        <v>3</v>
      </c>
      <c r="F64" s="79"/>
      <c r="G64" s="9">
        <f t="shared" si="11"/>
        <v>3</v>
      </c>
      <c r="H64" s="10" t="str">
        <f>IFERROR(VLOOKUP(F64,Table1[],2,FALSE)," ")</f>
        <v xml:space="preserve"> </v>
      </c>
      <c r="I64" s="11">
        <f t="shared" si="12"/>
        <v>3</v>
      </c>
      <c r="L64" s="8"/>
      <c r="O64" s="20"/>
      <c r="Q64" s="22"/>
    </row>
    <row r="65" spans="1:17" ht="15.75" x14ac:dyDescent="0.25">
      <c r="C65" s="6" t="s">
        <v>113</v>
      </c>
      <c r="D65" s="40" t="s">
        <v>114</v>
      </c>
      <c r="E65" s="5">
        <v>3</v>
      </c>
      <c r="F65" s="79"/>
      <c r="G65" s="9">
        <f t="shared" si="11"/>
        <v>3</v>
      </c>
      <c r="H65" s="10" t="str">
        <f>IFERROR(VLOOKUP(F65,Table1[],2,FALSE)," ")</f>
        <v xml:space="preserve"> </v>
      </c>
      <c r="I65" s="11">
        <f t="shared" si="12"/>
        <v>3</v>
      </c>
      <c r="L65" s="8"/>
      <c r="O65" s="20"/>
      <c r="Q65" s="22"/>
    </row>
    <row r="66" spans="1:17" ht="16.5" thickBot="1" x14ac:dyDescent="0.3">
      <c r="C66" s="42" t="s">
        <v>102</v>
      </c>
      <c r="D66" s="43" t="s">
        <v>103</v>
      </c>
      <c r="E66" s="44">
        <v>3</v>
      </c>
      <c r="F66" s="79"/>
      <c r="G66" s="9">
        <f t="shared" si="11"/>
        <v>3</v>
      </c>
      <c r="H66" s="10" t="str">
        <f>IFERROR(VLOOKUP(F66,Table1[],2,FALSE)," ")</f>
        <v xml:space="preserve"> </v>
      </c>
      <c r="I66" s="11">
        <f t="shared" si="12"/>
        <v>3</v>
      </c>
      <c r="Q66" s="22"/>
    </row>
    <row r="67" spans="1:17" ht="16.5" thickBot="1" x14ac:dyDescent="0.3">
      <c r="C67" s="89" t="s">
        <v>17</v>
      </c>
      <c r="D67" s="90"/>
      <c r="E67" s="90"/>
      <c r="F67" s="91"/>
      <c r="G67" s="16"/>
      <c r="H67" s="10"/>
      <c r="I67" s="10"/>
      <c r="Q67" s="22"/>
    </row>
    <row r="68" spans="1:17" ht="15.75" x14ac:dyDescent="0.25">
      <c r="C68" s="36" t="s">
        <v>104</v>
      </c>
      <c r="D68" s="37" t="s">
        <v>105</v>
      </c>
      <c r="E68" s="38">
        <v>1</v>
      </c>
      <c r="F68" s="79"/>
      <c r="G68" s="9">
        <f t="shared" ref="G68:G71" si="13">IF(AND(F68="u",F68="U"),0,E68)</f>
        <v>1</v>
      </c>
      <c r="H68" s="10" t="str">
        <f>IFERROR(VLOOKUP(F68,Table1[],2,FALSE)," ")</f>
        <v xml:space="preserve"> </v>
      </c>
      <c r="I68" s="11">
        <f t="shared" ref="I68:I71" si="14">PRODUCT(E68,H68)</f>
        <v>1</v>
      </c>
      <c r="Q68" s="22"/>
    </row>
    <row r="69" spans="1:17" ht="15.75" x14ac:dyDescent="0.25">
      <c r="C69" s="6" t="s">
        <v>106</v>
      </c>
      <c r="D69" s="40" t="s">
        <v>107</v>
      </c>
      <c r="E69" s="5">
        <v>1</v>
      </c>
      <c r="F69" s="79"/>
      <c r="G69" s="9">
        <f t="shared" si="13"/>
        <v>1</v>
      </c>
      <c r="H69" s="10" t="str">
        <f>IFERROR(VLOOKUP(F69,Table1[],2,FALSE)," ")</f>
        <v xml:space="preserve"> </v>
      </c>
      <c r="I69" s="11">
        <f t="shared" si="14"/>
        <v>1</v>
      </c>
      <c r="Q69" s="22"/>
    </row>
    <row r="70" spans="1:17" ht="31.5" x14ac:dyDescent="0.25">
      <c r="C70" s="6" t="s">
        <v>108</v>
      </c>
      <c r="D70" s="7" t="s">
        <v>109</v>
      </c>
      <c r="E70" s="5">
        <v>1</v>
      </c>
      <c r="F70" s="79"/>
      <c r="G70" s="9">
        <f t="shared" si="13"/>
        <v>1</v>
      </c>
      <c r="H70" s="10" t="str">
        <f>IFERROR(VLOOKUP(F70,Table1[],2,FALSE)," ")</f>
        <v xml:space="preserve"> </v>
      </c>
      <c r="I70" s="11">
        <f t="shared" si="14"/>
        <v>1</v>
      </c>
      <c r="L70" s="8"/>
      <c r="Q70" s="22"/>
    </row>
    <row r="71" spans="1:17" ht="16.5" thickBot="1" x14ac:dyDescent="0.3">
      <c r="C71" s="47" t="s">
        <v>110</v>
      </c>
      <c r="D71" s="48" t="s">
        <v>111</v>
      </c>
      <c r="E71" s="49">
        <v>1</v>
      </c>
      <c r="F71" s="132"/>
      <c r="G71" s="9">
        <f t="shared" si="13"/>
        <v>1</v>
      </c>
      <c r="H71" s="10" t="str">
        <f>IFERROR(VLOOKUP(F71,Table1[],2,FALSE)," ")</f>
        <v xml:space="preserve"> </v>
      </c>
      <c r="I71" s="11">
        <f t="shared" si="14"/>
        <v>1</v>
      </c>
      <c r="Q71" s="22"/>
    </row>
    <row r="72" spans="1:17" ht="15.75" x14ac:dyDescent="0.25">
      <c r="C72" s="35"/>
      <c r="D72" s="53"/>
      <c r="E72" s="1">
        <f>SUM(E62:E71)</f>
        <v>19</v>
      </c>
      <c r="F72" s="66"/>
      <c r="G72" s="1">
        <f>SUM(G62:G71)</f>
        <v>19</v>
      </c>
      <c r="H72" s="59">
        <f>SUM(H62:H71)</f>
        <v>0</v>
      </c>
      <c r="I72" s="59">
        <f>SUM(I62:I71)</f>
        <v>19</v>
      </c>
      <c r="Q72" s="22"/>
    </row>
    <row r="73" spans="1:17" ht="15.75" x14ac:dyDescent="0.2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65"/>
      <c r="M73" s="23"/>
      <c r="Q73" s="22"/>
    </row>
    <row r="74" spans="1:17" x14ac:dyDescent="0.25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8"/>
      <c r="M74" s="67"/>
      <c r="N74" s="67"/>
      <c r="O74" s="67"/>
      <c r="P74" s="67"/>
      <c r="Q74" s="67"/>
    </row>
    <row r="76" spans="1:17" x14ac:dyDescent="0.25">
      <c r="L76" s="8"/>
    </row>
    <row r="77" spans="1:17" x14ac:dyDescent="0.25">
      <c r="L77" s="8"/>
    </row>
    <row r="78" spans="1:17" x14ac:dyDescent="0.25">
      <c r="L78" s="8"/>
    </row>
    <row r="79" spans="1:17" ht="15" customHeight="1" x14ac:dyDescent="0.25">
      <c r="L79" s="8"/>
    </row>
    <row r="80" spans="1:17" ht="15" customHeight="1" x14ac:dyDescent="0.25">
      <c r="L80" s="8"/>
    </row>
    <row r="81" s="8" customFormat="1" ht="15" customHeight="1" x14ac:dyDescent="0.25"/>
    <row r="82" s="8" customFormat="1" ht="15" customHeight="1" x14ac:dyDescent="0.25"/>
    <row r="83" s="8" customFormat="1" ht="15" customHeight="1" x14ac:dyDescent="0.25"/>
    <row r="84" s="8" customFormat="1" ht="15" customHeigh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</sheetData>
  <protectedRanges>
    <protectedRange sqref="F49:F53 F55:F58 F62:F66 F68:F71" name="SEM 4"/>
    <protectedRange sqref="F29:G29 F17:G20 G24:G28 G31:G32 G36:G41 G43:G45 G49:G53 G55:G58 F11:G15 G62:G66 G68:G71" name="SEM 1"/>
    <protectedRange sqref="F24:F28 F31:F32" name="SEM 2"/>
    <protectedRange sqref="F36:F41 F43:F45" name="SEM 3"/>
  </protectedRanges>
  <mergeCells count="20">
    <mergeCell ref="G15:I16"/>
    <mergeCell ref="K17:K18"/>
    <mergeCell ref="L17:L18"/>
    <mergeCell ref="C22:F22"/>
    <mergeCell ref="A1:A6"/>
    <mergeCell ref="K20:L20"/>
    <mergeCell ref="C60:F60"/>
    <mergeCell ref="C67:F67"/>
    <mergeCell ref="K10:L10"/>
    <mergeCell ref="C9:F9"/>
    <mergeCell ref="C8:F8"/>
    <mergeCell ref="C54:F54"/>
    <mergeCell ref="C42:F42"/>
    <mergeCell ref="C34:F34"/>
    <mergeCell ref="C47:F47"/>
    <mergeCell ref="B4:Q6"/>
    <mergeCell ref="B1:Q3"/>
    <mergeCell ref="C15:F16"/>
    <mergeCell ref="C29:F30"/>
    <mergeCell ref="G29:I30"/>
  </mergeCells>
  <conditionalFormatting sqref="L21:L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type the grade" sqref="G11:G14 F12:F14" xr:uid="{00000000-0002-0000-0000-000000000000}"/>
    <dataValidation allowBlank="1" showInputMessage="1" showErrorMessage="1" promptTitle="Grade" prompt="Enter your grade here" sqref="F11" xr:uid="{B6F78808-330E-46DC-A0DA-DF6973E7B90B}"/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837C8-101E-4950-8714-7C601CF66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CGPA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Logeshkumar S</dc:creator>
  <cp:lastModifiedBy>Logesh</cp:lastModifiedBy>
  <dcterms:created xsi:type="dcterms:W3CDTF">2021-06-04T06:21:55Z</dcterms:created>
  <dcterms:modified xsi:type="dcterms:W3CDTF">2022-03-12T17:24:11Z</dcterms:modified>
</cp:coreProperties>
</file>