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xr:revisionPtr revIDLastSave="0" documentId="13_ncr:1_{B5836D0D-3794-42E5-A9E0-8EB373304D51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ashboard" sheetId="4" r:id="rId1"/>
    <sheet name="Master_data" sheetId="2" r:id="rId2"/>
  </sheets>
  <definedNames>
    <definedName name="_xlnm._FilterDatabase" localSheetId="1" hidden="1">Master_data!$O$7:$O$61</definedName>
    <definedName name="_xlnm.Criteria" localSheetId="1">Master_data!$O$8:$O$55</definedName>
    <definedName name="NAME">Master_data!$C$8:$C$55</definedName>
    <definedName name="_xlnm.Print_Area" localSheetId="0">Dashboard!$A$1:$N$31</definedName>
    <definedName name="_xlnm.Print_Area" localSheetId="1">Master_data!$A$6:$O$56</definedName>
    <definedName name="REGISTER_NO">Master_data!$B$8:$B$55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6" i="2" l="1"/>
  <c r="M56" i="2" a="1"/>
  <c r="M56" i="2" s="1"/>
  <c r="L56" i="2" a="1"/>
  <c r="L56" i="2" s="1"/>
  <c r="K56" i="2" a="1"/>
  <c r="K56" i="2" s="1"/>
  <c r="J56" i="2" a="1"/>
  <c r="J56" i="2" s="1"/>
  <c r="I56" i="2" a="1"/>
  <c r="I56" i="2" s="1"/>
  <c r="H56" i="2" a="1"/>
  <c r="H56" i="2" s="1"/>
  <c r="G56" i="2" a="1"/>
  <c r="G56" i="2" s="1"/>
  <c r="F56" i="2" a="1"/>
  <c r="F56" i="2" s="1"/>
  <c r="D56" i="2" a="1"/>
  <c r="D56" i="2" s="1"/>
  <c r="E56" i="2" a="1"/>
  <c r="E56" i="2" s="1"/>
  <c r="N9" i="2" l="1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8" i="2"/>
  <c r="D59" i="2"/>
  <c r="F20" i="4" l="1"/>
  <c r="G20" i="4" s="1"/>
  <c r="H20" i="4" s="1"/>
  <c r="F21" i="4"/>
  <c r="G21" i="4" s="1"/>
  <c r="H21" i="4" s="1"/>
  <c r="F9" i="4"/>
  <c r="F25" i="4"/>
  <c r="F17" i="4"/>
  <c r="G17" i="4" s="1"/>
  <c r="H17" i="4" s="1"/>
  <c r="F18" i="4"/>
  <c r="G18" i="4" s="1"/>
  <c r="H18" i="4" s="1"/>
  <c r="F23" i="4"/>
  <c r="G23" i="4" s="1"/>
  <c r="H23" i="4" s="1"/>
  <c r="F19" i="4"/>
  <c r="G19" i="4" s="1"/>
  <c r="H19" i="4" s="1"/>
  <c r="F22" i="4"/>
  <c r="G22" i="4" s="1"/>
  <c r="H22" i="4" s="1"/>
  <c r="F24" i="4"/>
  <c r="G24" i="4" s="1"/>
  <c r="H24" i="4" s="1"/>
  <c r="D60" i="2"/>
  <c r="F10" i="4" s="1"/>
  <c r="F11" i="4" l="1"/>
  <c r="G25" i="4"/>
  <c r="H25" i="4" s="1"/>
  <c r="F12" i="4"/>
  <c r="O4" i="2" l="1"/>
  <c r="D4" i="2"/>
  <c r="G4" i="2"/>
  <c r="K4" i="2"/>
  <c r="F4" i="2"/>
  <c r="J4" i="2"/>
  <c r="H4" i="2"/>
  <c r="L4" i="2"/>
  <c r="E4" i="2"/>
  <c r="I4" i="2"/>
  <c r="M4" i="2"/>
  <c r="N4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Thermal Engineering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Strength of Materials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Engineering Materials and Metallurgy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Object Oriented Programming for Mechanical Engineering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Kinematics of Machines</t>
        </r>
      </text>
    </comment>
    <comment ref="I3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Thermal Engineering Laboratory</t>
        </r>
      </text>
    </comment>
    <comment ref="J3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Strength of Materials Laboratory</t>
        </r>
      </text>
    </comment>
    <comment ref="K3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Object Oriented Programming Laboratory for Mechanical Engineering</t>
        </r>
      </text>
    </comment>
    <comment ref="L3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Soft Skills and Aptitude - II</t>
        </r>
      </text>
    </comment>
    <comment ref="M3" authorId="0" shapeId="0" xr:uid="{F51D18ED-DD0B-401E-B754-D0B2F27E34F1}">
      <text>
        <r>
          <rPr>
            <b/>
            <sz val="9"/>
            <color indexed="81"/>
            <rFont val="Tahoma"/>
            <family val="2"/>
          </rPr>
          <t>Essense of Indian Traditional Knowledge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7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Thermal Engineering</t>
        </r>
      </text>
    </comment>
    <comment ref="E7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Strength of Materials</t>
        </r>
      </text>
    </comment>
    <comment ref="F7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Engineering Materials and Metallurgy</t>
        </r>
      </text>
    </comment>
    <comment ref="G7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Object Oriented Programming for Mechanical Engineering</t>
        </r>
      </text>
    </comment>
    <comment ref="H7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Kinematics of Machines</t>
        </r>
      </text>
    </comment>
    <comment ref="I7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Thermal Engineering Laboratory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7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Strength of Materials Laboratory</t>
        </r>
      </text>
    </comment>
    <comment ref="K7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Object Oriented Programming Laboratory for Mechanical Engineering</t>
        </r>
      </text>
    </comment>
    <comment ref="L7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Soft Skills and Aptitude - II</t>
        </r>
      </text>
    </comment>
    <comment ref="M7" authorId="0" shapeId="0" xr:uid="{D4B5A63B-7732-42D3-B998-CDAF392075C7}">
      <text>
        <r>
          <rPr>
            <b/>
            <sz val="9"/>
            <color indexed="81"/>
            <rFont val="Tahoma"/>
            <family val="2"/>
          </rPr>
          <t>Essense of Indian Traditional Knowledge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<sst xmlns="http://schemas.openxmlformats.org/spreadsheetml/2006/main" count="603" uniqueCount="100">
  <si>
    <t>SL. NO</t>
  </si>
  <si>
    <t>NAME</t>
  </si>
  <si>
    <t>U19ME401</t>
  </si>
  <si>
    <t>U19ME402</t>
  </si>
  <si>
    <t>U19ME403</t>
  </si>
  <si>
    <t>U19ME404</t>
  </si>
  <si>
    <t>U19ME405</t>
  </si>
  <si>
    <t>U19ME406</t>
  </si>
  <si>
    <t>U19ME407</t>
  </si>
  <si>
    <t>U19ME408</t>
  </si>
  <si>
    <t>U19GE401</t>
  </si>
  <si>
    <t>PENDING FEE</t>
  </si>
  <si>
    <t>Number of Arrears</t>
  </si>
  <si>
    <t>STUDENTS APPEARED</t>
  </si>
  <si>
    <t>SUDENTS WITH NIL ARREARS</t>
  </si>
  <si>
    <t>STUDENTS WITH ARREARS</t>
  </si>
  <si>
    <t>PASS PERCENTAGE</t>
  </si>
  <si>
    <t>SUBJECT CODE</t>
  </si>
  <si>
    <t>SUBJECT NAME</t>
  </si>
  <si>
    <t>% of Pass</t>
  </si>
  <si>
    <t>NIL ARREAR</t>
  </si>
  <si>
    <t>TOTAL APPEARED</t>
  </si>
  <si>
    <t>Thermal Engineering</t>
  </si>
  <si>
    <t>Strength of Materials</t>
  </si>
  <si>
    <t>Engineering Materials and Metallurgy</t>
  </si>
  <si>
    <t>Object Oriented Programming for Mechanical Engineering</t>
  </si>
  <si>
    <t>Kinematics of Machines</t>
  </si>
  <si>
    <t>Thermal Engineering Laboratory</t>
  </si>
  <si>
    <t>Strength of Materials Laboratory</t>
  </si>
  <si>
    <t>Object Oriented Programming Laboratory for Mechanical Engineering</t>
  </si>
  <si>
    <t>Soft Skills and Aptitude - II</t>
  </si>
  <si>
    <t>REGISTER_NO</t>
  </si>
  <si>
    <t>MECHANICAL B - SEMESTER 4_RESULT ANALYSIS</t>
  </si>
  <si>
    <t>Result Published</t>
  </si>
  <si>
    <t>Subject Wise Mark Analysis</t>
  </si>
  <si>
    <t>Mark Analysis</t>
  </si>
  <si>
    <t>ARREARS</t>
  </si>
  <si>
    <t>Students Appeared</t>
  </si>
  <si>
    <t>Students Passed</t>
  </si>
  <si>
    <t>A</t>
  </si>
  <si>
    <t>U</t>
  </si>
  <si>
    <t>B+</t>
  </si>
  <si>
    <t>A+</t>
  </si>
  <si>
    <t>U19GE403</t>
  </si>
  <si>
    <t>O</t>
  </si>
  <si>
    <t>WH</t>
  </si>
  <si>
    <t>B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</si>
  <si>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</si>
  <si>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</si>
  <si>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</si>
  <si>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</si>
  <si>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</si>
  <si>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</si>
  <si>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</si>
  <si>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</si>
  <si>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</si>
  <si>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</si>
  <si>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</si>
  <si>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</si>
  <si>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Name 13</t>
  </si>
  <si>
    <t>Name 14</t>
  </si>
  <si>
    <t>Name 15</t>
  </si>
  <si>
    <t>Name 16</t>
  </si>
  <si>
    <t>Name 17</t>
  </si>
  <si>
    <t>Name 18</t>
  </si>
  <si>
    <t>Name 19</t>
  </si>
  <si>
    <t>Name 20</t>
  </si>
  <si>
    <t>Name 21</t>
  </si>
  <si>
    <t>Name 22</t>
  </si>
  <si>
    <t>Name 23</t>
  </si>
  <si>
    <t>Name 24</t>
  </si>
  <si>
    <t>Name 25</t>
  </si>
  <si>
    <t>Name 26</t>
  </si>
  <si>
    <t>Name 27</t>
  </si>
  <si>
    <t>Name 28</t>
  </si>
  <si>
    <t>Name 29</t>
  </si>
  <si>
    <t>Name 30</t>
  </si>
  <si>
    <t>Name 31</t>
  </si>
  <si>
    <t>Name 32</t>
  </si>
  <si>
    <t>Name 33</t>
  </si>
  <si>
    <t>Name 34</t>
  </si>
  <si>
    <t>Name 35</t>
  </si>
  <si>
    <t>Name 36</t>
  </si>
  <si>
    <t>Name 37</t>
  </si>
  <si>
    <t>Name 38</t>
  </si>
  <si>
    <t>Name 39</t>
  </si>
  <si>
    <t>Name 40</t>
  </si>
  <si>
    <t>Name 41</t>
  </si>
  <si>
    <t>Name 42</t>
  </si>
  <si>
    <t>Name 43</t>
  </si>
  <si>
    <t>Name 44</t>
  </si>
  <si>
    <t>Name 45</t>
  </si>
  <si>
    <t>Name 46</t>
  </si>
  <si>
    <t>Name 47</t>
  </si>
  <si>
    <t>Name 48</t>
  </si>
  <si>
    <t xml:space="preserve"> College of Technology</t>
  </si>
  <si>
    <t>Mark Analysis -Department of Mechanical Engineering - Semester 4 (2019-2023)</t>
  </si>
  <si>
    <t>Logo of College</t>
  </si>
  <si>
    <t>Master Data</t>
  </si>
  <si>
    <t>Total ARREARS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</si>
</sst>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 [$₹-4009]\ * #,##0_ ;_ [$₹-4009]\ * \-#,##0_ ;_ [$₹-4009]\ * &quot;-&quot;??_ ;_ @_ "/>
    <numFmt numFmtId="166" formatCode="0.0%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24"/>
      <color theme="4" tint="-0.249977111117893"/>
      <name val="Calibri"/>
      <family val="2"/>
      <scheme val="minor"/>
    </font>
    <font>
      <sz val="24"/>
      <color theme="0"/>
      <name val="Calibri"/>
      <family val="2"/>
      <scheme val="minor"/>
    </font>
    <font>
      <sz val="28"/>
      <color theme="0"/>
      <name val="Calibri"/>
      <family val="2"/>
      <scheme val="minor"/>
    </font>
    <font>
      <b/>
      <sz val="18"/>
      <color rgb="FF17970D"/>
      <name val="Calibri"/>
      <family val="2"/>
      <scheme val="minor"/>
    </font>
    <font>
      <b/>
      <sz val="15"/>
      <color rgb="FF000000"/>
      <name val="Calibri"/>
      <family val="2"/>
    </font>
    <font>
      <b/>
      <sz val="10"/>
      <color rgb="FF000000"/>
      <name val="Calibri"/>
      <family val="2"/>
    </font>
    <font>
      <b/>
      <sz val="16"/>
      <color rgb="FF17970D"/>
      <name val="Calibri"/>
      <family val="2"/>
    </font>
    <font>
      <b/>
      <sz val="12"/>
      <color rgb="FF00B050"/>
      <name val="Calibri"/>
      <family val="2"/>
      <scheme val="minor"/>
    </font>
    <font>
      <b/>
      <sz val="22"/>
      <color rgb="FFFFFF00"/>
      <name val="Calibri"/>
      <family val="2"/>
      <scheme val="minor"/>
    </font>
    <font>
      <b/>
      <sz val="30"/>
      <color rgb="FFF8F321"/>
      <name val="Calibri"/>
      <family val="2"/>
      <scheme val="minor"/>
    </font>
    <font>
      <b/>
      <sz val="26"/>
      <color rgb="FFFFFF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6"/>
      <name val="Aharoni"/>
      <charset val="177"/>
    </font>
    <font>
      <sz val="16"/>
      <name val="Abadi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DF7F9"/>
        <bgColor indexed="64"/>
      </patternFill>
    </fill>
    <fill>
      <patternFill patternType="solid">
        <fgColor rgb="FF224378"/>
        <bgColor indexed="64"/>
      </patternFill>
    </fill>
    <fill>
      <patternFill patternType="solid">
        <fgColor theme="4" tint="-0.249977111117893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medium">
        <color indexed="64"/>
      </right>
      <top/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 style="thin">
        <color rgb="FF224378"/>
      </right>
      <top/>
      <bottom/>
      <diagonal/>
    </border>
    <border>
      <left/>
      <right style="thin">
        <color rgb="FF224378"/>
      </right>
      <top/>
      <bottom style="thin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4" fillId="0" borderId="0" xfId="0" applyFont="1"/>
    <xf numFmtId="0" fontId="0" fillId="0" borderId="0" xfId="0" applyAlignment="1">
      <alignment horizontal="center" vertical="center"/>
    </xf>
    <xf numFmtId="0" fontId="0" fillId="3" borderId="16" xfId="0" applyNumberFormat="1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/>
    </xf>
    <xf numFmtId="0" fontId="14" fillId="0" borderId="8" xfId="0" applyFont="1" applyFill="1" applyBorder="1" applyAlignment="1">
      <alignment horizontal="center"/>
    </xf>
    <xf numFmtId="0" fontId="4" fillId="4" borderId="16" xfId="0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/>
    <xf numFmtId="0" fontId="4" fillId="0" borderId="0" xfId="0" applyFont="1" applyFill="1" applyBorder="1" applyAlignment="1" applyProtection="1">
      <alignment horizontal="center"/>
      <protection locked="0"/>
    </xf>
    <xf numFmtId="165" fontId="4" fillId="0" borderId="0" xfId="0" applyNumberFormat="1" applyFont="1" applyFill="1" applyBorder="1" applyAlignment="1" applyProtection="1">
      <alignment horizontal="left"/>
      <protection locked="0"/>
    </xf>
    <xf numFmtId="0" fontId="2" fillId="0" borderId="0" xfId="0" applyFont="1" applyFill="1" applyBorder="1"/>
    <xf numFmtId="0" fontId="4" fillId="4" borderId="16" xfId="0" applyFont="1" applyFill="1" applyBorder="1"/>
    <xf numFmtId="0" fontId="4" fillId="4" borderId="16" xfId="0" applyFont="1" applyFill="1" applyBorder="1" applyAlignment="1" applyProtection="1">
      <alignment horizontal="center"/>
      <protection locked="0"/>
    </xf>
    <xf numFmtId="0" fontId="0" fillId="0" borderId="0" xfId="0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0" borderId="0" xfId="0" applyFont="1" applyFill="1" applyBorder="1" applyAlignment="1" applyProtection="1">
      <alignment horizontal="left" vertical="center"/>
      <protection locked="0"/>
    </xf>
    <xf numFmtId="0" fontId="0" fillId="0" borderId="0" xfId="0" applyFill="1" applyBorder="1" applyAlignment="1">
      <alignment horizontal="left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0" borderId="33" xfId="0" applyFont="1" applyFill="1" applyBorder="1" applyAlignment="1">
      <alignment horizontal="left" vertical="center"/>
    </xf>
    <xf numFmtId="0" fontId="3" fillId="0" borderId="34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12" fillId="0" borderId="35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165" fontId="4" fillId="4" borderId="30" xfId="0" applyNumberFormat="1" applyFont="1" applyFill="1" applyBorder="1" applyAlignment="1" applyProtection="1">
      <alignment horizontal="left"/>
      <protection locked="0"/>
    </xf>
    <xf numFmtId="165" fontId="0" fillId="0" borderId="37" xfId="0" applyNumberFormat="1" applyBorder="1" applyAlignment="1">
      <alignment horizontal="left"/>
    </xf>
    <xf numFmtId="165" fontId="0" fillId="0" borderId="38" xfId="0" applyNumberFormat="1" applyBorder="1" applyAlignment="1">
      <alignment horizontal="left"/>
    </xf>
    <xf numFmtId="165" fontId="0" fillId="0" borderId="39" xfId="0" applyNumberFormat="1" applyBorder="1" applyAlignment="1">
      <alignment horizontal="left"/>
    </xf>
    <xf numFmtId="165" fontId="0" fillId="0" borderId="40" xfId="0" applyNumberFormat="1" applyBorder="1" applyAlignment="1">
      <alignment horizontal="left"/>
    </xf>
    <xf numFmtId="0" fontId="0" fillId="0" borderId="41" xfId="0" applyBorder="1" applyAlignment="1">
      <alignment horizontal="center"/>
    </xf>
    <xf numFmtId="0" fontId="19" fillId="0" borderId="0" xfId="0" applyFont="1" applyFill="1" applyBorder="1" applyAlignment="1">
      <alignment horizontal="left" vertical="center"/>
    </xf>
    <xf numFmtId="0" fontId="19" fillId="0" borderId="57" xfId="0" applyFont="1" applyBorder="1" applyAlignment="1">
      <alignment horizontal="center"/>
    </xf>
    <xf numFmtId="165" fontId="4" fillId="4" borderId="16" xfId="0" applyNumberFormat="1" applyFont="1" applyFill="1" applyBorder="1" applyAlignment="1" applyProtection="1">
      <alignment horizontal="left"/>
      <protection locked="0"/>
    </xf>
    <xf numFmtId="0" fontId="2" fillId="0" borderId="56" xfId="0" applyFont="1" applyBorder="1"/>
    <xf numFmtId="164" fontId="0" fillId="0" borderId="58" xfId="1" applyNumberFormat="1" applyFont="1" applyBorder="1" applyAlignment="1">
      <alignment horizontal="left" vertical="center"/>
    </xf>
    <xf numFmtId="0" fontId="0" fillId="3" borderId="46" xfId="0" applyFill="1" applyBorder="1" applyAlignment="1">
      <alignment horizontal="center" vertical="center"/>
    </xf>
    <xf numFmtId="0" fontId="4" fillId="0" borderId="55" xfId="0" applyFont="1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left" vertical="center"/>
      <protection locked="0"/>
    </xf>
    <xf numFmtId="0" fontId="0" fillId="0" borderId="11" xfId="0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12" xfId="0" applyBorder="1" applyAlignment="1" applyProtection="1">
      <alignment horizontal="left" vertical="center"/>
      <protection locked="0"/>
    </xf>
    <xf numFmtId="0" fontId="0" fillId="0" borderId="0" xfId="0" applyFill="1" applyBorder="1" applyAlignment="1" applyProtection="1">
      <alignment horizontal="left" vertical="center"/>
      <protection locked="0"/>
    </xf>
    <xf numFmtId="14" fontId="0" fillId="0" borderId="12" xfId="0" applyNumberFormat="1" applyBorder="1" applyAlignment="1" applyProtection="1">
      <alignment horizontal="left" vertical="center"/>
      <protection locked="0"/>
    </xf>
    <xf numFmtId="0" fontId="0" fillId="0" borderId="14" xfId="0" applyBorder="1" applyAlignment="1" applyProtection="1">
      <alignment horizontal="left" vertical="center"/>
      <protection locked="0"/>
    </xf>
    <xf numFmtId="0" fontId="0" fillId="0" borderId="15" xfId="0" applyBorder="1" applyAlignment="1" applyProtection="1">
      <alignment horizontal="left" vertical="center"/>
      <protection locked="0"/>
    </xf>
    <xf numFmtId="0" fontId="0" fillId="0" borderId="13" xfId="0" applyBorder="1" applyProtection="1">
      <protection locked="0"/>
    </xf>
    <xf numFmtId="0" fontId="0" fillId="0" borderId="13" xfId="0" applyFill="1" applyBorder="1" applyProtection="1">
      <protection locked="0"/>
    </xf>
    <xf numFmtId="0" fontId="5" fillId="6" borderId="0" xfId="0" applyFont="1" applyFill="1" applyBorder="1" applyAlignment="1" applyProtection="1">
      <alignment horizontal="center" vertical="center"/>
    </xf>
    <xf numFmtId="0" fontId="0" fillId="6" borderId="0" xfId="0" applyFill="1" applyBorder="1" applyProtection="1"/>
    <xf numFmtId="0" fontId="9" fillId="0" borderId="19" xfId="0" applyFont="1" applyFill="1" applyBorder="1" applyAlignment="1" applyProtection="1">
      <alignment vertical="center"/>
    </xf>
    <xf numFmtId="0" fontId="7" fillId="0" borderId="0" xfId="0" applyFont="1" applyFill="1" applyBorder="1" applyAlignment="1" applyProtection="1">
      <alignment vertical="center"/>
    </xf>
    <xf numFmtId="0" fontId="0" fillId="0" borderId="0" xfId="0" applyProtection="1"/>
    <xf numFmtId="0" fontId="9" fillId="0" borderId="20" xfId="0" applyFont="1" applyFill="1" applyBorder="1" applyAlignment="1" applyProtection="1">
      <alignment vertical="center"/>
    </xf>
    <xf numFmtId="0" fontId="9" fillId="0" borderId="22" xfId="0" applyFont="1" applyFill="1" applyBorder="1" applyAlignment="1" applyProtection="1">
      <alignment vertical="center"/>
    </xf>
    <xf numFmtId="0" fontId="8" fillId="0" borderId="19" xfId="0" applyFont="1" applyFill="1" applyBorder="1" applyAlignment="1" applyProtection="1">
      <alignment vertical="center"/>
    </xf>
    <xf numFmtId="0" fontId="8" fillId="0" borderId="20" xfId="0" applyFont="1" applyFill="1" applyBorder="1" applyAlignment="1" applyProtection="1">
      <alignment vertical="center"/>
    </xf>
    <xf numFmtId="0" fontId="8" fillId="0" borderId="22" xfId="0" applyFont="1" applyFill="1" applyBorder="1" applyAlignment="1" applyProtection="1">
      <alignment vertical="center"/>
    </xf>
    <xf numFmtId="0" fontId="0" fillId="6" borderId="54" xfId="0" applyFill="1" applyBorder="1" applyProtection="1"/>
    <xf numFmtId="0" fontId="0" fillId="0" borderId="0" xfId="0" applyFill="1" applyProtection="1"/>
    <xf numFmtId="0" fontId="0" fillId="0" borderId="0" xfId="0" applyFill="1" applyBorder="1" applyProtection="1"/>
    <xf numFmtId="0" fontId="5" fillId="0" borderId="34" xfId="0" applyFont="1" applyFill="1" applyBorder="1" applyAlignment="1" applyProtection="1">
      <alignment horizontal="center" vertical="center"/>
    </xf>
    <xf numFmtId="0" fontId="5" fillId="0" borderId="35" xfId="0" applyFont="1" applyFill="1" applyBorder="1" applyAlignment="1" applyProtection="1">
      <alignment horizontal="center" vertical="center"/>
    </xf>
    <xf numFmtId="0" fontId="0" fillId="6" borderId="23" xfId="0" applyFill="1" applyBorder="1" applyProtection="1"/>
    <xf numFmtId="0" fontId="0" fillId="6" borderId="59" xfId="0" applyFill="1" applyBorder="1" applyProtection="1"/>
    <xf numFmtId="0" fontId="5" fillId="0" borderId="50" xfId="0" applyFont="1" applyFill="1" applyBorder="1" applyAlignment="1" applyProtection="1">
      <alignment horizontal="center" vertical="center"/>
    </xf>
    <xf numFmtId="166" fontId="10" fillId="0" borderId="16" xfId="1" applyNumberFormat="1" applyFont="1" applyFill="1" applyBorder="1" applyAlignment="1" applyProtection="1">
      <alignment horizontal="center" vertical="center"/>
    </xf>
    <xf numFmtId="0" fontId="5" fillId="3" borderId="28" xfId="0" applyFont="1" applyFill="1" applyBorder="1" applyAlignment="1" applyProtection="1">
      <alignment horizontal="center" vertical="center"/>
    </xf>
    <xf numFmtId="0" fontId="5" fillId="3" borderId="16" xfId="0" applyFont="1" applyFill="1" applyBorder="1" applyAlignment="1" applyProtection="1">
      <alignment horizontal="center" vertical="center"/>
    </xf>
    <xf numFmtId="0" fontId="6" fillId="3" borderId="27" xfId="0" applyFont="1" applyFill="1" applyBorder="1" applyAlignment="1" applyProtection="1">
      <alignment horizontal="left" vertical="center"/>
    </xf>
    <xf numFmtId="0" fontId="6" fillId="3" borderId="25" xfId="0" applyFont="1" applyFill="1" applyBorder="1" applyAlignment="1" applyProtection="1">
      <alignment horizontal="center" vertical="center"/>
    </xf>
    <xf numFmtId="0" fontId="6" fillId="3" borderId="46" xfId="0" applyFont="1" applyFill="1" applyBorder="1" applyAlignment="1" applyProtection="1">
      <alignment horizontal="left" vertical="center"/>
    </xf>
    <xf numFmtId="0" fontId="6" fillId="3" borderId="16" xfId="0" applyFont="1" applyFill="1" applyBorder="1" applyAlignment="1" applyProtection="1">
      <alignment horizontal="center" vertical="center"/>
    </xf>
    <xf numFmtId="0" fontId="5" fillId="2" borderId="42" xfId="0" applyFont="1" applyFill="1" applyBorder="1" applyAlignment="1" applyProtection="1">
      <alignment horizontal="center" vertical="center"/>
    </xf>
    <xf numFmtId="0" fontId="18" fillId="2" borderId="34" xfId="0" applyFont="1" applyFill="1" applyBorder="1" applyAlignment="1" applyProtection="1">
      <alignment horizontal="left" vertical="center" wrapText="1"/>
    </xf>
    <xf numFmtId="0" fontId="11" fillId="6" borderId="43" xfId="0" applyFont="1" applyFill="1" applyBorder="1" applyAlignment="1" applyProtection="1">
      <alignment horizontal="center" vertical="center"/>
    </xf>
    <xf numFmtId="0" fontId="11" fillId="6" borderId="4" xfId="0" applyFont="1" applyFill="1" applyBorder="1" applyAlignment="1" applyProtection="1">
      <alignment horizontal="center" vertical="center" wrapText="1"/>
    </xf>
    <xf numFmtId="0" fontId="11" fillId="6" borderId="47" xfId="0" applyFont="1" applyFill="1" applyBorder="1" applyAlignment="1" applyProtection="1">
      <alignment horizontal="center" vertical="center" wrapText="1"/>
    </xf>
    <xf numFmtId="166" fontId="13" fillId="5" borderId="41" xfId="1" applyNumberFormat="1" applyFont="1" applyFill="1" applyBorder="1" applyAlignment="1" applyProtection="1">
      <alignment horizontal="center" vertical="center" wrapText="1"/>
    </xf>
    <xf numFmtId="0" fontId="5" fillId="2" borderId="32" xfId="0" applyFont="1" applyFill="1" applyBorder="1" applyAlignment="1" applyProtection="1">
      <alignment horizontal="center" vertical="center"/>
    </xf>
    <xf numFmtId="0" fontId="18" fillId="2" borderId="35" xfId="0" applyFont="1" applyFill="1" applyBorder="1" applyAlignment="1" applyProtection="1">
      <alignment horizontal="left" vertical="center" wrapText="1"/>
    </xf>
    <xf numFmtId="0" fontId="11" fillId="6" borderId="44" xfId="0" applyFont="1" applyFill="1" applyBorder="1" applyAlignment="1" applyProtection="1">
      <alignment horizontal="center" vertical="center"/>
    </xf>
    <xf numFmtId="0" fontId="11" fillId="6" borderId="2" xfId="0" applyFont="1" applyFill="1" applyBorder="1" applyAlignment="1" applyProtection="1">
      <alignment horizontal="center" vertical="center" wrapText="1"/>
    </xf>
    <xf numFmtId="0" fontId="11" fillId="6" borderId="48" xfId="0" applyFont="1" applyFill="1" applyBorder="1" applyAlignment="1" applyProtection="1">
      <alignment horizontal="center" vertical="center" wrapText="1"/>
    </xf>
    <xf numFmtId="166" fontId="13" fillId="5" borderId="35" xfId="1" applyNumberFormat="1" applyFont="1" applyFill="1" applyBorder="1" applyAlignment="1" applyProtection="1">
      <alignment horizontal="center" vertical="center" wrapText="1"/>
    </xf>
    <xf numFmtId="0" fontId="0" fillId="6" borderId="0" xfId="0" applyFill="1" applyBorder="1" applyAlignment="1" applyProtection="1">
      <alignment vertical="center"/>
    </xf>
    <xf numFmtId="0" fontId="0" fillId="6" borderId="54" xfId="0" applyFill="1" applyBorder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5" fillId="2" borderId="17" xfId="0" applyFont="1" applyFill="1" applyBorder="1" applyAlignment="1" applyProtection="1">
      <alignment horizontal="center" vertical="center"/>
    </xf>
    <xf numFmtId="0" fontId="18" fillId="2" borderId="36" xfId="0" applyFont="1" applyFill="1" applyBorder="1" applyAlignment="1" applyProtection="1">
      <alignment horizontal="left" vertical="center" wrapText="1"/>
    </xf>
    <xf numFmtId="0" fontId="11" fillId="6" borderId="45" xfId="0" applyFont="1" applyFill="1" applyBorder="1" applyAlignment="1" applyProtection="1">
      <alignment horizontal="center" vertical="center"/>
    </xf>
    <xf numFmtId="0" fontId="11" fillId="6" borderId="9" xfId="0" applyFont="1" applyFill="1" applyBorder="1" applyAlignment="1" applyProtection="1">
      <alignment horizontal="center" vertical="center" wrapText="1"/>
    </xf>
    <xf numFmtId="0" fontId="11" fillId="6" borderId="49" xfId="0" applyFont="1" applyFill="1" applyBorder="1" applyAlignment="1" applyProtection="1">
      <alignment horizontal="center" vertical="center" wrapText="1"/>
    </xf>
    <xf numFmtId="166" fontId="13" fillId="5" borderId="36" xfId="1" applyNumberFormat="1" applyFont="1" applyFill="1" applyBorder="1" applyAlignment="1" applyProtection="1">
      <alignment horizontal="center" vertical="center" wrapText="1"/>
    </xf>
    <xf numFmtId="0" fontId="0" fillId="6" borderId="0" xfId="0" applyFont="1" applyFill="1" applyBorder="1" applyAlignment="1" applyProtection="1">
      <alignment horizontal="center"/>
    </xf>
    <xf numFmtId="0" fontId="0" fillId="6" borderId="54" xfId="0" applyFill="1" applyBorder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0" fontId="0" fillId="6" borderId="0" xfId="0" applyNumberFormat="1" applyFill="1" applyBorder="1" applyProtection="1"/>
    <xf numFmtId="0" fontId="0" fillId="0" borderId="23" xfId="0" applyBorder="1" applyProtection="1"/>
    <xf numFmtId="0" fontId="0" fillId="0" borderId="0" xfId="0" applyAlignment="1">
      <alignment vertical="center"/>
    </xf>
    <xf numFmtId="0" fontId="24" fillId="6" borderId="20" xfId="0" applyFont="1" applyFill="1" applyBorder="1" applyAlignment="1" applyProtection="1">
      <alignment horizontal="center" vertical="center"/>
    </xf>
    <xf numFmtId="0" fontId="25" fillId="6" borderId="20" xfId="0" applyFont="1" applyFill="1" applyBorder="1" applyAlignment="1" applyProtection="1">
      <alignment horizontal="center" vertical="center"/>
    </xf>
    <xf numFmtId="0" fontId="15" fillId="7" borderId="28" xfId="0" applyFont="1" applyFill="1" applyBorder="1" applyAlignment="1" applyProtection="1">
      <alignment horizontal="center" vertical="center"/>
    </xf>
    <xf numFmtId="0" fontId="15" fillId="7" borderId="29" xfId="0" applyFont="1" applyFill="1" applyBorder="1" applyAlignment="1" applyProtection="1">
      <alignment horizontal="center" vertical="center"/>
    </xf>
    <xf numFmtId="0" fontId="15" fillId="7" borderId="30" xfId="0" applyFont="1" applyFill="1" applyBorder="1" applyAlignment="1" applyProtection="1">
      <alignment horizontal="center" vertical="center"/>
    </xf>
    <xf numFmtId="0" fontId="16" fillId="7" borderId="52" xfId="0" applyFont="1" applyFill="1" applyBorder="1" applyAlignment="1" applyProtection="1">
      <alignment horizontal="center" vertical="center"/>
    </xf>
    <xf numFmtId="0" fontId="16" fillId="7" borderId="0" xfId="0" applyFont="1" applyFill="1" applyBorder="1" applyAlignment="1" applyProtection="1">
      <alignment horizontal="center" vertical="center"/>
    </xf>
    <xf numFmtId="0" fontId="16" fillId="7" borderId="61" xfId="0" applyFont="1" applyFill="1" applyBorder="1" applyAlignment="1" applyProtection="1">
      <alignment horizontal="center" vertical="center"/>
    </xf>
    <xf numFmtId="0" fontId="16" fillId="7" borderId="53" xfId="0" applyFont="1" applyFill="1" applyBorder="1" applyAlignment="1" applyProtection="1">
      <alignment horizontal="center" vertical="center"/>
    </xf>
    <xf numFmtId="0" fontId="16" fillId="7" borderId="21" xfId="0" applyFont="1" applyFill="1" applyBorder="1" applyAlignment="1" applyProtection="1">
      <alignment horizontal="center" vertical="center"/>
    </xf>
    <xf numFmtId="0" fontId="16" fillId="7" borderId="62" xfId="0" applyFont="1" applyFill="1" applyBorder="1" applyAlignment="1" applyProtection="1">
      <alignment horizontal="center" vertical="center"/>
    </xf>
    <xf numFmtId="0" fontId="17" fillId="7" borderId="51" xfId="0" applyFont="1" applyFill="1" applyBorder="1" applyAlignment="1" applyProtection="1">
      <alignment horizontal="center" vertical="center"/>
    </xf>
    <xf numFmtId="0" fontId="17" fillId="7" borderId="18" xfId="0" applyFont="1" applyFill="1" applyBorder="1" applyAlignment="1" applyProtection="1">
      <alignment horizontal="center" vertical="center"/>
    </xf>
    <xf numFmtId="0" fontId="17" fillId="7" borderId="52" xfId="0" applyFont="1" applyFill="1" applyBorder="1" applyAlignment="1" applyProtection="1">
      <alignment horizontal="center" vertical="center"/>
    </xf>
    <xf numFmtId="0" fontId="17" fillId="7" borderId="0" xfId="0" applyFont="1" applyFill="1" applyBorder="1" applyAlignment="1" applyProtection="1">
      <alignment horizontal="center" vertical="center"/>
    </xf>
    <xf numFmtId="0" fontId="17" fillId="7" borderId="60" xfId="0" applyFont="1" applyFill="1" applyBorder="1" applyAlignment="1" applyProtection="1">
      <alignment horizontal="center" vertical="center"/>
    </xf>
    <xf numFmtId="0" fontId="17" fillId="7" borderId="33" xfId="0" applyFont="1" applyFill="1" applyBorder="1" applyAlignment="1" applyProtection="1">
      <alignment horizontal="center" vertical="center"/>
    </xf>
    <xf numFmtId="0" fontId="5" fillId="6" borderId="3" xfId="0" applyFont="1" applyFill="1" applyBorder="1" applyAlignment="1" applyProtection="1">
      <alignment horizontal="center" vertical="center" wrapText="1"/>
    </xf>
    <xf numFmtId="0" fontId="5" fillId="6" borderId="5" xfId="0" applyFont="1" applyFill="1" applyBorder="1" applyAlignment="1" applyProtection="1">
      <alignment horizontal="center" vertical="center" wrapText="1"/>
    </xf>
    <xf numFmtId="0" fontId="5" fillId="6" borderId="1" xfId="0" applyFont="1" applyFill="1" applyBorder="1" applyAlignment="1" applyProtection="1">
      <alignment horizontal="center" vertical="center"/>
    </xf>
    <xf numFmtId="0" fontId="5" fillId="6" borderId="7" xfId="0" applyFont="1" applyFill="1" applyBorder="1" applyAlignment="1" applyProtection="1">
      <alignment horizontal="center" vertical="center"/>
    </xf>
    <xf numFmtId="0" fontId="5" fillId="6" borderId="6" xfId="0" applyFont="1" applyFill="1" applyBorder="1" applyAlignment="1" applyProtection="1">
      <alignment horizontal="center" vertical="center"/>
    </xf>
    <xf numFmtId="0" fontId="5" fillId="6" borderId="49" xfId="0" applyFont="1" applyFill="1" applyBorder="1" applyAlignment="1" applyProtection="1">
      <alignment horizontal="center" vertical="center"/>
    </xf>
    <xf numFmtId="0" fontId="22" fillId="8" borderId="15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2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6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2">
    <dxf>
      <fill>
        <patternFill>
          <bgColor rgb="FF27AE02"/>
        </patternFill>
      </fill>
    </dxf>
    <dxf>
      <font>
        <strike val="0"/>
      </font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2EF23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lor auto="1"/>
      </font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lor auto="1"/>
      </font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lor auto="1"/>
      </font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3B3B"/>
        </patternFill>
      </fill>
    </dxf>
    <dxf>
      <fill>
        <patternFill>
          <bgColor rgb="FF31F127"/>
        </patternFill>
      </fill>
    </dxf>
    <dxf>
      <font>
        <strike val="0"/>
      </font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2EF23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ont>
        <b/>
        <i val="0"/>
        <strike val="0"/>
        <color auto="1"/>
      </font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FFFF3B3B"/>
      <color rgb="FF224378"/>
      <color rgb="FF274C89"/>
      <color rgb="FF2A5396"/>
      <color rgb="FF31F127"/>
      <color rgb="FF27AE02"/>
      <color rgb="FF2EF233"/>
      <color rgb="FFFF3F3F"/>
      <color rgb="FFFF2525"/>
      <color rgb="FF4F6D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298"/>
  <sheetViews>
    <sheetView showGridLines="0" topLeftCell="A9" zoomScale="70" zoomScaleNormal="70" workbookViewId="0">
      <selection activeCell="A32" sqref="A32"/>
    </sheetView>
  </sheetViews>
  <sheetFormatPr defaultRowHeight="15" x14ac:dyDescent="0.25"/>
  <cols>
    <col min="1" max="1" width="25.7109375" style="107" customWidth="1"/>
    <col min="2" max="2" width="12.7109375" style="60" customWidth="1"/>
    <col min="3" max="3" width="19.85546875" style="60" customWidth="1"/>
    <col min="4" max="4" width="49" style="60" customWidth="1"/>
    <col min="5" max="5" width="26.42578125" style="60" bestFit="1" customWidth="1"/>
    <col min="6" max="6" width="23" style="60" bestFit="1" customWidth="1"/>
    <col min="7" max="7" width="22.7109375" style="60" bestFit="1" customWidth="1"/>
    <col min="8" max="8" width="14.42578125" style="60" customWidth="1"/>
    <col min="9" max="14" width="9.140625" style="60"/>
    <col min="15" max="15" width="13.5703125" style="67" bestFit="1" customWidth="1"/>
    <col min="16" max="16384" width="9.140625" style="60"/>
  </cols>
  <sheetData>
    <row r="1" spans="1:17" ht="15" customHeight="1" x14ac:dyDescent="0.25">
      <c r="A1" s="109" t="s">
        <v>97</v>
      </c>
      <c r="B1" s="114" t="s">
        <v>95</v>
      </c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6"/>
      <c r="O1" s="58"/>
      <c r="P1" s="59"/>
      <c r="Q1" s="59"/>
    </row>
    <row r="2" spans="1:17" ht="15" customHeight="1" x14ac:dyDescent="0.25">
      <c r="A2" s="110"/>
      <c r="B2" s="114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6"/>
      <c r="O2" s="61"/>
      <c r="P2" s="59"/>
      <c r="Q2" s="59"/>
    </row>
    <row r="3" spans="1:17" ht="9" customHeight="1" x14ac:dyDescent="0.25">
      <c r="A3" s="110"/>
      <c r="B3" s="117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9"/>
      <c r="O3" s="62"/>
      <c r="P3" s="59"/>
      <c r="Q3" s="59"/>
    </row>
    <row r="4" spans="1:17" ht="15" customHeight="1" x14ac:dyDescent="0.25">
      <c r="A4" s="110"/>
      <c r="B4" s="120" t="s">
        <v>96</v>
      </c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1"/>
      <c r="O4" s="63"/>
      <c r="P4" s="59"/>
      <c r="Q4" s="59"/>
    </row>
    <row r="5" spans="1:17" ht="13.5" customHeight="1" x14ac:dyDescent="0.25">
      <c r="A5" s="110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64"/>
      <c r="P5" s="59"/>
      <c r="Q5" s="59"/>
    </row>
    <row r="6" spans="1:17" ht="16.5" customHeight="1" x14ac:dyDescent="0.25">
      <c r="A6" s="110"/>
      <c r="B6" s="124"/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65"/>
      <c r="P6" s="59"/>
      <c r="Q6" s="59"/>
    </row>
    <row r="7" spans="1:17" ht="9.75" customHeight="1" thickBot="1" x14ac:dyDescent="0.3">
      <c r="A7" s="57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66"/>
    </row>
    <row r="8" spans="1:17" ht="29.25" thickBot="1" x14ac:dyDescent="0.3">
      <c r="A8" s="57"/>
      <c r="B8" s="57"/>
      <c r="C8" s="57"/>
      <c r="D8" s="111" t="s">
        <v>35</v>
      </c>
      <c r="E8" s="112"/>
      <c r="F8" s="113"/>
      <c r="G8" s="57"/>
      <c r="H8" s="57"/>
      <c r="I8" s="57"/>
      <c r="J8" s="57"/>
      <c r="K8" s="57"/>
      <c r="L8" s="57"/>
      <c r="M8" s="57"/>
      <c r="N8" s="66"/>
      <c r="O8" s="68"/>
      <c r="P8" s="68"/>
      <c r="Q8" s="68"/>
    </row>
    <row r="9" spans="1:17" ht="21" x14ac:dyDescent="0.25">
      <c r="A9" s="57"/>
      <c r="B9" s="57"/>
      <c r="C9" s="57"/>
      <c r="D9" s="126" t="s">
        <v>13</v>
      </c>
      <c r="E9" s="127"/>
      <c r="F9" s="69">
        <f>Master_data!D59</f>
        <v>48</v>
      </c>
      <c r="G9" s="57"/>
      <c r="H9" s="57"/>
      <c r="I9" s="57"/>
      <c r="J9" s="57"/>
      <c r="K9" s="57"/>
      <c r="L9" s="57"/>
      <c r="M9" s="57"/>
      <c r="N9" s="66"/>
      <c r="O9" s="68"/>
      <c r="P9" s="68"/>
      <c r="Q9" s="68"/>
    </row>
    <row r="10" spans="1:17" ht="21" x14ac:dyDescent="0.25">
      <c r="A10" s="57"/>
      <c r="B10" s="57"/>
      <c r="C10" s="57"/>
      <c r="D10" s="128" t="s">
        <v>14</v>
      </c>
      <c r="E10" s="129"/>
      <c r="F10" s="70">
        <f>Master_data!D60</f>
        <v>46</v>
      </c>
      <c r="G10" s="57"/>
      <c r="H10" s="57"/>
      <c r="I10" s="57"/>
      <c r="J10" s="57"/>
      <c r="K10" s="57"/>
      <c r="L10" s="57"/>
      <c r="M10" s="57"/>
      <c r="N10" s="66"/>
      <c r="O10" s="68"/>
      <c r="P10" s="68"/>
      <c r="Q10" s="68"/>
    </row>
    <row r="11" spans="1:17" ht="21.75" thickBot="1" x14ac:dyDescent="0.3">
      <c r="A11" s="57"/>
      <c r="B11" s="71"/>
      <c r="C11" s="72"/>
      <c r="D11" s="128" t="s">
        <v>15</v>
      </c>
      <c r="E11" s="129"/>
      <c r="F11" s="73">
        <f>F9-F10</f>
        <v>2</v>
      </c>
      <c r="G11" s="57"/>
      <c r="H11" s="57"/>
      <c r="I11" s="57"/>
      <c r="J11" s="57"/>
      <c r="K11" s="57"/>
      <c r="L11" s="57"/>
      <c r="M11" s="57"/>
      <c r="N11" s="66"/>
      <c r="O11" s="68"/>
      <c r="P11" s="68"/>
      <c r="Q11" s="68"/>
    </row>
    <row r="12" spans="1:17" ht="24" thickBot="1" x14ac:dyDescent="0.3">
      <c r="A12" s="57"/>
      <c r="B12" s="57"/>
      <c r="C12" s="57"/>
      <c r="D12" s="130" t="s">
        <v>16</v>
      </c>
      <c r="E12" s="131"/>
      <c r="F12" s="74">
        <f>F10/F9</f>
        <v>0.95833333333333337</v>
      </c>
      <c r="G12" s="57"/>
      <c r="H12" s="57"/>
      <c r="I12" s="57"/>
      <c r="J12" s="57"/>
      <c r="K12" s="57"/>
      <c r="L12" s="57"/>
      <c r="M12" s="57"/>
      <c r="N12" s="66"/>
      <c r="O12" s="68"/>
      <c r="P12" s="68"/>
      <c r="Q12" s="68"/>
    </row>
    <row r="13" spans="1:17" ht="21" x14ac:dyDescent="0.25">
      <c r="A13" s="57"/>
      <c r="B13" s="57"/>
      <c r="C13" s="57"/>
      <c r="D13" s="56"/>
      <c r="E13" s="56"/>
      <c r="F13" s="56"/>
      <c r="G13" s="57"/>
      <c r="H13" s="57"/>
      <c r="I13" s="57"/>
      <c r="J13" s="57"/>
      <c r="K13" s="57"/>
      <c r="L13" s="57"/>
      <c r="M13" s="57"/>
      <c r="N13" s="66"/>
      <c r="O13" s="68"/>
      <c r="P13" s="68"/>
      <c r="Q13" s="68"/>
    </row>
    <row r="14" spans="1:17" ht="12.75" customHeight="1" thickBot="1" x14ac:dyDescent="0.3">
      <c r="A14" s="57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66"/>
      <c r="O14" s="68"/>
      <c r="P14" s="68"/>
      <c r="Q14" s="68"/>
    </row>
    <row r="15" spans="1:17" ht="29.25" thickBot="1" x14ac:dyDescent="0.3">
      <c r="A15" s="57"/>
      <c r="B15" s="57"/>
      <c r="C15" s="111" t="s">
        <v>34</v>
      </c>
      <c r="D15" s="112"/>
      <c r="E15" s="112"/>
      <c r="F15" s="112"/>
      <c r="G15" s="112"/>
      <c r="H15" s="113"/>
      <c r="I15" s="57"/>
      <c r="J15" s="57"/>
      <c r="K15" s="57"/>
      <c r="L15" s="57"/>
      <c r="M15" s="57"/>
      <c r="N15" s="66"/>
      <c r="O15" s="68"/>
      <c r="P15" s="68"/>
      <c r="Q15" s="68"/>
    </row>
    <row r="16" spans="1:17" ht="21.75" thickBot="1" x14ac:dyDescent="0.3">
      <c r="A16" s="57"/>
      <c r="B16" s="57"/>
      <c r="C16" s="75" t="s">
        <v>17</v>
      </c>
      <c r="D16" s="76" t="s">
        <v>18</v>
      </c>
      <c r="E16" s="77" t="s">
        <v>37</v>
      </c>
      <c r="F16" s="78" t="s">
        <v>33</v>
      </c>
      <c r="G16" s="79" t="s">
        <v>38</v>
      </c>
      <c r="H16" s="80" t="s">
        <v>19</v>
      </c>
      <c r="I16" s="57"/>
      <c r="J16" s="57"/>
      <c r="K16" s="57"/>
      <c r="L16" s="57"/>
      <c r="M16" s="57"/>
      <c r="N16" s="66"/>
      <c r="O16" s="68"/>
      <c r="P16" s="68"/>
      <c r="Q16" s="68"/>
    </row>
    <row r="17" spans="1:30" ht="21" x14ac:dyDescent="0.25">
      <c r="A17" s="57"/>
      <c r="B17" s="57"/>
      <c r="C17" s="81" t="s">
        <v>2</v>
      </c>
      <c r="D17" s="82" t="s">
        <v>22</v>
      </c>
      <c r="E17" s="83">
        <v>48</v>
      </c>
      <c r="F17" s="84">
        <f>Master_data!$D$59</f>
        <v>48</v>
      </c>
      <c r="G17" s="85">
        <f ca="1">F17-Master_data!D56</f>
        <v>48</v>
      </c>
      <c r="H17" s="86">
        <f t="shared" ref="H17:H25" ca="1" si="0">G17/F17</f>
        <v>1</v>
      </c>
      <c r="I17" s="57"/>
      <c r="J17" s="57"/>
      <c r="K17" s="57"/>
      <c r="L17" s="57"/>
      <c r="M17" s="57"/>
      <c r="N17" s="66"/>
      <c r="O17" s="68"/>
      <c r="P17" s="68"/>
      <c r="Q17" s="68"/>
    </row>
    <row r="18" spans="1:30" ht="21" x14ac:dyDescent="0.25">
      <c r="A18" s="57"/>
      <c r="B18" s="57"/>
      <c r="C18" s="87" t="s">
        <v>3</v>
      </c>
      <c r="D18" s="88" t="s">
        <v>23</v>
      </c>
      <c r="E18" s="89">
        <v>48</v>
      </c>
      <c r="F18" s="90">
        <f>Master_data!$D$59</f>
        <v>48</v>
      </c>
      <c r="G18" s="91">
        <f ca="1">F18-Master_data!E56</f>
        <v>48</v>
      </c>
      <c r="H18" s="92">
        <f t="shared" ca="1" si="0"/>
        <v>1</v>
      </c>
      <c r="I18" s="57"/>
      <c r="J18" s="57"/>
      <c r="K18" s="57"/>
      <c r="L18" s="57"/>
      <c r="M18" s="57"/>
      <c r="N18" s="66"/>
      <c r="O18" s="68"/>
      <c r="P18" s="68"/>
      <c r="Q18" s="68"/>
    </row>
    <row r="19" spans="1:30" s="96" customFormat="1" ht="21" x14ac:dyDescent="0.25">
      <c r="A19" s="57"/>
      <c r="B19" s="93"/>
      <c r="C19" s="87" t="s">
        <v>4</v>
      </c>
      <c r="D19" s="88" t="s">
        <v>24</v>
      </c>
      <c r="E19" s="89">
        <v>48</v>
      </c>
      <c r="F19" s="90">
        <f>Master_data!$D$59</f>
        <v>48</v>
      </c>
      <c r="G19" s="91">
        <f ca="1">F19-Master_data!F56</f>
        <v>48</v>
      </c>
      <c r="H19" s="92">
        <f t="shared" ca="1" si="0"/>
        <v>1</v>
      </c>
      <c r="I19" s="93"/>
      <c r="J19" s="93"/>
      <c r="K19" s="93"/>
      <c r="L19" s="93"/>
      <c r="M19" s="93"/>
      <c r="N19" s="94"/>
      <c r="O19" s="95"/>
      <c r="P19" s="95"/>
      <c r="Q19" s="95"/>
    </row>
    <row r="20" spans="1:30" ht="39" x14ac:dyDescent="0.25">
      <c r="A20" s="57"/>
      <c r="B20" s="57"/>
      <c r="C20" s="87" t="s">
        <v>5</v>
      </c>
      <c r="D20" s="88" t="s">
        <v>25</v>
      </c>
      <c r="E20" s="89">
        <v>48</v>
      </c>
      <c r="F20" s="90">
        <f>Master_data!$D$59</f>
        <v>48</v>
      </c>
      <c r="G20" s="91">
        <f ca="1">F20-Master_data!G56</f>
        <v>48</v>
      </c>
      <c r="H20" s="92">
        <f t="shared" ca="1" si="0"/>
        <v>1</v>
      </c>
      <c r="I20" s="57"/>
      <c r="J20" s="57"/>
      <c r="K20" s="57"/>
      <c r="L20" s="57"/>
      <c r="M20" s="57"/>
      <c r="N20" s="66"/>
      <c r="O20" s="68"/>
      <c r="P20" s="68"/>
      <c r="Q20" s="68"/>
    </row>
    <row r="21" spans="1:30" ht="21" x14ac:dyDescent="0.25">
      <c r="A21" s="57"/>
      <c r="B21" s="57"/>
      <c r="C21" s="87" t="s">
        <v>6</v>
      </c>
      <c r="D21" s="88" t="s">
        <v>26</v>
      </c>
      <c r="E21" s="89">
        <v>48</v>
      </c>
      <c r="F21" s="90">
        <f>Master_data!$D$59</f>
        <v>48</v>
      </c>
      <c r="G21" s="91">
        <f ca="1">F21-Master_data!H56</f>
        <v>48</v>
      </c>
      <c r="H21" s="92">
        <f t="shared" ca="1" si="0"/>
        <v>1</v>
      </c>
      <c r="I21" s="57"/>
      <c r="J21" s="57"/>
      <c r="K21" s="57"/>
      <c r="L21" s="57"/>
      <c r="M21" s="57"/>
      <c r="N21" s="66"/>
      <c r="O21" s="68"/>
      <c r="P21" s="68"/>
      <c r="Q21" s="68"/>
    </row>
    <row r="22" spans="1:30" ht="21" x14ac:dyDescent="0.25">
      <c r="A22" s="57"/>
      <c r="B22" s="57"/>
      <c r="C22" s="87" t="s">
        <v>7</v>
      </c>
      <c r="D22" s="88" t="s">
        <v>27</v>
      </c>
      <c r="E22" s="89">
        <v>48</v>
      </c>
      <c r="F22" s="90">
        <f>Master_data!$D$59</f>
        <v>48</v>
      </c>
      <c r="G22" s="91">
        <f ca="1">F22-Master_data!I56</f>
        <v>48</v>
      </c>
      <c r="H22" s="92">
        <f t="shared" ca="1" si="0"/>
        <v>1</v>
      </c>
      <c r="I22" s="57"/>
      <c r="J22" s="57"/>
      <c r="K22" s="57"/>
      <c r="L22" s="57"/>
      <c r="M22" s="57"/>
      <c r="N22" s="66"/>
      <c r="O22" s="68"/>
      <c r="P22" s="68"/>
      <c r="Q22" s="68"/>
    </row>
    <row r="23" spans="1:30" ht="21" x14ac:dyDescent="0.25">
      <c r="A23" s="57"/>
      <c r="B23" s="57"/>
      <c r="C23" s="87" t="s">
        <v>8</v>
      </c>
      <c r="D23" s="88" t="s">
        <v>28</v>
      </c>
      <c r="E23" s="89">
        <v>48</v>
      </c>
      <c r="F23" s="90">
        <f>Master_data!$D$59</f>
        <v>48</v>
      </c>
      <c r="G23" s="91">
        <f ca="1">F23-Master_data!J56</f>
        <v>48</v>
      </c>
      <c r="H23" s="92">
        <f t="shared" ca="1" si="0"/>
        <v>1</v>
      </c>
      <c r="I23" s="57"/>
      <c r="J23" s="57"/>
      <c r="K23" s="57"/>
      <c r="L23" s="57"/>
      <c r="M23" s="57"/>
      <c r="N23" s="66"/>
      <c r="O23" s="68"/>
      <c r="P23" s="68"/>
      <c r="Q23" s="68"/>
    </row>
    <row r="24" spans="1:30" ht="39" x14ac:dyDescent="0.25">
      <c r="A24" s="57"/>
      <c r="B24" s="57"/>
      <c r="C24" s="87" t="s">
        <v>9</v>
      </c>
      <c r="D24" s="88" t="s">
        <v>29</v>
      </c>
      <c r="E24" s="89">
        <v>48</v>
      </c>
      <c r="F24" s="90">
        <f>Master_data!$D$59</f>
        <v>48</v>
      </c>
      <c r="G24" s="91">
        <f ca="1">F24-Master_data!K56</f>
        <v>48</v>
      </c>
      <c r="H24" s="92">
        <f t="shared" ca="1" si="0"/>
        <v>1</v>
      </c>
      <c r="I24" s="57"/>
      <c r="J24" s="57"/>
      <c r="K24" s="57"/>
      <c r="L24" s="57"/>
      <c r="M24" s="57"/>
      <c r="N24" s="66"/>
      <c r="O24" s="68"/>
      <c r="P24" s="68"/>
      <c r="Q24" s="68"/>
    </row>
    <row r="25" spans="1:30" ht="21.75" thickBot="1" x14ac:dyDescent="0.3">
      <c r="A25" s="57"/>
      <c r="B25" s="57"/>
      <c r="C25" s="97" t="s">
        <v>10</v>
      </c>
      <c r="D25" s="98" t="s">
        <v>30</v>
      </c>
      <c r="E25" s="99">
        <v>48</v>
      </c>
      <c r="F25" s="100">
        <f>Master_data!$D$59</f>
        <v>48</v>
      </c>
      <c r="G25" s="101">
        <f ca="1">F25-Master_data!L56</f>
        <v>48</v>
      </c>
      <c r="H25" s="102">
        <f t="shared" ca="1" si="0"/>
        <v>1</v>
      </c>
      <c r="I25" s="57"/>
      <c r="J25" s="57"/>
      <c r="K25" s="57"/>
      <c r="L25" s="57"/>
      <c r="M25" s="57"/>
      <c r="N25" s="66"/>
      <c r="O25" s="68"/>
      <c r="P25" s="68"/>
      <c r="Q25" s="68"/>
    </row>
    <row r="26" spans="1:30" x14ac:dyDescent="0.25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66"/>
      <c r="O26" s="68"/>
      <c r="P26" s="68"/>
      <c r="Q26" s="68"/>
    </row>
    <row r="27" spans="1:30" x14ac:dyDescent="0.25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66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</row>
    <row r="28" spans="1:30" x14ac:dyDescent="0.25">
      <c r="A28" s="57"/>
      <c r="B28" s="57"/>
      <c r="C28" s="103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104"/>
      <c r="O28" s="105"/>
      <c r="P28" s="68"/>
      <c r="Q28" s="68"/>
    </row>
    <row r="29" spans="1:30" x14ac:dyDescent="0.25">
      <c r="A29" s="57"/>
      <c r="B29" s="57"/>
      <c r="C29" s="57"/>
      <c r="D29" s="57"/>
      <c r="E29" s="57"/>
      <c r="F29" s="106"/>
      <c r="G29" s="57"/>
      <c r="H29" s="57"/>
      <c r="I29" s="57"/>
      <c r="J29" s="57"/>
      <c r="K29" s="57"/>
      <c r="L29" s="57"/>
      <c r="M29" s="57"/>
      <c r="N29" s="66"/>
      <c r="O29" s="68"/>
      <c r="P29" s="68"/>
      <c r="Q29" s="68"/>
    </row>
    <row r="30" spans="1:30" x14ac:dyDescent="0.25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66"/>
      <c r="O30" s="68"/>
      <c r="P30" s="68"/>
      <c r="Q30" s="68"/>
    </row>
    <row r="31" spans="1:30" x14ac:dyDescent="0.25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66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</row>
    <row r="32" spans="1:30" x14ac:dyDescent="0.25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66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</row>
    <row r="33" spans="1:30" x14ac:dyDescent="0.25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66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</row>
    <row r="34" spans="1:30" x14ac:dyDescent="0.25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66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</row>
    <row r="35" spans="1:30" x14ac:dyDescent="0.25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66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</row>
    <row r="36" spans="1:30" x14ac:dyDescent="0.25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66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</row>
    <row r="37" spans="1:30" x14ac:dyDescent="0.25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66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</row>
    <row r="38" spans="1:30" x14ac:dyDescent="0.25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66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</row>
    <row r="39" spans="1:30" x14ac:dyDescent="0.25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66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</row>
    <row r="40" spans="1:30" x14ac:dyDescent="0.25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66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</row>
    <row r="41" spans="1:30" x14ac:dyDescent="0.25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66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</row>
    <row r="42" spans="1:30" x14ac:dyDescent="0.25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66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</row>
    <row r="43" spans="1:30" x14ac:dyDescent="0.25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66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</row>
    <row r="44" spans="1:30" x14ac:dyDescent="0.25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66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</row>
    <row r="45" spans="1:30" x14ac:dyDescent="0.25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66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</row>
    <row r="46" spans="1:30" x14ac:dyDescent="0.25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66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</row>
    <row r="47" spans="1:30" x14ac:dyDescent="0.25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66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</row>
    <row r="48" spans="1:30" x14ac:dyDescent="0.25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66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</row>
    <row r="49" spans="1:30" x14ac:dyDescent="0.25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66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</row>
    <row r="50" spans="1:30" x14ac:dyDescent="0.25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66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</row>
    <row r="51" spans="1:30" x14ac:dyDescent="0.25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66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</row>
    <row r="52" spans="1:30" x14ac:dyDescent="0.25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66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</row>
    <row r="53" spans="1:30" x14ac:dyDescent="0.25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66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</row>
    <row r="54" spans="1:30" x14ac:dyDescent="0.25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66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</row>
    <row r="55" spans="1:30" x14ac:dyDescent="0.25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66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</row>
    <row r="56" spans="1:30" x14ac:dyDescent="0.25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66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</row>
    <row r="57" spans="1:30" x14ac:dyDescent="0.25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66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</row>
    <row r="58" spans="1:30" x14ac:dyDescent="0.25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66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</row>
    <row r="59" spans="1:30" x14ac:dyDescent="0.25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66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r="60" spans="1:30" x14ac:dyDescent="0.25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66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</row>
    <row r="61" spans="1:30" x14ac:dyDescent="0.25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66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</row>
    <row r="62" spans="1:30" x14ac:dyDescent="0.25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66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</row>
    <row r="63" spans="1:30" x14ac:dyDescent="0.25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66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</row>
    <row r="64" spans="1:30" x14ac:dyDescent="0.25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66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</row>
    <row r="65" spans="1:30" x14ac:dyDescent="0.25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66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</row>
    <row r="66" spans="1:30" x14ac:dyDescent="0.25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66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68"/>
      <c r="AD66" s="68"/>
    </row>
    <row r="67" spans="1:30" x14ac:dyDescent="0.25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66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8"/>
    </row>
    <row r="68" spans="1:30" x14ac:dyDescent="0.25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66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  <c r="AB68" s="68"/>
      <c r="AC68" s="68"/>
      <c r="AD68" s="68"/>
    </row>
    <row r="69" spans="1:30" x14ac:dyDescent="0.25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66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  <c r="AB69" s="68"/>
      <c r="AC69" s="68"/>
      <c r="AD69" s="68"/>
    </row>
    <row r="70" spans="1:30" x14ac:dyDescent="0.25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66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  <c r="AB70" s="68"/>
      <c r="AC70" s="68"/>
      <c r="AD70" s="68"/>
    </row>
    <row r="71" spans="1:30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66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  <c r="AC71" s="68"/>
      <c r="AD71" s="68"/>
    </row>
    <row r="72" spans="1:30" x14ac:dyDescent="0.25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66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  <c r="AB72" s="68"/>
      <c r="AC72" s="68"/>
      <c r="AD72" s="68"/>
    </row>
    <row r="73" spans="1:30" x14ac:dyDescent="0.25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66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  <c r="AB73" s="68"/>
      <c r="AC73" s="68"/>
      <c r="AD73" s="68"/>
    </row>
    <row r="74" spans="1:30" x14ac:dyDescent="0.2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66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  <c r="AB74" s="68"/>
      <c r="AC74" s="68"/>
      <c r="AD74" s="68"/>
    </row>
    <row r="75" spans="1:30" x14ac:dyDescent="0.2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66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8"/>
    </row>
    <row r="76" spans="1:30" x14ac:dyDescent="0.25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66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  <c r="AC76" s="68"/>
      <c r="AD76" s="68"/>
    </row>
    <row r="77" spans="1:30" x14ac:dyDescent="0.25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66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/>
      <c r="AD77" s="68"/>
    </row>
    <row r="78" spans="1:30" x14ac:dyDescent="0.25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66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68"/>
      <c r="AC78" s="68"/>
      <c r="AD78" s="68"/>
    </row>
    <row r="79" spans="1:30" x14ac:dyDescent="0.25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66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</row>
    <row r="80" spans="1:30" x14ac:dyDescent="0.25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66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</row>
    <row r="81" spans="1:30" x14ac:dyDescent="0.25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66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</row>
    <row r="82" spans="1:30" x14ac:dyDescent="0.25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66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</row>
    <row r="83" spans="1:30" x14ac:dyDescent="0.25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66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</row>
    <row r="84" spans="1:30" x14ac:dyDescent="0.25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66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</row>
    <row r="85" spans="1:30" x14ac:dyDescent="0.25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66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</row>
    <row r="86" spans="1:30" x14ac:dyDescent="0.25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66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</row>
    <row r="87" spans="1:30" x14ac:dyDescent="0.25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66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</row>
    <row r="88" spans="1:30" x14ac:dyDescent="0.25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66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</row>
    <row r="89" spans="1:30" x14ac:dyDescent="0.25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66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</row>
    <row r="90" spans="1:30" x14ac:dyDescent="0.25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66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</row>
    <row r="91" spans="1:30" x14ac:dyDescent="0.25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66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</row>
    <row r="92" spans="1:30" x14ac:dyDescent="0.25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66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</row>
    <row r="93" spans="1:30" x14ac:dyDescent="0.25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66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68"/>
      <c r="AC93" s="68"/>
      <c r="AD93" s="68"/>
    </row>
    <row r="94" spans="1:30" x14ac:dyDescent="0.25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66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68"/>
      <c r="AC94" s="68"/>
      <c r="AD94" s="68"/>
    </row>
    <row r="95" spans="1:30" x14ac:dyDescent="0.2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66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  <c r="AB95" s="68"/>
      <c r="AC95" s="68"/>
      <c r="AD95" s="68"/>
    </row>
    <row r="96" spans="1:30" x14ac:dyDescent="0.25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66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</row>
    <row r="97" spans="1:30" x14ac:dyDescent="0.25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66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</row>
    <row r="98" spans="1:30" x14ac:dyDescent="0.25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66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8"/>
    </row>
    <row r="99" spans="1:30" x14ac:dyDescent="0.25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66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  <c r="AB99" s="68"/>
      <c r="AC99" s="68"/>
      <c r="AD99" s="68"/>
    </row>
    <row r="100" spans="1:30" x14ac:dyDescent="0.25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66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  <c r="AB100" s="68"/>
      <c r="AC100" s="68"/>
      <c r="AD100" s="68"/>
    </row>
    <row r="101" spans="1:30" x14ac:dyDescent="0.25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66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  <c r="AB101" s="68"/>
      <c r="AC101" s="68"/>
      <c r="AD101" s="68"/>
    </row>
    <row r="102" spans="1:30" x14ac:dyDescent="0.25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66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  <c r="AC102" s="68"/>
      <c r="AD102" s="68"/>
    </row>
    <row r="103" spans="1:30" x14ac:dyDescent="0.25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66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  <c r="AB103" s="68"/>
      <c r="AC103" s="68"/>
      <c r="AD103" s="68"/>
    </row>
    <row r="104" spans="1:30" x14ac:dyDescent="0.25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66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</row>
    <row r="105" spans="1:30" x14ac:dyDescent="0.2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66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  <c r="AB105" s="68"/>
      <c r="AC105" s="68"/>
      <c r="AD105" s="68"/>
    </row>
    <row r="106" spans="1:30" x14ac:dyDescent="0.25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66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</row>
    <row r="107" spans="1:30" x14ac:dyDescent="0.25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66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  <c r="AB107" s="68"/>
      <c r="AC107" s="68"/>
      <c r="AD107" s="68"/>
    </row>
    <row r="108" spans="1:30" x14ac:dyDescent="0.25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66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  <c r="AB108" s="68"/>
      <c r="AC108" s="68"/>
      <c r="AD108" s="68"/>
    </row>
    <row r="109" spans="1:30" x14ac:dyDescent="0.25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66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  <c r="AB109" s="68"/>
      <c r="AC109" s="68"/>
      <c r="AD109" s="68"/>
    </row>
    <row r="110" spans="1:30" x14ac:dyDescent="0.25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66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</row>
    <row r="111" spans="1:30" x14ac:dyDescent="0.25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66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  <c r="AB111" s="68"/>
      <c r="AC111" s="68"/>
      <c r="AD111" s="68"/>
    </row>
    <row r="112" spans="1:30" x14ac:dyDescent="0.25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66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8"/>
    </row>
    <row r="113" spans="1:30" x14ac:dyDescent="0.25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66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</row>
    <row r="114" spans="1:30" x14ac:dyDescent="0.25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66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</row>
    <row r="115" spans="1:30" x14ac:dyDescent="0.2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66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</row>
    <row r="116" spans="1:30" x14ac:dyDescent="0.25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66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</row>
    <row r="117" spans="1:30" x14ac:dyDescent="0.25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66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</row>
    <row r="118" spans="1:30" x14ac:dyDescent="0.25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66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</row>
    <row r="119" spans="1:30" x14ac:dyDescent="0.25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66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</row>
    <row r="120" spans="1:30" x14ac:dyDescent="0.25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66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</row>
    <row r="121" spans="1:30" x14ac:dyDescent="0.25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66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</row>
    <row r="122" spans="1:30" x14ac:dyDescent="0.25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66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</row>
    <row r="123" spans="1:30" x14ac:dyDescent="0.25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66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</row>
    <row r="124" spans="1:30" x14ac:dyDescent="0.25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66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</row>
    <row r="125" spans="1:30" x14ac:dyDescent="0.2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66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</row>
    <row r="126" spans="1:30" x14ac:dyDescent="0.25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66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</row>
    <row r="127" spans="1:30" x14ac:dyDescent="0.25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66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</row>
    <row r="128" spans="1:30" x14ac:dyDescent="0.25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66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8"/>
    </row>
    <row r="129" spans="1:30" x14ac:dyDescent="0.25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66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8"/>
    </row>
    <row r="130" spans="1:30" x14ac:dyDescent="0.25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66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  <c r="AB130" s="68"/>
      <c r="AC130" s="68"/>
      <c r="AD130" s="68"/>
    </row>
    <row r="131" spans="1:30" x14ac:dyDescent="0.25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66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  <c r="AC131" s="68"/>
      <c r="AD131" s="68"/>
    </row>
    <row r="132" spans="1:30" x14ac:dyDescent="0.25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66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  <c r="AA132" s="68"/>
      <c r="AB132" s="68"/>
      <c r="AC132" s="68"/>
      <c r="AD132" s="68"/>
    </row>
    <row r="133" spans="1:30" x14ac:dyDescent="0.25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66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  <c r="AC133" s="68"/>
      <c r="AD133" s="68"/>
    </row>
    <row r="134" spans="1:30" x14ac:dyDescent="0.25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66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  <c r="AC134" s="68"/>
      <c r="AD134" s="68"/>
    </row>
    <row r="135" spans="1:30" x14ac:dyDescent="0.2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66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  <c r="AB135" s="68"/>
      <c r="AC135" s="68"/>
      <c r="AD135" s="68"/>
    </row>
    <row r="136" spans="1:30" x14ac:dyDescent="0.25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66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8"/>
      <c r="AC136" s="68"/>
      <c r="AD136" s="68"/>
    </row>
    <row r="137" spans="1:30" x14ac:dyDescent="0.25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66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  <c r="AB137" s="68"/>
      <c r="AC137" s="68"/>
      <c r="AD137" s="68"/>
    </row>
    <row r="138" spans="1:30" x14ac:dyDescent="0.25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66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8"/>
      <c r="AC138" s="68"/>
      <c r="AD138" s="68"/>
    </row>
    <row r="139" spans="1:30" x14ac:dyDescent="0.25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66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  <c r="AB139" s="68"/>
      <c r="AC139" s="68"/>
      <c r="AD139" s="68"/>
    </row>
    <row r="140" spans="1:30" x14ac:dyDescent="0.25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66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  <c r="AB140" s="68"/>
      <c r="AC140" s="68"/>
      <c r="AD140" s="68"/>
    </row>
    <row r="141" spans="1:30" x14ac:dyDescent="0.25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66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  <c r="AC141" s="68"/>
      <c r="AD141" s="68"/>
    </row>
    <row r="142" spans="1:30" x14ac:dyDescent="0.25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66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  <c r="AC142" s="68"/>
      <c r="AD142" s="68"/>
    </row>
    <row r="143" spans="1:30" x14ac:dyDescent="0.25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66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68"/>
    </row>
    <row r="144" spans="1:30" x14ac:dyDescent="0.25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66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  <c r="AA144" s="68"/>
      <c r="AB144" s="68"/>
      <c r="AC144" s="68"/>
      <c r="AD144" s="68"/>
    </row>
    <row r="145" spans="1:30" x14ac:dyDescent="0.2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66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  <c r="AA145" s="68"/>
      <c r="AB145" s="68"/>
      <c r="AC145" s="68"/>
      <c r="AD145" s="68"/>
    </row>
    <row r="146" spans="1:30" x14ac:dyDescent="0.25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66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  <c r="AA146" s="68"/>
      <c r="AB146" s="68"/>
      <c r="AC146" s="68"/>
      <c r="AD146" s="68"/>
    </row>
    <row r="147" spans="1:30" x14ac:dyDescent="0.25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66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  <c r="AA147" s="68"/>
      <c r="AB147" s="68"/>
      <c r="AC147" s="68"/>
      <c r="AD147" s="68"/>
    </row>
    <row r="148" spans="1:30" x14ac:dyDescent="0.25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66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  <c r="AA148" s="68"/>
      <c r="AB148" s="68"/>
      <c r="AC148" s="68"/>
      <c r="AD148" s="68"/>
    </row>
    <row r="149" spans="1:30" x14ac:dyDescent="0.25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66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  <c r="AA149" s="68"/>
      <c r="AB149" s="68"/>
      <c r="AC149" s="68"/>
      <c r="AD149" s="68"/>
    </row>
    <row r="150" spans="1:30" x14ac:dyDescent="0.25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66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  <c r="AA150" s="68"/>
      <c r="AB150" s="68"/>
      <c r="AC150" s="68"/>
      <c r="AD150" s="68"/>
    </row>
    <row r="151" spans="1:30" x14ac:dyDescent="0.25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66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  <c r="AA151" s="68"/>
      <c r="AB151" s="68"/>
      <c r="AC151" s="68"/>
      <c r="AD151" s="68"/>
    </row>
    <row r="152" spans="1:30" x14ac:dyDescent="0.25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66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  <c r="AA152" s="68"/>
      <c r="AB152" s="68"/>
      <c r="AC152" s="68"/>
      <c r="AD152" s="68"/>
    </row>
    <row r="153" spans="1:30" x14ac:dyDescent="0.25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66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  <c r="AA153" s="68"/>
      <c r="AB153" s="68"/>
      <c r="AC153" s="68"/>
      <c r="AD153" s="68"/>
    </row>
    <row r="154" spans="1:30" x14ac:dyDescent="0.25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66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  <c r="AA154" s="68"/>
      <c r="AB154" s="68"/>
      <c r="AC154" s="68"/>
      <c r="AD154" s="68"/>
    </row>
    <row r="155" spans="1:30" x14ac:dyDescent="0.2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66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68"/>
      <c r="AB155" s="68"/>
      <c r="AC155" s="68"/>
      <c r="AD155" s="68"/>
    </row>
    <row r="156" spans="1:30" x14ac:dyDescent="0.25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66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  <c r="AA156" s="68"/>
      <c r="AB156" s="68"/>
      <c r="AC156" s="68"/>
      <c r="AD156" s="68"/>
    </row>
    <row r="157" spans="1:30" x14ac:dyDescent="0.25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66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  <c r="AA157" s="68"/>
      <c r="AB157" s="68"/>
      <c r="AC157" s="68"/>
      <c r="AD157" s="68"/>
    </row>
    <row r="158" spans="1:30" x14ac:dyDescent="0.25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66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  <c r="AA158" s="68"/>
      <c r="AB158" s="68"/>
      <c r="AC158" s="68"/>
      <c r="AD158" s="68"/>
    </row>
    <row r="159" spans="1:30" x14ac:dyDescent="0.25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66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  <c r="AA159" s="68"/>
      <c r="AB159" s="68"/>
      <c r="AC159" s="68"/>
      <c r="AD159" s="68"/>
    </row>
    <row r="160" spans="1:30" x14ac:dyDescent="0.25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66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  <c r="AA160" s="68"/>
      <c r="AB160" s="68"/>
      <c r="AC160" s="68"/>
      <c r="AD160" s="68"/>
    </row>
    <row r="161" spans="1:30" x14ac:dyDescent="0.25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66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  <c r="AA161" s="68"/>
      <c r="AB161" s="68"/>
      <c r="AC161" s="68"/>
      <c r="AD161" s="68"/>
    </row>
    <row r="162" spans="1:30" x14ac:dyDescent="0.25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66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  <c r="AA162" s="68"/>
      <c r="AB162" s="68"/>
      <c r="AC162" s="68"/>
      <c r="AD162" s="68"/>
    </row>
    <row r="163" spans="1:30" x14ac:dyDescent="0.25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66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  <c r="AA163" s="68"/>
      <c r="AB163" s="68"/>
      <c r="AC163" s="68"/>
      <c r="AD163" s="68"/>
    </row>
    <row r="164" spans="1:30" x14ac:dyDescent="0.25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66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  <c r="AA164" s="68"/>
      <c r="AB164" s="68"/>
      <c r="AC164" s="68"/>
      <c r="AD164" s="68"/>
    </row>
    <row r="165" spans="1:30" x14ac:dyDescent="0.2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66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68"/>
      <c r="AB165" s="68"/>
      <c r="AC165" s="68"/>
      <c r="AD165" s="68"/>
    </row>
    <row r="166" spans="1:30" x14ac:dyDescent="0.25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66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  <c r="AA166" s="68"/>
      <c r="AB166" s="68"/>
      <c r="AC166" s="68"/>
      <c r="AD166" s="68"/>
    </row>
    <row r="167" spans="1:30" x14ac:dyDescent="0.25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66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  <c r="AA167" s="68"/>
      <c r="AB167" s="68"/>
      <c r="AC167" s="68"/>
      <c r="AD167" s="68"/>
    </row>
    <row r="168" spans="1:30" x14ac:dyDescent="0.25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66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  <c r="AA168" s="68"/>
      <c r="AB168" s="68"/>
      <c r="AC168" s="68"/>
      <c r="AD168" s="68"/>
    </row>
    <row r="169" spans="1:30" x14ac:dyDescent="0.25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66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  <c r="AA169" s="68"/>
      <c r="AB169" s="68"/>
      <c r="AC169" s="68"/>
      <c r="AD169" s="68"/>
    </row>
    <row r="170" spans="1:30" x14ac:dyDescent="0.25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66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  <c r="AA170" s="68"/>
      <c r="AB170" s="68"/>
      <c r="AC170" s="68"/>
      <c r="AD170" s="68"/>
    </row>
    <row r="171" spans="1:30" x14ac:dyDescent="0.25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66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  <c r="AA171" s="68"/>
      <c r="AB171" s="68"/>
      <c r="AC171" s="68"/>
      <c r="AD171" s="68"/>
    </row>
    <row r="172" spans="1:30" x14ac:dyDescent="0.25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66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  <c r="AA172" s="68"/>
      <c r="AB172" s="68"/>
      <c r="AC172" s="68"/>
      <c r="AD172" s="68"/>
    </row>
    <row r="173" spans="1:30" x14ac:dyDescent="0.25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66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  <c r="AA173" s="68"/>
      <c r="AB173" s="68"/>
      <c r="AC173" s="68"/>
      <c r="AD173" s="68"/>
    </row>
    <row r="174" spans="1:30" x14ac:dyDescent="0.25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66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  <c r="AA174" s="68"/>
      <c r="AB174" s="68"/>
      <c r="AC174" s="68"/>
      <c r="AD174" s="68"/>
    </row>
    <row r="175" spans="1:30" x14ac:dyDescent="0.2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66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  <c r="AA175" s="68"/>
      <c r="AB175" s="68"/>
      <c r="AC175" s="68"/>
      <c r="AD175" s="68"/>
    </row>
    <row r="176" spans="1:30" x14ac:dyDescent="0.25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66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  <c r="AA176" s="68"/>
      <c r="AB176" s="68"/>
      <c r="AC176" s="68"/>
      <c r="AD176" s="68"/>
    </row>
    <row r="177" spans="1:30" x14ac:dyDescent="0.25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66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  <c r="AA177" s="68"/>
      <c r="AB177" s="68"/>
      <c r="AC177" s="68"/>
      <c r="AD177" s="68"/>
    </row>
    <row r="178" spans="1:30" x14ac:dyDescent="0.25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66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  <c r="AA178" s="68"/>
      <c r="AB178" s="68"/>
      <c r="AC178" s="68"/>
      <c r="AD178" s="68"/>
    </row>
    <row r="179" spans="1:30" x14ac:dyDescent="0.25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66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  <c r="AA179" s="68"/>
      <c r="AB179" s="68"/>
      <c r="AC179" s="68"/>
      <c r="AD179" s="68"/>
    </row>
    <row r="180" spans="1:30" x14ac:dyDescent="0.25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66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  <c r="AA180" s="68"/>
      <c r="AB180" s="68"/>
      <c r="AC180" s="68"/>
      <c r="AD180" s="68"/>
    </row>
    <row r="181" spans="1:30" x14ac:dyDescent="0.25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66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  <c r="AA181" s="68"/>
      <c r="AB181" s="68"/>
      <c r="AC181" s="68"/>
      <c r="AD181" s="68"/>
    </row>
    <row r="182" spans="1:30" x14ac:dyDescent="0.25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66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  <c r="AA182" s="68"/>
      <c r="AB182" s="68"/>
      <c r="AC182" s="68"/>
      <c r="AD182" s="68"/>
    </row>
    <row r="183" spans="1:30" x14ac:dyDescent="0.25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66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  <c r="AA183" s="68"/>
      <c r="AB183" s="68"/>
      <c r="AC183" s="68"/>
      <c r="AD183" s="68"/>
    </row>
    <row r="184" spans="1:30" x14ac:dyDescent="0.25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66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  <c r="AA184" s="68"/>
      <c r="AB184" s="68"/>
      <c r="AC184" s="68"/>
      <c r="AD184" s="68"/>
    </row>
    <row r="185" spans="1:30" x14ac:dyDescent="0.2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66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  <c r="AA185" s="68"/>
      <c r="AB185" s="68"/>
      <c r="AC185" s="68"/>
      <c r="AD185" s="68"/>
    </row>
    <row r="186" spans="1:30" x14ac:dyDescent="0.25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66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  <c r="AA186" s="68"/>
      <c r="AB186" s="68"/>
      <c r="AC186" s="68"/>
      <c r="AD186" s="68"/>
    </row>
    <row r="187" spans="1:30" x14ac:dyDescent="0.25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66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  <c r="AA187" s="68"/>
      <c r="AB187" s="68"/>
      <c r="AC187" s="68"/>
      <c r="AD187" s="68"/>
    </row>
    <row r="188" spans="1:30" x14ac:dyDescent="0.25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66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  <c r="AA188" s="68"/>
      <c r="AB188" s="68"/>
      <c r="AC188" s="68"/>
      <c r="AD188" s="68"/>
    </row>
    <row r="189" spans="1:30" x14ac:dyDescent="0.25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66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  <c r="AA189" s="68"/>
      <c r="AB189" s="68"/>
      <c r="AC189" s="68"/>
      <c r="AD189" s="68"/>
    </row>
    <row r="190" spans="1:30" x14ac:dyDescent="0.25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66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  <c r="AA190" s="68"/>
      <c r="AB190" s="68"/>
      <c r="AC190" s="68"/>
      <c r="AD190" s="68"/>
    </row>
    <row r="191" spans="1:30" x14ac:dyDescent="0.25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66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  <c r="AA191" s="68"/>
      <c r="AB191" s="68"/>
      <c r="AC191" s="68"/>
      <c r="AD191" s="68"/>
    </row>
    <row r="192" spans="1:30" x14ac:dyDescent="0.25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66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  <c r="AA192" s="68"/>
      <c r="AB192" s="68"/>
      <c r="AC192" s="68"/>
      <c r="AD192" s="68"/>
    </row>
    <row r="193" spans="1:30" x14ac:dyDescent="0.25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66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  <c r="AA193" s="68"/>
      <c r="AB193" s="68"/>
      <c r="AC193" s="68"/>
      <c r="AD193" s="68"/>
    </row>
    <row r="194" spans="1:30" x14ac:dyDescent="0.25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66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  <c r="AA194" s="68"/>
      <c r="AB194" s="68"/>
      <c r="AC194" s="68"/>
      <c r="AD194" s="68"/>
    </row>
    <row r="195" spans="1:30" x14ac:dyDescent="0.2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66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  <c r="AA195" s="68"/>
      <c r="AB195" s="68"/>
      <c r="AC195" s="68"/>
      <c r="AD195" s="68"/>
    </row>
    <row r="196" spans="1:30" x14ac:dyDescent="0.25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66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  <c r="AA196" s="68"/>
      <c r="AB196" s="68"/>
      <c r="AC196" s="68"/>
      <c r="AD196" s="68"/>
    </row>
    <row r="197" spans="1:30" x14ac:dyDescent="0.25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66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  <c r="AA197" s="68"/>
      <c r="AB197" s="68"/>
      <c r="AC197" s="68"/>
      <c r="AD197" s="68"/>
    </row>
    <row r="198" spans="1:30" x14ac:dyDescent="0.25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66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  <c r="AA198" s="68"/>
      <c r="AB198" s="68"/>
      <c r="AC198" s="68"/>
      <c r="AD198" s="68"/>
    </row>
    <row r="199" spans="1:30" x14ac:dyDescent="0.25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66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  <c r="AA199" s="68"/>
      <c r="AB199" s="68"/>
      <c r="AC199" s="68"/>
      <c r="AD199" s="68"/>
    </row>
    <row r="200" spans="1:30" x14ac:dyDescent="0.25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66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  <c r="AA200" s="68"/>
      <c r="AB200" s="68"/>
      <c r="AC200" s="68"/>
      <c r="AD200" s="68"/>
    </row>
    <row r="201" spans="1:30" x14ac:dyDescent="0.25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66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  <c r="AA201" s="68"/>
      <c r="AB201" s="68"/>
      <c r="AC201" s="68"/>
      <c r="AD201" s="68"/>
    </row>
    <row r="202" spans="1:30" x14ac:dyDescent="0.25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66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  <c r="AA202" s="68"/>
      <c r="AB202" s="68"/>
      <c r="AC202" s="68"/>
      <c r="AD202" s="68"/>
    </row>
    <row r="203" spans="1:30" x14ac:dyDescent="0.25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66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  <c r="AA203" s="68"/>
      <c r="AB203" s="68"/>
      <c r="AC203" s="68"/>
      <c r="AD203" s="68"/>
    </row>
    <row r="204" spans="1:30" x14ac:dyDescent="0.25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66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  <c r="AA204" s="68"/>
      <c r="AB204" s="68"/>
      <c r="AC204" s="68"/>
      <c r="AD204" s="68"/>
    </row>
    <row r="205" spans="1:30" x14ac:dyDescent="0.25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66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  <c r="AA205" s="68"/>
      <c r="AB205" s="68"/>
      <c r="AC205" s="68"/>
      <c r="AD205" s="68"/>
    </row>
    <row r="206" spans="1:30" x14ac:dyDescent="0.25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66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  <c r="AA206" s="68"/>
      <c r="AB206" s="68"/>
      <c r="AC206" s="68"/>
      <c r="AD206" s="68"/>
    </row>
    <row r="207" spans="1:30" x14ac:dyDescent="0.25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66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  <c r="AA207" s="68"/>
      <c r="AB207" s="68"/>
      <c r="AC207" s="68"/>
      <c r="AD207" s="68"/>
    </row>
    <row r="208" spans="1:30" x14ac:dyDescent="0.25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66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  <c r="AA208" s="68"/>
      <c r="AB208" s="68"/>
      <c r="AC208" s="68"/>
      <c r="AD208" s="68"/>
    </row>
    <row r="209" spans="1:30" x14ac:dyDescent="0.25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66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  <c r="AA209" s="68"/>
      <c r="AB209" s="68"/>
      <c r="AC209" s="68"/>
      <c r="AD209" s="68"/>
    </row>
    <row r="210" spans="1:30" x14ac:dyDescent="0.25"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  <c r="AA210" s="68"/>
      <c r="AB210" s="68"/>
      <c r="AC210" s="68"/>
      <c r="AD210" s="68"/>
    </row>
    <row r="211" spans="1:30" x14ac:dyDescent="0.25"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  <c r="AA211" s="68"/>
      <c r="AB211" s="68"/>
      <c r="AC211" s="68"/>
      <c r="AD211" s="68"/>
    </row>
    <row r="212" spans="1:30" x14ac:dyDescent="0.25"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  <c r="AA212" s="68"/>
      <c r="AB212" s="68"/>
      <c r="AC212" s="68"/>
      <c r="AD212" s="68"/>
    </row>
    <row r="213" spans="1:30" x14ac:dyDescent="0.25"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  <c r="AA213" s="68"/>
      <c r="AB213" s="68"/>
      <c r="AC213" s="68"/>
      <c r="AD213" s="68"/>
    </row>
    <row r="214" spans="1:30" x14ac:dyDescent="0.25"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  <c r="AA214" s="68"/>
      <c r="AB214" s="68"/>
      <c r="AC214" s="68"/>
      <c r="AD214" s="68"/>
    </row>
    <row r="215" spans="1:30" x14ac:dyDescent="0.25"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  <c r="AA215" s="68"/>
      <c r="AB215" s="68"/>
      <c r="AC215" s="68"/>
      <c r="AD215" s="68"/>
    </row>
    <row r="216" spans="1:30" x14ac:dyDescent="0.25"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  <c r="AA216" s="68"/>
      <c r="AB216" s="68"/>
      <c r="AC216" s="68"/>
      <c r="AD216" s="68"/>
    </row>
    <row r="217" spans="1:30" x14ac:dyDescent="0.25"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  <c r="AA217" s="68"/>
      <c r="AB217" s="68"/>
      <c r="AC217" s="68"/>
      <c r="AD217" s="68"/>
    </row>
    <row r="218" spans="1:30" x14ac:dyDescent="0.25"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  <c r="AA218" s="68"/>
      <c r="AB218" s="68"/>
      <c r="AC218" s="68"/>
      <c r="AD218" s="68"/>
    </row>
    <row r="219" spans="1:30" x14ac:dyDescent="0.25"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  <c r="AA219" s="68"/>
      <c r="AB219" s="68"/>
      <c r="AC219" s="68"/>
      <c r="AD219" s="68"/>
    </row>
    <row r="220" spans="1:30" x14ac:dyDescent="0.25"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  <c r="AA220" s="68"/>
      <c r="AB220" s="68"/>
      <c r="AC220" s="68"/>
      <c r="AD220" s="68"/>
    </row>
    <row r="221" spans="1:30" x14ac:dyDescent="0.25"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  <c r="AA221" s="68"/>
      <c r="AB221" s="68"/>
      <c r="AC221" s="68"/>
      <c r="AD221" s="68"/>
    </row>
    <row r="222" spans="1:30" x14ac:dyDescent="0.25"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  <c r="AA222" s="68"/>
      <c r="AB222" s="68"/>
      <c r="AC222" s="68"/>
      <c r="AD222" s="68"/>
    </row>
    <row r="223" spans="1:30" x14ac:dyDescent="0.25"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  <c r="AA223" s="68"/>
      <c r="AB223" s="68"/>
      <c r="AC223" s="68"/>
      <c r="AD223" s="68"/>
    </row>
    <row r="224" spans="1:30" x14ac:dyDescent="0.25"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  <c r="AA224" s="68"/>
      <c r="AB224" s="68"/>
      <c r="AC224" s="68"/>
      <c r="AD224" s="68"/>
    </row>
    <row r="225" spans="15:30" x14ac:dyDescent="0.25"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  <c r="AA225" s="68"/>
      <c r="AB225" s="68"/>
      <c r="AC225" s="68"/>
      <c r="AD225" s="68"/>
    </row>
    <row r="226" spans="15:30" x14ac:dyDescent="0.25"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  <c r="AA226" s="68"/>
      <c r="AB226" s="68"/>
      <c r="AC226" s="68"/>
      <c r="AD226" s="68"/>
    </row>
    <row r="227" spans="15:30" x14ac:dyDescent="0.25"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  <c r="AA227" s="68"/>
      <c r="AB227" s="68"/>
      <c r="AC227" s="68"/>
      <c r="AD227" s="68"/>
    </row>
    <row r="228" spans="15:30" x14ac:dyDescent="0.25"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  <c r="AA228" s="68"/>
      <c r="AB228" s="68"/>
      <c r="AC228" s="68"/>
      <c r="AD228" s="68"/>
    </row>
    <row r="229" spans="15:30" x14ac:dyDescent="0.25"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  <c r="AA229" s="68"/>
      <c r="AB229" s="68"/>
      <c r="AC229" s="68"/>
      <c r="AD229" s="68"/>
    </row>
    <row r="230" spans="15:30" x14ac:dyDescent="0.25"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  <c r="AA230" s="68"/>
      <c r="AB230" s="68"/>
      <c r="AC230" s="68"/>
      <c r="AD230" s="68"/>
    </row>
    <row r="231" spans="15:30" x14ac:dyDescent="0.25"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  <c r="AA231" s="68"/>
      <c r="AB231" s="68"/>
      <c r="AC231" s="68"/>
      <c r="AD231" s="68"/>
    </row>
    <row r="232" spans="15:30" x14ac:dyDescent="0.25"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  <c r="AA232" s="68"/>
      <c r="AB232" s="68"/>
      <c r="AC232" s="68"/>
      <c r="AD232" s="68"/>
    </row>
    <row r="233" spans="15:30" x14ac:dyDescent="0.25"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  <c r="AA233" s="68"/>
      <c r="AB233" s="68"/>
      <c r="AC233" s="68"/>
      <c r="AD233" s="68"/>
    </row>
    <row r="234" spans="15:30" x14ac:dyDescent="0.25"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  <c r="AA234" s="68"/>
      <c r="AB234" s="68"/>
      <c r="AC234" s="68"/>
      <c r="AD234" s="68"/>
    </row>
    <row r="235" spans="15:30" x14ac:dyDescent="0.25"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  <c r="AA235" s="68"/>
      <c r="AB235" s="68"/>
      <c r="AC235" s="68"/>
      <c r="AD235" s="68"/>
    </row>
    <row r="236" spans="15:30" x14ac:dyDescent="0.25"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  <c r="AA236" s="68"/>
      <c r="AB236" s="68"/>
      <c r="AC236" s="68"/>
      <c r="AD236" s="68"/>
    </row>
    <row r="237" spans="15:30" x14ac:dyDescent="0.25"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  <c r="AA237" s="68"/>
      <c r="AB237" s="68"/>
      <c r="AC237" s="68"/>
      <c r="AD237" s="68"/>
    </row>
    <row r="238" spans="15:30" x14ac:dyDescent="0.25"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  <c r="AA238" s="68"/>
      <c r="AB238" s="68"/>
      <c r="AC238" s="68"/>
      <c r="AD238" s="68"/>
    </row>
    <row r="239" spans="15:30" x14ac:dyDescent="0.25"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  <c r="AA239" s="68"/>
      <c r="AB239" s="68"/>
      <c r="AC239" s="68"/>
      <c r="AD239" s="68"/>
    </row>
    <row r="240" spans="15:30" x14ac:dyDescent="0.25"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8"/>
      <c r="AA240" s="68"/>
      <c r="AB240" s="68"/>
      <c r="AC240" s="68"/>
      <c r="AD240" s="68"/>
    </row>
    <row r="241" spans="15:30" x14ac:dyDescent="0.25">
      <c r="O241" s="68"/>
      <c r="P241" s="68"/>
      <c r="Q241" s="68"/>
      <c r="R241" s="68"/>
      <c r="S241" s="68"/>
      <c r="T241" s="68"/>
      <c r="U241" s="68"/>
      <c r="V241" s="68"/>
      <c r="W241" s="68"/>
      <c r="X241" s="68"/>
      <c r="Y241" s="68"/>
      <c r="Z241" s="68"/>
      <c r="AA241" s="68"/>
      <c r="AB241" s="68"/>
      <c r="AC241" s="68"/>
      <c r="AD241" s="68"/>
    </row>
    <row r="242" spans="15:30" x14ac:dyDescent="0.25"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8"/>
      <c r="Z242" s="68"/>
      <c r="AA242" s="68"/>
      <c r="AB242" s="68"/>
      <c r="AC242" s="68"/>
      <c r="AD242" s="68"/>
    </row>
    <row r="243" spans="15:30" x14ac:dyDescent="0.25"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8"/>
      <c r="Z243" s="68"/>
      <c r="AA243" s="68"/>
      <c r="AB243" s="68"/>
      <c r="AC243" s="68"/>
      <c r="AD243" s="68"/>
    </row>
    <row r="244" spans="15:30" x14ac:dyDescent="0.25"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8"/>
      <c r="Z244" s="68"/>
      <c r="AA244" s="68"/>
      <c r="AB244" s="68"/>
      <c r="AC244" s="68"/>
      <c r="AD244" s="68"/>
    </row>
    <row r="245" spans="15:30" x14ac:dyDescent="0.25">
      <c r="O245" s="68"/>
      <c r="P245" s="68"/>
      <c r="Q245" s="68"/>
      <c r="R245" s="68"/>
      <c r="S245" s="68"/>
      <c r="T245" s="68"/>
      <c r="U245" s="68"/>
      <c r="V245" s="68"/>
      <c r="W245" s="68"/>
      <c r="X245" s="68"/>
      <c r="Y245" s="68"/>
      <c r="Z245" s="68"/>
      <c r="AA245" s="68"/>
      <c r="AB245" s="68"/>
      <c r="AC245" s="68"/>
      <c r="AD245" s="68"/>
    </row>
    <row r="246" spans="15:30" x14ac:dyDescent="0.25">
      <c r="O246" s="68"/>
      <c r="P246" s="68"/>
      <c r="Q246" s="68"/>
      <c r="R246" s="68"/>
      <c r="S246" s="68"/>
      <c r="T246" s="68"/>
      <c r="U246" s="68"/>
      <c r="V246" s="68"/>
      <c r="W246" s="68"/>
      <c r="X246" s="68"/>
      <c r="Y246" s="68"/>
      <c r="Z246" s="68"/>
      <c r="AA246" s="68"/>
      <c r="AB246" s="68"/>
      <c r="AC246" s="68"/>
      <c r="AD246" s="68"/>
    </row>
    <row r="247" spans="15:30" x14ac:dyDescent="0.25">
      <c r="O247" s="68"/>
      <c r="P247" s="68"/>
      <c r="Q247" s="68"/>
      <c r="R247" s="68"/>
      <c r="S247" s="68"/>
      <c r="T247" s="68"/>
      <c r="U247" s="68"/>
      <c r="V247" s="68"/>
      <c r="W247" s="68"/>
      <c r="X247" s="68"/>
      <c r="Y247" s="68"/>
      <c r="Z247" s="68"/>
      <c r="AA247" s="68"/>
      <c r="AB247" s="68"/>
      <c r="AC247" s="68"/>
      <c r="AD247" s="68"/>
    </row>
    <row r="248" spans="15:30" x14ac:dyDescent="0.25">
      <c r="O248" s="68"/>
      <c r="P248" s="68"/>
      <c r="Q248" s="68"/>
      <c r="R248" s="68"/>
      <c r="S248" s="68"/>
      <c r="T248" s="68"/>
      <c r="U248" s="68"/>
      <c r="V248" s="68"/>
      <c r="W248" s="68"/>
      <c r="X248" s="68"/>
      <c r="Y248" s="68"/>
      <c r="Z248" s="68"/>
      <c r="AA248" s="68"/>
      <c r="AB248" s="68"/>
      <c r="AC248" s="68"/>
      <c r="AD248" s="68"/>
    </row>
    <row r="249" spans="15:30" x14ac:dyDescent="0.25">
      <c r="O249" s="68"/>
      <c r="P249" s="68"/>
      <c r="Q249" s="68"/>
      <c r="R249" s="68"/>
      <c r="S249" s="68"/>
      <c r="T249" s="68"/>
      <c r="U249" s="68"/>
      <c r="V249" s="68"/>
      <c r="W249" s="68"/>
      <c r="X249" s="68"/>
      <c r="Y249" s="68"/>
      <c r="Z249" s="68"/>
      <c r="AA249" s="68"/>
      <c r="AB249" s="68"/>
      <c r="AC249" s="68"/>
      <c r="AD249" s="68"/>
    </row>
    <row r="250" spans="15:30" x14ac:dyDescent="0.25"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  <c r="Z250" s="68"/>
      <c r="AA250" s="68"/>
      <c r="AB250" s="68"/>
      <c r="AC250" s="68"/>
      <c r="AD250" s="68"/>
    </row>
    <row r="251" spans="15:30" x14ac:dyDescent="0.25">
      <c r="O251" s="68"/>
      <c r="P251" s="68"/>
      <c r="Q251" s="68"/>
      <c r="R251" s="68"/>
      <c r="S251" s="68"/>
      <c r="T251" s="68"/>
      <c r="U251" s="68"/>
      <c r="V251" s="68"/>
      <c r="W251" s="68"/>
      <c r="X251" s="68"/>
      <c r="Y251" s="68"/>
      <c r="Z251" s="68"/>
      <c r="AA251" s="68"/>
      <c r="AB251" s="68"/>
      <c r="AC251" s="68"/>
      <c r="AD251" s="68"/>
    </row>
    <row r="252" spans="15:30" x14ac:dyDescent="0.25">
      <c r="O252" s="68"/>
      <c r="P252" s="68"/>
      <c r="Q252" s="68"/>
      <c r="R252" s="68"/>
      <c r="S252" s="68"/>
      <c r="T252" s="68"/>
      <c r="U252" s="68"/>
      <c r="V252" s="68"/>
      <c r="W252" s="68"/>
      <c r="X252" s="68"/>
      <c r="Y252" s="68"/>
      <c r="Z252" s="68"/>
      <c r="AA252" s="68"/>
      <c r="AB252" s="68"/>
      <c r="AC252" s="68"/>
      <c r="AD252" s="68"/>
    </row>
    <row r="253" spans="15:30" x14ac:dyDescent="0.25"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8"/>
      <c r="Z253" s="68"/>
      <c r="AA253" s="68"/>
      <c r="AB253" s="68"/>
      <c r="AC253" s="68"/>
      <c r="AD253" s="68"/>
    </row>
    <row r="254" spans="15:30" x14ac:dyDescent="0.25"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  <c r="AA254" s="68"/>
      <c r="AB254" s="68"/>
      <c r="AC254" s="68"/>
      <c r="AD254" s="68"/>
    </row>
    <row r="255" spans="15:30" x14ac:dyDescent="0.25"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  <c r="Z255" s="68"/>
      <c r="AA255" s="68"/>
      <c r="AB255" s="68"/>
      <c r="AC255" s="68"/>
      <c r="AD255" s="68"/>
    </row>
    <row r="256" spans="15:30" x14ac:dyDescent="0.25">
      <c r="O256" s="68"/>
      <c r="P256" s="68"/>
      <c r="Q256" s="68"/>
      <c r="R256" s="68"/>
      <c r="S256" s="68"/>
      <c r="T256" s="68"/>
      <c r="U256" s="68"/>
      <c r="V256" s="68"/>
      <c r="W256" s="68"/>
      <c r="X256" s="68"/>
      <c r="Y256" s="68"/>
      <c r="Z256" s="68"/>
      <c r="AA256" s="68"/>
      <c r="AB256" s="68"/>
      <c r="AC256" s="68"/>
      <c r="AD256" s="68"/>
    </row>
    <row r="257" spans="15:30" x14ac:dyDescent="0.25">
      <c r="O257" s="68"/>
      <c r="P257" s="68"/>
      <c r="Q257" s="68"/>
      <c r="R257" s="68"/>
      <c r="S257" s="68"/>
      <c r="T257" s="68"/>
      <c r="U257" s="68"/>
      <c r="V257" s="68"/>
      <c r="W257" s="68"/>
      <c r="X257" s="68"/>
      <c r="Y257" s="68"/>
      <c r="Z257" s="68"/>
      <c r="AA257" s="68"/>
      <c r="AB257" s="68"/>
      <c r="AC257" s="68"/>
      <c r="AD257" s="68"/>
    </row>
    <row r="258" spans="15:30" x14ac:dyDescent="0.25">
      <c r="O258" s="68"/>
      <c r="P258" s="68"/>
      <c r="Q258" s="68"/>
      <c r="R258" s="68"/>
      <c r="S258" s="68"/>
      <c r="T258" s="68"/>
      <c r="U258" s="68"/>
      <c r="V258" s="68"/>
      <c r="W258" s="68"/>
      <c r="X258" s="68"/>
      <c r="Y258" s="68"/>
      <c r="Z258" s="68"/>
      <c r="AA258" s="68"/>
      <c r="AB258" s="68"/>
      <c r="AC258" s="68"/>
      <c r="AD258" s="68"/>
    </row>
    <row r="259" spans="15:30" x14ac:dyDescent="0.25"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  <c r="AA259" s="68"/>
      <c r="AB259" s="68"/>
      <c r="AC259" s="68"/>
      <c r="AD259" s="68"/>
    </row>
    <row r="260" spans="15:30" x14ac:dyDescent="0.25">
      <c r="O260" s="68"/>
      <c r="P260" s="68"/>
      <c r="Q260" s="68"/>
      <c r="R260" s="68"/>
      <c r="S260" s="68"/>
      <c r="T260" s="68"/>
      <c r="U260" s="68"/>
      <c r="V260" s="68"/>
      <c r="W260" s="68"/>
      <c r="X260" s="68"/>
      <c r="Y260" s="68"/>
      <c r="Z260" s="68"/>
      <c r="AA260" s="68"/>
      <c r="AB260" s="68"/>
      <c r="AC260" s="68"/>
      <c r="AD260" s="68"/>
    </row>
    <row r="261" spans="15:30" x14ac:dyDescent="0.25">
      <c r="O261" s="68"/>
      <c r="P261" s="68"/>
      <c r="Q261" s="68"/>
      <c r="R261" s="68"/>
      <c r="S261" s="68"/>
      <c r="T261" s="68"/>
      <c r="U261" s="68"/>
      <c r="V261" s="68"/>
      <c r="W261" s="68"/>
      <c r="X261" s="68"/>
      <c r="Y261" s="68"/>
      <c r="Z261" s="68"/>
      <c r="AA261" s="68"/>
      <c r="AB261" s="68"/>
      <c r="AC261" s="68"/>
      <c r="AD261" s="68"/>
    </row>
    <row r="262" spans="15:30" x14ac:dyDescent="0.25">
      <c r="O262" s="68"/>
      <c r="P262" s="68"/>
      <c r="Q262" s="68"/>
      <c r="R262" s="68"/>
      <c r="S262" s="68"/>
      <c r="T262" s="68"/>
      <c r="U262" s="68"/>
      <c r="V262" s="68"/>
      <c r="W262" s="68"/>
      <c r="X262" s="68"/>
      <c r="Y262" s="68"/>
      <c r="Z262" s="68"/>
      <c r="AA262" s="68"/>
      <c r="AB262" s="68"/>
      <c r="AC262" s="68"/>
      <c r="AD262" s="68"/>
    </row>
    <row r="263" spans="15:30" x14ac:dyDescent="0.25">
      <c r="O263" s="68"/>
      <c r="P263" s="68"/>
      <c r="Q263" s="68"/>
      <c r="R263" s="68"/>
      <c r="S263" s="68"/>
      <c r="T263" s="68"/>
      <c r="U263" s="68"/>
      <c r="V263" s="68"/>
      <c r="W263" s="68"/>
      <c r="X263" s="68"/>
      <c r="Y263" s="68"/>
      <c r="Z263" s="68"/>
      <c r="AA263" s="68"/>
      <c r="AB263" s="68"/>
      <c r="AC263" s="68"/>
      <c r="AD263" s="68"/>
    </row>
    <row r="264" spans="15:30" x14ac:dyDescent="0.25">
      <c r="O264" s="68"/>
      <c r="P264" s="68"/>
      <c r="Q264" s="68"/>
      <c r="R264" s="68"/>
      <c r="S264" s="68"/>
      <c r="T264" s="68"/>
      <c r="U264" s="68"/>
      <c r="V264" s="68"/>
      <c r="W264" s="68"/>
      <c r="X264" s="68"/>
      <c r="Y264" s="68"/>
      <c r="Z264" s="68"/>
      <c r="AA264" s="68"/>
      <c r="AB264" s="68"/>
      <c r="AC264" s="68"/>
      <c r="AD264" s="68"/>
    </row>
    <row r="265" spans="15:30" x14ac:dyDescent="0.25">
      <c r="O265" s="68"/>
      <c r="P265" s="68"/>
      <c r="Q265" s="68"/>
      <c r="R265" s="68"/>
      <c r="S265" s="68"/>
      <c r="T265" s="68"/>
      <c r="U265" s="68"/>
      <c r="V265" s="68"/>
      <c r="W265" s="68"/>
      <c r="X265" s="68"/>
      <c r="Y265" s="68"/>
      <c r="Z265" s="68"/>
      <c r="AA265" s="68"/>
      <c r="AB265" s="68"/>
      <c r="AC265" s="68"/>
      <c r="AD265" s="68"/>
    </row>
    <row r="266" spans="15:30" x14ac:dyDescent="0.25">
      <c r="O266" s="68"/>
      <c r="P266" s="68"/>
      <c r="Q266" s="68"/>
      <c r="R266" s="68"/>
      <c r="S266" s="68"/>
      <c r="T266" s="68"/>
      <c r="U266" s="68"/>
      <c r="V266" s="68"/>
      <c r="W266" s="68"/>
      <c r="X266" s="68"/>
      <c r="Y266" s="68"/>
      <c r="Z266" s="68"/>
      <c r="AA266" s="68"/>
      <c r="AB266" s="68"/>
      <c r="AC266" s="68"/>
      <c r="AD266" s="68"/>
    </row>
    <row r="267" spans="15:30" x14ac:dyDescent="0.25">
      <c r="O267" s="68"/>
      <c r="P267" s="68"/>
      <c r="Q267" s="68"/>
      <c r="R267" s="68"/>
      <c r="S267" s="68"/>
      <c r="T267" s="68"/>
      <c r="U267" s="68"/>
      <c r="V267" s="68"/>
      <c r="W267" s="68"/>
      <c r="X267" s="68"/>
      <c r="Y267" s="68"/>
      <c r="Z267" s="68"/>
      <c r="AA267" s="68"/>
      <c r="AB267" s="68"/>
      <c r="AC267" s="68"/>
      <c r="AD267" s="68"/>
    </row>
    <row r="268" spans="15:30" x14ac:dyDescent="0.25">
      <c r="O268" s="68"/>
      <c r="P268" s="68"/>
      <c r="Q268" s="68"/>
      <c r="R268" s="68"/>
      <c r="S268" s="68"/>
      <c r="T268" s="68"/>
      <c r="U268" s="68"/>
      <c r="V268" s="68"/>
      <c r="W268" s="68"/>
      <c r="X268" s="68"/>
      <c r="Y268" s="68"/>
      <c r="Z268" s="68"/>
      <c r="AA268" s="68"/>
      <c r="AB268" s="68"/>
      <c r="AC268" s="68"/>
      <c r="AD268" s="68"/>
    </row>
    <row r="269" spans="15:30" x14ac:dyDescent="0.25">
      <c r="O269" s="68"/>
      <c r="P269" s="68"/>
      <c r="Q269" s="68"/>
      <c r="R269" s="68"/>
      <c r="S269" s="68"/>
      <c r="T269" s="68"/>
      <c r="U269" s="68"/>
      <c r="V269" s="68"/>
      <c r="W269" s="68"/>
      <c r="X269" s="68"/>
      <c r="Y269" s="68"/>
      <c r="Z269" s="68"/>
      <c r="AA269" s="68"/>
      <c r="AB269" s="68"/>
      <c r="AC269" s="68"/>
      <c r="AD269" s="68"/>
    </row>
    <row r="270" spans="15:30" x14ac:dyDescent="0.25">
      <c r="O270" s="68"/>
      <c r="P270" s="68"/>
      <c r="Q270" s="68"/>
      <c r="R270" s="68"/>
      <c r="S270" s="68"/>
      <c r="T270" s="68"/>
      <c r="U270" s="68"/>
      <c r="V270" s="68"/>
      <c r="W270" s="68"/>
      <c r="X270" s="68"/>
      <c r="Y270" s="68"/>
      <c r="Z270" s="68"/>
      <c r="AA270" s="68"/>
      <c r="AB270" s="68"/>
      <c r="AC270" s="68"/>
      <c r="AD270" s="68"/>
    </row>
    <row r="271" spans="15:30" x14ac:dyDescent="0.25">
      <c r="O271" s="68"/>
      <c r="P271" s="68"/>
      <c r="Q271" s="68"/>
      <c r="R271" s="68"/>
      <c r="S271" s="68"/>
      <c r="T271" s="68"/>
      <c r="U271" s="68"/>
      <c r="V271" s="68"/>
      <c r="W271" s="68"/>
      <c r="X271" s="68"/>
      <c r="Y271" s="68"/>
      <c r="Z271" s="68"/>
      <c r="AA271" s="68"/>
      <c r="AB271" s="68"/>
      <c r="AC271" s="68"/>
      <c r="AD271" s="68"/>
    </row>
    <row r="272" spans="15:30" x14ac:dyDescent="0.25">
      <c r="O272" s="68"/>
      <c r="P272" s="68"/>
      <c r="Q272" s="68"/>
      <c r="R272" s="68"/>
      <c r="S272" s="68"/>
      <c r="T272" s="68"/>
      <c r="U272" s="68"/>
      <c r="V272" s="68"/>
      <c r="W272" s="68"/>
      <c r="X272" s="68"/>
      <c r="Y272" s="68"/>
      <c r="Z272" s="68"/>
      <c r="AA272" s="68"/>
      <c r="AB272" s="68"/>
      <c r="AC272" s="68"/>
      <c r="AD272" s="68"/>
    </row>
    <row r="273" spans="15:30" x14ac:dyDescent="0.25">
      <c r="O273" s="68"/>
      <c r="P273" s="68"/>
      <c r="Q273" s="68"/>
      <c r="R273" s="68"/>
      <c r="S273" s="68"/>
      <c r="T273" s="68"/>
      <c r="U273" s="68"/>
      <c r="V273" s="68"/>
      <c r="W273" s="68"/>
      <c r="X273" s="68"/>
      <c r="Y273" s="68"/>
      <c r="Z273" s="68"/>
      <c r="AA273" s="68"/>
      <c r="AB273" s="68"/>
      <c r="AC273" s="68"/>
      <c r="AD273" s="68"/>
    </row>
    <row r="274" spans="15:30" x14ac:dyDescent="0.25">
      <c r="O274" s="68"/>
      <c r="P274" s="68"/>
      <c r="Q274" s="68"/>
      <c r="R274" s="68"/>
      <c r="S274" s="68"/>
      <c r="T274" s="68"/>
      <c r="U274" s="68"/>
      <c r="V274" s="68"/>
      <c r="W274" s="68"/>
      <c r="X274" s="68"/>
      <c r="Y274" s="68"/>
      <c r="Z274" s="68"/>
      <c r="AA274" s="68"/>
      <c r="AB274" s="68"/>
      <c r="AC274" s="68"/>
      <c r="AD274" s="68"/>
    </row>
    <row r="275" spans="15:30" x14ac:dyDescent="0.25">
      <c r="O275" s="68"/>
      <c r="P275" s="68"/>
      <c r="Q275" s="68"/>
      <c r="R275" s="68"/>
      <c r="S275" s="68"/>
      <c r="T275" s="68"/>
      <c r="U275" s="68"/>
      <c r="V275" s="68"/>
      <c r="W275" s="68"/>
      <c r="X275" s="68"/>
      <c r="Y275" s="68"/>
      <c r="Z275" s="68"/>
      <c r="AA275" s="68"/>
      <c r="AB275" s="68"/>
      <c r="AC275" s="68"/>
      <c r="AD275" s="68"/>
    </row>
    <row r="276" spans="15:30" x14ac:dyDescent="0.25">
      <c r="O276" s="68"/>
      <c r="P276" s="68"/>
      <c r="Q276" s="68"/>
      <c r="R276" s="68"/>
      <c r="S276" s="68"/>
      <c r="T276" s="68"/>
      <c r="U276" s="68"/>
      <c r="V276" s="68"/>
      <c r="W276" s="68"/>
      <c r="X276" s="68"/>
      <c r="Y276" s="68"/>
      <c r="Z276" s="68"/>
      <c r="AA276" s="68"/>
      <c r="AB276" s="68"/>
      <c r="AC276" s="68"/>
      <c r="AD276" s="68"/>
    </row>
    <row r="277" spans="15:30" x14ac:dyDescent="0.25">
      <c r="O277" s="68"/>
      <c r="P277" s="68"/>
      <c r="Q277" s="68"/>
      <c r="R277" s="68"/>
      <c r="S277" s="68"/>
      <c r="T277" s="68"/>
      <c r="U277" s="68"/>
      <c r="V277" s="68"/>
      <c r="W277" s="68"/>
      <c r="X277" s="68"/>
      <c r="Y277" s="68"/>
      <c r="Z277" s="68"/>
      <c r="AA277" s="68"/>
      <c r="AB277" s="68"/>
      <c r="AC277" s="68"/>
      <c r="AD277" s="68"/>
    </row>
    <row r="278" spans="15:30" x14ac:dyDescent="0.25">
      <c r="O278" s="68"/>
      <c r="P278" s="68"/>
      <c r="Q278" s="68"/>
      <c r="R278" s="68"/>
      <c r="S278" s="68"/>
      <c r="T278" s="68"/>
      <c r="U278" s="68"/>
      <c r="V278" s="68"/>
      <c r="W278" s="68"/>
      <c r="X278" s="68"/>
      <c r="Y278" s="68"/>
      <c r="Z278" s="68"/>
      <c r="AA278" s="68"/>
      <c r="AB278" s="68"/>
      <c r="AC278" s="68"/>
      <c r="AD278" s="68"/>
    </row>
    <row r="279" spans="15:30" x14ac:dyDescent="0.25">
      <c r="O279" s="68"/>
      <c r="P279" s="68"/>
      <c r="Q279" s="68"/>
      <c r="R279" s="68"/>
      <c r="S279" s="68"/>
      <c r="T279" s="68"/>
      <c r="U279" s="68"/>
      <c r="V279" s="68"/>
      <c r="W279" s="68"/>
      <c r="X279" s="68"/>
      <c r="Y279" s="68"/>
      <c r="Z279" s="68"/>
      <c r="AA279" s="68"/>
      <c r="AB279" s="68"/>
      <c r="AC279" s="68"/>
      <c r="AD279" s="68"/>
    </row>
    <row r="280" spans="15:30" x14ac:dyDescent="0.25">
      <c r="O280" s="68"/>
      <c r="P280" s="68"/>
      <c r="Q280" s="68"/>
      <c r="R280" s="68"/>
      <c r="S280" s="68"/>
      <c r="T280" s="68"/>
      <c r="U280" s="68"/>
      <c r="V280" s="68"/>
      <c r="W280" s="68"/>
      <c r="X280" s="68"/>
      <c r="Y280" s="68"/>
      <c r="Z280" s="68"/>
      <c r="AA280" s="68"/>
      <c r="AB280" s="68"/>
      <c r="AC280" s="68"/>
      <c r="AD280" s="68"/>
    </row>
    <row r="281" spans="15:30" x14ac:dyDescent="0.25">
      <c r="O281" s="68"/>
      <c r="P281" s="68"/>
      <c r="Q281" s="68"/>
      <c r="R281" s="68"/>
      <c r="S281" s="68"/>
      <c r="T281" s="68"/>
      <c r="U281" s="68"/>
      <c r="V281" s="68"/>
      <c r="W281" s="68"/>
      <c r="X281" s="68"/>
      <c r="Y281" s="68"/>
      <c r="Z281" s="68"/>
      <c r="AA281" s="68"/>
      <c r="AB281" s="68"/>
      <c r="AC281" s="68"/>
      <c r="AD281" s="68"/>
    </row>
    <row r="282" spans="15:30" x14ac:dyDescent="0.25">
      <c r="O282" s="68"/>
      <c r="P282" s="68"/>
      <c r="Q282" s="68"/>
      <c r="R282" s="68"/>
      <c r="S282" s="68"/>
      <c r="T282" s="68"/>
      <c r="U282" s="68"/>
      <c r="V282" s="68"/>
      <c r="W282" s="68"/>
      <c r="X282" s="68"/>
      <c r="Y282" s="68"/>
      <c r="Z282" s="68"/>
      <c r="AA282" s="68"/>
      <c r="AB282" s="68"/>
      <c r="AC282" s="68"/>
      <c r="AD282" s="68"/>
    </row>
    <row r="283" spans="15:30" x14ac:dyDescent="0.25">
      <c r="O283" s="68"/>
      <c r="P283" s="68"/>
      <c r="Q283" s="68"/>
      <c r="R283" s="68"/>
      <c r="S283" s="68"/>
      <c r="T283" s="68"/>
      <c r="U283" s="68"/>
      <c r="V283" s="68"/>
      <c r="W283" s="68"/>
      <c r="X283" s="68"/>
      <c r="Y283" s="68"/>
      <c r="Z283" s="68"/>
      <c r="AA283" s="68"/>
      <c r="AB283" s="68"/>
      <c r="AC283" s="68"/>
      <c r="AD283" s="68"/>
    </row>
    <row r="284" spans="15:30" x14ac:dyDescent="0.25">
      <c r="O284" s="68"/>
      <c r="P284" s="68"/>
      <c r="Q284" s="68"/>
      <c r="R284" s="68"/>
      <c r="S284" s="68"/>
      <c r="T284" s="68"/>
      <c r="U284" s="68"/>
      <c r="V284" s="68"/>
      <c r="W284" s="68"/>
      <c r="X284" s="68"/>
      <c r="Y284" s="68"/>
      <c r="Z284" s="68"/>
      <c r="AA284" s="68"/>
      <c r="AB284" s="68"/>
      <c r="AC284" s="68"/>
      <c r="AD284" s="68"/>
    </row>
    <row r="285" spans="15:30" x14ac:dyDescent="0.25">
      <c r="O285" s="68"/>
      <c r="P285" s="68"/>
      <c r="Q285" s="68"/>
      <c r="R285" s="68"/>
      <c r="S285" s="68"/>
      <c r="T285" s="68"/>
      <c r="U285" s="68"/>
      <c r="V285" s="68"/>
      <c r="W285" s="68"/>
      <c r="X285" s="68"/>
      <c r="Y285" s="68"/>
      <c r="Z285" s="68"/>
      <c r="AA285" s="68"/>
      <c r="AB285" s="68"/>
      <c r="AC285" s="68"/>
      <c r="AD285" s="68"/>
    </row>
    <row r="286" spans="15:30" x14ac:dyDescent="0.25">
      <c r="O286" s="68"/>
      <c r="P286" s="68"/>
      <c r="Q286" s="68"/>
      <c r="R286" s="68"/>
      <c r="S286" s="68"/>
      <c r="T286" s="68"/>
      <c r="U286" s="68"/>
      <c r="V286" s="68"/>
      <c r="W286" s="68"/>
      <c r="X286" s="68"/>
      <c r="Y286" s="68"/>
      <c r="Z286" s="68"/>
      <c r="AA286" s="68"/>
      <c r="AB286" s="68"/>
      <c r="AC286" s="68"/>
      <c r="AD286" s="68"/>
    </row>
    <row r="287" spans="15:30" x14ac:dyDescent="0.25">
      <c r="O287" s="68"/>
      <c r="P287" s="68"/>
      <c r="Q287" s="68"/>
      <c r="R287" s="68"/>
      <c r="S287" s="68"/>
      <c r="T287" s="68"/>
      <c r="U287" s="68"/>
      <c r="V287" s="68"/>
      <c r="W287" s="68"/>
      <c r="X287" s="68"/>
      <c r="Y287" s="68"/>
      <c r="Z287" s="68"/>
      <c r="AA287" s="68"/>
      <c r="AB287" s="68"/>
      <c r="AC287" s="68"/>
      <c r="AD287" s="68"/>
    </row>
    <row r="288" spans="15:30" x14ac:dyDescent="0.25">
      <c r="O288" s="68"/>
      <c r="P288" s="68"/>
      <c r="Q288" s="68"/>
      <c r="R288" s="68"/>
      <c r="S288" s="68"/>
      <c r="T288" s="68"/>
      <c r="U288" s="68"/>
      <c r="V288" s="68"/>
      <c r="W288" s="68"/>
      <c r="X288" s="68"/>
      <c r="Y288" s="68"/>
      <c r="Z288" s="68"/>
      <c r="AA288" s="68"/>
      <c r="AB288" s="68"/>
      <c r="AC288" s="68"/>
      <c r="AD288" s="68"/>
    </row>
    <row r="289" spans="15:30" x14ac:dyDescent="0.25">
      <c r="O289" s="68"/>
      <c r="P289" s="68"/>
      <c r="Q289" s="68"/>
      <c r="R289" s="68"/>
      <c r="S289" s="68"/>
      <c r="T289" s="68"/>
      <c r="U289" s="68"/>
      <c r="V289" s="68"/>
      <c r="W289" s="68"/>
      <c r="X289" s="68"/>
      <c r="Y289" s="68"/>
      <c r="Z289" s="68"/>
      <c r="AA289" s="68"/>
      <c r="AB289" s="68"/>
      <c r="AC289" s="68"/>
      <c r="AD289" s="68"/>
    </row>
    <row r="290" spans="15:30" x14ac:dyDescent="0.25">
      <c r="O290" s="68"/>
      <c r="P290" s="68"/>
      <c r="Q290" s="68"/>
      <c r="R290" s="68"/>
      <c r="S290" s="68"/>
      <c r="T290" s="68"/>
      <c r="U290" s="68"/>
      <c r="V290" s="68"/>
      <c r="W290" s="68"/>
      <c r="X290" s="68"/>
      <c r="Y290" s="68"/>
      <c r="Z290" s="68"/>
      <c r="AA290" s="68"/>
      <c r="AB290" s="68"/>
      <c r="AC290" s="68"/>
      <c r="AD290" s="68"/>
    </row>
    <row r="291" spans="15:30" x14ac:dyDescent="0.25">
      <c r="O291" s="68"/>
      <c r="P291" s="68"/>
      <c r="Q291" s="68"/>
      <c r="R291" s="68"/>
      <c r="S291" s="68"/>
      <c r="T291" s="68"/>
      <c r="U291" s="68"/>
      <c r="V291" s="68"/>
      <c r="W291" s="68"/>
      <c r="X291" s="68"/>
      <c r="Y291" s="68"/>
      <c r="Z291" s="68"/>
      <c r="AA291" s="68"/>
      <c r="AB291" s="68"/>
      <c r="AC291" s="68"/>
      <c r="AD291" s="68"/>
    </row>
    <row r="292" spans="15:30" x14ac:dyDescent="0.25">
      <c r="O292" s="68"/>
      <c r="P292" s="68"/>
      <c r="Q292" s="68"/>
      <c r="R292" s="68"/>
      <c r="S292" s="68"/>
      <c r="T292" s="68"/>
      <c r="U292" s="68"/>
      <c r="V292" s="68"/>
      <c r="W292" s="68"/>
      <c r="X292" s="68"/>
      <c r="Y292" s="68"/>
      <c r="Z292" s="68"/>
      <c r="AA292" s="68"/>
      <c r="AB292" s="68"/>
      <c r="AC292" s="68"/>
      <c r="AD292" s="68"/>
    </row>
    <row r="293" spans="15:30" x14ac:dyDescent="0.25">
      <c r="O293" s="68"/>
      <c r="P293" s="68"/>
      <c r="Q293" s="68"/>
      <c r="R293" s="68"/>
      <c r="S293" s="68"/>
      <c r="T293" s="68"/>
      <c r="U293" s="68"/>
      <c r="V293" s="68"/>
      <c r="W293" s="68"/>
      <c r="X293" s="68"/>
      <c r="Y293" s="68"/>
      <c r="Z293" s="68"/>
      <c r="AA293" s="68"/>
      <c r="AB293" s="68"/>
      <c r="AC293" s="68"/>
      <c r="AD293" s="68"/>
    </row>
    <row r="294" spans="15:30" x14ac:dyDescent="0.25">
      <c r="O294" s="68"/>
      <c r="P294" s="68"/>
      <c r="Q294" s="68"/>
      <c r="R294" s="68"/>
      <c r="S294" s="68"/>
      <c r="T294" s="68"/>
      <c r="U294" s="68"/>
      <c r="V294" s="68"/>
      <c r="W294" s="68"/>
      <c r="X294" s="68"/>
      <c r="Y294" s="68"/>
      <c r="Z294" s="68"/>
      <c r="AA294" s="68"/>
      <c r="AB294" s="68"/>
      <c r="AC294" s="68"/>
      <c r="AD294" s="68"/>
    </row>
    <row r="295" spans="15:30" x14ac:dyDescent="0.25">
      <c r="O295" s="68"/>
      <c r="P295" s="68"/>
      <c r="Q295" s="68"/>
      <c r="R295" s="68"/>
      <c r="S295" s="68"/>
      <c r="T295" s="68"/>
      <c r="U295" s="68"/>
      <c r="V295" s="68"/>
      <c r="W295" s="68"/>
      <c r="X295" s="68"/>
      <c r="Y295" s="68"/>
      <c r="Z295" s="68"/>
      <c r="AA295" s="68"/>
      <c r="AB295" s="68"/>
      <c r="AC295" s="68"/>
      <c r="AD295" s="68"/>
    </row>
    <row r="296" spans="15:30" x14ac:dyDescent="0.25">
      <c r="O296" s="68"/>
      <c r="P296" s="68"/>
      <c r="Q296" s="68"/>
      <c r="R296" s="68"/>
      <c r="S296" s="68"/>
      <c r="T296" s="68"/>
      <c r="U296" s="68"/>
      <c r="V296" s="68"/>
      <c r="W296" s="68"/>
      <c r="X296" s="68"/>
      <c r="Y296" s="68"/>
      <c r="Z296" s="68"/>
      <c r="AA296" s="68"/>
      <c r="AB296" s="68"/>
      <c r="AC296" s="68"/>
      <c r="AD296" s="68"/>
    </row>
    <row r="297" spans="15:30" x14ac:dyDescent="0.25"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  <c r="AA297" s="68"/>
      <c r="AB297" s="68"/>
      <c r="AC297" s="68"/>
      <c r="AD297" s="68"/>
    </row>
    <row r="298" spans="15:30" x14ac:dyDescent="0.25">
      <c r="O298" s="68"/>
      <c r="P298" s="68"/>
      <c r="Q298" s="68"/>
      <c r="R298" s="68"/>
      <c r="S298" s="68"/>
      <c r="T298" s="68"/>
      <c r="U298" s="68"/>
      <c r="V298" s="68"/>
      <c r="W298" s="68"/>
      <c r="X298" s="68"/>
      <c r="Y298" s="68"/>
      <c r="Z298" s="68"/>
      <c r="AA298" s="68"/>
      <c r="AB298" s="68"/>
      <c r="AC298" s="68"/>
      <c r="AD298" s="68"/>
    </row>
  </sheetData>
  <sheetProtection sheet="1" objects="1" scenarios="1"/>
  <protectedRanges>
    <protectedRange sqref="D9:D13" name="ARREAR DATA_2"/>
    <protectedRange sqref="C28 N28:O28" name="ARREAR DATA"/>
  </protectedRanges>
  <mergeCells count="9">
    <mergeCell ref="A1:A6"/>
    <mergeCell ref="D8:F8"/>
    <mergeCell ref="B1:N3"/>
    <mergeCell ref="B4:N6"/>
    <mergeCell ref="C15:H15"/>
    <mergeCell ref="D9:E9"/>
    <mergeCell ref="D10:E10"/>
    <mergeCell ref="D11:E11"/>
    <mergeCell ref="D12:E12"/>
  </mergeCells>
  <conditionalFormatting sqref="N28:O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25" right="0.25" top="0.75" bottom="0.75" header="0.3" footer="0.3"/>
  <pageSetup paperSize="9" scale="57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INDIRECT(Master_data!$B$7)</xm:f>
          </x14:formula1>
          <xm:sqref>C29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 fitToPage="1"/>
  </sheetPr>
  <dimension ref="A1:O64"/>
  <sheetViews>
    <sheetView tabSelected="1" zoomScale="90" zoomScaleNormal="90" workbookViewId="0">
      <pane ySplit="7" topLeftCell="A57" activePane="bottomLeft" state="frozen"/>
      <selection pane="bottomLeft" activeCell="D74" sqref="D74"/>
    </sheetView>
  </sheetViews>
  <sheetFormatPr defaultRowHeight="15" x14ac:dyDescent="0.25"/>
  <cols>
    <col min="1" max="1" width="9" style="4" bestFit="1" customWidth="1"/>
    <col min="2" max="2" width="14.5703125" bestFit="1" customWidth="1"/>
    <col min="3" max="3" width="22" style="19" bestFit="1" customWidth="1"/>
    <col min="4" max="11" width="12.28515625" bestFit="1" customWidth="1"/>
    <col min="12" max="12" width="11.85546875" bestFit="1" customWidth="1"/>
    <col min="13" max="13" width="11.85546875" customWidth="1"/>
    <col min="14" max="14" width="17.7109375" bestFit="1" customWidth="1"/>
    <col min="15" max="15" width="15.85546875" bestFit="1" customWidth="1"/>
  </cols>
  <sheetData>
    <row r="1" spans="1:15" s="108" customFormat="1" ht="24" customHeight="1" x14ac:dyDescent="0.25">
      <c r="A1" s="133" t="s">
        <v>98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</row>
    <row r="2" spans="1:15" ht="15.75" customHeight="1" thickBot="1" x14ac:dyDescent="0.3">
      <c r="J2" s="1"/>
    </row>
    <row r="3" spans="1:15" ht="16.5" customHeight="1" thickBot="1" x14ac:dyDescent="0.3">
      <c r="A3" s="12"/>
      <c r="B3" s="12"/>
      <c r="C3" s="11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17" t="s">
        <v>10</v>
      </c>
      <c r="M3" s="17" t="s">
        <v>43</v>
      </c>
      <c r="N3" s="18" t="s">
        <v>36</v>
      </c>
      <c r="O3" s="41" t="s">
        <v>11</v>
      </c>
    </row>
    <row r="4" spans="1:15" ht="16.5" thickBot="1" x14ac:dyDescent="0.3">
      <c r="B4" s="39"/>
      <c r="C4" s="45" t="s">
        <v>47</v>
      </c>
      <c r="D4" s="42" t="str">
        <f>IFERROR(IF((VLOOKUP($C$4,$C$8:$O$55,2,FALSE)="U"),"ARREAR","PASS")," ")</f>
        <v>PASS</v>
      </c>
      <c r="E4" s="42" t="str">
        <f>IFERROR(IF((VLOOKUP($C$4,$C$8:$O$55,3,FALSE)="U"),"ARREAR","PASS")," ")</f>
        <v>PASS</v>
      </c>
      <c r="F4" s="42" t="str">
        <f>IFERROR(IF((VLOOKUP($C$4,$C$8:$O$55,4,FALSE)="U"),"ARREAR","PASS")," ")</f>
        <v>PASS</v>
      </c>
      <c r="G4" s="42" t="str">
        <f>IFERROR(IF((VLOOKUP($C$4,$C$8:$O$55,5,FALSE)="U"),"ARREAR","PASS")," ")</f>
        <v>PASS</v>
      </c>
      <c r="H4" s="42" t="str">
        <f>IFERROR(IF((VLOOKUP($C$4,$C$8:$O$55,6,FALSE)="U"),"ARREAR","PASS")," ")</f>
        <v>PASS</v>
      </c>
      <c r="I4" s="42" t="str">
        <f>IFERROR(IF((VLOOKUP($C$4,$C$8:$O$55,7,FALSE)="U"),"ARREAR","PASS")," ")</f>
        <v>PASS</v>
      </c>
      <c r="J4" s="42" t="str">
        <f>IFERROR(IF((VLOOKUP($C$4,$C$8:$O$55,8,FALSE)="U"),"ARREAR","PASS")," ")</f>
        <v>PASS</v>
      </c>
      <c r="K4" s="42" t="str">
        <f>IFERROR(IF((VLOOKUP($C$4,$C$8:$O$55,9,FALSE)="U"),"ARREAR","PASS")," ")</f>
        <v>PASS</v>
      </c>
      <c r="L4" s="42" t="str">
        <f>IFERROR(IF((VLOOKUP($C$4,$C$8:$O$55,10,FALSE)="U"),"ARREAR","PASS")," ")</f>
        <v>PASS</v>
      </c>
      <c r="M4" s="42" t="str">
        <f>IFERROR(IF((VLOOKUP($C$4,$C$8:$O$55,11,FALSE)="U"),"ARREAR","PASS")," ")</f>
        <v>PASS</v>
      </c>
      <c r="N4" s="40" t="str">
        <f>IF(COUNTIF($D$4:$M$4,"ARREAR")&gt;0,(COUNTIF($D$4:$M$4,"ARREAR")),"NIL")</f>
        <v>NIL</v>
      </c>
      <c r="O4" s="43" t="str">
        <f>IFERROR(IF((VLOOKUP($C$4,$C$8:$O$55,12,FALSE))=" ","0","₹"&amp;" "&amp;VLOOKUP($C$4,$C$8:$O$55,13,FALSE))," ")</f>
        <v>0</v>
      </c>
    </row>
    <row r="5" spans="1:15" x14ac:dyDescent="0.25">
      <c r="J5" s="1"/>
    </row>
    <row r="6" spans="1:15" ht="19.5" thickBot="1" x14ac:dyDescent="0.3">
      <c r="A6" s="132" t="s">
        <v>32</v>
      </c>
      <c r="B6" s="132"/>
      <c r="C6" s="132"/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2"/>
      <c r="O6" s="132"/>
    </row>
    <row r="7" spans="1:15" s="3" customFormat="1" ht="16.5" thickBot="1" x14ac:dyDescent="0.3">
      <c r="A7" s="11" t="s">
        <v>0</v>
      </c>
      <c r="B7" s="11" t="s">
        <v>31</v>
      </c>
      <c r="C7" s="11" t="s">
        <v>1</v>
      </c>
      <c r="D7" s="17" t="s">
        <v>2</v>
      </c>
      <c r="E7" s="17" t="s">
        <v>3</v>
      </c>
      <c r="F7" s="17" t="s">
        <v>4</v>
      </c>
      <c r="G7" s="17" t="s">
        <v>5</v>
      </c>
      <c r="H7" s="17" t="s">
        <v>6</v>
      </c>
      <c r="I7" s="17" t="s">
        <v>7</v>
      </c>
      <c r="J7" s="17" t="s">
        <v>8</v>
      </c>
      <c r="K7" s="17" t="s">
        <v>9</v>
      </c>
      <c r="L7" s="17" t="s">
        <v>10</v>
      </c>
      <c r="M7" s="17" t="s">
        <v>43</v>
      </c>
      <c r="N7" s="18" t="s">
        <v>99</v>
      </c>
      <c r="O7" s="33" t="s">
        <v>11</v>
      </c>
    </row>
    <row r="8" spans="1:15" x14ac:dyDescent="0.25">
      <c r="A8" s="24">
        <v>1</v>
      </c>
      <c r="B8" s="29">
        <v>1919105036</v>
      </c>
      <c r="C8" s="28" t="s">
        <v>47</v>
      </c>
      <c r="D8" s="46" t="s">
        <v>39</v>
      </c>
      <c r="E8" s="47" t="s">
        <v>39</v>
      </c>
      <c r="F8" s="47" t="s">
        <v>39</v>
      </c>
      <c r="G8" s="47" t="s">
        <v>39</v>
      </c>
      <c r="H8" s="47" t="s">
        <v>41</v>
      </c>
      <c r="I8" s="47" t="s">
        <v>42</v>
      </c>
      <c r="J8" s="48" t="s">
        <v>42</v>
      </c>
      <c r="K8" s="47" t="s">
        <v>42</v>
      </c>
      <c r="L8" s="48" t="s">
        <v>39</v>
      </c>
      <c r="M8" s="54" t="s">
        <v>41</v>
      </c>
      <c r="N8" s="38" t="str">
        <f>IF(COUNTIF(D8:M8,"U")&gt;0,(COUNTIF(D8:M8,"U"))," ")</f>
        <v xml:space="preserve"> </v>
      </c>
      <c r="O8" s="34"/>
    </row>
    <row r="9" spans="1:15" x14ac:dyDescent="0.25">
      <c r="A9" s="25">
        <v>2</v>
      </c>
      <c r="B9" s="30">
        <v>1919105037</v>
      </c>
      <c r="C9" s="28" t="s">
        <v>48</v>
      </c>
      <c r="D9" s="49" t="s">
        <v>39</v>
      </c>
      <c r="E9" s="48" t="s">
        <v>39</v>
      </c>
      <c r="F9" s="48" t="s">
        <v>41</v>
      </c>
      <c r="G9" s="50" t="s">
        <v>39</v>
      </c>
      <c r="H9" s="50" t="s">
        <v>39</v>
      </c>
      <c r="I9" s="50" t="s">
        <v>42</v>
      </c>
      <c r="J9" s="50" t="s">
        <v>42</v>
      </c>
      <c r="K9" s="50" t="s">
        <v>42</v>
      </c>
      <c r="L9" s="50" t="s">
        <v>39</v>
      </c>
      <c r="M9" s="54" t="s">
        <v>39</v>
      </c>
      <c r="N9" s="38" t="str">
        <f t="shared" ref="N9:N55" si="0">IF(COUNTIF(D9:M9,"U")&gt;0,(COUNTIF(D9:M9,"U"))," ")</f>
        <v xml:space="preserve"> </v>
      </c>
      <c r="O9" s="35"/>
    </row>
    <row r="10" spans="1:15" x14ac:dyDescent="0.25">
      <c r="A10" s="25">
        <v>3</v>
      </c>
      <c r="B10" s="30">
        <v>1919105038</v>
      </c>
      <c r="C10" s="28" t="s">
        <v>49</v>
      </c>
      <c r="D10" s="49" t="s">
        <v>45</v>
      </c>
      <c r="E10" s="50" t="s">
        <v>45</v>
      </c>
      <c r="F10" s="50" t="s">
        <v>45</v>
      </c>
      <c r="G10" s="50" t="s">
        <v>45</v>
      </c>
      <c r="H10" s="50" t="s">
        <v>45</v>
      </c>
      <c r="I10" s="50" t="s">
        <v>45</v>
      </c>
      <c r="J10" s="50" t="s">
        <v>45</v>
      </c>
      <c r="K10" s="50" t="s">
        <v>45</v>
      </c>
      <c r="L10" s="50" t="s">
        <v>45</v>
      </c>
      <c r="M10" s="54" t="s">
        <v>45</v>
      </c>
      <c r="N10" s="38" t="str">
        <f t="shared" si="0"/>
        <v xml:space="preserve"> </v>
      </c>
      <c r="O10" s="35" t="s">
        <v>45</v>
      </c>
    </row>
    <row r="11" spans="1:15" x14ac:dyDescent="0.25">
      <c r="A11" s="25">
        <v>4</v>
      </c>
      <c r="B11" s="30">
        <v>1919105040</v>
      </c>
      <c r="C11" s="28" t="s">
        <v>50</v>
      </c>
      <c r="D11" s="49" t="s">
        <v>45</v>
      </c>
      <c r="E11" s="50" t="s">
        <v>45</v>
      </c>
      <c r="F11" s="50" t="s">
        <v>45</v>
      </c>
      <c r="G11" s="50" t="s">
        <v>45</v>
      </c>
      <c r="H11" s="50" t="s">
        <v>45</v>
      </c>
      <c r="I11" s="50" t="s">
        <v>45</v>
      </c>
      <c r="J11" s="50" t="s">
        <v>45</v>
      </c>
      <c r="K11" s="50" t="s">
        <v>45</v>
      </c>
      <c r="L11" s="50" t="s">
        <v>45</v>
      </c>
      <c r="M11" s="54" t="s">
        <v>45</v>
      </c>
      <c r="N11" s="38" t="str">
        <f t="shared" si="0"/>
        <v xml:space="preserve"> </v>
      </c>
      <c r="O11" s="35" t="s">
        <v>45</v>
      </c>
    </row>
    <row r="12" spans="1:15" x14ac:dyDescent="0.25">
      <c r="A12" s="25">
        <v>5</v>
      </c>
      <c r="B12" s="30">
        <v>1919105041</v>
      </c>
      <c r="C12" s="28" t="s">
        <v>51</v>
      </c>
      <c r="D12" s="49" t="s">
        <v>41</v>
      </c>
      <c r="E12" s="50" t="s">
        <v>41</v>
      </c>
      <c r="F12" s="50" t="s">
        <v>41</v>
      </c>
      <c r="G12" s="50" t="s">
        <v>41</v>
      </c>
      <c r="H12" s="50" t="s">
        <v>41</v>
      </c>
      <c r="I12" s="50" t="s">
        <v>39</v>
      </c>
      <c r="J12" s="50" t="s">
        <v>42</v>
      </c>
      <c r="K12" s="50" t="s">
        <v>42</v>
      </c>
      <c r="L12" s="50" t="s">
        <v>39</v>
      </c>
      <c r="M12" s="54" t="s">
        <v>46</v>
      </c>
      <c r="N12" s="38" t="str">
        <f t="shared" si="0"/>
        <v xml:space="preserve"> </v>
      </c>
      <c r="O12" s="35"/>
    </row>
    <row r="13" spans="1:15" x14ac:dyDescent="0.25">
      <c r="A13" s="25">
        <v>6</v>
      </c>
      <c r="B13" s="30">
        <v>1919105042</v>
      </c>
      <c r="C13" s="28" t="s">
        <v>52</v>
      </c>
      <c r="D13" s="49" t="s">
        <v>41</v>
      </c>
      <c r="E13" s="50" t="s">
        <v>39</v>
      </c>
      <c r="F13" s="50" t="s">
        <v>46</v>
      </c>
      <c r="G13" s="50" t="s">
        <v>46</v>
      </c>
      <c r="H13" s="50" t="s">
        <v>41</v>
      </c>
      <c r="I13" s="50" t="s">
        <v>42</v>
      </c>
      <c r="J13" s="50" t="s">
        <v>42</v>
      </c>
      <c r="K13" s="50" t="s">
        <v>42</v>
      </c>
      <c r="L13" s="50" t="s">
        <v>39</v>
      </c>
      <c r="M13" s="54" t="s">
        <v>40</v>
      </c>
      <c r="N13" s="38">
        <f t="shared" si="0"/>
        <v>1</v>
      </c>
      <c r="O13" s="35"/>
    </row>
    <row r="14" spans="1:15" x14ac:dyDescent="0.25">
      <c r="A14" s="25">
        <v>7</v>
      </c>
      <c r="B14" s="30">
        <v>1919105043</v>
      </c>
      <c r="C14" s="28" t="s">
        <v>53</v>
      </c>
      <c r="D14" s="49" t="s">
        <v>45</v>
      </c>
      <c r="E14" s="50" t="s">
        <v>45</v>
      </c>
      <c r="F14" s="50" t="s">
        <v>45</v>
      </c>
      <c r="G14" s="50" t="s">
        <v>45</v>
      </c>
      <c r="H14" s="50" t="s">
        <v>45</v>
      </c>
      <c r="I14" s="50" t="s">
        <v>45</v>
      </c>
      <c r="J14" s="50" t="s">
        <v>45</v>
      </c>
      <c r="K14" s="50" t="s">
        <v>45</v>
      </c>
      <c r="L14" s="50" t="s">
        <v>45</v>
      </c>
      <c r="M14" s="54" t="s">
        <v>45</v>
      </c>
      <c r="N14" s="38" t="str">
        <f t="shared" si="0"/>
        <v xml:space="preserve"> </v>
      </c>
      <c r="O14" s="35" t="s">
        <v>45</v>
      </c>
    </row>
    <row r="15" spans="1:15" x14ac:dyDescent="0.25">
      <c r="A15" s="25">
        <v>8</v>
      </c>
      <c r="B15" s="30">
        <v>1919105044</v>
      </c>
      <c r="C15" s="28" t="s">
        <v>54</v>
      </c>
      <c r="D15" s="49" t="s">
        <v>39</v>
      </c>
      <c r="E15" s="50" t="s">
        <v>39</v>
      </c>
      <c r="F15" s="50" t="s">
        <v>39</v>
      </c>
      <c r="G15" s="50" t="s">
        <v>39</v>
      </c>
      <c r="H15" s="50" t="s">
        <v>41</v>
      </c>
      <c r="I15" s="50" t="s">
        <v>42</v>
      </c>
      <c r="J15" s="50" t="s">
        <v>42</v>
      </c>
      <c r="K15" s="50" t="s">
        <v>42</v>
      </c>
      <c r="L15" s="50" t="s">
        <v>39</v>
      </c>
      <c r="M15" s="54" t="s">
        <v>40</v>
      </c>
      <c r="N15" s="38">
        <f t="shared" si="0"/>
        <v>1</v>
      </c>
      <c r="O15" s="35"/>
    </row>
    <row r="16" spans="1:15" x14ac:dyDescent="0.25">
      <c r="A16" s="25">
        <v>9</v>
      </c>
      <c r="B16" s="30">
        <v>1919105045</v>
      </c>
      <c r="C16" s="28" t="s">
        <v>55</v>
      </c>
      <c r="D16" s="49" t="s">
        <v>39</v>
      </c>
      <c r="E16" s="50" t="s">
        <v>42</v>
      </c>
      <c r="F16" s="50" t="s">
        <v>42</v>
      </c>
      <c r="G16" s="50" t="s">
        <v>42</v>
      </c>
      <c r="H16" s="50" t="s">
        <v>42</v>
      </c>
      <c r="I16" s="50" t="s">
        <v>42</v>
      </c>
      <c r="J16" s="50" t="s">
        <v>44</v>
      </c>
      <c r="K16" s="50" t="s">
        <v>44</v>
      </c>
      <c r="L16" s="50" t="s">
        <v>39</v>
      </c>
      <c r="M16" s="54" t="s">
        <v>39</v>
      </c>
      <c r="N16" s="38" t="str">
        <f t="shared" si="0"/>
        <v xml:space="preserve"> </v>
      </c>
      <c r="O16" s="35"/>
    </row>
    <row r="17" spans="1:15" x14ac:dyDescent="0.25">
      <c r="A17" s="26">
        <v>10</v>
      </c>
      <c r="B17" s="30">
        <v>1919105046</v>
      </c>
      <c r="C17" s="28" t="s">
        <v>56</v>
      </c>
      <c r="D17" s="49" t="s">
        <v>45</v>
      </c>
      <c r="E17" s="50" t="s">
        <v>45</v>
      </c>
      <c r="F17" s="50" t="s">
        <v>45</v>
      </c>
      <c r="G17" s="50" t="s">
        <v>45</v>
      </c>
      <c r="H17" s="50" t="s">
        <v>45</v>
      </c>
      <c r="I17" s="50" t="s">
        <v>45</v>
      </c>
      <c r="J17" s="50" t="s">
        <v>45</v>
      </c>
      <c r="K17" s="50" t="s">
        <v>45</v>
      </c>
      <c r="L17" s="50" t="s">
        <v>45</v>
      </c>
      <c r="M17" s="54" t="s">
        <v>45</v>
      </c>
      <c r="N17" s="38" t="str">
        <f t="shared" si="0"/>
        <v xml:space="preserve"> </v>
      </c>
      <c r="O17" s="35" t="s">
        <v>45</v>
      </c>
    </row>
    <row r="18" spans="1:15" x14ac:dyDescent="0.25">
      <c r="A18" s="25">
        <v>11</v>
      </c>
      <c r="B18" s="30">
        <v>1919105047</v>
      </c>
      <c r="C18" s="28" t="s">
        <v>57</v>
      </c>
      <c r="D18" s="49" t="s">
        <v>46</v>
      </c>
      <c r="E18" s="50" t="s">
        <v>41</v>
      </c>
      <c r="F18" s="50" t="s">
        <v>46</v>
      </c>
      <c r="G18" s="50" t="s">
        <v>41</v>
      </c>
      <c r="H18" s="50" t="s">
        <v>41</v>
      </c>
      <c r="I18" s="50" t="s">
        <v>42</v>
      </c>
      <c r="J18" s="50" t="s">
        <v>42</v>
      </c>
      <c r="K18" s="50" t="s">
        <v>42</v>
      </c>
      <c r="L18" s="50" t="s">
        <v>39</v>
      </c>
      <c r="M18" s="54" t="s">
        <v>46</v>
      </c>
      <c r="N18" s="38" t="str">
        <f t="shared" si="0"/>
        <v xml:space="preserve"> </v>
      </c>
      <c r="O18" s="35"/>
    </row>
    <row r="19" spans="1:15" x14ac:dyDescent="0.25">
      <c r="A19" s="25">
        <v>12</v>
      </c>
      <c r="B19" s="30">
        <v>1919105048</v>
      </c>
      <c r="C19" s="28" t="s">
        <v>58</v>
      </c>
      <c r="D19" s="49" t="s">
        <v>42</v>
      </c>
      <c r="E19" s="50" t="s">
        <v>42</v>
      </c>
      <c r="F19" s="50" t="s">
        <v>39</v>
      </c>
      <c r="G19" s="50" t="s">
        <v>42</v>
      </c>
      <c r="H19" s="50" t="s">
        <v>42</v>
      </c>
      <c r="I19" s="50" t="s">
        <v>42</v>
      </c>
      <c r="J19" s="50" t="s">
        <v>42</v>
      </c>
      <c r="K19" s="50" t="s">
        <v>44</v>
      </c>
      <c r="L19" s="50" t="s">
        <v>39</v>
      </c>
      <c r="M19" s="54" t="s">
        <v>42</v>
      </c>
      <c r="N19" s="38" t="str">
        <f t="shared" si="0"/>
        <v xml:space="preserve"> </v>
      </c>
      <c r="O19" s="35"/>
    </row>
    <row r="20" spans="1:15" x14ac:dyDescent="0.25">
      <c r="A20" s="25">
        <v>13</v>
      </c>
      <c r="B20" s="30">
        <v>1919105049</v>
      </c>
      <c r="C20" s="28" t="s">
        <v>59</v>
      </c>
      <c r="D20" s="49" t="s">
        <v>39</v>
      </c>
      <c r="E20" s="50" t="s">
        <v>42</v>
      </c>
      <c r="F20" s="50" t="s">
        <v>39</v>
      </c>
      <c r="G20" s="50" t="s">
        <v>39</v>
      </c>
      <c r="H20" s="50" t="s">
        <v>41</v>
      </c>
      <c r="I20" s="50" t="s">
        <v>42</v>
      </c>
      <c r="J20" s="50" t="s">
        <v>42</v>
      </c>
      <c r="K20" s="50" t="s">
        <v>42</v>
      </c>
      <c r="L20" s="50" t="s">
        <v>39</v>
      </c>
      <c r="M20" s="54" t="s">
        <v>41</v>
      </c>
      <c r="N20" s="38" t="str">
        <f t="shared" si="0"/>
        <v xml:space="preserve"> </v>
      </c>
      <c r="O20" s="35"/>
    </row>
    <row r="21" spans="1:15" x14ac:dyDescent="0.25">
      <c r="A21" s="25">
        <v>14</v>
      </c>
      <c r="B21" s="30">
        <v>1919105050</v>
      </c>
      <c r="C21" s="28" t="s">
        <v>60</v>
      </c>
      <c r="D21" s="49" t="s">
        <v>39</v>
      </c>
      <c r="E21" s="50" t="s">
        <v>39</v>
      </c>
      <c r="F21" s="50" t="s">
        <v>41</v>
      </c>
      <c r="G21" s="50" t="s">
        <v>39</v>
      </c>
      <c r="H21" s="50" t="s">
        <v>41</v>
      </c>
      <c r="I21" s="50" t="s">
        <v>42</v>
      </c>
      <c r="J21" s="50" t="s">
        <v>44</v>
      </c>
      <c r="K21" s="50" t="s">
        <v>44</v>
      </c>
      <c r="L21" s="50" t="s">
        <v>39</v>
      </c>
      <c r="M21" s="54" t="s">
        <v>39</v>
      </c>
      <c r="N21" s="38" t="str">
        <f t="shared" si="0"/>
        <v xml:space="preserve"> </v>
      </c>
      <c r="O21" s="35"/>
    </row>
    <row r="22" spans="1:15" x14ac:dyDescent="0.25">
      <c r="A22" s="26">
        <v>15</v>
      </c>
      <c r="B22" s="30">
        <v>1919105051</v>
      </c>
      <c r="C22" s="28" t="s">
        <v>61</v>
      </c>
      <c r="D22" s="49" t="s">
        <v>41</v>
      </c>
      <c r="E22" s="50" t="s">
        <v>41</v>
      </c>
      <c r="F22" s="50" t="s">
        <v>41</v>
      </c>
      <c r="G22" s="50" t="s">
        <v>41</v>
      </c>
      <c r="H22" s="50" t="s">
        <v>39</v>
      </c>
      <c r="I22" s="50" t="s">
        <v>42</v>
      </c>
      <c r="J22" s="50" t="s">
        <v>42</v>
      </c>
      <c r="K22" s="50" t="s">
        <v>42</v>
      </c>
      <c r="L22" s="50" t="s">
        <v>39</v>
      </c>
      <c r="M22" s="54" t="s">
        <v>41</v>
      </c>
      <c r="N22" s="38" t="str">
        <f t="shared" si="0"/>
        <v xml:space="preserve"> </v>
      </c>
      <c r="O22" s="35"/>
    </row>
    <row r="23" spans="1:15" x14ac:dyDescent="0.25">
      <c r="A23" s="25">
        <v>16</v>
      </c>
      <c r="B23" s="30">
        <v>1919105052</v>
      </c>
      <c r="C23" s="28" t="s">
        <v>62</v>
      </c>
      <c r="D23" s="49" t="s">
        <v>45</v>
      </c>
      <c r="E23" s="50" t="s">
        <v>45</v>
      </c>
      <c r="F23" s="50" t="s">
        <v>45</v>
      </c>
      <c r="G23" s="50" t="s">
        <v>45</v>
      </c>
      <c r="H23" s="50" t="s">
        <v>45</v>
      </c>
      <c r="I23" s="50" t="s">
        <v>45</v>
      </c>
      <c r="J23" s="50" t="s">
        <v>45</v>
      </c>
      <c r="K23" s="50" t="s">
        <v>45</v>
      </c>
      <c r="L23" s="50" t="s">
        <v>45</v>
      </c>
      <c r="M23" s="54" t="s">
        <v>45</v>
      </c>
      <c r="N23" s="38" t="str">
        <f t="shared" si="0"/>
        <v xml:space="preserve"> </v>
      </c>
      <c r="O23" s="35" t="s">
        <v>45</v>
      </c>
    </row>
    <row r="24" spans="1:15" x14ac:dyDescent="0.25">
      <c r="A24" s="25">
        <v>17</v>
      </c>
      <c r="B24" s="30">
        <v>1919105053</v>
      </c>
      <c r="C24" s="28" t="s">
        <v>63</v>
      </c>
      <c r="D24" s="49" t="s">
        <v>45</v>
      </c>
      <c r="E24" s="50" t="s">
        <v>45</v>
      </c>
      <c r="F24" s="50" t="s">
        <v>45</v>
      </c>
      <c r="G24" s="50" t="s">
        <v>45</v>
      </c>
      <c r="H24" s="50" t="s">
        <v>45</v>
      </c>
      <c r="I24" s="50" t="s">
        <v>45</v>
      </c>
      <c r="J24" s="50" t="s">
        <v>45</v>
      </c>
      <c r="K24" s="50" t="s">
        <v>45</v>
      </c>
      <c r="L24" s="50" t="s">
        <v>45</v>
      </c>
      <c r="M24" s="55" t="s">
        <v>45</v>
      </c>
      <c r="N24" s="38" t="str">
        <f t="shared" si="0"/>
        <v xml:space="preserve"> </v>
      </c>
      <c r="O24" s="35" t="s">
        <v>45</v>
      </c>
    </row>
    <row r="25" spans="1:15" x14ac:dyDescent="0.25">
      <c r="A25" s="25">
        <v>18</v>
      </c>
      <c r="B25" s="30">
        <v>1919105054</v>
      </c>
      <c r="C25" s="28" t="s">
        <v>64</v>
      </c>
      <c r="D25" s="49" t="s">
        <v>39</v>
      </c>
      <c r="E25" s="50" t="s">
        <v>44</v>
      </c>
      <c r="F25" s="50" t="s">
        <v>39</v>
      </c>
      <c r="G25" s="50" t="s">
        <v>44</v>
      </c>
      <c r="H25" s="50" t="s">
        <v>42</v>
      </c>
      <c r="I25" s="50" t="s">
        <v>44</v>
      </c>
      <c r="J25" s="50" t="s">
        <v>44</v>
      </c>
      <c r="K25" s="50" t="s">
        <v>44</v>
      </c>
      <c r="L25" s="50" t="s">
        <v>39</v>
      </c>
      <c r="M25" s="54" t="s">
        <v>42</v>
      </c>
      <c r="N25" s="38" t="str">
        <f t="shared" si="0"/>
        <v xml:space="preserve"> </v>
      </c>
      <c r="O25" s="35"/>
    </row>
    <row r="26" spans="1:15" x14ac:dyDescent="0.25">
      <c r="A26" s="25">
        <v>19</v>
      </c>
      <c r="B26" s="30">
        <v>1919105055</v>
      </c>
      <c r="C26" s="28" t="s">
        <v>65</v>
      </c>
      <c r="D26" s="49" t="s">
        <v>41</v>
      </c>
      <c r="E26" s="50" t="s">
        <v>42</v>
      </c>
      <c r="F26" s="50" t="s">
        <v>41</v>
      </c>
      <c r="G26" s="50" t="s">
        <v>39</v>
      </c>
      <c r="H26" s="50" t="s">
        <v>39</v>
      </c>
      <c r="I26" s="50" t="s">
        <v>42</v>
      </c>
      <c r="J26" s="50" t="s">
        <v>42</v>
      </c>
      <c r="K26" s="50" t="s">
        <v>42</v>
      </c>
      <c r="L26" s="50" t="s">
        <v>39</v>
      </c>
      <c r="M26" s="54" t="s">
        <v>46</v>
      </c>
      <c r="N26" s="38" t="str">
        <f t="shared" si="0"/>
        <v xml:space="preserve"> </v>
      </c>
      <c r="O26" s="35"/>
    </row>
    <row r="27" spans="1:15" x14ac:dyDescent="0.25">
      <c r="A27" s="25">
        <v>20</v>
      </c>
      <c r="B27" s="31">
        <v>1919105056</v>
      </c>
      <c r="C27" s="28" t="s">
        <v>66</v>
      </c>
      <c r="D27" s="49" t="s">
        <v>45</v>
      </c>
      <c r="E27" s="50" t="s">
        <v>45</v>
      </c>
      <c r="F27" s="50" t="s">
        <v>45</v>
      </c>
      <c r="G27" s="50" t="s">
        <v>45</v>
      </c>
      <c r="H27" s="50" t="s">
        <v>45</v>
      </c>
      <c r="I27" s="50" t="s">
        <v>45</v>
      </c>
      <c r="J27" s="50" t="s">
        <v>45</v>
      </c>
      <c r="K27" s="50" t="s">
        <v>45</v>
      </c>
      <c r="L27" s="50" t="s">
        <v>45</v>
      </c>
      <c r="M27" s="54" t="s">
        <v>45</v>
      </c>
      <c r="N27" s="38" t="str">
        <f t="shared" si="0"/>
        <v xml:space="preserve"> </v>
      </c>
      <c r="O27" s="35" t="s">
        <v>45</v>
      </c>
    </row>
    <row r="28" spans="1:15" x14ac:dyDescent="0.25">
      <c r="A28" s="25">
        <v>21</v>
      </c>
      <c r="B28" s="31">
        <v>1919105057</v>
      </c>
      <c r="C28" s="28" t="s">
        <v>67</v>
      </c>
      <c r="D28" s="49" t="s">
        <v>39</v>
      </c>
      <c r="E28" s="50" t="s">
        <v>39</v>
      </c>
      <c r="F28" s="50" t="s">
        <v>41</v>
      </c>
      <c r="G28" s="50" t="s">
        <v>39</v>
      </c>
      <c r="H28" s="50" t="s">
        <v>39</v>
      </c>
      <c r="I28" s="50" t="s">
        <v>42</v>
      </c>
      <c r="J28" s="50" t="s">
        <v>42</v>
      </c>
      <c r="K28" s="50" t="s">
        <v>44</v>
      </c>
      <c r="L28" s="50" t="s">
        <v>39</v>
      </c>
      <c r="M28" s="54" t="s">
        <v>41</v>
      </c>
      <c r="N28" s="38" t="str">
        <f t="shared" si="0"/>
        <v xml:space="preserve"> </v>
      </c>
      <c r="O28" s="35"/>
    </row>
    <row r="29" spans="1:15" x14ac:dyDescent="0.25">
      <c r="A29" s="25">
        <v>22</v>
      </c>
      <c r="B29" s="31">
        <v>1919105058</v>
      </c>
      <c r="C29" s="28" t="s">
        <v>68</v>
      </c>
      <c r="D29" s="49" t="s">
        <v>42</v>
      </c>
      <c r="E29" s="50" t="s">
        <v>42</v>
      </c>
      <c r="F29" s="50" t="s">
        <v>42</v>
      </c>
      <c r="G29" s="50" t="s">
        <v>42</v>
      </c>
      <c r="H29" s="50" t="s">
        <v>42</v>
      </c>
      <c r="I29" s="50" t="s">
        <v>42</v>
      </c>
      <c r="J29" s="50" t="s">
        <v>42</v>
      </c>
      <c r="K29" s="50" t="s">
        <v>42</v>
      </c>
      <c r="L29" s="50" t="s">
        <v>39</v>
      </c>
      <c r="M29" s="54" t="s">
        <v>39</v>
      </c>
      <c r="N29" s="38" t="str">
        <f t="shared" si="0"/>
        <v xml:space="preserve"> </v>
      </c>
      <c r="O29" s="35"/>
    </row>
    <row r="30" spans="1:15" x14ac:dyDescent="0.25">
      <c r="A30" s="25">
        <v>23</v>
      </c>
      <c r="B30" s="31">
        <v>1919105059</v>
      </c>
      <c r="C30" s="28" t="s">
        <v>69</v>
      </c>
      <c r="D30" s="49" t="s">
        <v>42</v>
      </c>
      <c r="E30" s="50" t="s">
        <v>42</v>
      </c>
      <c r="F30" s="50" t="s">
        <v>42</v>
      </c>
      <c r="G30" s="50" t="s">
        <v>44</v>
      </c>
      <c r="H30" s="50" t="s">
        <v>42</v>
      </c>
      <c r="I30" s="50" t="s">
        <v>44</v>
      </c>
      <c r="J30" s="50" t="s">
        <v>42</v>
      </c>
      <c r="K30" s="50" t="s">
        <v>44</v>
      </c>
      <c r="L30" s="50" t="s">
        <v>42</v>
      </c>
      <c r="M30" s="54" t="s">
        <v>41</v>
      </c>
      <c r="N30" s="38" t="str">
        <f t="shared" si="0"/>
        <v xml:space="preserve"> </v>
      </c>
      <c r="O30" s="35"/>
    </row>
    <row r="31" spans="1:15" x14ac:dyDescent="0.25">
      <c r="A31" s="25">
        <v>24</v>
      </c>
      <c r="B31" s="31">
        <v>1919105060</v>
      </c>
      <c r="C31" s="28" t="s">
        <v>70</v>
      </c>
      <c r="D31" s="49" t="s">
        <v>45</v>
      </c>
      <c r="E31" s="50" t="s">
        <v>45</v>
      </c>
      <c r="F31" s="50" t="s">
        <v>45</v>
      </c>
      <c r="G31" s="50" t="s">
        <v>45</v>
      </c>
      <c r="H31" s="50" t="s">
        <v>45</v>
      </c>
      <c r="I31" s="50" t="s">
        <v>45</v>
      </c>
      <c r="J31" s="50" t="s">
        <v>45</v>
      </c>
      <c r="K31" s="50" t="s">
        <v>45</v>
      </c>
      <c r="L31" s="50" t="s">
        <v>45</v>
      </c>
      <c r="M31" s="54" t="s">
        <v>45</v>
      </c>
      <c r="N31" s="38" t="str">
        <f t="shared" si="0"/>
        <v xml:space="preserve"> </v>
      </c>
      <c r="O31" s="35" t="s">
        <v>45</v>
      </c>
    </row>
    <row r="32" spans="1:15" x14ac:dyDescent="0.25">
      <c r="A32" s="25">
        <v>25</v>
      </c>
      <c r="B32" s="31">
        <v>1919105061</v>
      </c>
      <c r="C32" s="28" t="s">
        <v>71</v>
      </c>
      <c r="D32" s="49" t="s">
        <v>39</v>
      </c>
      <c r="E32" s="50" t="s">
        <v>42</v>
      </c>
      <c r="F32" s="50" t="s">
        <v>42</v>
      </c>
      <c r="G32" s="50" t="s">
        <v>42</v>
      </c>
      <c r="H32" s="50" t="s">
        <v>42</v>
      </c>
      <c r="I32" s="50" t="s">
        <v>42</v>
      </c>
      <c r="J32" s="50" t="s">
        <v>42</v>
      </c>
      <c r="K32" s="50" t="s">
        <v>42</v>
      </c>
      <c r="L32" s="50" t="s">
        <v>39</v>
      </c>
      <c r="M32" s="54" t="s">
        <v>39</v>
      </c>
      <c r="N32" s="38" t="str">
        <f t="shared" si="0"/>
        <v xml:space="preserve"> </v>
      </c>
      <c r="O32" s="35"/>
    </row>
    <row r="33" spans="1:15" x14ac:dyDescent="0.25">
      <c r="A33" s="25">
        <v>26</v>
      </c>
      <c r="B33" s="30">
        <v>1919105062</v>
      </c>
      <c r="C33" s="28" t="s">
        <v>72</v>
      </c>
      <c r="D33" s="49" t="s">
        <v>42</v>
      </c>
      <c r="E33" s="50" t="s">
        <v>42</v>
      </c>
      <c r="F33" s="50" t="s">
        <v>39</v>
      </c>
      <c r="G33" s="50" t="s">
        <v>42</v>
      </c>
      <c r="H33" s="50" t="s">
        <v>44</v>
      </c>
      <c r="I33" s="50" t="s">
        <v>44</v>
      </c>
      <c r="J33" s="50" t="s">
        <v>44</v>
      </c>
      <c r="K33" s="50" t="s">
        <v>44</v>
      </c>
      <c r="L33" s="50" t="s">
        <v>39</v>
      </c>
      <c r="M33" s="54" t="s">
        <v>44</v>
      </c>
      <c r="N33" s="38" t="str">
        <f t="shared" si="0"/>
        <v xml:space="preserve"> </v>
      </c>
      <c r="O33" s="35"/>
    </row>
    <row r="34" spans="1:15" x14ac:dyDescent="0.25">
      <c r="A34" s="25">
        <v>27</v>
      </c>
      <c r="B34" s="30">
        <v>1919105063</v>
      </c>
      <c r="C34" s="28" t="s">
        <v>73</v>
      </c>
      <c r="D34" s="49" t="s">
        <v>42</v>
      </c>
      <c r="E34" s="50" t="s">
        <v>42</v>
      </c>
      <c r="F34" s="50" t="s">
        <v>42</v>
      </c>
      <c r="G34" s="50" t="s">
        <v>44</v>
      </c>
      <c r="H34" s="50" t="s">
        <v>42</v>
      </c>
      <c r="I34" s="50" t="s">
        <v>42</v>
      </c>
      <c r="J34" s="50" t="s">
        <v>44</v>
      </c>
      <c r="K34" s="50" t="s">
        <v>44</v>
      </c>
      <c r="L34" s="50" t="s">
        <v>42</v>
      </c>
      <c r="M34" s="54" t="s">
        <v>39</v>
      </c>
      <c r="N34" s="38" t="str">
        <f t="shared" si="0"/>
        <v xml:space="preserve"> </v>
      </c>
      <c r="O34" s="35"/>
    </row>
    <row r="35" spans="1:15" x14ac:dyDescent="0.25">
      <c r="A35" s="25">
        <v>28</v>
      </c>
      <c r="B35" s="30">
        <v>1919105064</v>
      </c>
      <c r="C35" s="28" t="s">
        <v>74</v>
      </c>
      <c r="D35" s="49" t="s">
        <v>39</v>
      </c>
      <c r="E35" s="50" t="s">
        <v>42</v>
      </c>
      <c r="F35" s="50" t="s">
        <v>39</v>
      </c>
      <c r="G35" s="50" t="s">
        <v>39</v>
      </c>
      <c r="H35" s="50" t="s">
        <v>39</v>
      </c>
      <c r="I35" s="50" t="s">
        <v>42</v>
      </c>
      <c r="J35" s="50" t="s">
        <v>42</v>
      </c>
      <c r="K35" s="50" t="s">
        <v>42</v>
      </c>
      <c r="L35" s="50" t="s">
        <v>39</v>
      </c>
      <c r="M35" s="54" t="s">
        <v>41</v>
      </c>
      <c r="N35" s="38" t="str">
        <f t="shared" si="0"/>
        <v xml:space="preserve"> </v>
      </c>
      <c r="O35" s="35"/>
    </row>
    <row r="36" spans="1:15" x14ac:dyDescent="0.25">
      <c r="A36" s="26">
        <v>29</v>
      </c>
      <c r="B36" s="30">
        <v>1919105065</v>
      </c>
      <c r="C36" s="28" t="s">
        <v>75</v>
      </c>
      <c r="D36" s="49" t="s">
        <v>42</v>
      </c>
      <c r="E36" s="50" t="s">
        <v>42</v>
      </c>
      <c r="F36" s="50" t="s">
        <v>42</v>
      </c>
      <c r="G36" s="50" t="s">
        <v>44</v>
      </c>
      <c r="H36" s="50" t="s">
        <v>42</v>
      </c>
      <c r="I36" s="50" t="s">
        <v>42</v>
      </c>
      <c r="J36" s="50" t="s">
        <v>44</v>
      </c>
      <c r="K36" s="50" t="s">
        <v>44</v>
      </c>
      <c r="L36" s="50" t="s">
        <v>39</v>
      </c>
      <c r="M36" s="54" t="s">
        <v>39</v>
      </c>
      <c r="N36" s="38" t="str">
        <f t="shared" si="0"/>
        <v xml:space="preserve"> </v>
      </c>
      <c r="O36" s="35"/>
    </row>
    <row r="37" spans="1:15" x14ac:dyDescent="0.25">
      <c r="A37" s="25">
        <v>30</v>
      </c>
      <c r="B37" s="30">
        <v>1919105066</v>
      </c>
      <c r="C37" s="28" t="s">
        <v>76</v>
      </c>
      <c r="D37" s="49" t="s">
        <v>39</v>
      </c>
      <c r="E37" s="50" t="s">
        <v>39</v>
      </c>
      <c r="F37" s="50" t="s">
        <v>39</v>
      </c>
      <c r="G37" s="50" t="s">
        <v>39</v>
      </c>
      <c r="H37" s="50" t="s">
        <v>41</v>
      </c>
      <c r="I37" s="50" t="s">
        <v>42</v>
      </c>
      <c r="J37" s="50" t="s">
        <v>44</v>
      </c>
      <c r="K37" s="50" t="s">
        <v>42</v>
      </c>
      <c r="L37" s="50" t="s">
        <v>39</v>
      </c>
      <c r="M37" s="54" t="s">
        <v>46</v>
      </c>
      <c r="N37" s="38" t="str">
        <f t="shared" si="0"/>
        <v xml:space="preserve"> </v>
      </c>
      <c r="O37" s="35"/>
    </row>
    <row r="38" spans="1:15" x14ac:dyDescent="0.25">
      <c r="A38" s="26">
        <v>31</v>
      </c>
      <c r="B38" s="30">
        <v>1919105067</v>
      </c>
      <c r="C38" s="28" t="s">
        <v>77</v>
      </c>
      <c r="D38" s="49" t="s">
        <v>42</v>
      </c>
      <c r="E38" s="50" t="s">
        <v>42</v>
      </c>
      <c r="F38" s="50" t="s">
        <v>42</v>
      </c>
      <c r="G38" s="50" t="s">
        <v>42</v>
      </c>
      <c r="H38" s="50" t="s">
        <v>42</v>
      </c>
      <c r="I38" s="50" t="s">
        <v>42</v>
      </c>
      <c r="J38" s="50" t="s">
        <v>42</v>
      </c>
      <c r="K38" s="50" t="s">
        <v>42</v>
      </c>
      <c r="L38" s="50" t="s">
        <v>42</v>
      </c>
      <c r="M38" s="54" t="s">
        <v>41</v>
      </c>
      <c r="N38" s="38" t="str">
        <f t="shared" si="0"/>
        <v xml:space="preserve"> </v>
      </c>
      <c r="O38" s="35"/>
    </row>
    <row r="39" spans="1:15" x14ac:dyDescent="0.25">
      <c r="A39" s="25">
        <v>32</v>
      </c>
      <c r="B39" s="30">
        <v>1919105070</v>
      </c>
      <c r="C39" s="28" t="s">
        <v>78</v>
      </c>
      <c r="D39" s="49" t="s">
        <v>42</v>
      </c>
      <c r="E39" s="50" t="s">
        <v>42</v>
      </c>
      <c r="F39" s="50" t="s">
        <v>39</v>
      </c>
      <c r="G39" s="50" t="s">
        <v>42</v>
      </c>
      <c r="H39" s="50" t="s">
        <v>42</v>
      </c>
      <c r="I39" s="50" t="s">
        <v>42</v>
      </c>
      <c r="J39" s="50" t="s">
        <v>44</v>
      </c>
      <c r="K39" s="50" t="s">
        <v>44</v>
      </c>
      <c r="L39" s="50" t="s">
        <v>39</v>
      </c>
      <c r="M39" s="54" t="s">
        <v>39</v>
      </c>
      <c r="N39" s="38" t="str">
        <f t="shared" si="0"/>
        <v xml:space="preserve"> </v>
      </c>
      <c r="O39" s="35"/>
    </row>
    <row r="40" spans="1:15" x14ac:dyDescent="0.25">
      <c r="A40" s="25">
        <v>33</v>
      </c>
      <c r="B40" s="30">
        <v>1919105071</v>
      </c>
      <c r="C40" s="28" t="s">
        <v>79</v>
      </c>
      <c r="D40" s="49" t="s">
        <v>39</v>
      </c>
      <c r="E40" s="50" t="s">
        <v>42</v>
      </c>
      <c r="F40" s="50" t="s">
        <v>42</v>
      </c>
      <c r="G40" s="50" t="s">
        <v>42</v>
      </c>
      <c r="H40" s="50" t="s">
        <v>42</v>
      </c>
      <c r="I40" s="50" t="s">
        <v>42</v>
      </c>
      <c r="J40" s="50" t="s">
        <v>42</v>
      </c>
      <c r="K40" s="50" t="s">
        <v>42</v>
      </c>
      <c r="L40" s="50" t="s">
        <v>39</v>
      </c>
      <c r="M40" s="54" t="s">
        <v>39</v>
      </c>
      <c r="N40" s="38" t="str">
        <f t="shared" si="0"/>
        <v xml:space="preserve"> </v>
      </c>
      <c r="O40" s="35"/>
    </row>
    <row r="41" spans="1:15" x14ac:dyDescent="0.25">
      <c r="A41" s="26">
        <v>34</v>
      </c>
      <c r="B41" s="30">
        <v>1919105072</v>
      </c>
      <c r="C41" s="28" t="s">
        <v>80</v>
      </c>
      <c r="D41" s="49" t="s">
        <v>39</v>
      </c>
      <c r="E41" s="50" t="s">
        <v>39</v>
      </c>
      <c r="F41" s="50" t="s">
        <v>41</v>
      </c>
      <c r="G41" s="50" t="s">
        <v>39</v>
      </c>
      <c r="H41" s="50" t="s">
        <v>39</v>
      </c>
      <c r="I41" s="50" t="s">
        <v>42</v>
      </c>
      <c r="J41" s="50" t="s">
        <v>42</v>
      </c>
      <c r="K41" s="50" t="s">
        <v>44</v>
      </c>
      <c r="L41" s="50" t="s">
        <v>42</v>
      </c>
      <c r="M41" s="54" t="s">
        <v>41</v>
      </c>
      <c r="N41" s="38" t="str">
        <f t="shared" si="0"/>
        <v xml:space="preserve"> </v>
      </c>
      <c r="O41" s="35"/>
    </row>
    <row r="42" spans="1:15" x14ac:dyDescent="0.25">
      <c r="A42" s="26">
        <v>35</v>
      </c>
      <c r="B42" s="30">
        <v>1919105073</v>
      </c>
      <c r="C42" s="28" t="s">
        <v>81</v>
      </c>
      <c r="D42" s="49" t="s">
        <v>39</v>
      </c>
      <c r="E42" s="50" t="s">
        <v>39</v>
      </c>
      <c r="F42" s="50" t="s">
        <v>41</v>
      </c>
      <c r="G42" s="50" t="s">
        <v>39</v>
      </c>
      <c r="H42" s="50" t="s">
        <v>42</v>
      </c>
      <c r="I42" s="50" t="s">
        <v>39</v>
      </c>
      <c r="J42" s="50" t="s">
        <v>42</v>
      </c>
      <c r="K42" s="50" t="s">
        <v>42</v>
      </c>
      <c r="L42" s="50" t="s">
        <v>39</v>
      </c>
      <c r="M42" s="54" t="s">
        <v>46</v>
      </c>
      <c r="N42" s="38" t="str">
        <f t="shared" si="0"/>
        <v xml:space="preserve"> </v>
      </c>
      <c r="O42" s="35"/>
    </row>
    <row r="43" spans="1:15" x14ac:dyDescent="0.25">
      <c r="A43" s="25">
        <v>36</v>
      </c>
      <c r="B43" s="30">
        <v>1919105712</v>
      </c>
      <c r="C43" s="28" t="s">
        <v>82</v>
      </c>
      <c r="D43" s="49" t="s">
        <v>39</v>
      </c>
      <c r="E43" s="50" t="s">
        <v>39</v>
      </c>
      <c r="F43" s="50" t="s">
        <v>41</v>
      </c>
      <c r="G43" s="50" t="s">
        <v>41</v>
      </c>
      <c r="H43" s="50" t="s">
        <v>41</v>
      </c>
      <c r="I43" s="50" t="s">
        <v>42</v>
      </c>
      <c r="J43" s="50" t="s">
        <v>42</v>
      </c>
      <c r="K43" s="50" t="s">
        <v>42</v>
      </c>
      <c r="L43" s="50" t="s">
        <v>39</v>
      </c>
      <c r="M43" s="54" t="s">
        <v>41</v>
      </c>
      <c r="N43" s="38" t="str">
        <f t="shared" si="0"/>
        <v xml:space="preserve"> </v>
      </c>
      <c r="O43" s="35"/>
    </row>
    <row r="44" spans="1:15" x14ac:dyDescent="0.25">
      <c r="A44" s="25">
        <v>37</v>
      </c>
      <c r="B44" s="30">
        <v>1919105713</v>
      </c>
      <c r="C44" s="28" t="s">
        <v>83</v>
      </c>
      <c r="D44" s="49" t="s">
        <v>39</v>
      </c>
      <c r="E44" s="50" t="s">
        <v>42</v>
      </c>
      <c r="F44" s="50" t="s">
        <v>39</v>
      </c>
      <c r="G44" s="50" t="s">
        <v>39</v>
      </c>
      <c r="H44" s="50" t="s">
        <v>39</v>
      </c>
      <c r="I44" s="50" t="s">
        <v>41</v>
      </c>
      <c r="J44" s="50" t="s">
        <v>44</v>
      </c>
      <c r="K44" s="50" t="s">
        <v>42</v>
      </c>
      <c r="L44" s="50" t="s">
        <v>39</v>
      </c>
      <c r="M44" s="54" t="s">
        <v>42</v>
      </c>
      <c r="N44" s="38" t="str">
        <f t="shared" si="0"/>
        <v xml:space="preserve"> </v>
      </c>
      <c r="O44" s="35"/>
    </row>
    <row r="45" spans="1:15" x14ac:dyDescent="0.25">
      <c r="A45" s="25">
        <v>38</v>
      </c>
      <c r="B45" s="30">
        <v>1919105715</v>
      </c>
      <c r="C45" s="28" t="s">
        <v>84</v>
      </c>
      <c r="D45" s="51" t="s">
        <v>42</v>
      </c>
      <c r="E45" s="50" t="s">
        <v>42</v>
      </c>
      <c r="F45" s="50" t="s">
        <v>39</v>
      </c>
      <c r="G45" s="50" t="s">
        <v>42</v>
      </c>
      <c r="H45" s="50" t="s">
        <v>39</v>
      </c>
      <c r="I45" s="50" t="s">
        <v>42</v>
      </c>
      <c r="J45" s="50" t="s">
        <v>44</v>
      </c>
      <c r="K45" s="50" t="s">
        <v>44</v>
      </c>
      <c r="L45" s="50" t="s">
        <v>39</v>
      </c>
      <c r="M45" s="54" t="s">
        <v>42</v>
      </c>
      <c r="N45" s="38" t="str">
        <f t="shared" si="0"/>
        <v xml:space="preserve"> </v>
      </c>
      <c r="O45" s="35"/>
    </row>
    <row r="46" spans="1:15" x14ac:dyDescent="0.25">
      <c r="A46" s="25">
        <v>39</v>
      </c>
      <c r="B46" s="30">
        <v>1919105716</v>
      </c>
      <c r="C46" s="28" t="s">
        <v>85</v>
      </c>
      <c r="D46" s="49" t="s">
        <v>39</v>
      </c>
      <c r="E46" s="50" t="s">
        <v>39</v>
      </c>
      <c r="F46" s="50" t="s">
        <v>41</v>
      </c>
      <c r="G46" s="50" t="s">
        <v>39</v>
      </c>
      <c r="H46" s="50" t="s">
        <v>41</v>
      </c>
      <c r="I46" s="50" t="s">
        <v>42</v>
      </c>
      <c r="J46" s="50" t="s">
        <v>42</v>
      </c>
      <c r="K46" s="50" t="s">
        <v>42</v>
      </c>
      <c r="L46" s="50" t="s">
        <v>39</v>
      </c>
      <c r="M46" s="55" t="s">
        <v>41</v>
      </c>
      <c r="N46" s="38" t="str">
        <f t="shared" si="0"/>
        <v xml:space="preserve"> </v>
      </c>
      <c r="O46" s="35"/>
    </row>
    <row r="47" spans="1:15" x14ac:dyDescent="0.25">
      <c r="A47" s="25">
        <v>40</v>
      </c>
      <c r="B47" s="30">
        <v>1919105717</v>
      </c>
      <c r="C47" s="28" t="s">
        <v>86</v>
      </c>
      <c r="D47" s="49" t="s">
        <v>39</v>
      </c>
      <c r="E47" s="50" t="s">
        <v>42</v>
      </c>
      <c r="F47" s="50" t="s">
        <v>39</v>
      </c>
      <c r="G47" s="50" t="s">
        <v>39</v>
      </c>
      <c r="H47" s="50" t="s">
        <v>39</v>
      </c>
      <c r="I47" s="50" t="s">
        <v>39</v>
      </c>
      <c r="J47" s="50" t="s">
        <v>42</v>
      </c>
      <c r="K47" s="50" t="s">
        <v>42</v>
      </c>
      <c r="L47" s="50" t="s">
        <v>39</v>
      </c>
      <c r="M47" s="54" t="s">
        <v>41</v>
      </c>
      <c r="N47" s="38" t="str">
        <f t="shared" si="0"/>
        <v xml:space="preserve"> </v>
      </c>
      <c r="O47" s="35"/>
    </row>
    <row r="48" spans="1:15" x14ac:dyDescent="0.25">
      <c r="A48" s="25">
        <v>41</v>
      </c>
      <c r="B48" s="30">
        <v>1919105718</v>
      </c>
      <c r="C48" s="28" t="s">
        <v>87</v>
      </c>
      <c r="D48" s="49" t="s">
        <v>39</v>
      </c>
      <c r="E48" s="50" t="s">
        <v>42</v>
      </c>
      <c r="F48" s="50" t="s">
        <v>39</v>
      </c>
      <c r="G48" s="50" t="s">
        <v>42</v>
      </c>
      <c r="H48" s="50" t="s">
        <v>39</v>
      </c>
      <c r="I48" s="50" t="s">
        <v>42</v>
      </c>
      <c r="J48" s="50" t="s">
        <v>44</v>
      </c>
      <c r="K48" s="50" t="s">
        <v>42</v>
      </c>
      <c r="L48" s="50" t="s">
        <v>39</v>
      </c>
      <c r="M48" s="54" t="s">
        <v>39</v>
      </c>
      <c r="N48" s="38" t="str">
        <f t="shared" si="0"/>
        <v xml:space="preserve"> </v>
      </c>
      <c r="O48" s="35"/>
    </row>
    <row r="49" spans="1:15" x14ac:dyDescent="0.25">
      <c r="A49" s="25">
        <v>42</v>
      </c>
      <c r="B49" s="30">
        <v>1919105719</v>
      </c>
      <c r="C49" s="28" t="s">
        <v>88</v>
      </c>
      <c r="D49" s="49" t="s">
        <v>39</v>
      </c>
      <c r="E49" s="50" t="s">
        <v>42</v>
      </c>
      <c r="F49" s="50" t="s">
        <v>41</v>
      </c>
      <c r="G49" s="50" t="s">
        <v>41</v>
      </c>
      <c r="H49" s="50" t="s">
        <v>41</v>
      </c>
      <c r="I49" s="50" t="s">
        <v>42</v>
      </c>
      <c r="J49" s="50" t="s">
        <v>42</v>
      </c>
      <c r="K49" s="50" t="s">
        <v>39</v>
      </c>
      <c r="L49" s="50" t="s">
        <v>39</v>
      </c>
      <c r="M49" s="54" t="s">
        <v>41</v>
      </c>
      <c r="N49" s="38" t="str">
        <f t="shared" si="0"/>
        <v xml:space="preserve"> </v>
      </c>
      <c r="O49" s="35"/>
    </row>
    <row r="50" spans="1:15" x14ac:dyDescent="0.25">
      <c r="A50" s="26">
        <v>43</v>
      </c>
      <c r="B50" s="30">
        <v>1919105721</v>
      </c>
      <c r="C50" s="28" t="s">
        <v>89</v>
      </c>
      <c r="D50" s="49" t="s">
        <v>39</v>
      </c>
      <c r="E50" s="50" t="s">
        <v>42</v>
      </c>
      <c r="F50" s="50" t="s">
        <v>39</v>
      </c>
      <c r="G50" s="50" t="s">
        <v>39</v>
      </c>
      <c r="H50" s="50" t="s">
        <v>39</v>
      </c>
      <c r="I50" s="50" t="s">
        <v>42</v>
      </c>
      <c r="J50" s="50" t="s">
        <v>42</v>
      </c>
      <c r="K50" s="50" t="s">
        <v>42</v>
      </c>
      <c r="L50" s="50" t="s">
        <v>39</v>
      </c>
      <c r="M50" s="54" t="s">
        <v>41</v>
      </c>
      <c r="N50" s="38" t="str">
        <f t="shared" si="0"/>
        <v xml:space="preserve"> </v>
      </c>
      <c r="O50" s="35"/>
    </row>
    <row r="51" spans="1:15" x14ac:dyDescent="0.25">
      <c r="A51" s="25">
        <v>44</v>
      </c>
      <c r="B51" s="30">
        <v>1919105723</v>
      </c>
      <c r="C51" s="28" t="s">
        <v>90</v>
      </c>
      <c r="D51" s="49" t="s">
        <v>39</v>
      </c>
      <c r="E51" s="50" t="s">
        <v>42</v>
      </c>
      <c r="F51" s="50" t="s">
        <v>39</v>
      </c>
      <c r="G51" s="50" t="s">
        <v>39</v>
      </c>
      <c r="H51" s="50" t="s">
        <v>41</v>
      </c>
      <c r="I51" s="50" t="s">
        <v>42</v>
      </c>
      <c r="J51" s="50" t="s">
        <v>42</v>
      </c>
      <c r="K51" s="50" t="s">
        <v>42</v>
      </c>
      <c r="L51" s="50" t="s">
        <v>39</v>
      </c>
      <c r="M51" s="54" t="s">
        <v>46</v>
      </c>
      <c r="N51" s="38" t="str">
        <f t="shared" si="0"/>
        <v xml:space="preserve"> </v>
      </c>
      <c r="O51" s="35"/>
    </row>
    <row r="52" spans="1:15" x14ac:dyDescent="0.25">
      <c r="A52" s="25">
        <v>45</v>
      </c>
      <c r="B52" s="30">
        <v>1919105724</v>
      </c>
      <c r="C52" s="28" t="s">
        <v>91</v>
      </c>
      <c r="D52" s="49" t="s">
        <v>39</v>
      </c>
      <c r="E52" s="48" t="s">
        <v>42</v>
      </c>
      <c r="F52" s="48" t="s">
        <v>39</v>
      </c>
      <c r="G52" s="50" t="s">
        <v>42</v>
      </c>
      <c r="H52" s="50" t="s">
        <v>39</v>
      </c>
      <c r="I52" s="50" t="s">
        <v>42</v>
      </c>
      <c r="J52" s="50" t="s">
        <v>44</v>
      </c>
      <c r="K52" s="50" t="s">
        <v>42</v>
      </c>
      <c r="L52" s="50" t="s">
        <v>39</v>
      </c>
      <c r="M52" s="54" t="s">
        <v>42</v>
      </c>
      <c r="N52" s="38" t="str">
        <f t="shared" si="0"/>
        <v xml:space="preserve"> </v>
      </c>
      <c r="O52" s="35"/>
    </row>
    <row r="53" spans="1:15" x14ac:dyDescent="0.25">
      <c r="A53" s="25">
        <v>46</v>
      </c>
      <c r="B53" s="30">
        <v>1919105725</v>
      </c>
      <c r="C53" s="28" t="s">
        <v>92</v>
      </c>
      <c r="D53" s="49" t="s">
        <v>39</v>
      </c>
      <c r="E53" s="50" t="s">
        <v>42</v>
      </c>
      <c r="F53" s="50" t="s">
        <v>39</v>
      </c>
      <c r="G53" s="50" t="s">
        <v>42</v>
      </c>
      <c r="H53" s="50" t="s">
        <v>39</v>
      </c>
      <c r="I53" s="50" t="s">
        <v>39</v>
      </c>
      <c r="J53" s="50" t="s">
        <v>44</v>
      </c>
      <c r="K53" s="50" t="s">
        <v>42</v>
      </c>
      <c r="L53" s="50" t="s">
        <v>39</v>
      </c>
      <c r="M53" s="54" t="s">
        <v>46</v>
      </c>
      <c r="N53" s="38" t="str">
        <f t="shared" si="0"/>
        <v xml:space="preserve"> </v>
      </c>
      <c r="O53" s="35"/>
    </row>
    <row r="54" spans="1:15" x14ac:dyDescent="0.25">
      <c r="A54" s="25">
        <v>47</v>
      </c>
      <c r="B54" s="30">
        <v>1919105730</v>
      </c>
      <c r="C54" s="28" t="s">
        <v>93</v>
      </c>
      <c r="D54" s="49" t="s">
        <v>46</v>
      </c>
      <c r="E54" s="50" t="s">
        <v>39</v>
      </c>
      <c r="F54" s="50" t="s">
        <v>46</v>
      </c>
      <c r="G54" s="50" t="s">
        <v>41</v>
      </c>
      <c r="H54" s="50" t="s">
        <v>46</v>
      </c>
      <c r="I54" s="50" t="s">
        <v>42</v>
      </c>
      <c r="J54" s="50" t="s">
        <v>42</v>
      </c>
      <c r="K54" s="50" t="s">
        <v>42</v>
      </c>
      <c r="L54" s="50" t="s">
        <v>39</v>
      </c>
      <c r="M54" s="54" t="s">
        <v>46</v>
      </c>
      <c r="N54" s="38" t="str">
        <f t="shared" si="0"/>
        <v xml:space="preserve"> </v>
      </c>
      <c r="O54" s="36"/>
    </row>
    <row r="55" spans="1:15" ht="15.75" thickBot="1" x14ac:dyDescent="0.3">
      <c r="A55" s="27">
        <v>48</v>
      </c>
      <c r="B55" s="32">
        <v>1919105733</v>
      </c>
      <c r="C55" s="28" t="s">
        <v>94</v>
      </c>
      <c r="D55" s="52" t="s">
        <v>39</v>
      </c>
      <c r="E55" s="53" t="s">
        <v>42</v>
      </c>
      <c r="F55" s="53" t="s">
        <v>41</v>
      </c>
      <c r="G55" s="53" t="s">
        <v>39</v>
      </c>
      <c r="H55" s="53" t="s">
        <v>41</v>
      </c>
      <c r="I55" s="53" t="s">
        <v>42</v>
      </c>
      <c r="J55" s="53" t="s">
        <v>42</v>
      </c>
      <c r="K55" s="53" t="s">
        <v>42</v>
      </c>
      <c r="L55" s="50" t="s">
        <v>42</v>
      </c>
      <c r="M55" s="54" t="s">
        <v>46</v>
      </c>
      <c r="N55" s="38" t="str">
        <f t="shared" si="0"/>
        <v xml:space="preserve"> </v>
      </c>
      <c r="O55" s="37"/>
    </row>
    <row r="56" spans="1:15" ht="15.75" thickBot="1" x14ac:dyDescent="0.3">
      <c r="A56" s="134" t="s">
        <v>12</v>
      </c>
      <c r="B56" s="135"/>
      <c r="C56" s="136"/>
      <c r="D56" s="6" cm="1">
        <f t="array" aca="1" ref="D56" ca="1">SUMPRODUCT((SUBTOTAL(3,OFFSET($D$8:$D$55,ROW($D$8:$D$55)-MIN(ROW($D$8:$D$55)),,1))*($D$8:$D$55="U")))</f>
        <v>0</v>
      </c>
      <c r="E56" s="7" cm="1">
        <f t="array" aca="1" ref="E56" ca="1">SUMPRODUCT((SUBTOTAL(3,OFFSET($E$8:$E$55,ROW($E$8:$E$55)-MIN(ROW($E$8:$E$55)),,1))*($E$8:$E$55="U")))</f>
        <v>0</v>
      </c>
      <c r="F56" s="7" cm="1">
        <f t="array" aca="1" ref="F56" ca="1">SUMPRODUCT((SUBTOTAL(3,OFFSET($F$8:$F$55,ROW($F$8:$F$55)-MIN(ROW($F$8:$F$55)),,1))*($F$8:$F$55="U")))</f>
        <v>0</v>
      </c>
      <c r="G56" s="7" cm="1">
        <f t="array" aca="1" ref="G56" ca="1">SUMPRODUCT((SUBTOTAL(3,OFFSET(G8:G55,ROW(G8:G55)-MIN(ROW(G8:G55)),,1))*(G8:G55="U")))</f>
        <v>0</v>
      </c>
      <c r="H56" s="7" cm="1">
        <f t="array" aca="1" ref="H56" ca="1">SUMPRODUCT((SUBTOTAL(3,OFFSET($H$8:$H$55,ROW($H$8:$H$55)-MIN(ROW($H$8:$H$55)),,1))*($H$8:$H$55="U")))</f>
        <v>0</v>
      </c>
      <c r="I56" s="7" cm="1">
        <f t="array" aca="1" ref="I56" ca="1">SUMPRODUCT((SUBTOTAL(3,OFFSET($I$8:$I$55,ROW($I$8:$I$55)-MIN(ROW($I$8:$I$55)),,1))*($I$8:$I$55="U")))</f>
        <v>0</v>
      </c>
      <c r="J56" s="7" cm="1">
        <f t="array" aca="1" ref="J56" ca="1">SUMPRODUCT((SUBTOTAL(3,OFFSET($J$8:$J$55,ROW($J$8:$J$55)-MIN(ROW($J$8:$J$55)),,1))*($J$8:$J$55="U")))</f>
        <v>0</v>
      </c>
      <c r="K56" s="7" cm="1">
        <f t="array" aca="1" ref="K56" ca="1">SUMPRODUCT((SUBTOTAL(3,OFFSET($K$8:$K$55,ROW($K$8:$K$55)-MIN(ROW($K$8:$K$55)),,1))*($K$8:$K$55="U")))</f>
        <v>0</v>
      </c>
      <c r="L56" s="7" cm="1">
        <f t="array" aca="1" ref="L56" ca="1">SUMPRODUCT((SUBTOTAL(3,OFFSET($L$8:$L$55,ROW($L$8:$L$55)-MIN(ROW($L$8:$L$55)),,1))*($L$8:$L$55="U")))</f>
        <v>0</v>
      </c>
      <c r="M56" s="44" cm="1">
        <f t="array" aca="1" ref="M56" ca="1">SUMPRODUCT((SUBTOTAL(3,OFFSET($M$8:$M$55,ROW($M$8:$M$55)-MIN(ROW($M$8:$M$55)),,1))*($M$8:$M$55="U")))</f>
        <v>2</v>
      </c>
      <c r="N56" s="8">
        <f>COUNT(N8:N55)</f>
        <v>2</v>
      </c>
      <c r="O56" s="5"/>
    </row>
    <row r="58" spans="1:15" ht="15.75" thickBot="1" x14ac:dyDescent="0.3"/>
    <row r="59" spans="1:15" ht="15.75" x14ac:dyDescent="0.25">
      <c r="C59" s="20" t="s">
        <v>21</v>
      </c>
      <c r="D59" s="9">
        <f>SUBTOTAL(3,C8:C55)</f>
        <v>48</v>
      </c>
    </row>
    <row r="60" spans="1:15" ht="16.5" thickBot="1" x14ac:dyDescent="0.3">
      <c r="C60" s="21" t="s">
        <v>20</v>
      </c>
      <c r="D60" s="10">
        <f>D59-N56</f>
        <v>46</v>
      </c>
    </row>
    <row r="63" spans="1:15" ht="15.75" x14ac:dyDescent="0.25">
      <c r="B63" s="12"/>
      <c r="C63" s="2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4"/>
      <c r="O63" s="15"/>
    </row>
    <row r="64" spans="1:15" x14ac:dyDescent="0.25">
      <c r="B64" s="16"/>
      <c r="C64" s="2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</sheetData>
  <protectedRanges>
    <protectedRange sqref="D8:M55 O8:O55" name="Range1"/>
  </protectedRanges>
  <autoFilter ref="O7:O61" xr:uid="{00000000-0009-0000-0000-000001000000}"/>
  <mergeCells count="3">
    <mergeCell ref="A6:O6"/>
    <mergeCell ref="A1:O1"/>
    <mergeCell ref="A56:C56"/>
  </mergeCells>
  <phoneticPr fontId="23" type="noConversion"/>
  <conditionalFormatting sqref="D8:M55">
    <cfRule type="cellIs" dxfId="11" priority="51" operator="equal">
      <formula>"U"</formula>
    </cfRule>
  </conditionalFormatting>
  <conditionalFormatting sqref="N7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:N55 D60">
    <cfRule type="colorScale" priority="49">
      <colorScale>
        <cfvo type="min"/>
        <cfvo type="max"/>
        <color theme="0" tint="-0.14999847407452621"/>
        <color theme="0" tint="-0.14999847407452621"/>
      </colorScale>
    </cfRule>
  </conditionalFormatting>
  <conditionalFormatting sqref="O47">
    <cfRule type="aboveAverage" dxfId="10" priority="48"/>
  </conditionalFormatting>
  <conditionalFormatting sqref="O8:O55">
    <cfRule type="colorScale" priority="47">
      <colorScale>
        <cfvo type="min"/>
        <cfvo type="max"/>
        <color theme="0" tint="-0.14999847407452621"/>
        <color theme="0" tint="-0.14999847407452621"/>
      </colorScale>
    </cfRule>
  </conditionalFormatting>
  <conditionalFormatting sqref="N37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8:N55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63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:I4 K4:M4">
    <cfRule type="cellIs" dxfId="9" priority="31" operator="equal">
      <formula>"PASS"</formula>
    </cfRule>
    <cfRule type="cellIs" dxfId="8" priority="42" operator="equal">
      <formula>"ARREAR"</formula>
    </cfRule>
  </conditionalFormatting>
  <conditionalFormatting sqref="N4">
    <cfRule type="containsText" dxfId="7" priority="29" operator="containsText" text="NIL">
      <formula>NOT(ISERROR(SEARCH("NIL",N4)))</formula>
    </cfRule>
    <cfRule type="cellIs" dxfId="6" priority="53" operator="greaterThanOrEqual">
      <formula>1</formula>
    </cfRule>
  </conditionalFormatting>
  <conditionalFormatting sqref="A6">
    <cfRule type="cellIs" dxfId="5" priority="27" operator="equal">
      <formula>"U"</formula>
    </cfRule>
  </conditionalFormatting>
  <conditionalFormatting sqref="J5">
    <cfRule type="cellIs" dxfId="4" priority="11" operator="equal">
      <formula>"U"</formula>
    </cfRule>
  </conditionalFormatting>
  <conditionalFormatting sqref="J2">
    <cfRule type="cellIs" dxfId="3" priority="4" operator="equal">
      <formula>"U"</formula>
    </cfRule>
  </conditionalFormatting>
  <conditionalFormatting sqref="J4">
    <cfRule type="cellIs" dxfId="2" priority="2" operator="equal">
      <formula>"PASS"</formula>
    </cfRule>
    <cfRule type="cellIs" dxfId="1" priority="3" operator="equal">
      <formula>"ARREAR"</formula>
    </cfRule>
  </conditionalFormatting>
  <dataValidations count="2">
    <dataValidation type="list" allowBlank="1" showInputMessage="1" showErrorMessage="1" sqref="B64" xr:uid="{00000000-0002-0000-0100-000000000000}">
      <formula1>(REGISTER_NO)</formula1>
    </dataValidation>
    <dataValidation type="list" allowBlank="1" showInputMessage="1" promptTitle="Name of student" prompt="Select a name from following dropdown list." sqref="C4" xr:uid="{00000000-0002-0000-0100-000001000000}">
      <formula1>NAME</formula1>
    </dataValidation>
  </dataValidations>
  <pageMargins left="0.7" right="0.7" top="0.75" bottom="0.75" header="0.3" footer="0.3"/>
  <pageSetup scale="66" orientation="landscape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0" operator="containsText" id="{9DB8ED6A-D76D-4944-96E2-31662644084C}">
            <xm:f>NOT(ISERROR(SEARCH("NIL",H12)))</xm:f>
            <xm:f>"NIL"</xm:f>
            <x14:dxf>
              <fill>
                <patternFill>
                  <bgColor rgb="FF27AE02"/>
                </patternFill>
              </fill>
            </x14:dxf>
          </x14:cfRule>
          <xm:sqref>H12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Dashboard</vt:lpstr>
      <vt:lpstr>Master_data</vt:lpstr>
      <vt:lpstr>Master_data!Criteria</vt:lpstr>
      <vt:lpstr>NAME</vt:lpstr>
      <vt:lpstr>Dashboard!Print_Area</vt:lpstr>
      <vt:lpstr>Master_data!Print_Area</vt:lpstr>
      <vt:lpstr>REGISTER_NO</vt:lpstr>
    </vt:vector>
  </TitlesOfParts>
  <Manager>Logeshkumar S</Manager>
  <Company>Logeshkumar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Semester 4 Analysis</dc:title>
  <dc:creator>Logeshkumar S</dc:creator>
  <cp:keywords>Sem 4</cp:keywords>
  <cp:lastModifiedBy>Logesh</cp:lastModifiedBy>
  <cp:lastPrinted>2021-09-23T15:27:04Z</cp:lastPrinted>
  <dcterms:created xsi:type="dcterms:W3CDTF">2021-07-12T07:18:08Z</dcterms:created>
  <dcterms:modified xsi:type="dcterms:W3CDTF">2022-03-12T17:24:43Z</dcterms:modified>
  <cp:category>Education</cp:category>
</cp:coreProperties>
</file>