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24226"/>
  <bookViews>
    <workbookView xWindow="240" yWindow="105" windowWidth="14805" windowHeight="8010" activeTab="0"/>
  </bookViews>
  <sheets>
    <sheet name="Sheet1" sheetId="1" r:id="rId1"/>
  </sheets>
</workbook>
</file>

<file path=xl/sharedStrings.xml><?xml version="1.0" encoding="utf-8"?>
<sst xmlns="http://schemas.openxmlformats.org/spreadsheetml/2006/main" uniqueCount="75" count="75">
  <si>
    <t>日期</t>
  </si>
  <si>
    <t>代码</t>
  </si>
  <si>
    <t>股票代码</t>
  </si>
  <si>
    <t>股票名称</t>
  </si>
  <si>
    <t>操作</t>
  </si>
  <si>
    <t>数量</t>
  </si>
  <si>
    <t>金额</t>
  </si>
  <si>
    <t>交易成本</t>
  </si>
  <si>
    <t>现金</t>
  </si>
  <si>
    <t>总市值</t>
  </si>
  <si>
    <t>盈亏金额</t>
  </si>
  <si>
    <t>盈亏比例</t>
  </si>
  <si>
    <t>备注</t>
  </si>
  <si>
    <t>新研股份</t>
  </si>
  <si>
    <t>买入</t>
  </si>
  <si>
    <t>k线锤子买入</t>
  </si>
  <si>
    <t>交易结果</t>
  </si>
  <si>
    <t>训练结果</t>
  </si>
  <si>
    <t>总成本</t>
  </si>
  <si>
    <t>股价</t>
  </si>
  <si>
    <t>现股价</t>
  </si>
  <si>
    <t>广汇能源</t>
  </si>
  <si>
    <t>Dental Anatomy Coloring Book</t>
  </si>
  <si>
    <t>by Margaret J. Fehrenbach</t>
  </si>
  <si>
    <t>4.6 out of 5 stars</t>
  </si>
  <si>
    <t>Paperback</t>
  </si>
  <si>
    <t>.</t>
  </si>
  <si>
    <t>Ships to China</t>
  </si>
  <si>
    <t>Only 2 left in stock - order soon.</t>
  </si>
  <si>
    <t>根据talib结果按锤子线买入</t>
  </si>
  <si>
    <t>持有</t>
  </si>
  <si>
    <t>累计总成本</t>
  </si>
  <si>
    <t>浮亏</t>
  </si>
  <si>
    <t>J6-1000</t>
  </si>
  <si>
    <t>=</t>
  </si>
  <si>
    <t>卖出</t>
  </si>
  <si>
    <t>持有卖出</t>
  </si>
  <si>
    <t>盈利</t>
  </si>
  <si>
    <t>卖出(持股7天)</t>
  </si>
  <si>
    <t>卖出(持股6天)</t>
  </si>
  <si>
    <t>0,41</t>
  </si>
  <si>
    <t>福田汽车</t>
  </si>
  <si>
    <t>M11+G12</t>
  </si>
  <si>
    <t>根据K线启明星形态买入</t>
  </si>
  <si>
    <t>卖出(持股5天)</t>
  </si>
  <si>
    <t>卖出(持股8天)</t>
  </si>
  <si>
    <t>卖出(持股3天)</t>
  </si>
  <si>
    <t>个股盈亏金额</t>
  </si>
  <si>
    <t>中国建筑</t>
  </si>
  <si>
    <t>交易价格</t>
  </si>
  <si>
    <t>交易金额</t>
  </si>
  <si>
    <t>根据锤子线形态买入</t>
  </si>
  <si>
    <t>1000-F2-G2</t>
  </si>
  <si>
    <t>持仓</t>
  </si>
  <si>
    <t>持仓市值</t>
  </si>
  <si>
    <t>个股盈亏比例</t>
  </si>
  <si>
    <t>交易数量</t>
  </si>
  <si>
    <t>卖出(根据高位孕线形态，持股3天)</t>
  </si>
  <si>
    <t>嘉泽新能</t>
  </si>
  <si>
    <t>根据头肩底形态买入</t>
  </si>
  <si>
    <t>买入持有</t>
  </si>
  <si>
    <t>亏损</t>
  </si>
  <si>
    <t>卖出(暴跌，止损卖出，持股3天)</t>
  </si>
  <si>
    <t>历史最低价，抢反弹</t>
  </si>
  <si>
    <t>日期	股票代码	股票名称	操作	交易数量	交易金额	交易成本	现金	交易价格	现股价	持仓	持仓市值	总市值	盈亏金额	盈亏比例	累计总成本	训练结果	个股盈亏金额	个股盈亏比例	备注</t>
  </si>
  <si>
    <t>卖出(股价反弹，为买另一只筹资)</t>
  </si>
  <si>
    <t>002166</t>
  </si>
  <si>
    <t>300159</t>
  </si>
  <si>
    <t>600256</t>
  </si>
  <si>
    <t>600166</t>
  </si>
  <si>
    <t>601668</t>
  </si>
  <si>
    <t>601619</t>
  </si>
  <si>
    <t>莱茵生物</t>
  </si>
  <si>
    <t>买入(根据均线突破策略,520)</t>
  </si>
  <si>
    <t>买入(根据均线突破策略,5,20)</t>
  </si>
</sst>
</file>

<file path=xl/styles.xml><?xml version="1.0" encoding="utf-8"?>
<styleSheet xmlns="http://schemas.openxmlformats.org/spreadsheetml/2006/main">
  <numFmts count="2">
    <numFmt numFmtId="0" formatCode="General"/>
    <numFmt numFmtId="2" formatCode="0.00"/>
  </numFmts>
  <fonts count="5"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quotePrefix="1">
      <alignment vertical="center"/>
    </xf>
    <xf numFmtId="2" fontId="1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quotePrefix="1">
      <alignment vertical="center"/>
    </xf>
    <xf numFmtId="2" fontId="2" fillId="0" borderId="0" xfId="0" applyNumberFormat="1">
      <alignment vertical="center"/>
    </xf>
    <xf numFmtId="0" fontId="0" fillId="0" borderId="0" xfId="0" quotePrefix="1">
      <alignment vertical="center"/>
    </xf>
    <xf numFmtId="2" fontId="2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quotePrefix="1">
      <alignment vertical="center"/>
    </xf>
    <xf numFmtId="0" fontId="0" fillId="0" borderId="0" xfId="0" quotePrefix="1">
      <alignment vertical="center"/>
    </xf>
    <xf numFmtId="0" fontId="0" fillId="0" borderId="0" xfId="0" quotePrefix="1">
      <alignment vertical="center"/>
    </xf>
    <xf numFmtId="0" fontId="0" fillId="0" borderId="0" xfId="0" quotePrefix="1">
      <alignment vertical="center"/>
    </xf>
    <xf numFmtId="2" fontId="3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quotePrefix="1">
      <alignment vertical="center"/>
    </xf>
    <xf numFmtId="0" fontId="0" fillId="0" borderId="0" xfId="0" quotePrefix="1">
      <alignment vertical="center"/>
    </xf>
    <xf numFmtId="0" fontId="0" fillId="0" borderId="0" xfId="0" quotePrefix="1">
      <alignment vertical="center"/>
    </xf>
    <xf numFmtId="2" fontId="4" fillId="0" borderId="0" xfId="0" applyNumberFormat="1">
      <alignment vertical="center"/>
    </xf>
    <xf numFmtId="0" fontId="0" fillId="0" borderId="0" xfId="0" quotePrefix="1">
      <alignment vertical="center"/>
    </xf>
    <xf numFmtId="2" fontId="1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quotePrefix="1">
      <alignment vertical="center"/>
    </xf>
    <xf numFmtId="0" fontId="0" fillId="0" borderId="0" xfId="0" quotePrefix="1">
      <alignment vertical="center"/>
    </xf>
    <xf numFmtId="0" fontId="0" fillId="0" borderId="0" xfId="0" quotePrefix="1">
      <alignment vertical="center"/>
    </xf>
    <xf numFmtId="0" fontId="0" fillId="0" borderId="0" xfId="0" quotePrefix="1">
      <alignment vertical="center"/>
    </xf>
    <xf numFmtId="0" fontId="0" fillId="0" borderId="0" xfId="0" quotePrefix="1">
      <alignment vertical="center"/>
    </xf>
    <xf numFmtId="0" fontId="0" fillId="0" borderId="0" xfId="0" quotePrefix="1">
      <alignment vertical="center"/>
    </xf>
    <xf numFmtId="0" fontId="0" fillId="0" borderId="0" xfId="0" quotePrefix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T31"/>
  <sheetViews>
    <sheetView tabSelected="1" workbookViewId="0" topLeftCell="S12" zoomScale="121">
      <selection activeCell="T24" sqref="T24"/>
    </sheetView>
  </sheetViews>
  <sheetFormatPr defaultRowHeight="15.0" defaultColWidth="10"/>
  <cols>
    <col min="2" max="2" customWidth="1" width="6.796875" style="0"/>
    <col min="9" max="9" customWidth="0" width="10.0" style="0"/>
    <col min="10" max="10" customWidth="0" width="10.0" style="0"/>
    <col min="11" max="11" customWidth="0" width="10.0" style="0"/>
    <col min="12" max="12" customWidth="0" width="10.0" style="0"/>
    <col min="13" max="13" customWidth="1" width="10.0" style="0"/>
    <col min="14" max="14" customWidth="0" width="10.0" style="0"/>
    <col min="15" max="15" customWidth="1" width="10.0" style="0"/>
    <col min="16" max="16" customWidth="0" width="11.300781" style="0"/>
    <col min="17" max="17" customWidth="0" width="10.0" style="0"/>
    <col min="18" max="18" customWidth="0" width="13.5859375" style="0"/>
    <col min="19" max="19" customWidth="0" width="13.5859375" style="0"/>
    <col min="20" max="20" customWidth="1" width="31.0" style="0"/>
    <col min="21" max="21" customWidth="0" width="10.0" style="0"/>
  </cols>
  <sheetData>
    <row r="1" spans="8:8">
      <c r="A1" t="s">
        <v>0</v>
      </c>
      <c r="B1" t="s">
        <v>2</v>
      </c>
      <c r="C1" t="s">
        <v>3</v>
      </c>
      <c r="D1" t="s">
        <v>4</v>
      </c>
      <c r="E1" t="s">
        <v>56</v>
      </c>
      <c r="F1" t="s">
        <v>50</v>
      </c>
      <c r="G1" t="s">
        <v>7</v>
      </c>
      <c r="H1" t="s">
        <v>8</v>
      </c>
      <c r="I1" t="s">
        <v>49</v>
      </c>
      <c r="J1" t="s">
        <v>20</v>
      </c>
      <c r="K1" t="s">
        <v>53</v>
      </c>
      <c r="L1" t="s">
        <v>54</v>
      </c>
      <c r="M1" t="s">
        <v>9</v>
      </c>
      <c r="N1" t="s">
        <v>10</v>
      </c>
      <c r="O1" t="s">
        <v>11</v>
      </c>
      <c r="P1" t="s">
        <v>31</v>
      </c>
      <c r="Q1" t="s">
        <v>17</v>
      </c>
      <c r="R1" t="s">
        <v>47</v>
      </c>
      <c r="S1" t="s">
        <v>55</v>
      </c>
      <c r="T1" t="s">
        <v>12</v>
      </c>
    </row>
    <row r="2" spans="8:8">
      <c r="A2">
        <v>2.0210709E7</v>
      </c>
      <c r="B2" s="1" t="s">
        <v>67</v>
      </c>
      <c r="C2" t="s">
        <v>13</v>
      </c>
      <c r="D2" t="s">
        <v>14</v>
      </c>
      <c r="E2">
        <v>100.0</v>
      </c>
      <c r="F2">
        <v>350.0</v>
      </c>
      <c r="G2">
        <v>0.04</v>
      </c>
      <c r="H2">
        <f>1000-F2-G2</f>
        <v>649.96</v>
      </c>
      <c r="I2" s="2">
        <v>3.5</v>
      </c>
      <c r="J2">
        <v>3.46</v>
      </c>
      <c r="K2">
        <v>100.0</v>
      </c>
      <c r="L2">
        <f>J2*K2</f>
        <v>346.0</v>
      </c>
      <c r="M2">
        <f>H2+L2</f>
        <v>995.96</v>
      </c>
      <c r="N2">
        <f>M2-1000</f>
        <v>-4.039999999999964</v>
      </c>
      <c r="O2">
        <f>N2/1000</f>
        <v>-0.004039999999999964</v>
      </c>
      <c r="P2">
        <v>0.04</v>
      </c>
      <c r="Q2"/>
      <c r="R2"/>
      <c r="S2"/>
      <c r="T2" t="s">
        <v>15</v>
      </c>
    </row>
    <row r="3" spans="8:8">
      <c r="A3">
        <v>2.0210712E7</v>
      </c>
      <c r="B3" s="3" t="s">
        <v>68</v>
      </c>
      <c r="C3" t="s">
        <v>21</v>
      </c>
      <c r="D3" t="s">
        <v>14</v>
      </c>
      <c r="E3">
        <v>100.0</v>
      </c>
      <c r="F3">
        <v>337.0</v>
      </c>
      <c r="G3">
        <v>0.04</v>
      </c>
      <c r="H3">
        <f>H2-F3-G3</f>
        <v>312.91999999999996</v>
      </c>
      <c r="I3">
        <v>3.37</v>
      </c>
      <c r="J3">
        <v>3.29</v>
      </c>
      <c r="K3">
        <v>100.0</v>
      </c>
      <c r="L3">
        <f>J3*K3+J4*K4</f>
        <v>672.0</v>
      </c>
      <c r="M3">
        <f>H3+L3</f>
        <v>984.9200000000001</v>
      </c>
      <c r="N3">
        <f>M3-1000</f>
        <v>-15.080000000000041</v>
      </c>
      <c r="O3">
        <f>N3/1000</f>
        <v>-0.015080000000000041</v>
      </c>
      <c r="P3">
        <f>P2+G3</f>
        <v>0.08</v>
      </c>
      <c r="Q3"/>
      <c r="R3"/>
      <c r="S3"/>
      <c r="T3" t="s">
        <v>29</v>
      </c>
    </row>
    <row r="4" spans="8:8">
      <c r="A4"/>
      <c r="B4" s="4" t="s">
        <v>67</v>
      </c>
      <c r="C4" t="s">
        <v>13</v>
      </c>
      <c r="D4" t="s">
        <v>30</v>
      </c>
      <c r="E4"/>
      <c r="F4"/>
      <c r="G4" s="5">
        <v>0.0</v>
      </c>
      <c r="H4">
        <v>312.92</v>
      </c>
      <c r="I4"/>
      <c r="J4">
        <v>3.43</v>
      </c>
      <c r="K4">
        <v>100.0</v>
      </c>
      <c r="L4">
        <f>J4*K4+J3*K3</f>
        <v>672.0</v>
      </c>
      <c r="M4">
        <f>H4+L4</f>
        <v>984.9200000000001</v>
      </c>
      <c r="N4">
        <f>M4-1000</f>
        <v>-15.080000000000041</v>
      </c>
      <c r="O4">
        <f>N4/1000</f>
        <v>-0.015080000000000041</v>
      </c>
      <c r="P4">
        <f>P3+G4</f>
        <v>0.08</v>
      </c>
      <c r="Q4"/>
      <c r="R4"/>
      <c r="S4"/>
      <c r="T4" t="s">
        <v>30</v>
      </c>
    </row>
    <row r="5" spans="8:8">
      <c r="A5">
        <v>2.0210713E7</v>
      </c>
      <c r="B5" s="6" t="s">
        <v>68</v>
      </c>
      <c r="C5" t="s">
        <v>21</v>
      </c>
      <c r="D5" t="s">
        <v>30</v>
      </c>
      <c r="E5"/>
      <c r="F5"/>
      <c r="G5" s="7">
        <v>0.0</v>
      </c>
      <c r="H5">
        <v>312.92</v>
      </c>
      <c r="I5"/>
      <c r="J5">
        <v>3.36</v>
      </c>
      <c r="K5">
        <v>100.0</v>
      </c>
      <c r="L5">
        <f>J5*K5+J6*K6</f>
        <v>692.0</v>
      </c>
      <c r="M5">
        <f>H5+L5</f>
        <v>1004.9200000000001</v>
      </c>
      <c r="N5">
        <f>M5-1000</f>
        <v>4.919999999999959</v>
      </c>
      <c r="O5">
        <f>N5/1000</f>
        <v>0.004919999999999959</v>
      </c>
      <c r="P5">
        <f>P4+G5</f>
        <v>0.08</v>
      </c>
      <c r="T5" t="s">
        <v>30</v>
      </c>
    </row>
    <row r="6" spans="8:8">
      <c r="A6"/>
      <c r="B6" s="8" t="s">
        <v>67</v>
      </c>
      <c r="C6" t="s">
        <v>13</v>
      </c>
      <c r="D6" t="s">
        <v>30</v>
      </c>
      <c r="E6"/>
      <c r="F6"/>
      <c r="G6" s="5">
        <v>0.0</v>
      </c>
      <c r="H6">
        <v>312.92</v>
      </c>
      <c r="I6"/>
      <c r="J6">
        <v>3.56</v>
      </c>
      <c r="K6">
        <v>100.0</v>
      </c>
      <c r="L6">
        <f>J6*K6+J5*K5</f>
        <v>692.0</v>
      </c>
      <c r="M6">
        <f>H6+L6</f>
        <v>1004.9200000000001</v>
      </c>
      <c r="N6">
        <f>M6-1000</f>
        <v>4.919999999999959</v>
      </c>
      <c r="O6">
        <f>N6/1000</f>
        <v>0.004919999999999959</v>
      </c>
      <c r="P6">
        <f>P5+G6</f>
        <v>0.08</v>
      </c>
      <c r="T6" t="s">
        <v>30</v>
      </c>
    </row>
    <row r="7" spans="8:8">
      <c r="A7">
        <v>2.0210714E7</v>
      </c>
      <c r="B7" s="9" t="s">
        <v>68</v>
      </c>
      <c r="C7" t="s">
        <v>21</v>
      </c>
      <c r="D7" t="s">
        <v>30</v>
      </c>
      <c r="E7"/>
      <c r="F7"/>
      <c r="G7" s="7">
        <v>0.0</v>
      </c>
      <c r="H7">
        <v>312.92</v>
      </c>
      <c r="I7"/>
      <c r="J7">
        <v>3.32</v>
      </c>
      <c r="K7">
        <v>100.0</v>
      </c>
      <c r="L7">
        <f>J7*K7+J8*K8</f>
        <v>675.0</v>
      </c>
      <c r="M7">
        <f>H7+L7</f>
        <v>987.9200000000001</v>
      </c>
      <c r="N7">
        <f>M7-1000</f>
        <v>-12.080000000000041</v>
      </c>
      <c r="O7">
        <f>N7/1000</f>
        <v>-0.01208000000000004</v>
      </c>
      <c r="P7">
        <f>P6+G7</f>
        <v>0.08</v>
      </c>
      <c r="T7" t="s">
        <v>30</v>
      </c>
    </row>
    <row r="8" spans="8:8">
      <c r="B8" s="10" t="s">
        <v>67</v>
      </c>
      <c r="C8" t="s">
        <v>13</v>
      </c>
      <c r="D8" t="s">
        <v>30</v>
      </c>
      <c r="E8"/>
      <c r="F8"/>
      <c r="G8" s="5">
        <v>0.0</v>
      </c>
      <c r="H8">
        <v>312.92</v>
      </c>
      <c r="I8"/>
      <c r="J8">
        <v>3.43</v>
      </c>
      <c r="K8">
        <v>100.0</v>
      </c>
      <c r="L8">
        <f>J7*K7+J8*K8</f>
        <v>675.0</v>
      </c>
      <c r="M8">
        <f>H8+L8</f>
        <v>987.9200000000001</v>
      </c>
      <c r="N8">
        <f>M8-1000</f>
        <v>-12.080000000000041</v>
      </c>
      <c r="O8">
        <f>N8/1000</f>
        <v>-0.01208000000000004</v>
      </c>
      <c r="P8">
        <f>P7+G8</f>
        <v>0.08</v>
      </c>
      <c r="T8" t="s">
        <v>30</v>
      </c>
    </row>
    <row r="9" spans="8:8">
      <c r="A9">
        <v>2.0210715E7</v>
      </c>
      <c r="B9" s="11" t="s">
        <v>68</v>
      </c>
      <c r="C9" t="s">
        <v>21</v>
      </c>
      <c r="D9" t="s">
        <v>30</v>
      </c>
      <c r="E9"/>
      <c r="F9"/>
      <c r="G9" s="7">
        <v>0.0</v>
      </c>
      <c r="H9">
        <v>312.92</v>
      </c>
      <c r="I9"/>
      <c r="J9">
        <v>3.37</v>
      </c>
      <c r="K9">
        <v>100.0</v>
      </c>
      <c r="L9">
        <f>J9*K9+J10*K10</f>
        <v>677.0</v>
      </c>
      <c r="M9">
        <f>H9+L9</f>
        <v>989.9200000000001</v>
      </c>
      <c r="N9">
        <f>M9-1000</f>
        <v>-10.080000000000041</v>
      </c>
      <c r="O9">
        <f>N9/1000</f>
        <v>-0.01008000000000004</v>
      </c>
      <c r="P9">
        <f>P8+G9</f>
        <v>0.08</v>
      </c>
      <c r="T9" t="s">
        <v>30</v>
      </c>
    </row>
    <row r="10" spans="8:8">
      <c r="B10" s="12" t="s">
        <v>67</v>
      </c>
      <c r="C10" t="s">
        <v>13</v>
      </c>
      <c r="D10" t="s">
        <v>30</v>
      </c>
      <c r="E10"/>
      <c r="F10"/>
      <c r="G10" s="5">
        <v>0.0</v>
      </c>
      <c r="H10">
        <v>312.92</v>
      </c>
      <c r="I10" s="13"/>
      <c r="J10" s="13">
        <v>3.4</v>
      </c>
      <c r="K10">
        <v>100.0</v>
      </c>
      <c r="L10">
        <f>J9*K9+J10*K10</f>
        <v>677.0</v>
      </c>
      <c r="M10">
        <f>H10+L10</f>
        <v>989.9200000000001</v>
      </c>
      <c r="N10">
        <f>M10-1000</f>
        <v>-10.080000000000041</v>
      </c>
      <c r="O10">
        <f>N10/1000</f>
        <v>-0.01008000000000004</v>
      </c>
      <c r="P10">
        <f>P9+G10</f>
        <v>0.08</v>
      </c>
      <c r="T10" t="s">
        <v>30</v>
      </c>
    </row>
    <row r="11" spans="8:8">
      <c r="A11">
        <v>2.0210716E7</v>
      </c>
      <c r="B11" s="14" t="s">
        <v>68</v>
      </c>
      <c r="C11" t="s">
        <v>21</v>
      </c>
      <c r="D11" t="s">
        <v>35</v>
      </c>
      <c r="E11">
        <v>100.0</v>
      </c>
      <c r="F11">
        <f>I11*E11</f>
        <v>355.0</v>
      </c>
      <c r="G11" s="7">
        <v>0.41</v>
      </c>
      <c r="H11">
        <f>H10+F11-G11</f>
        <v>667.51</v>
      </c>
      <c r="I11">
        <v>3.55</v>
      </c>
      <c r="J11">
        <v>3.5300000000000002</v>
      </c>
      <c r="K11">
        <v>0.0</v>
      </c>
      <c r="L11">
        <v>0.0</v>
      </c>
      <c r="M11">
        <f>H11+L11+F11</f>
        <v>1022.51</v>
      </c>
      <c r="N11">
        <f>M11-1000</f>
        <v>22.50999999999999</v>
      </c>
      <c r="O11">
        <f>N11/1000</f>
        <v>0.022509999999999992</v>
      </c>
      <c r="P11">
        <f>P10+G11</f>
        <v>0.49</v>
      </c>
      <c r="Q11" t="s">
        <v>37</v>
      </c>
      <c r="R11">
        <f>F11-F3-G11-G3</f>
        <v>17.55</v>
      </c>
      <c r="S11">
        <f>R11/(F3+G3+G11)</f>
        <v>0.05200770484516224</v>
      </c>
      <c r="T11" t="s">
        <v>44</v>
      </c>
    </row>
    <row r="12" spans="8:8">
      <c r="B12" s="15" t="s">
        <v>67</v>
      </c>
      <c r="C12" t="s">
        <v>13</v>
      </c>
      <c r="D12" t="s">
        <v>35</v>
      </c>
      <c r="E12">
        <v>100.0</v>
      </c>
      <c r="F12">
        <f>I12*E12</f>
        <v>357.0</v>
      </c>
      <c r="G12" s="5">
        <v>0.4</v>
      </c>
      <c r="H12">
        <f>H11+F12-G12</f>
        <v>1024.11</v>
      </c>
      <c r="I12" s="13">
        <v>3.57</v>
      </c>
      <c r="J12" s="13">
        <v>3.64</v>
      </c>
      <c r="K12">
        <v>0.0</v>
      </c>
      <c r="L12">
        <v>0.0</v>
      </c>
      <c r="M12">
        <f>H12+L12</f>
        <v>1024.11</v>
      </c>
      <c r="N12">
        <f>M12-1000</f>
        <v>24.1099999999999</v>
      </c>
      <c r="O12">
        <f>N12/1000</f>
        <v>0.0241099999999999</v>
      </c>
      <c r="P12">
        <f>P11+G12</f>
        <v>0.89</v>
      </c>
      <c r="Q12" t="s">
        <v>37</v>
      </c>
      <c r="R12">
        <f>F12-F2-G12-G2</f>
        <v>6.56</v>
      </c>
      <c r="S12">
        <f>R12/(F2+G2+G12)</f>
        <v>0.01871932427805045</v>
      </c>
      <c r="T12" t="s">
        <v>45</v>
      </c>
    </row>
    <row r="13" spans="8:8">
      <c r="A13">
        <v>2.0210719E7</v>
      </c>
      <c r="B13" s="16" t="s">
        <v>69</v>
      </c>
      <c r="C13" t="s">
        <v>41</v>
      </c>
      <c r="D13" t="s">
        <v>14</v>
      </c>
      <c r="E13">
        <v>100.0</v>
      </c>
      <c r="F13">
        <v>347.0</v>
      </c>
      <c r="G13">
        <v>0.04</v>
      </c>
      <c r="H13">
        <f>H12-F13-G13</f>
        <v>677.07</v>
      </c>
      <c r="I13">
        <v>3.4699999999999998</v>
      </c>
      <c r="J13">
        <v>3.44</v>
      </c>
      <c r="K13">
        <v>100.0</v>
      </c>
      <c r="L13">
        <f>K13*J13</f>
        <v>344.0</v>
      </c>
      <c r="M13">
        <f>H13+L13</f>
        <v>1021.07</v>
      </c>
      <c r="N13">
        <f>M13-1000</f>
        <v>21.07000000000005</v>
      </c>
      <c r="O13">
        <f>N13/1000</f>
        <v>0.02107000000000005</v>
      </c>
      <c r="P13">
        <f>P12+G13</f>
        <v>0.93</v>
      </c>
      <c r="Q13"/>
      <c r="T13" t="s">
        <v>43</v>
      </c>
    </row>
    <row r="14" spans="8:8">
      <c r="A14">
        <v>2.021072E7</v>
      </c>
      <c r="B14" s="17" t="s">
        <v>69</v>
      </c>
      <c r="C14" t="s">
        <v>41</v>
      </c>
      <c r="D14" t="s">
        <v>30</v>
      </c>
      <c r="E14"/>
      <c r="F14"/>
      <c r="G14" s="18">
        <v>0.0</v>
      </c>
      <c r="H14">
        <f>H13</f>
        <v>677.07</v>
      </c>
      <c r="I14"/>
      <c r="J14">
        <v>3.41</v>
      </c>
      <c r="K14">
        <v>100.0</v>
      </c>
      <c r="L14">
        <f>K14*J14</f>
        <v>341.0</v>
      </c>
      <c r="M14">
        <f>H14+L14</f>
        <v>1018.07</v>
      </c>
      <c r="N14">
        <f>M14-1000</f>
        <v>18.07000000000005</v>
      </c>
      <c r="O14">
        <f>N14/1000</f>
        <v>0.01807000000000005</v>
      </c>
      <c r="P14">
        <f>P13+G14</f>
        <v>0.93</v>
      </c>
      <c r="T14" t="s">
        <v>30</v>
      </c>
    </row>
    <row r="15" spans="8:8">
      <c r="A15">
        <v>2.0210721E7</v>
      </c>
      <c r="B15" s="19" t="s">
        <v>69</v>
      </c>
      <c r="C15" t="s">
        <v>41</v>
      </c>
      <c r="D15" t="s">
        <v>35</v>
      </c>
      <c r="E15">
        <v>100.0</v>
      </c>
      <c r="F15">
        <v>359.59</v>
      </c>
      <c r="G15" s="18">
        <v>0.41</v>
      </c>
      <c r="H15">
        <f>H14+F15-G15</f>
        <v>1036.25</v>
      </c>
      <c r="I15" s="20">
        <v>3.6</v>
      </c>
      <c r="J15" s="20">
        <v>3.58</v>
      </c>
      <c r="K15" s="20">
        <v>0.0</v>
      </c>
      <c r="L15">
        <f>K15*J15</f>
        <v>0.0</v>
      </c>
      <c r="M15">
        <f>H15+L15</f>
        <v>1036.25</v>
      </c>
      <c r="N15">
        <f>M15-1000</f>
        <v>36.25</v>
      </c>
      <c r="O15">
        <f>N15/1000</f>
        <v>0.03625</v>
      </c>
      <c r="P15">
        <f>P14+G15</f>
        <v>1.34</v>
      </c>
      <c r="Q15" t="s">
        <v>37</v>
      </c>
      <c r="R15">
        <f>F15-F13-G15-G13</f>
        <v>12.14</v>
      </c>
      <c r="S15" s="21">
        <f>R15/(F13+G13+G15)</f>
        <v>0.034940279176859976</v>
      </c>
      <c r="T15" t="s">
        <v>46</v>
      </c>
    </row>
    <row r="16" spans="8:8">
      <c r="B16" s="22" t="s">
        <v>70</v>
      </c>
      <c r="C16" t="s">
        <v>48</v>
      </c>
      <c r="D16" t="s">
        <v>14</v>
      </c>
      <c r="E16">
        <v>100.0</v>
      </c>
      <c r="F16">
        <v>460.0</v>
      </c>
      <c r="G16" s="18">
        <v>0.06</v>
      </c>
      <c r="H16">
        <f>H15-F16-G16</f>
        <v>576.19</v>
      </c>
      <c r="I16" s="20">
        <v>4.6</v>
      </c>
      <c r="J16" s="20">
        <v>4.6</v>
      </c>
      <c r="K16" s="20">
        <v>100.0</v>
      </c>
      <c r="L16">
        <f>K16*J16</f>
        <v>459.99999999999994</v>
      </c>
      <c r="M16">
        <f>H16+L16</f>
        <v>1036.19</v>
      </c>
      <c r="N16">
        <f>M16-1000</f>
        <v>36.190000000000055</v>
      </c>
      <c r="O16">
        <f>N16/1000</f>
        <v>0.036190000000000055</v>
      </c>
      <c r="P16">
        <f>P15+G16</f>
        <v>1.4000000000000001</v>
      </c>
      <c r="Q16"/>
      <c r="T16" t="s">
        <v>51</v>
      </c>
    </row>
    <row r="17" spans="8:8">
      <c r="A17">
        <v>2.0210722E7</v>
      </c>
      <c r="B17" s="23" t="s">
        <v>70</v>
      </c>
      <c r="C17" t="s">
        <v>48</v>
      </c>
      <c r="D17" t="s">
        <v>30</v>
      </c>
      <c r="E17"/>
      <c r="F17"/>
      <c r="G17" s="18">
        <v>0.0</v>
      </c>
      <c r="H17">
        <f>H16-F17-G17</f>
        <v>576.19</v>
      </c>
      <c r="I17" s="20"/>
      <c r="J17" s="20">
        <v>4.63</v>
      </c>
      <c r="K17" s="20">
        <v>100.0</v>
      </c>
      <c r="L17">
        <f>K17*J17</f>
        <v>463.0</v>
      </c>
      <c r="M17">
        <f>H17+L17</f>
        <v>1039.19</v>
      </c>
      <c r="N17">
        <f>M17-1000</f>
        <v>39.190000000000055</v>
      </c>
      <c r="O17">
        <f>N17/1000</f>
        <v>0.03919000000000005</v>
      </c>
      <c r="P17">
        <f>P16+G17</f>
        <v>1.4</v>
      </c>
      <c r="T17" t="s">
        <v>30</v>
      </c>
    </row>
    <row r="18" spans="8:8">
      <c r="A18">
        <v>2.0210723E7</v>
      </c>
      <c r="B18" s="24" t="s">
        <v>70</v>
      </c>
      <c r="C18" t="s">
        <v>48</v>
      </c>
      <c r="D18" t="s">
        <v>35</v>
      </c>
      <c r="E18">
        <v>100.0</v>
      </c>
      <c r="F18">
        <v>468.0</v>
      </c>
      <c r="G18" s="18">
        <f>0.06+0.47</f>
        <v>0.53</v>
      </c>
      <c r="H18">
        <f>H17+F18-G18</f>
        <v>1043.66</v>
      </c>
      <c r="I18" s="20">
        <v>4.68</v>
      </c>
      <c r="J18" s="20">
        <v>4.68</v>
      </c>
      <c r="K18" s="20">
        <v>0.0</v>
      </c>
      <c r="L18">
        <f>K18*J18</f>
        <v>0.0</v>
      </c>
      <c r="M18">
        <f>H18+L18</f>
        <v>1043.66</v>
      </c>
      <c r="N18">
        <f>M18-1000</f>
        <v>43.66000000000008</v>
      </c>
      <c r="O18">
        <f>N18/1000</f>
        <v>0.04366000000000008</v>
      </c>
      <c r="P18">
        <f>P17+G18</f>
        <v>1.93</v>
      </c>
      <c r="Q18" t="s">
        <v>37</v>
      </c>
      <c r="R18">
        <f>F18-F16-G18-G16</f>
        <v>7.41</v>
      </c>
      <c r="S18">
        <f>R18/(F16+G16+G18)</f>
        <v>0.01608806096528366</v>
      </c>
      <c r="T18" t="s">
        <v>57</v>
      </c>
    </row>
    <row r="19" spans="8:8">
      <c r="A19">
        <v>2.0210726E7</v>
      </c>
      <c r="B19" s="25" t="s">
        <v>71</v>
      </c>
      <c r="C19" t="s">
        <v>58</v>
      </c>
      <c r="D19" t="s">
        <v>14</v>
      </c>
      <c r="E19">
        <v>100.0</v>
      </c>
      <c r="F19">
        <v>387.0</v>
      </c>
      <c r="G19" s="18">
        <v>0.05</v>
      </c>
      <c r="H19">
        <f>H18-F19-G19</f>
        <v>656.61</v>
      </c>
      <c r="I19" s="20">
        <v>3.87</v>
      </c>
      <c r="J19" s="20">
        <v>3.87</v>
      </c>
      <c r="K19" s="20">
        <v>100.0</v>
      </c>
      <c r="L19">
        <f>K19*J19</f>
        <v>387.0</v>
      </c>
      <c r="M19">
        <f>H19+L19</f>
        <v>1043.6100000000001</v>
      </c>
      <c r="N19">
        <f>M19-1000</f>
        <v>43.6099999999999</v>
      </c>
      <c r="O19">
        <f>N19/1000</f>
        <v>0.0436099999999999</v>
      </c>
      <c r="P19">
        <f>P18+G19</f>
        <v>1.98</v>
      </c>
      <c r="T19" t="s">
        <v>59</v>
      </c>
    </row>
    <row r="20" spans="8:8">
      <c r="A20">
        <v>2.0210727E7</v>
      </c>
      <c r="B20" s="26" t="s">
        <v>71</v>
      </c>
      <c r="C20" t="s">
        <v>58</v>
      </c>
      <c r="D20" t="s">
        <v>30</v>
      </c>
      <c r="E20"/>
      <c r="F20"/>
      <c r="G20" s="18">
        <v>0.0</v>
      </c>
      <c r="H20">
        <f>H19-F20-G20</f>
        <v>656.61</v>
      </c>
      <c r="I20" s="20"/>
      <c r="J20" s="20">
        <v>3.92</v>
      </c>
      <c r="K20" s="20">
        <v>100.0</v>
      </c>
      <c r="L20">
        <f>K20*J20</f>
        <v>392.0</v>
      </c>
      <c r="M20">
        <f>H20+L20</f>
        <v>1048.6100000000001</v>
      </c>
      <c r="N20">
        <f>M20-1000</f>
        <v>48.6099999999999</v>
      </c>
      <c r="O20">
        <f>N20/1000</f>
        <v>0.0486099999999999</v>
      </c>
      <c r="P20">
        <f>P19+G20</f>
        <v>1.98</v>
      </c>
      <c r="T20" t="s">
        <v>30</v>
      </c>
    </row>
    <row r="21" spans="8:8">
      <c r="A21">
        <v>2.0210728E7</v>
      </c>
      <c r="B21" s="27" t="s">
        <v>71</v>
      </c>
      <c r="C21" t="s">
        <v>58</v>
      </c>
      <c r="D21" t="s">
        <v>35</v>
      </c>
      <c r="E21">
        <v>100.0</v>
      </c>
      <c r="F21">
        <v>372.0</v>
      </c>
      <c r="G21" s="18">
        <v>0.42</v>
      </c>
      <c r="H21">
        <f>H20+F21-G21</f>
        <v>1028.1899999999998</v>
      </c>
      <c r="I21" s="20">
        <v>3.7199999999999998</v>
      </c>
      <c r="J21" s="20">
        <v>3.65</v>
      </c>
      <c r="K21" s="20">
        <v>0.0</v>
      </c>
      <c r="L21">
        <f>K21*J21</f>
        <v>0.0</v>
      </c>
      <c r="M21">
        <f>H21+L21</f>
        <v>1028.19</v>
      </c>
      <c r="N21">
        <f>M21-1000</f>
        <v>28.190000000000055</v>
      </c>
      <c r="O21">
        <f>N21/1000</f>
        <v>0.028190000000000055</v>
      </c>
      <c r="P21">
        <f>P20+G21</f>
        <v>2.4</v>
      </c>
      <c r="Q21" t="s">
        <v>61</v>
      </c>
      <c r="R21">
        <f>F21-F19-G21-G19</f>
        <v>-15.47</v>
      </c>
      <c r="S21">
        <f>R21/(F19+G19+G21)</f>
        <v>-0.03992567166490309</v>
      </c>
      <c r="T21" t="s">
        <v>62</v>
      </c>
    </row>
    <row r="22" spans="8:8">
      <c r="A22">
        <v>2.0210729E7</v>
      </c>
      <c r="B22" s="28" t="s">
        <v>70</v>
      </c>
      <c r="C22" t="s">
        <v>48</v>
      </c>
      <c r="D22" t="s">
        <v>14</v>
      </c>
      <c r="E22">
        <v>100.0</v>
      </c>
      <c r="F22">
        <f>I22*E22</f>
        <v>444.00000000000006</v>
      </c>
      <c r="G22" s="18">
        <v>0.06</v>
      </c>
      <c r="H22">
        <f>H21-F22-G22</f>
        <v>584.1300000000001</v>
      </c>
      <c r="I22" s="20">
        <v>4.44</v>
      </c>
      <c r="J22" s="20">
        <v>4.43</v>
      </c>
      <c r="K22" s="20">
        <v>100.0</v>
      </c>
      <c r="L22">
        <f>K22*J22</f>
        <v>443.0</v>
      </c>
      <c r="M22">
        <f>H22+L22</f>
        <v>1027.13</v>
      </c>
      <c r="N22">
        <f>M22-1000</f>
        <v>27.13000000000011</v>
      </c>
      <c r="O22">
        <f>N22/1000</f>
        <v>0.02713000000000011</v>
      </c>
      <c r="P22">
        <f>P21+G22</f>
        <v>2.46</v>
      </c>
      <c r="R22"/>
      <c r="T22" t="s">
        <v>63</v>
      </c>
    </row>
    <row r="23" spans="8:8">
      <c r="A23">
        <v>2.0210729E7</v>
      </c>
      <c r="B23" s="29" t="s">
        <v>70</v>
      </c>
      <c r="C23" t="s">
        <v>48</v>
      </c>
      <c r="D23" t="s">
        <v>35</v>
      </c>
      <c r="E23">
        <v>100.0</v>
      </c>
      <c r="F23">
        <f>I23*E23</f>
        <v>448.00000000000006</v>
      </c>
      <c r="G23" s="18">
        <v>0.51</v>
      </c>
      <c r="H23">
        <f>H22+F23-G23</f>
        <v>1031.6200000000001</v>
      </c>
      <c r="I23" s="20">
        <v>4.48</v>
      </c>
      <c r="J23" s="20">
        <v>4.43</v>
      </c>
      <c r="K23" s="20">
        <v>0.0</v>
      </c>
      <c r="L23">
        <f>K23*J23</f>
        <v>0.0</v>
      </c>
      <c r="M23">
        <f>H23+L23</f>
        <v>1031.62</v>
      </c>
      <c r="N23">
        <f>M23-1000</f>
        <v>31.61999999999989</v>
      </c>
      <c r="O23">
        <f>N23/1000</f>
        <v>0.03161999999999989</v>
      </c>
      <c r="P23">
        <f>P22+G23</f>
        <v>2.9699999999999998</v>
      </c>
      <c r="Q23" t="s">
        <v>37</v>
      </c>
      <c r="R23">
        <f>F23-F22-G23-G21</f>
        <v>3.0700000000000003</v>
      </c>
      <c r="S23">
        <f>R23/(F22+G22+G23)</f>
        <v>0.006905549182355984</v>
      </c>
      <c r="T23" t="s">
        <v>65</v>
      </c>
    </row>
    <row r="24" spans="8:8">
      <c r="A24"/>
      <c r="B24" s="30" t="s">
        <v>66</v>
      </c>
      <c r="C24" t="s">
        <v>72</v>
      </c>
      <c r="D24" t="s">
        <v>14</v>
      </c>
      <c r="E24">
        <v>100.0</v>
      </c>
      <c r="F24">
        <f>I24*E24</f>
        <v>784.0</v>
      </c>
      <c r="G24" s="18">
        <v>0.09</v>
      </c>
      <c r="H24">
        <f>H23-F24-G24</f>
        <v>247.53</v>
      </c>
      <c r="I24" s="20">
        <v>7.84</v>
      </c>
      <c r="J24" s="20">
        <v>7.8</v>
      </c>
      <c r="K24" s="20">
        <v>100.0</v>
      </c>
      <c r="L24">
        <f>K24*J24</f>
        <v>780.0</v>
      </c>
      <c r="M24">
        <f>H24+L24</f>
        <v>1027.53</v>
      </c>
      <c r="N24">
        <f>M24-1000</f>
        <v>27.529999999999973</v>
      </c>
      <c r="O24">
        <f>N24/1000</f>
        <v>0.02752999999999997</v>
      </c>
      <c r="P24">
        <f>P23+G24</f>
        <v>3.06</v>
      </c>
      <c r="T24" t="s">
        <v>74</v>
      </c>
    </row>
    <row r="25" spans="8:8">
      <c r="A25" t="s">
        <v>0</v>
      </c>
      <c r="B25" t="s">
        <v>2</v>
      </c>
      <c r="C25" t="s">
        <v>3</v>
      </c>
      <c r="D25" t="s">
        <v>4</v>
      </c>
      <c r="E25" t="s">
        <v>56</v>
      </c>
      <c r="F25" t="s">
        <v>50</v>
      </c>
      <c r="G25" t="s">
        <v>7</v>
      </c>
      <c r="H25" t="s">
        <v>8</v>
      </c>
      <c r="I25" t="s">
        <v>49</v>
      </c>
      <c r="J25" t="s">
        <v>20</v>
      </c>
      <c r="K25" t="s">
        <v>53</v>
      </c>
      <c r="L25" t="s">
        <v>54</v>
      </c>
      <c r="M25" t="s">
        <v>9</v>
      </c>
      <c r="N25" t="s">
        <v>10</v>
      </c>
      <c r="O25" t="s">
        <v>11</v>
      </c>
      <c r="P25" t="s">
        <v>31</v>
      </c>
      <c r="Q25" t="s">
        <v>17</v>
      </c>
      <c r="R25" t="s">
        <v>47</v>
      </c>
      <c r="S25" t="s">
        <v>55</v>
      </c>
      <c r="T2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An,Fengyi</dc:creator>
  <dcterms:created xsi:type="dcterms:W3CDTF">2006-09-08T00:00:00Z</dcterms:created>
  <dcterms:modified xsi:type="dcterms:W3CDTF">2021-07-30T05:32:57Z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7b3c0f317fa445eb8741720a4778a843</vt:lpwstr>
  </property>
</Properties>
</file>