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<sst xmlns="http://schemas.openxmlformats.org/spreadsheetml/2006/main" uniqueCount="101" count="101">
  <si>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</si>
  <si>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</si>
  <si>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</si>
  <si>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</si>
  <si>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</si>
  <si>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</si>
  <si>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</si>
  <si>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</si>
  <si>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</si>
  <si>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</si>
  <si>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</si>
  <si>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</si>
  <si>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</si>
  <si>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</si>
  <si>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</si>
  <si>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</si>
  <si>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</si>
  <si>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</si>
  <si>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</si>
  <si>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</si>
  <si>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</si>
  <si>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</si>
  <si>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</si>
  <si>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</si>
  <si>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</si>
  <si>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</si>
  <si>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</si>
  <si>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</si>
  <si>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</si>
  <si>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</si>
  <si>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</si>
  <si>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</si>
  <si>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</si>
  <si>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</si>
  <si>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</si>
  <si>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</si>
  <si>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</si>
  <si>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</si>
  <si>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</si>
  <si>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</si>
  <si>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</si>
  <si>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</si>
  <si>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</si>
  <si>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</si>
  <si>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</si>
  <si>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</si>
  <si>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</si>
  <si>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</si>
  <si>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</si>
  <si>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</si>
  <si>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</si>
  <si>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</si>
  <si>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</si>
  <si>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</si>
  <si>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</si>
  <si>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</si>
  <si>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</si>
  <si>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</si>
  <si>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</si>
  <si>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</si>
  <si>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</si>
  <si>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</si>
  <si>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</si>
  <si>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</si>
  <si>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</si>
  <si>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</si>
  <si>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</si>
  <si>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</si>
  <si>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</si>
  <si>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</si>
  <si>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</si>
  <si>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</si>
  <si>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</si>
  <si>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</si>
  <si>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</si>
  <si>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</si>
  <si>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</si>
  <si>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</si>
  <si>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</si>
  <si>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</si>
  <si>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</si>
  <si>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</si>
  <si>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</si>
  <si>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</si>
  <si>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</si>
  <si>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</si>
  <si>
    <t>卖出(股价长时间横盘，无耐心持有)</t>
  </si>
  <si>
    <t>600359</t>
  </si>
  <si>
    <t>新农开发</t>
  </si>
  <si>
    <t>买入(MACD底背离)</t>
  </si>
  <si>
    <t xml:space="preserve">600359	新农开发	持有	0	0	0.00	319.09		7.17	100.00	717	1036.09	36.09	0.03609	4.5	0.000580826				持有
</t>
  </si>
  <si>
    <t>卖出(股价突破后下跌，被洗出来了)</t>
  </si>
  <si>
    <t>光大嘉宝</t>
  </si>
  <si>
    <t>买入(海龟交易法，突破入场)</t>
  </si>
  <si>
    <t>买入(海龟交易法，第一二次加仓)</t>
  </si>
  <si>
    <t xml:space="preserve">600622	</t>
  </si>
  <si>
    <t>卖出(到止损价，卖出一手)</t>
  </si>
  <si>
    <t>卖出(到出场价，卖出一手)</t>
  </si>
  <si>
    <t>卖出(止损出场，卖出一手)</t>
  </si>
  <si>
    <t>盈利亏损</t>
  </si>
  <si>
    <t>卖出(止损出场，卖出一手，清仓了)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</si>
</sst>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  <xf numFmtId="0" fontId="1" fillId="0" borderId="0" xfId="0">
      <alignment vertical="center"/>
    </xf>
    <xf numFmtId="0" fontId="1" fillId="0" borderId="0" xfId="0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CO73"/>
  <sheetViews>
    <sheetView tabSelected="1" workbookViewId="0" topLeftCell="A15" zoomScale="42">
      <selection activeCell="S60" sqref="S60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8.16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S31/(F24+G24+G31)</f>
        <v>0.02677775229942164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>
        <v>2.021082E7</v>
      </c>
      <c r="B39" s="36" t="s">
        <v>85</v>
      </c>
      <c r="C39" t="s">
        <v>83</v>
      </c>
      <c r="D39" t="s">
        <v>30</v>
      </c>
      <c r="E39">
        <v>0.0</v>
      </c>
      <c r="F39">
        <f>I39*E39</f>
        <v>0.0</v>
      </c>
      <c r="G39" s="20">
        <v>0.0</v>
      </c>
      <c r="H39">
        <f>H38-F39-G39</f>
        <v>672.59</v>
      </c>
      <c r="I39" s="22"/>
      <c r="J39" s="22">
        <v>3.7</v>
      </c>
      <c r="K39" s="22">
        <v>100.0</v>
      </c>
      <c r="L39">
        <f>K39*J39</f>
        <v>370.0</v>
      </c>
      <c r="M39">
        <f>H39+L39</f>
        <v>1042.5900000000001</v>
      </c>
      <c r="N39">
        <f>M39-1000</f>
        <v>42.58999999999992</v>
      </c>
      <c r="O39">
        <f>N39/1000</f>
        <v>0.04258999999999992</v>
      </c>
      <c r="P39">
        <f>P38+G39</f>
        <v>4.0</v>
      </c>
      <c r="Q39">
        <f>P39/SUM(F1:F39)</f>
        <v>6.010888724925202E-4</v>
      </c>
      <c r="R39"/>
      <c r="S39"/>
      <c r="T39"/>
      <c r="U39" t="s">
        <v>30</v>
      </c>
    </row>
    <row r="40" spans="8:8">
      <c r="A40">
        <v>2.0210823E7</v>
      </c>
      <c r="B40" s="36" t="s">
        <v>85</v>
      </c>
      <c r="C40" t="s">
        <v>83</v>
      </c>
      <c r="D40" t="s">
        <v>30</v>
      </c>
      <c r="E40">
        <v>0.0</v>
      </c>
      <c r="F40">
        <f>I40*E40</f>
        <v>0.0</v>
      </c>
      <c r="G40" s="20">
        <v>0.0</v>
      </c>
      <c r="H40">
        <f>H39-F40-G40</f>
        <v>672.59</v>
      </c>
      <c r="I40" s="22"/>
      <c r="J40" s="22">
        <v>3.71</v>
      </c>
      <c r="K40" s="22">
        <v>100.0</v>
      </c>
      <c r="L40">
        <f>K40*J40</f>
        <v>371.0</v>
      </c>
      <c r="M40">
        <f>H40+L40</f>
        <v>1043.5900000000001</v>
      </c>
      <c r="N40">
        <f>M40-1000</f>
        <v>43.58999999999992</v>
      </c>
      <c r="O40">
        <f>N40/1000</f>
        <v>0.04358999999999992</v>
      </c>
      <c r="P40">
        <f>P39+G40</f>
        <v>4.0</v>
      </c>
      <c r="Q40">
        <f>P40/SUM(F1:F40)</f>
        <v>6.010888724925202E-4</v>
      </c>
      <c r="R40"/>
      <c r="S40"/>
      <c r="T40"/>
      <c r="U40" t="s">
        <v>30</v>
      </c>
    </row>
    <row r="41" spans="8:8">
      <c r="A41">
        <v>2.0210824E7</v>
      </c>
      <c r="B41" s="36" t="s">
        <v>85</v>
      </c>
      <c r="C41" t="s">
        <v>83</v>
      </c>
      <c r="D41" t="s">
        <v>30</v>
      </c>
      <c r="E41">
        <v>0.0</v>
      </c>
      <c r="F41">
        <f>I41*E41</f>
        <v>0.0</v>
      </c>
      <c r="G41" s="20">
        <v>0.0</v>
      </c>
      <c r="H41">
        <f>H40-F41-G41</f>
        <v>672.59</v>
      </c>
      <c r="I41" s="22"/>
      <c r="J41" s="22">
        <v>3.71</v>
      </c>
      <c r="K41" s="22">
        <v>100.0</v>
      </c>
      <c r="L41">
        <f>K41*J41</f>
        <v>371.0</v>
      </c>
      <c r="M41">
        <f>H41+L41</f>
        <v>1043.5900000000001</v>
      </c>
      <c r="N41">
        <f>M41-1000</f>
        <v>43.58999999999992</v>
      </c>
      <c r="O41">
        <f>N41/1000</f>
        <v>0.04358999999999992</v>
      </c>
      <c r="P41">
        <f>P40+G41</f>
        <v>4.0</v>
      </c>
      <c r="Q41">
        <f>P41/SUM(F1:F41)</f>
        <v>6.010888724925202E-4</v>
      </c>
      <c r="R41"/>
      <c r="S41"/>
      <c r="T41"/>
      <c r="U41" t="s">
        <v>30</v>
      </c>
    </row>
    <row r="42" spans="8:8">
      <c r="A42">
        <v>2.0210825E7</v>
      </c>
      <c r="B42" s="37">
        <v>600659.0</v>
      </c>
      <c r="C42" t="s">
        <v>83</v>
      </c>
      <c r="D42" t="s">
        <v>35</v>
      </c>
      <c r="E42">
        <v>100.0</v>
      </c>
      <c r="F42">
        <f>I42*E42</f>
        <v>370.0</v>
      </c>
      <c r="G42" s="20">
        <v>0.42</v>
      </c>
      <c r="H42">
        <f>H41+F42-G42</f>
        <v>1042.1699999999998</v>
      </c>
      <c r="I42" s="22">
        <v>3.7</v>
      </c>
      <c r="J42" s="22">
        <v>3.74</v>
      </c>
      <c r="K42" s="22">
        <v>0.0</v>
      </c>
      <c r="L42">
        <f>K42*J42</f>
        <v>0.0</v>
      </c>
      <c r="M42">
        <f>H42+L42</f>
        <v>1042.17</v>
      </c>
      <c r="N42">
        <f>M42-1000</f>
        <v>42.17000000000007</v>
      </c>
      <c r="O42">
        <f>N42/1000</f>
        <v>0.042170000000000075</v>
      </c>
      <c r="P42">
        <f>P41+G42</f>
        <v>4.42</v>
      </c>
      <c r="Q42">
        <f>P42/SUM(F1:F42)</f>
        <v>6.292182177180447E-4</v>
      </c>
      <c r="R42" t="s">
        <v>61</v>
      </c>
      <c r="S42">
        <f>F42-F32-G42-G32</f>
        <v>-10.47</v>
      </c>
      <c r="T42">
        <f>S42/(F32+G32+G42)</f>
        <v>-0.027518595421452414</v>
      </c>
      <c r="U42" t="s">
        <v>86</v>
      </c>
    </row>
    <row r="43" spans="8:8">
      <c r="A43"/>
      <c r="B43" s="36" t="s">
        <v>87</v>
      </c>
      <c r="C43" t="s">
        <v>88</v>
      </c>
      <c r="D43" t="s">
        <v>14</v>
      </c>
      <c r="E43">
        <v>100.0</v>
      </c>
      <c r="F43">
        <f>I43*E43</f>
        <v>723.0</v>
      </c>
      <c r="G43" s="20">
        <v>0.08</v>
      </c>
      <c r="H43">
        <f>H42-F43-G43</f>
        <v>319.09000000000003</v>
      </c>
      <c r="I43" s="22">
        <v>7.23</v>
      </c>
      <c r="J43" s="22">
        <v>7.26</v>
      </c>
      <c r="K43" s="22">
        <v>100.0</v>
      </c>
      <c r="L43">
        <f>K43*J43</f>
        <v>726.0</v>
      </c>
      <c r="M43">
        <f>H43+L43</f>
        <v>1045.09</v>
      </c>
      <c r="N43">
        <f>M43-1000</f>
        <v>45.08999999999992</v>
      </c>
      <c r="O43">
        <f>N43/1000</f>
        <v>0.045089999999999915</v>
      </c>
      <c r="P43">
        <f>P42+G43</f>
        <v>4.5</v>
      </c>
      <c r="Q43">
        <f>P43/SUM(F1:F43)</f>
        <v>5.808257793713916E-4</v>
      </c>
      <c r="R43"/>
      <c r="S43"/>
      <c r="T43"/>
      <c r="U43" t="s">
        <v>89</v>
      </c>
    </row>
    <row r="44" spans="8:8">
      <c r="A44">
        <v>2.0210826E7</v>
      </c>
      <c r="B44" s="36" t="s">
        <v>87</v>
      </c>
      <c r="C44" t="s">
        <v>88</v>
      </c>
      <c r="D44" t="s">
        <v>30</v>
      </c>
      <c r="E44">
        <v>0.0</v>
      </c>
      <c r="F44">
        <f>I44*E44</f>
        <v>0.0</v>
      </c>
      <c r="G44" s="20">
        <v>0.0</v>
      </c>
      <c r="H44">
        <f>H43-F44-G44</f>
        <v>319.09</v>
      </c>
      <c r="I44" s="22"/>
      <c r="J44" s="22">
        <v>7.21</v>
      </c>
      <c r="K44" s="22">
        <v>100.0</v>
      </c>
      <c r="L44">
        <f>K44*J44</f>
        <v>721.0</v>
      </c>
      <c r="M44">
        <f>H44+L44</f>
        <v>1040.09</v>
      </c>
      <c r="N44">
        <f>M44-1000</f>
        <v>40.08999999999992</v>
      </c>
      <c r="O44">
        <f>N44/1000</f>
        <v>0.04008999999999992</v>
      </c>
      <c r="P44">
        <f>P43+G44</f>
        <v>4.5</v>
      </c>
      <c r="Q44">
        <f>P44/SUM(F1:F44)</f>
        <v>5.808257793713916E-4</v>
      </c>
      <c r="R44"/>
      <c r="S44"/>
      <c r="T44"/>
      <c r="U44" t="s">
        <v>30</v>
      </c>
    </row>
    <row r="45" spans="8:8">
      <c r="A45">
        <v>2.0210827E7</v>
      </c>
      <c r="B45" s="36" t="s">
        <v>87</v>
      </c>
      <c r="C45" t="s">
        <v>88</v>
      </c>
      <c r="D45" t="s">
        <v>30</v>
      </c>
      <c r="E45">
        <v>0.0</v>
      </c>
      <c r="F45">
        <f>I45*E45</f>
        <v>0.0</v>
      </c>
      <c r="G45" s="20">
        <v>0.0</v>
      </c>
      <c r="H45">
        <f>H44-F45-G45</f>
        <v>319.09</v>
      </c>
      <c r="I45" s="22"/>
      <c r="J45" s="22">
        <v>7.17</v>
      </c>
      <c r="K45" s="22">
        <v>100.0</v>
      </c>
      <c r="L45">
        <f>K45*J45</f>
        <v>717.0</v>
      </c>
      <c r="M45">
        <f>H45+L45</f>
        <v>1036.09</v>
      </c>
      <c r="N45">
        <f>M45-1000</f>
        <v>36.08999999999992</v>
      </c>
      <c r="O45">
        <f>N45/1000</f>
        <v>0.03608999999999992</v>
      </c>
      <c r="P45">
        <f>P44+G45</f>
        <v>4.5</v>
      </c>
      <c r="Q45">
        <f>P45/SUM(F1:F45)</f>
        <v>5.808257793713916E-4</v>
      </c>
      <c r="R45"/>
      <c r="S45"/>
      <c r="T45"/>
      <c r="U45" t="s">
        <v>30</v>
      </c>
    </row>
    <row r="46" spans="8:8">
      <c r="A46">
        <v>2.021083E7</v>
      </c>
      <c r="B46" s="36" t="s">
        <v>87</v>
      </c>
      <c r="C46" t="s">
        <v>88</v>
      </c>
      <c r="D46" t="s">
        <v>30</v>
      </c>
      <c r="E46">
        <v>0.0</v>
      </c>
      <c r="F46">
        <f>I46*E46</f>
        <v>0.0</v>
      </c>
      <c r="G46" s="20">
        <v>0.0</v>
      </c>
      <c r="H46">
        <f>H45-F46-G46</f>
        <v>319.09</v>
      </c>
      <c r="I46" s="22"/>
      <c r="J46" s="22">
        <v>7.27</v>
      </c>
      <c r="K46" s="22">
        <v>100.0</v>
      </c>
      <c r="L46">
        <f>K46*J46</f>
        <v>727.0</v>
      </c>
      <c r="M46">
        <f>H46+L46</f>
        <v>1046.09</v>
      </c>
      <c r="N46">
        <f>M46-1000</f>
        <v>46.08999999999992</v>
      </c>
      <c r="O46">
        <f>N46/1000</f>
        <v>0.046089999999999916</v>
      </c>
      <c r="P46">
        <f>P45+G46</f>
        <v>4.5</v>
      </c>
      <c r="Q46">
        <f>P46/SUM(F1:F46)</f>
        <v>5.808257793713916E-4</v>
      </c>
      <c r="R46"/>
      <c r="S46"/>
      <c r="T46"/>
      <c r="U46" t="s">
        <v>30</v>
      </c>
    </row>
    <row r="47" spans="8:8">
      <c r="A47">
        <v>2.0210831E7</v>
      </c>
      <c r="B47" s="36" t="s">
        <v>87</v>
      </c>
      <c r="C47" t="s">
        <v>88</v>
      </c>
      <c r="D47" t="s">
        <v>30</v>
      </c>
      <c r="E47">
        <v>0.0</v>
      </c>
      <c r="F47">
        <f>I47*E47</f>
        <v>0.0</v>
      </c>
      <c r="G47" s="20">
        <v>0.0</v>
      </c>
      <c r="H47">
        <f>H46-F47-G47</f>
        <v>319.09</v>
      </c>
      <c r="I47" s="22"/>
      <c r="J47" s="22">
        <v>7.25</v>
      </c>
      <c r="K47" s="22">
        <v>100.0</v>
      </c>
      <c r="L47">
        <f>K47*J47</f>
        <v>725.0</v>
      </c>
      <c r="M47">
        <f>H47+L47</f>
        <v>1044.09</v>
      </c>
      <c r="N47">
        <f>M47-1000</f>
        <v>44.08999999999992</v>
      </c>
      <c r="O47">
        <f>N47/1000</f>
        <v>0.04408999999999992</v>
      </c>
      <c r="P47">
        <f>P46+G47</f>
        <v>4.5</v>
      </c>
      <c r="Q47">
        <f>P47/SUM(F1:F47)</f>
        <v>5.808257793713916E-4</v>
      </c>
      <c r="R47"/>
      <c r="S47"/>
      <c r="T47"/>
      <c r="U47" t="s">
        <v>30</v>
      </c>
    </row>
    <row r="48" spans="8:8">
      <c r="A48">
        <v>2.0210901E7</v>
      </c>
      <c r="B48" s="36" t="s">
        <v>87</v>
      </c>
      <c r="C48" t="s">
        <v>88</v>
      </c>
      <c r="D48" t="s">
        <v>30</v>
      </c>
      <c r="E48">
        <v>0.0</v>
      </c>
      <c r="F48">
        <f>I48*E48</f>
        <v>0.0</v>
      </c>
      <c r="G48" s="20">
        <v>0.0</v>
      </c>
      <c r="H48">
        <f>H47-F48-G48</f>
        <v>319.09</v>
      </c>
      <c r="I48" s="22"/>
      <c r="J48" s="22">
        <v>7.33</v>
      </c>
      <c r="K48" s="22">
        <v>100.0</v>
      </c>
      <c r="L48">
        <f>K48*J48</f>
        <v>733.0</v>
      </c>
      <c r="M48">
        <f>H48+L48</f>
        <v>1052.09</v>
      </c>
      <c r="N48">
        <f>M48-1000</f>
        <v>52.08999999999992</v>
      </c>
      <c r="O48">
        <f>N48/1000</f>
        <v>0.05208999999999992</v>
      </c>
      <c r="P48">
        <f>P47+G48</f>
        <v>4.5</v>
      </c>
      <c r="Q48">
        <f>P48/SUM(F1:F48)</f>
        <v>5.808257793713916E-4</v>
      </c>
      <c r="R48"/>
      <c r="S48"/>
      <c r="T48"/>
      <c r="U48" t="s">
        <v>30</v>
      </c>
    </row>
    <row r="49" spans="8:8">
      <c r="A49">
        <v>2.0210902E7</v>
      </c>
      <c r="B49" s="36" t="s">
        <v>87</v>
      </c>
      <c r="C49" t="s">
        <v>88</v>
      </c>
      <c r="D49" t="s">
        <v>30</v>
      </c>
      <c r="E49">
        <v>0.0</v>
      </c>
      <c r="F49">
        <f>I49*E49</f>
        <v>0.0</v>
      </c>
      <c r="G49" s="20">
        <v>0.0</v>
      </c>
      <c r="H49">
        <f>H48-F49-G49</f>
        <v>319.09</v>
      </c>
      <c r="I49" s="22"/>
      <c r="J49" s="22">
        <v>7.31</v>
      </c>
      <c r="K49" s="22">
        <v>100.0</v>
      </c>
      <c r="L49">
        <f>K49*J49</f>
        <v>731.0</v>
      </c>
      <c r="M49">
        <f>H49+L49</f>
        <v>1050.09</v>
      </c>
      <c r="N49">
        <f>M49-1000</f>
        <v>50.08999999999992</v>
      </c>
      <c r="O49">
        <f>N49/1000</f>
        <v>0.05008999999999992</v>
      </c>
      <c r="P49">
        <f>P48+G49</f>
        <v>4.5</v>
      </c>
      <c r="Q49">
        <f>P49/SUM(F1:F49)</f>
        <v>5.808257793713916E-4</v>
      </c>
      <c r="R49"/>
      <c r="S49"/>
      <c r="T49"/>
      <c r="U49" t="s">
        <v>30</v>
      </c>
    </row>
    <row r="50" spans="8:8">
      <c r="A50">
        <v>2.0210903E7</v>
      </c>
      <c r="B50" s="36" t="s">
        <v>87</v>
      </c>
      <c r="C50" t="s">
        <v>88</v>
      </c>
      <c r="D50" t="s">
        <v>30</v>
      </c>
      <c r="E50">
        <v>0.0</v>
      </c>
      <c r="F50">
        <f>I50*E50</f>
        <v>0.0</v>
      </c>
      <c r="G50" s="20">
        <v>0.0</v>
      </c>
      <c r="H50">
        <f>H49-F50-G50</f>
        <v>319.09</v>
      </c>
      <c r="I50" s="22"/>
      <c r="J50" s="22">
        <v>7.41</v>
      </c>
      <c r="K50" s="22">
        <v>100.0</v>
      </c>
      <c r="L50">
        <f>K50*J50</f>
        <v>741.0</v>
      </c>
      <c r="M50">
        <f>H50+L50</f>
        <v>1060.09</v>
      </c>
      <c r="N50">
        <f>M50-1000</f>
        <v>60.08999999999992</v>
      </c>
      <c r="O50">
        <f>N50/1000</f>
        <v>0.06008999999999992</v>
      </c>
      <c r="P50">
        <f>P49+G50</f>
        <v>4.5</v>
      </c>
      <c r="Q50">
        <f>P50/SUM(F1:F50)</f>
        <v>5.808257793713916E-4</v>
      </c>
      <c r="R50"/>
      <c r="S50"/>
      <c r="T50"/>
      <c r="U50" t="s">
        <v>30</v>
      </c>
    </row>
    <row r="51" spans="8:8">
      <c r="A51">
        <v>2.0210906E7</v>
      </c>
      <c r="B51" s="36" t="s">
        <v>87</v>
      </c>
      <c r="C51" t="s">
        <v>88</v>
      </c>
      <c r="D51" t="s">
        <v>30</v>
      </c>
      <c r="E51">
        <v>0.0</v>
      </c>
      <c r="F51">
        <f>I51*E51</f>
        <v>0.0</v>
      </c>
      <c r="G51" s="20">
        <v>0.0</v>
      </c>
      <c r="H51">
        <f>H50-F51-G51</f>
        <v>319.09</v>
      </c>
      <c r="I51" s="22"/>
      <c r="J51" s="22">
        <v>7.38</v>
      </c>
      <c r="K51" s="22">
        <v>100.0</v>
      </c>
      <c r="L51">
        <f>K51*J51</f>
        <v>738.0</v>
      </c>
      <c r="M51">
        <f>H51+L51</f>
        <v>1057.09</v>
      </c>
      <c r="N51">
        <f>M51-1000</f>
        <v>57.08999999999992</v>
      </c>
      <c r="O51">
        <f>N51/1000</f>
        <v>0.05708999999999992</v>
      </c>
      <c r="P51">
        <f>P50+G51</f>
        <v>4.5</v>
      </c>
      <c r="Q51">
        <f>P51/SUM(F1:F51)</f>
        <v>5.808257793713916E-4</v>
      </c>
      <c r="R51"/>
      <c r="S51"/>
      <c r="T51"/>
      <c r="U51" t="s">
        <v>30</v>
      </c>
    </row>
    <row r="52" spans="8:8">
      <c r="A52">
        <v>2.0210907E7</v>
      </c>
      <c r="B52" s="36" t="s">
        <v>87</v>
      </c>
      <c r="C52" t="s">
        <v>88</v>
      </c>
      <c r="D52" t="s">
        <v>30</v>
      </c>
      <c r="E52">
        <v>0.0</v>
      </c>
      <c r="F52">
        <f>I52*E52</f>
        <v>0.0</v>
      </c>
      <c r="G52" s="20">
        <v>0.0</v>
      </c>
      <c r="H52">
        <f>H51-F52-G52</f>
        <v>319.09</v>
      </c>
      <c r="I52" s="22"/>
      <c r="J52" s="22">
        <v>7.37</v>
      </c>
      <c r="K52" s="22">
        <v>100.0</v>
      </c>
      <c r="L52">
        <f>K52*J52</f>
        <v>737.0</v>
      </c>
      <c r="M52">
        <f>H52+L52</f>
        <v>1056.09</v>
      </c>
      <c r="N52">
        <f>M52-1000</f>
        <v>56.08999999999992</v>
      </c>
      <c r="O52">
        <f>N52/1000</f>
        <v>0.05608999999999992</v>
      </c>
      <c r="P52">
        <f>P51+G52</f>
        <v>4.5</v>
      </c>
      <c r="Q52">
        <f>P52/SUM(F1:F52)</f>
        <v>5.808257793713916E-4</v>
      </c>
      <c r="R52"/>
      <c r="S52"/>
      <c r="T52"/>
      <c r="U52" t="s">
        <v>30</v>
      </c>
    </row>
    <row r="53" spans="8:8">
      <c r="A53">
        <v>2.0210908E7</v>
      </c>
      <c r="B53" s="36" t="s">
        <v>87</v>
      </c>
      <c r="C53" t="s">
        <v>88</v>
      </c>
      <c r="D53" t="s">
        <v>30</v>
      </c>
      <c r="E53">
        <v>0.0</v>
      </c>
      <c r="F53">
        <f>I53*E53</f>
        <v>0.0</v>
      </c>
      <c r="G53" s="20">
        <v>0.0</v>
      </c>
      <c r="H53">
        <f>H52-F53-G53</f>
        <v>319.09</v>
      </c>
      <c r="I53" s="22"/>
      <c r="J53" s="22">
        <v>7.6</v>
      </c>
      <c r="K53" s="22">
        <v>100.0</v>
      </c>
      <c r="L53">
        <f>K53*J53</f>
        <v>760.0</v>
      </c>
      <c r="M53">
        <f>H53+L53</f>
        <v>1079.09</v>
      </c>
      <c r="N53">
        <f>M53-1000</f>
        <v>79.08999999999992</v>
      </c>
      <c r="O53">
        <f>N53/1000</f>
        <v>0.07908999999999992</v>
      </c>
      <c r="P53">
        <f>P52+G53</f>
        <v>4.5</v>
      </c>
      <c r="Q53">
        <f>P53/SUM(F1:F53)</f>
        <v>5.808257793713916E-4</v>
      </c>
      <c r="R53"/>
      <c r="S53"/>
      <c r="T53"/>
      <c r="U53" t="s">
        <v>30</v>
      </c>
    </row>
    <row r="54" spans="8:8">
      <c r="A54">
        <v>2.0210909E7</v>
      </c>
      <c r="B54" s="36" t="s">
        <v>87</v>
      </c>
      <c r="C54" t="s">
        <v>88</v>
      </c>
      <c r="D54" t="s">
        <v>35</v>
      </c>
      <c r="E54">
        <v>100.0</v>
      </c>
      <c r="F54">
        <f>I54*E54</f>
        <v>754.0</v>
      </c>
      <c r="G54" s="20">
        <v>0.85</v>
      </c>
      <c r="H54">
        <f>H53+F54-G54</f>
        <v>1072.24</v>
      </c>
      <c r="I54" s="22">
        <v>7.54</v>
      </c>
      <c r="J54" s="22">
        <v>7.54</v>
      </c>
      <c r="K54" s="22">
        <v>0.0</v>
      </c>
      <c r="L54">
        <f>K54*J54</f>
        <v>0.0</v>
      </c>
      <c r="M54">
        <f>H54+L54</f>
        <v>1072.24</v>
      </c>
      <c r="N54">
        <f>M54-1000</f>
        <v>72.24000000000001</v>
      </c>
      <c r="O54">
        <f>N54/1000</f>
        <v>0.07224000000000001</v>
      </c>
      <c r="P54">
        <f>P53+G54</f>
        <v>5.35</v>
      </c>
      <c r="Q54">
        <f>P54/SUM(F1:F54)</f>
        <v>6.292940497012911E-4</v>
      </c>
      <c r="R54" t="s">
        <v>37</v>
      </c>
      <c r="S54">
        <f>F54-F43-G54-G43</f>
        <v>30.07</v>
      </c>
      <c r="T54">
        <f>S54/(F43+G43+G54)</f>
        <v>0.041537165195529954</v>
      </c>
      <c r="U54" t="s">
        <v>91</v>
      </c>
    </row>
    <row r="55" spans="8:8">
      <c r="A55">
        <v>2.021091E7</v>
      </c>
      <c r="B55" s="39">
        <v>600622.0</v>
      </c>
      <c r="C55" t="s">
        <v>92</v>
      </c>
      <c r="D55" t="s">
        <v>14</v>
      </c>
      <c r="E55">
        <v>100.0</v>
      </c>
      <c r="F55">
        <f>I55*E55</f>
        <v>286.0</v>
      </c>
      <c r="G55" s="20">
        <v>0.04</v>
      </c>
      <c r="H55">
        <f>H54-F55-G55</f>
        <v>786.2</v>
      </c>
      <c r="I55" s="22">
        <v>2.86</v>
      </c>
      <c r="J55" s="22">
        <v>2.87</v>
      </c>
      <c r="K55" s="22">
        <v>100.0</v>
      </c>
      <c r="L55">
        <f>K55*J55</f>
        <v>287.0</v>
      </c>
      <c r="M55">
        <f>H55+L55</f>
        <v>1073.2</v>
      </c>
      <c r="N55">
        <f>M55-1000</f>
        <v>73.20000000000005</v>
      </c>
      <c r="O55">
        <f>N55/1000</f>
        <v>0.07320000000000004</v>
      </c>
      <c r="P55">
        <f>P54+G55</f>
        <v>5.39</v>
      </c>
      <c r="Q55">
        <f>P55/SUM(F1:F55)</f>
        <v>6.133649840286131E-4</v>
      </c>
      <c r="R55"/>
      <c r="S55"/>
      <c r="T55"/>
      <c r="U55" t="s">
        <v>93</v>
      </c>
    </row>
    <row r="56" spans="8:8">
      <c r="A56"/>
      <c r="B56" s="39">
        <v>600622.0</v>
      </c>
      <c r="C56" t="s">
        <v>92</v>
      </c>
      <c r="D56" t="s">
        <v>14</v>
      </c>
      <c r="E56">
        <v>200.0</v>
      </c>
      <c r="F56">
        <f>I56*E56</f>
        <v>578.0</v>
      </c>
      <c r="G56" s="20">
        <v>0.08</v>
      </c>
      <c r="H56">
        <f>H55-F56-G56</f>
        <v>208.11999999999998</v>
      </c>
      <c r="I56" s="22">
        <v>2.89</v>
      </c>
      <c r="J56" s="22">
        <v>2.87</v>
      </c>
      <c r="K56" s="22">
        <v>300.0</v>
      </c>
      <c r="L56">
        <f>K56*J56</f>
        <v>861.0</v>
      </c>
      <c r="M56">
        <f>H56+L56</f>
        <v>1069.12</v>
      </c>
      <c r="N56">
        <f>M56-1000</f>
        <v>69.11999999999989</v>
      </c>
      <c r="O56">
        <f>N56/1000</f>
        <v>0.06911999999999989</v>
      </c>
      <c r="P56">
        <f>P55+G56</f>
        <v>5.47</v>
      </c>
      <c r="Q56">
        <f>P56/SUM(F1:F56)</f>
        <v>5.840529000308576E-4</v>
      </c>
      <c r="R56"/>
      <c r="S56"/>
      <c r="T56"/>
      <c r="U56" t="s">
        <v>94</v>
      </c>
    </row>
    <row r="57" spans="8:8">
      <c r="A57">
        <v>2.0210913E7</v>
      </c>
      <c r="B57" s="39">
        <v>600622.0</v>
      </c>
      <c r="C57" t="s">
        <v>92</v>
      </c>
      <c r="D57" t="s">
        <v>30</v>
      </c>
      <c r="E57">
        <v>0.0</v>
      </c>
      <c r="F57">
        <f>I57*E57</f>
        <v>0.0</v>
      </c>
      <c r="G57" s="20">
        <v>0.0</v>
      </c>
      <c r="H57">
        <f>H56-F57-G57</f>
        <v>208.12</v>
      </c>
      <c r="I57" s="22"/>
      <c r="J57" s="22">
        <v>2.94</v>
      </c>
      <c r="K57" s="22">
        <v>300.0</v>
      </c>
      <c r="L57">
        <f>K57*J57</f>
        <v>882.0</v>
      </c>
      <c r="M57">
        <f>H57+L57</f>
        <v>1090.12</v>
      </c>
      <c r="N57">
        <f>M57-1000</f>
        <v>90.11999999999989</v>
      </c>
      <c r="O57">
        <f>N57/1000</f>
        <v>0.0901199999999999</v>
      </c>
      <c r="P57">
        <f>P56+G57</f>
        <v>5.47</v>
      </c>
      <c r="Q57">
        <f>P57/SUM(F2:F57)</f>
        <v>5.840529000308576E-4</v>
      </c>
      <c r="R57"/>
      <c r="S57"/>
      <c r="T57"/>
      <c r="U57" t="s">
        <v>30</v>
      </c>
    </row>
    <row r="58" spans="8:8">
      <c r="A58">
        <v>2.0210914E7</v>
      </c>
      <c r="B58" s="39">
        <v>600622.0</v>
      </c>
      <c r="C58" t="s">
        <v>92</v>
      </c>
      <c r="D58" t="s">
        <v>30</v>
      </c>
      <c r="E58">
        <v>0.0</v>
      </c>
      <c r="F58">
        <f>I58*E58</f>
        <v>0.0</v>
      </c>
      <c r="G58" s="20">
        <v>0.0</v>
      </c>
      <c r="H58">
        <f>H57-F58-G58</f>
        <v>208.12</v>
      </c>
      <c r="I58" s="22"/>
      <c r="J58" s="22">
        <v>2.89</v>
      </c>
      <c r="K58" s="22">
        <v>300.0</v>
      </c>
      <c r="L58">
        <f>K58*J58</f>
        <v>867.0</v>
      </c>
      <c r="M58">
        <f>H58+L58</f>
        <v>1075.12</v>
      </c>
      <c r="N58">
        <f>M58-1000</f>
        <v>75.11999999999989</v>
      </c>
      <c r="O58">
        <f>N58/1000</f>
        <v>0.0751199999999999</v>
      </c>
      <c r="P58">
        <f>P57+G58</f>
        <v>5.47</v>
      </c>
      <c r="Q58">
        <f>P58/SUM(F1:F58)</f>
        <v>5.840529000308576E-4</v>
      </c>
      <c r="R58"/>
      <c r="S58"/>
      <c r="T58"/>
      <c r="U58" t="s">
        <v>30</v>
      </c>
    </row>
    <row r="59" spans="8:8" ht="15.1">
      <c r="A59">
        <v>2.0210915E7</v>
      </c>
      <c r="B59" s="39">
        <v>600622.0</v>
      </c>
      <c r="C59" t="s">
        <v>92</v>
      </c>
      <c r="D59" t="s">
        <v>30</v>
      </c>
      <c r="E59">
        <v>0.0</v>
      </c>
      <c r="F59">
        <f>I59*E59</f>
        <v>0.0</v>
      </c>
      <c r="G59" s="20">
        <v>0.0</v>
      </c>
      <c r="H59">
        <f>H58-F59-G59</f>
        <v>208.12</v>
      </c>
      <c r="I59" s="22"/>
      <c r="J59" s="22">
        <v>2.91</v>
      </c>
      <c r="K59" s="22">
        <v>300.0</v>
      </c>
      <c r="L59">
        <f>K59*J59</f>
        <v>873.0</v>
      </c>
      <c r="M59">
        <f>H59+L59</f>
        <v>1081.12</v>
      </c>
      <c r="N59">
        <f>M59-1000</f>
        <v>81.11999999999989</v>
      </c>
      <c r="O59">
        <f>N59/1000</f>
        <v>0.08111999999999989</v>
      </c>
      <c r="P59">
        <f>P58+G59</f>
        <v>5.47</v>
      </c>
      <c r="Q59">
        <f>P59/SUM(F1:F59)</f>
        <v>5.840529000308576E-4</v>
      </c>
      <c r="R59"/>
      <c r="S59"/>
      <c r="T59"/>
      <c r="U59" t="s">
        <v>30</v>
      </c>
    </row>
    <row r="60" spans="8:8" ht="15.0" customFormat="1">
      <c r="A60">
        <v>2.0210916E7</v>
      </c>
      <c r="B60" s="40" t="s">
        <v>95</v>
      </c>
      <c r="C60" t="s">
        <v>92</v>
      </c>
      <c r="D60" t="s">
        <v>35</v>
      </c>
      <c r="E60">
        <v>100.0</v>
      </c>
      <c r="F60">
        <f>I60*E60</f>
        <v>286.0</v>
      </c>
      <c r="G60" s="20">
        <v>0.33</v>
      </c>
      <c r="H60">
        <f>H59+F60-G60</f>
        <v>493.79</v>
      </c>
      <c r="I60" s="22">
        <v>2.86</v>
      </c>
      <c r="J60" s="22">
        <v>2.85</v>
      </c>
      <c r="K60" s="22">
        <v>200.0</v>
      </c>
      <c r="L60">
        <f>K60*J60</f>
        <v>570.0</v>
      </c>
      <c r="M60">
        <f>H60+L60</f>
        <v>1063.79</v>
      </c>
      <c r="N60">
        <f>M60-1000</f>
        <v>63.789999999999964</v>
      </c>
      <c r="O60">
        <f>N60/1000</f>
        <v>0.06378999999999996</v>
      </c>
      <c r="P60">
        <f>P59+G60</f>
        <v>5.8</v>
      </c>
      <c r="Q60">
        <f>P60/SUM(F1:F60)</f>
        <v>6.009372548978977E-4</v>
      </c>
      <c r="R60" t="s">
        <v>61</v>
      </c>
      <c r="S60">
        <f>F60-F55-G60-G55</f>
        <v>-0.37</v>
      </c>
      <c r="T60">
        <f>S60/(F55+G55+G60)</f>
        <v>-0.0012920347801794881</v>
      </c>
      <c r="U60" t="s">
        <v>96</v>
      </c>
    </row>
    <row r="61" spans="8:8" ht="15.0" customFormat="1">
      <c r="A61">
        <v>2.0210917E7</v>
      </c>
      <c r="B61" s="40" t="s">
        <v>95</v>
      </c>
      <c r="C61" t="s">
        <v>92</v>
      </c>
      <c r="D61" t="s">
        <v>35</v>
      </c>
      <c r="E61">
        <v>100.0</v>
      </c>
      <c r="F61">
        <f>I61*E61</f>
        <v>281.0</v>
      </c>
      <c r="G61" s="20">
        <v>0.32</v>
      </c>
      <c r="H61">
        <f>H60+F61-G61</f>
        <v>774.4699999999999</v>
      </c>
      <c r="I61" s="22">
        <v>2.81</v>
      </c>
      <c r="J61" s="22">
        <v>2.81</v>
      </c>
      <c r="K61" s="22">
        <v>100.0</v>
      </c>
      <c r="L61">
        <f>K61*J61</f>
        <v>281.0</v>
      </c>
      <c r="M61">
        <f>H61+L61</f>
        <v>1055.47</v>
      </c>
      <c r="N61">
        <f>M61-1000</f>
        <v>55.47000000000003</v>
      </c>
      <c r="O61">
        <f>N61/1000</f>
        <v>0.055470000000000026</v>
      </c>
      <c r="P61">
        <f>P60+G61</f>
        <v>6.12</v>
      </c>
      <c r="Q61">
        <f>P61/SUM(F2:F61)</f>
        <v>6.161534906806784E-4</v>
      </c>
      <c r="R61" t="s">
        <v>61</v>
      </c>
      <c r="S61">
        <f>F61-F56/2-G61-G56/2</f>
        <v>-8.36</v>
      </c>
      <c r="T61">
        <f>S61/(F56/2+G56/2+G61)</f>
        <v>-0.02889134641968482</v>
      </c>
      <c r="U61" t="s">
        <v>97</v>
      </c>
    </row>
    <row r="62" spans="8:8" ht="15.25">
      <c r="A62">
        <v>2.0210922E7</v>
      </c>
      <c r="B62" s="40" t="s">
        <v>95</v>
      </c>
      <c r="C62" t="s">
        <v>92</v>
      </c>
      <c r="D62" t="s">
        <v>35</v>
      </c>
      <c r="E62">
        <v>100.0</v>
      </c>
      <c r="F62">
        <f>I62*E62</f>
        <v>281.0</v>
      </c>
      <c r="G62" s="20">
        <v>0.32</v>
      </c>
      <c r="H62">
        <f>H61+F62-G62</f>
        <v>1055.15</v>
      </c>
      <c r="I62" s="22">
        <v>2.81</v>
      </c>
      <c r="J62" s="22">
        <v>2.81</v>
      </c>
      <c r="K62" s="22">
        <v>0.0</v>
      </c>
      <c r="L62">
        <f>K62*J62</f>
        <v>0.0</v>
      </c>
      <c r="M62">
        <f>H62+L62</f>
        <v>1055.15</v>
      </c>
      <c r="N62">
        <f>M62-1000</f>
        <v>55.15000000000009</v>
      </c>
      <c r="O62">
        <f>N62/1000</f>
        <v>0.05515000000000009</v>
      </c>
      <c r="P62">
        <f>P61+G62</f>
        <v>6.44</v>
      </c>
      <c r="Q62">
        <f>P62/SUM(F3:F62)</f>
        <v>6.529062947669155E-4</v>
      </c>
      <c r="R62" t="s">
        <v>61</v>
      </c>
      <c r="S62">
        <f>F62-F56/2-G62-G56/2</f>
        <v>-8.36</v>
      </c>
      <c r="T62">
        <f>S62/(F56/2+G56/2+G62)</f>
        <v>-0.02889134641968482</v>
      </c>
      <c r="U62" t="s">
        <v>100</v>
      </c>
    </row>
    <row r="63" spans="8:8">
      <c r="A63" t="s">
        <v>0</v>
      </c>
      <c r="B63" t="s">
        <v>2</v>
      </c>
      <c r="C63" t="s">
        <v>3</v>
      </c>
      <c r="D63" t="s">
        <v>4</v>
      </c>
      <c r="E63" t="s">
        <v>56</v>
      </c>
      <c r="F63" t="s">
        <v>50</v>
      </c>
      <c r="G63" t="s">
        <v>7</v>
      </c>
      <c r="H63" t="s">
        <v>8</v>
      </c>
      <c r="I63" t="s">
        <v>49</v>
      </c>
      <c r="J63" t="s">
        <v>20</v>
      </c>
      <c r="K63" t="s">
        <v>53</v>
      </c>
      <c r="L63" t="s">
        <v>54</v>
      </c>
      <c r="M63" t="s">
        <v>9</v>
      </c>
      <c r="N63" t="s">
        <v>10</v>
      </c>
      <c r="O63" t="s">
        <v>11</v>
      </c>
      <c r="P63" t="s">
        <v>31</v>
      </c>
      <c r="Q63" t="s">
        <v>76</v>
      </c>
      <c r="R63" t="s">
        <v>17</v>
      </c>
      <c r="S63" t="s">
        <v>47</v>
      </c>
      <c r="T63" t="s">
        <v>55</v>
      </c>
      <c r="U6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2006-08-24T08:00:00Z</dcterms:created>
  <dcterms:modified xsi:type="dcterms:W3CDTF">2021-09-22T06:33:52Z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