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<sst xmlns="http://schemas.openxmlformats.org/spreadsheetml/2006/main" uniqueCount="80" count="80">
  <si>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</si>
  <si>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</si>
  <si>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</si>
  <si>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</si>
  <si>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</si>
  <si>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</si>
  <si>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</si>
  <si>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</si>
  <si>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</si>
  <si>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</si>
  <si>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</si>
  <si>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</si>
  <si>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</si>
  <si>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</si>
  <si>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</si>
  <si>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</si>
  <si>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</si>
  <si>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</si>
  <si>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</si>
  <si>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</si>
  <si>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</si>
  <si>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</si>
  <si>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</si>
  <si>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</si>
  <si>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</si>
  <si>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</si>
  <si>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</si>
  <si>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</si>
  <si>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</si>
  <si>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</si>
  <si>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</si>
  <si>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</si>
  <si>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</si>
  <si>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</si>
  <si>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</si>
  <si>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</si>
  <si>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</si>
  <si>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</si>
  <si>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</si>
  <si>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</si>
  <si>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</si>
  <si>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</si>
  <si>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</si>
  <si>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</si>
  <si>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</si>
  <si>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</si>
  <si>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</si>
  <si>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</si>
  <si>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</si>
  <si>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</si>
  <si>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</si>
  <si>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</si>
  <si>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</si>
  <si>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</si>
  <si>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</si>
  <si>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</si>
  <si>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</si>
  <si>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</si>
  <si>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</si>
  <si>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</si>
  <si>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</si>
  <si>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</si>
  <si>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</si>
  <si>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</si>
  <si>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</si>
  <si>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</si>
  <si>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</si>
  <si>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</si>
  <si>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</si>
  <si>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</si>
  <si>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</si>
  <si>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</si>
  <si>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</si>
  <si>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</si>
  <si>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</si>
  <si>
    <t>成交成本</t>
  </si>
  <si>
    <t>成交成本占比</t>
  </si>
  <si>
    <t>002166	莱茵生物</t>
  </si>
  <si>
    <t>N25-1000</t>
  </si>
  <si>
    <t>002167	莱茵生物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</si>
</sst>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64" formatCode="0.0"/>
  </numFmts>
  <fonts count="8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5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6" fillId="0" borderId="0" xfId="0" applyNumberFormat="1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>
      <alignment vertical="center"/>
    </xf>
    <xf numFmtId="2" fontId="7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D41"/>
  <sheetViews>
    <sheetView tabSelected="1" workbookViewId="0" topLeftCell="L11" zoomScale="107">
      <selection activeCell="Q30" sqref="Q30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1" width="13.472656" style="0"/>
    <col min="18" max="18" customWidth="0" width="10.0" style="0"/>
    <col min="19" max="19" customWidth="0" width="13.5859375" style="0"/>
    <col min="20" max="20" customWidth="1" width="13.5859375" style="0"/>
    <col min="21" max="21" customWidth="0" width="31.0" style="0"/>
    <col min="22" max="22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76</v>
      </c>
      <c r="R1" t="s">
        <v>17</v>
      </c>
      <c r="S1" t="s">
        <v>47</v>
      </c>
      <c r="T1" t="s">
        <v>55</v>
      </c>
      <c r="U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>
        <f>P2/F2</f>
        <v>1.1428571428571428E-4</v>
      </c>
      <c r="R2"/>
      <c r="S2"/>
      <c r="T2"/>
      <c r="U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>
        <f>P3/SUM(F2:F3)</f>
        <v>1.1644832605531295E-4</v>
      </c>
      <c r="R3"/>
      <c r="S3"/>
      <c r="T3"/>
      <c r="U3" t="s">
        <v>29</v>
      </c>
    </row>
    <row r="4" spans="8:8">
      <c r="A4"/>
      <c r="B4" s="4" t="s">
        <v>67</v>
      </c>
      <c r="C4" t="s">
        <v>13</v>
      </c>
      <c r="D4" t="s">
        <v>30</v>
      </c>
      <c r="E4" s="5">
        <v>0.0</v>
      </c>
      <c r="F4" s="6">
        <v>0.0</v>
      </c>
      <c r="G4" s="7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>
        <f>P4/SUM(F2:F4)</f>
        <v>1.1644832605531295E-4</v>
      </c>
      <c r="R4"/>
      <c r="S4"/>
      <c r="T4"/>
      <c r="U4" t="s">
        <v>30</v>
      </c>
    </row>
    <row r="5" spans="8:8">
      <c r="A5">
        <v>2.0210713E7</v>
      </c>
      <c r="B5" s="8" t="s">
        <v>68</v>
      </c>
      <c r="C5" t="s">
        <v>21</v>
      </c>
      <c r="D5" t="s">
        <v>30</v>
      </c>
      <c r="E5" s="5">
        <v>0.0</v>
      </c>
      <c r="F5" s="6">
        <v>0.0</v>
      </c>
      <c r="G5" s="9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Q5">
        <f>P5/SUM(F2:F5)</f>
        <v>1.1644832605531295E-4</v>
      </c>
      <c r="U5" t="s">
        <v>30</v>
      </c>
    </row>
    <row r="6" spans="8:8">
      <c r="A6"/>
      <c r="B6" s="10" t="s">
        <v>67</v>
      </c>
      <c r="C6" t="s">
        <v>13</v>
      </c>
      <c r="D6" t="s">
        <v>30</v>
      </c>
      <c r="E6" s="5">
        <v>0.0</v>
      </c>
      <c r="F6" s="6">
        <v>0.0</v>
      </c>
      <c r="G6" s="7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Q6">
        <f>P6/SUM(F2:F6)</f>
        <v>1.1644832605531295E-4</v>
      </c>
      <c r="U6" t="s">
        <v>30</v>
      </c>
    </row>
    <row r="7" spans="8:8">
      <c r="A7">
        <v>2.0210714E7</v>
      </c>
      <c r="B7" s="11" t="s">
        <v>68</v>
      </c>
      <c r="C7" t="s">
        <v>21</v>
      </c>
      <c r="D7" t="s">
        <v>30</v>
      </c>
      <c r="E7" s="5">
        <v>0.0</v>
      </c>
      <c r="F7" s="6">
        <v>0.0</v>
      </c>
      <c r="G7" s="9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Q7">
        <f>P7/SUM(F2:F7)</f>
        <v>1.1644832605531295E-4</v>
      </c>
      <c r="U7" t="s">
        <v>30</v>
      </c>
    </row>
    <row r="8" spans="8:8">
      <c r="B8" s="12" t="s">
        <v>67</v>
      </c>
      <c r="C8" t="s">
        <v>13</v>
      </c>
      <c r="D8" t="s">
        <v>30</v>
      </c>
      <c r="E8" s="5">
        <v>0.0</v>
      </c>
      <c r="F8" s="6">
        <v>0.0</v>
      </c>
      <c r="G8" s="7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Q8">
        <f>P8/SUM(F2:F8)</f>
        <v>1.1644832605531295E-4</v>
      </c>
      <c r="U8" t="s">
        <v>30</v>
      </c>
    </row>
    <row r="9" spans="8:8">
      <c r="A9">
        <v>2.0210715E7</v>
      </c>
      <c r="B9" s="13" t="s">
        <v>68</v>
      </c>
      <c r="C9" t="s">
        <v>21</v>
      </c>
      <c r="D9" t="s">
        <v>30</v>
      </c>
      <c r="E9" s="5">
        <v>0.0</v>
      </c>
      <c r="F9" s="6">
        <v>0.0</v>
      </c>
      <c r="G9" s="9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Q9">
        <f>P9/SUM(F2:F9)</f>
        <v>1.1644832605531295E-4</v>
      </c>
      <c r="U9" t="s">
        <v>30</v>
      </c>
    </row>
    <row r="10" spans="8:8">
      <c r="B10" s="14" t="s">
        <v>67</v>
      </c>
      <c r="C10" t="s">
        <v>13</v>
      </c>
      <c r="D10" t="s">
        <v>30</v>
      </c>
      <c r="E10" s="5">
        <v>0.0</v>
      </c>
      <c r="F10" s="6">
        <v>0.0</v>
      </c>
      <c r="G10" s="7">
        <v>0.0</v>
      </c>
      <c r="H10">
        <v>312.92</v>
      </c>
      <c r="I10" s="15"/>
      <c r="J10" s="15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Q10">
        <f>P10/SUM(F2:F10)</f>
        <v>1.1644832605531295E-4</v>
      </c>
      <c r="U10" t="s">
        <v>30</v>
      </c>
    </row>
    <row r="11" spans="8:8">
      <c r="A11">
        <v>2.0210716E7</v>
      </c>
      <c r="B11" s="16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9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>
        <f>P11/SUM(F2:F11)</f>
        <v>4.702495201535509E-4</v>
      </c>
      <c r="R11" t="s">
        <v>37</v>
      </c>
      <c r="S11">
        <f>F11-F3-G11-G3</f>
        <v>17.55</v>
      </c>
      <c r="T11">
        <f>S11/(F3+G3+G11)</f>
        <v>0.05200770484516224</v>
      </c>
      <c r="U11" t="s">
        <v>44</v>
      </c>
    </row>
    <row r="12" spans="8:8">
      <c r="B12" s="17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7">
        <v>0.4</v>
      </c>
      <c r="H12">
        <f>H11+F12-G12</f>
        <v>1024.11</v>
      </c>
      <c r="I12" s="15">
        <v>3.57</v>
      </c>
      <c r="J12" s="15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>
        <f>P12/SUM(F2:F12)</f>
        <v>6.36168691922802E-4</v>
      </c>
      <c r="R12" t="s">
        <v>37</v>
      </c>
      <c r="S12">
        <f>F12-F2-G12-G2</f>
        <v>6.56</v>
      </c>
      <c r="T12">
        <f>S12/(F2+G2+G12)</f>
        <v>0.01871932427805045</v>
      </c>
      <c r="U12" t="s">
        <v>45</v>
      </c>
    </row>
    <row r="13" spans="8:8">
      <c r="A13">
        <v>2.0210719E7</v>
      </c>
      <c r="B13" s="18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>
        <f>P13/SUM(F2:F13)</f>
        <v>5.326460481099657E-4</v>
      </c>
      <c r="R13"/>
      <c r="U13" t="s">
        <v>43</v>
      </c>
    </row>
    <row r="14" spans="8:8">
      <c r="A14">
        <v>2.021072E7</v>
      </c>
      <c r="B14" s="19" t="s">
        <v>69</v>
      </c>
      <c r="C14" t="s">
        <v>41</v>
      </c>
      <c r="D14" t="s">
        <v>30</v>
      </c>
      <c r="E14" s="5">
        <v>0.0</v>
      </c>
      <c r="F14" s="6">
        <v>0.0</v>
      </c>
      <c r="G14" s="20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Q14">
        <f>P14/SUM(F2:F14)</f>
        <v>5.326460481099657E-4</v>
      </c>
      <c r="U14" t="s">
        <v>30</v>
      </c>
    </row>
    <row r="15" spans="8:8">
      <c r="A15">
        <v>2.0210721E7</v>
      </c>
      <c r="B15" s="21" t="s">
        <v>69</v>
      </c>
      <c r="C15" t="s">
        <v>41</v>
      </c>
      <c r="D15" t="s">
        <v>35</v>
      </c>
      <c r="E15">
        <v>100.0</v>
      </c>
      <c r="F15">
        <v>359.59</v>
      </c>
      <c r="G15" s="20">
        <v>0.41</v>
      </c>
      <c r="H15">
        <f>H14+F15-G15</f>
        <v>1036.25</v>
      </c>
      <c r="I15" s="22">
        <v>3.6</v>
      </c>
      <c r="J15" s="22">
        <v>3.58</v>
      </c>
      <c r="K15" s="22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>
        <f>P15/SUM(F2:F15)</f>
        <v>6.364011987138997E-4</v>
      </c>
      <c r="R15" t="s">
        <v>37</v>
      </c>
      <c r="S15">
        <f>F15-F13-G15-G13</f>
        <v>12.14</v>
      </c>
      <c r="T15" s="23">
        <f>S15/(F13+G13+G15)</f>
        <v>0.034940279176859976</v>
      </c>
      <c r="U15" t="s">
        <v>46</v>
      </c>
    </row>
    <row r="16" spans="8:8">
      <c r="B16" s="24" t="s">
        <v>70</v>
      </c>
      <c r="C16" t="s">
        <v>48</v>
      </c>
      <c r="D16" t="s">
        <v>14</v>
      </c>
      <c r="E16">
        <v>100.0</v>
      </c>
      <c r="F16">
        <v>460.0</v>
      </c>
      <c r="G16" s="20">
        <v>0.06</v>
      </c>
      <c r="H16">
        <f>H15-F16-G16</f>
        <v>576.19</v>
      </c>
      <c r="I16" s="22">
        <v>4.6</v>
      </c>
      <c r="J16" s="22">
        <v>4.6</v>
      </c>
      <c r="K16" s="22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>
        <f>P16/SUM(F2:F16)</f>
        <v>5.45683449031217E-4</v>
      </c>
      <c r="R16"/>
      <c r="U16" t="s">
        <v>51</v>
      </c>
    </row>
    <row r="17" spans="8:8">
      <c r="A17">
        <v>2.0210722E7</v>
      </c>
      <c r="B17" s="25" t="s">
        <v>70</v>
      </c>
      <c r="C17" t="s">
        <v>48</v>
      </c>
      <c r="D17" t="s">
        <v>30</v>
      </c>
      <c r="E17" s="26">
        <v>0.0</v>
      </c>
      <c r="F17" s="27">
        <v>0.0</v>
      </c>
      <c r="G17" s="20">
        <v>0.0</v>
      </c>
      <c r="H17">
        <f>H16-F17-G17</f>
        <v>576.19</v>
      </c>
      <c r="I17" s="22"/>
      <c r="J17" s="22">
        <v>4.63</v>
      </c>
      <c r="K17" s="22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Q17">
        <f>P17/SUM(F2:F17)</f>
        <v>5.456834490312169E-4</v>
      </c>
      <c r="U17" t="s">
        <v>30</v>
      </c>
    </row>
    <row r="18" spans="8:8">
      <c r="A18">
        <v>2.0210723E7</v>
      </c>
      <c r="B18" s="28" t="s">
        <v>70</v>
      </c>
      <c r="C18" t="s">
        <v>48</v>
      </c>
      <c r="D18" t="s">
        <v>35</v>
      </c>
      <c r="E18">
        <v>100.0</v>
      </c>
      <c r="F18">
        <v>468.0</v>
      </c>
      <c r="G18" s="20">
        <f>0.06+0.47</f>
        <v>0.53</v>
      </c>
      <c r="H18">
        <f>H17+F18-G18</f>
        <v>1043.66</v>
      </c>
      <c r="I18" s="22">
        <v>4.68</v>
      </c>
      <c r="J18" s="22">
        <v>4.68</v>
      </c>
      <c r="K18" s="22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>
        <f>P18/SUM(F2:F18)</f>
        <v>6.362099031180878E-4</v>
      </c>
      <c r="R18" t="s">
        <v>37</v>
      </c>
      <c r="S18">
        <f>F18-F16-G18-G16</f>
        <v>7.41</v>
      </c>
      <c r="T18">
        <f>S18/(F16+G16+G18)</f>
        <v>0.01608806096528366</v>
      </c>
      <c r="U18" t="s">
        <v>57</v>
      </c>
    </row>
    <row r="19" spans="8:8">
      <c r="A19">
        <v>2.0210726E7</v>
      </c>
      <c r="B19" s="29" t="s">
        <v>71</v>
      </c>
      <c r="C19" t="s">
        <v>58</v>
      </c>
      <c r="D19" t="s">
        <v>14</v>
      </c>
      <c r="E19">
        <v>100.0</v>
      </c>
      <c r="F19">
        <v>387.0</v>
      </c>
      <c r="G19" s="20">
        <v>0.05</v>
      </c>
      <c r="H19">
        <f>H18-F19-G19</f>
        <v>656.61</v>
      </c>
      <c r="I19" s="22">
        <v>3.87</v>
      </c>
      <c r="J19" s="22">
        <v>3.87</v>
      </c>
      <c r="K19" s="22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Q19">
        <f>P19/SUM(F2:F19)</f>
        <v>5.788475087631081E-4</v>
      </c>
      <c r="U19" t="s">
        <v>59</v>
      </c>
    </row>
    <row r="20" spans="8:8">
      <c r="A20">
        <v>2.0210727E7</v>
      </c>
      <c r="B20" s="30" t="s">
        <v>71</v>
      </c>
      <c r="C20" t="s">
        <v>58</v>
      </c>
      <c r="D20" t="s">
        <v>30</v>
      </c>
      <c r="E20" s="31">
        <v>0.0</v>
      </c>
      <c r="F20" s="32">
        <v>0.0</v>
      </c>
      <c r="G20" s="20">
        <v>0.0</v>
      </c>
      <c r="H20">
        <f>H19-F20-G20</f>
        <v>656.61</v>
      </c>
      <c r="I20" s="22"/>
      <c r="J20" s="22">
        <v>3.92</v>
      </c>
      <c r="K20" s="22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Q20">
        <f>P20/SUM(F2:F20)</f>
        <v>5.788475087631081E-4</v>
      </c>
      <c r="U20" t="s">
        <v>30</v>
      </c>
    </row>
    <row r="21" spans="8:8">
      <c r="A21">
        <v>2.0210728E7</v>
      </c>
      <c r="B21" s="33" t="s">
        <v>71</v>
      </c>
      <c r="C21" t="s">
        <v>58</v>
      </c>
      <c r="D21" t="s">
        <v>35</v>
      </c>
      <c r="E21">
        <v>100.0</v>
      </c>
      <c r="F21">
        <v>372.0</v>
      </c>
      <c r="G21" s="20">
        <v>0.42</v>
      </c>
      <c r="H21">
        <f>H20+F21-G21</f>
        <v>1028.1899999999998</v>
      </c>
      <c r="I21" s="22">
        <v>3.7199999999999998</v>
      </c>
      <c r="J21" s="22">
        <v>3.65</v>
      </c>
      <c r="K21" s="22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>
        <f>P21/SUM(F2:F21)</f>
        <v>6.328129325869656E-4</v>
      </c>
      <c r="R21" t="s">
        <v>61</v>
      </c>
      <c r="S21">
        <f>F21-F19-G21-G19</f>
        <v>-15.47</v>
      </c>
      <c r="T21">
        <f>S21/(F19+G19+G21)</f>
        <v>-0.03992567166490309</v>
      </c>
      <c r="U21" t="s">
        <v>62</v>
      </c>
    </row>
    <row r="22" spans="8:8">
      <c r="A22">
        <v>2.0210729E7</v>
      </c>
      <c r="B22" s="34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20">
        <v>0.06</v>
      </c>
      <c r="H22">
        <f>H21-F22-G22</f>
        <v>584.1300000000001</v>
      </c>
      <c r="I22" s="22">
        <v>4.44</v>
      </c>
      <c r="J22" s="22">
        <v>4.43</v>
      </c>
      <c r="K22" s="22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Q22">
        <f>P22/SUM(F2:F22)</f>
        <v>5.80655668827996E-4</v>
      </c>
      <c r="S22"/>
      <c r="U22" t="s">
        <v>63</v>
      </c>
    </row>
    <row r="23" spans="8:8">
      <c r="A23">
        <v>2.0210729E7</v>
      </c>
      <c r="B23" s="35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20">
        <v>0.51</v>
      </c>
      <c r="H23">
        <f>H22+F23-G23</f>
        <v>1031.6200000000001</v>
      </c>
      <c r="I23" s="22">
        <v>4.48</v>
      </c>
      <c r="J23" s="22">
        <v>4.43</v>
      </c>
      <c r="K23" s="22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>
        <f>P23/SUM(F2:F23)</f>
        <v>6.339935832164607E-4</v>
      </c>
      <c r="R23" t="s">
        <v>37</v>
      </c>
      <c r="S23">
        <f>F23-F22-G23-G21</f>
        <v>3.0700000000000003</v>
      </c>
      <c r="T23">
        <f>S23/(F22+G22+G23)</f>
        <v>0.006905549182355984</v>
      </c>
      <c r="U23" t="s">
        <v>65</v>
      </c>
    </row>
    <row r="24" spans="8:8">
      <c r="A24"/>
      <c r="B24" s="36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20">
        <v>0.09</v>
      </c>
      <c r="H24">
        <f>H23-F24-G24</f>
        <v>247.53</v>
      </c>
      <c r="I24" s="22">
        <v>7.84</v>
      </c>
      <c r="J24" s="22">
        <v>7.91</v>
      </c>
      <c r="K24" s="22">
        <v>100.0</v>
      </c>
      <c r="L24">
        <f>K24*J24</f>
        <v>791.0</v>
      </c>
      <c r="M24">
        <f>H24+L24</f>
        <v>1038.53</v>
      </c>
      <c r="N24">
        <f>M24-1000</f>
        <v>38.52999999999997</v>
      </c>
      <c r="O24">
        <f>N24/1000</f>
        <v>0.038529999999999974</v>
      </c>
      <c r="P24">
        <f>P23+G24</f>
        <v>3.06</v>
      </c>
      <c r="Q24">
        <f>P24/SUM(F2:F24)</f>
        <v>5.59559228247135E-4</v>
      </c>
      <c r="U24" t="s">
        <v>74</v>
      </c>
    </row>
    <row r="25" spans="8:8" ht="24.45">
      <c r="A25">
        <v>2.0210802E7</v>
      </c>
      <c r="B25" s="37" t="s">
        <v>77</v>
      </c>
      <c r="C25"/>
      <c r="D25" t="s">
        <v>30</v>
      </c>
      <c r="E25" s="38">
        <v>0.0</v>
      </c>
      <c r="F25">
        <f>I25*E25</f>
        <v>0.0</v>
      </c>
      <c r="G25" s="20">
        <v>0.0</v>
      </c>
      <c r="H25">
        <f>H24-F25-G25</f>
        <v>247.53</v>
      </c>
      <c r="I25" s="22"/>
      <c r="J25" s="22">
        <v>7.86</v>
      </c>
      <c r="K25" s="22">
        <v>100.0</v>
      </c>
      <c r="L25">
        <f>K25*J25</f>
        <v>786.0</v>
      </c>
      <c r="M25">
        <f>H25+L25</f>
        <v>1033.53</v>
      </c>
      <c r="N25">
        <f>M25-1000</f>
        <v>33.52999999999997</v>
      </c>
      <c r="O25">
        <f>N25/1000</f>
        <v>0.03352999999999997</v>
      </c>
      <c r="P25">
        <f>P24+G25</f>
        <v>3.06</v>
      </c>
      <c r="Q25">
        <f>P25/SUM(F2:F25)</f>
        <v>5.59559228247135E-4</v>
      </c>
      <c r="U25" t="s">
        <v>30</v>
      </c>
    </row>
    <row r="26" spans="8:8" ht="15.0" customFormat="1">
      <c r="A26">
        <v>2.0210803E7</v>
      </c>
      <c r="B26" s="37" t="s">
        <v>79</v>
      </c>
      <c r="C26"/>
      <c r="D26" t="s">
        <v>30</v>
      </c>
      <c r="E26" s="38">
        <v>0.0</v>
      </c>
      <c r="F26">
        <f>I26*E26</f>
        <v>0.0</v>
      </c>
      <c r="G26" s="20">
        <v>0.0</v>
      </c>
      <c r="H26">
        <f>H25-F26-G26</f>
        <v>247.53</v>
      </c>
      <c r="I26" s="22"/>
      <c r="J26" s="22">
        <v>7.92</v>
      </c>
      <c r="K26" s="22">
        <v>100.0</v>
      </c>
      <c r="L26">
        <f>K26*J26</f>
        <v>792.0</v>
      </c>
      <c r="M26">
        <f>H26+L26</f>
        <v>1039.53</v>
      </c>
      <c r="N26">
        <f>M26-1000</f>
        <v>39.52999999999997</v>
      </c>
      <c r="O26">
        <f>N26/1000</f>
        <v>0.039529999999999975</v>
      </c>
      <c r="P26">
        <f>P25+G26</f>
        <v>3.06</v>
      </c>
      <c r="Q26">
        <f>P26/SUM(F2:F26)</f>
        <v>5.59559228247135E-4</v>
      </c>
      <c r="U26" t="s">
        <v>30</v>
      </c>
    </row>
    <row r="27" spans="8:8">
      <c r="A27">
        <v>2.0210804E7</v>
      </c>
      <c r="B27" s="37" t="s">
        <v>79</v>
      </c>
      <c r="C27"/>
      <c r="D27" t="s">
        <v>30</v>
      </c>
      <c r="E27" s="38">
        <v>0.0</v>
      </c>
      <c r="F27">
        <f>I27*E27</f>
        <v>0.0</v>
      </c>
      <c r="G27" s="20">
        <v>0.0</v>
      </c>
      <c r="H27">
        <f>H26-F27-G27</f>
        <v>247.53</v>
      </c>
      <c r="I27" s="22"/>
      <c r="J27" s="22">
        <v>7.88</v>
      </c>
      <c r="K27" s="22">
        <v>100.0</v>
      </c>
      <c r="L27">
        <f>K27*J27</f>
        <v>788.0</v>
      </c>
      <c r="M27">
        <f>H27+L27</f>
        <v>1035.53</v>
      </c>
      <c r="N27">
        <f>M27-1000</f>
        <v>35.52999999999997</v>
      </c>
      <c r="O27">
        <f>N27/1000</f>
        <v>0.03552999999999997</v>
      </c>
      <c r="P27">
        <f>P26+G27</f>
        <v>3.06</v>
      </c>
      <c r="Q27">
        <f>P27/SUM(F2:F27)</f>
        <v>5.59559228247135E-4</v>
      </c>
      <c r="U27" t="s">
        <v>30</v>
      </c>
    </row>
    <row r="28" spans="8:8">
      <c r="A28">
        <v>2.0210805E7</v>
      </c>
      <c r="B28" s="37" t="s">
        <v>79</v>
      </c>
      <c r="C28"/>
      <c r="D28" t="s">
        <v>30</v>
      </c>
      <c r="E28" s="38">
        <v>0.0</v>
      </c>
      <c r="F28">
        <f>I28*E28</f>
        <v>0.0</v>
      </c>
      <c r="G28" s="20">
        <v>0.0</v>
      </c>
      <c r="H28">
        <f>H27-F28-G28</f>
        <v>247.53</v>
      </c>
      <c r="I28" s="22"/>
      <c r="J28" s="22">
        <v>7.77</v>
      </c>
      <c r="K28" s="22">
        <v>100.0</v>
      </c>
      <c r="L28">
        <f>K28*J28</f>
        <v>777.0</v>
      </c>
      <c r="M28">
        <f>H28+L28</f>
        <v>1024.53</v>
      </c>
      <c r="N28">
        <f>M28-1000</f>
        <v>24.529999999999973</v>
      </c>
      <c r="O28">
        <f>N28/1000</f>
        <v>0.024529999999999972</v>
      </c>
      <c r="P28">
        <f>P27+G28</f>
        <v>3.06</v>
      </c>
      <c r="Q28">
        <f>P28/SUM(F2:F28)</f>
        <v>5.59559228247135E-4</v>
      </c>
      <c r="U28" t="s">
        <v>30</v>
      </c>
    </row>
    <row r="29" spans="8:8">
      <c r="A29">
        <v>2.0210806E7</v>
      </c>
      <c r="B29" s="37" t="s">
        <v>79</v>
      </c>
      <c r="C29"/>
      <c r="D29" t="s">
        <v>30</v>
      </c>
      <c r="E29" s="38">
        <v>0.0</v>
      </c>
      <c r="F29">
        <f>I29*E29</f>
        <v>0.0</v>
      </c>
      <c r="G29" s="20">
        <v>0.0</v>
      </c>
      <c r="H29">
        <f>H28-F29-G29</f>
        <v>247.53</v>
      </c>
      <c r="I29" s="22"/>
      <c r="J29" s="22">
        <v>7.72</v>
      </c>
      <c r="K29" s="22">
        <v>100.0</v>
      </c>
      <c r="L29">
        <f>K29*J29</f>
        <v>772.0</v>
      </c>
      <c r="M29">
        <f>H29+L29</f>
        <v>1019.53</v>
      </c>
      <c r="N29">
        <f>M29-1000</f>
        <v>19.529999999999973</v>
      </c>
      <c r="O29">
        <f>N29/1000</f>
        <v>0.01952999999999997</v>
      </c>
      <c r="P29">
        <f>P28+G29</f>
        <v>3.06</v>
      </c>
      <c r="Q29">
        <f>P29/SUM(F2:F29)</f>
        <v>5.59559228247135E-4</v>
      </c>
      <c r="U29" t="s">
        <v>30</v>
      </c>
    </row>
    <row r="30" spans="8:8">
      <c r="A30">
        <v>2.0210809E7</v>
      </c>
      <c r="B30" s="37" t="s">
        <v>79</v>
      </c>
      <c r="C30"/>
      <c r="D30" t="s">
        <v>30</v>
      </c>
      <c r="E30" s="38">
        <v>0.0</v>
      </c>
      <c r="F30">
        <f>I30*E30</f>
        <v>0.0</v>
      </c>
      <c r="G30" s="20">
        <v>0.0</v>
      </c>
      <c r="H30">
        <f>H29-F30-G30</f>
        <v>247.53</v>
      </c>
      <c r="I30" s="22"/>
      <c r="J30" s="22">
        <v>7.77</v>
      </c>
      <c r="K30" s="22">
        <v>100.0</v>
      </c>
      <c r="L30">
        <f>K30*J30</f>
        <v>777.0</v>
      </c>
      <c r="M30">
        <f>H30+L30</f>
        <v>1024.53</v>
      </c>
      <c r="N30">
        <f>M30-1000</f>
        <v>24.529999999999973</v>
      </c>
      <c r="O30">
        <f>N30/1000</f>
        <v>0.024529999999999972</v>
      </c>
      <c r="P30">
        <f>P29+G30</f>
        <v>3.06</v>
      </c>
      <c r="Q30">
        <f>P30/SUM(F2:F30)</f>
        <v>5.59559228247135E-4</v>
      </c>
      <c r="U30" t="s">
        <v>30</v>
      </c>
    </row>
    <row r="31" spans="8:8">
      <c r="A31" t="s">
        <v>0</v>
      </c>
      <c r="B31" t="s">
        <v>2</v>
      </c>
      <c r="C31" t="s">
        <v>3</v>
      </c>
      <c r="D31" t="s">
        <v>4</v>
      </c>
      <c r="E31" t="s">
        <v>56</v>
      </c>
      <c r="F31" t="s">
        <v>50</v>
      </c>
      <c r="G31" t="s">
        <v>7</v>
      </c>
      <c r="H31" t="s">
        <v>8</v>
      </c>
      <c r="I31" t="s">
        <v>49</v>
      </c>
      <c r="J31" t="s">
        <v>20</v>
      </c>
      <c r="K31" t="s">
        <v>53</v>
      </c>
      <c r="L31" t="s">
        <v>54</v>
      </c>
      <c r="M31" t="s">
        <v>9</v>
      </c>
      <c r="N31" t="s">
        <v>10</v>
      </c>
      <c r="O31" t="s">
        <v>11</v>
      </c>
      <c r="P31" t="s">
        <v>31</v>
      </c>
      <c r="Q31" t="s">
        <v>76</v>
      </c>
      <c r="R31" t="s">
        <v>17</v>
      </c>
      <c r="S31" t="s">
        <v>47</v>
      </c>
      <c r="T31" t="s">
        <v>55</v>
      </c>
      <c r="U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2006-09-05T00:00:00Z</dcterms:created>
  <dcterms:modified xsi:type="dcterms:W3CDTF">2021-08-09T07:05:41Z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