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NTI\"/>
    </mc:Choice>
  </mc:AlternateContent>
  <xr:revisionPtr revIDLastSave="0" documentId="8_{E9CCB597-5F68-44D5-9199-1BDD89ADECBF}" xr6:coauthVersionLast="47" xr6:coauthVersionMax="47" xr10:uidLastSave="{00000000-0000-0000-0000-000000000000}"/>
  <bookViews>
    <workbookView xWindow="-108" yWindow="-108" windowWidth="23256" windowHeight="12456" xr2:uid="{A755D0A3-AB86-432E-855F-070FD993B388}"/>
  </bookViews>
  <sheets>
    <sheet name="Data" sheetId="1" r:id="rId1"/>
    <sheet name="DashBoard" sheetId="8" r:id="rId2"/>
  </sheets>
  <definedNames>
    <definedName name="_xlcn.WorksheetConnection_SocialMediaMetricsDashboard.xlsxFacebook1" hidden="1">Facebook[]</definedName>
    <definedName name="_xlcn.WorksheetConnection_SocialMediaMetricsDashboard.xlsxInstagram1" hidden="1">Instagram[]</definedName>
    <definedName name="_xlcn.WorksheetConnection_SocialMediaMetricsDashboard.xlsxLinkedin1" hidden="1">Linkedin[]</definedName>
    <definedName name="_xlcn.WorksheetConnection_SocialMediaMetricsDashboard.xlsxX1" hidden="1">X[]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ebook" name="Facebook" connection="WorksheetConnection_Social-Media-Metrics-Dashboard.xlsx!Facebook"/>
          <x15:modelTable id="Instagram" name="Instagram" connection="WorksheetConnection_Social-Media-Metrics-Dashboard.xlsx!Instagram"/>
          <x15:modelTable id="Linkedin" name="Linkedin" connection="WorksheetConnection_Social-Media-Metrics-Dashboard.xlsx!Linkedin"/>
          <x15:modelTable id="X" name="X" connection="WorksheetConnection_Social-Media-Metrics-Dashboard.xlsx!X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AJ9" i="1" s="1"/>
  <c r="X7" i="1"/>
  <c r="X8" i="1"/>
  <c r="Y3" i="1"/>
  <c r="P8" i="1"/>
  <c r="Q3" i="1"/>
  <c r="AF4" i="1"/>
  <c r="AF3" i="1"/>
  <c r="P4" i="1"/>
  <c r="H8" i="1"/>
  <c r="H4" i="1"/>
  <c r="I3" i="1"/>
  <c r="H3" i="1"/>
  <c r="X4" i="1"/>
  <c r="X3" i="1"/>
  <c r="P3" i="1"/>
  <c r="H9" i="1"/>
  <c r="AF9" i="1"/>
  <c r="AF8" i="1"/>
  <c r="AF7" i="1"/>
  <c r="AF6" i="1"/>
  <c r="AF5" i="1"/>
  <c r="X6" i="1"/>
  <c r="X5" i="1"/>
  <c r="P9" i="1"/>
  <c r="P7" i="1"/>
  <c r="P6" i="1"/>
  <c r="P5" i="1"/>
  <c r="H7" i="1"/>
  <c r="H6" i="1"/>
  <c r="H5" i="1"/>
  <c r="AG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E1DC2D-39E6-4E11-A620-4AFC2E43818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443BE0E-66A3-414C-8865-F65E8EBF53C6}" name="WorksheetConnection_Social-Media-Metrics-Dashboard.xlsx!Facebook" type="102" refreshedVersion="8" minRefreshableVersion="5">
    <extLst>
      <ext xmlns:x15="http://schemas.microsoft.com/office/spreadsheetml/2010/11/main" uri="{DE250136-89BD-433C-8126-D09CA5730AF9}">
        <x15:connection id="Facebook" autoDelete="1">
          <x15:rangePr sourceName="_xlcn.WorksheetConnection_SocialMediaMetricsDashboard.xlsxFacebook1"/>
        </x15:connection>
      </ext>
    </extLst>
  </connection>
  <connection id="3" xr16:uid="{8026208A-28C6-4F17-916B-E46B48038B0B}" name="WorksheetConnection_Social-Media-Metrics-Dashboard.xlsx!Instagram" type="102" refreshedVersion="8" minRefreshableVersion="5">
    <extLst>
      <ext xmlns:x15="http://schemas.microsoft.com/office/spreadsheetml/2010/11/main" uri="{DE250136-89BD-433C-8126-D09CA5730AF9}">
        <x15:connection id="Instagram">
          <x15:rangePr sourceName="_xlcn.WorksheetConnection_SocialMediaMetricsDashboard.xlsxInstagram1"/>
        </x15:connection>
      </ext>
    </extLst>
  </connection>
  <connection id="4" xr16:uid="{00537C56-28B8-4C03-9C26-7FEC978E814E}" name="WorksheetConnection_Social-Media-Metrics-Dashboard.xlsx!Linkedin" type="102" refreshedVersion="8" minRefreshableVersion="5">
    <extLst>
      <ext xmlns:x15="http://schemas.microsoft.com/office/spreadsheetml/2010/11/main" uri="{DE250136-89BD-433C-8126-D09CA5730AF9}">
        <x15:connection id="Linkedin">
          <x15:rangePr sourceName="_xlcn.WorksheetConnection_SocialMediaMetricsDashboard.xlsxLinkedin1"/>
        </x15:connection>
      </ext>
    </extLst>
  </connection>
  <connection id="5" xr16:uid="{91DB9430-C783-4D75-9AEE-5469474D7C89}" name="WorksheetConnection_Social-Media-Metrics-Dashboard.xlsx!X" type="102" refreshedVersion="8" minRefreshableVersion="5">
    <extLst>
      <ext xmlns:x15="http://schemas.microsoft.com/office/spreadsheetml/2010/11/main" uri="{DE250136-89BD-433C-8126-D09CA5730AF9}">
        <x15:connection id="X">
          <x15:rangePr sourceName="_xlcn.WorksheetConnection_SocialMediaMetricsDashboard.xlsxX1"/>
        </x15:connection>
      </ext>
    </extLst>
  </connection>
</connections>
</file>

<file path=xl/sharedStrings.xml><?xml version="1.0" encoding="utf-8"?>
<sst xmlns="http://schemas.openxmlformats.org/spreadsheetml/2006/main" count="71" uniqueCount="21">
  <si>
    <t>Week</t>
  </si>
  <si>
    <t>Impressions</t>
  </si>
  <si>
    <t>Engagement Rate</t>
  </si>
  <si>
    <t>Audience Growth Rate</t>
  </si>
  <si>
    <t>Response Rate</t>
  </si>
  <si>
    <t>Post Reach</t>
  </si>
  <si>
    <t>FACEBOOK</t>
  </si>
  <si>
    <t>Starting Number of Fans:</t>
  </si>
  <si>
    <t>LINKEDIN</t>
  </si>
  <si>
    <t>Likes</t>
  </si>
  <si>
    <t>INSTAGRAM</t>
  </si>
  <si>
    <t>X</t>
  </si>
  <si>
    <t>Current Number of Fans:</t>
  </si>
  <si>
    <t>New Fans:</t>
  </si>
  <si>
    <t>Average Engagement Rate</t>
  </si>
  <si>
    <t>Average Response Rate</t>
  </si>
  <si>
    <t>Total Impressions</t>
  </si>
  <si>
    <t xml:space="preserve">  </t>
  </si>
  <si>
    <t>Impressions2</t>
  </si>
  <si>
    <t>Impressions3</t>
  </si>
  <si>
    <t>Impressions4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</si>
</sst>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111111"/>
      <name val="Bahnschrift"/>
      <family val="2"/>
    </font>
    <font>
      <sz val="10"/>
      <color rgb="FF111111"/>
      <name val="Bahnschrift"/>
      <family val="2"/>
    </font>
    <font>
      <sz val="10"/>
      <color theme="1"/>
      <name val="Bahnschrift"/>
      <family val="2"/>
    </font>
    <font>
      <b/>
      <sz val="18"/>
      <color theme="1"/>
      <name val="Bahnschrift"/>
      <family val="2"/>
    </font>
    <font>
      <b/>
      <sz val="10"/>
      <color theme="1"/>
      <name val="Bahnschrift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3" fillId="3" borderId="0" xfId="0" applyFont="1" applyFill="1"/>
    <xf numFmtId="10" fontId="5" fillId="2" borderId="0" xfId="0" applyNumberFormat="1" applyFont="1" applyFill="1" applyAlignment="1">
      <alignment horizontal="left" vertical="center"/>
    </xf>
    <xf numFmtId="3" fontId="1" fillId="4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1" fillId="5" borderId="2" xfId="0" applyFont="1" applyFill="1" applyBorder="1" applyAlignment="1">
      <alignment horizontal="center" vertical="center" wrapText="1"/>
    </xf>
    <xf numFmtId="3" fontId="2" fillId="6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" borderId="0" xfId="0" applyFont="1" applyFill="1"/>
    <xf numFmtId="0" fontId="0" fillId="2" borderId="0" xfId="0" applyFill="1"/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DE0875"/>
      <color rgb="FF7ADDEA"/>
      <color rgb="FFF83A99"/>
      <color rgb="FFF959A9"/>
      <color rgb="FF8264F0"/>
      <color rgb="FF9CD6DF"/>
      <color rgb="FF6E32A0"/>
      <color rgb="FFF5F5F5"/>
      <color rgb="FF475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Data!$AL$10</c:f>
              <c:strCache>
                <c:ptCount val="1"/>
                <c:pt idx="0">
                  <c:v>Impressions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Data!$AK$11:$AK$64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Data!$AL$11:$AL$64</c:f>
              <c:numCache>
                <c:formatCode>#,##0</c:formatCode>
                <c:ptCount val="54"/>
                <c:pt idx="1">
                  <c:v>10645</c:v>
                </c:pt>
                <c:pt idx="2">
                  <c:v>10667</c:v>
                </c:pt>
                <c:pt idx="3">
                  <c:v>8972</c:v>
                </c:pt>
                <c:pt idx="4">
                  <c:v>9958</c:v>
                </c:pt>
                <c:pt idx="5">
                  <c:v>9636</c:v>
                </c:pt>
                <c:pt idx="6">
                  <c:v>10054</c:v>
                </c:pt>
                <c:pt idx="7">
                  <c:v>9386</c:v>
                </c:pt>
                <c:pt idx="8">
                  <c:v>10231</c:v>
                </c:pt>
                <c:pt idx="9">
                  <c:v>9921</c:v>
                </c:pt>
                <c:pt idx="10">
                  <c:v>9000</c:v>
                </c:pt>
                <c:pt idx="11">
                  <c:v>9413</c:v>
                </c:pt>
                <c:pt idx="12">
                  <c:v>10737</c:v>
                </c:pt>
                <c:pt idx="13">
                  <c:v>10889</c:v>
                </c:pt>
                <c:pt idx="14">
                  <c:v>10845</c:v>
                </c:pt>
                <c:pt idx="15">
                  <c:v>8995</c:v>
                </c:pt>
                <c:pt idx="16">
                  <c:v>8781</c:v>
                </c:pt>
                <c:pt idx="17">
                  <c:v>10117</c:v>
                </c:pt>
                <c:pt idx="18">
                  <c:v>9514</c:v>
                </c:pt>
                <c:pt idx="19">
                  <c:v>9714</c:v>
                </c:pt>
                <c:pt idx="20">
                  <c:v>9973</c:v>
                </c:pt>
                <c:pt idx="21">
                  <c:v>8518</c:v>
                </c:pt>
                <c:pt idx="22">
                  <c:v>10499</c:v>
                </c:pt>
                <c:pt idx="23">
                  <c:v>9221</c:v>
                </c:pt>
                <c:pt idx="24">
                  <c:v>10547</c:v>
                </c:pt>
                <c:pt idx="25">
                  <c:v>10706</c:v>
                </c:pt>
                <c:pt idx="26">
                  <c:v>9980</c:v>
                </c:pt>
                <c:pt idx="27">
                  <c:v>9598</c:v>
                </c:pt>
                <c:pt idx="28">
                  <c:v>9572</c:v>
                </c:pt>
                <c:pt idx="29">
                  <c:v>8833</c:v>
                </c:pt>
                <c:pt idx="30">
                  <c:v>9184</c:v>
                </c:pt>
                <c:pt idx="31">
                  <c:v>8917</c:v>
                </c:pt>
                <c:pt idx="32">
                  <c:v>9426</c:v>
                </c:pt>
                <c:pt idx="33">
                  <c:v>10799</c:v>
                </c:pt>
                <c:pt idx="34">
                  <c:v>9644</c:v>
                </c:pt>
                <c:pt idx="35">
                  <c:v>8655</c:v>
                </c:pt>
                <c:pt idx="36">
                  <c:v>9065</c:v>
                </c:pt>
                <c:pt idx="37">
                  <c:v>10328</c:v>
                </c:pt>
                <c:pt idx="38">
                  <c:v>9918</c:v>
                </c:pt>
                <c:pt idx="39">
                  <c:v>9705</c:v>
                </c:pt>
                <c:pt idx="40">
                  <c:v>8669</c:v>
                </c:pt>
                <c:pt idx="41">
                  <c:v>11300</c:v>
                </c:pt>
                <c:pt idx="42">
                  <c:v>10683</c:v>
                </c:pt>
                <c:pt idx="43">
                  <c:v>12150</c:v>
                </c:pt>
                <c:pt idx="44">
                  <c:v>11542</c:v>
                </c:pt>
                <c:pt idx="45">
                  <c:v>11550</c:v>
                </c:pt>
                <c:pt idx="46">
                  <c:v>10140</c:v>
                </c:pt>
                <c:pt idx="47">
                  <c:v>10780</c:v>
                </c:pt>
                <c:pt idx="48">
                  <c:v>11210</c:v>
                </c:pt>
                <c:pt idx="49">
                  <c:v>11450</c:v>
                </c:pt>
                <c:pt idx="50">
                  <c:v>12520</c:v>
                </c:pt>
                <c:pt idx="51">
                  <c:v>11240</c:v>
                </c:pt>
                <c:pt idx="52">
                  <c:v>11250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4-4427-A708-A492DFA43418}"/>
            </c:ext>
          </c:extLst>
        </c:ser>
        <c:ser>
          <c:idx val="1"/>
          <c:order val="1"/>
          <c:tx>
            <c:strRef>
              <c:f>Data!$AM$10</c:f>
              <c:strCache>
                <c:ptCount val="1"/>
                <c:pt idx="0">
                  <c:v>Impressions2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Data!$AK$11:$AK$64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Data!$AM$11:$AM$64</c:f>
              <c:numCache>
                <c:formatCode>#,##0</c:formatCode>
                <c:ptCount val="54"/>
                <c:pt idx="1">
                  <c:v>10200</c:v>
                </c:pt>
                <c:pt idx="2">
                  <c:v>9174</c:v>
                </c:pt>
                <c:pt idx="3">
                  <c:v>8165</c:v>
                </c:pt>
                <c:pt idx="4">
                  <c:v>9520</c:v>
                </c:pt>
                <c:pt idx="5">
                  <c:v>8672</c:v>
                </c:pt>
                <c:pt idx="6">
                  <c:v>9149</c:v>
                </c:pt>
                <c:pt idx="7">
                  <c:v>8000</c:v>
                </c:pt>
                <c:pt idx="8">
                  <c:v>8185</c:v>
                </c:pt>
                <c:pt idx="9">
                  <c:v>8532</c:v>
                </c:pt>
                <c:pt idx="10">
                  <c:v>8190</c:v>
                </c:pt>
                <c:pt idx="11">
                  <c:v>7813</c:v>
                </c:pt>
                <c:pt idx="12">
                  <c:v>9341</c:v>
                </c:pt>
                <c:pt idx="13">
                  <c:v>8711</c:v>
                </c:pt>
                <c:pt idx="14">
                  <c:v>9544</c:v>
                </c:pt>
                <c:pt idx="15">
                  <c:v>7466</c:v>
                </c:pt>
                <c:pt idx="16">
                  <c:v>7464</c:v>
                </c:pt>
                <c:pt idx="17">
                  <c:v>9308</c:v>
                </c:pt>
                <c:pt idx="18">
                  <c:v>8372</c:v>
                </c:pt>
                <c:pt idx="19">
                  <c:v>8645</c:v>
                </c:pt>
                <c:pt idx="20">
                  <c:v>9000</c:v>
                </c:pt>
                <c:pt idx="21">
                  <c:v>7837</c:v>
                </c:pt>
                <c:pt idx="22">
                  <c:v>8609</c:v>
                </c:pt>
                <c:pt idx="23">
                  <c:v>8483</c:v>
                </c:pt>
                <c:pt idx="24">
                  <c:v>9387</c:v>
                </c:pt>
                <c:pt idx="25">
                  <c:v>9421</c:v>
                </c:pt>
                <c:pt idx="26">
                  <c:v>8283</c:v>
                </c:pt>
                <c:pt idx="27">
                  <c:v>9520</c:v>
                </c:pt>
                <c:pt idx="28">
                  <c:v>8328</c:v>
                </c:pt>
                <c:pt idx="29">
                  <c:v>7950</c:v>
                </c:pt>
                <c:pt idx="30">
                  <c:v>7990</c:v>
                </c:pt>
                <c:pt idx="31">
                  <c:v>7936</c:v>
                </c:pt>
                <c:pt idx="32">
                  <c:v>8672</c:v>
                </c:pt>
                <c:pt idx="33">
                  <c:v>8963</c:v>
                </c:pt>
                <c:pt idx="34">
                  <c:v>8420</c:v>
                </c:pt>
                <c:pt idx="35">
                  <c:v>7616</c:v>
                </c:pt>
                <c:pt idx="36">
                  <c:v>7887</c:v>
                </c:pt>
                <c:pt idx="37">
                  <c:v>8882</c:v>
                </c:pt>
                <c:pt idx="38">
                  <c:v>8728</c:v>
                </c:pt>
                <c:pt idx="39">
                  <c:v>8735</c:v>
                </c:pt>
                <c:pt idx="40">
                  <c:v>7369</c:v>
                </c:pt>
                <c:pt idx="41">
                  <c:v>9605</c:v>
                </c:pt>
                <c:pt idx="42">
                  <c:v>9187</c:v>
                </c:pt>
                <c:pt idx="43">
                  <c:v>10206</c:v>
                </c:pt>
                <c:pt idx="44">
                  <c:v>10157</c:v>
                </c:pt>
                <c:pt idx="45">
                  <c:v>10280</c:v>
                </c:pt>
                <c:pt idx="46">
                  <c:v>11240</c:v>
                </c:pt>
                <c:pt idx="47">
                  <c:v>10558</c:v>
                </c:pt>
                <c:pt idx="48">
                  <c:v>10253</c:v>
                </c:pt>
                <c:pt idx="49">
                  <c:v>10850</c:v>
                </c:pt>
                <c:pt idx="50">
                  <c:v>10141</c:v>
                </c:pt>
                <c:pt idx="51">
                  <c:v>11000</c:v>
                </c:pt>
                <c:pt idx="52">
                  <c:v>10350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4-4427-A708-A492DFA43418}"/>
            </c:ext>
          </c:extLst>
        </c:ser>
        <c:ser>
          <c:idx val="2"/>
          <c:order val="2"/>
          <c:tx>
            <c:strRef>
              <c:f>Data!$AN$10</c:f>
              <c:strCache>
                <c:ptCount val="1"/>
                <c:pt idx="0">
                  <c:v>Impressions3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Data!$AK$11:$AK$64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Data!$AN$11:$AN$64</c:f>
              <c:numCache>
                <c:formatCode>#,##0</c:formatCode>
                <c:ptCount val="54"/>
                <c:pt idx="1">
                  <c:v>12138</c:v>
                </c:pt>
                <c:pt idx="2">
                  <c:v>10642</c:v>
                </c:pt>
                <c:pt idx="3">
                  <c:v>12250</c:v>
                </c:pt>
                <c:pt idx="4">
                  <c:v>12090</c:v>
                </c:pt>
                <c:pt idx="5">
                  <c:v>10840</c:v>
                </c:pt>
                <c:pt idx="6">
                  <c:v>11802</c:v>
                </c:pt>
                <c:pt idx="7">
                  <c:v>9120</c:v>
                </c:pt>
                <c:pt idx="8">
                  <c:v>14520</c:v>
                </c:pt>
                <c:pt idx="9">
                  <c:v>10324</c:v>
                </c:pt>
                <c:pt idx="10">
                  <c:v>13580</c:v>
                </c:pt>
                <c:pt idx="11">
                  <c:v>9923</c:v>
                </c:pt>
                <c:pt idx="12">
                  <c:v>10742</c:v>
                </c:pt>
                <c:pt idx="13">
                  <c:v>11150</c:v>
                </c:pt>
                <c:pt idx="14">
                  <c:v>11453</c:v>
                </c:pt>
                <c:pt idx="15">
                  <c:v>8437</c:v>
                </c:pt>
                <c:pt idx="16">
                  <c:v>10226</c:v>
                </c:pt>
                <c:pt idx="17">
                  <c:v>10704</c:v>
                </c:pt>
                <c:pt idx="18">
                  <c:v>10381</c:v>
                </c:pt>
                <c:pt idx="19">
                  <c:v>11930</c:v>
                </c:pt>
                <c:pt idx="20">
                  <c:v>12510</c:v>
                </c:pt>
                <c:pt idx="21">
                  <c:v>10815</c:v>
                </c:pt>
                <c:pt idx="22">
                  <c:v>11020</c:v>
                </c:pt>
                <c:pt idx="23">
                  <c:v>10264</c:v>
                </c:pt>
                <c:pt idx="24">
                  <c:v>14445</c:v>
                </c:pt>
                <c:pt idx="25">
                  <c:v>11965</c:v>
                </c:pt>
                <c:pt idx="26">
                  <c:v>10519</c:v>
                </c:pt>
                <c:pt idx="27">
                  <c:v>10853</c:v>
                </c:pt>
                <c:pt idx="28">
                  <c:v>9244</c:v>
                </c:pt>
                <c:pt idx="29">
                  <c:v>12520</c:v>
                </c:pt>
                <c:pt idx="30">
                  <c:v>10467</c:v>
                </c:pt>
                <c:pt idx="31">
                  <c:v>10222</c:v>
                </c:pt>
                <c:pt idx="32">
                  <c:v>11013</c:v>
                </c:pt>
                <c:pt idx="33">
                  <c:v>10576</c:v>
                </c:pt>
                <c:pt idx="34">
                  <c:v>10525</c:v>
                </c:pt>
                <c:pt idx="35">
                  <c:v>11200</c:v>
                </c:pt>
                <c:pt idx="36">
                  <c:v>11042</c:v>
                </c:pt>
                <c:pt idx="37">
                  <c:v>9770</c:v>
                </c:pt>
                <c:pt idx="38">
                  <c:v>11608</c:v>
                </c:pt>
                <c:pt idx="39">
                  <c:v>9958</c:v>
                </c:pt>
                <c:pt idx="40">
                  <c:v>8253</c:v>
                </c:pt>
                <c:pt idx="41">
                  <c:v>13255</c:v>
                </c:pt>
                <c:pt idx="42">
                  <c:v>11850</c:v>
                </c:pt>
                <c:pt idx="43">
                  <c:v>12962</c:v>
                </c:pt>
                <c:pt idx="44">
                  <c:v>14118</c:v>
                </c:pt>
                <c:pt idx="45">
                  <c:v>13056</c:v>
                </c:pt>
                <c:pt idx="46">
                  <c:v>15399</c:v>
                </c:pt>
                <c:pt idx="47">
                  <c:v>14359</c:v>
                </c:pt>
                <c:pt idx="48">
                  <c:v>13800</c:v>
                </c:pt>
                <c:pt idx="49">
                  <c:v>15299</c:v>
                </c:pt>
                <c:pt idx="50">
                  <c:v>16520</c:v>
                </c:pt>
                <c:pt idx="51">
                  <c:v>15290</c:v>
                </c:pt>
                <c:pt idx="52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4-4427-A708-A492DFA43418}"/>
            </c:ext>
          </c:extLst>
        </c:ser>
        <c:ser>
          <c:idx val="3"/>
          <c:order val="3"/>
          <c:tx>
            <c:strRef>
              <c:f>Data!$AO$10</c:f>
              <c:strCache>
                <c:ptCount val="1"/>
                <c:pt idx="0">
                  <c:v>Impressions4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Data!$AK$11:$AK$64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Data!$AO$11:$AO$64</c:f>
              <c:numCache>
                <c:formatCode>#,##0</c:formatCode>
                <c:ptCount val="54"/>
                <c:pt idx="1">
                  <c:v>14808</c:v>
                </c:pt>
                <c:pt idx="2">
                  <c:v>12451</c:v>
                </c:pt>
                <c:pt idx="3">
                  <c:v>14945</c:v>
                </c:pt>
                <c:pt idx="4">
                  <c:v>12695</c:v>
                </c:pt>
                <c:pt idx="5">
                  <c:v>12032</c:v>
                </c:pt>
                <c:pt idx="6">
                  <c:v>14871</c:v>
                </c:pt>
                <c:pt idx="7">
                  <c:v>11400</c:v>
                </c:pt>
                <c:pt idx="8">
                  <c:v>17714</c:v>
                </c:pt>
                <c:pt idx="9">
                  <c:v>12389</c:v>
                </c:pt>
                <c:pt idx="10">
                  <c:v>17247</c:v>
                </c:pt>
                <c:pt idx="11">
                  <c:v>10419</c:v>
                </c:pt>
                <c:pt idx="12">
                  <c:v>12246</c:v>
                </c:pt>
                <c:pt idx="13">
                  <c:v>13380</c:v>
                </c:pt>
                <c:pt idx="14">
                  <c:v>14774</c:v>
                </c:pt>
                <c:pt idx="15">
                  <c:v>10520</c:v>
                </c:pt>
                <c:pt idx="16">
                  <c:v>13498</c:v>
                </c:pt>
                <c:pt idx="17">
                  <c:v>13808</c:v>
                </c:pt>
                <c:pt idx="18">
                  <c:v>11419</c:v>
                </c:pt>
                <c:pt idx="19">
                  <c:v>13720</c:v>
                </c:pt>
                <c:pt idx="20">
                  <c:v>15638</c:v>
                </c:pt>
                <c:pt idx="21">
                  <c:v>11572</c:v>
                </c:pt>
                <c:pt idx="22">
                  <c:v>13224</c:v>
                </c:pt>
                <c:pt idx="23">
                  <c:v>11598</c:v>
                </c:pt>
                <c:pt idx="24">
                  <c:v>16178</c:v>
                </c:pt>
                <c:pt idx="25">
                  <c:v>15794</c:v>
                </c:pt>
                <c:pt idx="26">
                  <c:v>11361</c:v>
                </c:pt>
                <c:pt idx="27">
                  <c:v>11504</c:v>
                </c:pt>
                <c:pt idx="28">
                  <c:v>11555</c:v>
                </c:pt>
                <c:pt idx="29">
                  <c:v>15274</c:v>
                </c:pt>
                <c:pt idx="30">
                  <c:v>13502</c:v>
                </c:pt>
                <c:pt idx="31">
                  <c:v>12062</c:v>
                </c:pt>
                <c:pt idx="32">
                  <c:v>14317</c:v>
                </c:pt>
                <c:pt idx="33">
                  <c:v>13749</c:v>
                </c:pt>
                <c:pt idx="34">
                  <c:v>13472</c:v>
                </c:pt>
                <c:pt idx="35">
                  <c:v>11872</c:v>
                </c:pt>
                <c:pt idx="36">
                  <c:v>13250</c:v>
                </c:pt>
                <c:pt idx="37">
                  <c:v>11138</c:v>
                </c:pt>
                <c:pt idx="38">
                  <c:v>14858</c:v>
                </c:pt>
                <c:pt idx="39">
                  <c:v>12448</c:v>
                </c:pt>
                <c:pt idx="40">
                  <c:v>14500</c:v>
                </c:pt>
                <c:pt idx="41">
                  <c:v>15243</c:v>
                </c:pt>
                <c:pt idx="42">
                  <c:v>15405</c:v>
                </c:pt>
                <c:pt idx="43">
                  <c:v>15820</c:v>
                </c:pt>
                <c:pt idx="44">
                  <c:v>18777</c:v>
                </c:pt>
                <c:pt idx="45">
                  <c:v>16059</c:v>
                </c:pt>
                <c:pt idx="46">
                  <c:v>18017</c:v>
                </c:pt>
                <c:pt idx="47">
                  <c:v>17231</c:v>
                </c:pt>
                <c:pt idx="48">
                  <c:v>17664</c:v>
                </c:pt>
                <c:pt idx="49">
                  <c:v>18359</c:v>
                </c:pt>
                <c:pt idx="50">
                  <c:v>17200</c:v>
                </c:pt>
                <c:pt idx="51">
                  <c:v>18500</c:v>
                </c:pt>
                <c:pt idx="52">
                  <c:v>16112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4-4427-A708-A492DFA4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1888"/>
        <c:axId val="41497248"/>
      </c:lineChart>
      <c:catAx>
        <c:axId val="414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248"/>
        <c:crosses val="autoZero"/>
        <c:auto val="1"/>
        <c:lblAlgn val="ctr"/>
        <c:lblOffset val="100"/>
        <c:noMultiLvlLbl val="0"/>
      </c:catAx>
      <c:valAx>
        <c:axId val="414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Data!$AL$10</c:f>
              <c:strCache>
                <c:ptCount val="1"/>
                <c:pt idx="0">
                  <c:v>Impressions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Data!$AK$11:$AK$64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Data!$AL$11:$AL$64</c:f>
              <c:numCache>
                <c:formatCode>#,##0</c:formatCode>
                <c:ptCount val="54"/>
                <c:pt idx="1">
                  <c:v>10645</c:v>
                </c:pt>
                <c:pt idx="2">
                  <c:v>10667</c:v>
                </c:pt>
                <c:pt idx="3">
                  <c:v>8972</c:v>
                </c:pt>
                <c:pt idx="4">
                  <c:v>9958</c:v>
                </c:pt>
                <c:pt idx="5">
                  <c:v>9636</c:v>
                </c:pt>
                <c:pt idx="6">
                  <c:v>10054</c:v>
                </c:pt>
                <c:pt idx="7">
                  <c:v>9386</c:v>
                </c:pt>
                <c:pt idx="8">
                  <c:v>10231</c:v>
                </c:pt>
                <c:pt idx="9">
                  <c:v>9921</c:v>
                </c:pt>
                <c:pt idx="10">
                  <c:v>9000</c:v>
                </c:pt>
                <c:pt idx="11">
                  <c:v>9413</c:v>
                </c:pt>
                <c:pt idx="12">
                  <c:v>10737</c:v>
                </c:pt>
                <c:pt idx="13">
                  <c:v>10889</c:v>
                </c:pt>
                <c:pt idx="14">
                  <c:v>10845</c:v>
                </c:pt>
                <c:pt idx="15">
                  <c:v>8995</c:v>
                </c:pt>
                <c:pt idx="16">
                  <c:v>8781</c:v>
                </c:pt>
                <c:pt idx="17">
                  <c:v>10117</c:v>
                </c:pt>
                <c:pt idx="18">
                  <c:v>9514</c:v>
                </c:pt>
                <c:pt idx="19">
                  <c:v>9714</c:v>
                </c:pt>
                <c:pt idx="20">
                  <c:v>9973</c:v>
                </c:pt>
                <c:pt idx="21">
                  <c:v>8518</c:v>
                </c:pt>
                <c:pt idx="22">
                  <c:v>10499</c:v>
                </c:pt>
                <c:pt idx="23">
                  <c:v>9221</c:v>
                </c:pt>
                <c:pt idx="24">
                  <c:v>10547</c:v>
                </c:pt>
                <c:pt idx="25">
                  <c:v>10706</c:v>
                </c:pt>
                <c:pt idx="26">
                  <c:v>9980</c:v>
                </c:pt>
                <c:pt idx="27">
                  <c:v>9598</c:v>
                </c:pt>
                <c:pt idx="28">
                  <c:v>9572</c:v>
                </c:pt>
                <c:pt idx="29">
                  <c:v>8833</c:v>
                </c:pt>
                <c:pt idx="30">
                  <c:v>9184</c:v>
                </c:pt>
                <c:pt idx="31">
                  <c:v>8917</c:v>
                </c:pt>
                <c:pt idx="32">
                  <c:v>9426</c:v>
                </c:pt>
                <c:pt idx="33">
                  <c:v>10799</c:v>
                </c:pt>
                <c:pt idx="34">
                  <c:v>9644</c:v>
                </c:pt>
                <c:pt idx="35">
                  <c:v>8655</c:v>
                </c:pt>
                <c:pt idx="36">
                  <c:v>9065</c:v>
                </c:pt>
                <c:pt idx="37">
                  <c:v>10328</c:v>
                </c:pt>
                <c:pt idx="38">
                  <c:v>9918</c:v>
                </c:pt>
                <c:pt idx="39">
                  <c:v>9705</c:v>
                </c:pt>
                <c:pt idx="40">
                  <c:v>8669</c:v>
                </c:pt>
                <c:pt idx="41">
                  <c:v>11300</c:v>
                </c:pt>
                <c:pt idx="42">
                  <c:v>10683</c:v>
                </c:pt>
                <c:pt idx="43">
                  <c:v>12150</c:v>
                </c:pt>
                <c:pt idx="44">
                  <c:v>11542</c:v>
                </c:pt>
                <c:pt idx="45">
                  <c:v>11550</c:v>
                </c:pt>
                <c:pt idx="46">
                  <c:v>10140</c:v>
                </c:pt>
                <c:pt idx="47">
                  <c:v>10780</c:v>
                </c:pt>
                <c:pt idx="48">
                  <c:v>11210</c:v>
                </c:pt>
                <c:pt idx="49">
                  <c:v>11450</c:v>
                </c:pt>
                <c:pt idx="50">
                  <c:v>12520</c:v>
                </c:pt>
                <c:pt idx="51">
                  <c:v>11240</c:v>
                </c:pt>
                <c:pt idx="52">
                  <c:v>11250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3-48B7-95B2-1A0CB86DB941}"/>
            </c:ext>
          </c:extLst>
        </c:ser>
        <c:ser>
          <c:idx val="1"/>
          <c:order val="1"/>
          <c:tx>
            <c:strRef>
              <c:f>Data!$AM$10</c:f>
              <c:strCache>
                <c:ptCount val="1"/>
                <c:pt idx="0">
                  <c:v>Impressions2</c:v>
                </c:pt>
              </c:strCache>
            </c:strRef>
          </c:tx>
          <c:spPr>
            <a:ln w="28575" cap="rnd">
              <a:solidFill>
                <a:srgbClr val="DE0875"/>
              </a:solidFill>
              <a:round/>
            </a:ln>
            <a:effectLst/>
          </c:spPr>
          <c:marker>
            <c:symbol val="none"/>
          </c:marker>
          <c:cat>
            <c:numRef>
              <c:f>Data!$AK$11:$AK$64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Data!$AM$11:$AM$64</c:f>
              <c:numCache>
                <c:formatCode>#,##0</c:formatCode>
                <c:ptCount val="54"/>
                <c:pt idx="1">
                  <c:v>10200</c:v>
                </c:pt>
                <c:pt idx="2">
                  <c:v>9174</c:v>
                </c:pt>
                <c:pt idx="3">
                  <c:v>8165</c:v>
                </c:pt>
                <c:pt idx="4">
                  <c:v>9520</c:v>
                </c:pt>
                <c:pt idx="5">
                  <c:v>8672</c:v>
                </c:pt>
                <c:pt idx="6">
                  <c:v>9149</c:v>
                </c:pt>
                <c:pt idx="7">
                  <c:v>8000</c:v>
                </c:pt>
                <c:pt idx="8">
                  <c:v>8185</c:v>
                </c:pt>
                <c:pt idx="9">
                  <c:v>8532</c:v>
                </c:pt>
                <c:pt idx="10">
                  <c:v>8190</c:v>
                </c:pt>
                <c:pt idx="11">
                  <c:v>7813</c:v>
                </c:pt>
                <c:pt idx="12">
                  <c:v>9341</c:v>
                </c:pt>
                <c:pt idx="13">
                  <c:v>8711</c:v>
                </c:pt>
                <c:pt idx="14">
                  <c:v>9544</c:v>
                </c:pt>
                <c:pt idx="15">
                  <c:v>7466</c:v>
                </c:pt>
                <c:pt idx="16">
                  <c:v>7464</c:v>
                </c:pt>
                <c:pt idx="17">
                  <c:v>9308</c:v>
                </c:pt>
                <c:pt idx="18">
                  <c:v>8372</c:v>
                </c:pt>
                <c:pt idx="19">
                  <c:v>8645</c:v>
                </c:pt>
                <c:pt idx="20">
                  <c:v>9000</c:v>
                </c:pt>
                <c:pt idx="21">
                  <c:v>7837</c:v>
                </c:pt>
                <c:pt idx="22">
                  <c:v>8609</c:v>
                </c:pt>
                <c:pt idx="23">
                  <c:v>8483</c:v>
                </c:pt>
                <c:pt idx="24">
                  <c:v>9387</c:v>
                </c:pt>
                <c:pt idx="25">
                  <c:v>9421</c:v>
                </c:pt>
                <c:pt idx="26">
                  <c:v>8283</c:v>
                </c:pt>
                <c:pt idx="27">
                  <c:v>9520</c:v>
                </c:pt>
                <c:pt idx="28">
                  <c:v>8328</c:v>
                </c:pt>
                <c:pt idx="29">
                  <c:v>7950</c:v>
                </c:pt>
                <c:pt idx="30">
                  <c:v>7990</c:v>
                </c:pt>
                <c:pt idx="31">
                  <c:v>7936</c:v>
                </c:pt>
                <c:pt idx="32">
                  <c:v>8672</c:v>
                </c:pt>
                <c:pt idx="33">
                  <c:v>8963</c:v>
                </c:pt>
                <c:pt idx="34">
                  <c:v>8420</c:v>
                </c:pt>
                <c:pt idx="35">
                  <c:v>7616</c:v>
                </c:pt>
                <c:pt idx="36">
                  <c:v>7887</c:v>
                </c:pt>
                <c:pt idx="37">
                  <c:v>8882</c:v>
                </c:pt>
                <c:pt idx="38">
                  <c:v>8728</c:v>
                </c:pt>
                <c:pt idx="39">
                  <c:v>8735</c:v>
                </c:pt>
                <c:pt idx="40">
                  <c:v>7369</c:v>
                </c:pt>
                <c:pt idx="41">
                  <c:v>9605</c:v>
                </c:pt>
                <c:pt idx="42">
                  <c:v>9187</c:v>
                </c:pt>
                <c:pt idx="43">
                  <c:v>10206</c:v>
                </c:pt>
                <c:pt idx="44">
                  <c:v>10157</c:v>
                </c:pt>
                <c:pt idx="45">
                  <c:v>10280</c:v>
                </c:pt>
                <c:pt idx="46">
                  <c:v>11240</c:v>
                </c:pt>
                <c:pt idx="47">
                  <c:v>10558</c:v>
                </c:pt>
                <c:pt idx="48">
                  <c:v>10253</c:v>
                </c:pt>
                <c:pt idx="49">
                  <c:v>10850</c:v>
                </c:pt>
                <c:pt idx="50">
                  <c:v>10141</c:v>
                </c:pt>
                <c:pt idx="51">
                  <c:v>11000</c:v>
                </c:pt>
                <c:pt idx="52">
                  <c:v>10350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3-48B7-95B2-1A0CB86DB941}"/>
            </c:ext>
          </c:extLst>
        </c:ser>
        <c:ser>
          <c:idx val="2"/>
          <c:order val="2"/>
          <c:tx>
            <c:strRef>
              <c:f>Data!$AN$10</c:f>
              <c:strCache>
                <c:ptCount val="1"/>
                <c:pt idx="0">
                  <c:v>Impressions3</c:v>
                </c:pt>
              </c:strCache>
            </c:strRef>
          </c:tx>
          <c:spPr>
            <a:ln w="28575" cap="rnd">
              <a:solidFill>
                <a:srgbClr val="7ADDEA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A53-48B7-95B2-1A0CB86DB941}"/>
              </c:ext>
            </c:extLst>
          </c:dPt>
          <c:cat>
            <c:numRef>
              <c:f>Data!$AK$11:$AK$64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Data!$AN$11:$AN$64</c:f>
              <c:numCache>
                <c:formatCode>#,##0</c:formatCode>
                <c:ptCount val="54"/>
                <c:pt idx="1">
                  <c:v>12138</c:v>
                </c:pt>
                <c:pt idx="2">
                  <c:v>10642</c:v>
                </c:pt>
                <c:pt idx="3">
                  <c:v>12250</c:v>
                </c:pt>
                <c:pt idx="4">
                  <c:v>12090</c:v>
                </c:pt>
                <c:pt idx="5">
                  <c:v>10840</c:v>
                </c:pt>
                <c:pt idx="6">
                  <c:v>11802</c:v>
                </c:pt>
                <c:pt idx="7">
                  <c:v>9120</c:v>
                </c:pt>
                <c:pt idx="8">
                  <c:v>14520</c:v>
                </c:pt>
                <c:pt idx="9">
                  <c:v>10324</c:v>
                </c:pt>
                <c:pt idx="10">
                  <c:v>13580</c:v>
                </c:pt>
                <c:pt idx="11">
                  <c:v>9923</c:v>
                </c:pt>
                <c:pt idx="12">
                  <c:v>10742</c:v>
                </c:pt>
                <c:pt idx="13">
                  <c:v>11150</c:v>
                </c:pt>
                <c:pt idx="14">
                  <c:v>11453</c:v>
                </c:pt>
                <c:pt idx="15">
                  <c:v>8437</c:v>
                </c:pt>
                <c:pt idx="16">
                  <c:v>10226</c:v>
                </c:pt>
                <c:pt idx="17">
                  <c:v>10704</c:v>
                </c:pt>
                <c:pt idx="18">
                  <c:v>10381</c:v>
                </c:pt>
                <c:pt idx="19">
                  <c:v>11930</c:v>
                </c:pt>
                <c:pt idx="20">
                  <c:v>12510</c:v>
                </c:pt>
                <c:pt idx="21">
                  <c:v>10815</c:v>
                </c:pt>
                <c:pt idx="22">
                  <c:v>11020</c:v>
                </c:pt>
                <c:pt idx="23">
                  <c:v>10264</c:v>
                </c:pt>
                <c:pt idx="24">
                  <c:v>14445</c:v>
                </c:pt>
                <c:pt idx="25">
                  <c:v>11965</c:v>
                </c:pt>
                <c:pt idx="26">
                  <c:v>10519</c:v>
                </c:pt>
                <c:pt idx="27">
                  <c:v>10853</c:v>
                </c:pt>
                <c:pt idx="28">
                  <c:v>9244</c:v>
                </c:pt>
                <c:pt idx="29">
                  <c:v>12520</c:v>
                </c:pt>
                <c:pt idx="30">
                  <c:v>10467</c:v>
                </c:pt>
                <c:pt idx="31">
                  <c:v>10222</c:v>
                </c:pt>
                <c:pt idx="32">
                  <c:v>11013</c:v>
                </c:pt>
                <c:pt idx="33">
                  <c:v>10576</c:v>
                </c:pt>
                <c:pt idx="34">
                  <c:v>10525</c:v>
                </c:pt>
                <c:pt idx="35">
                  <c:v>11200</c:v>
                </c:pt>
                <c:pt idx="36">
                  <c:v>11042</c:v>
                </c:pt>
                <c:pt idx="37">
                  <c:v>9770</c:v>
                </c:pt>
                <c:pt idx="38">
                  <c:v>11608</c:v>
                </c:pt>
                <c:pt idx="39">
                  <c:v>9958</c:v>
                </c:pt>
                <c:pt idx="40">
                  <c:v>8253</c:v>
                </c:pt>
                <c:pt idx="41">
                  <c:v>13255</c:v>
                </c:pt>
                <c:pt idx="42">
                  <c:v>11850</c:v>
                </c:pt>
                <c:pt idx="43">
                  <c:v>12962</c:v>
                </c:pt>
                <c:pt idx="44">
                  <c:v>14118</c:v>
                </c:pt>
                <c:pt idx="45">
                  <c:v>13056</c:v>
                </c:pt>
                <c:pt idx="46">
                  <c:v>15399</c:v>
                </c:pt>
                <c:pt idx="47">
                  <c:v>14359</c:v>
                </c:pt>
                <c:pt idx="48">
                  <c:v>13800</c:v>
                </c:pt>
                <c:pt idx="49">
                  <c:v>15299</c:v>
                </c:pt>
                <c:pt idx="50">
                  <c:v>16520</c:v>
                </c:pt>
                <c:pt idx="51">
                  <c:v>15290</c:v>
                </c:pt>
                <c:pt idx="52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53-48B7-95B2-1A0CB86DB941}"/>
            </c:ext>
          </c:extLst>
        </c:ser>
        <c:ser>
          <c:idx val="3"/>
          <c:order val="3"/>
          <c:tx>
            <c:strRef>
              <c:f>Data!$AO$10</c:f>
              <c:strCache>
                <c:ptCount val="1"/>
                <c:pt idx="0">
                  <c:v>Impressions4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Data!$AK$11:$AK$64</c:f>
              <c:numCache>
                <c:formatCode>General</c:formatCode>
                <c:ptCount val="5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Data!$AO$11:$AO$64</c:f>
              <c:numCache>
                <c:formatCode>#,##0</c:formatCode>
                <c:ptCount val="54"/>
                <c:pt idx="1">
                  <c:v>14808</c:v>
                </c:pt>
                <c:pt idx="2">
                  <c:v>12451</c:v>
                </c:pt>
                <c:pt idx="3">
                  <c:v>14945</c:v>
                </c:pt>
                <c:pt idx="4">
                  <c:v>12695</c:v>
                </c:pt>
                <c:pt idx="5">
                  <c:v>12032</c:v>
                </c:pt>
                <c:pt idx="6">
                  <c:v>14871</c:v>
                </c:pt>
                <c:pt idx="7">
                  <c:v>11400</c:v>
                </c:pt>
                <c:pt idx="8">
                  <c:v>17714</c:v>
                </c:pt>
                <c:pt idx="9">
                  <c:v>12389</c:v>
                </c:pt>
                <c:pt idx="10">
                  <c:v>17247</c:v>
                </c:pt>
                <c:pt idx="11">
                  <c:v>10419</c:v>
                </c:pt>
                <c:pt idx="12">
                  <c:v>12246</c:v>
                </c:pt>
                <c:pt idx="13">
                  <c:v>13380</c:v>
                </c:pt>
                <c:pt idx="14">
                  <c:v>14774</c:v>
                </c:pt>
                <c:pt idx="15">
                  <c:v>10520</c:v>
                </c:pt>
                <c:pt idx="16">
                  <c:v>13498</c:v>
                </c:pt>
                <c:pt idx="17">
                  <c:v>13808</c:v>
                </c:pt>
                <c:pt idx="18">
                  <c:v>11419</c:v>
                </c:pt>
                <c:pt idx="19">
                  <c:v>13720</c:v>
                </c:pt>
                <c:pt idx="20">
                  <c:v>15638</c:v>
                </c:pt>
                <c:pt idx="21">
                  <c:v>11572</c:v>
                </c:pt>
                <c:pt idx="22">
                  <c:v>13224</c:v>
                </c:pt>
                <c:pt idx="23">
                  <c:v>11598</c:v>
                </c:pt>
                <c:pt idx="24">
                  <c:v>16178</c:v>
                </c:pt>
                <c:pt idx="25">
                  <c:v>15794</c:v>
                </c:pt>
                <c:pt idx="26">
                  <c:v>11361</c:v>
                </c:pt>
                <c:pt idx="27">
                  <c:v>11504</c:v>
                </c:pt>
                <c:pt idx="28">
                  <c:v>11555</c:v>
                </c:pt>
                <c:pt idx="29">
                  <c:v>15274</c:v>
                </c:pt>
                <c:pt idx="30">
                  <c:v>13502</c:v>
                </c:pt>
                <c:pt idx="31">
                  <c:v>12062</c:v>
                </c:pt>
                <c:pt idx="32">
                  <c:v>14317</c:v>
                </c:pt>
                <c:pt idx="33">
                  <c:v>13749</c:v>
                </c:pt>
                <c:pt idx="34">
                  <c:v>13472</c:v>
                </c:pt>
                <c:pt idx="35">
                  <c:v>11872</c:v>
                </c:pt>
                <c:pt idx="36">
                  <c:v>13250</c:v>
                </c:pt>
                <c:pt idx="37">
                  <c:v>11138</c:v>
                </c:pt>
                <c:pt idx="38">
                  <c:v>14858</c:v>
                </c:pt>
                <c:pt idx="39">
                  <c:v>12448</c:v>
                </c:pt>
                <c:pt idx="40">
                  <c:v>14500</c:v>
                </c:pt>
                <c:pt idx="41">
                  <c:v>15243</c:v>
                </c:pt>
                <c:pt idx="42">
                  <c:v>15405</c:v>
                </c:pt>
                <c:pt idx="43">
                  <c:v>15820</c:v>
                </c:pt>
                <c:pt idx="44">
                  <c:v>18777</c:v>
                </c:pt>
                <c:pt idx="45">
                  <c:v>16059</c:v>
                </c:pt>
                <c:pt idx="46">
                  <c:v>18017</c:v>
                </c:pt>
                <c:pt idx="47">
                  <c:v>17231</c:v>
                </c:pt>
                <c:pt idx="48">
                  <c:v>17664</c:v>
                </c:pt>
                <c:pt idx="49">
                  <c:v>18359</c:v>
                </c:pt>
                <c:pt idx="50">
                  <c:v>17200</c:v>
                </c:pt>
                <c:pt idx="51">
                  <c:v>18500</c:v>
                </c:pt>
                <c:pt idx="52">
                  <c:v>16112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53-48B7-95B2-1A0CB86D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1888"/>
        <c:axId val="41497248"/>
      </c:lineChart>
      <c:catAx>
        <c:axId val="4148188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248"/>
        <c:crosses val="autoZero"/>
        <c:auto val="1"/>
        <c:lblAlgn val="ctr"/>
        <c:lblOffset val="100"/>
        <c:noMultiLvlLbl val="0"/>
      </c:catAx>
      <c:valAx>
        <c:axId val="4149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835256571748673E-3"/>
          <c:y val="0.18887174169312115"/>
          <c:w val="0.92666666666666664"/>
          <c:h val="0.73368461986215938"/>
        </c:manualLayout>
      </c:layout>
      <c:bar3DChart>
        <c:barDir val="col"/>
        <c:grouping val="stacked"/>
        <c:varyColors val="0"/>
        <c:ser>
          <c:idx val="6"/>
          <c:order val="0"/>
          <c:tx>
            <c:strRef>
              <c:f>Data!$C$11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Data!$C$12:$C$63</c:f>
              <c:numCache>
                <c:formatCode>#,##0</c:formatCode>
                <c:ptCount val="52"/>
                <c:pt idx="0">
                  <c:v>10645</c:v>
                </c:pt>
                <c:pt idx="1">
                  <c:v>10667</c:v>
                </c:pt>
                <c:pt idx="2">
                  <c:v>8972</c:v>
                </c:pt>
                <c:pt idx="3">
                  <c:v>9958</c:v>
                </c:pt>
                <c:pt idx="4">
                  <c:v>9636</c:v>
                </c:pt>
                <c:pt idx="5">
                  <c:v>10054</c:v>
                </c:pt>
                <c:pt idx="6">
                  <c:v>9386</c:v>
                </c:pt>
                <c:pt idx="7">
                  <c:v>10231</c:v>
                </c:pt>
                <c:pt idx="8">
                  <c:v>9921</c:v>
                </c:pt>
                <c:pt idx="9">
                  <c:v>9000</c:v>
                </c:pt>
                <c:pt idx="10">
                  <c:v>9413</c:v>
                </c:pt>
                <c:pt idx="11">
                  <c:v>10737</c:v>
                </c:pt>
                <c:pt idx="12">
                  <c:v>10889</c:v>
                </c:pt>
                <c:pt idx="13">
                  <c:v>10845</c:v>
                </c:pt>
                <c:pt idx="14">
                  <c:v>8995</c:v>
                </c:pt>
                <c:pt idx="15">
                  <c:v>8781</c:v>
                </c:pt>
                <c:pt idx="16">
                  <c:v>10117</c:v>
                </c:pt>
                <c:pt idx="17">
                  <c:v>9514</c:v>
                </c:pt>
                <c:pt idx="18">
                  <c:v>9714</c:v>
                </c:pt>
                <c:pt idx="19">
                  <c:v>9973</c:v>
                </c:pt>
                <c:pt idx="20">
                  <c:v>8518</c:v>
                </c:pt>
                <c:pt idx="21">
                  <c:v>10499</c:v>
                </c:pt>
                <c:pt idx="22">
                  <c:v>9221</c:v>
                </c:pt>
                <c:pt idx="23">
                  <c:v>10547</c:v>
                </c:pt>
                <c:pt idx="24">
                  <c:v>10706</c:v>
                </c:pt>
                <c:pt idx="25">
                  <c:v>9980</c:v>
                </c:pt>
                <c:pt idx="26">
                  <c:v>9598</c:v>
                </c:pt>
                <c:pt idx="27">
                  <c:v>9572</c:v>
                </c:pt>
                <c:pt idx="28">
                  <c:v>8833</c:v>
                </c:pt>
                <c:pt idx="29">
                  <c:v>9184</c:v>
                </c:pt>
                <c:pt idx="30">
                  <c:v>8917</c:v>
                </c:pt>
                <c:pt idx="31">
                  <c:v>9426</c:v>
                </c:pt>
                <c:pt idx="32">
                  <c:v>10799</c:v>
                </c:pt>
                <c:pt idx="33">
                  <c:v>9644</c:v>
                </c:pt>
                <c:pt idx="34">
                  <c:v>8655</c:v>
                </c:pt>
                <c:pt idx="35">
                  <c:v>9065</c:v>
                </c:pt>
                <c:pt idx="36">
                  <c:v>10328</c:v>
                </c:pt>
                <c:pt idx="37">
                  <c:v>9918</c:v>
                </c:pt>
                <c:pt idx="38">
                  <c:v>9705</c:v>
                </c:pt>
                <c:pt idx="39">
                  <c:v>8669</c:v>
                </c:pt>
                <c:pt idx="40">
                  <c:v>11300</c:v>
                </c:pt>
                <c:pt idx="41">
                  <c:v>10683</c:v>
                </c:pt>
                <c:pt idx="42">
                  <c:v>12150</c:v>
                </c:pt>
                <c:pt idx="43">
                  <c:v>11542</c:v>
                </c:pt>
                <c:pt idx="44">
                  <c:v>11550</c:v>
                </c:pt>
                <c:pt idx="45">
                  <c:v>10140</c:v>
                </c:pt>
                <c:pt idx="46">
                  <c:v>10780</c:v>
                </c:pt>
                <c:pt idx="47">
                  <c:v>11210</c:v>
                </c:pt>
                <c:pt idx="48">
                  <c:v>11450</c:v>
                </c:pt>
                <c:pt idx="49">
                  <c:v>12520</c:v>
                </c:pt>
                <c:pt idx="50">
                  <c:v>11240</c:v>
                </c:pt>
                <c:pt idx="51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01-404E-AA87-8A8B019D0759}"/>
            </c:ext>
          </c:extLst>
        </c:ser>
        <c:ser>
          <c:idx val="7"/>
          <c:order val="1"/>
          <c:tx>
            <c:strRef>
              <c:f>Data!$D$11</c:f>
              <c:strCache>
                <c:ptCount val="1"/>
                <c:pt idx="0">
                  <c:v>Engagement Rate</c:v>
                </c:pt>
              </c:strCache>
            </c:strRef>
          </c:tx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Data!$D$12:$D$63</c:f>
              <c:numCache>
                <c:formatCode>0.00%</c:formatCode>
                <c:ptCount val="52"/>
                <c:pt idx="0">
                  <c:v>3.7499999999999999E-2</c:v>
                </c:pt>
                <c:pt idx="1">
                  <c:v>2.2499999999999999E-2</c:v>
                </c:pt>
                <c:pt idx="2">
                  <c:v>0.01</c:v>
                </c:pt>
                <c:pt idx="3">
                  <c:v>0.03</c:v>
                </c:pt>
                <c:pt idx="4">
                  <c:v>2.2857142857142857E-2</c:v>
                </c:pt>
                <c:pt idx="5">
                  <c:v>2.2499999999999999E-2</c:v>
                </c:pt>
                <c:pt idx="6">
                  <c:v>2.2499999999999999E-2</c:v>
                </c:pt>
                <c:pt idx="7">
                  <c:v>1.714285714285714E-2</c:v>
                </c:pt>
                <c:pt idx="8">
                  <c:v>2.571428571428571E-2</c:v>
                </c:pt>
                <c:pt idx="9">
                  <c:v>2.2857142857142857E-2</c:v>
                </c:pt>
                <c:pt idx="10">
                  <c:v>7.4999999999999997E-3</c:v>
                </c:pt>
                <c:pt idx="11">
                  <c:v>2.1428571428571429E-2</c:v>
                </c:pt>
                <c:pt idx="12">
                  <c:v>2.571428571428571E-2</c:v>
                </c:pt>
                <c:pt idx="13">
                  <c:v>3.428571428571428E-2</c:v>
                </c:pt>
                <c:pt idx="14">
                  <c:v>1.714285714285714E-2</c:v>
                </c:pt>
                <c:pt idx="15">
                  <c:v>2.571428571428571E-2</c:v>
                </c:pt>
                <c:pt idx="16">
                  <c:v>1.714285714285714E-2</c:v>
                </c:pt>
                <c:pt idx="17">
                  <c:v>1.2857142857142855E-2</c:v>
                </c:pt>
                <c:pt idx="18">
                  <c:v>3.5714285714285719E-2</c:v>
                </c:pt>
                <c:pt idx="19">
                  <c:v>0.03</c:v>
                </c:pt>
                <c:pt idx="20">
                  <c:v>1.4999999999999999E-2</c:v>
                </c:pt>
                <c:pt idx="21">
                  <c:v>4.2857142857142858E-2</c:v>
                </c:pt>
                <c:pt idx="22">
                  <c:v>1.4999999999999999E-2</c:v>
                </c:pt>
                <c:pt idx="23">
                  <c:v>3.428571428571428E-2</c:v>
                </c:pt>
                <c:pt idx="24">
                  <c:v>1.2500000000000001E-2</c:v>
                </c:pt>
                <c:pt idx="25">
                  <c:v>3.7499999999999999E-2</c:v>
                </c:pt>
                <c:pt idx="26">
                  <c:v>0.01</c:v>
                </c:pt>
                <c:pt idx="27">
                  <c:v>2.5000000000000001E-2</c:v>
                </c:pt>
                <c:pt idx="28">
                  <c:v>2.1428571428571429E-2</c:v>
                </c:pt>
                <c:pt idx="29">
                  <c:v>1.4999999999999999E-2</c:v>
                </c:pt>
                <c:pt idx="30">
                  <c:v>7.4999999999999997E-3</c:v>
                </c:pt>
                <c:pt idx="31">
                  <c:v>1.2500000000000001E-2</c:v>
                </c:pt>
                <c:pt idx="32">
                  <c:v>4.2857142857142858E-2</c:v>
                </c:pt>
                <c:pt idx="33">
                  <c:v>8.5714285714285701E-3</c:v>
                </c:pt>
                <c:pt idx="34">
                  <c:v>1.4285714285714284E-2</c:v>
                </c:pt>
                <c:pt idx="35">
                  <c:v>2.5000000000000001E-2</c:v>
                </c:pt>
                <c:pt idx="36">
                  <c:v>2.571428571428571E-2</c:v>
                </c:pt>
                <c:pt idx="37">
                  <c:v>1.714285714285714E-2</c:v>
                </c:pt>
                <c:pt idx="38">
                  <c:v>0.03</c:v>
                </c:pt>
                <c:pt idx="39">
                  <c:v>2.2857142857142857E-2</c:v>
                </c:pt>
                <c:pt idx="40">
                  <c:v>1.2857142857142855E-2</c:v>
                </c:pt>
                <c:pt idx="41">
                  <c:v>1.714285714285714E-2</c:v>
                </c:pt>
                <c:pt idx="42">
                  <c:v>2.2857142857142857E-2</c:v>
                </c:pt>
                <c:pt idx="43">
                  <c:v>1.4999999999999999E-2</c:v>
                </c:pt>
                <c:pt idx="44">
                  <c:v>0.03</c:v>
                </c:pt>
                <c:pt idx="45">
                  <c:v>3.7499999999999999E-2</c:v>
                </c:pt>
                <c:pt idx="46">
                  <c:v>1.4999999999999999E-2</c:v>
                </c:pt>
                <c:pt idx="47">
                  <c:v>0.03</c:v>
                </c:pt>
                <c:pt idx="48">
                  <c:v>2.1428571428571429E-2</c:v>
                </c:pt>
                <c:pt idx="49">
                  <c:v>0.03</c:v>
                </c:pt>
                <c:pt idx="50">
                  <c:v>1.2500000000000001E-2</c:v>
                </c:pt>
                <c:pt idx="5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01-404E-AA87-8A8B019D0759}"/>
            </c:ext>
          </c:extLst>
        </c:ser>
        <c:ser>
          <c:idx val="8"/>
          <c:order val="2"/>
          <c:tx>
            <c:strRef>
              <c:f>Data!$E$11</c:f>
              <c:strCache>
                <c:ptCount val="1"/>
                <c:pt idx="0">
                  <c:v>Audience Growth Rate</c:v>
                </c:pt>
              </c:strCache>
            </c:strRef>
          </c:tx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Data!$E$12:$E$63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01-404E-AA87-8A8B019D0759}"/>
            </c:ext>
          </c:extLst>
        </c:ser>
        <c:ser>
          <c:idx val="9"/>
          <c:order val="3"/>
          <c:tx>
            <c:strRef>
              <c:f>Data!$F$11</c:f>
              <c:strCache>
                <c:ptCount val="1"/>
                <c:pt idx="0">
                  <c:v>Response Rate</c:v>
                </c:pt>
              </c:strCache>
            </c:strRef>
          </c:tx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Data!$F$12:$F$63</c:f>
              <c:numCache>
                <c:formatCode>0%</c:formatCode>
                <c:ptCount val="52"/>
                <c:pt idx="0">
                  <c:v>0.82</c:v>
                </c:pt>
                <c:pt idx="1">
                  <c:v>0.79</c:v>
                </c:pt>
                <c:pt idx="2">
                  <c:v>0.8</c:v>
                </c:pt>
                <c:pt idx="3">
                  <c:v>0.83</c:v>
                </c:pt>
                <c:pt idx="4">
                  <c:v>0.88</c:v>
                </c:pt>
                <c:pt idx="5">
                  <c:v>0.78</c:v>
                </c:pt>
                <c:pt idx="6">
                  <c:v>0.78</c:v>
                </c:pt>
                <c:pt idx="7">
                  <c:v>0.79</c:v>
                </c:pt>
                <c:pt idx="8">
                  <c:v>0.78</c:v>
                </c:pt>
                <c:pt idx="9">
                  <c:v>0.79</c:v>
                </c:pt>
                <c:pt idx="10">
                  <c:v>0.82</c:v>
                </c:pt>
                <c:pt idx="11">
                  <c:v>0.8</c:v>
                </c:pt>
                <c:pt idx="12">
                  <c:v>0.85</c:v>
                </c:pt>
                <c:pt idx="13">
                  <c:v>0.86</c:v>
                </c:pt>
                <c:pt idx="14">
                  <c:v>0.87</c:v>
                </c:pt>
                <c:pt idx="15">
                  <c:v>0.78</c:v>
                </c:pt>
                <c:pt idx="16">
                  <c:v>0.86</c:v>
                </c:pt>
                <c:pt idx="17">
                  <c:v>0.85</c:v>
                </c:pt>
                <c:pt idx="18">
                  <c:v>0.87</c:v>
                </c:pt>
                <c:pt idx="19">
                  <c:v>0.78</c:v>
                </c:pt>
                <c:pt idx="20">
                  <c:v>0.88</c:v>
                </c:pt>
                <c:pt idx="21">
                  <c:v>0.81</c:v>
                </c:pt>
                <c:pt idx="22">
                  <c:v>0.79</c:v>
                </c:pt>
                <c:pt idx="23">
                  <c:v>0.83</c:v>
                </c:pt>
                <c:pt idx="24">
                  <c:v>0.87</c:v>
                </c:pt>
                <c:pt idx="25">
                  <c:v>0.8</c:v>
                </c:pt>
                <c:pt idx="26">
                  <c:v>0.9</c:v>
                </c:pt>
                <c:pt idx="27">
                  <c:v>0.93</c:v>
                </c:pt>
                <c:pt idx="28">
                  <c:v>0.89</c:v>
                </c:pt>
                <c:pt idx="29">
                  <c:v>0.79</c:v>
                </c:pt>
                <c:pt idx="30">
                  <c:v>0.8</c:v>
                </c:pt>
                <c:pt idx="31">
                  <c:v>0.93</c:v>
                </c:pt>
                <c:pt idx="32">
                  <c:v>0.87</c:v>
                </c:pt>
                <c:pt idx="33">
                  <c:v>0.79</c:v>
                </c:pt>
                <c:pt idx="34">
                  <c:v>0.87</c:v>
                </c:pt>
                <c:pt idx="35">
                  <c:v>0.88</c:v>
                </c:pt>
                <c:pt idx="36">
                  <c:v>0.86</c:v>
                </c:pt>
                <c:pt idx="37">
                  <c:v>0.86</c:v>
                </c:pt>
                <c:pt idx="38">
                  <c:v>0.87</c:v>
                </c:pt>
                <c:pt idx="39">
                  <c:v>0.9</c:v>
                </c:pt>
                <c:pt idx="40">
                  <c:v>0.84</c:v>
                </c:pt>
                <c:pt idx="41">
                  <c:v>0.83</c:v>
                </c:pt>
                <c:pt idx="42">
                  <c:v>0.87</c:v>
                </c:pt>
                <c:pt idx="43">
                  <c:v>0.85</c:v>
                </c:pt>
                <c:pt idx="44">
                  <c:v>0.84</c:v>
                </c:pt>
                <c:pt idx="45">
                  <c:v>0.78</c:v>
                </c:pt>
                <c:pt idx="46">
                  <c:v>0.83</c:v>
                </c:pt>
                <c:pt idx="47">
                  <c:v>0.91</c:v>
                </c:pt>
                <c:pt idx="48">
                  <c:v>0.91</c:v>
                </c:pt>
                <c:pt idx="49">
                  <c:v>0.93</c:v>
                </c:pt>
                <c:pt idx="50">
                  <c:v>0.82</c:v>
                </c:pt>
                <c:pt idx="5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01-404E-AA87-8A8B019D0759}"/>
            </c:ext>
          </c:extLst>
        </c:ser>
        <c:ser>
          <c:idx val="10"/>
          <c:order val="4"/>
          <c:tx>
            <c:strRef>
              <c:f>Data!$G$11</c:f>
              <c:strCache>
                <c:ptCount val="1"/>
                <c:pt idx="0">
                  <c:v>Post Reach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Data!$G$12:$G$63</c:f>
              <c:numCache>
                <c:formatCode>#,##0</c:formatCode>
                <c:ptCount val="52"/>
                <c:pt idx="0">
                  <c:v>8942</c:v>
                </c:pt>
                <c:pt idx="1">
                  <c:v>8854</c:v>
                </c:pt>
                <c:pt idx="2">
                  <c:v>7178</c:v>
                </c:pt>
                <c:pt idx="3">
                  <c:v>7966</c:v>
                </c:pt>
                <c:pt idx="4">
                  <c:v>7805</c:v>
                </c:pt>
                <c:pt idx="5">
                  <c:v>8043</c:v>
                </c:pt>
                <c:pt idx="6">
                  <c:v>7697</c:v>
                </c:pt>
                <c:pt idx="7">
                  <c:v>8696</c:v>
                </c:pt>
                <c:pt idx="8">
                  <c:v>8433</c:v>
                </c:pt>
                <c:pt idx="9">
                  <c:v>7380</c:v>
                </c:pt>
                <c:pt idx="10">
                  <c:v>7625</c:v>
                </c:pt>
                <c:pt idx="11">
                  <c:v>8697</c:v>
                </c:pt>
                <c:pt idx="12">
                  <c:v>9038</c:v>
                </c:pt>
                <c:pt idx="13">
                  <c:v>8893</c:v>
                </c:pt>
                <c:pt idx="14">
                  <c:v>7196</c:v>
                </c:pt>
                <c:pt idx="15">
                  <c:v>7113</c:v>
                </c:pt>
                <c:pt idx="16">
                  <c:v>8296</c:v>
                </c:pt>
                <c:pt idx="17">
                  <c:v>7706</c:v>
                </c:pt>
                <c:pt idx="18">
                  <c:v>8160</c:v>
                </c:pt>
                <c:pt idx="19">
                  <c:v>8477</c:v>
                </c:pt>
                <c:pt idx="20">
                  <c:v>7240</c:v>
                </c:pt>
                <c:pt idx="21">
                  <c:v>8399</c:v>
                </c:pt>
                <c:pt idx="22">
                  <c:v>7561</c:v>
                </c:pt>
                <c:pt idx="23">
                  <c:v>8543</c:v>
                </c:pt>
                <c:pt idx="24">
                  <c:v>8672</c:v>
                </c:pt>
                <c:pt idx="25">
                  <c:v>7984</c:v>
                </c:pt>
                <c:pt idx="26">
                  <c:v>7678</c:v>
                </c:pt>
                <c:pt idx="27">
                  <c:v>8136</c:v>
                </c:pt>
                <c:pt idx="28">
                  <c:v>7420</c:v>
                </c:pt>
                <c:pt idx="29">
                  <c:v>7806</c:v>
                </c:pt>
                <c:pt idx="30">
                  <c:v>7401</c:v>
                </c:pt>
                <c:pt idx="31">
                  <c:v>7729</c:v>
                </c:pt>
                <c:pt idx="32">
                  <c:v>9179</c:v>
                </c:pt>
                <c:pt idx="33">
                  <c:v>7908</c:v>
                </c:pt>
                <c:pt idx="34">
                  <c:v>7097</c:v>
                </c:pt>
                <c:pt idx="35">
                  <c:v>7343</c:v>
                </c:pt>
                <c:pt idx="36">
                  <c:v>8572</c:v>
                </c:pt>
                <c:pt idx="37">
                  <c:v>7934</c:v>
                </c:pt>
                <c:pt idx="38">
                  <c:v>7861</c:v>
                </c:pt>
                <c:pt idx="39">
                  <c:v>7022</c:v>
                </c:pt>
                <c:pt idx="40">
                  <c:v>8199</c:v>
                </c:pt>
                <c:pt idx="41">
                  <c:v>8546</c:v>
                </c:pt>
                <c:pt idx="42">
                  <c:v>7957</c:v>
                </c:pt>
                <c:pt idx="43">
                  <c:v>7842</c:v>
                </c:pt>
                <c:pt idx="44">
                  <c:v>7550</c:v>
                </c:pt>
                <c:pt idx="45">
                  <c:v>8213</c:v>
                </c:pt>
                <c:pt idx="46">
                  <c:v>7658</c:v>
                </c:pt>
                <c:pt idx="47">
                  <c:v>8543</c:v>
                </c:pt>
                <c:pt idx="48">
                  <c:v>7818</c:v>
                </c:pt>
                <c:pt idx="49">
                  <c:v>7769</c:v>
                </c:pt>
                <c:pt idx="50">
                  <c:v>7168</c:v>
                </c:pt>
                <c:pt idx="51">
                  <c:v>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01-404E-AA87-8A8B019D0759}"/>
            </c:ext>
          </c:extLst>
        </c:ser>
        <c:ser>
          <c:idx val="11"/>
          <c:order val="5"/>
          <c:tx>
            <c:strRef>
              <c:f>Data!$H$11</c:f>
              <c:strCache>
                <c:ptCount val="1"/>
                <c:pt idx="0">
                  <c:v>Likes</c:v>
                </c:pt>
              </c:strCache>
            </c:strRef>
          </c:tx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Data!$H$12:$H$63</c:f>
              <c:numCache>
                <c:formatCode>#,##0</c:formatCode>
                <c:ptCount val="52"/>
                <c:pt idx="0">
                  <c:v>596</c:v>
                </c:pt>
                <c:pt idx="1">
                  <c:v>422</c:v>
                </c:pt>
                <c:pt idx="2">
                  <c:v>342</c:v>
                </c:pt>
                <c:pt idx="3">
                  <c:v>469</c:v>
                </c:pt>
                <c:pt idx="4">
                  <c:v>520</c:v>
                </c:pt>
                <c:pt idx="5">
                  <c:v>447</c:v>
                </c:pt>
                <c:pt idx="6">
                  <c:v>385</c:v>
                </c:pt>
                <c:pt idx="7">
                  <c:v>458</c:v>
                </c:pt>
                <c:pt idx="8">
                  <c:v>562</c:v>
                </c:pt>
                <c:pt idx="9">
                  <c:v>388</c:v>
                </c:pt>
                <c:pt idx="10">
                  <c:v>449</c:v>
                </c:pt>
                <c:pt idx="11">
                  <c:v>580</c:v>
                </c:pt>
                <c:pt idx="12">
                  <c:v>452</c:v>
                </c:pt>
                <c:pt idx="13">
                  <c:v>445</c:v>
                </c:pt>
                <c:pt idx="14">
                  <c:v>379</c:v>
                </c:pt>
                <c:pt idx="15">
                  <c:v>374</c:v>
                </c:pt>
                <c:pt idx="16">
                  <c:v>461</c:v>
                </c:pt>
                <c:pt idx="17">
                  <c:v>428</c:v>
                </c:pt>
                <c:pt idx="18">
                  <c:v>480</c:v>
                </c:pt>
                <c:pt idx="19">
                  <c:v>471</c:v>
                </c:pt>
                <c:pt idx="20">
                  <c:v>381</c:v>
                </c:pt>
                <c:pt idx="21">
                  <c:v>494</c:v>
                </c:pt>
                <c:pt idx="22">
                  <c:v>398</c:v>
                </c:pt>
                <c:pt idx="23">
                  <c:v>450</c:v>
                </c:pt>
                <c:pt idx="24">
                  <c:v>456</c:v>
                </c:pt>
                <c:pt idx="25">
                  <c:v>399</c:v>
                </c:pt>
                <c:pt idx="26">
                  <c:v>480</c:v>
                </c:pt>
                <c:pt idx="27">
                  <c:v>479</c:v>
                </c:pt>
                <c:pt idx="28">
                  <c:v>495</c:v>
                </c:pt>
                <c:pt idx="29">
                  <c:v>390</c:v>
                </c:pt>
                <c:pt idx="30">
                  <c:v>463</c:v>
                </c:pt>
                <c:pt idx="31">
                  <c:v>483</c:v>
                </c:pt>
                <c:pt idx="32">
                  <c:v>612</c:v>
                </c:pt>
                <c:pt idx="33">
                  <c:v>377</c:v>
                </c:pt>
                <c:pt idx="34">
                  <c:v>473</c:v>
                </c:pt>
                <c:pt idx="35">
                  <c:v>367</c:v>
                </c:pt>
                <c:pt idx="36">
                  <c:v>536</c:v>
                </c:pt>
                <c:pt idx="37">
                  <c:v>418</c:v>
                </c:pt>
                <c:pt idx="38">
                  <c:v>491</c:v>
                </c:pt>
                <c:pt idx="39">
                  <c:v>468</c:v>
                </c:pt>
                <c:pt idx="40">
                  <c:v>547</c:v>
                </c:pt>
                <c:pt idx="41">
                  <c:v>534</c:v>
                </c:pt>
                <c:pt idx="42">
                  <c:v>497</c:v>
                </c:pt>
                <c:pt idx="43">
                  <c:v>523</c:v>
                </c:pt>
                <c:pt idx="44">
                  <c:v>360</c:v>
                </c:pt>
                <c:pt idx="45">
                  <c:v>391</c:v>
                </c:pt>
                <c:pt idx="46">
                  <c:v>365</c:v>
                </c:pt>
                <c:pt idx="47">
                  <c:v>503</c:v>
                </c:pt>
                <c:pt idx="48">
                  <c:v>460</c:v>
                </c:pt>
                <c:pt idx="49">
                  <c:v>370</c:v>
                </c:pt>
                <c:pt idx="50">
                  <c:v>358</c:v>
                </c:pt>
                <c:pt idx="51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01-404E-AA87-8A8B019D0759}"/>
            </c:ext>
          </c:extLst>
        </c:ser>
        <c:ser>
          <c:idx val="0"/>
          <c:order val="6"/>
          <c:tx>
            <c:strRef>
              <c:f>Data!$C$11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Data!$C$12:$C$63</c:f>
              <c:numCache>
                <c:formatCode>#,##0</c:formatCode>
                <c:ptCount val="52"/>
                <c:pt idx="0">
                  <c:v>10645</c:v>
                </c:pt>
                <c:pt idx="1">
                  <c:v>10667</c:v>
                </c:pt>
                <c:pt idx="2">
                  <c:v>8972</c:v>
                </c:pt>
                <c:pt idx="3">
                  <c:v>9958</c:v>
                </c:pt>
                <c:pt idx="4">
                  <c:v>9636</c:v>
                </c:pt>
                <c:pt idx="5">
                  <c:v>10054</c:v>
                </c:pt>
                <c:pt idx="6">
                  <c:v>9386</c:v>
                </c:pt>
                <c:pt idx="7">
                  <c:v>10231</c:v>
                </c:pt>
                <c:pt idx="8">
                  <c:v>9921</c:v>
                </c:pt>
                <c:pt idx="9">
                  <c:v>9000</c:v>
                </c:pt>
                <c:pt idx="10">
                  <c:v>9413</c:v>
                </c:pt>
                <c:pt idx="11">
                  <c:v>10737</c:v>
                </c:pt>
                <c:pt idx="12">
                  <c:v>10889</c:v>
                </c:pt>
                <c:pt idx="13">
                  <c:v>10845</c:v>
                </c:pt>
                <c:pt idx="14">
                  <c:v>8995</c:v>
                </c:pt>
                <c:pt idx="15">
                  <c:v>8781</c:v>
                </c:pt>
                <c:pt idx="16">
                  <c:v>10117</c:v>
                </c:pt>
                <c:pt idx="17">
                  <c:v>9514</c:v>
                </c:pt>
                <c:pt idx="18">
                  <c:v>9714</c:v>
                </c:pt>
                <c:pt idx="19">
                  <c:v>9973</c:v>
                </c:pt>
                <c:pt idx="20">
                  <c:v>8518</c:v>
                </c:pt>
                <c:pt idx="21">
                  <c:v>10499</c:v>
                </c:pt>
                <c:pt idx="22">
                  <c:v>9221</c:v>
                </c:pt>
                <c:pt idx="23">
                  <c:v>10547</c:v>
                </c:pt>
                <c:pt idx="24">
                  <c:v>10706</c:v>
                </c:pt>
                <c:pt idx="25">
                  <c:v>9980</c:v>
                </c:pt>
                <c:pt idx="26">
                  <c:v>9598</c:v>
                </c:pt>
                <c:pt idx="27">
                  <c:v>9572</c:v>
                </c:pt>
                <c:pt idx="28">
                  <c:v>8833</c:v>
                </c:pt>
                <c:pt idx="29">
                  <c:v>9184</c:v>
                </c:pt>
                <c:pt idx="30">
                  <c:v>8917</c:v>
                </c:pt>
                <c:pt idx="31">
                  <c:v>9426</c:v>
                </c:pt>
                <c:pt idx="32">
                  <c:v>10799</c:v>
                </c:pt>
                <c:pt idx="33">
                  <c:v>9644</c:v>
                </c:pt>
                <c:pt idx="34">
                  <c:v>8655</c:v>
                </c:pt>
                <c:pt idx="35">
                  <c:v>9065</c:v>
                </c:pt>
                <c:pt idx="36">
                  <c:v>10328</c:v>
                </c:pt>
                <c:pt idx="37">
                  <c:v>9918</c:v>
                </c:pt>
                <c:pt idx="38">
                  <c:v>9705</c:v>
                </c:pt>
                <c:pt idx="39">
                  <c:v>8669</c:v>
                </c:pt>
                <c:pt idx="40">
                  <c:v>11300</c:v>
                </c:pt>
                <c:pt idx="41">
                  <c:v>10683</c:v>
                </c:pt>
                <c:pt idx="42">
                  <c:v>12150</c:v>
                </c:pt>
                <c:pt idx="43">
                  <c:v>11542</c:v>
                </c:pt>
                <c:pt idx="44">
                  <c:v>11550</c:v>
                </c:pt>
                <c:pt idx="45">
                  <c:v>10140</c:v>
                </c:pt>
                <c:pt idx="46">
                  <c:v>10780</c:v>
                </c:pt>
                <c:pt idx="47">
                  <c:v>11210</c:v>
                </c:pt>
                <c:pt idx="48">
                  <c:v>11450</c:v>
                </c:pt>
                <c:pt idx="49">
                  <c:v>12520</c:v>
                </c:pt>
                <c:pt idx="50">
                  <c:v>11240</c:v>
                </c:pt>
                <c:pt idx="51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01-404E-AA87-8A8B019D0759}"/>
            </c:ext>
          </c:extLst>
        </c:ser>
        <c:ser>
          <c:idx val="1"/>
          <c:order val="7"/>
          <c:tx>
            <c:strRef>
              <c:f>Data!$D$11</c:f>
              <c:strCache>
                <c:ptCount val="1"/>
                <c:pt idx="0">
                  <c:v>Engagement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Data!$D$12:$D$63</c:f>
              <c:numCache>
                <c:formatCode>0.00%</c:formatCode>
                <c:ptCount val="52"/>
                <c:pt idx="0">
                  <c:v>3.7499999999999999E-2</c:v>
                </c:pt>
                <c:pt idx="1">
                  <c:v>2.2499999999999999E-2</c:v>
                </c:pt>
                <c:pt idx="2">
                  <c:v>0.01</c:v>
                </c:pt>
                <c:pt idx="3">
                  <c:v>0.03</c:v>
                </c:pt>
                <c:pt idx="4">
                  <c:v>2.2857142857142857E-2</c:v>
                </c:pt>
                <c:pt idx="5">
                  <c:v>2.2499999999999999E-2</c:v>
                </c:pt>
                <c:pt idx="6">
                  <c:v>2.2499999999999999E-2</c:v>
                </c:pt>
                <c:pt idx="7">
                  <c:v>1.714285714285714E-2</c:v>
                </c:pt>
                <c:pt idx="8">
                  <c:v>2.571428571428571E-2</c:v>
                </c:pt>
                <c:pt idx="9">
                  <c:v>2.2857142857142857E-2</c:v>
                </c:pt>
                <c:pt idx="10">
                  <c:v>7.4999999999999997E-3</c:v>
                </c:pt>
                <c:pt idx="11">
                  <c:v>2.1428571428571429E-2</c:v>
                </c:pt>
                <c:pt idx="12">
                  <c:v>2.571428571428571E-2</c:v>
                </c:pt>
                <c:pt idx="13">
                  <c:v>3.428571428571428E-2</c:v>
                </c:pt>
                <c:pt idx="14">
                  <c:v>1.714285714285714E-2</c:v>
                </c:pt>
                <c:pt idx="15">
                  <c:v>2.571428571428571E-2</c:v>
                </c:pt>
                <c:pt idx="16">
                  <c:v>1.714285714285714E-2</c:v>
                </c:pt>
                <c:pt idx="17">
                  <c:v>1.2857142857142855E-2</c:v>
                </c:pt>
                <c:pt idx="18">
                  <c:v>3.5714285714285719E-2</c:v>
                </c:pt>
                <c:pt idx="19">
                  <c:v>0.03</c:v>
                </c:pt>
                <c:pt idx="20">
                  <c:v>1.4999999999999999E-2</c:v>
                </c:pt>
                <c:pt idx="21">
                  <c:v>4.2857142857142858E-2</c:v>
                </c:pt>
                <c:pt idx="22">
                  <c:v>1.4999999999999999E-2</c:v>
                </c:pt>
                <c:pt idx="23">
                  <c:v>3.428571428571428E-2</c:v>
                </c:pt>
                <c:pt idx="24">
                  <c:v>1.2500000000000001E-2</c:v>
                </c:pt>
                <c:pt idx="25">
                  <c:v>3.7499999999999999E-2</c:v>
                </c:pt>
                <c:pt idx="26">
                  <c:v>0.01</c:v>
                </c:pt>
                <c:pt idx="27">
                  <c:v>2.5000000000000001E-2</c:v>
                </c:pt>
                <c:pt idx="28">
                  <c:v>2.1428571428571429E-2</c:v>
                </c:pt>
                <c:pt idx="29">
                  <c:v>1.4999999999999999E-2</c:v>
                </c:pt>
                <c:pt idx="30">
                  <c:v>7.4999999999999997E-3</c:v>
                </c:pt>
                <c:pt idx="31">
                  <c:v>1.2500000000000001E-2</c:v>
                </c:pt>
                <c:pt idx="32">
                  <c:v>4.2857142857142858E-2</c:v>
                </c:pt>
                <c:pt idx="33">
                  <c:v>8.5714285714285701E-3</c:v>
                </c:pt>
                <c:pt idx="34">
                  <c:v>1.4285714285714284E-2</c:v>
                </c:pt>
                <c:pt idx="35">
                  <c:v>2.5000000000000001E-2</c:v>
                </c:pt>
                <c:pt idx="36">
                  <c:v>2.571428571428571E-2</c:v>
                </c:pt>
                <c:pt idx="37">
                  <c:v>1.714285714285714E-2</c:v>
                </c:pt>
                <c:pt idx="38">
                  <c:v>0.03</c:v>
                </c:pt>
                <c:pt idx="39">
                  <c:v>2.2857142857142857E-2</c:v>
                </c:pt>
                <c:pt idx="40">
                  <c:v>1.2857142857142855E-2</c:v>
                </c:pt>
                <c:pt idx="41">
                  <c:v>1.714285714285714E-2</c:v>
                </c:pt>
                <c:pt idx="42">
                  <c:v>2.2857142857142857E-2</c:v>
                </c:pt>
                <c:pt idx="43">
                  <c:v>1.4999999999999999E-2</c:v>
                </c:pt>
                <c:pt idx="44">
                  <c:v>0.03</c:v>
                </c:pt>
                <c:pt idx="45">
                  <c:v>3.7499999999999999E-2</c:v>
                </c:pt>
                <c:pt idx="46">
                  <c:v>1.4999999999999999E-2</c:v>
                </c:pt>
                <c:pt idx="47">
                  <c:v>0.03</c:v>
                </c:pt>
                <c:pt idx="48">
                  <c:v>2.1428571428571429E-2</c:v>
                </c:pt>
                <c:pt idx="49">
                  <c:v>0.03</c:v>
                </c:pt>
                <c:pt idx="50">
                  <c:v>1.2500000000000001E-2</c:v>
                </c:pt>
                <c:pt idx="5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01-404E-AA87-8A8B019D0759}"/>
            </c:ext>
          </c:extLst>
        </c:ser>
        <c:ser>
          <c:idx val="2"/>
          <c:order val="8"/>
          <c:tx>
            <c:strRef>
              <c:f>Data!$E$11</c:f>
              <c:strCache>
                <c:ptCount val="1"/>
                <c:pt idx="0">
                  <c:v>Audience Growth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Data!$E$12:$E$63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01-404E-AA87-8A8B019D0759}"/>
            </c:ext>
          </c:extLst>
        </c:ser>
        <c:ser>
          <c:idx val="3"/>
          <c:order val="9"/>
          <c:tx>
            <c:strRef>
              <c:f>Data!$F$11</c:f>
              <c:strCache>
                <c:ptCount val="1"/>
                <c:pt idx="0">
                  <c:v>Response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Data!$F$12:$F$63</c:f>
              <c:numCache>
                <c:formatCode>0%</c:formatCode>
                <c:ptCount val="52"/>
                <c:pt idx="0">
                  <c:v>0.82</c:v>
                </c:pt>
                <c:pt idx="1">
                  <c:v>0.79</c:v>
                </c:pt>
                <c:pt idx="2">
                  <c:v>0.8</c:v>
                </c:pt>
                <c:pt idx="3">
                  <c:v>0.83</c:v>
                </c:pt>
                <c:pt idx="4">
                  <c:v>0.88</c:v>
                </c:pt>
                <c:pt idx="5">
                  <c:v>0.78</c:v>
                </c:pt>
                <c:pt idx="6">
                  <c:v>0.78</c:v>
                </c:pt>
                <c:pt idx="7">
                  <c:v>0.79</c:v>
                </c:pt>
                <c:pt idx="8">
                  <c:v>0.78</c:v>
                </c:pt>
                <c:pt idx="9">
                  <c:v>0.79</c:v>
                </c:pt>
                <c:pt idx="10">
                  <c:v>0.82</c:v>
                </c:pt>
                <c:pt idx="11">
                  <c:v>0.8</c:v>
                </c:pt>
                <c:pt idx="12">
                  <c:v>0.85</c:v>
                </c:pt>
                <c:pt idx="13">
                  <c:v>0.86</c:v>
                </c:pt>
                <c:pt idx="14">
                  <c:v>0.87</c:v>
                </c:pt>
                <c:pt idx="15">
                  <c:v>0.78</c:v>
                </c:pt>
                <c:pt idx="16">
                  <c:v>0.86</c:v>
                </c:pt>
                <c:pt idx="17">
                  <c:v>0.85</c:v>
                </c:pt>
                <c:pt idx="18">
                  <c:v>0.87</c:v>
                </c:pt>
                <c:pt idx="19">
                  <c:v>0.78</c:v>
                </c:pt>
                <c:pt idx="20">
                  <c:v>0.88</c:v>
                </c:pt>
                <c:pt idx="21">
                  <c:v>0.81</c:v>
                </c:pt>
                <c:pt idx="22">
                  <c:v>0.79</c:v>
                </c:pt>
                <c:pt idx="23">
                  <c:v>0.83</c:v>
                </c:pt>
                <c:pt idx="24">
                  <c:v>0.87</c:v>
                </c:pt>
                <c:pt idx="25">
                  <c:v>0.8</c:v>
                </c:pt>
                <c:pt idx="26">
                  <c:v>0.9</c:v>
                </c:pt>
                <c:pt idx="27">
                  <c:v>0.93</c:v>
                </c:pt>
                <c:pt idx="28">
                  <c:v>0.89</c:v>
                </c:pt>
                <c:pt idx="29">
                  <c:v>0.79</c:v>
                </c:pt>
                <c:pt idx="30">
                  <c:v>0.8</c:v>
                </c:pt>
                <c:pt idx="31">
                  <c:v>0.93</c:v>
                </c:pt>
                <c:pt idx="32">
                  <c:v>0.87</c:v>
                </c:pt>
                <c:pt idx="33">
                  <c:v>0.79</c:v>
                </c:pt>
                <c:pt idx="34">
                  <c:v>0.87</c:v>
                </c:pt>
                <c:pt idx="35">
                  <c:v>0.88</c:v>
                </c:pt>
                <c:pt idx="36">
                  <c:v>0.86</c:v>
                </c:pt>
                <c:pt idx="37">
                  <c:v>0.86</c:v>
                </c:pt>
                <c:pt idx="38">
                  <c:v>0.87</c:v>
                </c:pt>
                <c:pt idx="39">
                  <c:v>0.9</c:v>
                </c:pt>
                <c:pt idx="40">
                  <c:v>0.84</c:v>
                </c:pt>
                <c:pt idx="41">
                  <c:v>0.83</c:v>
                </c:pt>
                <c:pt idx="42">
                  <c:v>0.87</c:v>
                </c:pt>
                <c:pt idx="43">
                  <c:v>0.85</c:v>
                </c:pt>
                <c:pt idx="44">
                  <c:v>0.84</c:v>
                </c:pt>
                <c:pt idx="45">
                  <c:v>0.78</c:v>
                </c:pt>
                <c:pt idx="46">
                  <c:v>0.83</c:v>
                </c:pt>
                <c:pt idx="47">
                  <c:v>0.91</c:v>
                </c:pt>
                <c:pt idx="48">
                  <c:v>0.91</c:v>
                </c:pt>
                <c:pt idx="49">
                  <c:v>0.93</c:v>
                </c:pt>
                <c:pt idx="50">
                  <c:v>0.82</c:v>
                </c:pt>
                <c:pt idx="5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01-404E-AA87-8A8B019D0759}"/>
            </c:ext>
          </c:extLst>
        </c:ser>
        <c:ser>
          <c:idx val="4"/>
          <c:order val="10"/>
          <c:tx>
            <c:strRef>
              <c:f>Data!$G$11</c:f>
              <c:strCache>
                <c:ptCount val="1"/>
                <c:pt idx="0">
                  <c:v>Post Reach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Data!$G$12:$G$63</c:f>
              <c:numCache>
                <c:formatCode>#,##0</c:formatCode>
                <c:ptCount val="52"/>
                <c:pt idx="0">
                  <c:v>8942</c:v>
                </c:pt>
                <c:pt idx="1">
                  <c:v>8854</c:v>
                </c:pt>
                <c:pt idx="2">
                  <c:v>7178</c:v>
                </c:pt>
                <c:pt idx="3">
                  <c:v>7966</c:v>
                </c:pt>
                <c:pt idx="4">
                  <c:v>7805</c:v>
                </c:pt>
                <c:pt idx="5">
                  <c:v>8043</c:v>
                </c:pt>
                <c:pt idx="6">
                  <c:v>7697</c:v>
                </c:pt>
                <c:pt idx="7">
                  <c:v>8696</c:v>
                </c:pt>
                <c:pt idx="8">
                  <c:v>8433</c:v>
                </c:pt>
                <c:pt idx="9">
                  <c:v>7380</c:v>
                </c:pt>
                <c:pt idx="10">
                  <c:v>7625</c:v>
                </c:pt>
                <c:pt idx="11">
                  <c:v>8697</c:v>
                </c:pt>
                <c:pt idx="12">
                  <c:v>9038</c:v>
                </c:pt>
                <c:pt idx="13">
                  <c:v>8893</c:v>
                </c:pt>
                <c:pt idx="14">
                  <c:v>7196</c:v>
                </c:pt>
                <c:pt idx="15">
                  <c:v>7113</c:v>
                </c:pt>
                <c:pt idx="16">
                  <c:v>8296</c:v>
                </c:pt>
                <c:pt idx="17">
                  <c:v>7706</c:v>
                </c:pt>
                <c:pt idx="18">
                  <c:v>8160</c:v>
                </c:pt>
                <c:pt idx="19">
                  <c:v>8477</c:v>
                </c:pt>
                <c:pt idx="20">
                  <c:v>7240</c:v>
                </c:pt>
                <c:pt idx="21">
                  <c:v>8399</c:v>
                </c:pt>
                <c:pt idx="22">
                  <c:v>7561</c:v>
                </c:pt>
                <c:pt idx="23">
                  <c:v>8543</c:v>
                </c:pt>
                <c:pt idx="24">
                  <c:v>8672</c:v>
                </c:pt>
                <c:pt idx="25">
                  <c:v>7984</c:v>
                </c:pt>
                <c:pt idx="26">
                  <c:v>7678</c:v>
                </c:pt>
                <c:pt idx="27">
                  <c:v>8136</c:v>
                </c:pt>
                <c:pt idx="28">
                  <c:v>7420</c:v>
                </c:pt>
                <c:pt idx="29">
                  <c:v>7806</c:v>
                </c:pt>
                <c:pt idx="30">
                  <c:v>7401</c:v>
                </c:pt>
                <c:pt idx="31">
                  <c:v>7729</c:v>
                </c:pt>
                <c:pt idx="32">
                  <c:v>9179</c:v>
                </c:pt>
                <c:pt idx="33">
                  <c:v>7908</c:v>
                </c:pt>
                <c:pt idx="34">
                  <c:v>7097</c:v>
                </c:pt>
                <c:pt idx="35">
                  <c:v>7343</c:v>
                </c:pt>
                <c:pt idx="36">
                  <c:v>8572</c:v>
                </c:pt>
                <c:pt idx="37">
                  <c:v>7934</c:v>
                </c:pt>
                <c:pt idx="38">
                  <c:v>7861</c:v>
                </c:pt>
                <c:pt idx="39">
                  <c:v>7022</c:v>
                </c:pt>
                <c:pt idx="40">
                  <c:v>8199</c:v>
                </c:pt>
                <c:pt idx="41">
                  <c:v>8546</c:v>
                </c:pt>
                <c:pt idx="42">
                  <c:v>7957</c:v>
                </c:pt>
                <c:pt idx="43">
                  <c:v>7842</c:v>
                </c:pt>
                <c:pt idx="44">
                  <c:v>7550</c:v>
                </c:pt>
                <c:pt idx="45">
                  <c:v>8213</c:v>
                </c:pt>
                <c:pt idx="46">
                  <c:v>7658</c:v>
                </c:pt>
                <c:pt idx="47">
                  <c:v>8543</c:v>
                </c:pt>
                <c:pt idx="48">
                  <c:v>7818</c:v>
                </c:pt>
                <c:pt idx="49">
                  <c:v>7769</c:v>
                </c:pt>
                <c:pt idx="50">
                  <c:v>7168</c:v>
                </c:pt>
                <c:pt idx="51">
                  <c:v>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01-404E-AA87-8A8B019D0759}"/>
            </c:ext>
          </c:extLst>
        </c:ser>
        <c:ser>
          <c:idx val="5"/>
          <c:order val="11"/>
          <c:tx>
            <c:strRef>
              <c:f>Data!$H$11</c:f>
              <c:strCache>
                <c:ptCount val="1"/>
                <c:pt idx="0">
                  <c:v>Likes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Data!$B$12:$B$63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Data!$H$12:$H$63</c:f>
              <c:numCache>
                <c:formatCode>#,##0</c:formatCode>
                <c:ptCount val="52"/>
                <c:pt idx="0">
                  <c:v>596</c:v>
                </c:pt>
                <c:pt idx="1">
                  <c:v>422</c:v>
                </c:pt>
                <c:pt idx="2">
                  <c:v>342</c:v>
                </c:pt>
                <c:pt idx="3">
                  <c:v>469</c:v>
                </c:pt>
                <c:pt idx="4">
                  <c:v>520</c:v>
                </c:pt>
                <c:pt idx="5">
                  <c:v>447</c:v>
                </c:pt>
                <c:pt idx="6">
                  <c:v>385</c:v>
                </c:pt>
                <c:pt idx="7">
                  <c:v>458</c:v>
                </c:pt>
                <c:pt idx="8">
                  <c:v>562</c:v>
                </c:pt>
                <c:pt idx="9">
                  <c:v>388</c:v>
                </c:pt>
                <c:pt idx="10">
                  <c:v>449</c:v>
                </c:pt>
                <c:pt idx="11">
                  <c:v>580</c:v>
                </c:pt>
                <c:pt idx="12">
                  <c:v>452</c:v>
                </c:pt>
                <c:pt idx="13">
                  <c:v>445</c:v>
                </c:pt>
                <c:pt idx="14">
                  <c:v>379</c:v>
                </c:pt>
                <c:pt idx="15">
                  <c:v>374</c:v>
                </c:pt>
                <c:pt idx="16">
                  <c:v>461</c:v>
                </c:pt>
                <c:pt idx="17">
                  <c:v>428</c:v>
                </c:pt>
                <c:pt idx="18">
                  <c:v>480</c:v>
                </c:pt>
                <c:pt idx="19">
                  <c:v>471</c:v>
                </c:pt>
                <c:pt idx="20">
                  <c:v>381</c:v>
                </c:pt>
                <c:pt idx="21">
                  <c:v>494</c:v>
                </c:pt>
                <c:pt idx="22">
                  <c:v>398</c:v>
                </c:pt>
                <c:pt idx="23">
                  <c:v>450</c:v>
                </c:pt>
                <c:pt idx="24">
                  <c:v>456</c:v>
                </c:pt>
                <c:pt idx="25">
                  <c:v>399</c:v>
                </c:pt>
                <c:pt idx="26">
                  <c:v>480</c:v>
                </c:pt>
                <c:pt idx="27">
                  <c:v>479</c:v>
                </c:pt>
                <c:pt idx="28">
                  <c:v>495</c:v>
                </c:pt>
                <c:pt idx="29">
                  <c:v>390</c:v>
                </c:pt>
                <c:pt idx="30">
                  <c:v>463</c:v>
                </c:pt>
                <c:pt idx="31">
                  <c:v>483</c:v>
                </c:pt>
                <c:pt idx="32">
                  <c:v>612</c:v>
                </c:pt>
                <c:pt idx="33">
                  <c:v>377</c:v>
                </c:pt>
                <c:pt idx="34">
                  <c:v>473</c:v>
                </c:pt>
                <c:pt idx="35">
                  <c:v>367</c:v>
                </c:pt>
                <c:pt idx="36">
                  <c:v>536</c:v>
                </c:pt>
                <c:pt idx="37">
                  <c:v>418</c:v>
                </c:pt>
                <c:pt idx="38">
                  <c:v>491</c:v>
                </c:pt>
                <c:pt idx="39">
                  <c:v>468</c:v>
                </c:pt>
                <c:pt idx="40">
                  <c:v>547</c:v>
                </c:pt>
                <c:pt idx="41">
                  <c:v>534</c:v>
                </c:pt>
                <c:pt idx="42">
                  <c:v>497</c:v>
                </c:pt>
                <c:pt idx="43">
                  <c:v>523</c:v>
                </c:pt>
                <c:pt idx="44">
                  <c:v>360</c:v>
                </c:pt>
                <c:pt idx="45">
                  <c:v>391</c:v>
                </c:pt>
                <c:pt idx="46">
                  <c:v>365</c:v>
                </c:pt>
                <c:pt idx="47">
                  <c:v>503</c:v>
                </c:pt>
                <c:pt idx="48">
                  <c:v>460</c:v>
                </c:pt>
                <c:pt idx="49">
                  <c:v>370</c:v>
                </c:pt>
                <c:pt idx="50">
                  <c:v>358</c:v>
                </c:pt>
                <c:pt idx="51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01-404E-AA87-8A8B019D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72768"/>
        <c:axId val="41482848"/>
        <c:axId val="0"/>
      </c:bar3DChart>
      <c:catAx>
        <c:axId val="41472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82848"/>
        <c:crosses val="autoZero"/>
        <c:auto val="1"/>
        <c:lblAlgn val="ctr"/>
        <c:lblOffset val="100"/>
        <c:noMultiLvlLbl val="0"/>
      </c:catAx>
      <c:valAx>
        <c:axId val="414828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147276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solidFill>
        <a:schemeClr val="bg1"/>
      </a:solidFill>
    </a:ln>
    <a:effectLst/>
  </c:spPr>
  <c:txPr>
    <a:bodyPr rot="0" vert="eaVert" anchor="t" anchorCtr="0"/>
    <a:lstStyle/>
    <a:p>
      <a:pPr>
        <a:defRPr>
          <a:ln>
            <a:solidFill>
              <a:schemeClr val="accent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172794433488748E-3"/>
          <c:y val="2.8121871958929491E-2"/>
          <c:w val="0.93888888888888888"/>
          <c:h val="0.9346404387839518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Data!$K$11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rgbClr val="DE0875"/>
            </a:solidFill>
            <a:ln>
              <a:noFill/>
            </a:ln>
            <a:effectLst/>
            <a:sp3d/>
          </c:spPr>
          <c:invertIfNegative val="0"/>
          <c:cat>
            <c:numRef>
              <c:f>Data!$J$12:$J$63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Data!$K$12:$K$63</c:f>
              <c:numCache>
                <c:formatCode>#,##0</c:formatCode>
                <c:ptCount val="52"/>
                <c:pt idx="0">
                  <c:v>10200</c:v>
                </c:pt>
                <c:pt idx="1">
                  <c:v>9174</c:v>
                </c:pt>
                <c:pt idx="2">
                  <c:v>8165</c:v>
                </c:pt>
                <c:pt idx="3">
                  <c:v>9520</c:v>
                </c:pt>
                <c:pt idx="4">
                  <c:v>8672</c:v>
                </c:pt>
                <c:pt idx="5">
                  <c:v>9149</c:v>
                </c:pt>
                <c:pt idx="6">
                  <c:v>8000</c:v>
                </c:pt>
                <c:pt idx="7">
                  <c:v>8185</c:v>
                </c:pt>
                <c:pt idx="8">
                  <c:v>8532</c:v>
                </c:pt>
                <c:pt idx="9">
                  <c:v>8190</c:v>
                </c:pt>
                <c:pt idx="10">
                  <c:v>7813</c:v>
                </c:pt>
                <c:pt idx="11">
                  <c:v>9341</c:v>
                </c:pt>
                <c:pt idx="12">
                  <c:v>8711</c:v>
                </c:pt>
                <c:pt idx="13">
                  <c:v>9544</c:v>
                </c:pt>
                <c:pt idx="14">
                  <c:v>7466</c:v>
                </c:pt>
                <c:pt idx="15">
                  <c:v>7464</c:v>
                </c:pt>
                <c:pt idx="16">
                  <c:v>9308</c:v>
                </c:pt>
                <c:pt idx="17">
                  <c:v>8372</c:v>
                </c:pt>
                <c:pt idx="18">
                  <c:v>8645</c:v>
                </c:pt>
                <c:pt idx="19">
                  <c:v>9000</c:v>
                </c:pt>
                <c:pt idx="20">
                  <c:v>7837</c:v>
                </c:pt>
                <c:pt idx="21">
                  <c:v>8609</c:v>
                </c:pt>
                <c:pt idx="22">
                  <c:v>8483</c:v>
                </c:pt>
                <c:pt idx="23">
                  <c:v>9387</c:v>
                </c:pt>
                <c:pt idx="24">
                  <c:v>9421</c:v>
                </c:pt>
                <c:pt idx="25">
                  <c:v>8283</c:v>
                </c:pt>
                <c:pt idx="26">
                  <c:v>9520</c:v>
                </c:pt>
                <c:pt idx="27">
                  <c:v>8328</c:v>
                </c:pt>
                <c:pt idx="28">
                  <c:v>7950</c:v>
                </c:pt>
                <c:pt idx="29">
                  <c:v>7990</c:v>
                </c:pt>
                <c:pt idx="30">
                  <c:v>7936</c:v>
                </c:pt>
                <c:pt idx="31">
                  <c:v>8672</c:v>
                </c:pt>
                <c:pt idx="32">
                  <c:v>8963</c:v>
                </c:pt>
                <c:pt idx="33">
                  <c:v>8420</c:v>
                </c:pt>
                <c:pt idx="34">
                  <c:v>7616</c:v>
                </c:pt>
                <c:pt idx="35">
                  <c:v>7887</c:v>
                </c:pt>
                <c:pt idx="36">
                  <c:v>8882</c:v>
                </c:pt>
                <c:pt idx="37">
                  <c:v>8728</c:v>
                </c:pt>
                <c:pt idx="38">
                  <c:v>8735</c:v>
                </c:pt>
                <c:pt idx="39">
                  <c:v>7369</c:v>
                </c:pt>
                <c:pt idx="40">
                  <c:v>9605</c:v>
                </c:pt>
                <c:pt idx="41">
                  <c:v>9187</c:v>
                </c:pt>
                <c:pt idx="42">
                  <c:v>10206</c:v>
                </c:pt>
                <c:pt idx="43">
                  <c:v>10157</c:v>
                </c:pt>
                <c:pt idx="44">
                  <c:v>10280</c:v>
                </c:pt>
                <c:pt idx="45">
                  <c:v>11240</c:v>
                </c:pt>
                <c:pt idx="46">
                  <c:v>10558</c:v>
                </c:pt>
                <c:pt idx="47">
                  <c:v>10253</c:v>
                </c:pt>
                <c:pt idx="48">
                  <c:v>10850</c:v>
                </c:pt>
                <c:pt idx="49">
                  <c:v>10141</c:v>
                </c:pt>
                <c:pt idx="50">
                  <c:v>11000</c:v>
                </c:pt>
                <c:pt idx="51">
                  <c:v>10350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4-48E8-BDC6-8D3AC95674A9}"/>
            </c:ext>
          </c:extLst>
        </c:ser>
        <c:ser>
          <c:idx val="1"/>
          <c:order val="1"/>
          <c:tx>
            <c:strRef>
              <c:f>Data!$L$11</c:f>
              <c:strCache>
                <c:ptCount val="1"/>
                <c:pt idx="0">
                  <c:v>Engagement Rate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Data!$J$12:$J$63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Data!$L$12:$L$63</c:f>
              <c:numCache>
                <c:formatCode>0.00%</c:formatCode>
                <c:ptCount val="52"/>
                <c:pt idx="0">
                  <c:v>3.49E-2</c:v>
                </c:pt>
                <c:pt idx="1">
                  <c:v>2.2499999999999999E-2</c:v>
                </c:pt>
                <c:pt idx="2">
                  <c:v>9.9000000000000008E-3</c:v>
                </c:pt>
                <c:pt idx="3">
                  <c:v>3.1199999999999999E-2</c:v>
                </c:pt>
                <c:pt idx="4">
                  <c:v>2.1700000000000001E-2</c:v>
                </c:pt>
                <c:pt idx="5">
                  <c:v>0.02</c:v>
                </c:pt>
                <c:pt idx="6">
                  <c:v>2.18E-2</c:v>
                </c:pt>
                <c:pt idx="7">
                  <c:v>1.8200000000000001E-2</c:v>
                </c:pt>
                <c:pt idx="8">
                  <c:v>2.5700000000000001E-2</c:v>
                </c:pt>
                <c:pt idx="9">
                  <c:v>2.0799999999999999E-2</c:v>
                </c:pt>
                <c:pt idx="10">
                  <c:v>7.4000000000000003E-3</c:v>
                </c:pt>
                <c:pt idx="11">
                  <c:v>1.9900000000000001E-2</c:v>
                </c:pt>
                <c:pt idx="12">
                  <c:v>2.52E-2</c:v>
                </c:pt>
                <c:pt idx="13">
                  <c:v>3.0499999999999999E-2</c:v>
                </c:pt>
                <c:pt idx="14">
                  <c:v>1.6299999999999999E-2</c:v>
                </c:pt>
                <c:pt idx="15">
                  <c:v>2.29E-2</c:v>
                </c:pt>
                <c:pt idx="16">
                  <c:v>1.5900000000000001E-2</c:v>
                </c:pt>
                <c:pt idx="17">
                  <c:v>1.18E-2</c:v>
                </c:pt>
                <c:pt idx="18">
                  <c:v>3.1800000000000002E-2</c:v>
                </c:pt>
                <c:pt idx="19">
                  <c:v>2.8199999999999999E-2</c:v>
                </c:pt>
                <c:pt idx="20">
                  <c:v>1.55E-2</c:v>
                </c:pt>
                <c:pt idx="21">
                  <c:v>3.8600000000000002E-2</c:v>
                </c:pt>
                <c:pt idx="22">
                  <c:v>1.46E-2</c:v>
                </c:pt>
                <c:pt idx="23">
                  <c:v>3.1899999999999998E-2</c:v>
                </c:pt>
                <c:pt idx="24">
                  <c:v>1.18E-2</c:v>
                </c:pt>
                <c:pt idx="25">
                  <c:v>3.4500000000000003E-2</c:v>
                </c:pt>
                <c:pt idx="26">
                  <c:v>9.2999999999999992E-3</c:v>
                </c:pt>
                <c:pt idx="27">
                  <c:v>2.23E-2</c:v>
                </c:pt>
                <c:pt idx="28">
                  <c:v>2.23E-2</c:v>
                </c:pt>
                <c:pt idx="29">
                  <c:v>1.44E-2</c:v>
                </c:pt>
                <c:pt idx="30">
                  <c:v>7.7000000000000002E-3</c:v>
                </c:pt>
                <c:pt idx="31">
                  <c:v>1.2E-2</c:v>
                </c:pt>
                <c:pt idx="32">
                  <c:v>3.9899999999999998E-2</c:v>
                </c:pt>
                <c:pt idx="33">
                  <c:v>7.7000000000000002E-3</c:v>
                </c:pt>
                <c:pt idx="34">
                  <c:v>1.4999999999999999E-2</c:v>
                </c:pt>
                <c:pt idx="35">
                  <c:v>2.5999999999999999E-2</c:v>
                </c:pt>
                <c:pt idx="36">
                  <c:v>2.2599999999999999E-2</c:v>
                </c:pt>
                <c:pt idx="37">
                  <c:v>1.7999999999999999E-2</c:v>
                </c:pt>
                <c:pt idx="38">
                  <c:v>3.0300000000000001E-2</c:v>
                </c:pt>
                <c:pt idx="39">
                  <c:v>2.35E-2</c:v>
                </c:pt>
                <c:pt idx="40">
                  <c:v>1.2999999999999999E-2</c:v>
                </c:pt>
                <c:pt idx="41">
                  <c:v>1.6299999999999999E-2</c:v>
                </c:pt>
                <c:pt idx="42">
                  <c:v>2.01E-2</c:v>
                </c:pt>
                <c:pt idx="43">
                  <c:v>1.47E-2</c:v>
                </c:pt>
                <c:pt idx="44">
                  <c:v>2.7300000000000001E-2</c:v>
                </c:pt>
                <c:pt idx="45">
                  <c:v>3.9800000000000002E-2</c:v>
                </c:pt>
                <c:pt idx="46">
                  <c:v>1.37E-2</c:v>
                </c:pt>
                <c:pt idx="47">
                  <c:v>2.9100000000000001E-2</c:v>
                </c:pt>
                <c:pt idx="48">
                  <c:v>2.2100000000000002E-2</c:v>
                </c:pt>
                <c:pt idx="49">
                  <c:v>2.7E-2</c:v>
                </c:pt>
                <c:pt idx="50">
                  <c:v>1.2E-2</c:v>
                </c:pt>
                <c:pt idx="51">
                  <c:v>1.5599999999999999E-2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4-48E8-BDC6-8D3AC95674A9}"/>
            </c:ext>
          </c:extLst>
        </c:ser>
        <c:ser>
          <c:idx val="2"/>
          <c:order val="2"/>
          <c:tx>
            <c:strRef>
              <c:f>Data!$M$11</c:f>
              <c:strCache>
                <c:ptCount val="1"/>
                <c:pt idx="0">
                  <c:v>Audience Growth Rate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Data!$J$12:$J$63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Data!$M$12:$M$63</c:f>
              <c:numCache>
                <c:formatCode>#,##0</c:formatCode>
                <c:ptCount val="52"/>
                <c:pt idx="0">
                  <c:v>17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21</c:v>
                </c:pt>
                <c:pt idx="6">
                  <c:v>12</c:v>
                </c:pt>
                <c:pt idx="7">
                  <c:v>10</c:v>
                </c:pt>
                <c:pt idx="8">
                  <c:v>17</c:v>
                </c:pt>
                <c:pt idx="9">
                  <c:v>14</c:v>
                </c:pt>
                <c:pt idx="10">
                  <c:v>23</c:v>
                </c:pt>
                <c:pt idx="11">
                  <c:v>21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25</c:v>
                </c:pt>
                <c:pt idx="16">
                  <c:v>26</c:v>
                </c:pt>
                <c:pt idx="17">
                  <c:v>11</c:v>
                </c:pt>
                <c:pt idx="18">
                  <c:v>16</c:v>
                </c:pt>
                <c:pt idx="19">
                  <c:v>22</c:v>
                </c:pt>
                <c:pt idx="20">
                  <c:v>7</c:v>
                </c:pt>
                <c:pt idx="21">
                  <c:v>13</c:v>
                </c:pt>
                <c:pt idx="22">
                  <c:v>23</c:v>
                </c:pt>
                <c:pt idx="23">
                  <c:v>20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7</c:v>
                </c:pt>
                <c:pt idx="30">
                  <c:v>22</c:v>
                </c:pt>
                <c:pt idx="31">
                  <c:v>16</c:v>
                </c:pt>
                <c:pt idx="32">
                  <c:v>22</c:v>
                </c:pt>
                <c:pt idx="33">
                  <c:v>10</c:v>
                </c:pt>
                <c:pt idx="34">
                  <c:v>20</c:v>
                </c:pt>
                <c:pt idx="35">
                  <c:v>16</c:v>
                </c:pt>
                <c:pt idx="36">
                  <c:v>8</c:v>
                </c:pt>
                <c:pt idx="37">
                  <c:v>13</c:v>
                </c:pt>
                <c:pt idx="38">
                  <c:v>23</c:v>
                </c:pt>
                <c:pt idx="39">
                  <c:v>17</c:v>
                </c:pt>
                <c:pt idx="40">
                  <c:v>17</c:v>
                </c:pt>
                <c:pt idx="41">
                  <c:v>9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4-48E8-BDC6-8D3AC95674A9}"/>
            </c:ext>
          </c:extLst>
        </c:ser>
        <c:ser>
          <c:idx val="3"/>
          <c:order val="3"/>
          <c:tx>
            <c:strRef>
              <c:f>Data!$N$11</c:f>
              <c:strCache>
                <c:ptCount val="1"/>
                <c:pt idx="0">
                  <c:v>Response Rate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13"/>
            <c:invertIfNegative val="0"/>
            <c:bubble3D val="0"/>
            <c:spPr>
              <a:solidFill>
                <a:schemeClr val="accent2">
                  <a:shade val="90000"/>
                </a:schemeClr>
              </a:solidFill>
              <a:ln>
                <a:solidFill>
                  <a:srgbClr val="F83A99"/>
                </a:solidFill>
              </a:ln>
              <a:effectLst/>
              <a:sp3d>
                <a:contourClr>
                  <a:srgbClr val="F83A99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87E4-48E8-BDC6-8D3AC95674A9}"/>
              </c:ext>
            </c:extLst>
          </c:dPt>
          <c:cat>
            <c:numRef>
              <c:f>Data!$J$12:$J$63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Data!$N$12:$N$63</c:f>
              <c:numCache>
                <c:formatCode>0%</c:formatCode>
                <c:ptCount val="52"/>
                <c:pt idx="0">
                  <c:v>0.82</c:v>
                </c:pt>
                <c:pt idx="1">
                  <c:v>0.79</c:v>
                </c:pt>
                <c:pt idx="2">
                  <c:v>0.8</c:v>
                </c:pt>
                <c:pt idx="3">
                  <c:v>0.83</c:v>
                </c:pt>
                <c:pt idx="4">
                  <c:v>0.88</c:v>
                </c:pt>
                <c:pt idx="5">
                  <c:v>0.78</c:v>
                </c:pt>
                <c:pt idx="6">
                  <c:v>0.78</c:v>
                </c:pt>
                <c:pt idx="7">
                  <c:v>0.79</c:v>
                </c:pt>
                <c:pt idx="8">
                  <c:v>0.78</c:v>
                </c:pt>
                <c:pt idx="9">
                  <c:v>0.85</c:v>
                </c:pt>
                <c:pt idx="10">
                  <c:v>0.82</c:v>
                </c:pt>
                <c:pt idx="11">
                  <c:v>0.8</c:v>
                </c:pt>
                <c:pt idx="12">
                  <c:v>0.85</c:v>
                </c:pt>
                <c:pt idx="13">
                  <c:v>0.91</c:v>
                </c:pt>
                <c:pt idx="14">
                  <c:v>0.87</c:v>
                </c:pt>
                <c:pt idx="15">
                  <c:v>0.81</c:v>
                </c:pt>
                <c:pt idx="16">
                  <c:v>0.86</c:v>
                </c:pt>
                <c:pt idx="17">
                  <c:v>0.85</c:v>
                </c:pt>
                <c:pt idx="18">
                  <c:v>0.87</c:v>
                </c:pt>
                <c:pt idx="19">
                  <c:v>0.78</c:v>
                </c:pt>
                <c:pt idx="20">
                  <c:v>0.88</c:v>
                </c:pt>
                <c:pt idx="21">
                  <c:v>0.81</c:v>
                </c:pt>
                <c:pt idx="22">
                  <c:v>0.79</c:v>
                </c:pt>
                <c:pt idx="23">
                  <c:v>0.83</c:v>
                </c:pt>
                <c:pt idx="24">
                  <c:v>0.87</c:v>
                </c:pt>
                <c:pt idx="25">
                  <c:v>0.8</c:v>
                </c:pt>
                <c:pt idx="26">
                  <c:v>0.9</c:v>
                </c:pt>
                <c:pt idx="27">
                  <c:v>0.93</c:v>
                </c:pt>
                <c:pt idx="28">
                  <c:v>0.89</c:v>
                </c:pt>
                <c:pt idx="29">
                  <c:v>0.82</c:v>
                </c:pt>
                <c:pt idx="30">
                  <c:v>0.8</c:v>
                </c:pt>
                <c:pt idx="31">
                  <c:v>0.93</c:v>
                </c:pt>
                <c:pt idx="32">
                  <c:v>0.87</c:v>
                </c:pt>
                <c:pt idx="33">
                  <c:v>0.85</c:v>
                </c:pt>
                <c:pt idx="34">
                  <c:v>0.87</c:v>
                </c:pt>
                <c:pt idx="35">
                  <c:v>0.88</c:v>
                </c:pt>
                <c:pt idx="36">
                  <c:v>0.86</c:v>
                </c:pt>
                <c:pt idx="37">
                  <c:v>0.86</c:v>
                </c:pt>
                <c:pt idx="38">
                  <c:v>0.87</c:v>
                </c:pt>
                <c:pt idx="39">
                  <c:v>0.9</c:v>
                </c:pt>
                <c:pt idx="40">
                  <c:v>0.84</c:v>
                </c:pt>
                <c:pt idx="41">
                  <c:v>0.83</c:v>
                </c:pt>
                <c:pt idx="42">
                  <c:v>0.93</c:v>
                </c:pt>
                <c:pt idx="43">
                  <c:v>0.85</c:v>
                </c:pt>
                <c:pt idx="44">
                  <c:v>0.84</c:v>
                </c:pt>
                <c:pt idx="45">
                  <c:v>0.78</c:v>
                </c:pt>
                <c:pt idx="46">
                  <c:v>0.83</c:v>
                </c:pt>
                <c:pt idx="47">
                  <c:v>0.91</c:v>
                </c:pt>
                <c:pt idx="48">
                  <c:v>0.94</c:v>
                </c:pt>
                <c:pt idx="49">
                  <c:v>0.93</c:v>
                </c:pt>
                <c:pt idx="50">
                  <c:v>0.9</c:v>
                </c:pt>
                <c:pt idx="5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4-48E8-BDC6-8D3AC95674A9}"/>
            </c:ext>
          </c:extLst>
        </c:ser>
        <c:ser>
          <c:idx val="4"/>
          <c:order val="4"/>
          <c:tx>
            <c:strRef>
              <c:f>Data!$O$11</c:f>
              <c:strCache>
                <c:ptCount val="1"/>
                <c:pt idx="0">
                  <c:v>Post Reach</c:v>
                </c:pt>
              </c:strCache>
            </c:strRef>
          </c:tx>
          <c:spPr>
            <a:solidFill>
              <a:srgbClr val="DE0875"/>
            </a:solidFill>
            <a:ln>
              <a:noFill/>
            </a:ln>
            <a:effectLst/>
            <a:sp3d/>
          </c:spPr>
          <c:invertIfNegative val="0"/>
          <c:cat>
            <c:numRef>
              <c:f>Data!$J$12:$J$63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Data!$O$12:$O$63</c:f>
              <c:numCache>
                <c:formatCode>#,##0</c:formatCode>
                <c:ptCount val="52"/>
                <c:pt idx="0">
                  <c:v>8584</c:v>
                </c:pt>
                <c:pt idx="1">
                  <c:v>8234</c:v>
                </c:pt>
                <c:pt idx="2">
                  <c:v>6532</c:v>
                </c:pt>
                <c:pt idx="3">
                  <c:v>7090</c:v>
                </c:pt>
                <c:pt idx="4">
                  <c:v>7337</c:v>
                </c:pt>
                <c:pt idx="5">
                  <c:v>7078</c:v>
                </c:pt>
                <c:pt idx="6">
                  <c:v>7620</c:v>
                </c:pt>
                <c:pt idx="7">
                  <c:v>7739</c:v>
                </c:pt>
                <c:pt idx="8">
                  <c:v>7927</c:v>
                </c:pt>
                <c:pt idx="9">
                  <c:v>6790</c:v>
                </c:pt>
                <c:pt idx="10">
                  <c:v>7320</c:v>
                </c:pt>
                <c:pt idx="11">
                  <c:v>8175</c:v>
                </c:pt>
                <c:pt idx="12">
                  <c:v>9219</c:v>
                </c:pt>
                <c:pt idx="13">
                  <c:v>7025</c:v>
                </c:pt>
                <c:pt idx="14">
                  <c:v>5613</c:v>
                </c:pt>
                <c:pt idx="15">
                  <c:v>6971</c:v>
                </c:pt>
                <c:pt idx="16">
                  <c:v>6803</c:v>
                </c:pt>
                <c:pt idx="17">
                  <c:v>6011</c:v>
                </c:pt>
                <c:pt idx="18">
                  <c:v>7670</c:v>
                </c:pt>
                <c:pt idx="19">
                  <c:v>7205</c:v>
                </c:pt>
                <c:pt idx="20">
                  <c:v>6299</c:v>
                </c:pt>
                <c:pt idx="21">
                  <c:v>6971</c:v>
                </c:pt>
                <c:pt idx="22">
                  <c:v>6049</c:v>
                </c:pt>
                <c:pt idx="23">
                  <c:v>7860</c:v>
                </c:pt>
                <c:pt idx="24">
                  <c:v>7978</c:v>
                </c:pt>
                <c:pt idx="25">
                  <c:v>7665</c:v>
                </c:pt>
                <c:pt idx="26">
                  <c:v>7524</c:v>
                </c:pt>
                <c:pt idx="27">
                  <c:v>6672</c:v>
                </c:pt>
                <c:pt idx="28">
                  <c:v>6901</c:v>
                </c:pt>
                <c:pt idx="29">
                  <c:v>7572</c:v>
                </c:pt>
                <c:pt idx="30">
                  <c:v>6439</c:v>
                </c:pt>
                <c:pt idx="31">
                  <c:v>6879</c:v>
                </c:pt>
                <c:pt idx="32">
                  <c:v>7251</c:v>
                </c:pt>
                <c:pt idx="33">
                  <c:v>6722</c:v>
                </c:pt>
                <c:pt idx="34">
                  <c:v>5678</c:v>
                </c:pt>
                <c:pt idx="35">
                  <c:v>7270</c:v>
                </c:pt>
                <c:pt idx="36">
                  <c:v>8229</c:v>
                </c:pt>
                <c:pt idx="37">
                  <c:v>7061</c:v>
                </c:pt>
                <c:pt idx="38">
                  <c:v>7232</c:v>
                </c:pt>
                <c:pt idx="39">
                  <c:v>6671</c:v>
                </c:pt>
                <c:pt idx="40">
                  <c:v>7379</c:v>
                </c:pt>
                <c:pt idx="41">
                  <c:v>7691</c:v>
                </c:pt>
                <c:pt idx="42">
                  <c:v>7002</c:v>
                </c:pt>
                <c:pt idx="43">
                  <c:v>6666</c:v>
                </c:pt>
                <c:pt idx="44">
                  <c:v>6040</c:v>
                </c:pt>
                <c:pt idx="45">
                  <c:v>6981</c:v>
                </c:pt>
                <c:pt idx="46">
                  <c:v>6892</c:v>
                </c:pt>
                <c:pt idx="47">
                  <c:v>8714</c:v>
                </c:pt>
                <c:pt idx="48">
                  <c:v>7662</c:v>
                </c:pt>
                <c:pt idx="49">
                  <c:v>6060</c:v>
                </c:pt>
                <c:pt idx="50">
                  <c:v>6021</c:v>
                </c:pt>
                <c:pt idx="51">
                  <c:v>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4-48E8-BDC6-8D3AC95674A9}"/>
            </c:ext>
          </c:extLst>
        </c:ser>
        <c:ser>
          <c:idx val="5"/>
          <c:order val="5"/>
          <c:tx>
            <c:strRef>
              <c:f>Data!$P$11</c:f>
              <c:strCache>
                <c:ptCount val="1"/>
                <c:pt idx="0">
                  <c:v>Likes</c:v>
                </c:pt>
              </c:strCache>
            </c:strRef>
          </c:tx>
          <c:spPr>
            <a:solidFill>
              <a:srgbClr val="DE0875"/>
            </a:solidFill>
            <a:ln>
              <a:noFill/>
            </a:ln>
            <a:effectLst/>
            <a:sp3d/>
          </c:spPr>
          <c:invertIfNegative val="0"/>
          <c:cat>
            <c:numRef>
              <c:f>Data!$J$12:$J$63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Data!$P$12:$P$63</c:f>
              <c:numCache>
                <c:formatCode>#,##0</c:formatCode>
                <c:ptCount val="52"/>
                <c:pt idx="0">
                  <c:v>944</c:v>
                </c:pt>
                <c:pt idx="1">
                  <c:v>1564</c:v>
                </c:pt>
                <c:pt idx="2">
                  <c:v>1110</c:v>
                </c:pt>
                <c:pt idx="3">
                  <c:v>1064</c:v>
                </c:pt>
                <c:pt idx="4">
                  <c:v>1101</c:v>
                </c:pt>
                <c:pt idx="5">
                  <c:v>849</c:v>
                </c:pt>
                <c:pt idx="6">
                  <c:v>914</c:v>
                </c:pt>
                <c:pt idx="7">
                  <c:v>851</c:v>
                </c:pt>
                <c:pt idx="8">
                  <c:v>1110</c:v>
                </c:pt>
                <c:pt idx="9">
                  <c:v>815</c:v>
                </c:pt>
                <c:pt idx="10">
                  <c:v>1098</c:v>
                </c:pt>
                <c:pt idx="11">
                  <c:v>981</c:v>
                </c:pt>
                <c:pt idx="12">
                  <c:v>1659</c:v>
                </c:pt>
                <c:pt idx="13">
                  <c:v>984</c:v>
                </c:pt>
                <c:pt idx="14">
                  <c:v>1010</c:v>
                </c:pt>
                <c:pt idx="15">
                  <c:v>837</c:v>
                </c:pt>
                <c:pt idx="16">
                  <c:v>1225</c:v>
                </c:pt>
                <c:pt idx="17">
                  <c:v>1022</c:v>
                </c:pt>
                <c:pt idx="18">
                  <c:v>920</c:v>
                </c:pt>
                <c:pt idx="19">
                  <c:v>1153</c:v>
                </c:pt>
                <c:pt idx="20">
                  <c:v>756</c:v>
                </c:pt>
                <c:pt idx="21">
                  <c:v>837</c:v>
                </c:pt>
                <c:pt idx="22">
                  <c:v>665</c:v>
                </c:pt>
                <c:pt idx="23">
                  <c:v>1415</c:v>
                </c:pt>
                <c:pt idx="24">
                  <c:v>1276</c:v>
                </c:pt>
                <c:pt idx="25">
                  <c:v>1073</c:v>
                </c:pt>
                <c:pt idx="26">
                  <c:v>1279</c:v>
                </c:pt>
                <c:pt idx="27">
                  <c:v>1268</c:v>
                </c:pt>
                <c:pt idx="28">
                  <c:v>828</c:v>
                </c:pt>
                <c:pt idx="29">
                  <c:v>1212</c:v>
                </c:pt>
                <c:pt idx="30">
                  <c:v>1159</c:v>
                </c:pt>
                <c:pt idx="31">
                  <c:v>1101</c:v>
                </c:pt>
                <c:pt idx="32">
                  <c:v>1378</c:v>
                </c:pt>
                <c:pt idx="33">
                  <c:v>672</c:v>
                </c:pt>
                <c:pt idx="34">
                  <c:v>681</c:v>
                </c:pt>
                <c:pt idx="35">
                  <c:v>872</c:v>
                </c:pt>
                <c:pt idx="36">
                  <c:v>987</c:v>
                </c:pt>
                <c:pt idx="37">
                  <c:v>777</c:v>
                </c:pt>
                <c:pt idx="38">
                  <c:v>1374</c:v>
                </c:pt>
                <c:pt idx="39">
                  <c:v>667</c:v>
                </c:pt>
                <c:pt idx="40">
                  <c:v>1328</c:v>
                </c:pt>
                <c:pt idx="41">
                  <c:v>1231</c:v>
                </c:pt>
                <c:pt idx="42">
                  <c:v>770</c:v>
                </c:pt>
                <c:pt idx="43">
                  <c:v>1267</c:v>
                </c:pt>
                <c:pt idx="44">
                  <c:v>664</c:v>
                </c:pt>
                <c:pt idx="45">
                  <c:v>698</c:v>
                </c:pt>
                <c:pt idx="46">
                  <c:v>1172</c:v>
                </c:pt>
                <c:pt idx="47">
                  <c:v>1656</c:v>
                </c:pt>
                <c:pt idx="48">
                  <c:v>1149</c:v>
                </c:pt>
                <c:pt idx="49">
                  <c:v>606</c:v>
                </c:pt>
                <c:pt idx="50">
                  <c:v>1144</c:v>
                </c:pt>
                <c:pt idx="51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4-48E8-BDC6-8D3AC956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9888"/>
        <c:axId val="28770368"/>
        <c:axId val="0"/>
      </c:bar3DChart>
      <c:catAx>
        <c:axId val="28769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770368"/>
        <c:crosses val="autoZero"/>
        <c:auto val="1"/>
        <c:lblAlgn val="ctr"/>
        <c:lblOffset val="100"/>
        <c:noMultiLvlLbl val="0"/>
      </c:catAx>
      <c:valAx>
        <c:axId val="287703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8769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028169014084511E-3"/>
          <c:y val="0"/>
          <c:w val="0.99119718309859151"/>
          <c:h val="0.963235294117646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Data!$S$11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rgbClr val="7ADDEA"/>
            </a:solidFill>
            <a:ln>
              <a:noFill/>
            </a:ln>
            <a:effectLst/>
            <a:sp3d/>
          </c:spPr>
          <c:invertIfNegative val="0"/>
          <c:cat>
            <c:numRef>
              <c:f>Data!$R$12:$R$63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Data!$S$12:$S$63</c:f>
              <c:numCache>
                <c:formatCode>#,##0</c:formatCode>
                <c:ptCount val="52"/>
                <c:pt idx="0">
                  <c:v>12138</c:v>
                </c:pt>
                <c:pt idx="1">
                  <c:v>10642</c:v>
                </c:pt>
                <c:pt idx="2">
                  <c:v>12250</c:v>
                </c:pt>
                <c:pt idx="3">
                  <c:v>12090</c:v>
                </c:pt>
                <c:pt idx="4">
                  <c:v>10840</c:v>
                </c:pt>
                <c:pt idx="5">
                  <c:v>11802</c:v>
                </c:pt>
                <c:pt idx="6">
                  <c:v>9120</c:v>
                </c:pt>
                <c:pt idx="7">
                  <c:v>14520</c:v>
                </c:pt>
                <c:pt idx="8">
                  <c:v>10324</c:v>
                </c:pt>
                <c:pt idx="9">
                  <c:v>13580</c:v>
                </c:pt>
                <c:pt idx="10">
                  <c:v>9923</c:v>
                </c:pt>
                <c:pt idx="11">
                  <c:v>10742</c:v>
                </c:pt>
                <c:pt idx="12">
                  <c:v>11150</c:v>
                </c:pt>
                <c:pt idx="13">
                  <c:v>11453</c:v>
                </c:pt>
                <c:pt idx="14">
                  <c:v>8437</c:v>
                </c:pt>
                <c:pt idx="15">
                  <c:v>10226</c:v>
                </c:pt>
                <c:pt idx="16">
                  <c:v>10704</c:v>
                </c:pt>
                <c:pt idx="17">
                  <c:v>10381</c:v>
                </c:pt>
                <c:pt idx="18">
                  <c:v>11930</c:v>
                </c:pt>
                <c:pt idx="19">
                  <c:v>12510</c:v>
                </c:pt>
                <c:pt idx="20">
                  <c:v>10815</c:v>
                </c:pt>
                <c:pt idx="21">
                  <c:v>11020</c:v>
                </c:pt>
                <c:pt idx="22">
                  <c:v>10264</c:v>
                </c:pt>
                <c:pt idx="23">
                  <c:v>14445</c:v>
                </c:pt>
                <c:pt idx="24">
                  <c:v>11965</c:v>
                </c:pt>
                <c:pt idx="25">
                  <c:v>10519</c:v>
                </c:pt>
                <c:pt idx="26">
                  <c:v>10853</c:v>
                </c:pt>
                <c:pt idx="27">
                  <c:v>9244</c:v>
                </c:pt>
                <c:pt idx="28">
                  <c:v>12520</c:v>
                </c:pt>
                <c:pt idx="29">
                  <c:v>10467</c:v>
                </c:pt>
                <c:pt idx="30">
                  <c:v>10222</c:v>
                </c:pt>
                <c:pt idx="31">
                  <c:v>11013</c:v>
                </c:pt>
                <c:pt idx="32">
                  <c:v>10576</c:v>
                </c:pt>
                <c:pt idx="33">
                  <c:v>10525</c:v>
                </c:pt>
                <c:pt idx="34">
                  <c:v>11200</c:v>
                </c:pt>
                <c:pt idx="35">
                  <c:v>11042</c:v>
                </c:pt>
                <c:pt idx="36">
                  <c:v>9770</c:v>
                </c:pt>
                <c:pt idx="37">
                  <c:v>11608</c:v>
                </c:pt>
                <c:pt idx="38">
                  <c:v>9958</c:v>
                </c:pt>
                <c:pt idx="39">
                  <c:v>8253</c:v>
                </c:pt>
                <c:pt idx="40">
                  <c:v>13255</c:v>
                </c:pt>
                <c:pt idx="41">
                  <c:v>11850</c:v>
                </c:pt>
                <c:pt idx="42">
                  <c:v>12962</c:v>
                </c:pt>
                <c:pt idx="43">
                  <c:v>14118</c:v>
                </c:pt>
                <c:pt idx="44">
                  <c:v>13056</c:v>
                </c:pt>
                <c:pt idx="45">
                  <c:v>15399</c:v>
                </c:pt>
                <c:pt idx="46">
                  <c:v>14359</c:v>
                </c:pt>
                <c:pt idx="47">
                  <c:v>13800</c:v>
                </c:pt>
                <c:pt idx="48">
                  <c:v>15299</c:v>
                </c:pt>
                <c:pt idx="49">
                  <c:v>16520</c:v>
                </c:pt>
                <c:pt idx="50">
                  <c:v>15290</c:v>
                </c:pt>
                <c:pt idx="51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F-4E7D-9B21-BADAE346CAD6}"/>
            </c:ext>
          </c:extLst>
        </c:ser>
        <c:ser>
          <c:idx val="1"/>
          <c:order val="1"/>
          <c:tx>
            <c:strRef>
              <c:f>Data!$T$11</c:f>
              <c:strCache>
                <c:ptCount val="1"/>
                <c:pt idx="0">
                  <c:v>Engagement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Data!$R$12:$R$63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Data!$T$12:$T$63</c:f>
              <c:numCache>
                <c:formatCode>0.00%</c:formatCode>
                <c:ptCount val="52"/>
                <c:pt idx="0">
                  <c:v>3.9100000000000003E-2</c:v>
                </c:pt>
                <c:pt idx="1">
                  <c:v>2.52E-2</c:v>
                </c:pt>
                <c:pt idx="2">
                  <c:v>1.0999999999999999E-2</c:v>
                </c:pt>
                <c:pt idx="3">
                  <c:v>3.4599999999999999E-2</c:v>
                </c:pt>
                <c:pt idx="4">
                  <c:v>2.41E-2</c:v>
                </c:pt>
                <c:pt idx="5">
                  <c:v>2.1999999999999999E-2</c:v>
                </c:pt>
                <c:pt idx="6">
                  <c:v>2.4400000000000002E-2</c:v>
                </c:pt>
                <c:pt idx="7">
                  <c:v>2.0199999999999999E-2</c:v>
                </c:pt>
                <c:pt idx="8">
                  <c:v>2.8299999999999999E-2</c:v>
                </c:pt>
                <c:pt idx="9">
                  <c:v>2.3300000000000001E-2</c:v>
                </c:pt>
                <c:pt idx="10">
                  <c:v>8.0999999999999996E-3</c:v>
                </c:pt>
                <c:pt idx="11">
                  <c:v>2.2100000000000002E-2</c:v>
                </c:pt>
                <c:pt idx="12">
                  <c:v>2.8199999999999999E-2</c:v>
                </c:pt>
                <c:pt idx="13">
                  <c:v>3.39E-2</c:v>
                </c:pt>
                <c:pt idx="14">
                  <c:v>1.7899999999999999E-2</c:v>
                </c:pt>
                <c:pt idx="15">
                  <c:v>2.52E-2</c:v>
                </c:pt>
                <c:pt idx="16">
                  <c:v>1.7600000000000001E-2</c:v>
                </c:pt>
                <c:pt idx="17">
                  <c:v>1.2999999999999999E-2</c:v>
                </c:pt>
                <c:pt idx="18">
                  <c:v>3.5299999999999998E-2</c:v>
                </c:pt>
                <c:pt idx="19">
                  <c:v>3.1300000000000001E-2</c:v>
                </c:pt>
                <c:pt idx="20">
                  <c:v>1.7399999999999999E-2</c:v>
                </c:pt>
                <c:pt idx="21">
                  <c:v>4.2799999999999998E-2</c:v>
                </c:pt>
                <c:pt idx="22">
                  <c:v>1.6199999999999999E-2</c:v>
                </c:pt>
                <c:pt idx="23">
                  <c:v>3.5099999999999999E-2</c:v>
                </c:pt>
                <c:pt idx="24">
                  <c:v>1.2999999999999999E-2</c:v>
                </c:pt>
                <c:pt idx="25">
                  <c:v>3.8600000000000002E-2</c:v>
                </c:pt>
                <c:pt idx="26">
                  <c:v>1.03E-2</c:v>
                </c:pt>
                <c:pt idx="27">
                  <c:v>2.5000000000000001E-2</c:v>
                </c:pt>
                <c:pt idx="28">
                  <c:v>2.4500000000000001E-2</c:v>
                </c:pt>
                <c:pt idx="29">
                  <c:v>1.6E-2</c:v>
                </c:pt>
                <c:pt idx="30">
                  <c:v>8.5000000000000006E-3</c:v>
                </c:pt>
                <c:pt idx="31">
                  <c:v>1.34E-2</c:v>
                </c:pt>
                <c:pt idx="32">
                  <c:v>4.4299999999999999E-2</c:v>
                </c:pt>
                <c:pt idx="33">
                  <c:v>8.5000000000000006E-3</c:v>
                </c:pt>
                <c:pt idx="34">
                  <c:v>1.6500000000000001E-2</c:v>
                </c:pt>
                <c:pt idx="35">
                  <c:v>2.86E-2</c:v>
                </c:pt>
                <c:pt idx="36">
                  <c:v>2.53E-2</c:v>
                </c:pt>
                <c:pt idx="37">
                  <c:v>1.9800000000000002E-2</c:v>
                </c:pt>
                <c:pt idx="38">
                  <c:v>3.39E-2</c:v>
                </c:pt>
                <c:pt idx="39">
                  <c:v>2.63E-2</c:v>
                </c:pt>
                <c:pt idx="40">
                  <c:v>1.46E-2</c:v>
                </c:pt>
                <c:pt idx="41">
                  <c:v>1.83E-2</c:v>
                </c:pt>
                <c:pt idx="42">
                  <c:v>2.2100000000000002E-2</c:v>
                </c:pt>
                <c:pt idx="43">
                  <c:v>1.6299999999999999E-2</c:v>
                </c:pt>
                <c:pt idx="44">
                  <c:v>0.03</c:v>
                </c:pt>
                <c:pt idx="45">
                  <c:v>4.4200000000000003E-2</c:v>
                </c:pt>
                <c:pt idx="46">
                  <c:v>1.5299999999999999E-2</c:v>
                </c:pt>
                <c:pt idx="47">
                  <c:v>3.2000000000000001E-2</c:v>
                </c:pt>
                <c:pt idx="48">
                  <c:v>2.4799999999999999E-2</c:v>
                </c:pt>
                <c:pt idx="49">
                  <c:v>3.0200000000000001E-2</c:v>
                </c:pt>
                <c:pt idx="50">
                  <c:v>1.3299999999999999E-2</c:v>
                </c:pt>
                <c:pt idx="51">
                  <c:v>1.7500000000000002E-2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F-4E7D-9B21-BADAE346CAD6}"/>
            </c:ext>
          </c:extLst>
        </c:ser>
        <c:ser>
          <c:idx val="2"/>
          <c:order val="2"/>
          <c:tx>
            <c:strRef>
              <c:f>Data!$U$11</c:f>
              <c:strCache>
                <c:ptCount val="1"/>
                <c:pt idx="0">
                  <c:v>Audience Growth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Data!$R$12:$R$63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Data!$U$12:$U$63</c:f>
              <c:numCache>
                <c:formatCode>#,##0</c:formatCode>
                <c:ptCount val="52"/>
                <c:pt idx="0">
                  <c:v>23</c:v>
                </c:pt>
                <c:pt idx="1">
                  <c:v>30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34</c:v>
                </c:pt>
                <c:pt idx="6">
                  <c:v>18</c:v>
                </c:pt>
                <c:pt idx="7">
                  <c:v>15</c:v>
                </c:pt>
                <c:pt idx="8">
                  <c:v>27</c:v>
                </c:pt>
                <c:pt idx="9">
                  <c:v>18</c:v>
                </c:pt>
                <c:pt idx="10">
                  <c:v>35</c:v>
                </c:pt>
                <c:pt idx="11">
                  <c:v>33</c:v>
                </c:pt>
                <c:pt idx="12">
                  <c:v>24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36</c:v>
                </c:pt>
                <c:pt idx="17">
                  <c:v>15</c:v>
                </c:pt>
                <c:pt idx="18">
                  <c:v>22</c:v>
                </c:pt>
                <c:pt idx="19">
                  <c:v>29</c:v>
                </c:pt>
                <c:pt idx="20">
                  <c:v>10</c:v>
                </c:pt>
                <c:pt idx="21">
                  <c:v>18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9</c:v>
                </c:pt>
                <c:pt idx="30">
                  <c:v>34</c:v>
                </c:pt>
                <c:pt idx="31">
                  <c:v>23</c:v>
                </c:pt>
                <c:pt idx="32">
                  <c:v>29</c:v>
                </c:pt>
                <c:pt idx="33">
                  <c:v>13</c:v>
                </c:pt>
                <c:pt idx="34">
                  <c:v>26</c:v>
                </c:pt>
                <c:pt idx="35">
                  <c:v>22</c:v>
                </c:pt>
                <c:pt idx="36">
                  <c:v>10</c:v>
                </c:pt>
                <c:pt idx="37">
                  <c:v>16</c:v>
                </c:pt>
                <c:pt idx="38">
                  <c:v>29</c:v>
                </c:pt>
                <c:pt idx="39">
                  <c:v>27</c:v>
                </c:pt>
                <c:pt idx="40">
                  <c:v>20</c:v>
                </c:pt>
                <c:pt idx="41">
                  <c:v>12</c:v>
                </c:pt>
                <c:pt idx="42">
                  <c:v>16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36</c:v>
                </c:pt>
                <c:pt idx="47">
                  <c:v>34</c:v>
                </c:pt>
                <c:pt idx="48">
                  <c:v>23</c:v>
                </c:pt>
                <c:pt idx="49">
                  <c:v>26</c:v>
                </c:pt>
                <c:pt idx="50">
                  <c:v>28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F-4E7D-9B21-BADAE346CAD6}"/>
            </c:ext>
          </c:extLst>
        </c:ser>
        <c:ser>
          <c:idx val="3"/>
          <c:order val="3"/>
          <c:tx>
            <c:strRef>
              <c:f>Data!$V$11</c:f>
              <c:strCache>
                <c:ptCount val="1"/>
                <c:pt idx="0">
                  <c:v>Response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Data!$R$12:$R$63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Data!$V$12:$V$63</c:f>
              <c:numCache>
                <c:formatCode>0%</c:formatCode>
                <c:ptCount val="52"/>
                <c:pt idx="0">
                  <c:v>0.82</c:v>
                </c:pt>
                <c:pt idx="1">
                  <c:v>0.91</c:v>
                </c:pt>
                <c:pt idx="2">
                  <c:v>0.8</c:v>
                </c:pt>
                <c:pt idx="3">
                  <c:v>0.83</c:v>
                </c:pt>
                <c:pt idx="4">
                  <c:v>0.88</c:v>
                </c:pt>
                <c:pt idx="5">
                  <c:v>0.78</c:v>
                </c:pt>
                <c:pt idx="6">
                  <c:v>0.82</c:v>
                </c:pt>
                <c:pt idx="7">
                  <c:v>0.79</c:v>
                </c:pt>
                <c:pt idx="8">
                  <c:v>0.92</c:v>
                </c:pt>
                <c:pt idx="9">
                  <c:v>0.79</c:v>
                </c:pt>
                <c:pt idx="10">
                  <c:v>0.82</c:v>
                </c:pt>
                <c:pt idx="11">
                  <c:v>0.8</c:v>
                </c:pt>
                <c:pt idx="12">
                  <c:v>0.85</c:v>
                </c:pt>
                <c:pt idx="13">
                  <c:v>0.88</c:v>
                </c:pt>
                <c:pt idx="14">
                  <c:v>0.87</c:v>
                </c:pt>
                <c:pt idx="15">
                  <c:v>0.78</c:v>
                </c:pt>
                <c:pt idx="16">
                  <c:v>0.86</c:v>
                </c:pt>
                <c:pt idx="17">
                  <c:v>0.85</c:v>
                </c:pt>
                <c:pt idx="18">
                  <c:v>0.87</c:v>
                </c:pt>
                <c:pt idx="19">
                  <c:v>0.78</c:v>
                </c:pt>
                <c:pt idx="20">
                  <c:v>0.86</c:v>
                </c:pt>
                <c:pt idx="21">
                  <c:v>0.81</c:v>
                </c:pt>
                <c:pt idx="22">
                  <c:v>0.79</c:v>
                </c:pt>
                <c:pt idx="23">
                  <c:v>0.83</c:v>
                </c:pt>
                <c:pt idx="24">
                  <c:v>0.87</c:v>
                </c:pt>
                <c:pt idx="25">
                  <c:v>0.8</c:v>
                </c:pt>
                <c:pt idx="26">
                  <c:v>0.9</c:v>
                </c:pt>
                <c:pt idx="27">
                  <c:v>0.93</c:v>
                </c:pt>
                <c:pt idx="28">
                  <c:v>0.89</c:v>
                </c:pt>
                <c:pt idx="29">
                  <c:v>0.79</c:v>
                </c:pt>
                <c:pt idx="30">
                  <c:v>0.84</c:v>
                </c:pt>
                <c:pt idx="31">
                  <c:v>0.92</c:v>
                </c:pt>
                <c:pt idx="32">
                  <c:v>0.87</c:v>
                </c:pt>
                <c:pt idx="33">
                  <c:v>0.79</c:v>
                </c:pt>
                <c:pt idx="34">
                  <c:v>0.87</c:v>
                </c:pt>
                <c:pt idx="35">
                  <c:v>0.88</c:v>
                </c:pt>
                <c:pt idx="36">
                  <c:v>0.86</c:v>
                </c:pt>
                <c:pt idx="37">
                  <c:v>0.86</c:v>
                </c:pt>
                <c:pt idx="38">
                  <c:v>0.88</c:v>
                </c:pt>
                <c:pt idx="39">
                  <c:v>0.9</c:v>
                </c:pt>
                <c:pt idx="40">
                  <c:v>0.84</c:v>
                </c:pt>
                <c:pt idx="41">
                  <c:v>0.83</c:v>
                </c:pt>
                <c:pt idx="42">
                  <c:v>0.87</c:v>
                </c:pt>
                <c:pt idx="43">
                  <c:v>0.85</c:v>
                </c:pt>
                <c:pt idx="44">
                  <c:v>0.84</c:v>
                </c:pt>
                <c:pt idx="45">
                  <c:v>0.78</c:v>
                </c:pt>
                <c:pt idx="46">
                  <c:v>0.78</c:v>
                </c:pt>
                <c:pt idx="47">
                  <c:v>0.91</c:v>
                </c:pt>
                <c:pt idx="48">
                  <c:v>0.91</c:v>
                </c:pt>
                <c:pt idx="49">
                  <c:v>0.93</c:v>
                </c:pt>
                <c:pt idx="50">
                  <c:v>0.96</c:v>
                </c:pt>
                <c:pt idx="5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F-4E7D-9B21-BADAE346CAD6}"/>
            </c:ext>
          </c:extLst>
        </c:ser>
        <c:ser>
          <c:idx val="4"/>
          <c:order val="4"/>
          <c:tx>
            <c:strRef>
              <c:f>Data!$W$11</c:f>
              <c:strCache>
                <c:ptCount val="1"/>
                <c:pt idx="0">
                  <c:v>Post Reach</c:v>
                </c:pt>
              </c:strCache>
            </c:strRef>
          </c:tx>
          <c:spPr>
            <a:solidFill>
              <a:srgbClr val="7ADDEA"/>
            </a:solidFill>
            <a:ln>
              <a:noFill/>
            </a:ln>
            <a:effectLst/>
            <a:sp3d/>
          </c:spPr>
          <c:invertIfNegative val="0"/>
          <c:cat>
            <c:numRef>
              <c:f>Data!$R$12:$R$63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Data!$W$12:$W$63</c:f>
              <c:numCache>
                <c:formatCode>#,##0</c:formatCode>
                <c:ptCount val="52"/>
                <c:pt idx="0">
                  <c:v>10387</c:v>
                </c:pt>
                <c:pt idx="1">
                  <c:v>9551</c:v>
                </c:pt>
                <c:pt idx="2">
                  <c:v>7838</c:v>
                </c:pt>
                <c:pt idx="3">
                  <c:v>8224</c:v>
                </c:pt>
                <c:pt idx="4">
                  <c:v>8951</c:v>
                </c:pt>
                <c:pt idx="5">
                  <c:v>7998</c:v>
                </c:pt>
                <c:pt idx="6">
                  <c:v>8077</c:v>
                </c:pt>
                <c:pt idx="7">
                  <c:v>8126</c:v>
                </c:pt>
                <c:pt idx="8">
                  <c:v>8878</c:v>
                </c:pt>
                <c:pt idx="9">
                  <c:v>7537</c:v>
                </c:pt>
                <c:pt idx="10">
                  <c:v>7832</c:v>
                </c:pt>
                <c:pt idx="11">
                  <c:v>9974</c:v>
                </c:pt>
                <c:pt idx="12">
                  <c:v>11155</c:v>
                </c:pt>
                <c:pt idx="13">
                  <c:v>7306</c:v>
                </c:pt>
                <c:pt idx="14">
                  <c:v>6455</c:v>
                </c:pt>
                <c:pt idx="15">
                  <c:v>7529</c:v>
                </c:pt>
                <c:pt idx="16">
                  <c:v>8028</c:v>
                </c:pt>
                <c:pt idx="17">
                  <c:v>6312</c:v>
                </c:pt>
                <c:pt idx="18">
                  <c:v>8514</c:v>
                </c:pt>
                <c:pt idx="19">
                  <c:v>7637</c:v>
                </c:pt>
                <c:pt idx="20">
                  <c:v>7244</c:v>
                </c:pt>
                <c:pt idx="21">
                  <c:v>7598</c:v>
                </c:pt>
                <c:pt idx="22">
                  <c:v>6896</c:v>
                </c:pt>
                <c:pt idx="23">
                  <c:v>8174</c:v>
                </c:pt>
                <c:pt idx="24">
                  <c:v>8536</c:v>
                </c:pt>
                <c:pt idx="25">
                  <c:v>8738</c:v>
                </c:pt>
                <c:pt idx="26">
                  <c:v>9179</c:v>
                </c:pt>
                <c:pt idx="27">
                  <c:v>7539</c:v>
                </c:pt>
                <c:pt idx="28">
                  <c:v>8419</c:v>
                </c:pt>
                <c:pt idx="29">
                  <c:v>8708</c:v>
                </c:pt>
                <c:pt idx="30">
                  <c:v>7340</c:v>
                </c:pt>
                <c:pt idx="31">
                  <c:v>7154</c:v>
                </c:pt>
                <c:pt idx="32">
                  <c:v>8484</c:v>
                </c:pt>
                <c:pt idx="33">
                  <c:v>7260</c:v>
                </c:pt>
                <c:pt idx="34">
                  <c:v>6075</c:v>
                </c:pt>
                <c:pt idx="35">
                  <c:v>8651</c:v>
                </c:pt>
                <c:pt idx="36">
                  <c:v>9793</c:v>
                </c:pt>
                <c:pt idx="37">
                  <c:v>7626</c:v>
                </c:pt>
                <c:pt idx="38">
                  <c:v>8823</c:v>
                </c:pt>
                <c:pt idx="39">
                  <c:v>6938</c:v>
                </c:pt>
                <c:pt idx="40">
                  <c:v>7822</c:v>
                </c:pt>
                <c:pt idx="41">
                  <c:v>9075</c:v>
                </c:pt>
                <c:pt idx="42">
                  <c:v>7772</c:v>
                </c:pt>
                <c:pt idx="43">
                  <c:v>7266</c:v>
                </c:pt>
                <c:pt idx="44">
                  <c:v>8580</c:v>
                </c:pt>
                <c:pt idx="45">
                  <c:v>8307</c:v>
                </c:pt>
                <c:pt idx="46">
                  <c:v>9560</c:v>
                </c:pt>
                <c:pt idx="47">
                  <c:v>10631</c:v>
                </c:pt>
                <c:pt idx="48">
                  <c:v>9520</c:v>
                </c:pt>
                <c:pt idx="49">
                  <c:v>9000</c:v>
                </c:pt>
                <c:pt idx="50">
                  <c:v>9250</c:v>
                </c:pt>
                <c:pt idx="51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2F-4E7D-9B21-BADAE346CAD6}"/>
            </c:ext>
          </c:extLst>
        </c:ser>
        <c:ser>
          <c:idx val="5"/>
          <c:order val="5"/>
          <c:tx>
            <c:strRef>
              <c:f>Data!$X$11</c:f>
              <c:strCache>
                <c:ptCount val="1"/>
                <c:pt idx="0">
                  <c:v>Likes</c:v>
                </c:pt>
              </c:strCache>
            </c:strRef>
          </c:tx>
          <c:spPr>
            <a:solidFill>
              <a:srgbClr val="7ADDEA"/>
            </a:solidFill>
            <a:ln>
              <a:noFill/>
            </a:ln>
            <a:effectLst/>
            <a:sp3d/>
          </c:spPr>
          <c:invertIfNegative val="0"/>
          <c:cat>
            <c:numRef>
              <c:f>Data!$R$12:$R$63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Data!$X$12:$X$63</c:f>
              <c:numCache>
                <c:formatCode>#,##0</c:formatCode>
                <c:ptCount val="52"/>
                <c:pt idx="0">
                  <c:v>1150</c:v>
                </c:pt>
                <c:pt idx="1">
                  <c:v>1439</c:v>
                </c:pt>
                <c:pt idx="2">
                  <c:v>1232</c:v>
                </c:pt>
                <c:pt idx="3">
                  <c:v>1032</c:v>
                </c:pt>
                <c:pt idx="4">
                  <c:v>1387</c:v>
                </c:pt>
                <c:pt idx="5">
                  <c:v>1044</c:v>
                </c:pt>
                <c:pt idx="6">
                  <c:v>1197</c:v>
                </c:pt>
                <c:pt idx="7">
                  <c:v>800</c:v>
                </c:pt>
                <c:pt idx="8">
                  <c:v>1421</c:v>
                </c:pt>
                <c:pt idx="9">
                  <c:v>1000</c:v>
                </c:pt>
                <c:pt idx="10">
                  <c:v>1318</c:v>
                </c:pt>
                <c:pt idx="11">
                  <c:v>1177</c:v>
                </c:pt>
                <c:pt idx="12">
                  <c:v>1576</c:v>
                </c:pt>
                <c:pt idx="13">
                  <c:v>1191</c:v>
                </c:pt>
                <c:pt idx="14">
                  <c:v>1212</c:v>
                </c:pt>
                <c:pt idx="15">
                  <c:v>1096</c:v>
                </c:pt>
                <c:pt idx="16">
                  <c:v>1335</c:v>
                </c:pt>
                <c:pt idx="17">
                  <c:v>1022</c:v>
                </c:pt>
                <c:pt idx="18">
                  <c:v>1205</c:v>
                </c:pt>
                <c:pt idx="19">
                  <c:v>1211</c:v>
                </c:pt>
                <c:pt idx="20">
                  <c:v>1052</c:v>
                </c:pt>
                <c:pt idx="21">
                  <c:v>1063</c:v>
                </c:pt>
                <c:pt idx="22">
                  <c:v>685</c:v>
                </c:pt>
                <c:pt idx="23">
                  <c:v>1599</c:v>
                </c:pt>
                <c:pt idx="24">
                  <c:v>1646</c:v>
                </c:pt>
                <c:pt idx="25">
                  <c:v>1255</c:v>
                </c:pt>
                <c:pt idx="26">
                  <c:v>1522</c:v>
                </c:pt>
                <c:pt idx="27">
                  <c:v>1572</c:v>
                </c:pt>
                <c:pt idx="28">
                  <c:v>770</c:v>
                </c:pt>
                <c:pt idx="29">
                  <c:v>1442</c:v>
                </c:pt>
                <c:pt idx="30">
                  <c:v>1182</c:v>
                </c:pt>
                <c:pt idx="31">
                  <c:v>1057</c:v>
                </c:pt>
                <c:pt idx="32">
                  <c:v>1350</c:v>
                </c:pt>
                <c:pt idx="33">
                  <c:v>759</c:v>
                </c:pt>
                <c:pt idx="34">
                  <c:v>1052</c:v>
                </c:pt>
                <c:pt idx="35">
                  <c:v>811</c:v>
                </c:pt>
                <c:pt idx="36">
                  <c:v>1135</c:v>
                </c:pt>
                <c:pt idx="37">
                  <c:v>870</c:v>
                </c:pt>
                <c:pt idx="38">
                  <c:v>1704</c:v>
                </c:pt>
                <c:pt idx="39">
                  <c:v>647</c:v>
                </c:pt>
                <c:pt idx="40">
                  <c:v>1248</c:v>
                </c:pt>
                <c:pt idx="41">
                  <c:v>1293</c:v>
                </c:pt>
                <c:pt idx="42">
                  <c:v>855</c:v>
                </c:pt>
                <c:pt idx="43">
                  <c:v>1432</c:v>
                </c:pt>
                <c:pt idx="44">
                  <c:v>1200</c:v>
                </c:pt>
                <c:pt idx="45">
                  <c:v>1085</c:v>
                </c:pt>
                <c:pt idx="46">
                  <c:v>1488</c:v>
                </c:pt>
                <c:pt idx="47">
                  <c:v>1623</c:v>
                </c:pt>
                <c:pt idx="48">
                  <c:v>1287</c:v>
                </c:pt>
                <c:pt idx="49">
                  <c:v>1100</c:v>
                </c:pt>
                <c:pt idx="50">
                  <c:v>1361</c:v>
                </c:pt>
                <c:pt idx="51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2F-4E7D-9B21-BADAE346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82368"/>
        <c:axId val="41500608"/>
        <c:axId val="0"/>
      </c:bar3DChart>
      <c:catAx>
        <c:axId val="41482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500608"/>
        <c:crosses val="autoZero"/>
        <c:auto val="1"/>
        <c:lblAlgn val="ctr"/>
        <c:lblOffset val="100"/>
        <c:noMultiLvlLbl val="0"/>
      </c:catAx>
      <c:valAx>
        <c:axId val="415006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1482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005635743135354E-3"/>
          <c:y val="6.4538503706116131E-3"/>
          <c:w val="0.99018009867258516"/>
          <c:h val="0.9281636883815338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Data!$AC$11</c:f>
              <c:strCache>
                <c:ptCount val="1"/>
                <c:pt idx="0">
                  <c:v>Audience Growth Rate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val>
            <c:numRef>
              <c:f>Data!$AC$12:$AC$63</c:f>
              <c:numCache>
                <c:formatCode>#,##0</c:formatCode>
                <c:ptCount val="52"/>
                <c:pt idx="0">
                  <c:v>27</c:v>
                </c:pt>
                <c:pt idx="1">
                  <c:v>33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35</c:v>
                </c:pt>
                <c:pt idx="6">
                  <c:v>21</c:v>
                </c:pt>
                <c:pt idx="7">
                  <c:v>16</c:v>
                </c:pt>
                <c:pt idx="8">
                  <c:v>28</c:v>
                </c:pt>
                <c:pt idx="9">
                  <c:v>19</c:v>
                </c:pt>
                <c:pt idx="10">
                  <c:v>35</c:v>
                </c:pt>
                <c:pt idx="11">
                  <c:v>36</c:v>
                </c:pt>
                <c:pt idx="12">
                  <c:v>25</c:v>
                </c:pt>
                <c:pt idx="13">
                  <c:v>31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15</c:v>
                </c:pt>
                <c:pt idx="18">
                  <c:v>22</c:v>
                </c:pt>
                <c:pt idx="19">
                  <c:v>35</c:v>
                </c:pt>
                <c:pt idx="20">
                  <c:v>12</c:v>
                </c:pt>
                <c:pt idx="21">
                  <c:v>19</c:v>
                </c:pt>
                <c:pt idx="22">
                  <c:v>39</c:v>
                </c:pt>
                <c:pt idx="23">
                  <c:v>29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11</c:v>
                </c:pt>
                <c:pt idx="30">
                  <c:v>35</c:v>
                </c:pt>
                <c:pt idx="31">
                  <c:v>24</c:v>
                </c:pt>
                <c:pt idx="32">
                  <c:v>29</c:v>
                </c:pt>
                <c:pt idx="33">
                  <c:v>16</c:v>
                </c:pt>
                <c:pt idx="34">
                  <c:v>31</c:v>
                </c:pt>
                <c:pt idx="35">
                  <c:v>22</c:v>
                </c:pt>
                <c:pt idx="36">
                  <c:v>11</c:v>
                </c:pt>
                <c:pt idx="37">
                  <c:v>19</c:v>
                </c:pt>
                <c:pt idx="38">
                  <c:v>34</c:v>
                </c:pt>
                <c:pt idx="39">
                  <c:v>31</c:v>
                </c:pt>
                <c:pt idx="40">
                  <c:v>22</c:v>
                </c:pt>
                <c:pt idx="41">
                  <c:v>13</c:v>
                </c:pt>
                <c:pt idx="42">
                  <c:v>18</c:v>
                </c:pt>
                <c:pt idx="43">
                  <c:v>28</c:v>
                </c:pt>
                <c:pt idx="44">
                  <c:v>27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7-42E4-BC7D-B108D2CE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37760"/>
        <c:axId val="19224800"/>
        <c:axId val="0"/>
      </c:bar3DChart>
      <c:catAx>
        <c:axId val="19237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9224800"/>
        <c:crosses val="autoZero"/>
        <c:auto val="1"/>
        <c:lblAlgn val="ctr"/>
        <c:lblOffset val="100"/>
        <c:noMultiLvlLbl val="0"/>
      </c:catAx>
      <c:valAx>
        <c:axId val="192248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2377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4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5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10" Type="http://schemas.openxmlformats.org/officeDocument/2006/relationships/chart" Target="../charts/chart6.xml"/><Relationship Id="rId4" Type="http://schemas.openxmlformats.org/officeDocument/2006/relationships/image" Target="../media/image3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80683</xdr:colOff>
      <xdr:row>9</xdr:row>
      <xdr:rowOff>44823</xdr:rowOff>
    </xdr:from>
    <xdr:to>
      <xdr:col>17</xdr:col>
      <xdr:colOff>512683</xdr:colOff>
      <xdr:row>9</xdr:row>
      <xdr:rowOff>476823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9930" y="1649505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9</xdr:col>
      <xdr:colOff>99392</xdr:colOff>
      <xdr:row>9</xdr:row>
      <xdr:rowOff>33130</xdr:rowOff>
    </xdr:from>
    <xdr:to>
      <xdr:col>9</xdr:col>
      <xdr:colOff>531392</xdr:colOff>
      <xdr:row>9</xdr:row>
      <xdr:rowOff>465130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122" y="1683026"/>
          <a:ext cx="432000" cy="432000"/>
        </a:xfrm>
        <a:prstGeom prst="rect">
          <a:avLst/>
        </a:prstGeom>
      </xdr:spPr>
    </xdr:pic>
    <xdr:clientData/>
  </xdr:twoCellAnchor>
  <xdr:twoCellAnchor>
    <xdr:from>
      <xdr:col>41</xdr:col>
      <xdr:colOff>678263</xdr:colOff>
      <xdr:row>12</xdr:row>
      <xdr:rowOff>135652</xdr:rowOff>
    </xdr:from>
    <xdr:to>
      <xdr:col>49</xdr:col>
      <xdr:colOff>284703</xdr:colOff>
      <xdr:row>29</xdr:row>
      <xdr:rowOff>31819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EF871-3923-2060-8113-6012E6AD1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441998</xdr:colOff>
      <xdr:row>9</xdr:row>
      <xdr:rowOff>449619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8B2D00-31D6-C642-A521-B547EBD32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275" y="1641231"/>
          <a:ext cx="441998" cy="449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108857</xdr:colOff>
      <xdr:row>6</xdr:row>
      <xdr:rowOff>175260</xdr:rowOff>
    </xdr:from>
    <xdr:to>
      <xdr:col>21</xdr:col>
      <xdr:colOff>478970</xdr:colOff>
      <xdr:row>23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0EC476-BB06-40DD-9C0D-2499FE7E5F04}"/>
            </a:ext>
          </a:extLst>
        </xdr:cNvPr>
        <xdr:cNvSpPr txBox="1"/>
      </xdr:nvSpPr>
      <xdr:spPr>
        <a:xfrm>
          <a:off x="718457" y="1285603"/>
          <a:ext cx="12562113" cy="3008811"/>
        </a:xfrm>
        <a:prstGeom prst="roundRect">
          <a:avLst/>
        </a:prstGeom>
        <a:solidFill>
          <a:schemeClr val="lt1"/>
        </a:solidFill>
        <a:ln w="9525" cmpd="sng">
          <a:solidFill>
            <a:srgbClr val="DE087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218378</xdr:colOff>
      <xdr:row>1</xdr:row>
      <xdr:rowOff>111512</xdr:rowOff>
    </xdr:from>
    <xdr:to>
      <xdr:col>19</xdr:col>
      <xdr:colOff>386018</xdr:colOff>
      <xdr:row>6</xdr:row>
      <xdr:rowOff>93298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20B881B-63A8-732E-3805-82E9A3F477BD}"/>
            </a:ext>
          </a:extLst>
        </xdr:cNvPr>
        <xdr:cNvSpPr/>
      </xdr:nvSpPr>
      <xdr:spPr>
        <a:xfrm>
          <a:off x="3284963" y="297366"/>
          <a:ext cx="8754079" cy="911054"/>
        </a:xfrm>
        <a:prstGeom prst="roundRect">
          <a:avLst/>
        </a:prstGeom>
        <a:ln>
          <a:solidFill>
            <a:srgbClr val="DE0875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4000" b="1">
              <a:ln>
                <a:solidFill>
                  <a:srgbClr val="DE0875"/>
                </a:solidFill>
              </a:ln>
              <a:solidFill>
                <a:srgbClr val="DE0875"/>
              </a:solidFill>
            </a:rPr>
            <a:t>Social</a:t>
          </a:r>
          <a:r>
            <a:rPr lang="en-US" sz="4000" b="1" baseline="0">
              <a:ln>
                <a:solidFill>
                  <a:srgbClr val="DE0875"/>
                </a:solidFill>
              </a:ln>
              <a:solidFill>
                <a:srgbClr val="DE0875"/>
              </a:solidFill>
            </a:rPr>
            <a:t> Media Metrics DashBoard</a:t>
          </a:r>
          <a:endParaRPr lang="en-US" sz="4000" b="1">
            <a:ln>
              <a:solidFill>
                <a:srgbClr val="DE0875"/>
              </a:solidFill>
            </a:ln>
            <a:solidFill>
              <a:srgbClr val="DE0875"/>
            </a:solidFill>
          </a:endParaRPr>
        </a:p>
      </xdr:txBody>
    </xdr:sp>
    <xdr:clientData/>
  </xdr:twoCellAnchor>
  <xdr:twoCellAnchor editAs="oneCell">
    <xdr:from>
      <xdr:col>17</xdr:col>
      <xdr:colOff>259823</xdr:colOff>
      <xdr:row>2</xdr:row>
      <xdr:rowOff>9479</xdr:rowOff>
    </xdr:from>
    <xdr:to>
      <xdr:col>18</xdr:col>
      <xdr:colOff>530240</xdr:colOff>
      <xdr:row>6</xdr:row>
      <xdr:rowOff>55198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76D52D-857C-3513-2F06-C6686F792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DE0875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6213" y="381186"/>
          <a:ext cx="883734" cy="789134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>
    <xdr:from>
      <xdr:col>1</xdr:col>
      <xdr:colOff>531223</xdr:colOff>
      <xdr:row>7</xdr:row>
      <xdr:rowOff>118654</xdr:rowOff>
    </xdr:from>
    <xdr:to>
      <xdr:col>16</xdr:col>
      <xdr:colOff>561703</xdr:colOff>
      <xdr:row>22</xdr:row>
      <xdr:rowOff>118654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E13A2-3749-4B19-8D28-EF4E33E31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25462</xdr:colOff>
      <xdr:row>12</xdr:row>
      <xdr:rowOff>152958</xdr:rowOff>
    </xdr:from>
    <xdr:to>
      <xdr:col>17</xdr:col>
      <xdr:colOff>467460</xdr:colOff>
      <xdr:row>15</xdr:row>
      <xdr:rowOff>50963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D872181-9406-486F-AC09-E00BF81CA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51852" y="2383202"/>
          <a:ext cx="441998" cy="455566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27000">
            <a:schemeClr val="accent1">
              <a:lumMod val="60000"/>
              <a:lumOff val="40000"/>
            </a:schemeClr>
          </a:glow>
          <a:outerShdw blurRad="76200" dir="13500000" sy="23000" kx="1200000" algn="br" rotWithShape="0">
            <a:prstClr val="black">
              <a:alpha val="20000"/>
            </a:prstClr>
          </a:outerShdw>
          <a:softEdge rad="31750"/>
        </a:effectLst>
      </xdr:spPr>
    </xdr:pic>
    <xdr:clientData/>
  </xdr:twoCellAnchor>
  <xdr:twoCellAnchor editAs="oneCell">
    <xdr:from>
      <xdr:col>18</xdr:col>
      <xdr:colOff>137160</xdr:colOff>
      <xdr:row>12</xdr:row>
      <xdr:rowOff>139762</xdr:rowOff>
    </xdr:from>
    <xdr:to>
      <xdr:col>18</xdr:col>
      <xdr:colOff>569160</xdr:colOff>
      <xdr:row>15</xdr:row>
      <xdr:rowOff>23122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E762B9-D17B-458E-8B80-E809C43EC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6867" y="2370006"/>
          <a:ext cx="432000" cy="440921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39700">
            <a:srgbClr val="DE0875">
              <a:alpha val="41000"/>
            </a:srgbClr>
          </a:glow>
          <a:outerShdw blurRad="76200" dir="13500000" sy="23000" kx="1200000" algn="br" rotWithShape="0">
            <a:prstClr val="black">
              <a:alpha val="20000"/>
            </a:prstClr>
          </a:outerShdw>
          <a:softEdge rad="31750"/>
        </a:effectLst>
      </xdr:spPr>
    </xdr:pic>
    <xdr:clientData/>
  </xdr:twoCellAnchor>
  <xdr:twoCellAnchor editAs="oneCell">
    <xdr:from>
      <xdr:col>19</xdr:col>
      <xdr:colOff>243840</xdr:colOff>
      <xdr:row>12</xdr:row>
      <xdr:rowOff>125079</xdr:rowOff>
    </xdr:from>
    <xdr:to>
      <xdr:col>20</xdr:col>
      <xdr:colOff>66240</xdr:colOff>
      <xdr:row>15</xdr:row>
      <xdr:rowOff>5465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17A2CE7-7036-40E2-BED6-06A595481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864" y="2355323"/>
          <a:ext cx="435717" cy="437947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5000">
                <a:srgbClr val="7ADDEA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90500">
            <a:srgbClr val="7ADDEA">
              <a:alpha val="40000"/>
            </a:srgbClr>
          </a:glow>
          <a:outerShdw blurRad="101600" dir="13500000" sx="103000" sy="103000" kx="1200000" algn="br" rotWithShape="0">
            <a:srgbClr val="7ADDEA">
              <a:alpha val="20000"/>
            </a:srgbClr>
          </a:outerShdw>
          <a:softEdge rad="0"/>
        </a:effectLst>
      </xdr:spPr>
    </xdr:pic>
    <xdr:clientData/>
  </xdr:twoCellAnchor>
  <xdr:twoCellAnchor editAs="oneCell">
    <xdr:from>
      <xdr:col>20</xdr:col>
      <xdr:colOff>335280</xdr:colOff>
      <xdr:row>12</xdr:row>
      <xdr:rowOff>126753</xdr:rowOff>
    </xdr:from>
    <xdr:to>
      <xdr:col>21</xdr:col>
      <xdr:colOff>157680</xdr:colOff>
      <xdr:row>15</xdr:row>
      <xdr:rowOff>7139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9B5C09-A23A-4B4E-81C5-227D90F72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1621" y="2356997"/>
          <a:ext cx="435718" cy="437947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0">
                <a:schemeClr val="tx1">
                  <a:lumMod val="65000"/>
                  <a:lumOff val="3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27000">
            <a:schemeClr val="tx1">
              <a:lumMod val="50000"/>
              <a:lumOff val="50000"/>
            </a:schemeClr>
          </a:glow>
          <a:outerShdw blurRad="50800" dist="12700" dir="5400000" sx="104000" sy="104000" algn="ctr" rotWithShape="0">
            <a:schemeClr val="tx1">
              <a:lumMod val="75000"/>
              <a:lumOff val="25000"/>
              <a:alpha val="41000"/>
            </a:schemeClr>
          </a:outerShdw>
        </a:effectLst>
      </xdr:spPr>
    </xdr:pic>
    <xdr:clientData/>
  </xdr:twoCellAnchor>
  <xdr:twoCellAnchor>
    <xdr:from>
      <xdr:col>17</xdr:col>
      <xdr:colOff>68580</xdr:colOff>
      <xdr:row>17</xdr:row>
      <xdr:rowOff>76200</xdr:rowOff>
    </xdr:from>
    <xdr:to>
      <xdr:col>21</xdr:col>
      <xdr:colOff>137160</xdr:colOff>
      <xdr:row>19</xdr:row>
      <xdr:rowOff>152400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08EDA3-328D-4562-A7BD-683968EC91A0}"/>
            </a:ext>
          </a:extLst>
        </xdr:cNvPr>
        <xdr:cNvSpPr/>
      </xdr:nvSpPr>
      <xdr:spPr>
        <a:xfrm>
          <a:off x="10431780" y="3185160"/>
          <a:ext cx="2506980" cy="441960"/>
        </a:xfrm>
        <a:prstGeom prst="rect">
          <a:avLst/>
        </a:prstGeom>
        <a:solidFill>
          <a:srgbClr val="DE0875"/>
        </a:solidFill>
        <a:effectLst>
          <a:glow rad="101600">
            <a:srgbClr val="DE0875">
              <a:alpha val="60000"/>
            </a:srgbClr>
          </a:glow>
          <a:outerShdw blurRad="76200" dir="13500000" sy="23000" kx="1200000" algn="br" rotWithShape="0">
            <a:prstClr val="black">
              <a:alpha val="20000"/>
            </a:prstClr>
          </a:out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Total Impressions: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2,341,079</a:t>
          </a:r>
          <a:r>
            <a:rPr lang="en-US"/>
            <a:t> </a:t>
          </a:r>
          <a:endParaRPr lang="en-US" sz="1100" b="1"/>
        </a:p>
      </xdr:txBody>
    </xdr:sp>
    <xdr:clientData/>
  </xdr:twoCellAnchor>
  <xdr:twoCellAnchor>
    <xdr:from>
      <xdr:col>17</xdr:col>
      <xdr:colOff>38100</xdr:colOff>
      <xdr:row>9</xdr:row>
      <xdr:rowOff>83820</xdr:rowOff>
    </xdr:from>
    <xdr:to>
      <xdr:col>21</xdr:col>
      <xdr:colOff>106680</xdr:colOff>
      <xdr:row>11</xdr:row>
      <xdr:rowOff>160020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5C46EA1-5AF0-4254-80D9-4B527DEDC136}"/>
            </a:ext>
          </a:extLst>
        </xdr:cNvPr>
        <xdr:cNvSpPr/>
      </xdr:nvSpPr>
      <xdr:spPr>
        <a:xfrm>
          <a:off x="10401300" y="1729740"/>
          <a:ext cx="2506980" cy="4419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Impressions</a:t>
          </a:r>
        </a:p>
      </xdr:txBody>
    </xdr:sp>
    <xdr:clientData/>
  </xdr:twoCellAnchor>
  <xdr:twoCellAnchor>
    <xdr:from>
      <xdr:col>1</xdr:col>
      <xdr:colOff>396240</xdr:colOff>
      <xdr:row>24</xdr:row>
      <xdr:rowOff>22860</xdr:rowOff>
    </xdr:from>
    <xdr:to>
      <xdr:col>6</xdr:col>
      <xdr:colOff>441960</xdr:colOff>
      <xdr:row>34</xdr:row>
      <xdr:rowOff>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14C5A25B-36C8-F82F-884E-999C2DE89D71}"/>
            </a:ext>
          </a:extLst>
        </xdr:cNvPr>
        <xdr:cNvSpPr/>
      </xdr:nvSpPr>
      <xdr:spPr>
        <a:xfrm>
          <a:off x="1005840" y="4411980"/>
          <a:ext cx="3093720" cy="1805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1</xdr:col>
      <xdr:colOff>571500</xdr:colOff>
      <xdr:row>24</xdr:row>
      <xdr:rowOff>137161</xdr:rowOff>
    </xdr:from>
    <xdr:to>
      <xdr:col>3</xdr:col>
      <xdr:colOff>38100</xdr:colOff>
      <xdr:row>26</xdr:row>
      <xdr:rowOff>129541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4B9542A-8675-4B22-AAC2-4F4566311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1100" y="4526281"/>
          <a:ext cx="685800" cy="358140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27000">
            <a:schemeClr val="accent1">
              <a:lumMod val="60000"/>
              <a:lumOff val="40000"/>
            </a:schemeClr>
          </a:glow>
          <a:outerShdw blurRad="76200" dir="13500000" sy="23000" kx="1200000" algn="br" rotWithShape="0">
            <a:prstClr val="black">
              <a:alpha val="20000"/>
            </a:prstClr>
          </a:outerShdw>
          <a:softEdge rad="31750"/>
        </a:effectLst>
      </xdr:spPr>
    </xdr:pic>
    <xdr:clientData/>
  </xdr:twoCellAnchor>
  <xdr:twoCellAnchor>
    <xdr:from>
      <xdr:col>12</xdr:col>
      <xdr:colOff>334536</xdr:colOff>
      <xdr:row>23</xdr:row>
      <xdr:rowOff>131025</xdr:rowOff>
    </xdr:from>
    <xdr:to>
      <xdr:col>20</xdr:col>
      <xdr:colOff>424543</xdr:colOff>
      <xdr:row>29</xdr:row>
      <xdr:rowOff>18585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768101-FD1C-889B-E5D0-BF3E3EF43BD9}"/>
            </a:ext>
          </a:extLst>
        </xdr:cNvPr>
        <xdr:cNvSpPr/>
      </xdr:nvSpPr>
      <xdr:spPr>
        <a:xfrm>
          <a:off x="7649736" y="4387339"/>
          <a:ext cx="4966807" cy="997903"/>
        </a:xfrm>
        <a:prstGeom prst="round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325244</xdr:colOff>
      <xdr:row>29</xdr:row>
      <xdr:rowOff>92927</xdr:rowOff>
    </xdr:from>
    <xdr:to>
      <xdr:col>20</xdr:col>
      <xdr:colOff>478971</xdr:colOff>
      <xdr:row>34</xdr:row>
      <xdr:rowOff>92926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A3A12056-CBF8-4B31-A7EA-8D5F618B7123}"/>
            </a:ext>
          </a:extLst>
        </xdr:cNvPr>
        <xdr:cNvSpPr/>
      </xdr:nvSpPr>
      <xdr:spPr>
        <a:xfrm>
          <a:off x="7640444" y="5459584"/>
          <a:ext cx="5030527" cy="925285"/>
        </a:xfrm>
        <a:prstGeom prst="roundRect">
          <a:avLst/>
        </a:prstGeom>
        <a:ln>
          <a:solidFill>
            <a:srgbClr val="DE087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306659</xdr:colOff>
      <xdr:row>41</xdr:row>
      <xdr:rowOff>15802</xdr:rowOff>
    </xdr:from>
    <xdr:to>
      <xdr:col>20</xdr:col>
      <xdr:colOff>522515</xdr:colOff>
      <xdr:row>46</xdr:row>
      <xdr:rowOff>157975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2BEB7616-D1B4-408C-9CD2-35151F281395}"/>
            </a:ext>
          </a:extLst>
        </xdr:cNvPr>
        <xdr:cNvSpPr/>
      </xdr:nvSpPr>
      <xdr:spPr>
        <a:xfrm>
          <a:off x="7621859" y="7603145"/>
          <a:ext cx="5092656" cy="1067459"/>
        </a:xfrm>
        <a:prstGeom prst="round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325244</xdr:colOff>
      <xdr:row>35</xdr:row>
      <xdr:rowOff>20878</xdr:rowOff>
    </xdr:from>
    <xdr:to>
      <xdr:col>20</xdr:col>
      <xdr:colOff>489857</xdr:colOff>
      <xdr:row>40</xdr:row>
      <xdr:rowOff>92927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216405A2-A698-48DB-960B-08A060E5B9E2}"/>
            </a:ext>
          </a:extLst>
        </xdr:cNvPr>
        <xdr:cNvSpPr/>
      </xdr:nvSpPr>
      <xdr:spPr>
        <a:xfrm>
          <a:off x="7640444" y="6497878"/>
          <a:ext cx="5041413" cy="997335"/>
        </a:xfrm>
        <a:prstGeom prst="roundRect">
          <a:avLst/>
        </a:prstGeom>
        <a:ln>
          <a:solidFill>
            <a:srgbClr val="7ADDEA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464635</xdr:colOff>
      <xdr:row>24</xdr:row>
      <xdr:rowOff>37172</xdr:rowOff>
    </xdr:from>
    <xdr:to>
      <xdr:col>20</xdr:col>
      <xdr:colOff>217715</xdr:colOff>
      <xdr:row>28</xdr:row>
      <xdr:rowOff>111514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B6DC92C-F8F1-48C2-BC2B-513320D6B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434340</xdr:colOff>
      <xdr:row>27</xdr:row>
      <xdr:rowOff>68580</xdr:rowOff>
    </xdr:from>
    <xdr:to>
      <xdr:col>2</xdr:col>
      <xdr:colOff>556260</xdr:colOff>
      <xdr:row>33</xdr:row>
      <xdr:rowOff>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360AB260-ADEF-B442-38D0-D17A2650CF6E}"/>
            </a:ext>
          </a:extLst>
        </xdr:cNvPr>
        <xdr:cNvSpPr/>
      </xdr:nvSpPr>
      <xdr:spPr>
        <a:xfrm>
          <a:off x="1043940" y="5006340"/>
          <a:ext cx="731520" cy="102870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FANS</a:t>
          </a:r>
        </a:p>
        <a:p>
          <a:pPr algn="ctr"/>
          <a:r>
            <a:rPr lang="en-US" b="1">
              <a:solidFill>
                <a:schemeClr val="accent1">
                  <a:lumMod val="75000"/>
                </a:schemeClr>
              </a:solidFill>
            </a:rPr>
            <a:t>26,292</a:t>
          </a:r>
        </a:p>
        <a:p>
          <a:pPr algn="ctr"/>
          <a:endParaRPr lang="en-US" sz="1100" b="1">
            <a:solidFill>
              <a:schemeClr val="accent1">
                <a:lumMod val="75000"/>
              </a:schemeClr>
            </a:solidFill>
          </a:endParaRPr>
        </a:p>
        <a:p>
          <a:pPr lvl="0" algn="ctr"/>
          <a:r>
            <a:rPr lang="en-US" sz="900" b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NEW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 3.32%</a:t>
          </a:r>
        </a:p>
      </xdr:txBody>
    </xdr:sp>
    <xdr:clientData/>
  </xdr:twoCellAnchor>
  <xdr:twoCellAnchor>
    <xdr:from>
      <xdr:col>4</xdr:col>
      <xdr:colOff>434340</xdr:colOff>
      <xdr:row>24</xdr:row>
      <xdr:rowOff>91440</xdr:rowOff>
    </xdr:from>
    <xdr:to>
      <xdr:col>6</xdr:col>
      <xdr:colOff>358140</xdr:colOff>
      <xdr:row>27</xdr:row>
      <xdr:rowOff>91440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F6E5456D-E044-4CAC-BC29-A3B76E938F9E}"/>
            </a:ext>
          </a:extLst>
        </xdr:cNvPr>
        <xdr:cNvSpPr/>
      </xdr:nvSpPr>
      <xdr:spPr>
        <a:xfrm>
          <a:off x="2872740" y="4480560"/>
          <a:ext cx="1143000" cy="54864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525,047</a:t>
          </a:r>
          <a:endParaRPr lang="en-US" sz="1600" b="1" i="0" u="none" strike="noStrike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900" b="0" i="0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IMPRESSIONS</a:t>
          </a:r>
          <a:endParaRPr lang="en-US" sz="900" b="0">
            <a:solidFill>
              <a:schemeClr val="tx1">
                <a:lumMod val="50000"/>
                <a:lumOff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2</xdr:col>
      <xdr:colOff>457200</xdr:colOff>
      <xdr:row>27</xdr:row>
      <xdr:rowOff>129540</xdr:rowOff>
    </xdr:from>
    <xdr:to>
      <xdr:col>4</xdr:col>
      <xdr:colOff>335280</xdr:colOff>
      <xdr:row>30</xdr:row>
      <xdr:rowOff>38100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5C7747D1-163D-456F-AD8B-626059645542}"/>
            </a:ext>
          </a:extLst>
        </xdr:cNvPr>
        <xdr:cNvSpPr/>
      </xdr:nvSpPr>
      <xdr:spPr>
        <a:xfrm>
          <a:off x="1676400" y="5067300"/>
          <a:ext cx="1097280" cy="4572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POST</a:t>
          </a:r>
          <a:r>
            <a:rPr lang="en-US" sz="900" b="0" baseline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REACH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414,739</a:t>
          </a:r>
          <a:r>
            <a:rPr lang="en-US" b="1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4</xdr:col>
      <xdr:colOff>365760</xdr:colOff>
      <xdr:row>30</xdr:row>
      <xdr:rowOff>99060</xdr:rowOff>
    </xdr:from>
    <xdr:to>
      <xdr:col>6</xdr:col>
      <xdr:colOff>243840</xdr:colOff>
      <xdr:row>33</xdr:row>
      <xdr:rowOff>7620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C482F4A0-1200-47AE-B88E-3B196FFAF79E}"/>
            </a:ext>
          </a:extLst>
        </xdr:cNvPr>
        <xdr:cNvSpPr/>
      </xdr:nvSpPr>
      <xdr:spPr>
        <a:xfrm>
          <a:off x="2804160" y="5585460"/>
          <a:ext cx="1097280" cy="4572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AVG</a:t>
          </a:r>
          <a:r>
            <a:rPr lang="en-US" sz="900" b="1" i="0" u="none" strike="noStrike" baseline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ENGAGMENT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2.22%</a:t>
          </a:r>
          <a:r>
            <a:rPr lang="en-US" b="1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2</xdr:col>
      <xdr:colOff>449580</xdr:colOff>
      <xdr:row>30</xdr:row>
      <xdr:rowOff>91440</xdr:rowOff>
    </xdr:from>
    <xdr:to>
      <xdr:col>4</xdr:col>
      <xdr:colOff>327660</xdr:colOff>
      <xdr:row>33</xdr:row>
      <xdr:rowOff>0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E9A70C01-DB33-471E-95B0-F7F29A67E88E}"/>
            </a:ext>
          </a:extLst>
        </xdr:cNvPr>
        <xdr:cNvSpPr/>
      </xdr:nvSpPr>
      <xdr:spPr>
        <a:xfrm>
          <a:off x="1668780" y="5577840"/>
          <a:ext cx="1097280" cy="4572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AVG</a:t>
          </a:r>
          <a:r>
            <a:rPr lang="en-US" sz="900" b="1" i="0" u="none" strike="noStrike" baseline="0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REESPONSE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84.29%</a:t>
          </a:r>
          <a:r>
            <a:rPr lang="en-US" b="1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4</xdr:col>
      <xdr:colOff>381000</xdr:colOff>
      <xdr:row>27</xdr:row>
      <xdr:rowOff>129540</xdr:rowOff>
    </xdr:from>
    <xdr:to>
      <xdr:col>6</xdr:col>
      <xdr:colOff>259080</xdr:colOff>
      <xdr:row>30</xdr:row>
      <xdr:rowOff>38100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847D6A01-D67F-46F2-81F7-8EBFA320D4C0}"/>
            </a:ext>
          </a:extLst>
        </xdr:cNvPr>
        <xdr:cNvSpPr/>
      </xdr:nvSpPr>
      <xdr:spPr>
        <a:xfrm>
          <a:off x="2819400" y="5067300"/>
          <a:ext cx="1097280" cy="4572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 i="0" u="none" strike="noStrike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LIKES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23,516</a:t>
          </a:r>
          <a:r>
            <a:rPr lang="en-US" b="1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7</xdr:col>
      <xdr:colOff>45720</xdr:colOff>
      <xdr:row>24</xdr:row>
      <xdr:rowOff>15240</xdr:rowOff>
    </xdr:from>
    <xdr:to>
      <xdr:col>12</xdr:col>
      <xdr:colOff>22860</xdr:colOff>
      <xdr:row>34</xdr:row>
      <xdr:rowOff>0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963ADF77-713F-4D3D-3ABA-3F0BF2A6D160}"/>
            </a:ext>
          </a:extLst>
        </xdr:cNvPr>
        <xdr:cNvSpPr/>
      </xdr:nvSpPr>
      <xdr:spPr>
        <a:xfrm>
          <a:off x="4312920" y="4404360"/>
          <a:ext cx="3025140" cy="1813560"/>
        </a:xfrm>
        <a:prstGeom prst="roundRect">
          <a:avLst/>
        </a:prstGeom>
        <a:ln>
          <a:solidFill>
            <a:srgbClr val="F83A99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274320</xdr:colOff>
      <xdr:row>24</xdr:row>
      <xdr:rowOff>99060</xdr:rowOff>
    </xdr:from>
    <xdr:to>
      <xdr:col>8</xdr:col>
      <xdr:colOff>220980</xdr:colOff>
      <xdr:row>26</xdr:row>
      <xdr:rowOff>121920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6672892-EA80-4DE0-AB81-ACFC3A07C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520" y="4488180"/>
          <a:ext cx="556260" cy="388620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39700">
            <a:srgbClr val="DE0875">
              <a:alpha val="41000"/>
            </a:srgbClr>
          </a:glow>
          <a:outerShdw blurRad="76200" dir="13500000" sy="23000" kx="1200000" algn="br" rotWithShape="0">
            <a:prstClr val="black">
              <a:alpha val="20000"/>
            </a:prstClr>
          </a:outerShdw>
          <a:softEdge rad="31750"/>
        </a:effectLst>
      </xdr:spPr>
    </xdr:pic>
    <xdr:clientData/>
  </xdr:twoCellAnchor>
  <xdr:twoCellAnchor>
    <xdr:from>
      <xdr:col>7</xdr:col>
      <xdr:colOff>83820</xdr:colOff>
      <xdr:row>27</xdr:row>
      <xdr:rowOff>83820</xdr:rowOff>
    </xdr:from>
    <xdr:to>
      <xdr:col>8</xdr:col>
      <xdr:colOff>114300</xdr:colOff>
      <xdr:row>32</xdr:row>
      <xdr:rowOff>160020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86890773-5EDD-4949-B9B9-ECD4FD319864}"/>
            </a:ext>
          </a:extLst>
        </xdr:cNvPr>
        <xdr:cNvSpPr/>
      </xdr:nvSpPr>
      <xdr:spPr>
        <a:xfrm>
          <a:off x="4351020" y="5021580"/>
          <a:ext cx="640080" cy="99060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FANS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19,350</a:t>
          </a:r>
          <a:r>
            <a:rPr lang="en-US"/>
            <a:t> </a:t>
          </a:r>
          <a:endParaRPr lang="en-US" b="1">
            <a:solidFill>
              <a:schemeClr val="accent1">
                <a:lumMod val="75000"/>
              </a:schemeClr>
            </a:solidFill>
          </a:endParaRPr>
        </a:p>
        <a:p>
          <a:pPr algn="ctr"/>
          <a:endParaRPr lang="en-US" sz="1100" b="1">
            <a:solidFill>
              <a:schemeClr val="accent1">
                <a:lumMod val="75000"/>
              </a:schemeClr>
            </a:solidFill>
          </a:endParaRPr>
        </a:p>
        <a:p>
          <a:pPr lvl="0" algn="ctr"/>
          <a:r>
            <a:rPr lang="en-US" sz="900" b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NEW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4.59%</a:t>
          </a:r>
          <a:r>
            <a:rPr lang="en-US"/>
            <a:t> </a:t>
          </a:r>
          <a:endParaRPr lang="en-US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68580</xdr:rowOff>
    </xdr:from>
    <xdr:to>
      <xdr:col>11</xdr:col>
      <xdr:colOff>533400</xdr:colOff>
      <xdr:row>27</xdr:row>
      <xdr:rowOff>68580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CB432CC0-6DF3-498A-A2D5-4315EAB8A8AD}"/>
            </a:ext>
          </a:extLst>
        </xdr:cNvPr>
        <xdr:cNvSpPr/>
      </xdr:nvSpPr>
      <xdr:spPr>
        <a:xfrm>
          <a:off x="6096000" y="4457700"/>
          <a:ext cx="1143000" cy="54864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 i="0" u="none" strike="noStrike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466,294</a:t>
          </a:r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endParaRPr lang="en-US" sz="1600" b="1" i="0" u="none" strike="noStrike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900" b="0" i="0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IMPRESSIONS</a:t>
          </a:r>
          <a:endParaRPr lang="en-US" sz="900" b="0">
            <a:solidFill>
              <a:schemeClr val="tx1">
                <a:lumMod val="50000"/>
                <a:lumOff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</xdr:col>
      <xdr:colOff>329518</xdr:colOff>
      <xdr:row>34</xdr:row>
      <xdr:rowOff>139392</xdr:rowOff>
    </xdr:from>
    <xdr:to>
      <xdr:col>6</xdr:col>
      <xdr:colOff>398098</xdr:colOff>
      <xdr:row>44</xdr:row>
      <xdr:rowOff>154631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AE1132E0-D1B4-5CDE-134A-77952972238A}"/>
            </a:ext>
          </a:extLst>
        </xdr:cNvPr>
        <xdr:cNvSpPr/>
      </xdr:nvSpPr>
      <xdr:spPr>
        <a:xfrm>
          <a:off x="942835" y="6458416"/>
          <a:ext cx="3135165" cy="1873776"/>
        </a:xfrm>
        <a:prstGeom prst="roundRect">
          <a:avLst/>
        </a:prstGeom>
        <a:ln>
          <a:solidFill>
            <a:srgbClr val="7ADDEA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594732</xdr:colOff>
      <xdr:row>34</xdr:row>
      <xdr:rowOff>130098</xdr:rowOff>
    </xdr:from>
    <xdr:to>
      <xdr:col>11</xdr:col>
      <xdr:colOff>602351</xdr:colOff>
      <xdr:row>44</xdr:row>
      <xdr:rowOff>157976</xdr:rowOff>
    </xdr:to>
    <xdr:sp macro="" textlink="">
      <xdr:nvSpPr>
        <xdr:cNvPr id="70" name="Rectangle: Rounded Corners 69">
          <a:extLst>
            <a:ext uri="{FF2B5EF4-FFF2-40B4-BE49-F238E27FC236}">
              <a16:creationId xmlns:a16="http://schemas.microsoft.com/office/drawing/2014/main" id="{7383DAEC-4ED0-489E-A4E4-80E37D3F3F2F}"/>
            </a:ext>
          </a:extLst>
        </xdr:cNvPr>
        <xdr:cNvSpPr/>
      </xdr:nvSpPr>
      <xdr:spPr>
        <a:xfrm>
          <a:off x="4274634" y="6449122"/>
          <a:ext cx="3074205" cy="1886415"/>
        </a:xfrm>
        <a:prstGeom prst="roundRect">
          <a:avLst/>
        </a:prstGeom>
        <a:ln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546224</xdr:colOff>
      <xdr:row>35</xdr:row>
      <xdr:rowOff>94971</xdr:rowOff>
    </xdr:from>
    <xdr:to>
      <xdr:col>2</xdr:col>
      <xdr:colOff>515744</xdr:colOff>
      <xdr:row>37</xdr:row>
      <xdr:rowOff>164185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104F4804-8873-476C-ACAD-02E98BD8D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541" y="6599849"/>
          <a:ext cx="582837" cy="440921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5000">
                <a:srgbClr val="7ADDEA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90500">
            <a:srgbClr val="7ADDEA">
              <a:alpha val="40000"/>
            </a:srgbClr>
          </a:glow>
          <a:outerShdw blurRad="101600" dir="13500000" sx="103000" sy="103000" kx="1200000" algn="br" rotWithShape="0">
            <a:srgbClr val="7ADDEA">
              <a:alpha val="20000"/>
            </a:srgbClr>
          </a:outerShdw>
          <a:softEdge rad="0"/>
        </a:effectLst>
      </xdr:spPr>
    </xdr:pic>
    <xdr:clientData/>
  </xdr:twoCellAnchor>
  <xdr:twoCellAnchor editAs="oneCell">
    <xdr:from>
      <xdr:col>7</xdr:col>
      <xdr:colOff>177862</xdr:colOff>
      <xdr:row>35</xdr:row>
      <xdr:rowOff>119132</xdr:rowOff>
    </xdr:from>
    <xdr:to>
      <xdr:col>8</xdr:col>
      <xdr:colOff>48322</xdr:colOff>
      <xdr:row>37</xdr:row>
      <xdr:rowOff>100919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F87D8346-D6EB-4409-9A06-D192DE34B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1082" y="6624010"/>
          <a:ext cx="483777" cy="353494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0">
                <a:schemeClr val="tx1">
                  <a:lumMod val="65000"/>
                  <a:lumOff val="3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27000">
            <a:schemeClr val="tx1">
              <a:lumMod val="50000"/>
              <a:lumOff val="50000"/>
            </a:schemeClr>
          </a:glow>
          <a:outerShdw blurRad="50800" dist="12700" dir="5400000" sx="104000" sy="104000" algn="ctr" rotWithShape="0">
            <a:schemeClr val="tx1">
              <a:lumMod val="75000"/>
              <a:lumOff val="25000"/>
              <a:alpha val="41000"/>
            </a:schemeClr>
          </a:outerShdw>
        </a:effectLst>
      </xdr:spPr>
    </xdr:pic>
    <xdr:clientData/>
  </xdr:twoCellAnchor>
  <xdr:twoCellAnchor>
    <xdr:from>
      <xdr:col>1</xdr:col>
      <xdr:colOff>456457</xdr:colOff>
      <xdr:row>38</xdr:row>
      <xdr:rowOff>177490</xdr:rowOff>
    </xdr:from>
    <xdr:to>
      <xdr:col>2</xdr:col>
      <xdr:colOff>486937</xdr:colOff>
      <xdr:row>44</xdr:row>
      <xdr:rowOff>67836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700855F7-31C5-4DFB-8211-94A6BBEC8512}"/>
            </a:ext>
          </a:extLst>
        </xdr:cNvPr>
        <xdr:cNvSpPr/>
      </xdr:nvSpPr>
      <xdr:spPr>
        <a:xfrm>
          <a:off x="1069774" y="7239929"/>
          <a:ext cx="643797" cy="1005468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FANS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29,693</a:t>
          </a:r>
          <a:r>
            <a:rPr lang="en-US"/>
            <a:t> </a:t>
          </a:r>
          <a:endParaRPr lang="en-US" sz="1100" b="1">
            <a:solidFill>
              <a:schemeClr val="accent1">
                <a:lumMod val="75000"/>
              </a:schemeClr>
            </a:solidFill>
          </a:endParaRPr>
        </a:p>
        <a:p>
          <a:pPr lvl="0" algn="ctr"/>
          <a:r>
            <a:rPr lang="en-US" sz="900" b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NEW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4.19%</a:t>
          </a:r>
          <a:r>
            <a:rPr lang="en-US"/>
            <a:t> </a:t>
          </a:r>
          <a:endParaRPr lang="en-US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49251</xdr:colOff>
      <xdr:row>38</xdr:row>
      <xdr:rowOff>126752</xdr:rowOff>
    </xdr:from>
    <xdr:to>
      <xdr:col>8</xdr:col>
      <xdr:colOff>79731</xdr:colOff>
      <xdr:row>44</xdr:row>
      <xdr:rowOff>17098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48E8D890-5CEE-4D50-9E71-8FDE3FE291F7}"/>
            </a:ext>
          </a:extLst>
        </xdr:cNvPr>
        <xdr:cNvSpPr/>
      </xdr:nvSpPr>
      <xdr:spPr>
        <a:xfrm>
          <a:off x="4342471" y="7189191"/>
          <a:ext cx="643797" cy="1005468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FANS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36,818</a:t>
          </a:r>
          <a:r>
            <a:rPr lang="en-US"/>
            <a:t> </a:t>
          </a:r>
          <a:endParaRPr lang="en-US" b="1">
            <a:solidFill>
              <a:schemeClr val="accent1">
                <a:lumMod val="75000"/>
              </a:schemeClr>
            </a:solidFill>
          </a:endParaRPr>
        </a:p>
        <a:p>
          <a:pPr algn="ctr"/>
          <a:endParaRPr lang="en-US" sz="1100" b="1">
            <a:solidFill>
              <a:schemeClr val="accent1">
                <a:lumMod val="75000"/>
              </a:schemeClr>
            </a:solidFill>
          </a:endParaRPr>
        </a:p>
        <a:p>
          <a:pPr lvl="0" algn="ctr"/>
          <a:r>
            <a:rPr lang="en-US" sz="900" b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NEW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3.69%</a:t>
          </a:r>
          <a:r>
            <a:rPr lang="en-US"/>
            <a:t> </a:t>
          </a:r>
          <a:endParaRPr lang="en-US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276179</xdr:colOff>
      <xdr:row>35</xdr:row>
      <xdr:rowOff>24718</xdr:rowOff>
    </xdr:from>
    <xdr:to>
      <xdr:col>11</xdr:col>
      <xdr:colOff>390479</xdr:colOff>
      <xdr:row>38</xdr:row>
      <xdr:rowOff>24718</xdr:rowOff>
    </xdr:to>
    <xdr:sp macro="" textlink="">
      <xdr:nvSpPr>
        <xdr:cNvPr id="76" name="Rectangle: Rounded Corners 75">
          <a:extLst>
            <a:ext uri="{FF2B5EF4-FFF2-40B4-BE49-F238E27FC236}">
              <a16:creationId xmlns:a16="http://schemas.microsoft.com/office/drawing/2014/main" id="{FB85B15D-6BB5-42DF-8AC1-36EFACEB8A21}"/>
            </a:ext>
          </a:extLst>
        </xdr:cNvPr>
        <xdr:cNvSpPr/>
      </xdr:nvSpPr>
      <xdr:spPr>
        <a:xfrm>
          <a:off x="5796033" y="6529596"/>
          <a:ext cx="1340934" cy="557561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 i="0" u="none" strike="noStrike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737,589</a:t>
          </a:r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endParaRPr lang="en-US" sz="1600" b="1" i="0" u="none" strike="noStrike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900" b="0" i="0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IMPRESSIONS</a:t>
          </a:r>
          <a:endParaRPr lang="en-US" sz="900" b="0">
            <a:solidFill>
              <a:schemeClr val="tx1">
                <a:lumMod val="50000"/>
                <a:lumOff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8</xdr:col>
      <xdr:colOff>114300</xdr:colOff>
      <xdr:row>27</xdr:row>
      <xdr:rowOff>76200</xdr:rowOff>
    </xdr:from>
    <xdr:to>
      <xdr:col>9</xdr:col>
      <xdr:colOff>601980</xdr:colOff>
      <xdr:row>29</xdr:row>
      <xdr:rowOff>167640</xdr:rowOff>
    </xdr:to>
    <xdr:sp macro="" textlink="">
      <xdr:nvSpPr>
        <xdr:cNvPr id="77" name="Rectangle: Rounded Corners 76">
          <a:extLst>
            <a:ext uri="{FF2B5EF4-FFF2-40B4-BE49-F238E27FC236}">
              <a16:creationId xmlns:a16="http://schemas.microsoft.com/office/drawing/2014/main" id="{A7EE3E7B-28DB-4AFF-BFD8-1412423CDF52}"/>
            </a:ext>
          </a:extLst>
        </xdr:cNvPr>
        <xdr:cNvSpPr/>
      </xdr:nvSpPr>
      <xdr:spPr>
        <a:xfrm>
          <a:off x="4991100" y="5013960"/>
          <a:ext cx="1097280" cy="4572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POST</a:t>
          </a:r>
          <a:r>
            <a:rPr lang="en-US" sz="900" b="1" baseline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REACH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371,601</a:t>
          </a:r>
          <a:r>
            <a:rPr lang="en-US"/>
            <a:t> </a:t>
          </a:r>
          <a:r>
            <a:rPr lang="en-US" b="1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2</xdr:col>
      <xdr:colOff>487680</xdr:colOff>
      <xdr:row>38</xdr:row>
      <xdr:rowOff>15240</xdr:rowOff>
    </xdr:from>
    <xdr:to>
      <xdr:col>4</xdr:col>
      <xdr:colOff>365760</xdr:colOff>
      <xdr:row>40</xdr:row>
      <xdr:rowOff>106680</xdr:rowOff>
    </xdr:to>
    <xdr:sp macro="" textlink="">
      <xdr:nvSpPr>
        <xdr:cNvPr id="78" name="Rectangle: Rounded Corners 77">
          <a:extLst>
            <a:ext uri="{FF2B5EF4-FFF2-40B4-BE49-F238E27FC236}">
              <a16:creationId xmlns:a16="http://schemas.microsoft.com/office/drawing/2014/main" id="{55EA4712-B656-48B4-95BC-4DBA54A0925C}"/>
            </a:ext>
          </a:extLst>
        </xdr:cNvPr>
        <xdr:cNvSpPr/>
      </xdr:nvSpPr>
      <xdr:spPr>
        <a:xfrm>
          <a:off x="1706880" y="6964680"/>
          <a:ext cx="1097280" cy="4572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POST</a:t>
          </a:r>
          <a:r>
            <a:rPr lang="en-US" sz="900" b="0" baseline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REACH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431,067</a:t>
          </a:r>
          <a:r>
            <a:rPr lang="en-US"/>
            <a:t> </a:t>
          </a:r>
          <a:r>
            <a:rPr lang="en-US" b="1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8</xdr:col>
      <xdr:colOff>46649</xdr:colOff>
      <xdr:row>38</xdr:row>
      <xdr:rowOff>33826</xdr:rowOff>
    </xdr:from>
    <xdr:to>
      <xdr:col>9</xdr:col>
      <xdr:colOff>534329</xdr:colOff>
      <xdr:row>40</xdr:row>
      <xdr:rowOff>125266</xdr:rowOff>
    </xdr:to>
    <xdr:sp macro="" textlink="">
      <xdr:nvSpPr>
        <xdr:cNvPr id="79" name="Rectangle: Rounded Corners 78">
          <a:extLst>
            <a:ext uri="{FF2B5EF4-FFF2-40B4-BE49-F238E27FC236}">
              <a16:creationId xmlns:a16="http://schemas.microsoft.com/office/drawing/2014/main" id="{B2C00488-7B84-4BFC-A619-64724573BEB7}"/>
            </a:ext>
          </a:extLst>
        </xdr:cNvPr>
        <xdr:cNvSpPr/>
      </xdr:nvSpPr>
      <xdr:spPr>
        <a:xfrm>
          <a:off x="4953186" y="7096265"/>
          <a:ext cx="1100997" cy="46314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POST</a:t>
          </a:r>
          <a:r>
            <a:rPr lang="en-US" sz="900" b="0" baseline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REACH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426,091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b="1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4</xdr:col>
      <xdr:colOff>86607</xdr:colOff>
      <xdr:row>34</xdr:row>
      <xdr:rowOff>156489</xdr:rowOff>
    </xdr:from>
    <xdr:to>
      <xdr:col>6</xdr:col>
      <xdr:colOff>200907</xdr:colOff>
      <xdr:row>37</xdr:row>
      <xdr:rowOff>139391</xdr:rowOff>
    </xdr:to>
    <xdr:sp macro="" textlink="">
      <xdr:nvSpPr>
        <xdr:cNvPr id="80" name="Rectangle: Rounded Corners 79">
          <a:extLst>
            <a:ext uri="{FF2B5EF4-FFF2-40B4-BE49-F238E27FC236}">
              <a16:creationId xmlns:a16="http://schemas.microsoft.com/office/drawing/2014/main" id="{E67279EE-03C7-4A0D-ADFD-AF40D51B52D5}"/>
            </a:ext>
          </a:extLst>
        </xdr:cNvPr>
        <xdr:cNvSpPr/>
      </xdr:nvSpPr>
      <xdr:spPr>
        <a:xfrm>
          <a:off x="2539875" y="6475513"/>
          <a:ext cx="1340934" cy="540463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 i="0" u="none" strike="noStrike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612,149</a:t>
          </a:r>
          <a:r>
            <a:rPr lang="en-US" sz="1600"/>
            <a:t> </a:t>
          </a:r>
          <a:r>
            <a:rPr lang="en-US" sz="900" b="0" i="0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IMPRESSIONS</a:t>
          </a:r>
          <a:endParaRPr lang="en-US" sz="900" b="0">
            <a:solidFill>
              <a:schemeClr val="tx1">
                <a:lumMod val="50000"/>
                <a:lumOff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10</xdr:col>
      <xdr:colOff>30480</xdr:colOff>
      <xdr:row>27</xdr:row>
      <xdr:rowOff>68580</xdr:rowOff>
    </xdr:from>
    <xdr:to>
      <xdr:col>11</xdr:col>
      <xdr:colOff>518160</xdr:colOff>
      <xdr:row>29</xdr:row>
      <xdr:rowOff>160020</xdr:rowOff>
    </xdr:to>
    <xdr:sp macro="" textlink="">
      <xdr:nvSpPr>
        <xdr:cNvPr id="81" name="Rectangle: Rounded Corners 80">
          <a:extLst>
            <a:ext uri="{FF2B5EF4-FFF2-40B4-BE49-F238E27FC236}">
              <a16:creationId xmlns:a16="http://schemas.microsoft.com/office/drawing/2014/main" id="{25DEFEFE-D815-4CAE-8793-EA573EBE309E}"/>
            </a:ext>
          </a:extLst>
        </xdr:cNvPr>
        <xdr:cNvSpPr/>
      </xdr:nvSpPr>
      <xdr:spPr>
        <a:xfrm>
          <a:off x="6126480" y="5006340"/>
          <a:ext cx="1097280" cy="4572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LIKES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54,101</a:t>
          </a:r>
          <a:r>
            <a:rPr lang="en-US"/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4</xdr:col>
      <xdr:colOff>419100</xdr:colOff>
      <xdr:row>38</xdr:row>
      <xdr:rowOff>7620</xdr:rowOff>
    </xdr:from>
    <xdr:to>
      <xdr:col>6</xdr:col>
      <xdr:colOff>297180</xdr:colOff>
      <xdr:row>40</xdr:row>
      <xdr:rowOff>99060</xdr:rowOff>
    </xdr:to>
    <xdr:sp macro="" textlink="">
      <xdr:nvSpPr>
        <xdr:cNvPr id="82" name="Rectangle: Rounded Corners 81">
          <a:extLst>
            <a:ext uri="{FF2B5EF4-FFF2-40B4-BE49-F238E27FC236}">
              <a16:creationId xmlns:a16="http://schemas.microsoft.com/office/drawing/2014/main" id="{F4D5EB01-A1C7-491B-9B3C-14488AF325CA}"/>
            </a:ext>
          </a:extLst>
        </xdr:cNvPr>
        <xdr:cNvSpPr/>
      </xdr:nvSpPr>
      <xdr:spPr>
        <a:xfrm>
          <a:off x="2857500" y="6957060"/>
          <a:ext cx="1097280" cy="4572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 i="0" u="none" strike="noStrike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LIKES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62,610</a:t>
          </a:r>
          <a:r>
            <a:rPr lang="en-US"/>
            <a:t> </a:t>
          </a:r>
          <a:r>
            <a:rPr lang="en-US" b="1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9</xdr:col>
      <xdr:colOff>591387</xdr:colOff>
      <xdr:row>38</xdr:row>
      <xdr:rowOff>18957</xdr:rowOff>
    </xdr:from>
    <xdr:to>
      <xdr:col>11</xdr:col>
      <xdr:colOff>465750</xdr:colOff>
      <xdr:row>40</xdr:row>
      <xdr:rowOff>113371</xdr:rowOff>
    </xdr:to>
    <xdr:sp macro="" textlink="">
      <xdr:nvSpPr>
        <xdr:cNvPr id="83" name="Rectangle: Rounded Corners 82">
          <a:extLst>
            <a:ext uri="{FF2B5EF4-FFF2-40B4-BE49-F238E27FC236}">
              <a16:creationId xmlns:a16="http://schemas.microsoft.com/office/drawing/2014/main" id="{7BDE1FBF-FFE0-4B0B-87BC-8246BA878823}"/>
            </a:ext>
          </a:extLst>
        </xdr:cNvPr>
        <xdr:cNvSpPr/>
      </xdr:nvSpPr>
      <xdr:spPr>
        <a:xfrm>
          <a:off x="6111241" y="7081396"/>
          <a:ext cx="1100997" cy="46612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 i="0" u="none" strike="noStrike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LIKES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75,811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2</xdr:col>
      <xdr:colOff>487680</xdr:colOff>
      <xdr:row>40</xdr:row>
      <xdr:rowOff>157419</xdr:rowOff>
    </xdr:from>
    <xdr:to>
      <xdr:col>4</xdr:col>
      <xdr:colOff>365760</xdr:colOff>
      <xdr:row>43</xdr:row>
      <xdr:rowOff>65979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1650C39A-422A-4B34-9A6C-0C1D124AE253}"/>
            </a:ext>
          </a:extLst>
        </xdr:cNvPr>
        <xdr:cNvSpPr/>
      </xdr:nvSpPr>
      <xdr:spPr>
        <a:xfrm>
          <a:off x="1714314" y="7591565"/>
          <a:ext cx="1104714" cy="46612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AVG</a:t>
          </a:r>
          <a:r>
            <a:rPr lang="en-US" sz="900" b="1" i="0" u="none" strike="noStrike" baseline="0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REESPONSE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85.12%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8</xdr:col>
      <xdr:colOff>137160</xdr:colOff>
      <xdr:row>30</xdr:row>
      <xdr:rowOff>22860</xdr:rowOff>
    </xdr:from>
    <xdr:to>
      <xdr:col>10</xdr:col>
      <xdr:colOff>15240</xdr:colOff>
      <xdr:row>32</xdr:row>
      <xdr:rowOff>114300</xdr:rowOff>
    </xdr:to>
    <xdr:sp macro="" textlink="">
      <xdr:nvSpPr>
        <xdr:cNvPr id="86" name="Rectangle: Rounded Corners 85">
          <a:extLst>
            <a:ext uri="{FF2B5EF4-FFF2-40B4-BE49-F238E27FC236}">
              <a16:creationId xmlns:a16="http://schemas.microsoft.com/office/drawing/2014/main" id="{AAFD05A9-03B9-4B15-8393-76C9FE990232}"/>
            </a:ext>
          </a:extLst>
        </xdr:cNvPr>
        <xdr:cNvSpPr/>
      </xdr:nvSpPr>
      <xdr:spPr>
        <a:xfrm>
          <a:off x="5013960" y="5509260"/>
          <a:ext cx="1097280" cy="4572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AVG</a:t>
          </a:r>
          <a:r>
            <a:rPr lang="en-US" sz="900" b="1" i="0" u="none" strike="noStrike" baseline="0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REESPONSE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85.06%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8</xdr:col>
      <xdr:colOff>34011</xdr:colOff>
      <xdr:row>41</xdr:row>
      <xdr:rowOff>34940</xdr:rowOff>
    </xdr:from>
    <xdr:to>
      <xdr:col>9</xdr:col>
      <xdr:colOff>521691</xdr:colOff>
      <xdr:row>43</xdr:row>
      <xdr:rowOff>129354</xdr:rowOff>
    </xdr:to>
    <xdr:sp macro="" textlink="">
      <xdr:nvSpPr>
        <xdr:cNvPr id="87" name="Rectangle: Rounded Corners 86">
          <a:extLst>
            <a:ext uri="{FF2B5EF4-FFF2-40B4-BE49-F238E27FC236}">
              <a16:creationId xmlns:a16="http://schemas.microsoft.com/office/drawing/2014/main" id="{06FB8440-6975-41FC-A9BE-FFE378718F29}"/>
            </a:ext>
          </a:extLst>
        </xdr:cNvPr>
        <xdr:cNvSpPr/>
      </xdr:nvSpPr>
      <xdr:spPr>
        <a:xfrm>
          <a:off x="4940548" y="7654940"/>
          <a:ext cx="1100997" cy="46612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AVG</a:t>
          </a:r>
          <a:r>
            <a:rPr lang="en-US" sz="900" b="1" i="0" u="none" strike="noStrike" baseline="0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REESPONSE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85.02%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10</xdr:col>
      <xdr:colOff>53340</xdr:colOff>
      <xdr:row>30</xdr:row>
      <xdr:rowOff>30480</xdr:rowOff>
    </xdr:from>
    <xdr:to>
      <xdr:col>11</xdr:col>
      <xdr:colOff>541020</xdr:colOff>
      <xdr:row>32</xdr:row>
      <xdr:rowOff>121920</xdr:rowOff>
    </xdr:to>
    <xdr:sp macro="" textlink="">
      <xdr:nvSpPr>
        <xdr:cNvPr id="88" name="Rectangle: Rounded Corners 87">
          <a:extLst>
            <a:ext uri="{FF2B5EF4-FFF2-40B4-BE49-F238E27FC236}">
              <a16:creationId xmlns:a16="http://schemas.microsoft.com/office/drawing/2014/main" id="{B1170B40-45CA-4487-A2D7-122866EECF7D}"/>
            </a:ext>
          </a:extLst>
        </xdr:cNvPr>
        <xdr:cNvSpPr/>
      </xdr:nvSpPr>
      <xdr:spPr>
        <a:xfrm>
          <a:off x="6149340" y="5516880"/>
          <a:ext cx="1097280" cy="4572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AVG</a:t>
          </a:r>
          <a:r>
            <a:rPr lang="en-US" sz="900" b="1" i="0" u="none" strike="noStrike" baseline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ENGAGMENT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2.13%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4</xdr:col>
      <xdr:colOff>426720</xdr:colOff>
      <xdr:row>40</xdr:row>
      <xdr:rowOff>137160</xdr:rowOff>
    </xdr:from>
    <xdr:to>
      <xdr:col>6</xdr:col>
      <xdr:colOff>304800</xdr:colOff>
      <xdr:row>43</xdr:row>
      <xdr:rowOff>45720</xdr:rowOff>
    </xdr:to>
    <xdr:sp macro="" textlink="">
      <xdr:nvSpPr>
        <xdr:cNvPr id="89" name="Rectangle: Rounded Corners 88">
          <a:extLst>
            <a:ext uri="{FF2B5EF4-FFF2-40B4-BE49-F238E27FC236}">
              <a16:creationId xmlns:a16="http://schemas.microsoft.com/office/drawing/2014/main" id="{FC45B3DE-E53A-465A-859E-11FC3FBFB9F1}"/>
            </a:ext>
          </a:extLst>
        </xdr:cNvPr>
        <xdr:cNvSpPr/>
      </xdr:nvSpPr>
      <xdr:spPr>
        <a:xfrm>
          <a:off x="2865120" y="7452360"/>
          <a:ext cx="1097280" cy="4572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AVG</a:t>
          </a:r>
          <a:r>
            <a:rPr lang="en-US" sz="900" b="1" i="0" u="none" strike="noStrike" baseline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ENGAGMENT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2.36%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9</xdr:col>
      <xdr:colOff>582094</xdr:colOff>
      <xdr:row>41</xdr:row>
      <xdr:rowOff>27320</xdr:rowOff>
    </xdr:from>
    <xdr:to>
      <xdr:col>11</xdr:col>
      <xdr:colOff>456457</xdr:colOff>
      <xdr:row>43</xdr:row>
      <xdr:rowOff>121734</xdr:rowOff>
    </xdr:to>
    <xdr:sp macro="" textlink="">
      <xdr:nvSpPr>
        <xdr:cNvPr id="90" name="Rectangle: Rounded Corners 89">
          <a:extLst>
            <a:ext uri="{FF2B5EF4-FFF2-40B4-BE49-F238E27FC236}">
              <a16:creationId xmlns:a16="http://schemas.microsoft.com/office/drawing/2014/main" id="{01E8E7B2-A5FD-4A71-8739-EDCE5A075A46}"/>
            </a:ext>
          </a:extLst>
        </xdr:cNvPr>
        <xdr:cNvSpPr/>
      </xdr:nvSpPr>
      <xdr:spPr>
        <a:xfrm>
          <a:off x="6101948" y="7647320"/>
          <a:ext cx="1100997" cy="46612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AVG</a:t>
          </a:r>
          <a:r>
            <a:rPr lang="en-US" sz="900" b="1" i="0" u="none" strike="noStrike" baseline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ENGAGMENT</a:t>
          </a:r>
        </a:p>
        <a:p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2.69%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12</xdr:col>
      <xdr:colOff>507620</xdr:colOff>
      <xdr:row>24</xdr:row>
      <xdr:rowOff>81880</xdr:rowOff>
    </xdr:from>
    <xdr:to>
      <xdr:col>13</xdr:col>
      <xdr:colOff>462335</xdr:colOff>
      <xdr:row>25</xdr:row>
      <xdr:rowOff>105347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29170C34-1D8C-4FC5-A2EF-10B89C87C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425" y="4542368"/>
          <a:ext cx="568032" cy="209320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27000">
            <a:schemeClr val="accent1">
              <a:lumMod val="60000"/>
              <a:lumOff val="40000"/>
            </a:schemeClr>
          </a:glow>
          <a:outerShdw blurRad="76200" dir="13500000" sy="23000" kx="1200000" algn="br" rotWithShape="0">
            <a:prstClr val="black">
              <a:alpha val="20000"/>
            </a:prstClr>
          </a:outerShdw>
          <a:softEdge rad="31750"/>
        </a:effectLst>
      </xdr:spPr>
    </xdr:pic>
    <xdr:clientData/>
  </xdr:twoCellAnchor>
  <xdr:twoCellAnchor>
    <xdr:from>
      <xdr:col>12</xdr:col>
      <xdr:colOff>435061</xdr:colOff>
      <xdr:row>26</xdr:row>
      <xdr:rowOff>14768</xdr:rowOff>
    </xdr:from>
    <xdr:to>
      <xdr:col>14</xdr:col>
      <xdr:colOff>453943</xdr:colOff>
      <xdr:row>29</xdr:row>
      <xdr:rowOff>0</xdr:rowOff>
    </xdr:to>
    <xdr:sp macro="" textlink="">
      <xdr:nvSpPr>
        <xdr:cNvPr id="92" name="Rectangle: Rounded Corners 91">
          <a:extLst>
            <a:ext uri="{FF2B5EF4-FFF2-40B4-BE49-F238E27FC236}">
              <a16:creationId xmlns:a16="http://schemas.microsoft.com/office/drawing/2014/main" id="{D9448FC6-23BC-40D2-809B-411E4C8B263E}"/>
            </a:ext>
          </a:extLst>
        </xdr:cNvPr>
        <xdr:cNvSpPr/>
      </xdr:nvSpPr>
      <xdr:spPr>
        <a:xfrm>
          <a:off x="7794866" y="4846963"/>
          <a:ext cx="1245516" cy="542793"/>
        </a:xfrm>
        <a:prstGeom prst="round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AUDIANCE</a:t>
          </a:r>
          <a:r>
            <a:rPr lang="en-US" sz="900" b="1" i="0" u="none" strike="noStrike" baseline="0">
              <a:solidFill>
                <a:schemeClr val="accent1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GROWTH</a:t>
          </a:r>
        </a:p>
        <a:p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842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b="1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1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12</xdr:col>
      <xdr:colOff>398631</xdr:colOff>
      <xdr:row>31</xdr:row>
      <xdr:rowOff>98324</xdr:rowOff>
    </xdr:from>
    <xdr:to>
      <xdr:col>14</xdr:col>
      <xdr:colOff>459591</xdr:colOff>
      <xdr:row>34</xdr:row>
      <xdr:rowOff>84375</xdr:rowOff>
    </xdr:to>
    <xdr:sp macro="" textlink="">
      <xdr:nvSpPr>
        <xdr:cNvPr id="93" name="Rectangle: Rounded Corners 92">
          <a:extLst>
            <a:ext uri="{FF2B5EF4-FFF2-40B4-BE49-F238E27FC236}">
              <a16:creationId xmlns:a16="http://schemas.microsoft.com/office/drawing/2014/main" id="{4184DE6F-B286-4C6F-AB9E-BB9BBCBE9C8F}"/>
            </a:ext>
          </a:extLst>
        </xdr:cNvPr>
        <xdr:cNvSpPr/>
      </xdr:nvSpPr>
      <xdr:spPr>
        <a:xfrm>
          <a:off x="7772825" y="5813324"/>
          <a:ext cx="1289992" cy="539116"/>
        </a:xfrm>
        <a:prstGeom prst="round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rgbClr val="F83A9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AUDIANCE</a:t>
          </a:r>
          <a:r>
            <a:rPr lang="en-US" sz="900" b="1" i="0" u="none" strike="noStrike" baseline="0">
              <a:solidFill>
                <a:srgbClr val="F83A9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GROWTH</a:t>
          </a:r>
        </a:p>
        <a:p>
          <a:pPr algn="ctr"/>
          <a:r>
            <a:rPr lang="en-US" sz="1400" b="1">
              <a:solidFill>
                <a:srgbClr val="DE0875"/>
              </a:solidFill>
            </a:rPr>
            <a:t>842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400" b="1">
              <a:solidFill>
                <a:schemeClr val="accent1">
                  <a:lumMod val="75000"/>
                </a:schemeClr>
              </a:solidFill>
            </a:rPr>
            <a:t> </a:t>
          </a:r>
          <a:endParaRPr lang="en-US" sz="1400" b="1">
            <a:solidFill>
              <a:schemeClr val="accent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12</xdr:col>
      <xdr:colOff>498407</xdr:colOff>
      <xdr:row>30</xdr:row>
      <xdr:rowOff>49033</xdr:rowOff>
    </xdr:from>
    <xdr:to>
      <xdr:col>13</xdr:col>
      <xdr:colOff>330394</xdr:colOff>
      <xdr:row>31</xdr:row>
      <xdr:rowOff>66364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16421AAE-D2E3-4C8D-BA8E-A99B6C031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212" y="5624643"/>
          <a:ext cx="445304" cy="203184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39700">
            <a:srgbClr val="DE0875">
              <a:alpha val="41000"/>
            </a:srgbClr>
          </a:glow>
          <a:outerShdw blurRad="76200" dir="13500000" sy="23000" kx="1200000" algn="br" rotWithShape="0">
            <a:prstClr val="black">
              <a:alpha val="20000"/>
            </a:prstClr>
          </a:outerShdw>
          <a:softEdge rad="31750"/>
        </a:effectLst>
      </xdr:spPr>
    </xdr:pic>
    <xdr:clientData/>
  </xdr:twoCellAnchor>
  <xdr:twoCellAnchor>
    <xdr:from>
      <xdr:col>14</xdr:col>
      <xdr:colOff>362415</xdr:colOff>
      <xdr:row>29</xdr:row>
      <xdr:rowOff>148684</xdr:rowOff>
    </xdr:from>
    <xdr:to>
      <xdr:col>20</xdr:col>
      <xdr:colOff>239486</xdr:colOff>
      <xdr:row>34</xdr:row>
      <xdr:rowOff>46464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ADE6367A-03B5-47BE-A158-DA2556117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479770</xdr:colOff>
      <xdr:row>35</xdr:row>
      <xdr:rowOff>120804</xdr:rowOff>
    </xdr:from>
    <xdr:to>
      <xdr:col>13</xdr:col>
      <xdr:colOff>366558</xdr:colOff>
      <xdr:row>36</xdr:row>
      <xdr:rowOff>145967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6BA4D4D9-4DE6-44FE-844D-780EF43DC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575" y="6625682"/>
          <a:ext cx="500105" cy="211017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5000">
                <a:srgbClr val="7ADDEA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90500">
            <a:srgbClr val="7ADDEA">
              <a:alpha val="40000"/>
            </a:srgbClr>
          </a:glow>
          <a:outerShdw blurRad="101600" dir="13500000" sx="103000" sy="103000" kx="1200000" algn="br" rotWithShape="0">
            <a:srgbClr val="7ADDEA">
              <a:alpha val="20000"/>
            </a:srgbClr>
          </a:outerShdw>
          <a:softEdge rad="0"/>
        </a:effectLst>
      </xdr:spPr>
    </xdr:pic>
    <xdr:clientData/>
  </xdr:twoCellAnchor>
  <xdr:twoCellAnchor>
    <xdr:from>
      <xdr:col>12</xdr:col>
      <xdr:colOff>364353</xdr:colOff>
      <xdr:row>37</xdr:row>
      <xdr:rowOff>71417</xdr:rowOff>
    </xdr:from>
    <xdr:to>
      <xdr:col>14</xdr:col>
      <xdr:colOff>425313</xdr:colOff>
      <xdr:row>40</xdr:row>
      <xdr:rowOff>16776</xdr:rowOff>
    </xdr:to>
    <xdr:sp macro="" textlink="">
      <xdr:nvSpPr>
        <xdr:cNvPr id="100" name="Rectangle: Rounded Corners 99">
          <a:extLst>
            <a:ext uri="{FF2B5EF4-FFF2-40B4-BE49-F238E27FC236}">
              <a16:creationId xmlns:a16="http://schemas.microsoft.com/office/drawing/2014/main" id="{DD6B6E70-B7D4-4F76-A528-1613A602AEC7}"/>
            </a:ext>
          </a:extLst>
        </xdr:cNvPr>
        <xdr:cNvSpPr/>
      </xdr:nvSpPr>
      <xdr:spPr>
        <a:xfrm>
          <a:off x="7679553" y="6918531"/>
          <a:ext cx="1280160" cy="500531"/>
        </a:xfrm>
        <a:prstGeom prst="round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rgbClr val="7ADDEA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AUDIANCE</a:t>
          </a:r>
          <a:r>
            <a:rPr lang="en-US" sz="900" b="1" i="0" u="none" strike="noStrike" baseline="0">
              <a:solidFill>
                <a:srgbClr val="7ADDEA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GROWTH</a:t>
          </a:r>
        </a:p>
        <a:p>
          <a:pPr algn="ctr"/>
          <a:r>
            <a:rPr lang="en-US" sz="1400" b="1">
              <a:solidFill>
                <a:srgbClr val="7ADDEA"/>
              </a:solidFill>
            </a:rPr>
            <a:t>842  </a:t>
          </a:r>
          <a:endParaRPr lang="en-US" sz="1400" b="1">
            <a:solidFill>
              <a:srgbClr val="7ADDEA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12</xdr:col>
      <xdr:colOff>335203</xdr:colOff>
      <xdr:row>43</xdr:row>
      <xdr:rowOff>115421</xdr:rowOff>
    </xdr:from>
    <xdr:to>
      <xdr:col>14</xdr:col>
      <xdr:colOff>396163</xdr:colOff>
      <xdr:row>46</xdr:row>
      <xdr:rowOff>60780</xdr:rowOff>
    </xdr:to>
    <xdr:sp macro="" textlink="">
      <xdr:nvSpPr>
        <xdr:cNvPr id="101" name="Rectangle: Rounded Corners 100">
          <a:extLst>
            <a:ext uri="{FF2B5EF4-FFF2-40B4-BE49-F238E27FC236}">
              <a16:creationId xmlns:a16="http://schemas.microsoft.com/office/drawing/2014/main" id="{D6710255-FF56-4A9C-9EF1-D89AED455D1E}"/>
            </a:ext>
          </a:extLst>
        </xdr:cNvPr>
        <xdr:cNvSpPr/>
      </xdr:nvSpPr>
      <xdr:spPr>
        <a:xfrm>
          <a:off x="7695008" y="8107128"/>
          <a:ext cx="1287594" cy="502920"/>
        </a:xfrm>
        <a:prstGeom prst="round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 i="0" u="none" strike="noStrike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AUDIANCE</a:t>
          </a:r>
          <a:r>
            <a:rPr lang="en-US" sz="9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GROWTH</a:t>
          </a:r>
        </a:p>
        <a:p>
          <a:pPr algn="ctr"/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842</a:t>
          </a:r>
          <a:r>
            <a:rPr lang="en-US" b="1">
              <a:solidFill>
                <a:schemeClr val="tx1">
                  <a:lumMod val="65000"/>
                  <a:lumOff val="35000"/>
                </a:schemeClr>
              </a:solidFill>
            </a:rPr>
            <a:t>  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12</xdr:col>
      <xdr:colOff>504332</xdr:colOff>
      <xdr:row>41</xdr:row>
      <xdr:rowOff>148682</xdr:rowOff>
    </xdr:from>
    <xdr:to>
      <xdr:col>13</xdr:col>
      <xdr:colOff>270431</xdr:colOff>
      <xdr:row>43</xdr:row>
      <xdr:rowOff>8964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4182AD11-CC75-4478-B800-014FA4201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4137" y="7768682"/>
          <a:ext cx="379416" cy="231989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gradFill>
            <a:gsLst>
              <a:gs pos="0">
                <a:schemeClr val="tx1">
                  <a:lumMod val="65000"/>
                  <a:lumOff val="3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27000">
            <a:schemeClr val="tx1">
              <a:lumMod val="50000"/>
              <a:lumOff val="50000"/>
            </a:schemeClr>
          </a:glow>
          <a:outerShdw blurRad="50800" dist="12700" dir="5400000" sx="104000" sy="104000" algn="ctr" rotWithShape="0">
            <a:schemeClr val="tx1">
              <a:lumMod val="75000"/>
              <a:lumOff val="25000"/>
              <a:alpha val="41000"/>
            </a:schemeClr>
          </a:outerShdw>
        </a:effectLst>
      </xdr:spPr>
    </xdr:pic>
    <xdr:clientData/>
  </xdr:twoCellAnchor>
  <xdr:twoCellAnchor>
    <xdr:from>
      <xdr:col>14</xdr:col>
      <xdr:colOff>331881</xdr:colOff>
      <xdr:row>35</xdr:row>
      <xdr:rowOff>72748</xdr:rowOff>
    </xdr:from>
    <xdr:to>
      <xdr:col>20</xdr:col>
      <xdr:colOff>141514</xdr:colOff>
      <xdr:row>40</xdr:row>
      <xdr:rowOff>26285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97F6E6A7-9BC9-4949-8CBA-57F1B8327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285712</xdr:colOff>
      <xdr:row>41</xdr:row>
      <xdr:rowOff>157976</xdr:rowOff>
    </xdr:from>
    <xdr:to>
      <xdr:col>20</xdr:col>
      <xdr:colOff>261258</xdr:colOff>
      <xdr:row>46</xdr:row>
      <xdr:rowOff>37171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23BD5D93-30BD-401B-B447-0A88D226B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C2512-C38D-4B1C-8944-D571546A9AFD}" name="Facebook" displayName="Facebook" ref="B11:H63" totalsRowShown="0" headerRowDxfId="9" dataDxfId="8">
  <tableColumns count="7">
    <tableColumn id="1" xr3:uid="{25D70E68-5107-4DDD-890E-48A69B0904A3}" name="Week" dataDxfId="7"/>
    <tableColumn id="2" xr3:uid="{F22DE97A-D59C-48F0-81B7-D38414419E7D}" name="Impressions" dataDxfId="6"/>
    <tableColumn id="3" xr3:uid="{2BE37DF8-0ED9-42A8-B6D7-DB55359B89DF}" name="Engagement Rate" dataDxfId="5"/>
    <tableColumn id="4" xr3:uid="{F236E609-3241-4A8E-91ED-0A1B0C671630}" name="Audience Growth Rate" dataDxfId="4"/>
    <tableColumn id="5" xr3:uid="{1B209FFD-2BAA-4216-A680-A05B0324A8AD}" name="Response Rate" dataDxfId="3"/>
    <tableColumn id="7" xr3:uid="{D112648D-8006-4945-A9BD-B36125BA153A}" name="Post Reach" dataDxfId="2"/>
    <tableColumn id="8" xr3:uid="{85432E2E-C6D4-4339-81F6-1DA84874227D}" name="Lik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D42AA1-C196-4D78-BD39-4C938BBEB25D}" name="Linkedin" displayName="Linkedin" ref="J11:P63" totalsRowShown="0" headerRowDxfId="36" dataDxfId="35">
  <tableColumns count="7">
    <tableColumn id="1" xr3:uid="{07785C78-ECA8-401F-855F-AEFF741B03A2}" name="Week" dataDxfId="34"/>
    <tableColumn id="2" xr3:uid="{8443A1CA-CBDE-46BC-9EAC-FF67BB4CE3DD}" name="Impressions" dataDxfId="33"/>
    <tableColumn id="3" xr3:uid="{92E5CC0A-E82E-45F3-8B41-5A6E8465AE44}" name="Engagement Rate" dataDxfId="32"/>
    <tableColumn id="4" xr3:uid="{BE16DAC0-32D3-46F5-872B-5A2A5074E789}" name="Audience Growth Rate" dataDxfId="31"/>
    <tableColumn id="5" xr3:uid="{ED394459-7585-4136-BFBB-2444F2B434E9}" name="Response Rate" dataDxfId="30"/>
    <tableColumn id="7" xr3:uid="{1EC76CE8-A774-447F-BA82-066CE64B1722}" name="Post Reach" dataDxfId="29"/>
    <tableColumn id="8" xr3:uid="{9F006A37-B2C7-4138-BDF7-976D57008615}" name="Likes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A7306-71A3-400F-A0D1-793E610270A1}" name="Instagram" displayName="Instagram" ref="R11:X63" totalsRowShown="0" headerRowDxfId="27" dataDxfId="26">
  <tableColumns count="7">
    <tableColumn id="1" xr3:uid="{ECAB29B2-2AE1-40E2-A65D-EB63AA845F8C}" name="Week" dataDxfId="25"/>
    <tableColumn id="2" xr3:uid="{A63A424A-1A15-4D4B-AE5C-A4A8AE18615B}" name="Impressions" dataDxfId="24"/>
    <tableColumn id="3" xr3:uid="{D98CADC7-CE85-4FDE-873C-B4E969E0F279}" name="Engagement Rate" dataDxfId="23"/>
    <tableColumn id="4" xr3:uid="{68E2357B-84CE-46C0-A846-6EA90CC086C6}" name="Audience Growth Rate" dataDxfId="22"/>
    <tableColumn id="5" xr3:uid="{E38DCFD5-9CEF-45EF-8000-9A593F59C3E0}" name="Response Rate" dataDxfId="21"/>
    <tableColumn id="7" xr3:uid="{EAB5218D-C2E3-4B31-8AAE-25F1C6437781}" name="Post Reach" dataDxfId="20"/>
    <tableColumn id="8" xr3:uid="{F75A9176-ED52-41A1-9EB8-46E08A9827B1}" name="Likes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D0A93-5BD0-4B52-8182-AE2B24E7209E}" name="X" displayName="X" ref="Z11:AF63" totalsRowShown="0" headerRowDxfId="18" dataDxfId="17">
  <tableColumns count="7">
    <tableColumn id="1" xr3:uid="{4343BD06-6156-4C3F-9855-F128033584A7}" name="Week" dataDxfId="16"/>
    <tableColumn id="2" xr3:uid="{5FED86A0-FD98-4FBF-BDEB-351F2DF2D683}" name="Impressions" dataDxfId="15"/>
    <tableColumn id="3" xr3:uid="{9799D154-B5D1-4FDD-8117-F6DF61A25491}" name="Engagement Rate" dataDxfId="14"/>
    <tableColumn id="4" xr3:uid="{767F97DA-220F-4F41-B31E-4116A2691DDB}" name="Audience Growth Rate" dataDxfId="13"/>
    <tableColumn id="5" xr3:uid="{EADC66EF-5A13-4C51-A8C4-804340CED61E}" name="Response Rate" dataDxfId="12"/>
    <tableColumn id="7" xr3:uid="{D900D829-017E-4C32-9108-742F0DB897AC}" name="Post Reach" dataDxfId="11"/>
    <tableColumn id="8" xr3:uid="{0D7AE255-6F61-4D65-BABF-7453D7572E49}" name="Likes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09F16F-A14A-428C-9267-D69FC60F998D}" name="Table16" displayName="Table16" ref="AK10:AO64" totalsRowShown="0" headerRowDxfId="0">
  <autoFilter ref="AK10:AO64" xr:uid="{CB09F16F-A14A-428C-9267-D69FC60F998D}"/>
  <tableColumns count="5">
    <tableColumn id="1" xr3:uid="{55522BAD-D471-4051-B386-0E5D63F96135}" name="Week"/>
    <tableColumn id="2" xr3:uid="{CBA05FE9-B6DE-4284-BA37-06E8A90F7AE5}" name="Impressions"/>
    <tableColumn id="3" xr3:uid="{D0B8C4DD-B5C4-4219-9ACB-B64E30377714}" name="Impressions2"/>
    <tableColumn id="4" xr3:uid="{C7D2EF29-B7B1-44F6-BDD6-A18A26A32C35}" name="Impressions3"/>
    <tableColumn id="5" xr3:uid="{BAE2C729-47CD-44B9-A5AE-4320D7133BAD}" name="Impressions4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AA5F-C4E0-4974-9045-DDB38BD993C8}">
  <dimension ref="A1:AO63"/>
  <sheetViews>
    <sheetView tabSelected="1" zoomScale="91" zoomScaleNormal="85" workbookViewId="0">
      <selection activeCell="AC11" sqref="AC11:AC63"/>
    </sheetView>
  </sheetViews>
  <sheetFormatPr defaultRowHeight="13.2" x14ac:dyDescent="0.25"/>
  <cols>
    <col min="1" max="1" width="8.88671875" style="6"/>
    <col min="2" max="2" width="8.88671875" style="7"/>
    <col min="3" max="3" width="13.6640625" style="7" customWidth="1"/>
    <col min="4" max="4" width="17.77734375" style="7" customWidth="1"/>
    <col min="5" max="5" width="21.5546875" style="7" customWidth="1"/>
    <col min="6" max="6" width="15.5546875" style="7" customWidth="1"/>
    <col min="7" max="7" width="12.44140625" style="7" customWidth="1"/>
    <col min="8" max="8" width="12.88671875" style="7" customWidth="1"/>
    <col min="9" max="9" width="8.88671875" style="6"/>
    <col min="10" max="10" width="8.88671875" style="7"/>
    <col min="11" max="11" width="13.6640625" style="7" customWidth="1"/>
    <col min="12" max="12" width="17.77734375" style="7" customWidth="1"/>
    <col min="13" max="13" width="21.5546875" style="7" customWidth="1"/>
    <col min="14" max="14" width="15.5546875" style="7" customWidth="1"/>
    <col min="15" max="15" width="12.44140625" style="7" customWidth="1"/>
    <col min="16" max="16" width="12.88671875" style="7" customWidth="1"/>
    <col min="17" max="17" width="8.88671875" style="6"/>
    <col min="18" max="18" width="8.88671875" style="7"/>
    <col min="19" max="19" width="13.6640625" style="7" customWidth="1"/>
    <col min="20" max="20" width="17.77734375" style="7" customWidth="1"/>
    <col min="21" max="21" width="21.5546875" style="7" customWidth="1"/>
    <col min="22" max="22" width="15.5546875" style="7" customWidth="1"/>
    <col min="23" max="23" width="12.44140625" style="7" customWidth="1"/>
    <col min="24" max="24" width="12.88671875" style="7" customWidth="1"/>
    <col min="25" max="25" width="8.88671875" style="6"/>
    <col min="26" max="26" width="8.88671875" style="7"/>
    <col min="27" max="27" width="13.6640625" style="7" customWidth="1"/>
    <col min="28" max="28" width="17.77734375" style="7" customWidth="1"/>
    <col min="29" max="29" width="21.5546875" style="7" customWidth="1"/>
    <col min="30" max="30" width="15.5546875" style="7" customWidth="1"/>
    <col min="31" max="31" width="12.44140625" style="7" customWidth="1"/>
    <col min="32" max="32" width="12.88671875" style="7" customWidth="1"/>
    <col min="33" max="33" width="8.88671875" style="6"/>
    <col min="34" max="34" width="9.6640625" style="6" customWidth="1"/>
    <col min="35" max="35" width="10" style="6" customWidth="1"/>
    <col min="36" max="36" width="16.109375" style="6" customWidth="1"/>
    <col min="37" max="37" width="13.88671875" style="6" bestFit="1" customWidth="1"/>
    <col min="38" max="39" width="14.21875" style="6" bestFit="1" customWidth="1"/>
    <col min="40" max="40" width="14.33203125" style="6" bestFit="1" customWidth="1"/>
    <col min="41" max="42" width="10" style="6" customWidth="1"/>
    <col min="43" max="16384" width="8.88671875" style="6"/>
  </cols>
  <sheetData>
    <row r="1" spans="1:41" x14ac:dyDescent="0.25">
      <c r="A1" s="8"/>
      <c r="B1" s="9"/>
      <c r="C1" s="9"/>
      <c r="D1" s="9"/>
      <c r="E1" s="9"/>
      <c r="F1" s="9"/>
      <c r="G1" s="9"/>
      <c r="H1" s="9"/>
      <c r="I1" s="8"/>
      <c r="J1" s="9"/>
      <c r="K1" s="9"/>
      <c r="L1" s="9"/>
      <c r="M1" s="9"/>
      <c r="N1" s="9"/>
      <c r="O1" s="9"/>
      <c r="P1" s="9"/>
      <c r="Q1" s="8"/>
      <c r="R1" s="9"/>
      <c r="S1" s="9"/>
      <c r="T1" s="9"/>
      <c r="U1" s="9"/>
      <c r="V1" s="9"/>
      <c r="W1" s="9"/>
      <c r="X1" s="9"/>
      <c r="Y1" s="8"/>
      <c r="Z1" s="9"/>
      <c r="AA1" s="9"/>
      <c r="AB1" s="9"/>
      <c r="AC1" s="9"/>
      <c r="AD1" s="9"/>
      <c r="AE1" s="9"/>
      <c r="AF1" s="9"/>
      <c r="AG1" s="8"/>
      <c r="AH1" s="12"/>
      <c r="AI1" s="12"/>
      <c r="AJ1" s="12"/>
    </row>
    <row r="2" spans="1:41" ht="14.4" customHeight="1" x14ac:dyDescent="0.25">
      <c r="A2" s="8"/>
      <c r="B2" s="9"/>
      <c r="C2" s="9"/>
      <c r="D2" s="9"/>
      <c r="E2" s="9"/>
      <c r="F2" s="17" t="s">
        <v>7</v>
      </c>
      <c r="G2" s="17"/>
      <c r="H2" s="10">
        <v>25450</v>
      </c>
      <c r="I2" s="8"/>
      <c r="J2" s="9"/>
      <c r="K2" s="9"/>
      <c r="L2" s="9"/>
      <c r="M2" s="9"/>
      <c r="N2" s="17" t="s">
        <v>7</v>
      </c>
      <c r="O2" s="17"/>
      <c r="P2" s="10">
        <v>18500</v>
      </c>
      <c r="Q2" s="8"/>
      <c r="R2" s="9"/>
      <c r="S2" s="9"/>
      <c r="T2" s="9"/>
      <c r="U2" s="9"/>
      <c r="V2" s="17" t="s">
        <v>7</v>
      </c>
      <c r="W2" s="17"/>
      <c r="X2" s="10">
        <v>28500</v>
      </c>
      <c r="Y2" s="8"/>
      <c r="Z2" s="9"/>
      <c r="AA2" s="9"/>
      <c r="AB2" s="9"/>
      <c r="AC2" s="9"/>
      <c r="AD2" s="17" t="s">
        <v>7</v>
      </c>
      <c r="AE2" s="17"/>
      <c r="AF2" s="10">
        <v>35508</v>
      </c>
      <c r="AG2" s="8"/>
      <c r="AH2" s="12"/>
      <c r="AI2" s="12"/>
      <c r="AJ2" s="12"/>
    </row>
    <row r="3" spans="1:41" ht="14.4" customHeight="1" x14ac:dyDescent="0.25">
      <c r="A3" s="8"/>
      <c r="B3" s="9"/>
      <c r="C3" s="9"/>
      <c r="D3" s="9"/>
      <c r="E3" s="9"/>
      <c r="F3" s="17" t="s">
        <v>13</v>
      </c>
      <c r="G3" s="17"/>
      <c r="H3" s="10">
        <f>SUM(Facebook[Audience Growth Rate])</f>
        <v>842</v>
      </c>
      <c r="I3" s="13">
        <f>(H3/H2)</f>
        <v>3.3084479371316304E-2</v>
      </c>
      <c r="J3" s="9"/>
      <c r="K3" s="9"/>
      <c r="L3" s="9"/>
      <c r="M3" s="9"/>
      <c r="N3" s="17" t="s">
        <v>13</v>
      </c>
      <c r="O3" s="17"/>
      <c r="P3" s="10">
        <f>SUM(Linkedin[Audience Growth Rate])</f>
        <v>850</v>
      </c>
      <c r="Q3" s="13">
        <f>(P3/P2)</f>
        <v>4.5945945945945948E-2</v>
      </c>
      <c r="R3" s="9"/>
      <c r="S3" s="9"/>
      <c r="T3" s="9"/>
      <c r="U3" s="9"/>
      <c r="V3" s="17" t="s">
        <v>13</v>
      </c>
      <c r="W3" s="17"/>
      <c r="X3" s="10">
        <f>SUM(Instagram[Audience Growth Rate])</f>
        <v>1193</v>
      </c>
      <c r="Y3" s="13">
        <f>X3/X2</f>
        <v>4.185964912280702E-2</v>
      </c>
      <c r="Z3" s="9"/>
      <c r="AA3" s="9"/>
      <c r="AB3" s="9"/>
      <c r="AC3" s="9"/>
      <c r="AD3" s="17" t="s">
        <v>13</v>
      </c>
      <c r="AE3" s="17"/>
      <c r="AF3" s="10">
        <f>SUM(X[Audience Growth Rate])</f>
        <v>1310</v>
      </c>
      <c r="AG3" s="13">
        <f>AF3/AF2</f>
        <v>3.6893094513912358E-2</v>
      </c>
      <c r="AH3" s="12"/>
      <c r="AI3" s="12"/>
      <c r="AJ3" s="12"/>
    </row>
    <row r="4" spans="1:41" ht="14.4" customHeight="1" x14ac:dyDescent="0.25">
      <c r="A4" s="8"/>
      <c r="B4" s="9"/>
      <c r="C4" s="9"/>
      <c r="D4" s="9"/>
      <c r="E4" s="9"/>
      <c r="F4" s="17" t="s">
        <v>12</v>
      </c>
      <c r="G4" s="17"/>
      <c r="H4" s="10">
        <f>(H2+H3)</f>
        <v>26292</v>
      </c>
      <c r="I4" s="8"/>
      <c r="J4" s="9"/>
      <c r="K4" s="9"/>
      <c r="L4" s="9"/>
      <c r="M4" s="9"/>
      <c r="N4" s="17" t="s">
        <v>12</v>
      </c>
      <c r="O4" s="17"/>
      <c r="P4" s="10">
        <f>P2+P3</f>
        <v>19350</v>
      </c>
      <c r="Q4" s="8"/>
      <c r="R4" s="9"/>
      <c r="S4" s="9"/>
      <c r="T4" s="9"/>
      <c r="U4" s="9"/>
      <c r="V4" s="17" t="s">
        <v>12</v>
      </c>
      <c r="W4" s="17"/>
      <c r="X4" s="10">
        <f>X2+X3</f>
        <v>29693</v>
      </c>
      <c r="Y4" s="8"/>
      <c r="Z4" s="9"/>
      <c r="AA4" s="9"/>
      <c r="AB4" s="9"/>
      <c r="AC4" s="9"/>
      <c r="AD4" s="17" t="s">
        <v>12</v>
      </c>
      <c r="AE4" s="17"/>
      <c r="AF4" s="10">
        <f>AF2+AF3</f>
        <v>36818</v>
      </c>
      <c r="AG4" s="8"/>
      <c r="AH4" s="12"/>
      <c r="AI4" s="12"/>
      <c r="AJ4" s="12"/>
    </row>
    <row r="5" spans="1:41" ht="14.4" customHeight="1" x14ac:dyDescent="0.25">
      <c r="A5" s="8"/>
      <c r="B5" s="9"/>
      <c r="C5" s="9"/>
      <c r="D5" s="9"/>
      <c r="E5" s="9"/>
      <c r="F5" s="17" t="s">
        <v>5</v>
      </c>
      <c r="G5" s="17"/>
      <c r="H5" s="10">
        <f>SUM(Facebook[Post Reach])</f>
        <v>414739</v>
      </c>
      <c r="I5" s="8"/>
      <c r="J5" s="9"/>
      <c r="K5" s="9" t="s">
        <v>17</v>
      </c>
      <c r="L5" s="9"/>
      <c r="M5" s="9"/>
      <c r="N5" s="17" t="s">
        <v>5</v>
      </c>
      <c r="O5" s="17"/>
      <c r="P5" s="10">
        <f>SUM(Linkedin[Post Reach])</f>
        <v>371601</v>
      </c>
      <c r="Q5" s="8"/>
      <c r="R5" s="9"/>
      <c r="S5" s="9"/>
      <c r="T5" s="9"/>
      <c r="U5" s="9"/>
      <c r="V5" s="17" t="s">
        <v>5</v>
      </c>
      <c r="W5" s="17"/>
      <c r="X5" s="10">
        <f>SUM(Instagram[Post Reach])</f>
        <v>431067</v>
      </c>
      <c r="Y5" s="8"/>
      <c r="Z5" s="9"/>
      <c r="AA5" s="9"/>
      <c r="AB5" s="9"/>
      <c r="AC5" s="9"/>
      <c r="AD5" s="17" t="s">
        <v>5</v>
      </c>
      <c r="AE5" s="17"/>
      <c r="AF5" s="10">
        <f>SUM(X[Post Reach])</f>
        <v>426091</v>
      </c>
      <c r="AG5" s="8"/>
      <c r="AH5" s="12"/>
      <c r="AI5" s="12"/>
      <c r="AJ5" s="12"/>
    </row>
    <row r="6" spans="1:41" ht="14.4" customHeight="1" x14ac:dyDescent="0.25">
      <c r="A6" s="8"/>
      <c r="B6" s="9"/>
      <c r="C6" s="9"/>
      <c r="D6" s="9"/>
      <c r="E6" s="9"/>
      <c r="F6" s="17" t="s">
        <v>9</v>
      </c>
      <c r="G6" s="17"/>
      <c r="H6" s="10">
        <f>SUM(Facebook[Likes])</f>
        <v>23516</v>
      </c>
      <c r="I6" s="8"/>
      <c r="J6" s="9"/>
      <c r="K6" s="9"/>
      <c r="L6" s="9"/>
      <c r="M6" s="9"/>
      <c r="N6" s="17" t="s">
        <v>9</v>
      </c>
      <c r="O6" s="17"/>
      <c r="P6" s="10">
        <f>SUM(Linkedin[Likes])</f>
        <v>54101</v>
      </c>
      <c r="Q6" s="8"/>
      <c r="R6" s="9"/>
      <c r="S6" s="9"/>
      <c r="T6" s="9"/>
      <c r="U6" s="9"/>
      <c r="V6" s="17" t="s">
        <v>9</v>
      </c>
      <c r="W6" s="17"/>
      <c r="X6" s="10">
        <f>SUM(Instagram[Likes])</f>
        <v>62610</v>
      </c>
      <c r="Y6" s="8"/>
      <c r="Z6" s="9"/>
      <c r="AA6" s="9"/>
      <c r="AB6" s="9"/>
      <c r="AC6" s="9"/>
      <c r="AD6" s="17" t="s">
        <v>9</v>
      </c>
      <c r="AE6" s="17"/>
      <c r="AF6" s="10">
        <f>SUM(X[Likes])</f>
        <v>75811</v>
      </c>
      <c r="AG6" s="8"/>
      <c r="AH6" s="12"/>
      <c r="AI6" s="12"/>
      <c r="AJ6" s="12"/>
    </row>
    <row r="7" spans="1:41" ht="14.4" customHeight="1" x14ac:dyDescent="0.25">
      <c r="A7" s="8"/>
      <c r="B7" s="9"/>
      <c r="C7" s="9"/>
      <c r="D7" s="9"/>
      <c r="E7" s="9"/>
      <c r="F7" s="17" t="s">
        <v>14</v>
      </c>
      <c r="G7" s="17"/>
      <c r="H7" s="11">
        <f>AVERAGE(Facebook[Engagement Rate])</f>
        <v>2.2218406593406587E-2</v>
      </c>
      <c r="I7" s="8"/>
      <c r="J7" s="9"/>
      <c r="K7" s="9"/>
      <c r="L7" s="9"/>
      <c r="M7" s="9"/>
      <c r="N7" s="17" t="s">
        <v>14</v>
      </c>
      <c r="O7" s="17"/>
      <c r="P7" s="11">
        <f>AVERAGE(Linkedin[Engagement Rate])</f>
        <v>2.1253846153846154E-2</v>
      </c>
      <c r="Q7" s="8"/>
      <c r="R7" s="9"/>
      <c r="S7" s="9"/>
      <c r="T7" s="9"/>
      <c r="U7" s="9"/>
      <c r="V7" s="17" t="s">
        <v>14</v>
      </c>
      <c r="W7" s="17"/>
      <c r="X7" s="11">
        <f>AVERAGE(Instagram[Engagement Rate])</f>
        <v>2.3603846153846149E-2</v>
      </c>
      <c r="Y7" s="8"/>
      <c r="Z7" s="9"/>
      <c r="AA7" s="9"/>
      <c r="AB7" s="9"/>
      <c r="AC7" s="9"/>
      <c r="AD7" s="17" t="s">
        <v>14</v>
      </c>
      <c r="AE7" s="17"/>
      <c r="AF7" s="11">
        <f>AVERAGE(X[Engagement Rate])</f>
        <v>2.6894230769230767E-2</v>
      </c>
      <c r="AG7" s="8"/>
      <c r="AH7" s="12"/>
      <c r="AI7" s="12"/>
      <c r="AJ7" s="12"/>
    </row>
    <row r="8" spans="1:41" ht="14.4" customHeight="1" x14ac:dyDescent="0.25">
      <c r="A8" s="8"/>
      <c r="B8" s="9"/>
      <c r="C8" s="9"/>
      <c r="D8" s="9"/>
      <c r="E8" s="9"/>
      <c r="F8" s="17" t="s">
        <v>15</v>
      </c>
      <c r="G8" s="17"/>
      <c r="H8" s="11">
        <f>AVERAGE(Facebook[Response Rate])</f>
        <v>0.84288461538461523</v>
      </c>
      <c r="I8" s="8"/>
      <c r="J8" s="9"/>
      <c r="K8" s="9"/>
      <c r="L8" s="9"/>
      <c r="M8" s="9"/>
      <c r="N8" s="17" t="s">
        <v>15</v>
      </c>
      <c r="O8" s="17"/>
      <c r="P8" s="11">
        <f>AVERAGE(Linkedin[Response Rate])</f>
        <v>0.85057692307692301</v>
      </c>
      <c r="Q8" s="8"/>
      <c r="R8" s="9"/>
      <c r="S8" s="9"/>
      <c r="T8" s="9"/>
      <c r="U8" s="9"/>
      <c r="V8" s="17" t="s">
        <v>15</v>
      </c>
      <c r="W8" s="17"/>
      <c r="X8" s="11">
        <f>AVERAGE(Instagram[Response Rate])</f>
        <v>0.85115384615384615</v>
      </c>
      <c r="Y8" s="8"/>
      <c r="Z8" s="9"/>
      <c r="AA8" s="9"/>
      <c r="AB8" s="9"/>
      <c r="AC8" s="9"/>
      <c r="AD8" s="17" t="s">
        <v>15</v>
      </c>
      <c r="AE8" s="17"/>
      <c r="AF8" s="11">
        <f>AVERAGE(X[Response Rate])</f>
        <v>0.85019230769230769</v>
      </c>
      <c r="AG8" s="8"/>
      <c r="AH8" s="12"/>
      <c r="AI8" s="12"/>
      <c r="AJ8" s="14"/>
    </row>
    <row r="9" spans="1:41" ht="14.4" customHeight="1" x14ac:dyDescent="0.25">
      <c r="A9" s="8"/>
      <c r="B9" s="9"/>
      <c r="C9" s="9"/>
      <c r="D9" s="9"/>
      <c r="E9" s="9"/>
      <c r="F9" s="17" t="s">
        <v>1</v>
      </c>
      <c r="G9" s="17"/>
      <c r="H9" s="10">
        <f>SUM(Facebook[Impressions])</f>
        <v>525047</v>
      </c>
      <c r="I9" s="8"/>
      <c r="J9" s="9"/>
      <c r="K9" s="9"/>
      <c r="L9" s="9"/>
      <c r="M9" s="9"/>
      <c r="N9" s="17" t="s">
        <v>1</v>
      </c>
      <c r="O9" s="17"/>
      <c r="P9" s="10">
        <f>SUM(Linkedin[Impressions])</f>
        <v>466294</v>
      </c>
      <c r="Q9" s="8"/>
      <c r="R9" s="9"/>
      <c r="S9" s="9"/>
      <c r="T9" s="9"/>
      <c r="U9" s="9"/>
      <c r="V9" s="17" t="s">
        <v>1</v>
      </c>
      <c r="W9" s="17"/>
      <c r="X9" s="10">
        <f>SUM(Instagram[Impressions])</f>
        <v>612149</v>
      </c>
      <c r="Y9" s="8"/>
      <c r="Z9" s="9"/>
      <c r="AA9" s="9"/>
      <c r="AB9" s="9"/>
      <c r="AC9" s="9"/>
      <c r="AD9" s="17" t="s">
        <v>1</v>
      </c>
      <c r="AE9" s="17"/>
      <c r="AF9" s="10">
        <f>SUM(X[Impressions])</f>
        <v>737589</v>
      </c>
      <c r="AG9" s="8"/>
      <c r="AH9" s="15" t="s">
        <v>16</v>
      </c>
      <c r="AI9" s="15"/>
      <c r="AJ9" s="14">
        <f>SUM(H9+P9+X9+AF9)</f>
        <v>2341079</v>
      </c>
    </row>
    <row r="10" spans="1:41" ht="40.200000000000003" customHeight="1" x14ac:dyDescent="0.25">
      <c r="A10" s="8"/>
      <c r="B10" s="9"/>
      <c r="C10" s="18" t="s">
        <v>6</v>
      </c>
      <c r="D10" s="18"/>
      <c r="E10" s="18"/>
      <c r="F10" s="18"/>
      <c r="G10" s="18"/>
      <c r="H10" s="18"/>
      <c r="I10" s="8"/>
      <c r="J10" s="9"/>
      <c r="K10" s="18" t="s">
        <v>8</v>
      </c>
      <c r="L10" s="18"/>
      <c r="M10" s="18"/>
      <c r="N10" s="18"/>
      <c r="O10" s="18"/>
      <c r="P10" s="18"/>
      <c r="Q10" s="8"/>
      <c r="R10" s="9"/>
      <c r="S10" s="18" t="s">
        <v>10</v>
      </c>
      <c r="T10" s="18"/>
      <c r="U10" s="18"/>
      <c r="V10" s="18"/>
      <c r="W10" s="18"/>
      <c r="X10" s="18"/>
      <c r="Y10" s="8"/>
      <c r="Z10" s="9"/>
      <c r="AA10" s="18" t="s">
        <v>11</v>
      </c>
      <c r="AB10" s="18"/>
      <c r="AC10" s="18"/>
      <c r="AD10" s="18"/>
      <c r="AE10" s="18"/>
      <c r="AF10" s="18"/>
      <c r="AG10" s="8"/>
      <c r="AH10" s="12"/>
      <c r="AI10" s="12"/>
      <c r="AJ10" s="12"/>
      <c r="AK10" s="6" t="s">
        <v>0</v>
      </c>
      <c r="AL10" s="6" t="s">
        <v>1</v>
      </c>
      <c r="AM10" s="6" t="s">
        <v>18</v>
      </c>
      <c r="AN10" s="6" t="s">
        <v>19</v>
      </c>
      <c r="AO10" s="6" t="s">
        <v>20</v>
      </c>
    </row>
    <row r="11" spans="1:41" x14ac:dyDescent="0.25">
      <c r="A11" s="8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9</v>
      </c>
      <c r="I11" s="8"/>
      <c r="J11" s="1" t="s">
        <v>0</v>
      </c>
      <c r="K11" s="1" t="s">
        <v>1</v>
      </c>
      <c r="L11" s="1" t="s">
        <v>2</v>
      </c>
      <c r="M11" s="1" t="s">
        <v>3</v>
      </c>
      <c r="N11" s="1" t="s">
        <v>4</v>
      </c>
      <c r="O11" s="1" t="s">
        <v>5</v>
      </c>
      <c r="P11" s="1" t="s">
        <v>9</v>
      </c>
      <c r="Q11" s="8"/>
      <c r="R11" s="1" t="s">
        <v>0</v>
      </c>
      <c r="S11" s="1" t="s">
        <v>1</v>
      </c>
      <c r="T11" s="1" t="s">
        <v>2</v>
      </c>
      <c r="U11" s="1" t="s">
        <v>3</v>
      </c>
      <c r="V11" s="1" t="s">
        <v>4</v>
      </c>
      <c r="W11" s="1" t="s">
        <v>5</v>
      </c>
      <c r="X11" s="1" t="s">
        <v>9</v>
      </c>
      <c r="Y11" s="8"/>
      <c r="Z11" s="1" t="s">
        <v>0</v>
      </c>
      <c r="AA11" s="1" t="s">
        <v>1</v>
      </c>
      <c r="AB11" s="1" t="s">
        <v>2</v>
      </c>
      <c r="AC11" s="1" t="s">
        <v>3</v>
      </c>
      <c r="AD11" s="1" t="s">
        <v>4</v>
      </c>
      <c r="AE11" s="1" t="s">
        <v>5</v>
      </c>
      <c r="AF11" s="1" t="s">
        <v>9</v>
      </c>
      <c r="AG11" s="8"/>
      <c r="AH11" s="12"/>
      <c r="AI11" s="12"/>
      <c r="AJ11" s="12"/>
      <c r="AK11" s="22"/>
      <c r="AL11" s="19"/>
      <c r="AM11" s="19"/>
      <c r="AN11" s="19"/>
      <c r="AO11" s="19"/>
    </row>
    <row r="12" spans="1:41" x14ac:dyDescent="0.25">
      <c r="A12" s="8"/>
      <c r="B12" s="2">
        <v>1</v>
      </c>
      <c r="C12" s="3">
        <v>10645</v>
      </c>
      <c r="D12" s="5">
        <v>3.7499999999999999E-2</v>
      </c>
      <c r="E12" s="3">
        <v>18</v>
      </c>
      <c r="F12" s="4">
        <v>0.82</v>
      </c>
      <c r="G12" s="3">
        <v>8942</v>
      </c>
      <c r="H12" s="3">
        <v>596</v>
      </c>
      <c r="I12" s="8"/>
      <c r="J12" s="2">
        <v>1</v>
      </c>
      <c r="K12" s="3">
        <v>10200</v>
      </c>
      <c r="L12" s="5">
        <v>3.49E-2</v>
      </c>
      <c r="M12" s="3">
        <v>17</v>
      </c>
      <c r="N12" s="4">
        <v>0.82</v>
      </c>
      <c r="O12" s="3">
        <v>8584</v>
      </c>
      <c r="P12" s="3">
        <v>944</v>
      </c>
      <c r="Q12" s="8"/>
      <c r="R12" s="2">
        <v>1</v>
      </c>
      <c r="S12" s="3">
        <v>12138</v>
      </c>
      <c r="T12" s="5">
        <v>3.9100000000000003E-2</v>
      </c>
      <c r="U12" s="3">
        <v>23</v>
      </c>
      <c r="V12" s="4">
        <v>0.82</v>
      </c>
      <c r="W12" s="3">
        <v>10387</v>
      </c>
      <c r="X12" s="3">
        <v>1150</v>
      </c>
      <c r="Y12" s="8"/>
      <c r="Z12" s="2">
        <v>1</v>
      </c>
      <c r="AA12" s="3">
        <v>14808</v>
      </c>
      <c r="AB12" s="5">
        <v>0.04</v>
      </c>
      <c r="AC12" s="3">
        <v>27</v>
      </c>
      <c r="AD12" s="4">
        <v>0.82</v>
      </c>
      <c r="AE12" s="3">
        <v>9660</v>
      </c>
      <c r="AF12" s="3">
        <v>1449</v>
      </c>
      <c r="AG12" s="8"/>
      <c r="AH12" s="12"/>
      <c r="AI12" s="12"/>
      <c r="AJ12" s="12"/>
      <c r="AK12" s="23">
        <v>1</v>
      </c>
      <c r="AL12" s="20">
        <v>10645</v>
      </c>
      <c r="AM12" s="20">
        <v>10200</v>
      </c>
      <c r="AN12" s="20">
        <v>12138</v>
      </c>
      <c r="AO12" s="20">
        <v>14808</v>
      </c>
    </row>
    <row r="13" spans="1:41" x14ac:dyDescent="0.25">
      <c r="A13" s="8"/>
      <c r="B13" s="2">
        <v>2</v>
      </c>
      <c r="C13" s="3">
        <v>10667</v>
      </c>
      <c r="D13" s="5">
        <v>2.2499999999999999E-2</v>
      </c>
      <c r="E13" s="3">
        <v>20</v>
      </c>
      <c r="F13" s="4">
        <v>0.79</v>
      </c>
      <c r="G13" s="3">
        <v>8854</v>
      </c>
      <c r="H13" s="3">
        <v>422</v>
      </c>
      <c r="I13" s="8"/>
      <c r="J13" s="2">
        <v>2</v>
      </c>
      <c r="K13" s="3">
        <v>9174</v>
      </c>
      <c r="L13" s="5">
        <v>2.2499999999999999E-2</v>
      </c>
      <c r="M13" s="3">
        <v>19</v>
      </c>
      <c r="N13" s="4">
        <v>0.79</v>
      </c>
      <c r="O13" s="3">
        <v>8234</v>
      </c>
      <c r="P13" s="3">
        <v>1564</v>
      </c>
      <c r="Q13" s="8"/>
      <c r="R13" s="2">
        <v>2</v>
      </c>
      <c r="S13" s="3">
        <v>10642</v>
      </c>
      <c r="T13" s="5">
        <v>2.52E-2</v>
      </c>
      <c r="U13" s="3">
        <v>30</v>
      </c>
      <c r="V13" s="4">
        <v>0.91</v>
      </c>
      <c r="W13" s="3">
        <v>9551</v>
      </c>
      <c r="X13" s="3">
        <v>1439</v>
      </c>
      <c r="Y13" s="8"/>
      <c r="Z13" s="2">
        <v>2</v>
      </c>
      <c r="AA13" s="3">
        <v>12451</v>
      </c>
      <c r="AB13" s="5">
        <v>2.52E-2</v>
      </c>
      <c r="AC13" s="3">
        <v>33</v>
      </c>
      <c r="AD13" s="4">
        <v>0.79</v>
      </c>
      <c r="AE13" s="3">
        <v>9933</v>
      </c>
      <c r="AF13" s="3">
        <v>1482</v>
      </c>
      <c r="AG13" s="8"/>
      <c r="AH13" s="12"/>
      <c r="AI13" s="12"/>
      <c r="AJ13" s="12"/>
      <c r="AK13" s="24">
        <v>2</v>
      </c>
      <c r="AL13" s="21">
        <v>10667</v>
      </c>
      <c r="AM13" s="21">
        <v>9174</v>
      </c>
      <c r="AN13" s="21">
        <v>10642</v>
      </c>
      <c r="AO13" s="21">
        <v>12451</v>
      </c>
    </row>
    <row r="14" spans="1:41" x14ac:dyDescent="0.25">
      <c r="A14" s="8"/>
      <c r="B14" s="2">
        <v>3</v>
      </c>
      <c r="C14" s="3">
        <v>8972</v>
      </c>
      <c r="D14" s="5">
        <v>0.01</v>
      </c>
      <c r="E14" s="3">
        <v>12</v>
      </c>
      <c r="F14" s="4">
        <v>0.8</v>
      </c>
      <c r="G14" s="3">
        <v>7178</v>
      </c>
      <c r="H14" s="3">
        <v>342</v>
      </c>
      <c r="I14" s="8"/>
      <c r="J14" s="2">
        <v>3</v>
      </c>
      <c r="K14" s="3">
        <v>8165</v>
      </c>
      <c r="L14" s="5">
        <v>9.9000000000000008E-3</v>
      </c>
      <c r="M14" s="3">
        <v>11</v>
      </c>
      <c r="N14" s="4">
        <v>0.8</v>
      </c>
      <c r="O14" s="3">
        <v>6532</v>
      </c>
      <c r="P14" s="3">
        <v>1110</v>
      </c>
      <c r="Q14" s="8"/>
      <c r="R14" s="2">
        <v>3</v>
      </c>
      <c r="S14" s="3">
        <v>12250</v>
      </c>
      <c r="T14" s="5">
        <v>1.0999999999999999E-2</v>
      </c>
      <c r="U14" s="3">
        <v>15</v>
      </c>
      <c r="V14" s="4">
        <v>0.8</v>
      </c>
      <c r="W14" s="3">
        <v>7838</v>
      </c>
      <c r="X14" s="3">
        <v>1232</v>
      </c>
      <c r="Y14" s="8"/>
      <c r="Z14" s="2">
        <v>3</v>
      </c>
      <c r="AA14" s="3">
        <v>14945</v>
      </c>
      <c r="AB14" s="5">
        <v>2.8000000000000001E-2</v>
      </c>
      <c r="AC14" s="3">
        <v>18</v>
      </c>
      <c r="AD14" s="4">
        <v>0.8</v>
      </c>
      <c r="AE14" s="3">
        <v>8073</v>
      </c>
      <c r="AF14" s="3">
        <v>1725</v>
      </c>
      <c r="AG14" s="8"/>
      <c r="AH14" s="12"/>
      <c r="AI14" s="12"/>
      <c r="AJ14" s="12"/>
      <c r="AK14" s="23">
        <v>3</v>
      </c>
      <c r="AL14" s="20">
        <v>8972</v>
      </c>
      <c r="AM14" s="20">
        <v>8165</v>
      </c>
      <c r="AN14" s="20">
        <v>12250</v>
      </c>
      <c r="AO14" s="20">
        <v>14945</v>
      </c>
    </row>
    <row r="15" spans="1:41" x14ac:dyDescent="0.25">
      <c r="A15" s="8"/>
      <c r="B15" s="2">
        <v>4</v>
      </c>
      <c r="C15" s="3">
        <v>9958</v>
      </c>
      <c r="D15" s="5">
        <v>0.03</v>
      </c>
      <c r="E15" s="3">
        <v>12</v>
      </c>
      <c r="F15" s="4">
        <v>0.83</v>
      </c>
      <c r="G15" s="3">
        <v>7966</v>
      </c>
      <c r="H15" s="3">
        <v>469</v>
      </c>
      <c r="I15" s="8"/>
      <c r="J15" s="2">
        <v>4</v>
      </c>
      <c r="K15" s="3">
        <v>9520</v>
      </c>
      <c r="L15" s="5">
        <v>3.1199999999999999E-2</v>
      </c>
      <c r="M15" s="3">
        <v>11</v>
      </c>
      <c r="N15" s="4">
        <v>0.83</v>
      </c>
      <c r="O15" s="3">
        <v>7090</v>
      </c>
      <c r="P15" s="3">
        <v>1064</v>
      </c>
      <c r="Q15" s="8"/>
      <c r="R15" s="2">
        <v>4</v>
      </c>
      <c r="S15" s="3">
        <v>12090</v>
      </c>
      <c r="T15" s="5">
        <v>3.4599999999999999E-2</v>
      </c>
      <c r="U15" s="3">
        <v>14</v>
      </c>
      <c r="V15" s="4">
        <v>0.83</v>
      </c>
      <c r="W15" s="3">
        <v>8224</v>
      </c>
      <c r="X15" s="3">
        <v>1032</v>
      </c>
      <c r="Y15" s="8"/>
      <c r="Z15" s="2">
        <v>4</v>
      </c>
      <c r="AA15" s="3">
        <v>12695</v>
      </c>
      <c r="AB15" s="5">
        <v>3.4599999999999999E-2</v>
      </c>
      <c r="AC15" s="3">
        <v>14</v>
      </c>
      <c r="AD15" s="4">
        <v>0.83</v>
      </c>
      <c r="AE15" s="3">
        <v>8471</v>
      </c>
      <c r="AF15" s="3">
        <v>1362</v>
      </c>
      <c r="AG15" s="8"/>
      <c r="AH15" s="12"/>
      <c r="AI15" s="12"/>
      <c r="AJ15" s="12"/>
      <c r="AK15" s="24">
        <v>4</v>
      </c>
      <c r="AL15" s="21">
        <v>9958</v>
      </c>
      <c r="AM15" s="21">
        <v>9520</v>
      </c>
      <c r="AN15" s="21">
        <v>12090</v>
      </c>
      <c r="AO15" s="21">
        <v>12695</v>
      </c>
    </row>
    <row r="16" spans="1:41" x14ac:dyDescent="0.25">
      <c r="A16" s="8"/>
      <c r="B16" s="2">
        <v>5</v>
      </c>
      <c r="C16" s="3">
        <v>9636</v>
      </c>
      <c r="D16" s="5">
        <v>2.2857142857142857E-2</v>
      </c>
      <c r="E16" s="3">
        <v>10</v>
      </c>
      <c r="F16" s="4">
        <v>0.88</v>
      </c>
      <c r="G16" s="3">
        <v>7805</v>
      </c>
      <c r="H16" s="3">
        <v>520</v>
      </c>
      <c r="I16" s="8"/>
      <c r="J16" s="2">
        <v>5</v>
      </c>
      <c r="K16" s="3">
        <v>8672</v>
      </c>
      <c r="L16" s="5">
        <v>2.1700000000000001E-2</v>
      </c>
      <c r="M16" s="3">
        <v>10</v>
      </c>
      <c r="N16" s="4">
        <v>0.88</v>
      </c>
      <c r="O16" s="3">
        <v>7337</v>
      </c>
      <c r="P16" s="3">
        <v>1101</v>
      </c>
      <c r="Q16" s="8"/>
      <c r="R16" s="2">
        <v>5</v>
      </c>
      <c r="S16" s="3">
        <v>10840</v>
      </c>
      <c r="T16" s="5">
        <v>2.41E-2</v>
      </c>
      <c r="U16" s="3">
        <v>12</v>
      </c>
      <c r="V16" s="4">
        <v>0.88</v>
      </c>
      <c r="W16" s="3">
        <v>8951</v>
      </c>
      <c r="X16" s="3">
        <v>1387</v>
      </c>
      <c r="Y16" s="8"/>
      <c r="Z16" s="2">
        <v>5</v>
      </c>
      <c r="AA16" s="3">
        <v>12032</v>
      </c>
      <c r="AB16" s="5">
        <v>2.41E-2</v>
      </c>
      <c r="AC16" s="3">
        <v>14</v>
      </c>
      <c r="AD16" s="4">
        <v>0.88</v>
      </c>
      <c r="AE16" s="3">
        <v>8593</v>
      </c>
      <c r="AF16" s="3">
        <v>1748</v>
      </c>
      <c r="AG16" s="8"/>
      <c r="AH16" s="12"/>
      <c r="AI16" s="12"/>
      <c r="AJ16" s="12"/>
      <c r="AK16" s="23">
        <v>5</v>
      </c>
      <c r="AL16" s="20">
        <v>9636</v>
      </c>
      <c r="AM16" s="20">
        <v>8672</v>
      </c>
      <c r="AN16" s="20">
        <v>10840</v>
      </c>
      <c r="AO16" s="20">
        <v>12032</v>
      </c>
    </row>
    <row r="17" spans="1:41" x14ac:dyDescent="0.25">
      <c r="A17" s="8"/>
      <c r="B17" s="2">
        <v>6</v>
      </c>
      <c r="C17" s="3">
        <v>10054</v>
      </c>
      <c r="D17" s="5">
        <v>2.2499999999999999E-2</v>
      </c>
      <c r="E17" s="3">
        <v>23</v>
      </c>
      <c r="F17" s="4">
        <v>0.78</v>
      </c>
      <c r="G17" s="3">
        <v>8043</v>
      </c>
      <c r="H17" s="3">
        <v>447</v>
      </c>
      <c r="I17" s="8"/>
      <c r="J17" s="2">
        <v>6</v>
      </c>
      <c r="K17" s="3">
        <v>9149</v>
      </c>
      <c r="L17" s="5">
        <v>0.02</v>
      </c>
      <c r="M17" s="3">
        <v>21</v>
      </c>
      <c r="N17" s="4">
        <v>0.78</v>
      </c>
      <c r="O17" s="3">
        <v>7078</v>
      </c>
      <c r="P17" s="3">
        <v>849</v>
      </c>
      <c r="Q17" s="8"/>
      <c r="R17" s="2">
        <v>6</v>
      </c>
      <c r="S17" s="3">
        <v>11802</v>
      </c>
      <c r="T17" s="5">
        <v>2.1999999999999999E-2</v>
      </c>
      <c r="U17" s="3">
        <v>34</v>
      </c>
      <c r="V17" s="4">
        <v>0.78</v>
      </c>
      <c r="W17" s="3">
        <v>7998</v>
      </c>
      <c r="X17" s="3">
        <v>1044</v>
      </c>
      <c r="Y17" s="8"/>
      <c r="Z17" s="2">
        <v>6</v>
      </c>
      <c r="AA17" s="3">
        <v>14871</v>
      </c>
      <c r="AB17" s="5">
        <v>2.1999999999999999E-2</v>
      </c>
      <c r="AC17" s="3">
        <v>35</v>
      </c>
      <c r="AD17" s="4">
        <v>0.78</v>
      </c>
      <c r="AE17" s="3">
        <v>8078</v>
      </c>
      <c r="AF17" s="3">
        <v>1378</v>
      </c>
      <c r="AG17" s="8"/>
      <c r="AH17" s="12"/>
      <c r="AI17" s="12"/>
      <c r="AJ17" s="12"/>
      <c r="AK17" s="24">
        <v>6</v>
      </c>
      <c r="AL17" s="21">
        <v>10054</v>
      </c>
      <c r="AM17" s="21">
        <v>9149</v>
      </c>
      <c r="AN17" s="21">
        <v>11802</v>
      </c>
      <c r="AO17" s="21">
        <v>14871</v>
      </c>
    </row>
    <row r="18" spans="1:41" x14ac:dyDescent="0.25">
      <c r="A18" s="8"/>
      <c r="B18" s="2">
        <v>7</v>
      </c>
      <c r="C18" s="3">
        <v>9386</v>
      </c>
      <c r="D18" s="5">
        <v>2.2499999999999999E-2</v>
      </c>
      <c r="E18" s="3">
        <v>11</v>
      </c>
      <c r="F18" s="4">
        <v>0.78</v>
      </c>
      <c r="G18" s="3">
        <v>7697</v>
      </c>
      <c r="H18" s="3">
        <v>385</v>
      </c>
      <c r="I18" s="8"/>
      <c r="J18" s="2">
        <v>7</v>
      </c>
      <c r="K18" s="3">
        <v>8000</v>
      </c>
      <c r="L18" s="5">
        <v>2.18E-2</v>
      </c>
      <c r="M18" s="3">
        <v>12</v>
      </c>
      <c r="N18" s="4">
        <v>0.78</v>
      </c>
      <c r="O18" s="3">
        <v>7620</v>
      </c>
      <c r="P18" s="3">
        <v>914</v>
      </c>
      <c r="Q18" s="8"/>
      <c r="R18" s="2">
        <v>7</v>
      </c>
      <c r="S18" s="3">
        <v>9120</v>
      </c>
      <c r="T18" s="5">
        <v>2.4400000000000002E-2</v>
      </c>
      <c r="U18" s="3">
        <v>18</v>
      </c>
      <c r="V18" s="4">
        <v>0.82</v>
      </c>
      <c r="W18" s="3">
        <v>8077</v>
      </c>
      <c r="X18" s="3">
        <v>1197</v>
      </c>
      <c r="Y18" s="8"/>
      <c r="Z18" s="2">
        <v>7</v>
      </c>
      <c r="AA18" s="3">
        <v>11400</v>
      </c>
      <c r="AB18" s="5">
        <v>2.4400000000000002E-2</v>
      </c>
      <c r="AC18" s="3">
        <v>21</v>
      </c>
      <c r="AD18" s="4">
        <v>0.82</v>
      </c>
      <c r="AE18" s="3">
        <v>7350</v>
      </c>
      <c r="AF18" s="3">
        <v>1424</v>
      </c>
      <c r="AG18" s="8"/>
      <c r="AH18" s="12"/>
      <c r="AI18" s="12"/>
      <c r="AJ18" s="12"/>
      <c r="AK18" s="23">
        <v>7</v>
      </c>
      <c r="AL18" s="20">
        <v>9386</v>
      </c>
      <c r="AM18" s="20">
        <v>8000</v>
      </c>
      <c r="AN18" s="20">
        <v>9120</v>
      </c>
      <c r="AO18" s="20">
        <v>11400</v>
      </c>
    </row>
    <row r="19" spans="1:41" x14ac:dyDescent="0.25">
      <c r="A19" s="8"/>
      <c r="B19" s="2">
        <v>8</v>
      </c>
      <c r="C19" s="3">
        <v>10231</v>
      </c>
      <c r="D19" s="5">
        <v>1.714285714285714E-2</v>
      </c>
      <c r="E19" s="3">
        <v>11</v>
      </c>
      <c r="F19" s="4">
        <v>0.79</v>
      </c>
      <c r="G19" s="3">
        <v>8696</v>
      </c>
      <c r="H19" s="3">
        <v>458</v>
      </c>
      <c r="I19" s="8"/>
      <c r="J19" s="2">
        <v>8</v>
      </c>
      <c r="K19" s="3">
        <v>8185</v>
      </c>
      <c r="L19" s="5">
        <v>1.8200000000000001E-2</v>
      </c>
      <c r="M19" s="3">
        <v>10</v>
      </c>
      <c r="N19" s="4">
        <v>0.79</v>
      </c>
      <c r="O19" s="3">
        <v>7739</v>
      </c>
      <c r="P19" s="3">
        <v>851</v>
      </c>
      <c r="Q19" s="8"/>
      <c r="R19" s="2">
        <v>8</v>
      </c>
      <c r="S19" s="3">
        <v>14520</v>
      </c>
      <c r="T19" s="5">
        <v>2.0199999999999999E-2</v>
      </c>
      <c r="U19" s="3">
        <v>15</v>
      </c>
      <c r="V19" s="4">
        <v>0.79</v>
      </c>
      <c r="W19" s="3">
        <v>8126</v>
      </c>
      <c r="X19" s="3">
        <v>800</v>
      </c>
      <c r="Y19" s="8"/>
      <c r="Z19" s="2">
        <v>8</v>
      </c>
      <c r="AA19" s="3">
        <v>17714</v>
      </c>
      <c r="AB19" s="5">
        <v>2.0199999999999999E-2</v>
      </c>
      <c r="AC19" s="3">
        <v>16</v>
      </c>
      <c r="AD19" s="4">
        <v>0.79</v>
      </c>
      <c r="AE19" s="3">
        <v>8695</v>
      </c>
      <c r="AF19" s="3">
        <v>832</v>
      </c>
      <c r="AG19" s="8"/>
      <c r="AH19" s="12"/>
      <c r="AI19" s="12"/>
      <c r="AJ19" s="12"/>
      <c r="AK19" s="24">
        <v>8</v>
      </c>
      <c r="AL19" s="21">
        <v>10231</v>
      </c>
      <c r="AM19" s="21">
        <v>8185</v>
      </c>
      <c r="AN19" s="21">
        <v>14520</v>
      </c>
      <c r="AO19" s="21">
        <v>17714</v>
      </c>
    </row>
    <row r="20" spans="1:41" x14ac:dyDescent="0.25">
      <c r="A20" s="8"/>
      <c r="B20" s="2">
        <v>9</v>
      </c>
      <c r="C20" s="3">
        <v>9921</v>
      </c>
      <c r="D20" s="5">
        <v>2.571428571428571E-2</v>
      </c>
      <c r="E20" s="3">
        <v>18</v>
      </c>
      <c r="F20" s="4">
        <v>0.78</v>
      </c>
      <c r="G20" s="3">
        <v>8433</v>
      </c>
      <c r="H20" s="3">
        <v>562</v>
      </c>
      <c r="I20" s="8"/>
      <c r="J20" s="2">
        <v>9</v>
      </c>
      <c r="K20" s="3">
        <v>8532</v>
      </c>
      <c r="L20" s="5">
        <v>2.5700000000000001E-2</v>
      </c>
      <c r="M20" s="3">
        <v>17</v>
      </c>
      <c r="N20" s="4">
        <v>0.78</v>
      </c>
      <c r="O20" s="3">
        <v>7927</v>
      </c>
      <c r="P20" s="3">
        <v>1110</v>
      </c>
      <c r="Q20" s="8"/>
      <c r="R20" s="2">
        <v>9</v>
      </c>
      <c r="S20" s="3">
        <v>10324</v>
      </c>
      <c r="T20" s="5">
        <v>2.8299999999999999E-2</v>
      </c>
      <c r="U20" s="3">
        <v>27</v>
      </c>
      <c r="V20" s="4">
        <v>0.92</v>
      </c>
      <c r="W20" s="3">
        <v>8878</v>
      </c>
      <c r="X20" s="3">
        <v>1421</v>
      </c>
      <c r="Y20" s="8"/>
      <c r="Z20" s="2">
        <v>9</v>
      </c>
      <c r="AA20" s="3">
        <v>12389</v>
      </c>
      <c r="AB20" s="5">
        <v>2.8299999999999999E-2</v>
      </c>
      <c r="AC20" s="3">
        <v>28</v>
      </c>
      <c r="AD20" s="4">
        <v>0.78</v>
      </c>
      <c r="AE20" s="3">
        <v>8345</v>
      </c>
      <c r="AF20" s="3">
        <v>1705</v>
      </c>
      <c r="AG20" s="8"/>
      <c r="AH20" s="12"/>
      <c r="AI20" s="12"/>
      <c r="AJ20" s="12"/>
      <c r="AK20" s="23">
        <v>9</v>
      </c>
      <c r="AL20" s="20">
        <v>9921</v>
      </c>
      <c r="AM20" s="20">
        <v>8532</v>
      </c>
      <c r="AN20" s="20">
        <v>10324</v>
      </c>
      <c r="AO20" s="20">
        <v>12389</v>
      </c>
    </row>
    <row r="21" spans="1:41" x14ac:dyDescent="0.25">
      <c r="A21" s="8"/>
      <c r="B21" s="2">
        <v>10</v>
      </c>
      <c r="C21" s="3">
        <v>9000</v>
      </c>
      <c r="D21" s="5">
        <v>2.2857142857142857E-2</v>
      </c>
      <c r="E21" s="3">
        <v>15</v>
      </c>
      <c r="F21" s="4">
        <v>0.79</v>
      </c>
      <c r="G21" s="3">
        <v>7380</v>
      </c>
      <c r="H21" s="3">
        <v>388</v>
      </c>
      <c r="I21" s="8"/>
      <c r="J21" s="2">
        <v>10</v>
      </c>
      <c r="K21" s="3">
        <v>8190</v>
      </c>
      <c r="L21" s="5">
        <v>2.0799999999999999E-2</v>
      </c>
      <c r="M21" s="3">
        <v>14</v>
      </c>
      <c r="N21" s="4">
        <v>0.85</v>
      </c>
      <c r="O21" s="3">
        <v>6790</v>
      </c>
      <c r="P21" s="3">
        <v>815</v>
      </c>
      <c r="Q21" s="8"/>
      <c r="R21" s="2">
        <v>10</v>
      </c>
      <c r="S21" s="3">
        <v>13580</v>
      </c>
      <c r="T21" s="5">
        <v>2.3300000000000001E-2</v>
      </c>
      <c r="U21" s="3">
        <v>18</v>
      </c>
      <c r="V21" s="4">
        <v>0.79</v>
      </c>
      <c r="W21" s="3">
        <v>7537</v>
      </c>
      <c r="X21" s="3">
        <v>1000</v>
      </c>
      <c r="Y21" s="8"/>
      <c r="Z21" s="2">
        <v>10</v>
      </c>
      <c r="AA21" s="3">
        <v>17247</v>
      </c>
      <c r="AB21" s="5">
        <v>2.3300000000000001E-2</v>
      </c>
      <c r="AC21" s="3">
        <v>19</v>
      </c>
      <c r="AD21" s="4">
        <v>0.79</v>
      </c>
      <c r="AE21" s="3">
        <v>7688</v>
      </c>
      <c r="AF21" s="3">
        <v>1030</v>
      </c>
      <c r="AG21" s="8"/>
      <c r="AH21" s="12"/>
      <c r="AI21" s="12"/>
      <c r="AJ21" s="12"/>
      <c r="AK21" s="24">
        <v>10</v>
      </c>
      <c r="AL21" s="21">
        <v>9000</v>
      </c>
      <c r="AM21" s="21">
        <v>8190</v>
      </c>
      <c r="AN21" s="21">
        <v>13580</v>
      </c>
      <c r="AO21" s="21">
        <v>17247</v>
      </c>
    </row>
    <row r="22" spans="1:41" x14ac:dyDescent="0.25">
      <c r="A22" s="8"/>
      <c r="B22" s="2">
        <v>11</v>
      </c>
      <c r="C22" s="3">
        <v>9413</v>
      </c>
      <c r="D22" s="5">
        <v>7.4999999999999997E-3</v>
      </c>
      <c r="E22" s="3">
        <v>24</v>
      </c>
      <c r="F22" s="4">
        <v>0.82</v>
      </c>
      <c r="G22" s="3">
        <v>7625</v>
      </c>
      <c r="H22" s="3">
        <v>449</v>
      </c>
      <c r="I22" s="8"/>
      <c r="J22" s="2">
        <v>11</v>
      </c>
      <c r="K22" s="3">
        <v>7813</v>
      </c>
      <c r="L22" s="5">
        <v>7.4000000000000003E-3</v>
      </c>
      <c r="M22" s="3">
        <v>23</v>
      </c>
      <c r="N22" s="4">
        <v>0.82</v>
      </c>
      <c r="O22" s="3">
        <v>7320</v>
      </c>
      <c r="P22" s="3">
        <v>1098</v>
      </c>
      <c r="Q22" s="8"/>
      <c r="R22" s="2">
        <v>11</v>
      </c>
      <c r="S22" s="3">
        <v>9923</v>
      </c>
      <c r="T22" s="5">
        <v>8.0999999999999996E-3</v>
      </c>
      <c r="U22" s="3">
        <v>35</v>
      </c>
      <c r="V22" s="4">
        <v>0.82</v>
      </c>
      <c r="W22" s="3">
        <v>7832</v>
      </c>
      <c r="X22" s="3">
        <v>1318</v>
      </c>
      <c r="Y22" s="8"/>
      <c r="Z22" s="2">
        <v>11</v>
      </c>
      <c r="AA22" s="3">
        <v>10419</v>
      </c>
      <c r="AB22" s="5">
        <v>2.1000000000000001E-2</v>
      </c>
      <c r="AC22" s="3">
        <v>35</v>
      </c>
      <c r="AD22" s="4">
        <v>0.82</v>
      </c>
      <c r="AE22" s="3">
        <v>8459</v>
      </c>
      <c r="AF22" s="3">
        <v>1582</v>
      </c>
      <c r="AG22" s="8"/>
      <c r="AH22" s="12"/>
      <c r="AI22" s="12"/>
      <c r="AJ22" s="12"/>
      <c r="AK22" s="23">
        <v>11</v>
      </c>
      <c r="AL22" s="20">
        <v>9413</v>
      </c>
      <c r="AM22" s="20">
        <v>7813</v>
      </c>
      <c r="AN22" s="20">
        <v>9923</v>
      </c>
      <c r="AO22" s="20">
        <v>10419</v>
      </c>
    </row>
    <row r="23" spans="1:41" x14ac:dyDescent="0.25">
      <c r="A23" s="8"/>
      <c r="B23" s="2">
        <v>12</v>
      </c>
      <c r="C23" s="3">
        <v>10737</v>
      </c>
      <c r="D23" s="5">
        <v>2.1428571428571429E-2</v>
      </c>
      <c r="E23" s="3">
        <v>20</v>
      </c>
      <c r="F23" s="4">
        <v>0.8</v>
      </c>
      <c r="G23" s="3">
        <v>8697</v>
      </c>
      <c r="H23" s="3">
        <v>580</v>
      </c>
      <c r="I23" s="8"/>
      <c r="J23" s="2">
        <v>12</v>
      </c>
      <c r="K23" s="3">
        <v>9341</v>
      </c>
      <c r="L23" s="5">
        <v>1.9900000000000001E-2</v>
      </c>
      <c r="M23" s="3">
        <v>21</v>
      </c>
      <c r="N23" s="4">
        <v>0.8</v>
      </c>
      <c r="O23" s="3">
        <v>8175</v>
      </c>
      <c r="P23" s="3">
        <v>981</v>
      </c>
      <c r="Q23" s="8"/>
      <c r="R23" s="2">
        <v>12</v>
      </c>
      <c r="S23" s="3">
        <v>10742</v>
      </c>
      <c r="T23" s="5">
        <v>2.2100000000000002E-2</v>
      </c>
      <c r="U23" s="3">
        <v>33</v>
      </c>
      <c r="V23" s="4">
        <v>0.8</v>
      </c>
      <c r="W23" s="3">
        <v>9974</v>
      </c>
      <c r="X23" s="3">
        <v>1177</v>
      </c>
      <c r="Y23" s="8"/>
      <c r="Z23" s="2">
        <v>12</v>
      </c>
      <c r="AA23" s="3">
        <v>12246</v>
      </c>
      <c r="AB23" s="5">
        <v>2.2100000000000002E-2</v>
      </c>
      <c r="AC23" s="3">
        <v>36</v>
      </c>
      <c r="AD23" s="4">
        <v>0.8</v>
      </c>
      <c r="AE23" s="3">
        <v>9974</v>
      </c>
      <c r="AF23" s="3">
        <v>1542</v>
      </c>
      <c r="AG23" s="8"/>
      <c r="AH23" s="12"/>
      <c r="AI23" s="16"/>
      <c r="AJ23" s="16"/>
      <c r="AK23" s="24">
        <v>12</v>
      </c>
      <c r="AL23" s="21">
        <v>10737</v>
      </c>
      <c r="AM23" s="21">
        <v>9341</v>
      </c>
      <c r="AN23" s="21">
        <v>10742</v>
      </c>
      <c r="AO23" s="21">
        <v>12246</v>
      </c>
    </row>
    <row r="24" spans="1:41" x14ac:dyDescent="0.25">
      <c r="A24" s="8"/>
      <c r="B24" s="2">
        <v>13</v>
      </c>
      <c r="C24" s="3">
        <v>10889</v>
      </c>
      <c r="D24" s="5">
        <v>2.571428571428571E-2</v>
      </c>
      <c r="E24" s="3">
        <v>16</v>
      </c>
      <c r="F24" s="4">
        <v>0.85</v>
      </c>
      <c r="G24" s="3">
        <v>9038</v>
      </c>
      <c r="H24" s="3">
        <v>452</v>
      </c>
      <c r="I24" s="8"/>
      <c r="J24" s="2">
        <v>13</v>
      </c>
      <c r="K24" s="3">
        <v>8711</v>
      </c>
      <c r="L24" s="5">
        <v>2.52E-2</v>
      </c>
      <c r="M24" s="3">
        <v>15</v>
      </c>
      <c r="N24" s="4">
        <v>0.85</v>
      </c>
      <c r="O24" s="3">
        <v>9219</v>
      </c>
      <c r="P24" s="3">
        <v>1659</v>
      </c>
      <c r="Q24" s="8"/>
      <c r="R24" s="2">
        <v>13</v>
      </c>
      <c r="S24" s="3">
        <v>11150</v>
      </c>
      <c r="T24" s="5">
        <v>2.8199999999999999E-2</v>
      </c>
      <c r="U24" s="3">
        <v>24</v>
      </c>
      <c r="V24" s="4">
        <v>0.85</v>
      </c>
      <c r="W24" s="3">
        <v>11155</v>
      </c>
      <c r="X24" s="3">
        <v>1576</v>
      </c>
      <c r="Y24" s="8"/>
      <c r="Z24" s="2">
        <v>13</v>
      </c>
      <c r="AA24" s="3">
        <v>13380</v>
      </c>
      <c r="AB24" s="5">
        <v>2.8199999999999999E-2</v>
      </c>
      <c r="AC24" s="3">
        <v>25</v>
      </c>
      <c r="AD24" s="4">
        <v>0.85</v>
      </c>
      <c r="AE24" s="3">
        <v>10597</v>
      </c>
      <c r="AF24" s="3">
        <v>1608</v>
      </c>
      <c r="AG24" s="8"/>
      <c r="AH24" s="12"/>
      <c r="AI24" s="16"/>
      <c r="AJ24" s="16"/>
      <c r="AK24" s="23">
        <v>13</v>
      </c>
      <c r="AL24" s="20">
        <v>10889</v>
      </c>
      <c r="AM24" s="20">
        <v>8711</v>
      </c>
      <c r="AN24" s="20">
        <v>11150</v>
      </c>
      <c r="AO24" s="20">
        <v>13380</v>
      </c>
    </row>
    <row r="25" spans="1:41" x14ac:dyDescent="0.25">
      <c r="A25" s="8"/>
      <c r="B25" s="2">
        <v>14</v>
      </c>
      <c r="C25" s="3">
        <v>10845</v>
      </c>
      <c r="D25" s="5">
        <v>3.428571428571428E-2</v>
      </c>
      <c r="E25" s="3">
        <v>23</v>
      </c>
      <c r="F25" s="4">
        <v>0.86</v>
      </c>
      <c r="G25" s="3">
        <v>8893</v>
      </c>
      <c r="H25" s="3">
        <v>445</v>
      </c>
      <c r="I25" s="8"/>
      <c r="J25" s="2">
        <v>14</v>
      </c>
      <c r="K25" s="3">
        <v>9544</v>
      </c>
      <c r="L25" s="5">
        <v>3.0499999999999999E-2</v>
      </c>
      <c r="M25" s="3">
        <v>22</v>
      </c>
      <c r="N25" s="4">
        <v>0.91</v>
      </c>
      <c r="O25" s="3">
        <v>7025</v>
      </c>
      <c r="P25" s="3">
        <v>984</v>
      </c>
      <c r="Q25" s="8"/>
      <c r="R25" s="2">
        <v>14</v>
      </c>
      <c r="S25" s="3">
        <v>11453</v>
      </c>
      <c r="T25" s="5">
        <v>3.39E-2</v>
      </c>
      <c r="U25" s="3">
        <v>26</v>
      </c>
      <c r="V25" s="4">
        <v>0.88</v>
      </c>
      <c r="W25" s="3">
        <v>7306</v>
      </c>
      <c r="X25" s="3">
        <v>1191</v>
      </c>
      <c r="Y25" s="8"/>
      <c r="Z25" s="2">
        <v>14</v>
      </c>
      <c r="AA25" s="3">
        <v>14774</v>
      </c>
      <c r="AB25" s="5">
        <v>3.39E-2</v>
      </c>
      <c r="AC25" s="3">
        <v>31</v>
      </c>
      <c r="AD25" s="4">
        <v>0.88</v>
      </c>
      <c r="AE25" s="3">
        <v>6722</v>
      </c>
      <c r="AF25" s="3">
        <v>1167</v>
      </c>
      <c r="AG25" s="8"/>
      <c r="AH25" s="12"/>
      <c r="AI25" s="16"/>
      <c r="AJ25" s="16"/>
      <c r="AK25" s="24">
        <v>14</v>
      </c>
      <c r="AL25" s="21">
        <v>10845</v>
      </c>
      <c r="AM25" s="21">
        <v>9544</v>
      </c>
      <c r="AN25" s="21">
        <v>11453</v>
      </c>
      <c r="AO25" s="21">
        <v>14774</v>
      </c>
    </row>
    <row r="26" spans="1:41" x14ac:dyDescent="0.25">
      <c r="A26" s="8"/>
      <c r="B26" s="2">
        <v>15</v>
      </c>
      <c r="C26" s="3">
        <v>8995</v>
      </c>
      <c r="D26" s="5">
        <v>1.714285714285714E-2</v>
      </c>
      <c r="E26" s="3">
        <v>10</v>
      </c>
      <c r="F26" s="4">
        <v>0.87</v>
      </c>
      <c r="G26" s="3">
        <v>7196</v>
      </c>
      <c r="H26" s="3">
        <v>379</v>
      </c>
      <c r="I26" s="8"/>
      <c r="J26" s="2">
        <v>15</v>
      </c>
      <c r="K26" s="3">
        <v>7466</v>
      </c>
      <c r="L26" s="5">
        <v>1.6299999999999999E-2</v>
      </c>
      <c r="M26" s="3">
        <v>11</v>
      </c>
      <c r="N26" s="4">
        <v>0.87</v>
      </c>
      <c r="O26" s="3">
        <v>5613</v>
      </c>
      <c r="P26" s="3">
        <v>1010</v>
      </c>
      <c r="Q26" s="8"/>
      <c r="R26" s="2">
        <v>15</v>
      </c>
      <c r="S26" s="3">
        <v>8437</v>
      </c>
      <c r="T26" s="5">
        <v>1.7899999999999999E-2</v>
      </c>
      <c r="U26" s="3">
        <v>17</v>
      </c>
      <c r="V26" s="4">
        <v>0.87</v>
      </c>
      <c r="W26" s="3">
        <v>6455</v>
      </c>
      <c r="X26" s="3">
        <v>1212</v>
      </c>
      <c r="Y26" s="8"/>
      <c r="Z26" s="2">
        <v>15</v>
      </c>
      <c r="AA26" s="3">
        <v>10520</v>
      </c>
      <c r="AB26" s="5">
        <v>3.5999999999999997E-2</v>
      </c>
      <c r="AC26" s="3">
        <v>18</v>
      </c>
      <c r="AD26" s="4">
        <v>0.87</v>
      </c>
      <c r="AE26" s="3">
        <v>6455</v>
      </c>
      <c r="AF26" s="3">
        <v>1418</v>
      </c>
      <c r="AG26" s="8"/>
      <c r="AH26" s="12"/>
      <c r="AI26" s="12"/>
      <c r="AJ26" s="12"/>
      <c r="AK26" s="23">
        <v>15</v>
      </c>
      <c r="AL26" s="20">
        <v>8995</v>
      </c>
      <c r="AM26" s="20">
        <v>7466</v>
      </c>
      <c r="AN26" s="20">
        <v>8437</v>
      </c>
      <c r="AO26" s="20">
        <v>10520</v>
      </c>
    </row>
    <row r="27" spans="1:41" x14ac:dyDescent="0.25">
      <c r="A27" s="8"/>
      <c r="B27" s="2">
        <v>16</v>
      </c>
      <c r="C27" s="3">
        <v>8781</v>
      </c>
      <c r="D27" s="5">
        <v>2.571428571428571E-2</v>
      </c>
      <c r="E27" s="3">
        <v>24</v>
      </c>
      <c r="F27" s="4">
        <v>0.78</v>
      </c>
      <c r="G27" s="3">
        <v>7113</v>
      </c>
      <c r="H27" s="3">
        <v>374</v>
      </c>
      <c r="I27" s="8"/>
      <c r="J27" s="2">
        <v>16</v>
      </c>
      <c r="K27" s="3">
        <v>7464</v>
      </c>
      <c r="L27" s="5">
        <v>2.29E-2</v>
      </c>
      <c r="M27" s="3">
        <v>25</v>
      </c>
      <c r="N27" s="4">
        <v>0.81</v>
      </c>
      <c r="O27" s="3">
        <v>6971</v>
      </c>
      <c r="P27" s="3">
        <v>837</v>
      </c>
      <c r="Q27" s="8"/>
      <c r="R27" s="2">
        <v>16</v>
      </c>
      <c r="S27" s="3">
        <v>10226</v>
      </c>
      <c r="T27" s="5">
        <v>2.52E-2</v>
      </c>
      <c r="U27" s="3">
        <v>37</v>
      </c>
      <c r="V27" s="4">
        <v>0.78</v>
      </c>
      <c r="W27" s="3">
        <v>7529</v>
      </c>
      <c r="X27" s="3">
        <v>1096</v>
      </c>
      <c r="Y27" s="8"/>
      <c r="Z27" s="2">
        <v>16</v>
      </c>
      <c r="AA27" s="3">
        <v>13498</v>
      </c>
      <c r="AB27" s="5">
        <v>2.52E-2</v>
      </c>
      <c r="AC27" s="3">
        <v>37</v>
      </c>
      <c r="AD27" s="4">
        <v>0.78</v>
      </c>
      <c r="AE27" s="3">
        <v>6776</v>
      </c>
      <c r="AF27" s="3">
        <v>1260</v>
      </c>
      <c r="AG27" s="8"/>
      <c r="AH27" s="12"/>
      <c r="AI27" s="12"/>
      <c r="AJ27" s="12"/>
      <c r="AK27" s="24">
        <v>16</v>
      </c>
      <c r="AL27" s="21">
        <v>8781</v>
      </c>
      <c r="AM27" s="21">
        <v>7464</v>
      </c>
      <c r="AN27" s="21">
        <v>10226</v>
      </c>
      <c r="AO27" s="21">
        <v>13498</v>
      </c>
    </row>
    <row r="28" spans="1:41" x14ac:dyDescent="0.25">
      <c r="A28" s="8"/>
      <c r="B28" s="2">
        <v>17</v>
      </c>
      <c r="C28" s="3">
        <v>10117</v>
      </c>
      <c r="D28" s="5">
        <v>1.714285714285714E-2</v>
      </c>
      <c r="E28" s="3">
        <v>25</v>
      </c>
      <c r="F28" s="4">
        <v>0.86</v>
      </c>
      <c r="G28" s="3">
        <v>8296</v>
      </c>
      <c r="H28" s="3">
        <v>461</v>
      </c>
      <c r="I28" s="8"/>
      <c r="J28" s="2">
        <v>17</v>
      </c>
      <c r="K28" s="3">
        <v>9308</v>
      </c>
      <c r="L28" s="5">
        <v>1.5900000000000001E-2</v>
      </c>
      <c r="M28" s="3">
        <v>26</v>
      </c>
      <c r="N28" s="4">
        <v>0.86</v>
      </c>
      <c r="O28" s="3">
        <v>6803</v>
      </c>
      <c r="P28" s="3">
        <v>1225</v>
      </c>
      <c r="Q28" s="8"/>
      <c r="R28" s="2">
        <v>17</v>
      </c>
      <c r="S28" s="3">
        <v>10704</v>
      </c>
      <c r="T28" s="5">
        <v>1.7600000000000001E-2</v>
      </c>
      <c r="U28" s="3">
        <v>36</v>
      </c>
      <c r="V28" s="4">
        <v>0.86</v>
      </c>
      <c r="W28" s="3">
        <v>8028</v>
      </c>
      <c r="X28" s="3">
        <v>1335</v>
      </c>
      <c r="Y28" s="8"/>
      <c r="Z28" s="2">
        <v>17</v>
      </c>
      <c r="AA28" s="3">
        <v>13808</v>
      </c>
      <c r="AB28" s="5">
        <v>1.7600000000000001E-2</v>
      </c>
      <c r="AC28" s="3">
        <v>39</v>
      </c>
      <c r="AD28" s="4">
        <v>0.86</v>
      </c>
      <c r="AE28" s="3">
        <v>7305</v>
      </c>
      <c r="AF28" s="3">
        <v>1522</v>
      </c>
      <c r="AG28" s="8"/>
      <c r="AH28" s="12"/>
      <c r="AI28" s="12"/>
      <c r="AJ28" s="12"/>
      <c r="AK28" s="23">
        <v>17</v>
      </c>
      <c r="AL28" s="20">
        <v>10117</v>
      </c>
      <c r="AM28" s="20">
        <v>9308</v>
      </c>
      <c r="AN28" s="20">
        <v>10704</v>
      </c>
      <c r="AO28" s="20">
        <v>13808</v>
      </c>
    </row>
    <row r="29" spans="1:41" x14ac:dyDescent="0.25">
      <c r="A29" s="8"/>
      <c r="B29" s="2">
        <v>18</v>
      </c>
      <c r="C29" s="3">
        <v>9514</v>
      </c>
      <c r="D29" s="5">
        <v>1.2857142857142855E-2</v>
      </c>
      <c r="E29" s="3">
        <v>12</v>
      </c>
      <c r="F29" s="4">
        <v>0.85</v>
      </c>
      <c r="G29" s="3">
        <v>7706</v>
      </c>
      <c r="H29" s="3">
        <v>428</v>
      </c>
      <c r="I29" s="8"/>
      <c r="J29" s="2">
        <v>18</v>
      </c>
      <c r="K29" s="3">
        <v>8372</v>
      </c>
      <c r="L29" s="5">
        <v>1.18E-2</v>
      </c>
      <c r="M29" s="3">
        <v>11</v>
      </c>
      <c r="N29" s="4">
        <v>0.85</v>
      </c>
      <c r="O29" s="3">
        <v>6011</v>
      </c>
      <c r="P29" s="3">
        <v>1022</v>
      </c>
      <c r="Q29" s="8"/>
      <c r="R29" s="2">
        <v>18</v>
      </c>
      <c r="S29" s="3">
        <v>10381</v>
      </c>
      <c r="T29" s="5">
        <v>1.2999999999999999E-2</v>
      </c>
      <c r="U29" s="3">
        <v>15</v>
      </c>
      <c r="V29" s="4">
        <v>0.85</v>
      </c>
      <c r="W29" s="3">
        <v>6312</v>
      </c>
      <c r="X29" s="3">
        <v>1022</v>
      </c>
      <c r="Y29" s="8"/>
      <c r="Z29" s="2">
        <v>18</v>
      </c>
      <c r="AA29" s="3">
        <v>11419</v>
      </c>
      <c r="AB29" s="5">
        <v>0.03</v>
      </c>
      <c r="AC29" s="3">
        <v>15</v>
      </c>
      <c r="AD29" s="4">
        <v>0.85</v>
      </c>
      <c r="AE29" s="3">
        <v>6249</v>
      </c>
      <c r="AF29" s="3">
        <v>1134</v>
      </c>
      <c r="AG29" s="8"/>
      <c r="AH29" s="12"/>
      <c r="AI29" s="12"/>
      <c r="AJ29" s="12"/>
      <c r="AK29" s="24">
        <v>18</v>
      </c>
      <c r="AL29" s="21">
        <v>9514</v>
      </c>
      <c r="AM29" s="21">
        <v>8372</v>
      </c>
      <c r="AN29" s="21">
        <v>10381</v>
      </c>
      <c r="AO29" s="21">
        <v>11419</v>
      </c>
    </row>
    <row r="30" spans="1:41" x14ac:dyDescent="0.25">
      <c r="A30" s="8"/>
      <c r="B30" s="2">
        <v>19</v>
      </c>
      <c r="C30" s="3">
        <v>9714</v>
      </c>
      <c r="D30" s="5">
        <v>3.5714285714285719E-2</v>
      </c>
      <c r="E30" s="3">
        <v>17</v>
      </c>
      <c r="F30" s="4">
        <v>0.87</v>
      </c>
      <c r="G30" s="3">
        <v>8160</v>
      </c>
      <c r="H30" s="3">
        <v>480</v>
      </c>
      <c r="I30" s="8"/>
      <c r="J30" s="2">
        <v>19</v>
      </c>
      <c r="K30" s="3">
        <v>8645</v>
      </c>
      <c r="L30" s="5">
        <v>3.1800000000000002E-2</v>
      </c>
      <c r="M30" s="3">
        <v>16</v>
      </c>
      <c r="N30" s="4">
        <v>0.87</v>
      </c>
      <c r="O30" s="3">
        <v>7670</v>
      </c>
      <c r="P30" s="3">
        <v>920</v>
      </c>
      <c r="Q30" s="8"/>
      <c r="R30" s="2">
        <v>19</v>
      </c>
      <c r="S30" s="3">
        <v>11930</v>
      </c>
      <c r="T30" s="5">
        <v>3.5299999999999998E-2</v>
      </c>
      <c r="U30" s="3">
        <v>22</v>
      </c>
      <c r="V30" s="4">
        <v>0.87</v>
      </c>
      <c r="W30" s="3">
        <v>8514</v>
      </c>
      <c r="X30" s="3">
        <v>1205</v>
      </c>
      <c r="Y30" s="8"/>
      <c r="Z30" s="2">
        <v>19</v>
      </c>
      <c r="AA30" s="3">
        <v>13720</v>
      </c>
      <c r="AB30" s="5">
        <v>3.5299999999999998E-2</v>
      </c>
      <c r="AC30" s="3">
        <v>22</v>
      </c>
      <c r="AD30" s="4">
        <v>0.87</v>
      </c>
      <c r="AE30" s="3">
        <v>8344</v>
      </c>
      <c r="AF30" s="3">
        <v>1687</v>
      </c>
      <c r="AG30" s="8"/>
      <c r="AH30" s="12"/>
      <c r="AI30" s="12"/>
      <c r="AJ30" s="12"/>
      <c r="AK30" s="23">
        <v>19</v>
      </c>
      <c r="AL30" s="20">
        <v>9714</v>
      </c>
      <c r="AM30" s="20">
        <v>8645</v>
      </c>
      <c r="AN30" s="20">
        <v>11930</v>
      </c>
      <c r="AO30" s="20">
        <v>13720</v>
      </c>
    </row>
    <row r="31" spans="1:41" x14ac:dyDescent="0.25">
      <c r="A31" s="8"/>
      <c r="B31" s="2">
        <v>20</v>
      </c>
      <c r="C31" s="3">
        <v>9973</v>
      </c>
      <c r="D31" s="5">
        <v>0.03</v>
      </c>
      <c r="E31" s="3">
        <v>23</v>
      </c>
      <c r="F31" s="4">
        <v>0.78</v>
      </c>
      <c r="G31" s="3">
        <v>8477</v>
      </c>
      <c r="H31" s="3">
        <v>471</v>
      </c>
      <c r="I31" s="8"/>
      <c r="J31" s="2">
        <v>20</v>
      </c>
      <c r="K31" s="3">
        <v>9000</v>
      </c>
      <c r="L31" s="5">
        <v>2.8199999999999999E-2</v>
      </c>
      <c r="M31" s="3">
        <v>22</v>
      </c>
      <c r="N31" s="4">
        <v>0.78</v>
      </c>
      <c r="O31" s="3">
        <v>7205</v>
      </c>
      <c r="P31" s="3">
        <v>1153</v>
      </c>
      <c r="Q31" s="8"/>
      <c r="R31" s="2">
        <v>20</v>
      </c>
      <c r="S31" s="3">
        <v>12510</v>
      </c>
      <c r="T31" s="5">
        <v>3.1300000000000001E-2</v>
      </c>
      <c r="U31" s="3">
        <v>29</v>
      </c>
      <c r="V31" s="4">
        <v>0.78</v>
      </c>
      <c r="W31" s="3">
        <v>7637</v>
      </c>
      <c r="X31" s="3">
        <v>1211</v>
      </c>
      <c r="Y31" s="8"/>
      <c r="Z31" s="2">
        <v>20</v>
      </c>
      <c r="AA31" s="3">
        <v>15638</v>
      </c>
      <c r="AB31" s="5">
        <v>3.1300000000000001E-2</v>
      </c>
      <c r="AC31" s="3">
        <v>35</v>
      </c>
      <c r="AD31" s="4">
        <v>0.78</v>
      </c>
      <c r="AE31" s="3">
        <v>7408</v>
      </c>
      <c r="AF31" s="3">
        <v>1272</v>
      </c>
      <c r="AG31" s="8"/>
      <c r="AH31" s="12"/>
      <c r="AI31" s="12"/>
      <c r="AJ31" s="12"/>
      <c r="AK31" s="24">
        <v>20</v>
      </c>
      <c r="AL31" s="21">
        <v>9973</v>
      </c>
      <c r="AM31" s="21">
        <v>9000</v>
      </c>
      <c r="AN31" s="21">
        <v>12510</v>
      </c>
      <c r="AO31" s="21">
        <v>15638</v>
      </c>
    </row>
    <row r="32" spans="1:41" x14ac:dyDescent="0.25">
      <c r="A32" s="8"/>
      <c r="B32" s="2">
        <v>21</v>
      </c>
      <c r="C32" s="3">
        <v>8518</v>
      </c>
      <c r="D32" s="5">
        <v>1.4999999999999999E-2</v>
      </c>
      <c r="E32" s="3">
        <v>8</v>
      </c>
      <c r="F32" s="4">
        <v>0.88</v>
      </c>
      <c r="G32" s="3">
        <v>7240</v>
      </c>
      <c r="H32" s="3">
        <v>381</v>
      </c>
      <c r="I32" s="8"/>
      <c r="J32" s="2">
        <v>21</v>
      </c>
      <c r="K32" s="3">
        <v>7837</v>
      </c>
      <c r="L32" s="5">
        <v>1.55E-2</v>
      </c>
      <c r="M32" s="3">
        <v>7</v>
      </c>
      <c r="N32" s="4">
        <v>0.88</v>
      </c>
      <c r="O32" s="3">
        <v>6299</v>
      </c>
      <c r="P32" s="3">
        <v>756</v>
      </c>
      <c r="Q32" s="8"/>
      <c r="R32" s="2">
        <v>21</v>
      </c>
      <c r="S32" s="3">
        <v>10815</v>
      </c>
      <c r="T32" s="5">
        <v>1.7399999999999999E-2</v>
      </c>
      <c r="U32" s="3">
        <v>10</v>
      </c>
      <c r="V32" s="4">
        <v>0.86</v>
      </c>
      <c r="W32" s="3">
        <v>7244</v>
      </c>
      <c r="X32" s="3">
        <v>1052</v>
      </c>
      <c r="Y32" s="8"/>
      <c r="Z32" s="2">
        <v>21</v>
      </c>
      <c r="AA32" s="3">
        <v>11572</v>
      </c>
      <c r="AB32" s="5">
        <v>1.7399999999999999E-2</v>
      </c>
      <c r="AC32" s="3">
        <v>12</v>
      </c>
      <c r="AD32" s="4">
        <v>0.86</v>
      </c>
      <c r="AE32" s="3">
        <v>6592</v>
      </c>
      <c r="AF32" s="3">
        <v>1252</v>
      </c>
      <c r="AG32" s="8"/>
      <c r="AH32" s="12"/>
      <c r="AI32" s="12"/>
      <c r="AJ32" s="12"/>
      <c r="AK32" s="23">
        <v>21</v>
      </c>
      <c r="AL32" s="20">
        <v>8518</v>
      </c>
      <c r="AM32" s="20">
        <v>7837</v>
      </c>
      <c r="AN32" s="20">
        <v>10815</v>
      </c>
      <c r="AO32" s="20">
        <v>11572</v>
      </c>
    </row>
    <row r="33" spans="1:41" x14ac:dyDescent="0.25">
      <c r="A33" s="8"/>
      <c r="B33" s="2">
        <v>22</v>
      </c>
      <c r="C33" s="3">
        <v>10499</v>
      </c>
      <c r="D33" s="5">
        <v>4.2857142857142858E-2</v>
      </c>
      <c r="E33" s="3">
        <v>14</v>
      </c>
      <c r="F33" s="4">
        <v>0.81</v>
      </c>
      <c r="G33" s="3">
        <v>8399</v>
      </c>
      <c r="H33" s="3">
        <v>494</v>
      </c>
      <c r="I33" s="8"/>
      <c r="J33" s="2">
        <v>22</v>
      </c>
      <c r="K33" s="3">
        <v>8609</v>
      </c>
      <c r="L33" s="5">
        <v>3.8600000000000002E-2</v>
      </c>
      <c r="M33" s="3">
        <v>13</v>
      </c>
      <c r="N33" s="4">
        <v>0.81</v>
      </c>
      <c r="O33" s="3">
        <v>6971</v>
      </c>
      <c r="P33" s="3">
        <v>837</v>
      </c>
      <c r="Q33" s="8"/>
      <c r="R33" s="2">
        <v>22</v>
      </c>
      <c r="S33" s="3">
        <v>11020</v>
      </c>
      <c r="T33" s="5">
        <v>4.2799999999999998E-2</v>
      </c>
      <c r="U33" s="3">
        <v>18</v>
      </c>
      <c r="V33" s="4">
        <v>0.81</v>
      </c>
      <c r="W33" s="3">
        <v>7598</v>
      </c>
      <c r="X33" s="3">
        <v>1063</v>
      </c>
      <c r="Y33" s="8"/>
      <c r="Z33" s="2">
        <v>22</v>
      </c>
      <c r="AA33" s="3">
        <v>13224</v>
      </c>
      <c r="AB33" s="5">
        <v>4.2799999999999998E-2</v>
      </c>
      <c r="AC33" s="3">
        <v>19</v>
      </c>
      <c r="AD33" s="4">
        <v>0.81</v>
      </c>
      <c r="AE33" s="3">
        <v>7294</v>
      </c>
      <c r="AF33" s="3">
        <v>1212</v>
      </c>
      <c r="AG33" s="8"/>
      <c r="AH33" s="12"/>
      <c r="AI33" s="12"/>
      <c r="AJ33" s="12"/>
      <c r="AK33" s="24">
        <v>22</v>
      </c>
      <c r="AL33" s="21">
        <v>10499</v>
      </c>
      <c r="AM33" s="21">
        <v>8609</v>
      </c>
      <c r="AN33" s="21">
        <v>11020</v>
      </c>
      <c r="AO33" s="21">
        <v>13224</v>
      </c>
    </row>
    <row r="34" spans="1:41" x14ac:dyDescent="0.25">
      <c r="A34" s="8"/>
      <c r="B34" s="2">
        <v>23</v>
      </c>
      <c r="C34" s="3">
        <v>9221</v>
      </c>
      <c r="D34" s="5">
        <v>1.4999999999999999E-2</v>
      </c>
      <c r="E34" s="3">
        <v>24</v>
      </c>
      <c r="F34" s="4">
        <v>0.79</v>
      </c>
      <c r="G34" s="3">
        <v>7561</v>
      </c>
      <c r="H34" s="3">
        <v>398</v>
      </c>
      <c r="I34" s="8"/>
      <c r="J34" s="2">
        <v>23</v>
      </c>
      <c r="K34" s="3">
        <v>8483</v>
      </c>
      <c r="L34" s="5">
        <v>1.46E-2</v>
      </c>
      <c r="M34" s="3">
        <v>23</v>
      </c>
      <c r="N34" s="4">
        <v>0.79</v>
      </c>
      <c r="O34" s="3">
        <v>6049</v>
      </c>
      <c r="P34" s="3">
        <v>665</v>
      </c>
      <c r="Q34" s="8"/>
      <c r="R34" s="2">
        <v>23</v>
      </c>
      <c r="S34" s="3">
        <v>10264</v>
      </c>
      <c r="T34" s="5">
        <v>1.6199999999999999E-2</v>
      </c>
      <c r="U34" s="3">
        <v>32</v>
      </c>
      <c r="V34" s="4">
        <v>0.79</v>
      </c>
      <c r="W34" s="3">
        <v>6896</v>
      </c>
      <c r="X34" s="3">
        <v>685</v>
      </c>
      <c r="Y34" s="8"/>
      <c r="Z34" s="2">
        <v>23</v>
      </c>
      <c r="AA34" s="3">
        <v>11598</v>
      </c>
      <c r="AB34" s="5">
        <v>2.5000000000000001E-2</v>
      </c>
      <c r="AC34" s="3">
        <v>39</v>
      </c>
      <c r="AD34" s="4">
        <v>0.79</v>
      </c>
      <c r="AE34" s="3">
        <v>7172</v>
      </c>
      <c r="AF34" s="3">
        <v>884</v>
      </c>
      <c r="AG34" s="8"/>
      <c r="AH34" s="12"/>
      <c r="AI34" s="12"/>
      <c r="AJ34" s="12"/>
      <c r="AK34" s="23">
        <v>23</v>
      </c>
      <c r="AL34" s="20">
        <v>9221</v>
      </c>
      <c r="AM34" s="20">
        <v>8483</v>
      </c>
      <c r="AN34" s="20">
        <v>10264</v>
      </c>
      <c r="AO34" s="20">
        <v>11598</v>
      </c>
    </row>
    <row r="35" spans="1:41" x14ac:dyDescent="0.25">
      <c r="A35" s="8"/>
      <c r="B35" s="2">
        <v>24</v>
      </c>
      <c r="C35" s="3">
        <v>10547</v>
      </c>
      <c r="D35" s="5">
        <v>3.428571428571428E-2</v>
      </c>
      <c r="E35" s="3">
        <v>19</v>
      </c>
      <c r="F35" s="4">
        <v>0.83</v>
      </c>
      <c r="G35" s="3">
        <v>8543</v>
      </c>
      <c r="H35" s="3">
        <v>450</v>
      </c>
      <c r="I35" s="8"/>
      <c r="J35" s="2">
        <v>24</v>
      </c>
      <c r="K35" s="3">
        <v>9387</v>
      </c>
      <c r="L35" s="5">
        <v>3.1899999999999998E-2</v>
      </c>
      <c r="M35" s="3">
        <v>20</v>
      </c>
      <c r="N35" s="4">
        <v>0.83</v>
      </c>
      <c r="O35" s="3">
        <v>7860</v>
      </c>
      <c r="P35" s="3">
        <v>1415</v>
      </c>
      <c r="Q35" s="8"/>
      <c r="R35" s="2">
        <v>24</v>
      </c>
      <c r="S35" s="3">
        <v>14445</v>
      </c>
      <c r="T35" s="5">
        <v>3.5099999999999999E-2</v>
      </c>
      <c r="U35" s="3">
        <v>24</v>
      </c>
      <c r="V35" s="4">
        <v>0.83</v>
      </c>
      <c r="W35" s="3">
        <v>8174</v>
      </c>
      <c r="X35" s="3">
        <v>1599</v>
      </c>
      <c r="Y35" s="8"/>
      <c r="Z35" s="2">
        <v>24</v>
      </c>
      <c r="AA35" s="3">
        <v>16178</v>
      </c>
      <c r="AB35" s="5">
        <v>3.5099999999999999E-2</v>
      </c>
      <c r="AC35" s="3">
        <v>29</v>
      </c>
      <c r="AD35" s="4">
        <v>0.83</v>
      </c>
      <c r="AE35" s="3">
        <v>7847</v>
      </c>
      <c r="AF35" s="3">
        <v>1855</v>
      </c>
      <c r="AG35" s="8"/>
      <c r="AH35" s="12"/>
      <c r="AI35" s="12"/>
      <c r="AJ35" s="12"/>
      <c r="AK35" s="24">
        <v>24</v>
      </c>
      <c r="AL35" s="21">
        <v>10547</v>
      </c>
      <c r="AM35" s="21">
        <v>9387</v>
      </c>
      <c r="AN35" s="21">
        <v>14445</v>
      </c>
      <c r="AO35" s="21">
        <v>16178</v>
      </c>
    </row>
    <row r="36" spans="1:41" x14ac:dyDescent="0.25">
      <c r="A36" s="8"/>
      <c r="B36" s="2">
        <v>25</v>
      </c>
      <c r="C36" s="3">
        <v>10706</v>
      </c>
      <c r="D36" s="5">
        <v>1.2500000000000001E-2</v>
      </c>
      <c r="E36" s="3">
        <v>12</v>
      </c>
      <c r="F36" s="4">
        <v>0.87</v>
      </c>
      <c r="G36" s="3">
        <v>8672</v>
      </c>
      <c r="H36" s="3">
        <v>456</v>
      </c>
      <c r="I36" s="8"/>
      <c r="J36" s="2">
        <v>25</v>
      </c>
      <c r="K36" s="3">
        <v>9421</v>
      </c>
      <c r="L36" s="5">
        <v>1.18E-2</v>
      </c>
      <c r="M36" s="3">
        <v>12</v>
      </c>
      <c r="N36" s="4">
        <v>0.87</v>
      </c>
      <c r="O36" s="3">
        <v>7978</v>
      </c>
      <c r="P36" s="3">
        <v>1276</v>
      </c>
      <c r="Q36" s="8"/>
      <c r="R36" s="2">
        <v>25</v>
      </c>
      <c r="S36" s="3">
        <v>11965</v>
      </c>
      <c r="T36" s="5">
        <v>1.2999999999999999E-2</v>
      </c>
      <c r="U36" s="3">
        <v>19</v>
      </c>
      <c r="V36" s="4">
        <v>0.87</v>
      </c>
      <c r="W36" s="3">
        <v>8536</v>
      </c>
      <c r="X36" s="3">
        <v>1646</v>
      </c>
      <c r="Y36" s="8"/>
      <c r="Z36" s="2">
        <v>25</v>
      </c>
      <c r="AA36" s="3">
        <v>15794</v>
      </c>
      <c r="AB36" s="5">
        <v>1.2999999999999999E-2</v>
      </c>
      <c r="AC36" s="3">
        <v>20</v>
      </c>
      <c r="AD36" s="4">
        <v>0.87</v>
      </c>
      <c r="AE36" s="3">
        <v>7682</v>
      </c>
      <c r="AF36" s="3">
        <v>2222</v>
      </c>
      <c r="AG36" s="8"/>
      <c r="AH36" s="12"/>
      <c r="AI36" s="12"/>
      <c r="AJ36" s="12"/>
      <c r="AK36" s="23">
        <v>25</v>
      </c>
      <c r="AL36" s="20">
        <v>10706</v>
      </c>
      <c r="AM36" s="20">
        <v>9421</v>
      </c>
      <c r="AN36" s="20">
        <v>11965</v>
      </c>
      <c r="AO36" s="20">
        <v>15794</v>
      </c>
    </row>
    <row r="37" spans="1:41" x14ac:dyDescent="0.25">
      <c r="A37" s="8"/>
      <c r="B37" s="2">
        <v>26</v>
      </c>
      <c r="C37" s="3">
        <v>9980</v>
      </c>
      <c r="D37" s="5">
        <v>3.7499999999999999E-2</v>
      </c>
      <c r="E37" s="3">
        <v>12</v>
      </c>
      <c r="F37" s="4">
        <v>0.8</v>
      </c>
      <c r="G37" s="3">
        <v>7984</v>
      </c>
      <c r="H37" s="3">
        <v>399</v>
      </c>
      <c r="I37" s="8"/>
      <c r="J37" s="2">
        <v>26</v>
      </c>
      <c r="K37" s="3">
        <v>8283</v>
      </c>
      <c r="L37" s="5">
        <v>3.4500000000000003E-2</v>
      </c>
      <c r="M37" s="3">
        <v>12</v>
      </c>
      <c r="N37" s="4">
        <v>0.8</v>
      </c>
      <c r="O37" s="3">
        <v>7665</v>
      </c>
      <c r="P37" s="3">
        <v>1073</v>
      </c>
      <c r="Q37" s="8"/>
      <c r="R37" s="2">
        <v>26</v>
      </c>
      <c r="S37" s="3">
        <v>10519</v>
      </c>
      <c r="T37" s="5">
        <v>3.8600000000000002E-2</v>
      </c>
      <c r="U37" s="3">
        <v>18</v>
      </c>
      <c r="V37" s="4">
        <v>0.8</v>
      </c>
      <c r="W37" s="3">
        <v>8738</v>
      </c>
      <c r="X37" s="3">
        <v>1255</v>
      </c>
      <c r="Y37" s="8"/>
      <c r="Z37" s="2">
        <v>26</v>
      </c>
      <c r="AA37" s="3">
        <v>11361</v>
      </c>
      <c r="AB37" s="5">
        <v>3.8600000000000002E-2</v>
      </c>
      <c r="AC37" s="3">
        <v>20</v>
      </c>
      <c r="AD37" s="4">
        <v>0.8</v>
      </c>
      <c r="AE37" s="3">
        <v>8388</v>
      </c>
      <c r="AF37" s="3">
        <v>1544</v>
      </c>
      <c r="AG37" s="8"/>
      <c r="AH37" s="12"/>
      <c r="AI37" s="12"/>
      <c r="AJ37" s="12"/>
      <c r="AK37" s="24">
        <v>26</v>
      </c>
      <c r="AL37" s="21">
        <v>9980</v>
      </c>
      <c r="AM37" s="21">
        <v>8283</v>
      </c>
      <c r="AN37" s="21">
        <v>10519</v>
      </c>
      <c r="AO37" s="21">
        <v>11361</v>
      </c>
    </row>
    <row r="38" spans="1:41" x14ac:dyDescent="0.25">
      <c r="A38" s="8"/>
      <c r="B38" s="2">
        <v>27</v>
      </c>
      <c r="C38" s="3">
        <v>9598</v>
      </c>
      <c r="D38" s="5">
        <v>0.01</v>
      </c>
      <c r="E38" s="3">
        <v>11</v>
      </c>
      <c r="F38" s="4">
        <v>0.9</v>
      </c>
      <c r="G38" s="3">
        <v>7678</v>
      </c>
      <c r="H38" s="3">
        <v>480</v>
      </c>
      <c r="I38" s="8"/>
      <c r="J38" s="2">
        <v>27</v>
      </c>
      <c r="K38" s="3">
        <v>9520</v>
      </c>
      <c r="L38" s="5">
        <v>9.2999999999999992E-3</v>
      </c>
      <c r="M38" s="3">
        <v>11</v>
      </c>
      <c r="N38" s="4">
        <v>0.9</v>
      </c>
      <c r="O38" s="3">
        <v>7524</v>
      </c>
      <c r="P38" s="3">
        <v>1279</v>
      </c>
      <c r="Q38" s="8"/>
      <c r="R38" s="2">
        <v>27</v>
      </c>
      <c r="S38" s="3">
        <v>10853</v>
      </c>
      <c r="T38" s="5">
        <v>1.03E-2</v>
      </c>
      <c r="U38" s="3">
        <v>16</v>
      </c>
      <c r="V38" s="4">
        <v>0.9</v>
      </c>
      <c r="W38" s="3">
        <v>9179</v>
      </c>
      <c r="X38" s="3">
        <v>1522</v>
      </c>
      <c r="Y38" s="8"/>
      <c r="Z38" s="2">
        <v>27</v>
      </c>
      <c r="AA38" s="3">
        <v>11504</v>
      </c>
      <c r="AB38" s="5">
        <v>0.03</v>
      </c>
      <c r="AC38" s="3">
        <v>19</v>
      </c>
      <c r="AD38" s="4">
        <v>0.9</v>
      </c>
      <c r="AE38" s="3">
        <v>9913</v>
      </c>
      <c r="AF38" s="3">
        <v>1552</v>
      </c>
      <c r="AG38" s="8"/>
      <c r="AH38" s="12"/>
      <c r="AI38" s="12"/>
      <c r="AJ38" s="12"/>
      <c r="AK38" s="23">
        <v>27</v>
      </c>
      <c r="AL38" s="20">
        <v>9598</v>
      </c>
      <c r="AM38" s="20">
        <v>9520</v>
      </c>
      <c r="AN38" s="20">
        <v>10853</v>
      </c>
      <c r="AO38" s="20">
        <v>11504</v>
      </c>
    </row>
    <row r="39" spans="1:41" x14ac:dyDescent="0.25">
      <c r="A39" s="8"/>
      <c r="B39" s="2">
        <v>28</v>
      </c>
      <c r="C39" s="3">
        <v>9572</v>
      </c>
      <c r="D39" s="5">
        <v>2.5000000000000001E-2</v>
      </c>
      <c r="E39" s="3">
        <v>15</v>
      </c>
      <c r="F39" s="4">
        <v>0.93</v>
      </c>
      <c r="G39" s="3">
        <v>8136</v>
      </c>
      <c r="H39" s="3">
        <v>479</v>
      </c>
      <c r="I39" s="8"/>
      <c r="J39" s="2">
        <v>28</v>
      </c>
      <c r="K39" s="3">
        <v>8328</v>
      </c>
      <c r="L39" s="5">
        <v>2.23E-2</v>
      </c>
      <c r="M39" s="3">
        <v>13</v>
      </c>
      <c r="N39" s="4">
        <v>0.93</v>
      </c>
      <c r="O39" s="3">
        <v>6672</v>
      </c>
      <c r="P39" s="3">
        <v>1268</v>
      </c>
      <c r="Q39" s="8"/>
      <c r="R39" s="2">
        <v>28</v>
      </c>
      <c r="S39" s="3">
        <v>9244</v>
      </c>
      <c r="T39" s="5">
        <v>2.5000000000000001E-2</v>
      </c>
      <c r="U39" s="3">
        <v>17</v>
      </c>
      <c r="V39" s="4">
        <v>0.93</v>
      </c>
      <c r="W39" s="3">
        <v>7539</v>
      </c>
      <c r="X39" s="3">
        <v>1572</v>
      </c>
      <c r="Y39" s="8"/>
      <c r="Z39" s="2">
        <v>28</v>
      </c>
      <c r="AA39" s="3">
        <v>11555</v>
      </c>
      <c r="AB39" s="5">
        <v>2.5000000000000001E-2</v>
      </c>
      <c r="AC39" s="3">
        <v>20</v>
      </c>
      <c r="AD39" s="4">
        <v>0.93</v>
      </c>
      <c r="AE39" s="3">
        <v>7237</v>
      </c>
      <c r="AF39" s="3">
        <v>1981</v>
      </c>
      <c r="AG39" s="8"/>
      <c r="AH39" s="12"/>
      <c r="AI39" s="12"/>
      <c r="AJ39" s="12"/>
      <c r="AK39" s="24">
        <v>28</v>
      </c>
      <c r="AL39" s="21">
        <v>9572</v>
      </c>
      <c r="AM39" s="21">
        <v>8328</v>
      </c>
      <c r="AN39" s="21">
        <v>9244</v>
      </c>
      <c r="AO39" s="21">
        <v>11555</v>
      </c>
    </row>
    <row r="40" spans="1:41" x14ac:dyDescent="0.25">
      <c r="A40" s="8"/>
      <c r="B40" s="2">
        <v>29</v>
      </c>
      <c r="C40" s="3">
        <v>8833</v>
      </c>
      <c r="D40" s="5">
        <v>2.1428571428571429E-2</v>
      </c>
      <c r="E40" s="3">
        <v>11</v>
      </c>
      <c r="F40" s="4">
        <v>0.89</v>
      </c>
      <c r="G40" s="3">
        <v>7420</v>
      </c>
      <c r="H40" s="3">
        <v>495</v>
      </c>
      <c r="I40" s="8"/>
      <c r="J40" s="2">
        <v>29</v>
      </c>
      <c r="K40" s="3">
        <v>7950</v>
      </c>
      <c r="L40" s="5">
        <v>2.23E-2</v>
      </c>
      <c r="M40" s="3">
        <v>12</v>
      </c>
      <c r="N40" s="4">
        <v>0.89</v>
      </c>
      <c r="O40" s="3">
        <v>6901</v>
      </c>
      <c r="P40" s="3">
        <v>828</v>
      </c>
      <c r="Q40" s="8"/>
      <c r="R40" s="2">
        <v>29</v>
      </c>
      <c r="S40" s="3">
        <v>12520</v>
      </c>
      <c r="T40" s="5">
        <v>2.4500000000000001E-2</v>
      </c>
      <c r="U40" s="3">
        <v>16</v>
      </c>
      <c r="V40" s="4">
        <v>0.89</v>
      </c>
      <c r="W40" s="3">
        <v>8419</v>
      </c>
      <c r="X40" s="3">
        <v>770</v>
      </c>
      <c r="Y40" s="8"/>
      <c r="Z40" s="2">
        <v>29</v>
      </c>
      <c r="AA40" s="3">
        <v>15274</v>
      </c>
      <c r="AB40" s="5">
        <v>2.4500000000000001E-2</v>
      </c>
      <c r="AC40" s="3">
        <v>20</v>
      </c>
      <c r="AD40" s="4">
        <v>0.89</v>
      </c>
      <c r="AE40" s="3">
        <v>7661</v>
      </c>
      <c r="AF40" s="3">
        <v>978</v>
      </c>
      <c r="AG40" s="8"/>
      <c r="AH40" s="12"/>
      <c r="AI40" s="12"/>
      <c r="AJ40" s="12"/>
      <c r="AK40" s="23">
        <v>29</v>
      </c>
      <c r="AL40" s="20">
        <v>8833</v>
      </c>
      <c r="AM40" s="20">
        <v>7950</v>
      </c>
      <c r="AN40" s="20">
        <v>12520</v>
      </c>
      <c r="AO40" s="20">
        <v>15274</v>
      </c>
    </row>
    <row r="41" spans="1:41" x14ac:dyDescent="0.25">
      <c r="A41" s="8"/>
      <c r="B41" s="2">
        <v>30</v>
      </c>
      <c r="C41" s="3">
        <v>9184</v>
      </c>
      <c r="D41" s="5">
        <v>1.4999999999999999E-2</v>
      </c>
      <c r="E41" s="3">
        <v>8</v>
      </c>
      <c r="F41" s="4">
        <v>0.79</v>
      </c>
      <c r="G41" s="3">
        <v>7806</v>
      </c>
      <c r="H41" s="3">
        <v>390</v>
      </c>
      <c r="I41" s="8"/>
      <c r="J41" s="2">
        <v>30</v>
      </c>
      <c r="K41" s="3">
        <v>7990</v>
      </c>
      <c r="L41" s="5">
        <v>1.44E-2</v>
      </c>
      <c r="M41" s="3">
        <v>7</v>
      </c>
      <c r="N41" s="4">
        <v>0.82</v>
      </c>
      <c r="O41" s="3">
        <v>7572</v>
      </c>
      <c r="P41" s="3">
        <v>1212</v>
      </c>
      <c r="Q41" s="8"/>
      <c r="R41" s="2">
        <v>30</v>
      </c>
      <c r="S41" s="3">
        <v>10467</v>
      </c>
      <c r="T41" s="5">
        <v>1.6E-2</v>
      </c>
      <c r="U41" s="3">
        <v>9</v>
      </c>
      <c r="V41" s="4">
        <v>0.79</v>
      </c>
      <c r="W41" s="3">
        <v>8708</v>
      </c>
      <c r="X41" s="3">
        <v>1442</v>
      </c>
      <c r="Y41" s="8"/>
      <c r="Z41" s="2">
        <v>30</v>
      </c>
      <c r="AA41" s="3">
        <v>13502</v>
      </c>
      <c r="AB41" s="5">
        <v>1.6E-2</v>
      </c>
      <c r="AC41" s="3">
        <v>11</v>
      </c>
      <c r="AD41" s="4">
        <v>0.85</v>
      </c>
      <c r="AE41" s="3">
        <v>8360</v>
      </c>
      <c r="AF41" s="3">
        <v>1413</v>
      </c>
      <c r="AG41" s="8"/>
      <c r="AH41" s="12"/>
      <c r="AI41" s="12"/>
      <c r="AJ41" s="12"/>
      <c r="AK41" s="24">
        <v>30</v>
      </c>
      <c r="AL41" s="21">
        <v>9184</v>
      </c>
      <c r="AM41" s="21">
        <v>7990</v>
      </c>
      <c r="AN41" s="21">
        <v>10467</v>
      </c>
      <c r="AO41" s="21">
        <v>13502</v>
      </c>
    </row>
    <row r="42" spans="1:41" x14ac:dyDescent="0.25">
      <c r="A42" s="8"/>
      <c r="B42" s="2">
        <v>31</v>
      </c>
      <c r="C42" s="3">
        <v>8917</v>
      </c>
      <c r="D42" s="5">
        <v>7.4999999999999997E-3</v>
      </c>
      <c r="E42" s="3">
        <v>23</v>
      </c>
      <c r="F42" s="4">
        <v>0.8</v>
      </c>
      <c r="G42" s="3">
        <v>7401</v>
      </c>
      <c r="H42" s="3">
        <v>463</v>
      </c>
      <c r="I42" s="8"/>
      <c r="J42" s="2">
        <v>31</v>
      </c>
      <c r="K42" s="3">
        <v>7936</v>
      </c>
      <c r="L42" s="5">
        <v>7.7000000000000002E-3</v>
      </c>
      <c r="M42" s="3">
        <v>22</v>
      </c>
      <c r="N42" s="4">
        <v>0.8</v>
      </c>
      <c r="O42" s="3">
        <v>6439</v>
      </c>
      <c r="P42" s="3">
        <v>1159</v>
      </c>
      <c r="Q42" s="8"/>
      <c r="R42" s="2">
        <v>31</v>
      </c>
      <c r="S42" s="3">
        <v>10222</v>
      </c>
      <c r="T42" s="5">
        <v>8.5000000000000006E-3</v>
      </c>
      <c r="U42" s="3">
        <v>34</v>
      </c>
      <c r="V42" s="4">
        <v>0.84</v>
      </c>
      <c r="W42" s="3">
        <v>7340</v>
      </c>
      <c r="X42" s="3">
        <v>1182</v>
      </c>
      <c r="Y42" s="8"/>
      <c r="Z42" s="2">
        <v>31</v>
      </c>
      <c r="AA42" s="3">
        <v>12062</v>
      </c>
      <c r="AB42" s="5">
        <v>0.04</v>
      </c>
      <c r="AC42" s="3">
        <v>35</v>
      </c>
      <c r="AD42" s="4">
        <v>0.8</v>
      </c>
      <c r="AE42" s="3">
        <v>6973</v>
      </c>
      <c r="AF42" s="3">
        <v>1430</v>
      </c>
      <c r="AG42" s="8"/>
      <c r="AH42" s="12"/>
      <c r="AI42" s="12"/>
      <c r="AJ42" s="12"/>
      <c r="AK42" s="23">
        <v>31</v>
      </c>
      <c r="AL42" s="20">
        <v>8917</v>
      </c>
      <c r="AM42" s="20">
        <v>7936</v>
      </c>
      <c r="AN42" s="20">
        <v>10222</v>
      </c>
      <c r="AO42" s="20">
        <v>12062</v>
      </c>
    </row>
    <row r="43" spans="1:41" x14ac:dyDescent="0.25">
      <c r="A43" s="8"/>
      <c r="B43" s="2">
        <v>32</v>
      </c>
      <c r="C43" s="3">
        <v>9426</v>
      </c>
      <c r="D43" s="5">
        <v>1.2500000000000001E-2</v>
      </c>
      <c r="E43" s="3">
        <v>18</v>
      </c>
      <c r="F43" s="4">
        <v>0.93</v>
      </c>
      <c r="G43" s="3">
        <v>7729</v>
      </c>
      <c r="H43" s="3">
        <v>483</v>
      </c>
      <c r="I43" s="8"/>
      <c r="J43" s="2">
        <v>32</v>
      </c>
      <c r="K43" s="3">
        <v>8672</v>
      </c>
      <c r="L43" s="5">
        <v>1.2E-2</v>
      </c>
      <c r="M43" s="3">
        <v>16</v>
      </c>
      <c r="N43" s="4">
        <v>0.93</v>
      </c>
      <c r="O43" s="3">
        <v>6879</v>
      </c>
      <c r="P43" s="3">
        <v>1101</v>
      </c>
      <c r="Q43" s="8"/>
      <c r="R43" s="2">
        <v>32</v>
      </c>
      <c r="S43" s="3">
        <v>11013</v>
      </c>
      <c r="T43" s="5">
        <v>1.34E-2</v>
      </c>
      <c r="U43" s="3">
        <v>23</v>
      </c>
      <c r="V43" s="4">
        <v>0.92</v>
      </c>
      <c r="W43" s="3">
        <v>7154</v>
      </c>
      <c r="X43" s="3">
        <v>1057</v>
      </c>
      <c r="Y43" s="8"/>
      <c r="Z43" s="2">
        <v>32</v>
      </c>
      <c r="AA43" s="3">
        <v>14317</v>
      </c>
      <c r="AB43" s="5">
        <v>2.8000000000000001E-2</v>
      </c>
      <c r="AC43" s="3">
        <v>24</v>
      </c>
      <c r="AD43" s="4">
        <v>0.92</v>
      </c>
      <c r="AE43" s="3">
        <v>7297</v>
      </c>
      <c r="AF43" s="3">
        <v>1194</v>
      </c>
      <c r="AG43" s="8"/>
      <c r="AH43" s="12"/>
      <c r="AI43" s="12"/>
      <c r="AJ43" s="12"/>
      <c r="AK43" s="24">
        <v>32</v>
      </c>
      <c r="AL43" s="21">
        <v>9426</v>
      </c>
      <c r="AM43" s="21">
        <v>8672</v>
      </c>
      <c r="AN43" s="21">
        <v>11013</v>
      </c>
      <c r="AO43" s="21">
        <v>14317</v>
      </c>
    </row>
    <row r="44" spans="1:41" x14ac:dyDescent="0.25">
      <c r="A44" s="8"/>
      <c r="B44" s="2">
        <v>33</v>
      </c>
      <c r="C44" s="3">
        <v>10799</v>
      </c>
      <c r="D44" s="5">
        <v>4.2857142857142858E-2</v>
      </c>
      <c r="E44" s="3">
        <v>21</v>
      </c>
      <c r="F44" s="4">
        <v>0.87</v>
      </c>
      <c r="G44" s="3">
        <v>9179</v>
      </c>
      <c r="H44" s="3">
        <v>612</v>
      </c>
      <c r="I44" s="8"/>
      <c r="J44" s="2">
        <v>33</v>
      </c>
      <c r="K44" s="3">
        <v>8963</v>
      </c>
      <c r="L44" s="5">
        <v>3.9899999999999998E-2</v>
      </c>
      <c r="M44" s="3">
        <v>22</v>
      </c>
      <c r="N44" s="4">
        <v>0.87</v>
      </c>
      <c r="O44" s="3">
        <v>7251</v>
      </c>
      <c r="P44" s="3">
        <v>1378</v>
      </c>
      <c r="Q44" s="8"/>
      <c r="R44" s="2">
        <v>33</v>
      </c>
      <c r="S44" s="3">
        <v>10576</v>
      </c>
      <c r="T44" s="5">
        <v>4.4299999999999999E-2</v>
      </c>
      <c r="U44" s="3">
        <v>29</v>
      </c>
      <c r="V44" s="4">
        <v>0.87</v>
      </c>
      <c r="W44" s="3">
        <v>8484</v>
      </c>
      <c r="X44" s="3">
        <v>1350</v>
      </c>
      <c r="Y44" s="8"/>
      <c r="Z44" s="2">
        <v>33</v>
      </c>
      <c r="AA44" s="3">
        <v>13749</v>
      </c>
      <c r="AB44" s="5">
        <v>4.4299999999999999E-2</v>
      </c>
      <c r="AC44" s="3">
        <v>29</v>
      </c>
      <c r="AD44" s="4">
        <v>0.87</v>
      </c>
      <c r="AE44" s="3">
        <v>7890</v>
      </c>
      <c r="AF44" s="3">
        <v>1323</v>
      </c>
      <c r="AG44" s="8"/>
      <c r="AH44" s="12"/>
      <c r="AI44" s="12"/>
      <c r="AJ44" s="12"/>
      <c r="AK44" s="23">
        <v>33</v>
      </c>
      <c r="AL44" s="20">
        <v>10799</v>
      </c>
      <c r="AM44" s="20">
        <v>8963</v>
      </c>
      <c r="AN44" s="20">
        <v>10576</v>
      </c>
      <c r="AO44" s="20">
        <v>13749</v>
      </c>
    </row>
    <row r="45" spans="1:41" x14ac:dyDescent="0.25">
      <c r="A45" s="8"/>
      <c r="B45" s="2">
        <v>34</v>
      </c>
      <c r="C45" s="3">
        <v>9644</v>
      </c>
      <c r="D45" s="5">
        <v>8.5714285714285701E-3</v>
      </c>
      <c r="E45" s="3">
        <v>11</v>
      </c>
      <c r="F45" s="4">
        <v>0.79</v>
      </c>
      <c r="G45" s="3">
        <v>7908</v>
      </c>
      <c r="H45" s="3">
        <v>377</v>
      </c>
      <c r="I45" s="8"/>
      <c r="J45" s="2">
        <v>34</v>
      </c>
      <c r="K45" s="3">
        <v>8420</v>
      </c>
      <c r="L45" s="5">
        <v>7.7000000000000002E-3</v>
      </c>
      <c r="M45" s="3">
        <v>10</v>
      </c>
      <c r="N45" s="4">
        <v>0.85</v>
      </c>
      <c r="O45" s="3">
        <v>6722</v>
      </c>
      <c r="P45" s="3">
        <v>672</v>
      </c>
      <c r="Q45" s="8"/>
      <c r="R45" s="2">
        <v>34</v>
      </c>
      <c r="S45" s="3">
        <v>10525</v>
      </c>
      <c r="T45" s="5">
        <v>8.5000000000000006E-3</v>
      </c>
      <c r="U45" s="3">
        <v>13</v>
      </c>
      <c r="V45" s="4">
        <v>0.79</v>
      </c>
      <c r="W45" s="3">
        <v>7260</v>
      </c>
      <c r="X45" s="3">
        <v>759</v>
      </c>
      <c r="Y45" s="8"/>
      <c r="Z45" s="2">
        <v>34</v>
      </c>
      <c r="AA45" s="3">
        <v>13472</v>
      </c>
      <c r="AB45" s="5">
        <v>8.5000000000000006E-3</v>
      </c>
      <c r="AC45" s="3">
        <v>16</v>
      </c>
      <c r="AD45" s="4">
        <v>0.79</v>
      </c>
      <c r="AE45" s="3">
        <v>6824</v>
      </c>
      <c r="AF45" s="3">
        <v>1009</v>
      </c>
      <c r="AG45" s="8"/>
      <c r="AH45" s="12"/>
      <c r="AI45" s="12"/>
      <c r="AJ45" s="12"/>
      <c r="AK45" s="24">
        <v>34</v>
      </c>
      <c r="AL45" s="21">
        <v>9644</v>
      </c>
      <c r="AM45" s="21">
        <v>8420</v>
      </c>
      <c r="AN45" s="21">
        <v>10525</v>
      </c>
      <c r="AO45" s="21">
        <v>13472</v>
      </c>
    </row>
    <row r="46" spans="1:41" x14ac:dyDescent="0.25">
      <c r="A46" s="8"/>
      <c r="B46" s="2">
        <v>35</v>
      </c>
      <c r="C46" s="3">
        <v>8655</v>
      </c>
      <c r="D46" s="5">
        <v>1.4285714285714284E-2</v>
      </c>
      <c r="E46" s="3">
        <v>22</v>
      </c>
      <c r="F46" s="4">
        <v>0.87</v>
      </c>
      <c r="G46" s="3">
        <v>7097</v>
      </c>
      <c r="H46" s="3">
        <v>473</v>
      </c>
      <c r="I46" s="8"/>
      <c r="J46" s="2">
        <v>35</v>
      </c>
      <c r="K46" s="3">
        <v>7616</v>
      </c>
      <c r="L46" s="5">
        <v>1.4999999999999999E-2</v>
      </c>
      <c r="M46" s="3">
        <v>20</v>
      </c>
      <c r="N46" s="4">
        <v>0.87</v>
      </c>
      <c r="O46" s="3">
        <v>5678</v>
      </c>
      <c r="P46" s="3">
        <v>681</v>
      </c>
      <c r="Q46" s="8"/>
      <c r="R46" s="2">
        <v>35</v>
      </c>
      <c r="S46" s="3">
        <v>11200</v>
      </c>
      <c r="T46" s="5">
        <v>1.6500000000000001E-2</v>
      </c>
      <c r="U46" s="3">
        <v>26</v>
      </c>
      <c r="V46" s="4">
        <v>0.87</v>
      </c>
      <c r="W46" s="3">
        <v>6075</v>
      </c>
      <c r="X46" s="3">
        <v>1052</v>
      </c>
      <c r="Y46" s="8"/>
      <c r="Z46" s="2">
        <v>35</v>
      </c>
      <c r="AA46" s="3">
        <v>11872</v>
      </c>
      <c r="AB46" s="5">
        <v>1.6500000000000001E-2</v>
      </c>
      <c r="AC46" s="3">
        <v>31</v>
      </c>
      <c r="AD46" s="4">
        <v>0.87</v>
      </c>
      <c r="AE46" s="3">
        <v>5650</v>
      </c>
      <c r="AF46" s="3">
        <v>1326</v>
      </c>
      <c r="AG46" s="8"/>
      <c r="AH46" s="12"/>
      <c r="AI46" s="12"/>
      <c r="AJ46" s="12"/>
      <c r="AK46" s="23">
        <v>35</v>
      </c>
      <c r="AL46" s="20">
        <v>8655</v>
      </c>
      <c r="AM46" s="20">
        <v>7616</v>
      </c>
      <c r="AN46" s="20">
        <v>11200</v>
      </c>
      <c r="AO46" s="20">
        <v>11872</v>
      </c>
    </row>
    <row r="47" spans="1:41" x14ac:dyDescent="0.25">
      <c r="A47" s="8"/>
      <c r="B47" s="2">
        <v>36</v>
      </c>
      <c r="C47" s="3">
        <v>9065</v>
      </c>
      <c r="D47" s="5">
        <v>2.5000000000000001E-2</v>
      </c>
      <c r="E47" s="3">
        <v>15</v>
      </c>
      <c r="F47" s="4">
        <v>0.88</v>
      </c>
      <c r="G47" s="3">
        <v>7343</v>
      </c>
      <c r="H47" s="3">
        <v>367</v>
      </c>
      <c r="I47" s="8"/>
      <c r="J47" s="2">
        <v>36</v>
      </c>
      <c r="K47" s="3">
        <v>7887</v>
      </c>
      <c r="L47" s="5">
        <v>2.5999999999999999E-2</v>
      </c>
      <c r="M47" s="3">
        <v>16</v>
      </c>
      <c r="N47" s="4">
        <v>0.88</v>
      </c>
      <c r="O47" s="3">
        <v>7270</v>
      </c>
      <c r="P47" s="3">
        <v>872</v>
      </c>
      <c r="Q47" s="8"/>
      <c r="R47" s="2">
        <v>36</v>
      </c>
      <c r="S47" s="3">
        <v>11042</v>
      </c>
      <c r="T47" s="5">
        <v>2.86E-2</v>
      </c>
      <c r="U47" s="3">
        <v>22</v>
      </c>
      <c r="V47" s="4">
        <v>0.88</v>
      </c>
      <c r="W47" s="3">
        <v>8651</v>
      </c>
      <c r="X47" s="3">
        <v>811</v>
      </c>
      <c r="Y47" s="8"/>
      <c r="Z47" s="2">
        <v>36</v>
      </c>
      <c r="AA47" s="3">
        <v>13250</v>
      </c>
      <c r="AB47" s="5">
        <v>2.86E-2</v>
      </c>
      <c r="AC47" s="3">
        <v>22</v>
      </c>
      <c r="AD47" s="4">
        <v>0.88</v>
      </c>
      <c r="AE47" s="3">
        <v>8305</v>
      </c>
      <c r="AF47" s="3">
        <v>892</v>
      </c>
      <c r="AG47" s="8"/>
      <c r="AH47" s="12"/>
      <c r="AI47" s="12"/>
      <c r="AJ47" s="12"/>
      <c r="AK47" s="24">
        <v>36</v>
      </c>
      <c r="AL47" s="21">
        <v>9065</v>
      </c>
      <c r="AM47" s="21">
        <v>7887</v>
      </c>
      <c r="AN47" s="21">
        <v>11042</v>
      </c>
      <c r="AO47" s="21">
        <v>13250</v>
      </c>
    </row>
    <row r="48" spans="1:41" x14ac:dyDescent="0.25">
      <c r="A48" s="8"/>
      <c r="B48" s="2">
        <v>37</v>
      </c>
      <c r="C48" s="3">
        <v>10328</v>
      </c>
      <c r="D48" s="5">
        <v>2.571428571428571E-2</v>
      </c>
      <c r="E48" s="3">
        <v>8</v>
      </c>
      <c r="F48" s="4">
        <v>0.86</v>
      </c>
      <c r="G48" s="3">
        <v>8572</v>
      </c>
      <c r="H48" s="3">
        <v>536</v>
      </c>
      <c r="I48" s="8"/>
      <c r="J48" s="2">
        <v>37</v>
      </c>
      <c r="K48" s="3">
        <v>8882</v>
      </c>
      <c r="L48" s="5">
        <v>2.2599999999999999E-2</v>
      </c>
      <c r="M48" s="3">
        <v>8</v>
      </c>
      <c r="N48" s="4">
        <v>0.86</v>
      </c>
      <c r="O48" s="3">
        <v>8229</v>
      </c>
      <c r="P48" s="3">
        <v>987</v>
      </c>
      <c r="Q48" s="8"/>
      <c r="R48" s="2">
        <v>37</v>
      </c>
      <c r="S48" s="3">
        <v>9770</v>
      </c>
      <c r="T48" s="5">
        <v>2.53E-2</v>
      </c>
      <c r="U48" s="3">
        <v>10</v>
      </c>
      <c r="V48" s="4">
        <v>0.86</v>
      </c>
      <c r="W48" s="3">
        <v>9793</v>
      </c>
      <c r="X48" s="3">
        <v>1135</v>
      </c>
      <c r="Y48" s="8"/>
      <c r="Z48" s="2">
        <v>37</v>
      </c>
      <c r="AA48" s="3">
        <v>11138</v>
      </c>
      <c r="AB48" s="5">
        <v>2.53E-2</v>
      </c>
      <c r="AC48" s="3">
        <v>11</v>
      </c>
      <c r="AD48" s="4">
        <v>0.86</v>
      </c>
      <c r="AE48" s="3">
        <v>9597</v>
      </c>
      <c r="AF48" s="3">
        <v>1578</v>
      </c>
      <c r="AG48" s="8"/>
      <c r="AH48" s="12"/>
      <c r="AI48" s="12"/>
      <c r="AJ48" s="12"/>
      <c r="AK48" s="23">
        <v>37</v>
      </c>
      <c r="AL48" s="20">
        <v>10328</v>
      </c>
      <c r="AM48" s="20">
        <v>8882</v>
      </c>
      <c r="AN48" s="20">
        <v>9770</v>
      </c>
      <c r="AO48" s="20">
        <v>11138</v>
      </c>
    </row>
    <row r="49" spans="1:41" x14ac:dyDescent="0.25">
      <c r="A49" s="8"/>
      <c r="B49" s="2">
        <v>38</v>
      </c>
      <c r="C49" s="3">
        <v>9918</v>
      </c>
      <c r="D49" s="5">
        <v>1.714285714285714E-2</v>
      </c>
      <c r="E49" s="3">
        <v>13</v>
      </c>
      <c r="F49" s="4">
        <v>0.86</v>
      </c>
      <c r="G49" s="3">
        <v>7934</v>
      </c>
      <c r="H49" s="3">
        <v>418</v>
      </c>
      <c r="I49" s="8"/>
      <c r="J49" s="2">
        <v>38</v>
      </c>
      <c r="K49" s="3">
        <v>8728</v>
      </c>
      <c r="L49" s="5">
        <v>1.7999999999999999E-2</v>
      </c>
      <c r="M49" s="3">
        <v>13</v>
      </c>
      <c r="N49" s="4">
        <v>0.86</v>
      </c>
      <c r="O49" s="3">
        <v>7061</v>
      </c>
      <c r="P49" s="3">
        <v>777</v>
      </c>
      <c r="Q49" s="8"/>
      <c r="R49" s="2">
        <v>38</v>
      </c>
      <c r="S49" s="3">
        <v>11608</v>
      </c>
      <c r="T49" s="5">
        <v>1.9800000000000002E-2</v>
      </c>
      <c r="U49" s="3">
        <v>16</v>
      </c>
      <c r="V49" s="4">
        <v>0.86</v>
      </c>
      <c r="W49" s="3">
        <v>7626</v>
      </c>
      <c r="X49" s="3">
        <v>870</v>
      </c>
      <c r="Y49" s="8"/>
      <c r="Z49" s="2">
        <v>38</v>
      </c>
      <c r="AA49" s="3">
        <v>14858</v>
      </c>
      <c r="AB49" s="5">
        <v>1.9800000000000002E-2</v>
      </c>
      <c r="AC49" s="3">
        <v>19</v>
      </c>
      <c r="AD49" s="4">
        <v>0.86</v>
      </c>
      <c r="AE49" s="3">
        <v>6863</v>
      </c>
      <c r="AF49" s="3">
        <v>931</v>
      </c>
      <c r="AG49" s="8"/>
      <c r="AH49" s="12"/>
      <c r="AI49" s="12"/>
      <c r="AJ49" s="12"/>
      <c r="AK49" s="24">
        <v>38</v>
      </c>
      <c r="AL49" s="21">
        <v>9918</v>
      </c>
      <c r="AM49" s="21">
        <v>8728</v>
      </c>
      <c r="AN49" s="21">
        <v>11608</v>
      </c>
      <c r="AO49" s="21">
        <v>14858</v>
      </c>
    </row>
    <row r="50" spans="1:41" x14ac:dyDescent="0.25">
      <c r="A50" s="8"/>
      <c r="B50" s="2">
        <v>39</v>
      </c>
      <c r="C50" s="3">
        <v>9705</v>
      </c>
      <c r="D50" s="5">
        <v>0.03</v>
      </c>
      <c r="E50" s="3">
        <v>25</v>
      </c>
      <c r="F50" s="4">
        <v>0.87</v>
      </c>
      <c r="G50" s="3">
        <v>7861</v>
      </c>
      <c r="H50" s="3">
        <v>491</v>
      </c>
      <c r="I50" s="8"/>
      <c r="J50" s="2">
        <v>39</v>
      </c>
      <c r="K50" s="3">
        <v>8735</v>
      </c>
      <c r="L50" s="5">
        <v>3.0300000000000001E-2</v>
      </c>
      <c r="M50" s="3">
        <v>23</v>
      </c>
      <c r="N50" s="4">
        <v>0.87</v>
      </c>
      <c r="O50" s="3">
        <v>7232</v>
      </c>
      <c r="P50" s="3">
        <v>1374</v>
      </c>
      <c r="Q50" s="8"/>
      <c r="R50" s="2">
        <v>39</v>
      </c>
      <c r="S50" s="3">
        <v>9958</v>
      </c>
      <c r="T50" s="5">
        <v>3.39E-2</v>
      </c>
      <c r="U50" s="3">
        <v>29</v>
      </c>
      <c r="V50" s="4">
        <v>0.88</v>
      </c>
      <c r="W50" s="3">
        <v>8823</v>
      </c>
      <c r="X50" s="3">
        <v>1704</v>
      </c>
      <c r="Y50" s="8"/>
      <c r="Z50" s="2">
        <v>39</v>
      </c>
      <c r="AA50" s="3">
        <v>12448</v>
      </c>
      <c r="AB50" s="5">
        <v>3.39E-2</v>
      </c>
      <c r="AC50" s="3">
        <v>34</v>
      </c>
      <c r="AD50" s="4">
        <v>0.88</v>
      </c>
      <c r="AE50" s="3">
        <v>9176</v>
      </c>
      <c r="AF50" s="3">
        <v>2300</v>
      </c>
      <c r="AG50" s="8"/>
      <c r="AH50" s="12"/>
      <c r="AI50" s="12"/>
      <c r="AJ50" s="12"/>
      <c r="AK50" s="23">
        <v>39</v>
      </c>
      <c r="AL50" s="20">
        <v>9705</v>
      </c>
      <c r="AM50" s="20">
        <v>8735</v>
      </c>
      <c r="AN50" s="20">
        <v>9958</v>
      </c>
      <c r="AO50" s="20">
        <v>12448</v>
      </c>
    </row>
    <row r="51" spans="1:41" x14ac:dyDescent="0.25">
      <c r="A51" s="8"/>
      <c r="B51" s="2">
        <v>40</v>
      </c>
      <c r="C51" s="3">
        <v>8669</v>
      </c>
      <c r="D51" s="5">
        <v>2.2857142857142857E-2</v>
      </c>
      <c r="E51" s="3">
        <v>17</v>
      </c>
      <c r="F51" s="4">
        <v>0.9</v>
      </c>
      <c r="G51" s="3">
        <v>7022</v>
      </c>
      <c r="H51" s="3">
        <v>468</v>
      </c>
      <c r="I51" s="8"/>
      <c r="J51" s="2">
        <v>40</v>
      </c>
      <c r="K51" s="3">
        <v>7369</v>
      </c>
      <c r="L51" s="5">
        <v>2.35E-2</v>
      </c>
      <c r="M51" s="3">
        <v>17</v>
      </c>
      <c r="N51" s="4">
        <v>0.9</v>
      </c>
      <c r="O51" s="3">
        <v>6671</v>
      </c>
      <c r="P51" s="3">
        <v>667</v>
      </c>
      <c r="Q51" s="8"/>
      <c r="R51" s="2">
        <v>40</v>
      </c>
      <c r="S51" s="3">
        <v>8253</v>
      </c>
      <c r="T51" s="5">
        <v>2.63E-2</v>
      </c>
      <c r="U51" s="3">
        <v>27</v>
      </c>
      <c r="V51" s="4">
        <v>0.9</v>
      </c>
      <c r="W51" s="3">
        <v>6938</v>
      </c>
      <c r="X51" s="3">
        <v>647</v>
      </c>
      <c r="Y51" s="8"/>
      <c r="Z51" s="2">
        <v>40</v>
      </c>
      <c r="AA51" s="3">
        <v>14500</v>
      </c>
      <c r="AB51" s="5">
        <v>2.63E-2</v>
      </c>
      <c r="AC51" s="3">
        <v>31</v>
      </c>
      <c r="AD51" s="4">
        <v>0.9</v>
      </c>
      <c r="AE51" s="3">
        <v>7077</v>
      </c>
      <c r="AF51" s="3">
        <v>906</v>
      </c>
      <c r="AG51" s="8"/>
      <c r="AH51" s="12"/>
      <c r="AI51" s="12"/>
      <c r="AJ51" s="12"/>
      <c r="AK51" s="24">
        <v>40</v>
      </c>
      <c r="AL51" s="21">
        <v>8669</v>
      </c>
      <c r="AM51" s="21">
        <v>7369</v>
      </c>
      <c r="AN51" s="21">
        <v>8253</v>
      </c>
      <c r="AO51" s="21">
        <v>14500</v>
      </c>
    </row>
    <row r="52" spans="1:41" x14ac:dyDescent="0.25">
      <c r="A52" s="8"/>
      <c r="B52" s="2">
        <v>41</v>
      </c>
      <c r="C52" s="3">
        <v>11300</v>
      </c>
      <c r="D52" s="5">
        <v>1.2857142857142855E-2</v>
      </c>
      <c r="E52" s="3">
        <v>17</v>
      </c>
      <c r="F52" s="4">
        <v>0.84</v>
      </c>
      <c r="G52" s="3">
        <v>8199</v>
      </c>
      <c r="H52" s="3">
        <v>547</v>
      </c>
      <c r="I52" s="8"/>
      <c r="J52" s="2">
        <v>41</v>
      </c>
      <c r="K52" s="3">
        <v>9605</v>
      </c>
      <c r="L52" s="5">
        <v>1.2999999999999999E-2</v>
      </c>
      <c r="M52" s="3">
        <v>17</v>
      </c>
      <c r="N52" s="4">
        <v>0.84</v>
      </c>
      <c r="O52" s="3">
        <v>7379</v>
      </c>
      <c r="P52" s="3">
        <v>1328</v>
      </c>
      <c r="Q52" s="8"/>
      <c r="R52" s="2">
        <v>41</v>
      </c>
      <c r="S52" s="3">
        <v>13255</v>
      </c>
      <c r="T52" s="5">
        <v>1.46E-2</v>
      </c>
      <c r="U52" s="3">
        <v>20</v>
      </c>
      <c r="V52" s="4">
        <v>0.84</v>
      </c>
      <c r="W52" s="3">
        <v>7822</v>
      </c>
      <c r="X52" s="3">
        <v>1248</v>
      </c>
      <c r="Y52" s="8"/>
      <c r="Z52" s="2">
        <v>41</v>
      </c>
      <c r="AA52" s="3">
        <v>15243</v>
      </c>
      <c r="AB52" s="5">
        <v>1.46E-2</v>
      </c>
      <c r="AC52" s="3">
        <v>22</v>
      </c>
      <c r="AD52" s="4">
        <v>0.84</v>
      </c>
      <c r="AE52" s="3">
        <v>7509</v>
      </c>
      <c r="AF52" s="3">
        <v>1560</v>
      </c>
      <c r="AG52" s="8"/>
      <c r="AH52" s="12"/>
      <c r="AI52" s="12"/>
      <c r="AJ52" s="12"/>
      <c r="AK52" s="23">
        <v>41</v>
      </c>
      <c r="AL52" s="20">
        <v>11300</v>
      </c>
      <c r="AM52" s="20">
        <v>9605</v>
      </c>
      <c r="AN52" s="20">
        <v>13255</v>
      </c>
      <c r="AO52" s="20">
        <v>15243</v>
      </c>
    </row>
    <row r="53" spans="1:41" x14ac:dyDescent="0.25">
      <c r="A53" s="8"/>
      <c r="B53" s="2">
        <v>42</v>
      </c>
      <c r="C53" s="3">
        <v>10683</v>
      </c>
      <c r="D53" s="5">
        <v>1.714285714285714E-2</v>
      </c>
      <c r="E53" s="3">
        <v>10</v>
      </c>
      <c r="F53" s="4">
        <v>0.83</v>
      </c>
      <c r="G53" s="3">
        <v>8546</v>
      </c>
      <c r="H53" s="3">
        <v>534</v>
      </c>
      <c r="I53" s="8"/>
      <c r="J53" s="2">
        <v>42</v>
      </c>
      <c r="K53" s="3">
        <v>9187</v>
      </c>
      <c r="L53" s="5">
        <v>1.6299999999999999E-2</v>
      </c>
      <c r="M53" s="3">
        <v>9</v>
      </c>
      <c r="N53" s="4">
        <v>0.83</v>
      </c>
      <c r="O53" s="3">
        <v>7691</v>
      </c>
      <c r="P53" s="3">
        <v>1231</v>
      </c>
      <c r="Q53" s="8"/>
      <c r="R53" s="2">
        <v>42</v>
      </c>
      <c r="S53" s="3">
        <v>11850</v>
      </c>
      <c r="T53" s="5">
        <v>1.83E-2</v>
      </c>
      <c r="U53" s="3">
        <v>12</v>
      </c>
      <c r="V53" s="4">
        <v>0.83</v>
      </c>
      <c r="W53" s="3">
        <v>9075</v>
      </c>
      <c r="X53" s="3">
        <v>1293</v>
      </c>
      <c r="Y53" s="8"/>
      <c r="Z53" s="2">
        <v>42</v>
      </c>
      <c r="AA53" s="3">
        <v>15405</v>
      </c>
      <c r="AB53" s="5">
        <v>1.83E-2</v>
      </c>
      <c r="AC53" s="3">
        <v>13</v>
      </c>
      <c r="AD53" s="4">
        <v>0.83</v>
      </c>
      <c r="AE53" s="3">
        <v>8621</v>
      </c>
      <c r="AF53" s="3">
        <v>1771</v>
      </c>
      <c r="AG53" s="8"/>
      <c r="AH53" s="12"/>
      <c r="AI53" s="12"/>
      <c r="AJ53" s="12"/>
      <c r="AK53" s="24">
        <v>42</v>
      </c>
      <c r="AL53" s="21">
        <v>10683</v>
      </c>
      <c r="AM53" s="21">
        <v>9187</v>
      </c>
      <c r="AN53" s="21">
        <v>11850</v>
      </c>
      <c r="AO53" s="21">
        <v>15405</v>
      </c>
    </row>
    <row r="54" spans="1:41" x14ac:dyDescent="0.25">
      <c r="A54" s="8"/>
      <c r="B54" s="2">
        <v>43</v>
      </c>
      <c r="C54" s="3">
        <v>12150</v>
      </c>
      <c r="D54" s="5">
        <v>2.2857142857142857E-2</v>
      </c>
      <c r="E54" s="3">
        <v>12</v>
      </c>
      <c r="F54" s="4">
        <v>0.87</v>
      </c>
      <c r="G54" s="3">
        <v>7957</v>
      </c>
      <c r="H54" s="3">
        <v>497</v>
      </c>
      <c r="I54" s="8"/>
      <c r="J54" s="2">
        <v>43</v>
      </c>
      <c r="K54" s="3">
        <v>10206</v>
      </c>
      <c r="L54" s="5">
        <v>2.01E-2</v>
      </c>
      <c r="M54" s="3">
        <v>11</v>
      </c>
      <c r="N54" s="4">
        <v>0.93</v>
      </c>
      <c r="O54" s="3">
        <v>7002</v>
      </c>
      <c r="P54" s="3">
        <v>770</v>
      </c>
      <c r="Q54" s="8"/>
      <c r="R54" s="2">
        <v>43</v>
      </c>
      <c r="S54" s="3">
        <v>12962</v>
      </c>
      <c r="T54" s="5">
        <v>2.2100000000000002E-2</v>
      </c>
      <c r="U54" s="3">
        <v>16</v>
      </c>
      <c r="V54" s="4">
        <v>0.87</v>
      </c>
      <c r="W54" s="3">
        <v>7772</v>
      </c>
      <c r="X54" s="3">
        <v>855</v>
      </c>
      <c r="Y54" s="8"/>
      <c r="Z54" s="2">
        <v>43</v>
      </c>
      <c r="AA54" s="3">
        <v>15820</v>
      </c>
      <c r="AB54" s="5">
        <v>2.2100000000000002E-2</v>
      </c>
      <c r="AC54" s="3">
        <v>18</v>
      </c>
      <c r="AD54" s="4">
        <v>0.87</v>
      </c>
      <c r="AE54" s="3">
        <v>8316</v>
      </c>
      <c r="AF54" s="3">
        <v>1350</v>
      </c>
      <c r="AG54" s="8"/>
      <c r="AH54" s="12"/>
      <c r="AI54" s="12"/>
      <c r="AJ54" s="12"/>
      <c r="AK54" s="23">
        <v>43</v>
      </c>
      <c r="AL54" s="20">
        <v>12150</v>
      </c>
      <c r="AM54" s="20">
        <v>10206</v>
      </c>
      <c r="AN54" s="20">
        <v>12962</v>
      </c>
      <c r="AO54" s="20">
        <v>15820</v>
      </c>
    </row>
    <row r="55" spans="1:41" x14ac:dyDescent="0.25">
      <c r="A55" s="8"/>
      <c r="B55" s="2">
        <v>44</v>
      </c>
      <c r="C55" s="3">
        <v>11542</v>
      </c>
      <c r="D55" s="5">
        <v>1.4999999999999999E-2</v>
      </c>
      <c r="E55" s="3">
        <v>18</v>
      </c>
      <c r="F55" s="4">
        <v>0.85</v>
      </c>
      <c r="G55" s="3">
        <v>7842</v>
      </c>
      <c r="H55" s="3">
        <v>523</v>
      </c>
      <c r="I55" s="8"/>
      <c r="J55" s="2">
        <v>44</v>
      </c>
      <c r="K55" s="3">
        <v>10157</v>
      </c>
      <c r="L55" s="5">
        <v>1.47E-2</v>
      </c>
      <c r="M55" s="3">
        <v>18</v>
      </c>
      <c r="N55" s="4">
        <v>0.85</v>
      </c>
      <c r="O55" s="3">
        <v>6666</v>
      </c>
      <c r="P55" s="3">
        <v>1267</v>
      </c>
      <c r="Q55" s="8"/>
      <c r="R55" s="2">
        <v>44</v>
      </c>
      <c r="S55" s="3">
        <v>14118</v>
      </c>
      <c r="T55" s="5">
        <v>1.6299999999999999E-2</v>
      </c>
      <c r="U55" s="3">
        <v>25</v>
      </c>
      <c r="V55" s="4">
        <v>0.85</v>
      </c>
      <c r="W55" s="3">
        <v>7266</v>
      </c>
      <c r="X55" s="3">
        <v>1432</v>
      </c>
      <c r="Y55" s="8"/>
      <c r="Z55" s="2">
        <v>44</v>
      </c>
      <c r="AA55" s="3">
        <v>18777</v>
      </c>
      <c r="AB55" s="5">
        <v>0.02</v>
      </c>
      <c r="AC55" s="3">
        <v>28</v>
      </c>
      <c r="AD55" s="4">
        <v>0.85</v>
      </c>
      <c r="AE55" s="3">
        <v>8400</v>
      </c>
      <c r="AF55" s="3">
        <v>1690</v>
      </c>
      <c r="AG55" s="8"/>
      <c r="AH55" s="12"/>
      <c r="AI55" s="12"/>
      <c r="AJ55" s="12"/>
      <c r="AK55" s="24">
        <v>44</v>
      </c>
      <c r="AL55" s="21">
        <v>11542</v>
      </c>
      <c r="AM55" s="21">
        <v>10157</v>
      </c>
      <c r="AN55" s="21">
        <v>14118</v>
      </c>
      <c r="AO55" s="21">
        <v>18777</v>
      </c>
    </row>
    <row r="56" spans="1:41" x14ac:dyDescent="0.25">
      <c r="A56" s="8"/>
      <c r="B56" s="2">
        <v>45</v>
      </c>
      <c r="C56" s="3">
        <v>11550</v>
      </c>
      <c r="D56" s="5">
        <v>0.03</v>
      </c>
      <c r="E56" s="3">
        <v>9</v>
      </c>
      <c r="F56" s="4">
        <v>0.84</v>
      </c>
      <c r="G56" s="3">
        <v>7550</v>
      </c>
      <c r="H56" s="3">
        <v>360</v>
      </c>
      <c r="I56" s="8"/>
      <c r="J56" s="2">
        <v>45</v>
      </c>
      <c r="K56" s="3">
        <v>10280</v>
      </c>
      <c r="L56" s="5">
        <v>2.7300000000000001E-2</v>
      </c>
      <c r="M56" s="3">
        <v>19</v>
      </c>
      <c r="N56" s="4">
        <v>0.84</v>
      </c>
      <c r="O56" s="3">
        <v>6040</v>
      </c>
      <c r="P56" s="3">
        <v>664</v>
      </c>
      <c r="Q56" s="8"/>
      <c r="R56" s="2">
        <v>45</v>
      </c>
      <c r="S56" s="3">
        <v>13056</v>
      </c>
      <c r="T56" s="5">
        <v>0.03</v>
      </c>
      <c r="U56" s="3">
        <v>25</v>
      </c>
      <c r="V56" s="4">
        <v>0.84</v>
      </c>
      <c r="W56" s="3">
        <v>8580</v>
      </c>
      <c r="X56" s="3">
        <v>1200</v>
      </c>
      <c r="Y56" s="8"/>
      <c r="Z56" s="2">
        <v>45</v>
      </c>
      <c r="AA56" s="3">
        <v>16059</v>
      </c>
      <c r="AB56" s="5">
        <v>0.03</v>
      </c>
      <c r="AC56" s="3">
        <v>27</v>
      </c>
      <c r="AD56" s="4">
        <v>0.84</v>
      </c>
      <c r="AE56" s="3">
        <v>9095</v>
      </c>
      <c r="AF56" s="3">
        <v>1404</v>
      </c>
      <c r="AG56" s="8"/>
      <c r="AH56" s="12"/>
      <c r="AI56" s="12"/>
      <c r="AJ56" s="12"/>
      <c r="AK56" s="23">
        <v>45</v>
      </c>
      <c r="AL56" s="20">
        <v>11550</v>
      </c>
      <c r="AM56" s="20">
        <v>10280</v>
      </c>
      <c r="AN56" s="20">
        <v>13056</v>
      </c>
      <c r="AO56" s="20">
        <v>16059</v>
      </c>
    </row>
    <row r="57" spans="1:41" x14ac:dyDescent="0.25">
      <c r="A57" s="8"/>
      <c r="B57" s="2">
        <v>46</v>
      </c>
      <c r="C57" s="3">
        <v>10140</v>
      </c>
      <c r="D57" s="5">
        <v>3.7499999999999999E-2</v>
      </c>
      <c r="E57" s="3">
        <v>22</v>
      </c>
      <c r="F57" s="4">
        <v>0.78</v>
      </c>
      <c r="G57" s="3">
        <v>8213</v>
      </c>
      <c r="H57" s="3">
        <v>391</v>
      </c>
      <c r="I57" s="8"/>
      <c r="J57" s="2">
        <v>46</v>
      </c>
      <c r="K57" s="3">
        <v>11240</v>
      </c>
      <c r="L57" s="5">
        <v>3.9800000000000002E-2</v>
      </c>
      <c r="M57" s="3">
        <v>21</v>
      </c>
      <c r="N57" s="4">
        <v>0.78</v>
      </c>
      <c r="O57" s="3">
        <v>6981</v>
      </c>
      <c r="P57" s="3">
        <v>698</v>
      </c>
      <c r="Q57" s="8"/>
      <c r="R57" s="2">
        <v>46</v>
      </c>
      <c r="S57" s="3">
        <v>15399</v>
      </c>
      <c r="T57" s="5">
        <v>4.4200000000000003E-2</v>
      </c>
      <c r="U57" s="3">
        <v>33</v>
      </c>
      <c r="V57" s="4">
        <v>0.78</v>
      </c>
      <c r="W57" s="3">
        <v>8307</v>
      </c>
      <c r="X57" s="3">
        <v>1085</v>
      </c>
      <c r="Y57" s="8"/>
      <c r="Z57" s="2">
        <v>46</v>
      </c>
      <c r="AA57" s="3">
        <v>18017</v>
      </c>
      <c r="AB57" s="5">
        <v>4.4200000000000003E-2</v>
      </c>
      <c r="AC57" s="3">
        <v>40</v>
      </c>
      <c r="AD57" s="4">
        <v>0.85</v>
      </c>
      <c r="AE57" s="3">
        <v>9500</v>
      </c>
      <c r="AF57" s="3">
        <v>1350</v>
      </c>
      <c r="AG57" s="8"/>
      <c r="AH57" s="12"/>
      <c r="AI57" s="12"/>
      <c r="AJ57" s="12"/>
      <c r="AK57" s="24">
        <v>46</v>
      </c>
      <c r="AL57" s="21">
        <v>10140</v>
      </c>
      <c r="AM57" s="21">
        <v>11240</v>
      </c>
      <c r="AN57" s="21">
        <v>15399</v>
      </c>
      <c r="AO57" s="21">
        <v>18017</v>
      </c>
    </row>
    <row r="58" spans="1:41" x14ac:dyDescent="0.25">
      <c r="A58" s="8"/>
      <c r="B58" s="2">
        <v>47</v>
      </c>
      <c r="C58" s="3">
        <v>10780</v>
      </c>
      <c r="D58" s="5">
        <v>1.4999999999999999E-2</v>
      </c>
      <c r="E58" s="3">
        <v>18</v>
      </c>
      <c r="F58" s="4">
        <v>0.83</v>
      </c>
      <c r="G58" s="3">
        <v>7658</v>
      </c>
      <c r="H58" s="3">
        <v>365</v>
      </c>
      <c r="I58" s="8"/>
      <c r="J58" s="2">
        <v>47</v>
      </c>
      <c r="K58" s="3">
        <v>10558</v>
      </c>
      <c r="L58" s="5">
        <v>1.37E-2</v>
      </c>
      <c r="M58" s="3">
        <v>23</v>
      </c>
      <c r="N58" s="4">
        <v>0.83</v>
      </c>
      <c r="O58" s="3">
        <v>6892</v>
      </c>
      <c r="P58" s="3">
        <v>1172</v>
      </c>
      <c r="Q58" s="8"/>
      <c r="R58" s="2">
        <v>47</v>
      </c>
      <c r="S58" s="3">
        <v>14359</v>
      </c>
      <c r="T58" s="5">
        <v>1.5299999999999999E-2</v>
      </c>
      <c r="U58" s="3">
        <v>36</v>
      </c>
      <c r="V58" s="4">
        <v>0.78</v>
      </c>
      <c r="W58" s="3">
        <v>9560</v>
      </c>
      <c r="X58" s="3">
        <v>1488</v>
      </c>
      <c r="Y58" s="8"/>
      <c r="Z58" s="2">
        <v>47</v>
      </c>
      <c r="AA58" s="3">
        <v>17231</v>
      </c>
      <c r="AB58" s="5">
        <v>2.3E-2</v>
      </c>
      <c r="AC58" s="3">
        <v>37</v>
      </c>
      <c r="AD58" s="4">
        <v>0.9</v>
      </c>
      <c r="AE58" s="3">
        <v>9082</v>
      </c>
      <c r="AF58" s="3">
        <v>2068</v>
      </c>
      <c r="AG58" s="8"/>
      <c r="AH58" s="12"/>
      <c r="AI58" s="12"/>
      <c r="AJ58" s="12"/>
      <c r="AK58" s="23">
        <v>47</v>
      </c>
      <c r="AL58" s="20">
        <v>10780</v>
      </c>
      <c r="AM58" s="20">
        <v>10558</v>
      </c>
      <c r="AN58" s="20">
        <v>14359</v>
      </c>
      <c r="AO58" s="20">
        <v>17231</v>
      </c>
    </row>
    <row r="59" spans="1:41" x14ac:dyDescent="0.25">
      <c r="A59" s="8"/>
      <c r="B59" s="2">
        <v>48</v>
      </c>
      <c r="C59" s="3">
        <v>11210</v>
      </c>
      <c r="D59" s="5">
        <v>0.03</v>
      </c>
      <c r="E59" s="3">
        <v>22</v>
      </c>
      <c r="F59" s="4">
        <v>0.91</v>
      </c>
      <c r="G59" s="3">
        <v>8543</v>
      </c>
      <c r="H59" s="3">
        <v>503</v>
      </c>
      <c r="I59" s="8"/>
      <c r="J59" s="2">
        <v>48</v>
      </c>
      <c r="K59" s="3">
        <v>10253</v>
      </c>
      <c r="L59" s="5">
        <v>2.9100000000000001E-2</v>
      </c>
      <c r="M59" s="3">
        <v>23</v>
      </c>
      <c r="N59" s="4">
        <v>0.91</v>
      </c>
      <c r="O59" s="3">
        <v>8714</v>
      </c>
      <c r="P59" s="3">
        <v>1656</v>
      </c>
      <c r="Q59" s="8"/>
      <c r="R59" s="2">
        <v>48</v>
      </c>
      <c r="S59" s="3">
        <v>13800</v>
      </c>
      <c r="T59" s="5">
        <v>3.2000000000000001E-2</v>
      </c>
      <c r="U59" s="3">
        <v>34</v>
      </c>
      <c r="V59" s="4">
        <v>0.91</v>
      </c>
      <c r="W59" s="3">
        <v>10631</v>
      </c>
      <c r="X59" s="3">
        <v>1623</v>
      </c>
      <c r="Y59" s="8"/>
      <c r="Z59" s="2">
        <v>48</v>
      </c>
      <c r="AA59" s="3">
        <v>17664</v>
      </c>
      <c r="AB59" s="5">
        <v>3.2000000000000001E-2</v>
      </c>
      <c r="AC59" s="3">
        <v>36</v>
      </c>
      <c r="AD59" s="4">
        <v>0.91</v>
      </c>
      <c r="AE59" s="3">
        <v>9568</v>
      </c>
      <c r="AF59" s="3">
        <v>2094</v>
      </c>
      <c r="AG59" s="8"/>
      <c r="AH59" s="12"/>
      <c r="AI59" s="12"/>
      <c r="AJ59" s="12"/>
      <c r="AK59" s="24">
        <v>48</v>
      </c>
      <c r="AL59" s="21">
        <v>11210</v>
      </c>
      <c r="AM59" s="21">
        <v>10253</v>
      </c>
      <c r="AN59" s="21">
        <v>13800</v>
      </c>
      <c r="AO59" s="21">
        <v>17664</v>
      </c>
    </row>
    <row r="60" spans="1:41" x14ac:dyDescent="0.25">
      <c r="A60" s="8"/>
      <c r="B60" s="2">
        <v>49</v>
      </c>
      <c r="C60" s="3">
        <v>11450</v>
      </c>
      <c r="D60" s="5">
        <v>2.1428571428571429E-2</v>
      </c>
      <c r="E60" s="3">
        <v>20</v>
      </c>
      <c r="F60" s="4">
        <v>0.91</v>
      </c>
      <c r="G60" s="3">
        <v>7818</v>
      </c>
      <c r="H60" s="3">
        <v>460</v>
      </c>
      <c r="I60" s="8"/>
      <c r="J60" s="2">
        <v>49</v>
      </c>
      <c r="K60" s="3">
        <v>10850</v>
      </c>
      <c r="L60" s="5">
        <v>2.2100000000000002E-2</v>
      </c>
      <c r="M60" s="3">
        <v>18</v>
      </c>
      <c r="N60" s="4">
        <v>0.94</v>
      </c>
      <c r="O60" s="3">
        <v>7662</v>
      </c>
      <c r="P60" s="3">
        <v>1149</v>
      </c>
      <c r="Q60" s="8"/>
      <c r="R60" s="2">
        <v>49</v>
      </c>
      <c r="S60" s="3">
        <v>15299</v>
      </c>
      <c r="T60" s="5">
        <v>2.4799999999999999E-2</v>
      </c>
      <c r="U60" s="3">
        <v>23</v>
      </c>
      <c r="V60" s="4">
        <v>0.91</v>
      </c>
      <c r="W60" s="3">
        <v>9520</v>
      </c>
      <c r="X60" s="3">
        <v>1287</v>
      </c>
      <c r="Y60" s="8"/>
      <c r="Z60" s="2">
        <v>49</v>
      </c>
      <c r="AA60" s="3">
        <v>18359</v>
      </c>
      <c r="AB60" s="5">
        <v>2.4799999999999999E-2</v>
      </c>
      <c r="AC60" s="3">
        <v>25</v>
      </c>
      <c r="AD60" s="4">
        <v>0.91</v>
      </c>
      <c r="AE60" s="3">
        <v>10186</v>
      </c>
      <c r="AF60" s="3">
        <v>1493</v>
      </c>
      <c r="AG60" s="8"/>
      <c r="AH60" s="12"/>
      <c r="AI60" s="12"/>
      <c r="AJ60" s="12"/>
      <c r="AK60" s="23">
        <v>49</v>
      </c>
      <c r="AL60" s="20">
        <v>11450</v>
      </c>
      <c r="AM60" s="20">
        <v>10850</v>
      </c>
      <c r="AN60" s="20">
        <v>15299</v>
      </c>
      <c r="AO60" s="20">
        <v>18359</v>
      </c>
    </row>
    <row r="61" spans="1:41" x14ac:dyDescent="0.25">
      <c r="A61" s="8"/>
      <c r="B61" s="2">
        <v>50</v>
      </c>
      <c r="C61" s="3">
        <v>12520</v>
      </c>
      <c r="D61" s="5">
        <v>0.03</v>
      </c>
      <c r="E61" s="3">
        <v>11</v>
      </c>
      <c r="F61" s="4">
        <v>0.93</v>
      </c>
      <c r="G61" s="3">
        <v>7769</v>
      </c>
      <c r="H61" s="3">
        <v>370</v>
      </c>
      <c r="I61" s="8"/>
      <c r="J61" s="2">
        <v>50</v>
      </c>
      <c r="K61" s="3">
        <v>10141</v>
      </c>
      <c r="L61" s="5">
        <v>2.7E-2</v>
      </c>
      <c r="M61" s="3">
        <v>17</v>
      </c>
      <c r="N61" s="4">
        <v>0.93</v>
      </c>
      <c r="O61" s="3">
        <v>6060</v>
      </c>
      <c r="P61" s="3">
        <v>606</v>
      </c>
      <c r="Q61" s="8"/>
      <c r="R61" s="2">
        <v>50</v>
      </c>
      <c r="S61" s="3">
        <v>16520</v>
      </c>
      <c r="T61" s="5">
        <v>3.0200000000000001E-2</v>
      </c>
      <c r="U61" s="3">
        <v>26</v>
      </c>
      <c r="V61" s="4">
        <v>0.93</v>
      </c>
      <c r="W61" s="3">
        <v>9000</v>
      </c>
      <c r="X61" s="3">
        <v>1100</v>
      </c>
      <c r="Y61" s="8"/>
      <c r="Z61" s="2">
        <v>50</v>
      </c>
      <c r="AA61" s="3">
        <v>17200</v>
      </c>
      <c r="AB61" s="5">
        <v>3.0200000000000001E-2</v>
      </c>
      <c r="AC61" s="3">
        <v>31</v>
      </c>
      <c r="AD61" s="4">
        <v>0.93</v>
      </c>
      <c r="AE61" s="3">
        <v>9800</v>
      </c>
      <c r="AF61" s="3">
        <v>1496</v>
      </c>
      <c r="AG61" s="8"/>
      <c r="AH61" s="12"/>
      <c r="AI61" s="12"/>
      <c r="AJ61" s="12"/>
      <c r="AK61" s="24">
        <v>50</v>
      </c>
      <c r="AL61" s="21">
        <v>12520</v>
      </c>
      <c r="AM61" s="21">
        <v>10141</v>
      </c>
      <c r="AN61" s="21">
        <v>16520</v>
      </c>
      <c r="AO61" s="21">
        <v>17200</v>
      </c>
    </row>
    <row r="62" spans="1:41" x14ac:dyDescent="0.25">
      <c r="A62" s="8"/>
      <c r="B62" s="2">
        <v>51</v>
      </c>
      <c r="C62" s="3">
        <v>11240</v>
      </c>
      <c r="D62" s="5">
        <v>1.2500000000000001E-2</v>
      </c>
      <c r="E62" s="3">
        <v>9</v>
      </c>
      <c r="F62" s="4">
        <v>0.82</v>
      </c>
      <c r="G62" s="3">
        <v>7168</v>
      </c>
      <c r="H62" s="3">
        <v>358</v>
      </c>
      <c r="I62" s="8"/>
      <c r="J62" s="2">
        <v>51</v>
      </c>
      <c r="K62" s="3">
        <v>11000</v>
      </c>
      <c r="L62" s="5">
        <v>1.2E-2</v>
      </c>
      <c r="M62" s="3">
        <v>21</v>
      </c>
      <c r="N62" s="4">
        <v>0.9</v>
      </c>
      <c r="O62" s="3">
        <v>6021</v>
      </c>
      <c r="P62" s="3">
        <v>1144</v>
      </c>
      <c r="Q62" s="8"/>
      <c r="R62" s="2">
        <v>51</v>
      </c>
      <c r="S62" s="3">
        <v>15290</v>
      </c>
      <c r="T62" s="5">
        <v>1.3299999999999999E-2</v>
      </c>
      <c r="U62" s="3">
        <v>28</v>
      </c>
      <c r="V62" s="4">
        <v>0.96</v>
      </c>
      <c r="W62" s="3">
        <v>9250</v>
      </c>
      <c r="X62" s="3">
        <v>1361</v>
      </c>
      <c r="Y62" s="8"/>
      <c r="Z62" s="2">
        <v>51</v>
      </c>
      <c r="AA62" s="3">
        <v>18500</v>
      </c>
      <c r="AB62" s="5">
        <v>0.02</v>
      </c>
      <c r="AC62" s="3">
        <v>27</v>
      </c>
      <c r="AD62" s="4">
        <v>0.96</v>
      </c>
      <c r="AE62" s="3">
        <v>9713</v>
      </c>
      <c r="AF62" s="3">
        <v>1552</v>
      </c>
      <c r="AG62" s="8"/>
      <c r="AH62" s="12"/>
      <c r="AI62" s="12"/>
      <c r="AJ62" s="12"/>
      <c r="AK62" s="23">
        <v>51</v>
      </c>
      <c r="AL62" s="20">
        <v>11240</v>
      </c>
      <c r="AM62" s="20">
        <v>11000</v>
      </c>
      <c r="AN62" s="20">
        <v>15290</v>
      </c>
      <c r="AO62" s="20">
        <v>18500</v>
      </c>
    </row>
    <row r="63" spans="1:41" x14ac:dyDescent="0.25">
      <c r="A63" s="8"/>
      <c r="B63" s="2">
        <v>52</v>
      </c>
      <c r="C63" s="3">
        <v>11250</v>
      </c>
      <c r="D63" s="5">
        <v>1.4999999999999999E-2</v>
      </c>
      <c r="E63" s="3">
        <v>23</v>
      </c>
      <c r="F63" s="4">
        <v>0.92</v>
      </c>
      <c r="G63" s="3">
        <v>7796</v>
      </c>
      <c r="H63" s="3">
        <v>390</v>
      </c>
      <c r="I63" s="8"/>
      <c r="J63" s="2">
        <v>52</v>
      </c>
      <c r="K63" s="3">
        <v>10350</v>
      </c>
      <c r="L63" s="5">
        <v>1.5599999999999999E-2</v>
      </c>
      <c r="M63" s="3">
        <v>22</v>
      </c>
      <c r="N63" s="4">
        <v>0.92</v>
      </c>
      <c r="O63" s="3">
        <v>6627</v>
      </c>
      <c r="P63" s="3">
        <v>928</v>
      </c>
      <c r="Q63" s="8"/>
      <c r="R63" s="2">
        <v>52</v>
      </c>
      <c r="S63" s="3">
        <v>15200</v>
      </c>
      <c r="T63" s="5">
        <v>1.7500000000000002E-2</v>
      </c>
      <c r="U63" s="3">
        <v>27</v>
      </c>
      <c r="V63" s="4">
        <v>0.92</v>
      </c>
      <c r="W63" s="3">
        <v>8800</v>
      </c>
      <c r="X63" s="3">
        <v>1420</v>
      </c>
      <c r="Y63" s="8"/>
      <c r="Z63" s="2">
        <v>52</v>
      </c>
      <c r="AA63" s="3">
        <v>16112</v>
      </c>
      <c r="AB63" s="5">
        <v>0.03</v>
      </c>
      <c r="AC63" s="3">
        <v>27</v>
      </c>
      <c r="AD63" s="4">
        <v>0.92</v>
      </c>
      <c r="AE63" s="3">
        <v>9328</v>
      </c>
      <c r="AF63" s="3">
        <v>1874</v>
      </c>
      <c r="AG63" s="8"/>
      <c r="AH63" s="12"/>
      <c r="AI63" s="12"/>
      <c r="AJ63" s="12"/>
      <c r="AK63" s="24">
        <v>52</v>
      </c>
      <c r="AL63" s="21">
        <v>11250</v>
      </c>
      <c r="AM63" s="21">
        <v>10350</v>
      </c>
      <c r="AN63" s="21">
        <v>15200</v>
      </c>
      <c r="AO63" s="21">
        <v>16112</v>
      </c>
    </row>
  </sheetData>
  <mergeCells count="38">
    <mergeCell ref="AD2:AE2"/>
    <mergeCell ref="C10:H10"/>
    <mergeCell ref="F2:G2"/>
    <mergeCell ref="N2:O2"/>
    <mergeCell ref="K10:P10"/>
    <mergeCell ref="V2:W2"/>
    <mergeCell ref="S10:X10"/>
    <mergeCell ref="F4:G4"/>
    <mergeCell ref="F3:G3"/>
    <mergeCell ref="F5:G5"/>
    <mergeCell ref="F6:G6"/>
    <mergeCell ref="F7:G7"/>
    <mergeCell ref="F8:G8"/>
    <mergeCell ref="N3:O3"/>
    <mergeCell ref="N4:O4"/>
    <mergeCell ref="N5:O5"/>
    <mergeCell ref="N6:O6"/>
    <mergeCell ref="N7:O7"/>
    <mergeCell ref="N8:O8"/>
    <mergeCell ref="V3:W3"/>
    <mergeCell ref="V4:W4"/>
    <mergeCell ref="V5:W5"/>
    <mergeCell ref="V6:W6"/>
    <mergeCell ref="V7:W7"/>
    <mergeCell ref="V8:W8"/>
    <mergeCell ref="AD3:AE3"/>
    <mergeCell ref="AD4:AE4"/>
    <mergeCell ref="AD5:AE5"/>
    <mergeCell ref="AD6:AE6"/>
    <mergeCell ref="AD7:AE7"/>
    <mergeCell ref="AH9:AI9"/>
    <mergeCell ref="AI23:AJ25"/>
    <mergeCell ref="AD8:AE8"/>
    <mergeCell ref="F9:G9"/>
    <mergeCell ref="N9:O9"/>
    <mergeCell ref="V9:W9"/>
    <mergeCell ref="AD9:AE9"/>
    <mergeCell ref="AA10:AF10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73C8-AD75-4A2C-A801-5F51DC33F471}">
  <dimension ref="A1:AC58"/>
  <sheetViews>
    <sheetView zoomScale="62" zoomScaleNormal="82" workbookViewId="0">
      <selection activeCell="Z30" sqref="Z30"/>
    </sheetView>
  </sheetViews>
  <sheetFormatPr defaultRowHeight="14.4" x14ac:dyDescent="0.3"/>
  <sheetData>
    <row r="1" spans="1:29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spans="1:29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Y24" s="25"/>
      <c r="Z24" s="25"/>
      <c r="AA24" s="25"/>
      <c r="AB24" s="25"/>
      <c r="AC24" s="25"/>
    </row>
    <row r="25" spans="1:29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1:29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1:29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1:29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29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50" spans="13:20" x14ac:dyDescent="0.3">
      <c r="M50" s="26"/>
      <c r="N50" s="26"/>
      <c r="O50" s="26"/>
      <c r="P50" s="26"/>
      <c r="Q50" s="26"/>
      <c r="R50" s="26"/>
      <c r="S50" s="26"/>
      <c r="T50" s="26"/>
    </row>
    <row r="51" spans="13:20" x14ac:dyDescent="0.3">
      <c r="M51" s="26"/>
      <c r="N51" s="26"/>
      <c r="O51" s="26"/>
      <c r="P51" s="26"/>
      <c r="Q51" s="26"/>
      <c r="R51" s="26"/>
      <c r="S51" s="26"/>
      <c r="T51" s="26"/>
    </row>
    <row r="52" spans="13:20" x14ac:dyDescent="0.3">
      <c r="M52" s="26"/>
      <c r="N52" s="26"/>
      <c r="O52" s="26"/>
      <c r="P52" s="26"/>
      <c r="Q52" s="26"/>
      <c r="R52" s="26"/>
      <c r="S52" s="26"/>
      <c r="T52" s="26"/>
    </row>
    <row r="53" spans="13:20" x14ac:dyDescent="0.3">
      <c r="M53" s="26"/>
      <c r="N53" s="26"/>
      <c r="O53" s="26"/>
      <c r="P53" s="26"/>
      <c r="Q53" s="26"/>
      <c r="R53" s="26"/>
      <c r="S53" s="26"/>
      <c r="T53" s="26"/>
    </row>
    <row r="54" spans="13:20" x14ac:dyDescent="0.3">
      <c r="M54" s="26"/>
      <c r="N54" s="26"/>
      <c r="O54" s="26"/>
      <c r="P54" s="26"/>
      <c r="Q54" s="26"/>
      <c r="R54" s="26"/>
      <c r="S54" s="26"/>
      <c r="T54" s="26"/>
    </row>
    <row r="55" spans="13:20" x14ac:dyDescent="0.3">
      <c r="M55" s="26"/>
      <c r="N55" s="26"/>
      <c r="O55" s="26"/>
      <c r="P55" s="26"/>
      <c r="Q55" s="26"/>
      <c r="R55" s="26"/>
      <c r="S55" s="26"/>
      <c r="T55" s="26"/>
    </row>
    <row r="56" spans="13:20" x14ac:dyDescent="0.3">
      <c r="M56" s="26"/>
      <c r="N56" s="26"/>
      <c r="O56" s="26"/>
      <c r="P56" s="26"/>
      <c r="Q56" s="26"/>
      <c r="R56" s="26"/>
      <c r="S56" s="26"/>
      <c r="T56" s="26"/>
    </row>
    <row r="57" spans="13:20" x14ac:dyDescent="0.3">
      <c r="M57" s="26"/>
      <c r="N57" s="26"/>
      <c r="O57" s="26"/>
      <c r="P57" s="26"/>
      <c r="Q57" s="26"/>
      <c r="R57" s="26"/>
      <c r="S57" s="26"/>
      <c r="T57" s="26"/>
    </row>
    <row r="58" spans="13:20" x14ac:dyDescent="0.3">
      <c r="M58" s="26"/>
      <c r="N58" s="26"/>
      <c r="O58" s="26"/>
      <c r="P58" s="26"/>
      <c r="Q58" s="26"/>
      <c r="R58" s="26"/>
      <c r="S58" s="26"/>
      <c r="T58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logine rashed</cp:lastModifiedBy>
  <cp:lastPrinted>2024-05-29T13:43:25Z</cp:lastPrinted>
  <dcterms:created xsi:type="dcterms:W3CDTF">2024-05-27T11:02:34Z</dcterms:created>
  <dcterms:modified xsi:type="dcterms:W3CDTF">2024-08-04T15:19:43Z</dcterms:modified>
</cp:coreProperties>
</file>