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IPR" sheetId="110" r:id="rId1"/>
    <sheet name="База насосов" sheetId="104" state="hidden" r:id="rId2"/>
    <sheet name="Фонтан" sheetId="102" state="hidden" r:id="rId3"/>
  </sheets>
  <definedNames>
    <definedName name="_xlnm._FilterDatabase" localSheetId="1" hidden="1">'База насосов'!$A$3:$O$1267</definedName>
    <definedName name="Bob_" localSheetId="0">IPR!$C$14</definedName>
    <definedName name="dTdh_">IPR!#REF!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 localSheetId="0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  <definedName name="Месторождение_" localSheetId="2">Фонтан!$B$4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10" l="1"/>
  <c r="E12" i="110"/>
  <c r="E16" i="110" l="1"/>
  <c r="E11" i="110"/>
  <c r="E10" i="110"/>
  <c r="E9" i="110"/>
  <c r="E8" i="110"/>
  <c r="E7" i="110"/>
  <c r="C41" i="110" l="1"/>
  <c r="C42" i="110" l="1"/>
  <c r="C43" i="110" l="1"/>
  <c r="C44" i="110" l="1"/>
  <c r="C45" i="110" l="1"/>
  <c r="C46" i="110" l="1"/>
  <c r="C47" i="110" l="1"/>
  <c r="C48" i="110" l="1"/>
  <c r="C49" i="110" l="1"/>
  <c r="C50" i="110" l="1"/>
  <c r="C51" i="110" l="1"/>
  <c r="C52" i="110" l="1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C54" i="110" l="1"/>
  <c r="C55" i="110" l="1"/>
  <c r="C56" i="110" l="1"/>
  <c r="C57" i="110" l="1"/>
  <c r="C58" i="110" l="1"/>
  <c r="C59" i="110" l="1"/>
  <c r="C60" i="110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<sst xmlns="http://schemas.openxmlformats.org/spreadsheetml/2006/main" count="2791" uniqueCount="324">
  <si>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</si>
  <si>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</si>
  <si>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</si>
  <si>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</si>
  <si>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</si>
  <si>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</si>
  <si>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</si>
  <si>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</si>
  <si>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</si>
  <si>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</si>
  <si>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</si>
  <si>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</si>
  <si>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</si>
  <si>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</si>
  <si>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</si>
  <si>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</si>
  <si>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</si>
  <si>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</si>
  <si>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</si>
  <si>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</si>
  <si>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</si>
  <si>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</si>
  <si>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</si>
  <si>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</si>
  <si>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</si>
  <si>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</si>
  <si>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</si>
  <si>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</si>
  <si>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</si>
  <si>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</si>
  <si>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</si>
  <si>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</si>
  <si>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</si>
  <si>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</si>
  <si>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</si>
  <si>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</si>
  <si>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</si>
  <si>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</si>
  <si>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</si>
  <si>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</si>
  <si>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</si>
  <si>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</si>
  <si>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</si>
  <si>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</si>
  <si>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</si>
  <si>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</si>
  <si>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</si>
  <si>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</si>
  <si>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</si>
  <si>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</si>
  <si>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</si>
  <si>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</si>
  <si>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</si>
  <si>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</si>
  <si>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</si>
  <si>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</si>
  <si>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</si>
  <si>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</si>
  <si>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</si>
  <si>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</si>
  <si>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</si>
  <si>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</si>
  <si>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</si>
  <si>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</si>
  <si>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</si>
  <si>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</si>
  <si>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</si>
  <si>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</si>
  <si>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</si>
  <si>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</si>
  <si>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</si>
  <si>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</si>
  <si>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</si>
  <si>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</si>
  <si>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</si>
  <si>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</si>
  <si>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</si>
  <si>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</si>
  <si>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</si>
  <si>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</si>
  <si>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</si>
  <si>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</si>
  <si>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</si>
  <si>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</si>
  <si>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</si>
  <si>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</si>
  <si>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</si>
  <si>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</si>
  <si>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</si>
  <si>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</si>
  <si>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</si>
  <si>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</si>
  <si>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</si>
  <si>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</si>
  <si>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</si>
  <si>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</si>
  <si>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</si>
  <si>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</si>
  <si>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</si>
  <si>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</si>
  <si>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</si>
  <si>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</si>
  <si>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</si>
  <si>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</si>
  <si>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</si>
  <si>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</si>
  <si>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</si>
  <si>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</si>
  <si>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</si>
  <si>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</si>
  <si>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</si>
  <si>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</si>
  <si>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</si>
  <si>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</si>
  <si>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</si>
  <si>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</si>
  <si>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</si>
  <si>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</si>
  <si>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</si>
  <si>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</si>
  <si>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</si>
  <si>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</si>
  <si>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</si>
  <si>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</si>
  <si>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</si>
  <si>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</si>
  <si>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</si>
  <si>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</si>
  <si>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</si>
  <si>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</si>
  <si>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</si>
  <si>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</si>
  <si>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</si>
  <si>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</si>
  <si>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</si>
  <si>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</si>
  <si>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</si>
  <si>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</si>
  <si>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</si>
  <si>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</si>
  <si>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</si>
  <si>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</si>
  <si>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</si>
  <si>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</si>
  <si>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</si>
  <si>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</si>
  <si>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</si>
  <si>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</si>
  <si>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</si>
  <si>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</si>
  <si>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</si>
  <si>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</si>
  <si>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</si>
  <si>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</si>
  <si>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</si>
  <si>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</si>
  <si>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</si>
  <si>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</si>
  <si>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</si>
  <si>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</si>
  <si>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</si>
  <si>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</si>
  <si>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</si>
  <si>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</si>
  <si>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</si>
  <si>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</si>
  <si>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</si>
  <si>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</si>
  <si>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</si>
  <si>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</si>
  <si>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</si>
  <si>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</si>
  <si>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</si>
  <si>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</si>
  <si>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</si>
  <si>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</si>
  <si>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</si>
  <si>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</si>
  <si>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</si>
  <si>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</si>
  <si>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</si>
  <si>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</si>
  <si>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</si>
  <si>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</si>
  <si>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</si>
  <si>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</si>
  <si>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</si>
  <si>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</si>
  <si>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</si>
  <si>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</si>
  <si>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</si>
  <si>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</si>
  <si>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</si>
  <si>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</si>
  <si>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</si>
  <si>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</si>
  <si>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</si>
  <si>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</si>
  <si>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</si>
  <si>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</si>
  <si>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</si>
  <si>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</si>
  <si>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</si>
  <si>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</si>
  <si>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</si>
  <si>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</si>
  <si>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</si>
  <si>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</si>
  <si>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</si>
  <si>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</si>
  <si>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</si>
  <si>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</si>
  <si>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</si>
  <si>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</si>
  <si>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</si>
  <si>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</si>
  <si>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</si>
  <si>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</si>
  <si>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</si>
  <si>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</si>
  <si>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</si>
  <si>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</si>
  <si>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</si>
  <si>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</si>
  <si>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</si>
  <si>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</si>
  <si>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</si>
  <si>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</si>
  <si>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</si>
  <si>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</si>
  <si>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</si>
  <si>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</si>
  <si>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</si>
  <si>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</si>
  <si>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</si>
  <si>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</si>
  <si>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</si>
  <si>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</si>
  <si>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</si>
  <si>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</si>
  <si>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</si>
  <si>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</si>
  <si>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</si>
  <si>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</si>
  <si>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</si>
  <si>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</si>
  <si>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</si>
  <si>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</si>
  <si>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</si>
  <si>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</si>
  <si>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</si>
  <si>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</si>
  <si>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</si>
  <si>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</si>
  <si>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</si>
  <si>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</si>
  <si>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</si>
  <si>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</si>
  <si>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</si>
  <si>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</si>
  <si>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</si>
  <si>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</si>
  <si>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</si>
  <si>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</si>
  <si>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</si>
  <si>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</si>
  <si>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</si>
  <si>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</si>
  <si>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</si>
  <si>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</si>
  <si>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</si>
  <si>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</si>
  <si>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</si>
  <si>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</si>
  <si>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</si>
  <si>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</si>
  <si>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</si>
  <si>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</si>
  <si>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</si>
  <si>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</si>
  <si>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</si>
  <si>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</si>
  <si>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</si>
  <si>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</si>
  <si>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</si>
  <si>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</si>
  <si>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</si>
  <si>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</si>
  <si>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</si>
  <si>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</si>
  <si>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</si>
  <si>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</si>
  <si>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</si>
  <si>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</si>
  <si>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</si>
  <si>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</si>
  <si>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</si>
  <si>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</si>
  <si>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</si>
  <si>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</si>
  <si>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</si>
  <si>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</si>
  <si>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</si>
  <si>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</si>
  <si>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</si>
  <si>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</si>
  <si>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</si>
  <si>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</si>
  <si>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</si>
  <si>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</si>
  <si>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</si>
  <si>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</si>
  <si>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</si>
  <si>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</si>
  <si>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</si>
  <si>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</si>
  <si>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</si>
  <si>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</si>
  <si>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</si>
  <si>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</si>
  <si>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</si>
  <si>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r>
      <t>кг/м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</si>
  <si>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  <r>
      <rPr>
        <sz val="10"/>
        <color theme="0" tint="-0.34998626667073579"/>
        <rFont val="Arial Cyr"/>
        <charset val="204"/>
      </rPr>
      <t>/т</t>
    </r>
  </si>
  <si>
    <t>Построение индикаторной кривой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</si>
</sst>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color theme="0" tint="-0.34998626667073579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0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8" borderId="2" xfId="0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6" fillId="0" borderId="0" xfId="0" applyFont="1" applyAlignment="1"/>
    <xf numFmtId="0" fontId="16" fillId="9" borderId="2" xfId="0" applyFont="1" applyFill="1" applyBorder="1" applyAlignment="1">
      <alignment horizontal="center"/>
    </xf>
    <xf numFmtId="0" fontId="0" fillId="9" borderId="2" xfId="0" applyFill="1" applyBorder="1" applyAlignment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 wrapText="1"/>
    </xf>
    <xf numFmtId="2" fontId="0" fillId="9" borderId="2" xfId="0" applyNumberFormat="1" applyFill="1" applyBorder="1" applyAlignment="1">
      <alignment horizontal="center"/>
    </xf>
    <xf numFmtId="0" fontId="21" fillId="9" borderId="0" xfId="0" applyFont="1" applyFill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9" borderId="2" xfId="0" applyFill="1" applyBorder="1"/>
    <xf numFmtId="1" fontId="0" fillId="8" borderId="2" xfId="0" applyNumberFormat="1" applyFill="1" applyBorder="1" applyAlignment="1">
      <alignment horizontal="center"/>
    </xf>
    <xf numFmtId="1" fontId="15" fillId="9" borderId="2" xfId="0" applyNumberFormat="1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0" fillId="10" borderId="0" xfId="0" applyNumberFormat="1" applyFill="1" applyBorder="1" applyAlignment="1">
      <alignment horizontal="center"/>
    </xf>
    <xf numFmtId="1" fontId="15" fillId="10" borderId="0" xfId="0" applyNumberFormat="1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5872"/>
        <c:axId val="42296448"/>
      </c:scatterChart>
      <c:valAx>
        <c:axId val="422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6448"/>
        <c:crosses val="autoZero"/>
        <c:crossBetween val="midCat"/>
      </c:valAx>
      <c:valAx>
        <c:axId val="422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632"/>
        <c:axId val="42302208"/>
      </c:scatterChart>
      <c:valAx>
        <c:axId val="4230163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42302208"/>
        <c:crosses val="autoZero"/>
        <c:crossBetween val="midCat"/>
      </c:valAx>
      <c:valAx>
        <c:axId val="4230220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4230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1344"/>
        <c:axId val="149562496"/>
      </c:scatterChart>
      <c:valAx>
        <c:axId val="14956134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9562496"/>
        <c:crosses val="autoZero"/>
        <c:crossBetween val="midCat"/>
      </c:valAx>
      <c:valAx>
        <c:axId val="149562496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956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8256"/>
        <c:axId val="149568832"/>
      </c:scatterChart>
      <c:valAx>
        <c:axId val="14956825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9568832"/>
        <c:crosses val="autoZero"/>
        <c:crossBetween val="midCat"/>
      </c:valAx>
      <c:valAx>
        <c:axId val="1495688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95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93A13FBC-2ABD-4343-8F48-9CC2C7C1C4D8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BAF8102E-9195-4DB1-813A-9412A6BD3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0"/>
  <sheetViews>
    <sheetView tabSelected="1" zoomScaleNormal="100" workbookViewId="0">
      <selection activeCell="H25" sqref="H25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52" t="s">
        <v>292</v>
      </c>
    </row>
    <row r="2" spans="1:6" x14ac:dyDescent="0.2">
      <c r="A2" t="s">
        <v>323</v>
      </c>
    </row>
    <row r="6" spans="1:6" x14ac:dyDescent="0.2">
      <c r="A6" s="52" t="s">
        <v>293</v>
      </c>
    </row>
    <row r="7" spans="1:6" ht="18.75" outlineLevel="1" x14ac:dyDescent="0.35">
      <c r="B7" s="56" t="s">
        <v>294</v>
      </c>
      <c r="C7" s="53">
        <v>0.86</v>
      </c>
      <c r="D7" s="57"/>
      <c r="E7" s="67">
        <f>gamma_oil_*1000</f>
        <v>860</v>
      </c>
      <c r="F7" s="60" t="s">
        <v>321</v>
      </c>
    </row>
    <row r="8" spans="1:6" ht="18.75" outlineLevel="1" x14ac:dyDescent="0.35">
      <c r="B8" s="58" t="s">
        <v>295</v>
      </c>
      <c r="C8" s="53">
        <v>1</v>
      </c>
      <c r="D8" s="57"/>
      <c r="E8" s="67">
        <f>gamma_wat_*1000</f>
        <v>1000</v>
      </c>
      <c r="F8" s="60" t="s">
        <v>321</v>
      </c>
    </row>
    <row r="9" spans="1:6" ht="18.75" outlineLevel="1" x14ac:dyDescent="0.35">
      <c r="B9" s="58" t="s">
        <v>296</v>
      </c>
      <c r="C9" s="53">
        <v>0.8</v>
      </c>
      <c r="D9" s="57"/>
      <c r="E9" s="67">
        <f>gamma_gas_*1.22</f>
        <v>0.97599999999999998</v>
      </c>
      <c r="F9" s="60" t="s">
        <v>321</v>
      </c>
    </row>
    <row r="10" spans="1:6" ht="18.75" outlineLevel="1" x14ac:dyDescent="0.35">
      <c r="B10" s="59" t="s">
        <v>297</v>
      </c>
      <c r="C10" s="53">
        <v>100</v>
      </c>
      <c r="D10" s="58" t="s">
        <v>298</v>
      </c>
      <c r="E10" s="67">
        <f>Rsb_/gamma_oil_</f>
        <v>116.27906976744187</v>
      </c>
      <c r="F10" s="60" t="s">
        <v>322</v>
      </c>
    </row>
    <row r="11" spans="1:6" ht="18.75" outlineLevel="1" x14ac:dyDescent="0.35">
      <c r="B11" s="59" t="s">
        <v>299</v>
      </c>
      <c r="C11" s="53">
        <v>100</v>
      </c>
      <c r="D11" s="58" t="s">
        <v>298</v>
      </c>
      <c r="E11" s="67">
        <f>Rsb_/gamma_oil_</f>
        <v>116.27906976744187</v>
      </c>
      <c r="F11" s="60" t="s">
        <v>322</v>
      </c>
    </row>
    <row r="12" spans="1:6" ht="18" outlineLevel="1" x14ac:dyDescent="0.35">
      <c r="B12" s="58" t="s">
        <v>300</v>
      </c>
      <c r="C12" s="53">
        <v>171</v>
      </c>
      <c r="D12" s="58" t="s">
        <v>301</v>
      </c>
      <c r="E12" s="67">
        <f>Pb_cal_*1.01325/10</f>
        <v>17.326574999999998</v>
      </c>
      <c r="F12" s="60" t="s">
        <v>302</v>
      </c>
    </row>
    <row r="13" spans="1:6" ht="18" outlineLevel="1" x14ac:dyDescent="0.35">
      <c r="B13" s="58" t="s">
        <v>303</v>
      </c>
      <c r="C13" s="53">
        <v>100</v>
      </c>
      <c r="D13" s="63" t="s">
        <v>313</v>
      </c>
      <c r="E13" s="67">
        <f>Tres_*9/5+32</f>
        <v>212</v>
      </c>
      <c r="F13" s="60" t="s">
        <v>304</v>
      </c>
    </row>
    <row r="14" spans="1:6" ht="18" outlineLevel="1" x14ac:dyDescent="0.35">
      <c r="B14" s="59" t="s">
        <v>305</v>
      </c>
      <c r="C14" s="53">
        <v>1.2</v>
      </c>
      <c r="D14" s="58" t="s">
        <v>288</v>
      </c>
      <c r="E14" s="58"/>
      <c r="F14" s="57"/>
    </row>
    <row r="15" spans="1:6" ht="18" outlineLevel="1" x14ac:dyDescent="0.35">
      <c r="B15" s="61" t="s">
        <v>306</v>
      </c>
      <c r="C15" s="53">
        <v>1</v>
      </c>
      <c r="D15" s="58" t="s">
        <v>307</v>
      </c>
      <c r="E15" s="58"/>
      <c r="F15" s="57"/>
    </row>
    <row r="16" spans="1:6" ht="15.75" x14ac:dyDescent="0.3">
      <c r="B16" s="61" t="s">
        <v>308</v>
      </c>
      <c r="C16" s="53">
        <v>22</v>
      </c>
      <c r="D16" s="58" t="s">
        <v>289</v>
      </c>
      <c r="E16" s="68">
        <f>fw_/100</f>
        <v>0.22</v>
      </c>
      <c r="F16" s="60"/>
    </row>
    <row r="17" spans="1:6" x14ac:dyDescent="0.2">
      <c r="B17" s="69"/>
      <c r="C17" s="70"/>
      <c r="D17" s="69"/>
      <c r="E17" s="71"/>
      <c r="F17" s="72"/>
    </row>
    <row r="19" spans="1:6" x14ac:dyDescent="0.2">
      <c r="A19" s="55" t="s">
        <v>291</v>
      </c>
      <c r="B19" s="55"/>
      <c r="C19" s="55"/>
      <c r="D19" s="52"/>
    </row>
    <row r="20" spans="1:6" ht="18" customHeight="1" x14ac:dyDescent="0.3">
      <c r="B20" s="61" t="s">
        <v>309</v>
      </c>
      <c r="C20" s="53">
        <v>100</v>
      </c>
      <c r="D20" s="58" t="s">
        <v>315</v>
      </c>
    </row>
    <row r="21" spans="1:6" ht="18" customHeight="1" x14ac:dyDescent="0.3">
      <c r="B21" s="61" t="s">
        <v>310</v>
      </c>
      <c r="C21" s="53">
        <v>150</v>
      </c>
      <c r="D21" s="58" t="s">
        <v>314</v>
      </c>
    </row>
    <row r="23" spans="1:6" x14ac:dyDescent="0.2">
      <c r="A23" s="52" t="s">
        <v>12</v>
      </c>
    </row>
    <row r="24" spans="1:6" ht="19.5" customHeight="1" x14ac:dyDescent="0.3">
      <c r="B24" s="61" t="s">
        <v>312</v>
      </c>
      <c r="C24" s="53">
        <v>250</v>
      </c>
      <c r="D24" s="58" t="s">
        <v>314</v>
      </c>
    </row>
    <row r="25" spans="1:6" ht="19.5" customHeight="1" x14ac:dyDescent="0.25">
      <c r="B25" s="61" t="s">
        <v>311</v>
      </c>
      <c r="C25" s="62"/>
      <c r="D25" s="58" t="s">
        <v>316</v>
      </c>
    </row>
    <row r="26" spans="1:6" ht="19.5" customHeight="1" x14ac:dyDescent="0.3">
      <c r="B26" s="58" t="s">
        <v>317</v>
      </c>
      <c r="C26" s="54"/>
      <c r="D26" s="58" t="s">
        <v>315</v>
      </c>
    </row>
    <row r="28" spans="1:6" x14ac:dyDescent="0.2">
      <c r="A28" t="s">
        <v>318</v>
      </c>
    </row>
    <row r="29" spans="1:6" ht="15" x14ac:dyDescent="0.25">
      <c r="B29" s="61" t="s">
        <v>290</v>
      </c>
      <c r="C29" s="53">
        <v>20</v>
      </c>
      <c r="D29" s="65"/>
    </row>
    <row r="34" spans="1:5" x14ac:dyDescent="0.2">
      <c r="A34" t="s">
        <v>319</v>
      </c>
    </row>
    <row r="35" spans="1:5" x14ac:dyDescent="0.2">
      <c r="A35" t="s">
        <v>320</v>
      </c>
    </row>
    <row r="39" spans="1:5" x14ac:dyDescent="0.2">
      <c r="C39" s="58" t="s">
        <v>15</v>
      </c>
      <c r="D39" s="65" t="s">
        <v>17</v>
      </c>
      <c r="E39" s="65" t="s">
        <v>15</v>
      </c>
    </row>
    <row r="40" spans="1:5" x14ac:dyDescent="0.2">
      <c r="C40" s="64">
        <v>0</v>
      </c>
      <c r="D40" s="66"/>
      <c r="E40" s="66"/>
    </row>
    <row r="41" spans="1:5" x14ac:dyDescent="0.2">
      <c r="C41" s="64">
        <f t="shared" ref="C41:C60" si="0">C40+qmax_/N_</f>
        <v>0</v>
      </c>
      <c r="D41" s="66"/>
      <c r="E41" s="66"/>
    </row>
    <row r="42" spans="1:5" x14ac:dyDescent="0.2">
      <c r="C42" s="64">
        <f t="shared" si="0"/>
        <v>0</v>
      </c>
      <c r="D42" s="66"/>
      <c r="E42" s="66"/>
    </row>
    <row r="43" spans="1:5" x14ac:dyDescent="0.2">
      <c r="C43" s="64">
        <f t="shared" si="0"/>
        <v>0</v>
      </c>
      <c r="D43" s="66"/>
      <c r="E43" s="66"/>
    </row>
    <row r="44" spans="1:5" x14ac:dyDescent="0.2">
      <c r="C44" s="64">
        <f t="shared" si="0"/>
        <v>0</v>
      </c>
      <c r="D44" s="66"/>
      <c r="E44" s="66"/>
    </row>
    <row r="45" spans="1:5" x14ac:dyDescent="0.2">
      <c r="C45" s="64">
        <f t="shared" si="0"/>
        <v>0</v>
      </c>
      <c r="D45" s="66"/>
      <c r="E45" s="66"/>
    </row>
    <row r="46" spans="1:5" x14ac:dyDescent="0.2">
      <c r="C46" s="64">
        <f t="shared" si="0"/>
        <v>0</v>
      </c>
      <c r="D46" s="66"/>
      <c r="E46" s="66"/>
    </row>
    <row r="47" spans="1:5" x14ac:dyDescent="0.2">
      <c r="C47" s="64">
        <f t="shared" si="0"/>
        <v>0</v>
      </c>
      <c r="D47" s="66"/>
      <c r="E47" s="66"/>
    </row>
    <row r="48" spans="1:5" x14ac:dyDescent="0.2">
      <c r="C48" s="64">
        <f t="shared" si="0"/>
        <v>0</v>
      </c>
      <c r="D48" s="66"/>
      <c r="E48" s="66"/>
    </row>
    <row r="49" spans="3:5" x14ac:dyDescent="0.2">
      <c r="C49" s="64">
        <f t="shared" si="0"/>
        <v>0</v>
      </c>
      <c r="D49" s="66"/>
      <c r="E49" s="66"/>
    </row>
    <row r="50" spans="3:5" x14ac:dyDescent="0.2">
      <c r="C50" s="64">
        <f t="shared" si="0"/>
        <v>0</v>
      </c>
      <c r="D50" s="66"/>
      <c r="E50" s="66"/>
    </row>
    <row r="51" spans="3:5" x14ac:dyDescent="0.2">
      <c r="C51" s="64">
        <f t="shared" si="0"/>
        <v>0</v>
      </c>
      <c r="D51" s="66"/>
      <c r="E51" s="66"/>
    </row>
    <row r="52" spans="3:5" x14ac:dyDescent="0.2">
      <c r="C52" s="64">
        <f t="shared" si="0"/>
        <v>0</v>
      </c>
      <c r="D52" s="66"/>
      <c r="E52" s="66"/>
    </row>
    <row r="53" spans="3:5" x14ac:dyDescent="0.2">
      <c r="C53" s="64">
        <f t="shared" si="0"/>
        <v>0</v>
      </c>
      <c r="D53" s="66"/>
      <c r="E53" s="66"/>
    </row>
    <row r="54" spans="3:5" x14ac:dyDescent="0.2">
      <c r="C54" s="64">
        <f t="shared" si="0"/>
        <v>0</v>
      </c>
      <c r="D54" s="66"/>
      <c r="E54" s="66"/>
    </row>
    <row r="55" spans="3:5" x14ac:dyDescent="0.2">
      <c r="C55" s="64">
        <f t="shared" si="0"/>
        <v>0</v>
      </c>
      <c r="D55" s="66"/>
      <c r="E55" s="66"/>
    </row>
    <row r="56" spans="3:5" x14ac:dyDescent="0.2">
      <c r="C56" s="64">
        <f t="shared" si="0"/>
        <v>0</v>
      </c>
      <c r="D56" s="66"/>
      <c r="E56" s="66"/>
    </row>
    <row r="57" spans="3:5" x14ac:dyDescent="0.2">
      <c r="C57" s="64">
        <f t="shared" si="0"/>
        <v>0</v>
      </c>
      <c r="D57" s="66"/>
      <c r="E57" s="66"/>
    </row>
    <row r="58" spans="3:5" x14ac:dyDescent="0.2">
      <c r="C58" s="64">
        <f t="shared" si="0"/>
        <v>0</v>
      </c>
      <c r="D58" s="66"/>
      <c r="E58" s="66"/>
    </row>
    <row r="59" spans="3:5" x14ac:dyDescent="0.2">
      <c r="C59" s="64">
        <f t="shared" si="0"/>
        <v>0</v>
      </c>
      <c r="D59" s="66"/>
      <c r="E59" s="66"/>
    </row>
    <row r="60" spans="3:5" x14ac:dyDescent="0.2">
      <c r="C60" s="64">
        <f t="shared" si="0"/>
        <v>0</v>
      </c>
      <c r="D60" s="66"/>
      <c r="E60" s="6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73" t="s">
        <v>161</v>
      </c>
      <c r="C2" s="73"/>
      <c r="D2" s="73"/>
      <c r="E2" s="73"/>
      <c r="F2" s="73"/>
      <c r="G2" s="73"/>
      <c r="H2" s="73"/>
      <c r="I2" s="73"/>
      <c r="J2" s="73"/>
      <c r="K2" s="73"/>
      <c r="L2" s="73" t="s">
        <v>162</v>
      </c>
      <c r="M2" s="73"/>
      <c r="N2" s="73"/>
      <c r="O2" s="73"/>
      <c r="V2" s="74" t="s">
        <v>163</v>
      </c>
      <c r="W2" s="74"/>
      <c r="X2" s="74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76" t="s">
        <v>23</v>
      </c>
      <c r="K1" s="77"/>
      <c r="L1" s="82">
        <f>AV7-1</f>
        <v>-1</v>
      </c>
      <c r="M1" s="83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78" t="s">
        <v>24</v>
      </c>
      <c r="K2" s="79"/>
      <c r="L2" s="80">
        <f>AY11-1</f>
        <v>-1</v>
      </c>
      <c r="M2" s="81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98" t="s">
        <v>21</v>
      </c>
      <c r="C4" s="80"/>
      <c r="D4" s="99"/>
    </row>
    <row r="5" spans="1:20" x14ac:dyDescent="0.2">
      <c r="A5" s="2" t="s">
        <v>3</v>
      </c>
      <c r="B5" s="100">
        <v>1</v>
      </c>
      <c r="C5" s="101"/>
      <c r="D5" s="102"/>
    </row>
    <row r="6" spans="1:20" ht="13.5" thickBot="1" x14ac:dyDescent="0.25">
      <c r="A6" s="3" t="s">
        <v>4</v>
      </c>
      <c r="B6" s="103" t="s">
        <v>6</v>
      </c>
      <c r="C6" s="104"/>
      <c r="D6" s="105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06" t="s">
        <v>22</v>
      </c>
      <c r="B8" s="107"/>
      <c r="D8" s="106" t="s">
        <v>70</v>
      </c>
      <c r="E8" s="107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08" t="s">
        <v>12</v>
      </c>
      <c r="B18" s="109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08" t="s">
        <v>5</v>
      </c>
      <c r="B23" s="109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96" t="s">
        <v>7</v>
      </c>
      <c r="B42" s="97"/>
      <c r="C42" s="86" t="s">
        <v>0</v>
      </c>
      <c r="D42" s="87"/>
      <c r="E42" s="87"/>
      <c r="F42" s="87"/>
      <c r="G42" s="87"/>
      <c r="H42" s="88"/>
      <c r="I42" s="89" t="s">
        <v>13</v>
      </c>
      <c r="J42" s="90"/>
      <c r="L42" s="75" t="s">
        <v>26</v>
      </c>
      <c r="M42" s="75"/>
      <c r="N42" s="75" t="s">
        <v>27</v>
      </c>
      <c r="O42" s="75"/>
      <c r="P42" s="75" t="s">
        <v>28</v>
      </c>
      <c r="Q42" s="75"/>
      <c r="R42" s="75" t="s">
        <v>31</v>
      </c>
      <c r="S42" s="75"/>
      <c r="T42" s="75" t="s">
        <v>33</v>
      </c>
      <c r="U42" s="75"/>
      <c r="V42" s="75" t="s">
        <v>79</v>
      </c>
      <c r="W42" s="75"/>
      <c r="X42" s="75" t="s">
        <v>35</v>
      </c>
      <c r="Y42" s="75"/>
      <c r="Z42" s="75" t="s">
        <v>36</v>
      </c>
      <c r="AA42" s="75"/>
      <c r="AB42" s="75" t="s">
        <v>37</v>
      </c>
      <c r="AC42" s="75"/>
      <c r="AD42" s="75" t="s">
        <v>38</v>
      </c>
      <c r="AE42" s="75"/>
      <c r="AF42" s="75" t="s">
        <v>39</v>
      </c>
      <c r="AG42" s="75"/>
      <c r="AH42" s="75" t="s">
        <v>40</v>
      </c>
      <c r="AI42" s="75"/>
      <c r="AJ42" s="75" t="s">
        <v>41</v>
      </c>
      <c r="AK42" s="75"/>
      <c r="AL42" s="75"/>
      <c r="AM42" s="75"/>
      <c r="AN42" s="75"/>
      <c r="AO42" s="75"/>
      <c r="AP42" s="75"/>
      <c r="AQ42" s="75"/>
      <c r="AR42" s="75"/>
      <c r="AS42" s="75"/>
      <c r="AT42" s="22"/>
    </row>
    <row r="43" spans="1:46" ht="13.5" thickBot="1" x14ac:dyDescent="0.25">
      <c r="A43" s="93"/>
      <c r="B43" s="94"/>
      <c r="C43" s="93" t="s">
        <v>69</v>
      </c>
      <c r="D43" s="94"/>
      <c r="E43" s="95"/>
      <c r="F43" s="93" t="s">
        <v>8</v>
      </c>
      <c r="G43" s="94"/>
      <c r="H43" s="95"/>
      <c r="I43" s="91"/>
      <c r="J43" s="92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84" t="s">
        <v>68</v>
      </c>
      <c r="D44" s="85"/>
      <c r="E44" s="9" t="s">
        <v>11</v>
      </c>
      <c r="F44" s="84" t="s">
        <v>68</v>
      </c>
      <c r="G44" s="85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IPR</vt:lpstr>
      <vt:lpstr>База насосов</vt:lpstr>
      <vt:lpstr>Фонтан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IPR!Pb_cal_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  <vt:lpstr>Фонтан!Месторождение_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2018-10-08T13:13:26Z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