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591" firstSheet="1" activeTab="1"/>
  </bookViews>
  <sheets>
    <sheet name="База насосов" sheetId="104" state="hidden" r:id="rId1"/>
    <sheet name="Упражнение MF 1 " sheetId="118" r:id="rId2"/>
  </sheets>
  <definedNames>
    <definedName name="_xlnm._FilterDatabase" localSheetId="0" hidden="1">'База насосов'!$A$3:$O$1267</definedName>
    <definedName name="betta_gas1_" localSheetId="1">'Упражнение MF 1 '!$J$25</definedName>
    <definedName name="betta_gas2_" localSheetId="1">'Упражнение MF 1 '!$K$25</definedName>
    <definedName name="betta_gas3_" localSheetId="1">'Упражнение MF 1 '!$L$25</definedName>
    <definedName name="Bob_" localSheetId="1">'Упражнение MF 1 '!$C$14</definedName>
    <definedName name="fw_" localSheetId="1">'Упражнение MF 1 '!$C$18</definedName>
    <definedName name="gamma_gas_" localSheetId="1">'Упражнение MF 1 '!$C$9</definedName>
    <definedName name="gamma_oil_" localSheetId="1">'Упражнение MF 1 '!$C$7</definedName>
    <definedName name="gamma_wat_" localSheetId="1">'Упражнение MF 1 '!$C$8</definedName>
    <definedName name="muob_" localSheetId="1">'Упражнение MF 1 '!$C$15</definedName>
    <definedName name="Pb_" localSheetId="1">'Упражнение MF 1 '!$C$12</definedName>
    <definedName name="Q_" localSheetId="1">'Упражнение MF 1 '!$C$17</definedName>
    <definedName name="Rp_" localSheetId="1">'Упражнение MF 1 '!$C$11</definedName>
    <definedName name="Rsb_" localSheetId="1">'Упражнение MF 1 '!$C$10</definedName>
    <definedName name="Tres_" localSheetId="1">'Упражнение MF 1 '!$C$13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6" i="118" l="1"/>
  <c r="D96" i="118"/>
  <c r="C97" i="118"/>
  <c r="D97" i="118"/>
  <c r="C98" i="118"/>
  <c r="C99" i="118"/>
  <c r="C100" i="118"/>
  <c r="C101" i="118"/>
  <c r="C102" i="118"/>
  <c r="C103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D28" i="118" l="1"/>
  <c r="D29" i="118" l="1"/>
  <c r="D98" i="118"/>
  <c r="L26" i="118"/>
  <c r="K26" i="118"/>
  <c r="J26" i="118"/>
  <c r="E13" i="118"/>
  <c r="E12" i="118"/>
  <c r="E11" i="118"/>
  <c r="E10" i="118"/>
  <c r="E9" i="118"/>
  <c r="E7" i="118"/>
  <c r="D30" i="118" l="1"/>
  <c r="D99" i="118"/>
  <c r="D31" i="118" l="1"/>
  <c r="D100" i="118"/>
  <c r="D32" i="118" l="1"/>
  <c r="D101" i="118"/>
  <c r="D33" i="118" l="1"/>
  <c r="D102" i="118"/>
  <c r="D34" i="118" l="1"/>
  <c r="D103" i="118"/>
  <c r="D35" i="118" l="1"/>
  <c r="D104" i="118"/>
  <c r="D36" i="118" l="1"/>
  <c r="D105" i="118"/>
  <c r="D37" i="118" l="1"/>
  <c r="D106" i="118"/>
  <c r="D38" i="118" l="1"/>
  <c r="D107" i="118"/>
  <c r="D39" i="118" l="1"/>
  <c r="D108" i="118"/>
  <c r="D40" i="118" l="1"/>
  <c r="D109" i="118"/>
  <c r="D41" i="118" l="1"/>
  <c r="D110" i="118"/>
  <c r="D42" i="118" l="1"/>
  <c r="D111" i="118"/>
  <c r="D43" i="118" l="1"/>
  <c r="D112" i="118"/>
  <c r="D44" i="118" l="1"/>
  <c r="D113" i="118"/>
  <c r="D45" i="118" l="1"/>
  <c r="D114" i="118"/>
  <c r="D46" i="118" l="1"/>
  <c r="D115" i="118"/>
  <c r="D47" i="118" l="1"/>
  <c r="D116" i="118"/>
  <c r="D48" i="118" l="1"/>
  <c r="D117" i="118"/>
  <c r="D49" i="118" l="1"/>
  <c r="D118" i="118"/>
  <c r="D50" i="118" l="1"/>
  <c r="D119" i="118"/>
  <c r="D51" i="118" l="1"/>
  <c r="D120" i="118"/>
  <c r="D52" i="118" l="1"/>
  <c r="D121" i="118"/>
  <c r="D122" i="118" l="1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<sst xmlns="http://schemas.openxmlformats.org/spreadsheetml/2006/main" count="2597" uniqueCount="163">
  <si>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</si>
  <si>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</si>
  <si>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</si>
  <si>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</si>
  <si>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</si>
  <si>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</si>
  <si>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</si>
  <si>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</si>
  <si>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</si>
  <si>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</si>
  <si>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</si>
  <si>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</si>
  <si>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</si>
  <si>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</si>
  <si>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</si>
  <si>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</si>
  <si>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</si>
  <si>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</si>
  <si>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</si>
  <si>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</si>
  <si>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</si>
  <si>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</si>
  <si>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</si>
  <si>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</si>
  <si>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</si>
  <si>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</si>
  <si>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</si>
  <si>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</si>
  <si>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</si>
  <si>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</si>
  <si>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</si>
  <si>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</si>
  <si>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</si>
  <si>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</si>
  <si>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</si>
  <si>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</si>
  <si>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</si>
  <si>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</si>
  <si>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</si>
  <si>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</si>
  <si>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</si>
  <si>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</si>
  <si>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</si>
  <si>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</si>
  <si>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</si>
  <si>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</si>
  <si>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</si>
  <si>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</si>
  <si>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</si>
  <si>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</si>
  <si>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</si>
  <si>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</si>
  <si>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</si>
  <si>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</si>
  <si>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</si>
  <si>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</si>
  <si>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</si>
  <si>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</si>
  <si>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</si>
  <si>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</si>
  <si>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</si>
  <si>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</si>
  <si>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</si>
  <si>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</si>
  <si>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</si>
  <si>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</si>
  <si>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</si>
  <si>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</si>
  <si>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</si>
  <si>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</si>
  <si>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</si>
  <si>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</si>
  <si>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</si>
  <si>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</si>
  <si>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</si>
  <si>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</si>
  <si>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</si>
  <si>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</si>
  <si>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</si>
  <si>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</si>
  <si>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</si>
  <si>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</si>
  <si>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</si>
  <si>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</si>
  <si>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</si>
  <si>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</si>
  <si>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</si>
  <si>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</si>
  <si>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</si>
  <si>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</si>
  <si>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</si>
  <si>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</si>
  <si>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</si>
  <si>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</si>
  <si>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</si>
  <si>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</si>
  <si>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</si>
  <si>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</si>
  <si>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</si>
  <si>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</si>
  <si>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</si>
  <si>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</si>
  <si>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</si>
  <si>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</si>
  <si>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</si>
  <si>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</si>
  <si>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</si>
  <si>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</si>
  <si>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</si>
  <si>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</si>
  <si>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</si>
  <si>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</si>
  <si>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</si>
  <si>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</si>
  <si>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</si>
  <si>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</si>
  <si>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</si>
  <si>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</si>
  <si>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</si>
  <si>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</si>
  <si>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</si>
  <si>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</si>
  <si>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</si>
  <si>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</si>
  <si>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</si>
  <si>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</si>
  <si>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</si>
  <si>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</si>
  <si>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</si>
  <si>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кг/м3</t>
  </si>
  <si>
    <t>м3/м3</t>
  </si>
  <si>
    <t>м3/т</t>
  </si>
  <si>
    <t>С</t>
  </si>
  <si>
    <t>%</t>
  </si>
  <si>
    <t>T</t>
  </si>
  <si>
    <t>Упражнение PVT.2</t>
  </si>
  <si>
    <t>,</t>
  </si>
  <si>
    <t>м3/сут</t>
  </si>
  <si>
    <t>Упражнения к курсу "Инженерные расчеты в добыче нефти"</t>
  </si>
  <si>
    <t>сП</t>
  </si>
  <si>
    <t>атмa</t>
  </si>
  <si>
    <t>МПа</t>
  </si>
  <si>
    <t>Ф</t>
  </si>
  <si>
    <r>
      <rPr>
        <sz val="12"/>
        <rFont val="Calibri"/>
        <family val="2"/>
        <charset val="204"/>
      </rPr>
      <t>β</t>
    </r>
    <r>
      <rPr>
        <vertAlign val="subscript"/>
        <sz val="12"/>
        <rFont val="Arial Cyr"/>
        <charset val="204"/>
      </rPr>
      <t>gas</t>
    </r>
  </si>
  <si>
    <r>
      <t>Q</t>
    </r>
    <r>
      <rPr>
        <vertAlign val="subscript"/>
        <sz val="12"/>
        <rFont val="Arial Cyr"/>
        <charset val="204"/>
      </rPr>
      <t>mix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</si>
  <si>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</si>
  <si>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Расчет свойств многофазного потока</t>
  </si>
  <si>
    <t>ГФ</t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</si>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</sst>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vertAlign val="subscript"/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quotePrefix="1"/>
    <xf numFmtId="0" fontId="13" fillId="0" borderId="2" xfId="0" applyFont="1" applyBorder="1" applyAlignment="1">
      <alignment horizontal="center"/>
    </xf>
    <xf numFmtId="0" fontId="0" fillId="0" borderId="0" xfId="0" applyFill="1" applyBorder="1" applyAlignment="1">
      <alignment wrapText="1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3" borderId="2" xfId="0" applyFill="1" applyBorder="1"/>
    <xf numFmtId="0" fontId="0" fillId="4" borderId="2" xfId="0" applyFill="1" applyBorder="1"/>
    <xf numFmtId="0" fontId="16" fillId="3" borderId="2" xfId="0" applyFont="1" applyFill="1" applyBorder="1" applyAlignment="1">
      <alignment horizontal="center"/>
    </xf>
    <xf numFmtId="2" fontId="0" fillId="0" borderId="2" xfId="0" applyNumberFormat="1" applyBorder="1"/>
    <xf numFmtId="165" fontId="0" fillId="0" borderId="2" xfId="0" applyNumberFormat="1" applyBorder="1"/>
    <xf numFmtId="0" fontId="19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19" fillId="5" borderId="2" xfId="0" applyFont="1" applyFill="1" applyBorder="1" applyAlignment="1">
      <alignment horizontal="center" wrapText="1"/>
    </xf>
    <xf numFmtId="0" fontId="0" fillId="5" borderId="2" xfId="0" applyFill="1" applyBorder="1"/>
    <xf numFmtId="0" fontId="12" fillId="0" borderId="2" xfId="0" applyFont="1" applyBorder="1" applyAlignment="1">
      <alignment horizontal="right"/>
    </xf>
    <xf numFmtId="1" fontId="12" fillId="0" borderId="2" xfId="0" applyNumberFormat="1" applyFont="1" applyBorder="1" applyAlignment="1">
      <alignment horizontal="right"/>
    </xf>
    <xf numFmtId="0" fontId="22" fillId="5" borderId="2" xfId="0" applyFont="1" applyFill="1" applyBorder="1" applyAlignment="1">
      <alignment horizontal="center"/>
    </xf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</cellXfs>
  <cellStyles count="9">
    <cellStyle name="Iau?iue_AA_1" xfId="1"/>
    <cellStyle name="Normal_Sheet2" xfId="6"/>
    <cellStyle name="Обычный" xfId="0" builtinId="0"/>
    <cellStyle name="Обычный 2" xfId="2"/>
    <cellStyle name="Обычный 3" xfId="3"/>
    <cellStyle name="Обычный 3 2" xfId="4"/>
    <cellStyle name="Обычный 4" xfId="7"/>
    <cellStyle name="Процентный 2" xfId="8"/>
    <cellStyle name="Финансовый 2" xf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'!$E$26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'!$E$27:$E$52</c:f>
              <c:numCache>
                <c:formatCode>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8752"/>
        <c:axId val="42299904"/>
      </c:scatterChart>
      <c:valAx>
        <c:axId val="422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9904"/>
        <c:crosses val="autoZero"/>
        <c:crossBetween val="midCat"/>
      </c:valAx>
      <c:valAx>
        <c:axId val="422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'!$F$26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'!$F$27:$F$52</c:f>
              <c:numCache>
                <c:formatCode>0.00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F8-48C8-A21E-B8B3A6F3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1632"/>
        <c:axId val="42302208"/>
      </c:scatterChart>
      <c:valAx>
        <c:axId val="423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02208"/>
        <c:crosses val="autoZero"/>
        <c:crossBetween val="midCat"/>
      </c:valAx>
      <c:valAx>
        <c:axId val="42302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0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'!$G$26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'!$G$27:$G$52</c:f>
              <c:numCache>
                <c:formatCode>0.00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1344"/>
        <c:axId val="149561920"/>
      </c:scatterChart>
      <c:valAx>
        <c:axId val="14956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61920"/>
        <c:crosses val="autoZero"/>
        <c:crossBetween val="midCat"/>
      </c:valAx>
      <c:valAx>
        <c:axId val="149561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6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  <a:r>
              <a:rPr lang="ru-RU" baseline="0"/>
              <a:t> от  ГФ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'!$J$26</c:f>
              <c:strCache>
                <c:ptCount val="1"/>
                <c:pt idx="0">
                  <c:v>Р при 
βgas 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'!$I$27:$I$52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'!$J$27:$J$52</c:f>
              <c:numCache>
                <c:formatCode>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0"/>
          <c:order val="1"/>
          <c:tx>
            <c:strRef>
              <c:f>'Упражнение MF 1 '!$K$26</c:f>
              <c:strCache>
                <c:ptCount val="1"/>
                <c:pt idx="0">
                  <c:v>Р при 
βgas =0.5</c:v>
                </c:pt>
              </c:strCache>
            </c:strRef>
          </c:tx>
          <c:xVal>
            <c:numRef>
              <c:f>'Упражнение MF 1 '!$I$27:$I$52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'!$K$27:$K$52</c:f>
              <c:numCache>
                <c:formatCode>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C8-45B5-93A3-5401A44BFC90}"/>
            </c:ext>
          </c:extLst>
        </c:ser>
        <c:ser>
          <c:idx val="2"/>
          <c:order val="2"/>
          <c:tx>
            <c:strRef>
              <c:f>'Упражнение MF 1 '!$L$26</c:f>
              <c:strCache>
                <c:ptCount val="1"/>
                <c:pt idx="0">
                  <c:v>Р при 
βgas =0.75</c:v>
                </c:pt>
              </c:strCache>
            </c:strRef>
          </c:tx>
          <c:xVal>
            <c:numRef>
              <c:f>'Упражнение MF 1 '!$I$27:$I$52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'!$L$27:$L$52</c:f>
              <c:numCache>
                <c:formatCode>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C8-45B5-93A3-5401A44B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8256"/>
        <c:axId val="149568832"/>
      </c:scatterChart>
      <c:valAx>
        <c:axId val="1495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ГФ, м3/м3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68832"/>
        <c:crosses val="autoZero"/>
        <c:crossBetween val="midCat"/>
      </c:valAx>
      <c:valAx>
        <c:axId val="1495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</a:t>
                </a:r>
                <a:r>
                  <a:rPr lang="en-US" baseline="0"/>
                  <a:t>  </a:t>
                </a:r>
                <a:r>
                  <a:rPr lang="ru-RU" baseline="0"/>
                  <a:t>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6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'!$F$96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'!$F$97:$F$122</c:f>
              <c:numCache>
                <c:formatCode>0.000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'Упражнение MF 1 '!$G$96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'!$G$97:$G$122</c:f>
              <c:numCache>
                <c:formatCode>0.000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A6-45A4-8142-0F9CFFF1B665}"/>
            </c:ext>
          </c:extLst>
        </c:ser>
        <c:ser>
          <c:idx val="1"/>
          <c:order val="2"/>
          <c:tx>
            <c:strRef>
              <c:f>'Упражнение MF 1 '!$H$96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'!$H$97:$H$122</c:f>
              <c:numCache>
                <c:formatCode>0.000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A6-45A4-8142-0F9CFFF1B665}"/>
            </c:ext>
          </c:extLst>
        </c:ser>
        <c:ser>
          <c:idx val="3"/>
          <c:order val="3"/>
          <c:tx>
            <c:strRef>
              <c:f>'Упражнение MF 1 '!$E$96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'!$E$97:$E$122</c:f>
              <c:numCache>
                <c:formatCode>0.00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A6-45A4-8142-0F9CFFF1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1232"/>
        <c:axId val="181191808"/>
      </c:scatterChart>
      <c:valAx>
        <c:axId val="1811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91808"/>
        <c:crosses val="autoZero"/>
        <c:crossBetween val="midCat"/>
      </c:valAx>
      <c:valAx>
        <c:axId val="181191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52</xdr:row>
      <xdr:rowOff>61894</xdr:rowOff>
    </xdr:from>
    <xdr:to>
      <xdr:col>4</xdr:col>
      <xdr:colOff>552061</xdr:colOff>
      <xdr:row>79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52</xdr:row>
      <xdr:rowOff>69881</xdr:rowOff>
    </xdr:from>
    <xdr:to>
      <xdr:col>10</xdr:col>
      <xdr:colOff>471877</xdr:colOff>
      <xdr:row>79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5</xdr:row>
      <xdr:rowOff>17370</xdr:rowOff>
    </xdr:from>
    <xdr:to>
      <xdr:col>17</xdr:col>
      <xdr:colOff>414618</xdr:colOff>
      <xdr:row>17</xdr:row>
      <xdr:rowOff>64674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57717" y="801782"/>
          <a:ext cx="6929048" cy="27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 от давления и температуры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506186</xdr:colOff>
      <xdr:row>52</xdr:row>
      <xdr:rowOff>59872</xdr:rowOff>
    </xdr:from>
    <xdr:to>
      <xdr:col>17</xdr:col>
      <xdr:colOff>479036</xdr:colOff>
      <xdr:row>79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81</xdr:row>
      <xdr:rowOff>136285</xdr:rowOff>
    </xdr:from>
    <xdr:to>
      <xdr:col>17</xdr:col>
      <xdr:colOff>433745</xdr:colOff>
      <xdr:row>91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12</xdr:col>
      <xdr:colOff>302558</xdr:colOff>
      <xdr:row>19</xdr:row>
      <xdr:rowOff>67235</xdr:rowOff>
    </xdr:from>
    <xdr:to>
      <xdr:col>19</xdr:col>
      <xdr:colOff>150182</xdr:colOff>
      <xdr:row>44</xdr:row>
      <xdr:rowOff>120883</xdr:rowOff>
    </xdr:to>
    <xdr:graphicFrame macro="">
      <xdr:nvGraphicFramePr>
        <xdr:cNvPr id="11" name="Диаграмма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96</xdr:row>
      <xdr:rowOff>0</xdr:rowOff>
    </xdr:from>
    <xdr:to>
      <xdr:col>16</xdr:col>
      <xdr:colOff>577968</xdr:colOff>
      <xdr:row>123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31" t="s">
        <v>1</v>
      </c>
      <c r="C2" s="31"/>
      <c r="D2" s="31"/>
      <c r="E2" s="31"/>
      <c r="F2" s="31"/>
      <c r="G2" s="31"/>
      <c r="H2" s="31"/>
      <c r="I2" s="31"/>
      <c r="J2" s="31"/>
      <c r="K2" s="31"/>
      <c r="L2" s="31" t="s">
        <v>2</v>
      </c>
      <c r="M2" s="31"/>
      <c r="N2" s="31"/>
      <c r="O2" s="31"/>
      <c r="V2" s="32" t="s">
        <v>3</v>
      </c>
      <c r="W2" s="32"/>
      <c r="X2" s="32"/>
    </row>
    <row r="3" spans="2:25" s="4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5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5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5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outlinePr summaryBelow="0"/>
  </sheetPr>
  <dimension ref="A2:L122"/>
  <sheetViews>
    <sheetView tabSelected="1" zoomScale="90" zoomScaleNormal="90" workbookViewId="0">
      <selection activeCell="E97" sqref="E97:H122"/>
    </sheetView>
  </sheetViews>
  <sheetFormatPr defaultRowHeight="12.75" outlineLevelRow="1" x14ac:dyDescent="0.2"/>
  <cols>
    <col min="2" max="2" width="26.285156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2" width="10.140625" customWidth="1"/>
    <col min="22" max="32" width="9.140625" customWidth="1"/>
  </cols>
  <sheetData>
    <row r="2" spans="1:6" x14ac:dyDescent="0.2">
      <c r="A2" s="6" t="s">
        <v>138</v>
      </c>
    </row>
    <row r="3" spans="1:6" x14ac:dyDescent="0.2">
      <c r="B3" t="s">
        <v>146</v>
      </c>
    </row>
    <row r="6" spans="1:6" x14ac:dyDescent="0.2">
      <c r="A6" s="6" t="s">
        <v>128</v>
      </c>
    </row>
    <row r="7" spans="1:6" ht="18" outlineLevel="1" x14ac:dyDescent="0.35">
      <c r="B7" s="23" t="s">
        <v>152</v>
      </c>
      <c r="C7" s="8">
        <v>0.86</v>
      </c>
      <c r="D7" s="27"/>
      <c r="E7" s="28">
        <f>gamma_oil_*1000</f>
        <v>860</v>
      </c>
      <c r="F7" s="30" t="s">
        <v>129</v>
      </c>
    </row>
    <row r="8" spans="1:6" ht="18" outlineLevel="1" x14ac:dyDescent="0.35">
      <c r="B8" s="24" t="s">
        <v>153</v>
      </c>
      <c r="C8" s="8">
        <v>1</v>
      </c>
      <c r="D8" s="27"/>
      <c r="E8" s="28">
        <v>1000</v>
      </c>
      <c r="F8" s="30" t="s">
        <v>129</v>
      </c>
    </row>
    <row r="9" spans="1:6" ht="18" outlineLevel="1" x14ac:dyDescent="0.35">
      <c r="B9" s="24" t="s">
        <v>154</v>
      </c>
      <c r="C9" s="8">
        <v>0.8</v>
      </c>
      <c r="D9" s="27"/>
      <c r="E9" s="28">
        <f>gamma_gas_*1.22</f>
        <v>0.97599999999999998</v>
      </c>
      <c r="F9" s="30" t="s">
        <v>129</v>
      </c>
    </row>
    <row r="10" spans="1:6" ht="18" outlineLevel="1" x14ac:dyDescent="0.35">
      <c r="B10" s="25" t="s">
        <v>155</v>
      </c>
      <c r="C10" s="8">
        <v>80</v>
      </c>
      <c r="D10" s="27" t="s">
        <v>130</v>
      </c>
      <c r="E10" s="29">
        <f>Rsb_/gamma_oil_</f>
        <v>93.023255813953483</v>
      </c>
      <c r="F10" s="30" t="s">
        <v>131</v>
      </c>
    </row>
    <row r="11" spans="1:6" ht="18" outlineLevel="1" x14ac:dyDescent="0.35">
      <c r="B11" s="25" t="s">
        <v>156</v>
      </c>
      <c r="C11" s="8">
        <v>80</v>
      </c>
      <c r="D11" s="27" t="s">
        <v>130</v>
      </c>
      <c r="E11" s="29">
        <f>Rsb_/gamma_oil_</f>
        <v>93.023255813953483</v>
      </c>
      <c r="F11" s="30" t="s">
        <v>131</v>
      </c>
    </row>
    <row r="12" spans="1:6" ht="18" outlineLevel="1" x14ac:dyDescent="0.35">
      <c r="B12" s="24" t="s">
        <v>157</v>
      </c>
      <c r="C12" s="8">
        <v>120</v>
      </c>
      <c r="D12" s="27" t="s">
        <v>140</v>
      </c>
      <c r="E12" s="29">
        <f>Pb_*1.01325</f>
        <v>121.59</v>
      </c>
      <c r="F12" s="30" t="s">
        <v>141</v>
      </c>
    </row>
    <row r="13" spans="1:6" ht="18" outlineLevel="1" x14ac:dyDescent="0.35">
      <c r="B13" s="24" t="s">
        <v>158</v>
      </c>
      <c r="C13" s="8">
        <v>100</v>
      </c>
      <c r="D13" s="27" t="s">
        <v>132</v>
      </c>
      <c r="E13" s="29">
        <f>Tres_*9/5+32</f>
        <v>212</v>
      </c>
      <c r="F13" s="30" t="s">
        <v>142</v>
      </c>
    </row>
    <row r="14" spans="1:6" ht="18" outlineLevel="1" x14ac:dyDescent="0.35">
      <c r="B14" s="25" t="s">
        <v>159</v>
      </c>
      <c r="C14" s="8">
        <v>1.2</v>
      </c>
      <c r="D14" s="27" t="s">
        <v>130</v>
      </c>
      <c r="E14" s="7"/>
      <c r="F14" s="27"/>
    </row>
    <row r="15" spans="1:6" ht="18" outlineLevel="1" x14ac:dyDescent="0.35">
      <c r="B15" s="26" t="s">
        <v>160</v>
      </c>
      <c r="C15" s="8">
        <v>1</v>
      </c>
      <c r="D15" s="27" t="s">
        <v>139</v>
      </c>
      <c r="E15" s="7"/>
      <c r="F15" s="27"/>
    </row>
    <row r="16" spans="1:6" x14ac:dyDescent="0.2">
      <c r="A16" s="6" t="s">
        <v>148</v>
      </c>
    </row>
    <row r="17" spans="1:12" ht="15.75" x14ac:dyDescent="0.3">
      <c r="B17" s="26" t="s">
        <v>161</v>
      </c>
      <c r="C17" s="8">
        <v>50</v>
      </c>
      <c r="D17" s="27" t="s">
        <v>137</v>
      </c>
    </row>
    <row r="18" spans="1:12" ht="15.75" x14ac:dyDescent="0.3">
      <c r="B18" s="26" t="s">
        <v>162</v>
      </c>
      <c r="C18" s="8">
        <v>10</v>
      </c>
      <c r="D18" s="27" t="s">
        <v>133</v>
      </c>
    </row>
    <row r="19" spans="1:12" x14ac:dyDescent="0.2">
      <c r="B19" s="14"/>
    </row>
    <row r="22" spans="1:12" x14ac:dyDescent="0.2">
      <c r="A22" t="s">
        <v>135</v>
      </c>
    </row>
    <row r="23" spans="1:12" outlineLevel="1" x14ac:dyDescent="0.2"/>
    <row r="24" spans="1:12" outlineLevel="1" x14ac:dyDescent="0.2"/>
    <row r="25" spans="1:12" outlineLevel="1" x14ac:dyDescent="0.2">
      <c r="J25" s="9">
        <v>0.25</v>
      </c>
      <c r="K25" s="9">
        <v>0.5</v>
      </c>
      <c r="L25" s="9">
        <v>0.75</v>
      </c>
    </row>
    <row r="26" spans="1:12" ht="32.1" customHeight="1" outlineLevel="1" x14ac:dyDescent="0.35">
      <c r="C26" s="13" t="s">
        <v>0</v>
      </c>
      <c r="D26" s="13" t="s">
        <v>134</v>
      </c>
      <c r="E26" s="13" t="s">
        <v>144</v>
      </c>
      <c r="F26" s="15" t="s">
        <v>143</v>
      </c>
      <c r="G26" s="16" t="s">
        <v>145</v>
      </c>
      <c r="I26" s="13" t="s">
        <v>147</v>
      </c>
      <c r="J26" s="17" t="str">
        <f>"Р при 
βgas ="&amp;betta_gas1_</f>
        <v>Р при 
βgas =0.25</v>
      </c>
      <c r="K26" s="17" t="str">
        <f>"Р при 
βgas ="&amp;betta_gas2_</f>
        <v>Р при 
βgas =0.5</v>
      </c>
      <c r="L26" s="17" t="str">
        <f>"Р при 
βgas ="&amp;betta_gas3_</f>
        <v>Р при 
βgas =0.75</v>
      </c>
    </row>
    <row r="27" spans="1:12" outlineLevel="1" x14ac:dyDescent="0.2">
      <c r="C27" s="8">
        <v>1</v>
      </c>
      <c r="D27" s="8">
        <v>80</v>
      </c>
      <c r="E27" s="10"/>
      <c r="F27" s="11"/>
      <c r="G27" s="11"/>
      <c r="I27" s="8">
        <v>10</v>
      </c>
      <c r="J27" s="10"/>
      <c r="K27" s="10"/>
      <c r="L27" s="10"/>
    </row>
    <row r="28" spans="1:12" outlineLevel="1" x14ac:dyDescent="0.2">
      <c r="C28" s="8">
        <v>5</v>
      </c>
      <c r="D28" s="8">
        <f>D27</f>
        <v>80</v>
      </c>
      <c r="E28" s="10"/>
      <c r="F28" s="11"/>
      <c r="G28" s="11"/>
      <c r="I28" s="8">
        <v>50</v>
      </c>
      <c r="J28" s="10"/>
      <c r="K28" s="10"/>
      <c r="L28" s="10"/>
    </row>
    <row r="29" spans="1:12" outlineLevel="1" x14ac:dyDescent="0.2">
      <c r="C29" s="8">
        <v>10</v>
      </c>
      <c r="D29" s="8">
        <f t="shared" ref="D29:D52" si="0">D28</f>
        <v>80</v>
      </c>
      <c r="E29" s="10"/>
      <c r="F29" s="11"/>
      <c r="G29" s="11"/>
      <c r="I29" s="8">
        <v>100</v>
      </c>
      <c r="J29" s="10"/>
      <c r="K29" s="10"/>
      <c r="L29" s="10"/>
    </row>
    <row r="30" spans="1:12" outlineLevel="1" x14ac:dyDescent="0.2">
      <c r="C30" s="8">
        <v>20</v>
      </c>
      <c r="D30" s="8">
        <f t="shared" si="0"/>
        <v>80</v>
      </c>
      <c r="E30" s="10"/>
      <c r="F30" s="11"/>
      <c r="G30" s="11"/>
      <c r="I30" s="8">
        <v>150</v>
      </c>
      <c r="J30" s="10"/>
      <c r="K30" s="10"/>
      <c r="L30" s="10"/>
    </row>
    <row r="31" spans="1:12" outlineLevel="1" x14ac:dyDescent="0.2">
      <c r="C31" s="8">
        <v>40</v>
      </c>
      <c r="D31" s="8">
        <f t="shared" si="0"/>
        <v>80</v>
      </c>
      <c r="E31" s="10"/>
      <c r="F31" s="11"/>
      <c r="G31" s="11"/>
      <c r="I31" s="8">
        <v>200</v>
      </c>
      <c r="J31" s="10"/>
      <c r="K31" s="10"/>
      <c r="L31" s="10"/>
    </row>
    <row r="32" spans="1:12" outlineLevel="1" x14ac:dyDescent="0.2">
      <c r="C32" s="8">
        <v>60</v>
      </c>
      <c r="D32" s="8">
        <f t="shared" si="0"/>
        <v>80</v>
      </c>
      <c r="E32" s="10"/>
      <c r="F32" s="11"/>
      <c r="G32" s="11"/>
      <c r="I32" s="8">
        <v>250</v>
      </c>
      <c r="J32" s="10"/>
      <c r="K32" s="10"/>
      <c r="L32" s="10"/>
    </row>
    <row r="33" spans="3:12" outlineLevel="1" x14ac:dyDescent="0.2">
      <c r="C33" s="8">
        <v>80</v>
      </c>
      <c r="D33" s="8">
        <f t="shared" si="0"/>
        <v>80</v>
      </c>
      <c r="E33" s="10"/>
      <c r="F33" s="11"/>
      <c r="G33" s="11"/>
      <c r="I33" s="8">
        <v>300</v>
      </c>
      <c r="J33" s="10"/>
      <c r="K33" s="10"/>
      <c r="L33" s="10"/>
    </row>
    <row r="34" spans="3:12" outlineLevel="1" x14ac:dyDescent="0.2">
      <c r="C34" s="8">
        <v>100</v>
      </c>
      <c r="D34" s="8">
        <f t="shared" si="0"/>
        <v>80</v>
      </c>
      <c r="E34" s="10"/>
      <c r="F34" s="11"/>
      <c r="G34" s="11"/>
      <c r="I34" s="8">
        <v>350</v>
      </c>
      <c r="J34" s="10"/>
      <c r="K34" s="10"/>
      <c r="L34" s="10"/>
    </row>
    <row r="35" spans="3:12" outlineLevel="1" x14ac:dyDescent="0.2">
      <c r="C35" s="8">
        <v>120</v>
      </c>
      <c r="D35" s="8">
        <f t="shared" si="0"/>
        <v>80</v>
      </c>
      <c r="E35" s="10"/>
      <c r="F35" s="11"/>
      <c r="G35" s="11"/>
      <c r="I35" s="8">
        <v>400</v>
      </c>
      <c r="J35" s="10"/>
      <c r="K35" s="10"/>
      <c r="L35" s="10"/>
    </row>
    <row r="36" spans="3:12" outlineLevel="1" x14ac:dyDescent="0.2">
      <c r="C36" s="8">
        <v>140</v>
      </c>
      <c r="D36" s="8">
        <f t="shared" si="0"/>
        <v>80</v>
      </c>
      <c r="E36" s="10"/>
      <c r="F36" s="11"/>
      <c r="G36" s="11"/>
      <c r="I36" s="8">
        <v>450</v>
      </c>
      <c r="J36" s="10"/>
      <c r="K36" s="10"/>
      <c r="L36" s="10"/>
    </row>
    <row r="37" spans="3:12" outlineLevel="1" x14ac:dyDescent="0.2">
      <c r="C37" s="8">
        <v>160</v>
      </c>
      <c r="D37" s="8">
        <f t="shared" si="0"/>
        <v>80</v>
      </c>
      <c r="E37" s="10"/>
      <c r="F37" s="11"/>
      <c r="G37" s="11"/>
      <c r="I37" s="8">
        <v>500</v>
      </c>
      <c r="J37" s="10"/>
      <c r="K37" s="10"/>
      <c r="L37" s="10"/>
    </row>
    <row r="38" spans="3:12" outlineLevel="1" x14ac:dyDescent="0.2">
      <c r="C38" s="8">
        <v>180</v>
      </c>
      <c r="D38" s="8">
        <f t="shared" si="0"/>
        <v>80</v>
      </c>
      <c r="E38" s="10"/>
      <c r="F38" s="11"/>
      <c r="G38" s="11"/>
      <c r="I38" s="8">
        <v>550</v>
      </c>
      <c r="J38" s="10"/>
      <c r="K38" s="10"/>
      <c r="L38" s="10"/>
    </row>
    <row r="39" spans="3:12" outlineLevel="1" x14ac:dyDescent="0.2">
      <c r="C39" s="8">
        <v>200</v>
      </c>
      <c r="D39" s="8">
        <f t="shared" si="0"/>
        <v>80</v>
      </c>
      <c r="E39" s="10"/>
      <c r="F39" s="11"/>
      <c r="G39" s="11"/>
      <c r="I39" s="8">
        <v>600</v>
      </c>
      <c r="J39" s="10"/>
      <c r="K39" s="10"/>
      <c r="L39" s="10"/>
    </row>
    <row r="40" spans="3:12" outlineLevel="1" x14ac:dyDescent="0.2">
      <c r="C40" s="8">
        <v>220</v>
      </c>
      <c r="D40" s="8">
        <f t="shared" si="0"/>
        <v>80</v>
      </c>
      <c r="E40" s="10"/>
      <c r="F40" s="11"/>
      <c r="G40" s="11"/>
      <c r="I40" s="8">
        <v>650</v>
      </c>
      <c r="J40" s="10"/>
      <c r="K40" s="10"/>
      <c r="L40" s="10"/>
    </row>
    <row r="41" spans="3:12" outlineLevel="1" x14ac:dyDescent="0.2">
      <c r="C41" s="8">
        <v>240</v>
      </c>
      <c r="D41" s="8">
        <f t="shared" si="0"/>
        <v>80</v>
      </c>
      <c r="E41" s="10"/>
      <c r="F41" s="11"/>
      <c r="G41" s="11"/>
      <c r="I41" s="8">
        <v>700</v>
      </c>
      <c r="J41" s="10"/>
      <c r="K41" s="10"/>
      <c r="L41" s="10"/>
    </row>
    <row r="42" spans="3:12" outlineLevel="1" x14ac:dyDescent="0.2">
      <c r="C42" s="8">
        <v>260</v>
      </c>
      <c r="D42" s="8">
        <f t="shared" si="0"/>
        <v>80</v>
      </c>
      <c r="E42" s="10"/>
      <c r="F42" s="11"/>
      <c r="G42" s="11"/>
      <c r="I42" s="8">
        <v>750</v>
      </c>
      <c r="J42" s="10"/>
      <c r="K42" s="10"/>
      <c r="L42" s="10"/>
    </row>
    <row r="43" spans="3:12" outlineLevel="1" x14ac:dyDescent="0.2">
      <c r="C43" s="8">
        <v>280</v>
      </c>
      <c r="D43" s="8">
        <f t="shared" si="0"/>
        <v>80</v>
      </c>
      <c r="E43" s="10"/>
      <c r="F43" s="11"/>
      <c r="G43" s="11"/>
      <c r="I43" s="8">
        <v>800</v>
      </c>
      <c r="J43" s="10"/>
      <c r="K43" s="10"/>
      <c r="L43" s="10"/>
    </row>
    <row r="44" spans="3:12" outlineLevel="1" x14ac:dyDescent="0.2">
      <c r="C44" s="8">
        <v>300</v>
      </c>
      <c r="D44" s="8">
        <f t="shared" si="0"/>
        <v>80</v>
      </c>
      <c r="E44" s="10"/>
      <c r="F44" s="11"/>
      <c r="G44" s="11"/>
      <c r="I44" s="8">
        <v>850</v>
      </c>
      <c r="J44" s="10"/>
      <c r="K44" s="10"/>
      <c r="L44" s="10"/>
    </row>
    <row r="45" spans="3:12" outlineLevel="1" x14ac:dyDescent="0.2">
      <c r="C45" s="8">
        <v>320</v>
      </c>
      <c r="D45" s="8">
        <f t="shared" si="0"/>
        <v>80</v>
      </c>
      <c r="E45" s="10"/>
      <c r="F45" s="11"/>
      <c r="G45" s="11"/>
      <c r="I45" s="8">
        <v>900</v>
      </c>
      <c r="J45" s="10"/>
      <c r="K45" s="10"/>
      <c r="L45" s="10"/>
    </row>
    <row r="46" spans="3:12" outlineLevel="1" x14ac:dyDescent="0.2">
      <c r="C46" s="8">
        <v>340</v>
      </c>
      <c r="D46" s="8">
        <f t="shared" si="0"/>
        <v>80</v>
      </c>
      <c r="E46" s="10"/>
      <c r="F46" s="11"/>
      <c r="G46" s="11"/>
      <c r="I46" s="8">
        <v>950</v>
      </c>
      <c r="J46" s="10"/>
      <c r="K46" s="10"/>
      <c r="L46" s="10"/>
    </row>
    <row r="47" spans="3:12" outlineLevel="1" x14ac:dyDescent="0.2">
      <c r="C47" s="8">
        <v>360</v>
      </c>
      <c r="D47" s="8">
        <f t="shared" si="0"/>
        <v>80</v>
      </c>
      <c r="E47" s="10"/>
      <c r="F47" s="11"/>
      <c r="G47" s="11"/>
      <c r="I47" s="8">
        <v>1000</v>
      </c>
      <c r="J47" s="10"/>
      <c r="K47" s="10"/>
      <c r="L47" s="10"/>
    </row>
    <row r="48" spans="3:12" outlineLevel="1" x14ac:dyDescent="0.2">
      <c r="C48" s="8">
        <v>380</v>
      </c>
      <c r="D48" s="8">
        <f t="shared" si="0"/>
        <v>80</v>
      </c>
      <c r="E48" s="10"/>
      <c r="F48" s="11"/>
      <c r="G48" s="11"/>
      <c r="I48" s="8">
        <v>1050</v>
      </c>
      <c r="J48" s="10"/>
      <c r="K48" s="10"/>
      <c r="L48" s="10"/>
    </row>
    <row r="49" spans="3:12" outlineLevel="1" x14ac:dyDescent="0.2">
      <c r="C49" s="8">
        <v>400</v>
      </c>
      <c r="D49" s="8">
        <f t="shared" si="0"/>
        <v>80</v>
      </c>
      <c r="E49" s="10"/>
      <c r="F49" s="11"/>
      <c r="G49" s="11"/>
      <c r="I49" s="8">
        <v>1100</v>
      </c>
      <c r="J49" s="10"/>
      <c r="K49" s="10"/>
      <c r="L49" s="10"/>
    </row>
    <row r="50" spans="3:12" outlineLevel="1" x14ac:dyDescent="0.2">
      <c r="C50" s="8">
        <v>420</v>
      </c>
      <c r="D50" s="8">
        <f t="shared" si="0"/>
        <v>80</v>
      </c>
      <c r="E50" s="10"/>
      <c r="F50" s="11"/>
      <c r="G50" s="11"/>
      <c r="I50" s="8">
        <v>1150</v>
      </c>
      <c r="J50" s="10"/>
      <c r="K50" s="10"/>
      <c r="L50" s="10"/>
    </row>
    <row r="51" spans="3:12" outlineLevel="1" x14ac:dyDescent="0.2">
      <c r="C51" s="8">
        <v>440</v>
      </c>
      <c r="D51" s="8">
        <f t="shared" si="0"/>
        <v>80</v>
      </c>
      <c r="E51" s="10"/>
      <c r="F51" s="11"/>
      <c r="G51" s="11"/>
      <c r="I51" s="8">
        <v>1200</v>
      </c>
      <c r="J51" s="10"/>
      <c r="K51" s="10"/>
      <c r="L51" s="10"/>
    </row>
    <row r="52" spans="3:12" outlineLevel="1" x14ac:dyDescent="0.2">
      <c r="C52" s="8">
        <v>460</v>
      </c>
      <c r="D52" s="8">
        <f t="shared" si="0"/>
        <v>80</v>
      </c>
      <c r="E52" s="10"/>
      <c r="F52" s="11"/>
      <c r="G52" s="11"/>
      <c r="I52" s="8">
        <v>1250</v>
      </c>
      <c r="J52" s="10"/>
      <c r="K52" s="10"/>
      <c r="L52" s="10"/>
    </row>
    <row r="53" spans="3:12" outlineLevel="1" x14ac:dyDescent="0.2"/>
    <row r="96" spans="3:8" ht="18.75" x14ac:dyDescent="0.35">
      <c r="C96" s="18" t="str">
        <f t="shared" ref="C96:D105" si="1">C26</f>
        <v>P</v>
      </c>
      <c r="D96" s="18" t="str">
        <f t="shared" si="1"/>
        <v>T</v>
      </c>
      <c r="E96" s="20" t="s">
        <v>145</v>
      </c>
      <c r="F96" s="20" t="s">
        <v>149</v>
      </c>
      <c r="G96" s="20" t="s">
        <v>151</v>
      </c>
      <c r="H96" s="20" t="s">
        <v>150</v>
      </c>
    </row>
    <row r="97" spans="3:11" x14ac:dyDescent="0.2">
      <c r="C97" s="19">
        <f t="shared" si="1"/>
        <v>1</v>
      </c>
      <c r="D97" s="19">
        <f t="shared" si="1"/>
        <v>80</v>
      </c>
      <c r="E97" s="21"/>
      <c r="F97" s="22"/>
      <c r="G97" s="22"/>
      <c r="H97" s="22"/>
    </row>
    <row r="98" spans="3:11" x14ac:dyDescent="0.2">
      <c r="C98" s="19">
        <f t="shared" si="1"/>
        <v>5</v>
      </c>
      <c r="D98" s="19">
        <f t="shared" si="1"/>
        <v>80</v>
      </c>
      <c r="E98" s="21"/>
      <c r="F98" s="22"/>
      <c r="G98" s="22"/>
      <c r="H98" s="22"/>
    </row>
    <row r="99" spans="3:11" x14ac:dyDescent="0.2">
      <c r="C99" s="19">
        <f t="shared" si="1"/>
        <v>10</v>
      </c>
      <c r="D99" s="19">
        <f t="shared" si="1"/>
        <v>80</v>
      </c>
      <c r="E99" s="21"/>
      <c r="F99" s="22"/>
      <c r="G99" s="22"/>
      <c r="H99" s="22"/>
    </row>
    <row r="100" spans="3:11" x14ac:dyDescent="0.2">
      <c r="C100" s="19">
        <f t="shared" si="1"/>
        <v>20</v>
      </c>
      <c r="D100" s="19">
        <f t="shared" si="1"/>
        <v>80</v>
      </c>
      <c r="E100" s="21"/>
      <c r="F100" s="22"/>
      <c r="G100" s="22"/>
      <c r="H100" s="22"/>
    </row>
    <row r="101" spans="3:11" x14ac:dyDescent="0.2">
      <c r="C101" s="19">
        <f t="shared" si="1"/>
        <v>40</v>
      </c>
      <c r="D101" s="19">
        <f t="shared" si="1"/>
        <v>80</v>
      </c>
      <c r="E101" s="21"/>
      <c r="F101" s="22"/>
      <c r="G101" s="22"/>
      <c r="H101" s="22"/>
    </row>
    <row r="102" spans="3:11" x14ac:dyDescent="0.2">
      <c r="C102" s="19">
        <f t="shared" si="1"/>
        <v>60</v>
      </c>
      <c r="D102" s="19">
        <f t="shared" si="1"/>
        <v>80</v>
      </c>
      <c r="E102" s="21"/>
      <c r="F102" s="22"/>
      <c r="G102" s="22"/>
      <c r="H102" s="22"/>
    </row>
    <row r="103" spans="3:11" x14ac:dyDescent="0.2">
      <c r="C103" s="19">
        <f t="shared" si="1"/>
        <v>80</v>
      </c>
      <c r="D103" s="19">
        <f t="shared" si="1"/>
        <v>80</v>
      </c>
      <c r="E103" s="21"/>
      <c r="F103" s="22"/>
      <c r="G103" s="22"/>
      <c r="H103" s="22"/>
    </row>
    <row r="104" spans="3:11" x14ac:dyDescent="0.2">
      <c r="C104" s="19">
        <f t="shared" si="1"/>
        <v>100</v>
      </c>
      <c r="D104" s="19">
        <f t="shared" si="1"/>
        <v>80</v>
      </c>
      <c r="E104" s="21"/>
      <c r="F104" s="22"/>
      <c r="G104" s="22"/>
      <c r="H104" s="22"/>
    </row>
    <row r="105" spans="3:11" x14ac:dyDescent="0.2">
      <c r="C105" s="19">
        <f t="shared" si="1"/>
        <v>120</v>
      </c>
      <c r="D105" s="19">
        <f t="shared" si="1"/>
        <v>80</v>
      </c>
      <c r="E105" s="21"/>
      <c r="F105" s="22"/>
      <c r="G105" s="22"/>
      <c r="H105" s="22"/>
    </row>
    <row r="106" spans="3:11" x14ac:dyDescent="0.2">
      <c r="C106" s="19">
        <f t="shared" ref="C106:D115" si="2">C36</f>
        <v>140</v>
      </c>
      <c r="D106" s="19">
        <f t="shared" si="2"/>
        <v>80</v>
      </c>
      <c r="E106" s="21"/>
      <c r="F106" s="22"/>
      <c r="G106" s="22"/>
      <c r="H106" s="22"/>
    </row>
    <row r="107" spans="3:11" x14ac:dyDescent="0.2">
      <c r="C107" s="19">
        <f t="shared" si="2"/>
        <v>160</v>
      </c>
      <c r="D107" s="19">
        <f t="shared" si="2"/>
        <v>80</v>
      </c>
      <c r="E107" s="21"/>
      <c r="F107" s="22"/>
      <c r="G107" s="22"/>
      <c r="H107" s="22"/>
    </row>
    <row r="108" spans="3:11" x14ac:dyDescent="0.2">
      <c r="C108" s="19">
        <f t="shared" si="2"/>
        <v>180</v>
      </c>
      <c r="D108" s="19">
        <f t="shared" si="2"/>
        <v>80</v>
      </c>
      <c r="E108" s="21"/>
      <c r="F108" s="22"/>
      <c r="G108" s="22"/>
      <c r="H108" s="22"/>
    </row>
    <row r="109" spans="3:11" x14ac:dyDescent="0.2">
      <c r="C109" s="19">
        <f t="shared" si="2"/>
        <v>200</v>
      </c>
      <c r="D109" s="19">
        <f t="shared" si="2"/>
        <v>80</v>
      </c>
      <c r="E109" s="21"/>
      <c r="F109" s="22"/>
      <c r="G109" s="22"/>
      <c r="H109" s="22"/>
    </row>
    <row r="110" spans="3:11" x14ac:dyDescent="0.2">
      <c r="C110" s="19">
        <f t="shared" si="2"/>
        <v>220</v>
      </c>
      <c r="D110" s="19">
        <f t="shared" si="2"/>
        <v>80</v>
      </c>
      <c r="E110" s="21"/>
      <c r="F110" s="22"/>
      <c r="G110" s="22"/>
      <c r="H110" s="22"/>
    </row>
    <row r="111" spans="3:11" x14ac:dyDescent="0.2">
      <c r="C111" s="19">
        <f t="shared" si="2"/>
        <v>240</v>
      </c>
      <c r="D111" s="19">
        <f t="shared" si="2"/>
        <v>80</v>
      </c>
      <c r="E111" s="21"/>
      <c r="F111" s="22"/>
      <c r="G111" s="22"/>
      <c r="H111" s="22"/>
      <c r="K111" t="s">
        <v>136</v>
      </c>
    </row>
    <row r="112" spans="3:11" x14ac:dyDescent="0.2">
      <c r="C112" s="19">
        <f t="shared" si="2"/>
        <v>260</v>
      </c>
      <c r="D112" s="19">
        <f t="shared" si="2"/>
        <v>80</v>
      </c>
      <c r="E112" s="21"/>
      <c r="F112" s="22"/>
      <c r="G112" s="22"/>
      <c r="H112" s="22"/>
    </row>
    <row r="113" spans="3:11" x14ac:dyDescent="0.2">
      <c r="C113" s="19">
        <f t="shared" si="2"/>
        <v>280</v>
      </c>
      <c r="D113" s="19">
        <f t="shared" si="2"/>
        <v>80</v>
      </c>
      <c r="E113" s="21"/>
      <c r="F113" s="22"/>
      <c r="G113" s="22"/>
      <c r="H113" s="22"/>
    </row>
    <row r="114" spans="3:11" x14ac:dyDescent="0.2">
      <c r="C114" s="19">
        <f t="shared" si="2"/>
        <v>300</v>
      </c>
      <c r="D114" s="19">
        <f t="shared" si="2"/>
        <v>80</v>
      </c>
      <c r="E114" s="21"/>
      <c r="F114" s="22"/>
      <c r="G114" s="22"/>
      <c r="H114" s="22"/>
    </row>
    <row r="115" spans="3:11" x14ac:dyDescent="0.2">
      <c r="C115" s="19">
        <f t="shared" si="2"/>
        <v>320</v>
      </c>
      <c r="D115" s="19">
        <f t="shared" si="2"/>
        <v>80</v>
      </c>
      <c r="E115" s="21"/>
      <c r="F115" s="22"/>
      <c r="G115" s="22"/>
      <c r="H115" s="22"/>
    </row>
    <row r="116" spans="3:11" x14ac:dyDescent="0.2">
      <c r="C116" s="19">
        <f t="shared" ref="C116:D122" si="3">C46</f>
        <v>340</v>
      </c>
      <c r="D116" s="19">
        <f t="shared" si="3"/>
        <v>80</v>
      </c>
      <c r="E116" s="21"/>
      <c r="F116" s="22"/>
      <c r="G116" s="22"/>
      <c r="H116" s="22"/>
    </row>
    <row r="117" spans="3:11" x14ac:dyDescent="0.2">
      <c r="C117" s="19">
        <f t="shared" si="3"/>
        <v>360</v>
      </c>
      <c r="D117" s="19">
        <f t="shared" si="3"/>
        <v>80</v>
      </c>
      <c r="E117" s="21"/>
      <c r="F117" s="22"/>
      <c r="G117" s="22"/>
      <c r="H117" s="22"/>
    </row>
    <row r="118" spans="3:11" x14ac:dyDescent="0.2">
      <c r="C118" s="19">
        <f t="shared" si="3"/>
        <v>380</v>
      </c>
      <c r="D118" s="19">
        <f t="shared" si="3"/>
        <v>80</v>
      </c>
      <c r="E118" s="21"/>
      <c r="F118" s="22"/>
      <c r="G118" s="22"/>
      <c r="H118" s="22"/>
    </row>
    <row r="119" spans="3:11" x14ac:dyDescent="0.2">
      <c r="C119" s="19">
        <f t="shared" si="3"/>
        <v>400</v>
      </c>
      <c r="D119" s="19">
        <f t="shared" si="3"/>
        <v>80</v>
      </c>
      <c r="E119" s="21"/>
      <c r="F119" s="22"/>
      <c r="G119" s="22"/>
      <c r="H119" s="22"/>
    </row>
    <row r="120" spans="3:11" x14ac:dyDescent="0.2">
      <c r="C120" s="19">
        <f t="shared" si="3"/>
        <v>420</v>
      </c>
      <c r="D120" s="19">
        <f t="shared" si="3"/>
        <v>80</v>
      </c>
      <c r="E120" s="21"/>
      <c r="F120" s="22"/>
      <c r="G120" s="22"/>
      <c r="H120" s="22"/>
    </row>
    <row r="121" spans="3:11" x14ac:dyDescent="0.2">
      <c r="C121" s="19">
        <f t="shared" si="3"/>
        <v>440</v>
      </c>
      <c r="D121" s="19">
        <f t="shared" si="3"/>
        <v>80</v>
      </c>
      <c r="E121" s="21"/>
      <c r="F121" s="22"/>
      <c r="G121" s="22"/>
      <c r="H121" s="22"/>
    </row>
    <row r="122" spans="3:11" x14ac:dyDescent="0.2">
      <c r="C122" s="19">
        <f t="shared" si="3"/>
        <v>460</v>
      </c>
      <c r="D122" s="19">
        <f t="shared" si="3"/>
        <v>80</v>
      </c>
      <c r="E122" s="21"/>
      <c r="F122" s="22"/>
      <c r="G122" s="22"/>
      <c r="H122" s="22"/>
      <c r="K122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</vt:i4>
      </vt:variant>
    </vt:vector>
  </HeadingPairs>
  <TitlesOfParts>
    <vt:vector size="16" baseType="lpstr">
      <vt:lpstr>База насосов</vt:lpstr>
      <vt:lpstr>Упражнение MF 1 </vt:lpstr>
      <vt:lpstr>'Упражнение MF 1 '!betta_gas1_</vt:lpstr>
      <vt:lpstr>'Упражнение MF 1 '!betta_gas2_</vt:lpstr>
      <vt:lpstr>'Упражнение MF 1 '!betta_gas3_</vt:lpstr>
      <vt:lpstr>'Упражнение MF 1 '!Bob_</vt:lpstr>
      <vt:lpstr>'Упражнение MF 1 '!fw_</vt:lpstr>
      <vt:lpstr>'Упражнение MF 1 '!gamma_gas_</vt:lpstr>
      <vt:lpstr>'Упражнение MF 1 '!gamma_oil_</vt:lpstr>
      <vt:lpstr>'Упражнение MF 1 '!gamma_wat_</vt:lpstr>
      <vt:lpstr>'Упражнение MF 1 '!muob_</vt:lpstr>
      <vt:lpstr>'Упражнение MF 1 '!Pb_</vt:lpstr>
      <vt:lpstr>'Упражнение MF 1 '!Q_</vt:lpstr>
      <vt:lpstr>'Упражнение MF 1 '!Rp_</vt:lpstr>
      <vt:lpstr>'Упражнение MF 1 '!Rsb_</vt:lpstr>
      <vt:lpstr>'Упражнение MF 1 '!Tres_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2018-10-08T11:57:46Z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