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Separato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Separator!$C$13</definedName>
    <definedName name="Dcas_" localSheetId="0">Separator!$C$19</definedName>
    <definedName name="Dintake_" localSheetId="0">Separator!$C$22</definedName>
    <definedName name="Dtub_" localSheetId="0">Separator!$C$21</definedName>
    <definedName name="Dtub_out_" localSheetId="0">Separator!$C$20</definedName>
    <definedName name="Freq_" localSheetId="0">Separator!$C$33</definedName>
    <definedName name="gamma_gas_" localSheetId="0">Separator!$C$8</definedName>
    <definedName name="gamma_oil_" localSheetId="0">Separator!$C$7</definedName>
    <definedName name="gamma_wat_">Separator!$C$6</definedName>
    <definedName name="Head_ESP_" localSheetId="0">Separator!$C$32</definedName>
    <definedName name="Hmes_" localSheetId="0">Separator!$C$17</definedName>
    <definedName name="Hpump_" localSheetId="0">Separator!$C$18</definedName>
    <definedName name="KsepGasSep_" localSheetId="0">Separator!$C$38</definedName>
    <definedName name="N_" localSheetId="0">Separator!$C$44</definedName>
    <definedName name="NumStage_" localSheetId="0">Separator!$C$37</definedName>
    <definedName name="Pb_" localSheetId="0">Separator!$C$11</definedName>
    <definedName name="Pbuf_" localSheetId="0">Separator!$C$23</definedName>
    <definedName name="Pdis_" localSheetId="0">Separator!$C$28</definedName>
    <definedName name="PI_" localSheetId="0">Separator!$C$41</definedName>
    <definedName name="Pintake_" localSheetId="0">Separator!$C$24</definedName>
    <definedName name="Pres_" localSheetId="0">Separator!$C$40</definedName>
    <definedName name="PumpID_" localSheetId="0">Separator!$C$34</definedName>
    <definedName name="Pwf_" localSheetId="0">Separator!$C$26</definedName>
    <definedName name="Q_" localSheetId="0">Separator!$C$27</definedName>
    <definedName name="Q_ESP_" localSheetId="0">Separator!$C$31</definedName>
    <definedName name="Qmax" localSheetId="0">Separator!$C$36</definedName>
    <definedName name="Rp_" localSheetId="0">Separator!$C$10</definedName>
    <definedName name="Rsb_" localSheetId="0">Separator!$C$9</definedName>
    <definedName name="Tgrad" localSheetId="0">Separator!$C$42</definedName>
    <definedName name="Tintake_" localSheetId="0">Separator!$C$25</definedName>
    <definedName name="Tres_" localSheetId="0">Separator!$C$12</definedName>
    <definedName name="wc_" localSheetId="0">Separator!$C$14</definedName>
    <definedName name="Месторождение_" localSheetId="2">Фонтан!$B$4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10" l="1"/>
  <c r="E14" i="110"/>
  <c r="E12" i="110"/>
  <c r="E11" i="110"/>
  <c r="F52" i="110" l="1"/>
  <c r="C34" i="110"/>
  <c r="C36" i="110"/>
  <c r="C37" i="110"/>
  <c r="E52" i="110" l="1"/>
  <c r="E10" i="110"/>
  <c r="E9" i="110"/>
  <c r="E8" i="110"/>
  <c r="E7" i="110"/>
  <c r="C35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<sst xmlns="http://schemas.openxmlformats.org/spreadsheetml/2006/main" count="2822" uniqueCount="349">
  <si>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</si>
  <si>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</si>
  <si>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</si>
  <si>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</si>
  <si>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</si>
  <si>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</si>
  <si>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</si>
  <si>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</si>
  <si>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</si>
  <si>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</si>
  <si>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</si>
  <si>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</si>
  <si>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</si>
  <si>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</si>
  <si>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</si>
  <si>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</si>
  <si>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</si>
  <si>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</si>
  <si>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</si>
  <si>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</si>
  <si>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</si>
  <si>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</si>
  <si>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</si>
  <si>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</si>
  <si>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</si>
  <si>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</si>
  <si>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</si>
  <si>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</si>
  <si>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</si>
  <si>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</si>
  <si>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</si>
  <si>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</si>
  <si>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</si>
  <si>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</si>
  <si>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</si>
  <si>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</si>
  <si>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</si>
  <si>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</si>
  <si>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</si>
  <si>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</si>
  <si>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</si>
  <si>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</si>
  <si>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</si>
  <si>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</si>
  <si>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</si>
  <si>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</si>
  <si>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</si>
  <si>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</si>
  <si>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</si>
  <si>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</si>
  <si>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</si>
  <si>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</si>
  <si>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</si>
  <si>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</si>
  <si>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</si>
  <si>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</si>
  <si>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</si>
  <si>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</si>
  <si>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</si>
  <si>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</si>
  <si>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</si>
  <si>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</si>
  <si>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</si>
  <si>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</si>
  <si>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</si>
  <si>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</si>
  <si>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</si>
  <si>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</si>
  <si>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</si>
  <si>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</si>
  <si>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</si>
  <si>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</si>
  <si>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</si>
  <si>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</si>
  <si>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</si>
  <si>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</si>
  <si>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</si>
  <si>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</si>
  <si>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</si>
  <si>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</si>
  <si>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</si>
  <si>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</si>
  <si>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</si>
  <si>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</si>
  <si>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</si>
  <si>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</si>
  <si>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</si>
  <si>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</si>
  <si>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</si>
  <si>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</si>
  <si>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</si>
  <si>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</si>
  <si>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</si>
  <si>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</si>
  <si>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</si>
  <si>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</si>
  <si>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</si>
  <si>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</si>
  <si>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</si>
  <si>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</si>
  <si>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</si>
  <si>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</si>
  <si>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</si>
  <si>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</si>
  <si>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</si>
  <si>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</si>
  <si>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</si>
  <si>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</si>
  <si>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</si>
  <si>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</si>
  <si>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</si>
  <si>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</si>
  <si>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</si>
  <si>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</si>
  <si>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</si>
  <si>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</si>
  <si>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</si>
  <si>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</si>
  <si>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</si>
  <si>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</si>
  <si>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</si>
  <si>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</si>
  <si>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</si>
  <si>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</si>
  <si>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</si>
  <si>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</si>
  <si>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</si>
  <si>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</si>
  <si>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</si>
  <si>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</si>
  <si>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</si>
  <si>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</si>
  <si>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</si>
  <si>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</si>
  <si>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</si>
  <si>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</si>
  <si>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</si>
  <si>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</si>
  <si>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</si>
  <si>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</si>
  <si>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</si>
  <si>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</si>
  <si>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</si>
  <si>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</si>
  <si>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</si>
  <si>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</si>
  <si>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</si>
  <si>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</si>
  <si>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</si>
  <si>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</si>
  <si>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</si>
  <si>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</si>
  <si>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</si>
  <si>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</si>
  <si>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</si>
  <si>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</si>
  <si>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</si>
  <si>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</si>
  <si>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</si>
  <si>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</si>
  <si>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</si>
  <si>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</si>
  <si>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</si>
  <si>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</si>
  <si>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</si>
  <si>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</si>
  <si>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</si>
  <si>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</si>
  <si>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</si>
  <si>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</si>
  <si>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</si>
  <si>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</si>
  <si>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</si>
  <si>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</si>
  <si>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</si>
  <si>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</si>
  <si>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</si>
  <si>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</si>
  <si>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</si>
  <si>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</si>
  <si>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</si>
  <si>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</si>
  <si>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</si>
  <si>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</si>
  <si>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</si>
  <si>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</si>
  <si>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</si>
  <si>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</si>
  <si>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</si>
  <si>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</si>
  <si>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</si>
  <si>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</si>
  <si>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</si>
  <si>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</si>
  <si>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</si>
  <si>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</si>
  <si>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</si>
  <si>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</si>
  <si>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</si>
  <si>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</si>
  <si>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</si>
  <si>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</si>
  <si>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</si>
  <si>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</si>
  <si>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</si>
  <si>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</si>
  <si>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</si>
  <si>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</si>
  <si>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</si>
  <si>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</si>
  <si>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</si>
  <si>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</si>
  <si>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</si>
  <si>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</si>
  <si>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</si>
  <si>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</si>
  <si>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</si>
  <si>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</si>
  <si>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</si>
  <si>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</si>
  <si>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</si>
  <si>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</si>
  <si>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</si>
  <si>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</si>
  <si>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</si>
  <si>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</si>
  <si>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</si>
  <si>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</si>
  <si>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</si>
  <si>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</si>
  <si>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</si>
  <si>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</si>
  <si>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</si>
  <si>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</si>
  <si>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</si>
  <si>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</si>
  <si>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</si>
  <si>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</si>
  <si>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</si>
  <si>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</si>
  <si>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</si>
  <si>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</si>
  <si>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</si>
  <si>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</si>
  <si>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</si>
  <si>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</si>
  <si>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</si>
  <si>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</si>
  <si>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</si>
  <si>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</si>
  <si>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</si>
  <si>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</si>
  <si>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</si>
  <si>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</si>
  <si>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</si>
  <si>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</si>
  <si>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</si>
  <si>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</si>
  <si>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</si>
  <si>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</si>
  <si>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</si>
  <si>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</si>
  <si>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</si>
  <si>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</si>
  <si>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</si>
  <si>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</si>
  <si>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</si>
  <si>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</si>
  <si>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</si>
  <si>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</si>
  <si>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</si>
  <si>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</si>
  <si>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</si>
  <si>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</si>
  <si>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</si>
  <si>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</si>
  <si>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</si>
  <si>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</si>
  <si>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</si>
  <si>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</si>
  <si>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</si>
  <si>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</si>
  <si>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</si>
  <si>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</si>
  <si>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</si>
  <si>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</si>
  <si>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</si>
  <si>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</si>
  <si>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</si>
  <si>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</si>
  <si>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</si>
  <si>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</si>
  <si>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</si>
  <si>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</si>
  <si>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</si>
  <si>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</si>
  <si>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</si>
  <si>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</si>
  <si>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</si>
  <si>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</si>
  <si>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</si>
  <si>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</si>
  <si>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</si>
  <si>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</si>
  <si>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</si>
  <si>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</si>
  <si>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</si>
  <si>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ЭЦН</t>
  </si>
  <si>
    <t>Пласт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</si>
  <si>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</si>
  <si>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</si>
  <si>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</si>
  <si>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</si>
  <si>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</si>
  <si>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</si>
  <si>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</si>
  <si>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</si>
  <si>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</si>
  <si>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</si>
  <si>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</si>
  <si>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</si>
  <si>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</si>
  <si>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t>МПа</t>
  </si>
  <si>
    <t>Ф</t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</si>
  <si>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</si>
  <si>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pump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</si>
  <si>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</si>
  <si>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</si>
  <si>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r>
      <t>D</t>
    </r>
    <r>
      <rPr>
        <vertAlign val="subscript"/>
        <sz val="10"/>
        <rFont val="Arial Cyr"/>
        <charset val="204"/>
      </rPr>
      <t>cas</t>
    </r>
  </si>
  <si>
    <r>
      <t>D</t>
    </r>
    <r>
      <rPr>
        <vertAlign val="subscript"/>
        <sz val="10"/>
        <rFont val="Arial Cyr"/>
        <charset val="204"/>
      </rPr>
      <t>tub_out</t>
    </r>
  </si>
  <si>
    <r>
      <t>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</si>
  <si>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</si>
  <si>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</si>
  <si>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</si>
  <si>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</si>
  <si>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</si>
  <si>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t>PumpID</t>
  </si>
  <si>
    <t>NumStage</t>
  </si>
  <si>
    <r>
      <t>Q</t>
    </r>
    <r>
      <rPr>
        <vertAlign val="subscript"/>
        <sz val="10"/>
        <rFont val="Arial Cyr"/>
        <charset val="204"/>
      </rPr>
      <t>ESP</t>
    </r>
  </si>
  <si>
    <r>
      <t>H</t>
    </r>
    <r>
      <rPr>
        <vertAlign val="subscript"/>
        <sz val="10"/>
        <rFont val="Arial Cyr"/>
        <charset val="204"/>
      </rPr>
      <t>eadESP</t>
    </r>
  </si>
  <si>
    <r>
      <t>F</t>
    </r>
    <r>
      <rPr>
        <vertAlign val="subscript"/>
        <sz val="10"/>
        <rFont val="Arial Cyr"/>
        <charset val="204"/>
      </rPr>
      <t>req</t>
    </r>
  </si>
  <si>
    <t>ESPname</t>
  </si>
  <si>
    <r>
      <t>Q</t>
    </r>
    <r>
      <rPr>
        <vertAlign val="subscript"/>
        <sz val="10"/>
        <rFont val="Arial Cyr"/>
        <charset val="204"/>
      </rPr>
      <t>max</t>
    </r>
  </si>
  <si>
    <r>
      <t>Ksep</t>
    </r>
    <r>
      <rPr>
        <vertAlign val="subscript"/>
        <sz val="10"/>
        <rFont val="Arial Cyr"/>
        <charset val="204"/>
      </rPr>
      <t>GasSep</t>
    </r>
  </si>
  <si>
    <t>PI</t>
  </si>
  <si>
    <r>
      <t>P</t>
    </r>
    <r>
      <rPr>
        <vertAlign val="subscript"/>
        <sz val="10"/>
        <color theme="1"/>
        <rFont val="Arial Cyr"/>
        <charset val="204"/>
      </rPr>
      <t>res</t>
    </r>
  </si>
  <si>
    <r>
      <t>T</t>
    </r>
    <r>
      <rPr>
        <vertAlign val="subscript"/>
        <sz val="10"/>
        <color theme="1"/>
        <rFont val="Arial Cyr"/>
        <charset val="204"/>
      </rPr>
      <t>grad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</si>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</sst>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6" fillId="9" borderId="2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15" fillId="9" borderId="2" xfId="0" applyFont="1" applyFill="1" applyBorder="1"/>
    <xf numFmtId="2" fontId="15" fillId="9" borderId="2" xfId="0" applyNumberFormat="1" applyFont="1" applyFill="1" applyBorder="1"/>
    <xf numFmtId="0" fontId="20" fillId="9" borderId="2" xfId="0" applyFont="1" applyFill="1" applyBorder="1" applyAlignment="1">
      <alignment horizontal="center"/>
    </xf>
    <xf numFmtId="0" fontId="0" fillId="10" borderId="2" xfId="0" applyFill="1" applyBorder="1" applyAlignment="1"/>
    <xf numFmtId="2" fontId="0" fillId="9" borderId="2" xfId="0" applyNumberForma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2" fontId="0" fillId="2" borderId="35" xfId="0" applyNumberFormat="1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Separator!$E$52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Separator!$E$53:$E$78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Separator!$F$52</c:f>
              <c:strCache>
                <c:ptCount val="1"/>
                <c:pt idx="0">
                  <c:v>Естественная сепарация 87,5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Separator!$F$53:$F$78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752"/>
        <c:axId val="42299328"/>
      </c:scatterChart>
      <c:valAx>
        <c:axId val="422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328"/>
        <c:crosses val="autoZero"/>
        <c:crossBetween val="midCat"/>
      </c:valAx>
      <c:valAx>
        <c:axId val="42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Separator!$E$52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Separator!$E$53:$E$78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Separator!$H$52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Separator!$H$53:$H$78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2208"/>
        <c:axId val="42302784"/>
      </c:scatterChart>
      <c:valAx>
        <c:axId val="423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784"/>
        <c:crosses val="autoZero"/>
        <c:crossBetween val="midCat"/>
      </c:valAx>
      <c:valAx>
        <c:axId val="42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1232"/>
        <c:axId val="181191808"/>
      </c:scatterChart>
      <c:valAx>
        <c:axId val="18119123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808"/>
        <c:crosses val="autoZero"/>
        <c:crossBetween val="midCat"/>
      </c:valAx>
      <c:valAx>
        <c:axId val="18119180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4112"/>
        <c:axId val="181195840"/>
      </c:scatterChart>
      <c:valAx>
        <c:axId val="1811941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5840"/>
        <c:crosses val="autoZero"/>
        <c:crossBetween val="midCat"/>
      </c:valAx>
      <c:valAx>
        <c:axId val="18119584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7568"/>
        <c:axId val="222240768"/>
      </c:scatterChart>
      <c:valAx>
        <c:axId val="181197568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2240768"/>
        <c:crosses val="autoZero"/>
        <c:crossBetween val="midCat"/>
      </c:valAx>
      <c:valAx>
        <c:axId val="22224076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21</xdr:row>
      <xdr:rowOff>233322</xdr:rowOff>
    </xdr:from>
    <xdr:to>
      <xdr:col>15</xdr:col>
      <xdr:colOff>258536</xdr:colOff>
      <xdr:row>51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51</xdr:row>
      <xdr:rowOff>222117</xdr:rowOff>
    </xdr:from>
    <xdr:to>
      <xdr:col>15</xdr:col>
      <xdr:colOff>577104</xdr:colOff>
      <xdr:row>79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20</xdr:row>
      <xdr:rowOff>136633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1"/>
  <sheetViews>
    <sheetView tabSelected="1" topLeftCell="A10" zoomScale="85" zoomScaleNormal="85" workbookViewId="0">
      <selection activeCell="C40" sqref="C40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304</v>
      </c>
    </row>
    <row r="5" spans="1:6" x14ac:dyDescent="0.2">
      <c r="A5" s="52" t="s">
        <v>305</v>
      </c>
    </row>
    <row r="6" spans="1:6" ht="18.75" x14ac:dyDescent="0.35">
      <c r="B6" s="72" t="s">
        <v>347</v>
      </c>
      <c r="C6" s="54">
        <v>1</v>
      </c>
      <c r="D6" s="81"/>
      <c r="E6" s="77">
        <f>gamma_wat_*1000</f>
        <v>1000</v>
      </c>
      <c r="F6" s="76" t="s">
        <v>348</v>
      </c>
    </row>
    <row r="7" spans="1:6" ht="18" outlineLevel="1" x14ac:dyDescent="0.35">
      <c r="B7" s="71" t="s">
        <v>314</v>
      </c>
      <c r="C7" s="54">
        <v>0.75</v>
      </c>
      <c r="D7" s="53"/>
      <c r="E7" s="75">
        <f>gamma_oil_*1000</f>
        <v>750</v>
      </c>
      <c r="F7" s="76" t="s">
        <v>288</v>
      </c>
    </row>
    <row r="8" spans="1:6" ht="18" outlineLevel="1" x14ac:dyDescent="0.35">
      <c r="B8" s="72" t="s">
        <v>315</v>
      </c>
      <c r="C8" s="54">
        <v>0.9</v>
      </c>
      <c r="D8" s="53"/>
      <c r="E8" s="75">
        <f>gamma_gas_*1.22</f>
        <v>1.0980000000000001</v>
      </c>
      <c r="F8" s="76" t="s">
        <v>288</v>
      </c>
    </row>
    <row r="9" spans="1:6" ht="18" outlineLevel="1" x14ac:dyDescent="0.35">
      <c r="B9" s="73" t="s">
        <v>316</v>
      </c>
      <c r="C9" s="54">
        <v>80</v>
      </c>
      <c r="D9" s="53" t="s">
        <v>289</v>
      </c>
      <c r="E9" s="77">
        <f>Rsb_/gamma_oil_</f>
        <v>106.66666666666667</v>
      </c>
      <c r="F9" s="76" t="s">
        <v>290</v>
      </c>
    </row>
    <row r="10" spans="1:6" ht="18" outlineLevel="1" x14ac:dyDescent="0.35">
      <c r="B10" s="73" t="s">
        <v>317</v>
      </c>
      <c r="C10" s="54">
        <v>80</v>
      </c>
      <c r="D10" s="53" t="s">
        <v>289</v>
      </c>
      <c r="E10" s="77">
        <f>Rsb_/gamma_oil_</f>
        <v>106.66666666666667</v>
      </c>
      <c r="F10" s="76" t="s">
        <v>290</v>
      </c>
    </row>
    <row r="11" spans="1:6" ht="18" outlineLevel="1" x14ac:dyDescent="0.35">
      <c r="B11" s="72" t="s">
        <v>318</v>
      </c>
      <c r="C11" s="54">
        <v>150</v>
      </c>
      <c r="D11" s="53" t="s">
        <v>291</v>
      </c>
      <c r="E11" s="79">
        <f>Pb_*1.01325/10</f>
        <v>15.19875</v>
      </c>
      <c r="F11" s="76" t="s">
        <v>322</v>
      </c>
    </row>
    <row r="12" spans="1:6" ht="18" outlineLevel="1" x14ac:dyDescent="0.35">
      <c r="B12" s="72" t="s">
        <v>319</v>
      </c>
      <c r="C12" s="54">
        <v>120</v>
      </c>
      <c r="D12" s="53" t="s">
        <v>292</v>
      </c>
      <c r="E12" s="78">
        <f>Tres_*9/5+32</f>
        <v>248</v>
      </c>
      <c r="F12" s="78" t="s">
        <v>323</v>
      </c>
    </row>
    <row r="13" spans="1:6" ht="18" outlineLevel="1" x14ac:dyDescent="0.35">
      <c r="B13" s="73" t="s">
        <v>320</v>
      </c>
      <c r="C13" s="54">
        <v>1.2</v>
      </c>
      <c r="D13" s="53" t="s">
        <v>289</v>
      </c>
      <c r="E13" s="78"/>
      <c r="F13" s="78"/>
    </row>
    <row r="14" spans="1:6" ht="15.75" outlineLevel="1" x14ac:dyDescent="0.3">
      <c r="B14" s="74" t="s">
        <v>321</v>
      </c>
      <c r="C14" s="54">
        <v>22</v>
      </c>
      <c r="D14" s="53" t="s">
        <v>293</v>
      </c>
      <c r="E14" s="78">
        <f>wc_/100</f>
        <v>0.22</v>
      </c>
      <c r="F14" s="78"/>
    </row>
    <row r="15" spans="1:6" x14ac:dyDescent="0.2">
      <c r="B15" s="55"/>
      <c r="C15" s="56"/>
    </row>
    <row r="16" spans="1:6" x14ac:dyDescent="0.2">
      <c r="A16" s="52" t="s">
        <v>306</v>
      </c>
      <c r="B16" s="55"/>
      <c r="C16" s="56"/>
    </row>
    <row r="17" spans="1:4" ht="15.75" outlineLevel="1" x14ac:dyDescent="0.3">
      <c r="B17" s="73" t="s">
        <v>324</v>
      </c>
      <c r="C17" s="54">
        <v>2000</v>
      </c>
      <c r="D17" s="53" t="s">
        <v>294</v>
      </c>
    </row>
    <row r="18" spans="1:4" ht="15.75" outlineLevel="1" x14ac:dyDescent="0.3">
      <c r="B18" s="73" t="s">
        <v>325</v>
      </c>
      <c r="C18" s="54">
        <v>1500</v>
      </c>
      <c r="D18" s="53" t="s">
        <v>294</v>
      </c>
    </row>
    <row r="19" spans="1:4" ht="15.75" outlineLevel="1" x14ac:dyDescent="0.3">
      <c r="B19" s="73" t="s">
        <v>328</v>
      </c>
      <c r="C19" s="54">
        <v>125</v>
      </c>
      <c r="D19" s="53" t="s">
        <v>295</v>
      </c>
    </row>
    <row r="20" spans="1:4" ht="15.75" outlineLevel="1" x14ac:dyDescent="0.3">
      <c r="B20" s="73" t="s">
        <v>329</v>
      </c>
      <c r="C20" s="54">
        <v>73</v>
      </c>
      <c r="D20" s="53" t="s">
        <v>295</v>
      </c>
    </row>
    <row r="21" spans="1:4" ht="15.75" outlineLevel="1" x14ac:dyDescent="0.3">
      <c r="B21" s="73" t="s">
        <v>330</v>
      </c>
      <c r="C21" s="54">
        <v>62</v>
      </c>
      <c r="D21" s="53" t="s">
        <v>295</v>
      </c>
    </row>
    <row r="22" spans="1:4" ht="15.75" outlineLevel="1" x14ac:dyDescent="0.3">
      <c r="B22" s="73" t="s">
        <v>331</v>
      </c>
      <c r="C22" s="54">
        <v>100</v>
      </c>
      <c r="D22" s="53" t="s">
        <v>295</v>
      </c>
    </row>
    <row r="23" spans="1:4" ht="15.75" outlineLevel="1" x14ac:dyDescent="0.3">
      <c r="B23" s="73" t="s">
        <v>333</v>
      </c>
      <c r="C23" s="54">
        <v>20</v>
      </c>
      <c r="D23" s="53" t="s">
        <v>291</v>
      </c>
    </row>
    <row r="24" spans="1:4" ht="15.75" outlineLevel="1" x14ac:dyDescent="0.3">
      <c r="B24" s="73" t="s">
        <v>332</v>
      </c>
      <c r="C24" s="54">
        <v>80</v>
      </c>
      <c r="D24" s="53" t="s">
        <v>291</v>
      </c>
    </row>
    <row r="25" spans="1:4" ht="15.75" outlineLevel="1" x14ac:dyDescent="0.3">
      <c r="B25" s="73" t="s">
        <v>334</v>
      </c>
      <c r="C25" s="54">
        <v>80</v>
      </c>
      <c r="D25" s="53" t="s">
        <v>292</v>
      </c>
    </row>
    <row r="26" spans="1:4" ht="15.75" outlineLevel="1" x14ac:dyDescent="0.3">
      <c r="B26" s="74" t="s">
        <v>327</v>
      </c>
      <c r="C26" s="54">
        <v>70</v>
      </c>
      <c r="D26" s="53" t="s">
        <v>291</v>
      </c>
    </row>
    <row r="27" spans="1:4" ht="15.75" outlineLevel="1" x14ac:dyDescent="0.3">
      <c r="B27" s="74" t="s">
        <v>326</v>
      </c>
      <c r="C27" s="54">
        <v>50</v>
      </c>
      <c r="D27" s="53" t="s">
        <v>296</v>
      </c>
    </row>
    <row r="28" spans="1:4" ht="15.75" outlineLevel="1" x14ac:dyDescent="0.3">
      <c r="B28" s="73" t="s">
        <v>335</v>
      </c>
      <c r="C28" s="54">
        <v>150</v>
      </c>
      <c r="D28" s="53" t="s">
        <v>291</v>
      </c>
    </row>
    <row r="30" spans="1:4" x14ac:dyDescent="0.2">
      <c r="A30" s="52" t="s">
        <v>307</v>
      </c>
    </row>
    <row r="31" spans="1:4" ht="15.75" outlineLevel="1" x14ac:dyDescent="0.3">
      <c r="B31" s="72" t="s">
        <v>338</v>
      </c>
      <c r="C31" s="54">
        <v>80</v>
      </c>
      <c r="D31" s="53" t="s">
        <v>296</v>
      </c>
    </row>
    <row r="32" spans="1:4" ht="15.75" outlineLevel="1" x14ac:dyDescent="0.3">
      <c r="B32" s="72" t="s">
        <v>339</v>
      </c>
      <c r="C32" s="54">
        <v>2000</v>
      </c>
      <c r="D32" s="53" t="s">
        <v>297</v>
      </c>
    </row>
    <row r="33" spans="1:4" ht="15.75" outlineLevel="1" x14ac:dyDescent="0.3">
      <c r="B33" s="72" t="s">
        <v>340</v>
      </c>
      <c r="C33" s="54">
        <v>50</v>
      </c>
      <c r="D33" s="53" t="s">
        <v>298</v>
      </c>
    </row>
    <row r="34" spans="1:4" outlineLevel="1" x14ac:dyDescent="0.2">
      <c r="B34" s="72" t="s">
        <v>336</v>
      </c>
      <c r="C34" s="54">
        <f>[1]!ESP_IDbyRate(Q_ESP_)</f>
        <v>1006</v>
      </c>
      <c r="D34" s="53"/>
    </row>
    <row r="35" spans="1:4" outlineLevel="1" x14ac:dyDescent="0.2">
      <c r="B35" s="72" t="s">
        <v>341</v>
      </c>
      <c r="C35" s="72" t="str">
        <f>[1]!ESP_name(C34)</f>
        <v>ВНН5-80</v>
      </c>
      <c r="D35" s="53"/>
    </row>
    <row r="36" spans="1:4" ht="15.75" outlineLevel="1" x14ac:dyDescent="0.3">
      <c r="B36" s="72" t="s">
        <v>342</v>
      </c>
      <c r="C36" s="72">
        <f>[1]!ESP_maxRate_m3day(Freq_,PumpID_)*1</f>
        <v>175</v>
      </c>
      <c r="D36" s="53"/>
    </row>
    <row r="37" spans="1:4" outlineLevel="1" x14ac:dyDescent="0.2">
      <c r="B37" s="72" t="s">
        <v>337</v>
      </c>
      <c r="C37" s="72">
        <f>INT(Head_ESP_/[1]!ESP_head_m(Q_ESP_,1,,PumpID_))</f>
        <v>334</v>
      </c>
      <c r="D37" s="53" t="s">
        <v>299</v>
      </c>
    </row>
    <row r="38" spans="1:4" ht="15.75" outlineLevel="1" x14ac:dyDescent="0.3">
      <c r="B38" s="72" t="s">
        <v>343</v>
      </c>
      <c r="C38" s="57">
        <v>0.5</v>
      </c>
      <c r="D38" s="53"/>
    </row>
    <row r="39" spans="1:4" x14ac:dyDescent="0.2">
      <c r="A39" s="52" t="s">
        <v>308</v>
      </c>
    </row>
    <row r="40" spans="1:4" ht="15.75" x14ac:dyDescent="0.3">
      <c r="B40" s="80" t="s">
        <v>345</v>
      </c>
      <c r="C40" s="54">
        <v>250</v>
      </c>
      <c r="D40" s="53" t="s">
        <v>291</v>
      </c>
    </row>
    <row r="41" spans="1:4" x14ac:dyDescent="0.2">
      <c r="B41" s="80" t="s">
        <v>344</v>
      </c>
      <c r="C41" s="82"/>
      <c r="D41" s="53" t="s">
        <v>300</v>
      </c>
    </row>
    <row r="42" spans="1:4" ht="15.75" x14ac:dyDescent="0.3">
      <c r="B42" s="80" t="s">
        <v>346</v>
      </c>
      <c r="C42" s="54">
        <v>3</v>
      </c>
      <c r="D42" s="53" t="s">
        <v>301</v>
      </c>
    </row>
    <row r="43" spans="1:4" x14ac:dyDescent="0.2">
      <c r="B43" s="56"/>
    </row>
    <row r="44" spans="1:4" x14ac:dyDescent="0.2">
      <c r="B44" s="72" t="s">
        <v>302</v>
      </c>
      <c r="C44" s="54">
        <v>20</v>
      </c>
      <c r="D44" s="53"/>
    </row>
    <row r="47" spans="1:4" ht="12.75" customHeight="1" outlineLevel="1" x14ac:dyDescent="0.2"/>
    <row r="48" spans="1:4" x14ac:dyDescent="0.2">
      <c r="A48" t="s">
        <v>312</v>
      </c>
    </row>
    <row r="49" spans="1:9" outlineLevel="1" x14ac:dyDescent="0.2">
      <c r="A49" t="s">
        <v>309</v>
      </c>
    </row>
    <row r="50" spans="1:9" outlineLevel="1" x14ac:dyDescent="0.2"/>
    <row r="51" spans="1:9" outlineLevel="1" x14ac:dyDescent="0.2">
      <c r="F51" s="57">
        <v>0.7</v>
      </c>
    </row>
    <row r="52" spans="1:9" ht="76.5" outlineLevel="1" x14ac:dyDescent="0.2">
      <c r="C52" s="53" t="s">
        <v>15</v>
      </c>
      <c r="D52" s="53" t="s">
        <v>313</v>
      </c>
      <c r="E52" s="59" t="str">
        <f>"Естественная сепарация "&amp;Dintake_&amp;" мм"</f>
        <v>Естественная сепарация 100 мм</v>
      </c>
      <c r="F52" s="59" t="str">
        <f>"Естественная сепарация "&amp;Dcas_*F51&amp;" мм"</f>
        <v>Естественная сепарация 87,5 мм</v>
      </c>
      <c r="G52" s="69" t="s">
        <v>310</v>
      </c>
      <c r="H52" s="59" t="s">
        <v>311</v>
      </c>
      <c r="I52" s="70"/>
    </row>
    <row r="53" spans="1:9" outlineLevel="1" x14ac:dyDescent="0.2">
      <c r="C53" s="54">
        <v>1</v>
      </c>
      <c r="D53" s="54">
        <v>80</v>
      </c>
      <c r="E53" s="58"/>
      <c r="F53" s="58"/>
      <c r="G53" s="60"/>
      <c r="H53" s="58"/>
      <c r="I53" s="62"/>
    </row>
    <row r="54" spans="1:9" outlineLevel="1" x14ac:dyDescent="0.2">
      <c r="C54" s="54">
        <v>5</v>
      </c>
      <c r="D54" s="54">
        <v>80</v>
      </c>
      <c r="E54" s="58"/>
      <c r="F54" s="58"/>
      <c r="G54" s="60"/>
      <c r="H54" s="58"/>
      <c r="I54" s="62"/>
    </row>
    <row r="55" spans="1:9" outlineLevel="1" x14ac:dyDescent="0.2">
      <c r="C55" s="54">
        <v>10</v>
      </c>
      <c r="D55" s="54">
        <v>80</v>
      </c>
      <c r="E55" s="58"/>
      <c r="F55" s="58"/>
      <c r="G55" s="60"/>
      <c r="H55" s="58"/>
      <c r="I55" s="62"/>
    </row>
    <row r="56" spans="1:9" outlineLevel="1" x14ac:dyDescent="0.2">
      <c r="C56" s="54">
        <v>20</v>
      </c>
      <c r="D56" s="54">
        <v>80</v>
      </c>
      <c r="E56" s="58"/>
      <c r="F56" s="58"/>
      <c r="G56" s="60"/>
      <c r="H56" s="58"/>
      <c r="I56" s="62"/>
    </row>
    <row r="57" spans="1:9" outlineLevel="1" x14ac:dyDescent="0.2">
      <c r="C57" s="54">
        <v>30</v>
      </c>
      <c r="D57" s="54">
        <v>80</v>
      </c>
      <c r="E57" s="58"/>
      <c r="F57" s="58"/>
      <c r="G57" s="60"/>
      <c r="H57" s="58"/>
      <c r="I57" s="62"/>
    </row>
    <row r="58" spans="1:9" outlineLevel="1" x14ac:dyDescent="0.2">
      <c r="C58" s="54">
        <v>40</v>
      </c>
      <c r="D58" s="54">
        <v>80</v>
      </c>
      <c r="E58" s="58"/>
      <c r="F58" s="58"/>
      <c r="G58" s="60"/>
      <c r="H58" s="58"/>
      <c r="I58" s="62"/>
    </row>
    <row r="59" spans="1:9" outlineLevel="1" x14ac:dyDescent="0.2">
      <c r="C59" s="54">
        <v>50</v>
      </c>
      <c r="D59" s="54">
        <v>80</v>
      </c>
      <c r="E59" s="58"/>
      <c r="F59" s="58"/>
      <c r="G59" s="60"/>
      <c r="H59" s="58"/>
      <c r="I59" s="62"/>
    </row>
    <row r="60" spans="1:9" outlineLevel="1" x14ac:dyDescent="0.2">
      <c r="C60" s="54">
        <v>60</v>
      </c>
      <c r="D60" s="54">
        <v>80</v>
      </c>
      <c r="E60" s="58"/>
      <c r="F60" s="58"/>
      <c r="G60" s="60"/>
      <c r="H60" s="58"/>
      <c r="I60" s="62"/>
    </row>
    <row r="61" spans="1:9" outlineLevel="1" x14ac:dyDescent="0.2">
      <c r="C61" s="54">
        <v>70</v>
      </c>
      <c r="D61" s="54">
        <v>80</v>
      </c>
      <c r="E61" s="58"/>
      <c r="F61" s="58"/>
      <c r="G61" s="60"/>
      <c r="H61" s="58"/>
      <c r="I61" s="62"/>
    </row>
    <row r="62" spans="1:9" outlineLevel="1" x14ac:dyDescent="0.2">
      <c r="C62" s="54">
        <v>80</v>
      </c>
      <c r="D62" s="54">
        <v>80</v>
      </c>
      <c r="E62" s="58"/>
      <c r="F62" s="58"/>
      <c r="G62" s="60"/>
      <c r="H62" s="58"/>
      <c r="I62" s="62"/>
    </row>
    <row r="63" spans="1:9" outlineLevel="1" x14ac:dyDescent="0.2">
      <c r="C63" s="54">
        <v>90</v>
      </c>
      <c r="D63" s="54">
        <v>80</v>
      </c>
      <c r="E63" s="58"/>
      <c r="F63" s="58"/>
      <c r="G63" s="60"/>
      <c r="H63" s="58"/>
      <c r="I63" s="62"/>
    </row>
    <row r="64" spans="1:9" outlineLevel="1" x14ac:dyDescent="0.2">
      <c r="C64" s="54">
        <v>100</v>
      </c>
      <c r="D64" s="54">
        <v>80</v>
      </c>
      <c r="E64" s="58"/>
      <c r="F64" s="58"/>
      <c r="G64" s="60"/>
      <c r="H64" s="58"/>
      <c r="I64" s="62"/>
    </row>
    <row r="65" spans="3:9" outlineLevel="1" x14ac:dyDescent="0.2">
      <c r="C65" s="54">
        <v>110</v>
      </c>
      <c r="D65" s="54">
        <v>80</v>
      </c>
      <c r="E65" s="58"/>
      <c r="F65" s="58"/>
      <c r="G65" s="60"/>
      <c r="H65" s="58"/>
      <c r="I65" s="62"/>
    </row>
    <row r="66" spans="3:9" outlineLevel="1" x14ac:dyDescent="0.2">
      <c r="C66" s="54">
        <v>120</v>
      </c>
      <c r="D66" s="54">
        <v>80</v>
      </c>
      <c r="E66" s="58"/>
      <c r="F66" s="58"/>
      <c r="G66" s="60"/>
      <c r="H66" s="58"/>
      <c r="I66" s="62"/>
    </row>
    <row r="67" spans="3:9" outlineLevel="1" x14ac:dyDescent="0.2">
      <c r="C67" s="54">
        <v>130</v>
      </c>
      <c r="D67" s="54">
        <v>80</v>
      </c>
      <c r="E67" s="58"/>
      <c r="F67" s="58"/>
      <c r="G67" s="60"/>
      <c r="H67" s="58"/>
      <c r="I67" s="62"/>
    </row>
    <row r="68" spans="3:9" outlineLevel="1" x14ac:dyDescent="0.2">
      <c r="C68" s="54">
        <v>140</v>
      </c>
      <c r="D68" s="54">
        <v>80</v>
      </c>
      <c r="E68" s="58"/>
      <c r="F68" s="58"/>
      <c r="G68" s="60"/>
      <c r="H68" s="58"/>
      <c r="I68" s="62"/>
    </row>
    <row r="69" spans="3:9" outlineLevel="1" x14ac:dyDescent="0.2">
      <c r="C69" s="54">
        <v>150</v>
      </c>
      <c r="D69" s="54">
        <v>80</v>
      </c>
      <c r="E69" s="58"/>
      <c r="F69" s="58"/>
      <c r="G69" s="60"/>
      <c r="H69" s="58"/>
      <c r="I69" s="62"/>
    </row>
    <row r="70" spans="3:9" outlineLevel="1" x14ac:dyDescent="0.2">
      <c r="C70" s="54">
        <v>160</v>
      </c>
      <c r="D70" s="54">
        <v>80</v>
      </c>
      <c r="E70" s="58"/>
      <c r="F70" s="58"/>
      <c r="G70" s="60"/>
      <c r="H70" s="58"/>
      <c r="I70" s="62"/>
    </row>
    <row r="71" spans="3:9" outlineLevel="1" x14ac:dyDescent="0.2">
      <c r="C71" s="54">
        <v>170</v>
      </c>
      <c r="D71" s="54">
        <v>80</v>
      </c>
      <c r="E71" s="58"/>
      <c r="F71" s="58"/>
      <c r="G71" s="60"/>
      <c r="H71" s="58"/>
      <c r="I71" s="62"/>
    </row>
    <row r="72" spans="3:9" outlineLevel="1" x14ac:dyDescent="0.2">
      <c r="C72" s="54">
        <v>180</v>
      </c>
      <c r="D72" s="54">
        <v>80</v>
      </c>
      <c r="E72" s="58"/>
      <c r="F72" s="58"/>
      <c r="G72" s="60"/>
      <c r="H72" s="58"/>
      <c r="I72" s="62"/>
    </row>
    <row r="73" spans="3:9" outlineLevel="1" x14ac:dyDescent="0.2">
      <c r="C73" s="54">
        <v>190</v>
      </c>
      <c r="D73" s="54">
        <v>80</v>
      </c>
      <c r="E73" s="58"/>
      <c r="F73" s="58"/>
      <c r="G73" s="60"/>
      <c r="H73" s="58"/>
      <c r="I73" s="62"/>
    </row>
    <row r="74" spans="3:9" outlineLevel="1" x14ac:dyDescent="0.2">
      <c r="C74" s="54">
        <v>200</v>
      </c>
      <c r="D74" s="54">
        <v>80</v>
      </c>
      <c r="E74" s="58"/>
      <c r="F74" s="58"/>
      <c r="G74" s="60"/>
      <c r="H74" s="58"/>
      <c r="I74" s="62"/>
    </row>
    <row r="75" spans="3:9" outlineLevel="1" x14ac:dyDescent="0.2">
      <c r="C75" s="54">
        <v>210</v>
      </c>
      <c r="D75" s="54">
        <v>80</v>
      </c>
      <c r="E75" s="58"/>
      <c r="F75" s="58"/>
      <c r="G75" s="60"/>
      <c r="H75" s="58"/>
      <c r="I75" s="62"/>
    </row>
    <row r="76" spans="3:9" outlineLevel="1" x14ac:dyDescent="0.2">
      <c r="C76" s="54">
        <v>220</v>
      </c>
      <c r="D76" s="54">
        <v>80</v>
      </c>
      <c r="E76" s="58"/>
      <c r="F76" s="58"/>
      <c r="G76" s="60"/>
      <c r="H76" s="58"/>
      <c r="I76" s="62"/>
    </row>
    <row r="77" spans="3:9" outlineLevel="1" x14ac:dyDescent="0.2">
      <c r="C77" s="54">
        <v>230</v>
      </c>
      <c r="D77" s="54">
        <v>80</v>
      </c>
      <c r="E77" s="58"/>
      <c r="F77" s="58"/>
      <c r="G77" s="60"/>
      <c r="H77" s="58"/>
      <c r="I77" s="62"/>
    </row>
    <row r="78" spans="3:9" outlineLevel="1" x14ac:dyDescent="0.2">
      <c r="C78" s="54">
        <v>240</v>
      </c>
      <c r="D78" s="54">
        <v>80</v>
      </c>
      <c r="E78" s="58"/>
      <c r="F78" s="58"/>
      <c r="G78" s="120"/>
      <c r="H78" s="58"/>
      <c r="I78" s="62"/>
    </row>
    <row r="79" spans="3:9" outlineLevel="1" x14ac:dyDescent="0.2"/>
    <row r="80" spans="3:9" outlineLevel="1" x14ac:dyDescent="0.2"/>
    <row r="82" spans="3:8" outlineLevel="1" x14ac:dyDescent="0.2"/>
    <row r="83" spans="3:8" outlineLevel="1" x14ac:dyDescent="0.2"/>
    <row r="84" spans="3:8" outlineLevel="1" x14ac:dyDescent="0.2"/>
    <row r="85" spans="3:8" outlineLevel="1" x14ac:dyDescent="0.2"/>
    <row r="86" spans="3:8" outlineLevel="1" x14ac:dyDescent="0.2"/>
    <row r="87" spans="3:8" outlineLevel="1" x14ac:dyDescent="0.2">
      <c r="D87" s="68"/>
    </row>
    <row r="88" spans="3:8" outlineLevel="1" x14ac:dyDescent="0.2">
      <c r="E88" s="56"/>
    </row>
    <row r="89" spans="3:8" outlineLevel="1" x14ac:dyDescent="0.2"/>
    <row r="90" spans="3:8" outlineLevel="1" x14ac:dyDescent="0.2"/>
    <row r="91" spans="3:8" outlineLevel="1" x14ac:dyDescent="0.2">
      <c r="C91" s="62"/>
      <c r="D91" s="62"/>
      <c r="E91" s="62"/>
      <c r="F91" s="63"/>
      <c r="G91" s="64"/>
      <c r="H91" s="64"/>
    </row>
    <row r="92" spans="3:8" outlineLevel="1" x14ac:dyDescent="0.2">
      <c r="C92" s="67"/>
      <c r="D92" s="65"/>
      <c r="E92" s="66"/>
      <c r="F92" s="66"/>
      <c r="G92" s="66"/>
      <c r="H92" s="66"/>
    </row>
    <row r="93" spans="3:8" outlineLevel="1" x14ac:dyDescent="0.2">
      <c r="C93" s="67"/>
      <c r="D93" s="65"/>
      <c r="E93" s="66"/>
      <c r="F93" s="66"/>
      <c r="G93" s="66"/>
      <c r="H93" s="66"/>
    </row>
    <row r="94" spans="3:8" outlineLevel="1" x14ac:dyDescent="0.2">
      <c r="C94" s="67"/>
      <c r="D94" s="65"/>
      <c r="E94" s="66"/>
      <c r="F94" s="66"/>
      <c r="G94" s="66"/>
      <c r="H94" s="66"/>
    </row>
    <row r="95" spans="3:8" outlineLevel="1" x14ac:dyDescent="0.2">
      <c r="C95" s="67"/>
      <c r="D95" s="65"/>
      <c r="E95" s="66"/>
      <c r="F95" s="66"/>
      <c r="G95" s="66"/>
      <c r="H95" s="66"/>
    </row>
    <row r="96" spans="3:8" outlineLevel="1" x14ac:dyDescent="0.2">
      <c r="C96" s="67"/>
      <c r="D96" s="65"/>
      <c r="E96" s="66"/>
      <c r="F96" s="66"/>
      <c r="G96" s="66"/>
      <c r="H96" s="66"/>
    </row>
    <row r="97" spans="3:8" outlineLevel="1" x14ac:dyDescent="0.2">
      <c r="C97" s="67"/>
      <c r="D97" s="65"/>
      <c r="E97" s="66"/>
      <c r="F97" s="66"/>
      <c r="G97" s="66"/>
      <c r="H97" s="66"/>
    </row>
    <row r="98" spans="3:8" outlineLevel="1" x14ac:dyDescent="0.2">
      <c r="C98" s="67"/>
      <c r="D98" s="65"/>
      <c r="E98" s="66"/>
      <c r="F98" s="66"/>
      <c r="G98" s="66"/>
      <c r="H98" s="66"/>
    </row>
    <row r="99" spans="3:8" outlineLevel="1" x14ac:dyDescent="0.2">
      <c r="C99" s="67"/>
      <c r="D99" s="65"/>
      <c r="E99" s="66"/>
      <c r="F99" s="66"/>
      <c r="G99" s="66"/>
      <c r="H99" s="66"/>
    </row>
    <row r="100" spans="3:8" outlineLevel="1" x14ac:dyDescent="0.2">
      <c r="C100" s="67"/>
      <c r="D100" s="65"/>
      <c r="E100" s="66"/>
      <c r="F100" s="66"/>
      <c r="G100" s="66"/>
      <c r="H100" s="66"/>
    </row>
    <row r="101" spans="3:8" outlineLevel="1" x14ac:dyDescent="0.2">
      <c r="C101" s="67"/>
      <c r="D101" s="65"/>
      <c r="E101" s="66"/>
      <c r="F101" s="66"/>
      <c r="G101" s="66"/>
      <c r="H101" s="66"/>
    </row>
    <row r="102" spans="3:8" outlineLevel="1" x14ac:dyDescent="0.2">
      <c r="C102" s="67"/>
      <c r="D102" s="65"/>
      <c r="E102" s="66"/>
      <c r="F102" s="66"/>
      <c r="G102" s="66"/>
      <c r="H102" s="66"/>
    </row>
    <row r="103" spans="3:8" outlineLevel="1" x14ac:dyDescent="0.2">
      <c r="C103" s="67"/>
      <c r="D103" s="65"/>
      <c r="E103" s="66"/>
      <c r="F103" s="66"/>
      <c r="G103" s="66"/>
      <c r="H103" s="66"/>
    </row>
    <row r="104" spans="3:8" outlineLevel="1" x14ac:dyDescent="0.2">
      <c r="C104" s="67"/>
      <c r="D104" s="65"/>
      <c r="E104" s="66"/>
      <c r="F104" s="66"/>
      <c r="G104" s="66"/>
      <c r="H104" s="66"/>
    </row>
    <row r="105" spans="3:8" outlineLevel="1" x14ac:dyDescent="0.2">
      <c r="C105" s="67"/>
      <c r="D105" s="65"/>
      <c r="E105" s="66"/>
      <c r="F105" s="66"/>
      <c r="G105" s="66"/>
      <c r="H105" s="66"/>
    </row>
    <row r="106" spans="3:8" outlineLevel="1" x14ac:dyDescent="0.2">
      <c r="C106" s="67"/>
      <c r="D106" s="65"/>
      <c r="E106" s="66"/>
      <c r="F106" s="66"/>
      <c r="G106" s="66"/>
      <c r="H106" s="66"/>
    </row>
    <row r="107" spans="3:8" outlineLevel="1" x14ac:dyDescent="0.2">
      <c r="C107" s="67"/>
      <c r="D107" s="65"/>
      <c r="E107" s="66"/>
      <c r="F107" s="66"/>
      <c r="G107" s="66"/>
      <c r="H107" s="66"/>
    </row>
    <row r="108" spans="3:8" outlineLevel="1" x14ac:dyDescent="0.2">
      <c r="C108" s="67"/>
      <c r="D108" s="65"/>
      <c r="E108" s="66"/>
      <c r="F108" s="66"/>
      <c r="G108" s="66"/>
      <c r="H108" s="66"/>
    </row>
    <row r="109" spans="3:8" outlineLevel="1" x14ac:dyDescent="0.2">
      <c r="C109" s="67"/>
      <c r="D109" s="65"/>
      <c r="E109" s="66"/>
      <c r="F109" s="66"/>
      <c r="G109" s="66"/>
      <c r="H109" s="66"/>
    </row>
    <row r="110" spans="3:8" outlineLevel="1" x14ac:dyDescent="0.2">
      <c r="C110" s="67"/>
      <c r="D110" s="65"/>
      <c r="E110" s="66"/>
      <c r="F110" s="66"/>
      <c r="G110" s="66"/>
      <c r="H110" s="66"/>
    </row>
    <row r="111" spans="3:8" outlineLevel="1" x14ac:dyDescent="0.2">
      <c r="C111" s="67"/>
      <c r="D111" s="65"/>
      <c r="E111" s="66"/>
      <c r="F111" s="66"/>
      <c r="G111" s="66"/>
      <c r="H111" s="66"/>
    </row>
    <row r="112" spans="3:8" outlineLevel="1" x14ac:dyDescent="0.2">
      <c r="C112" s="67"/>
      <c r="D112" s="65"/>
      <c r="E112" s="66"/>
      <c r="F112" s="66"/>
      <c r="G112" s="66"/>
      <c r="H112" s="66"/>
    </row>
    <row r="113" outlineLevel="1" x14ac:dyDescent="0.2"/>
    <row r="114" outlineLevel="1" x14ac:dyDescent="0.2"/>
    <row r="115" outlineLevel="1" x14ac:dyDescent="0.2"/>
    <row r="170" spans="11:11" x14ac:dyDescent="0.2">
      <c r="K170" t="s">
        <v>303</v>
      </c>
    </row>
    <row r="181" spans="11:11" x14ac:dyDescent="0.2">
      <c r="K181" s="6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3" t="s">
        <v>161</v>
      </c>
      <c r="C2" s="83"/>
      <c r="D2" s="83"/>
      <c r="E2" s="83"/>
      <c r="F2" s="83"/>
      <c r="G2" s="83"/>
      <c r="H2" s="83"/>
      <c r="I2" s="83"/>
      <c r="J2" s="83"/>
      <c r="K2" s="83"/>
      <c r="L2" s="83" t="s">
        <v>162</v>
      </c>
      <c r="M2" s="83"/>
      <c r="N2" s="83"/>
      <c r="O2" s="83"/>
      <c r="V2" s="84" t="s">
        <v>163</v>
      </c>
      <c r="W2" s="84"/>
      <c r="X2" s="84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6" t="s">
        <v>23</v>
      </c>
      <c r="K1" s="87"/>
      <c r="L1" s="92">
        <f>AV7-1</f>
        <v>-1</v>
      </c>
      <c r="M1" s="9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8" t="s">
        <v>24</v>
      </c>
      <c r="K2" s="89"/>
      <c r="L2" s="90">
        <f>AY11-1</f>
        <v>-1</v>
      </c>
      <c r="M2" s="9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8" t="s">
        <v>21</v>
      </c>
      <c r="C4" s="90"/>
      <c r="D4" s="109"/>
    </row>
    <row r="5" spans="1:20" x14ac:dyDescent="0.2">
      <c r="A5" s="2" t="s">
        <v>3</v>
      </c>
      <c r="B5" s="110">
        <v>1</v>
      </c>
      <c r="C5" s="111"/>
      <c r="D5" s="112"/>
    </row>
    <row r="6" spans="1:20" ht="13.5" thickBot="1" x14ac:dyDescent="0.25">
      <c r="A6" s="3" t="s">
        <v>4</v>
      </c>
      <c r="B6" s="113" t="s">
        <v>6</v>
      </c>
      <c r="C6" s="114"/>
      <c r="D6" s="115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6" t="s">
        <v>22</v>
      </c>
      <c r="B8" s="117"/>
      <c r="D8" s="116" t="s">
        <v>70</v>
      </c>
      <c r="E8" s="117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8" t="s">
        <v>12</v>
      </c>
      <c r="B18" s="119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8" t="s">
        <v>5</v>
      </c>
      <c r="B23" s="119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6" t="s">
        <v>7</v>
      </c>
      <c r="B42" s="107"/>
      <c r="C42" s="96" t="s">
        <v>0</v>
      </c>
      <c r="D42" s="97"/>
      <c r="E42" s="97"/>
      <c r="F42" s="97"/>
      <c r="G42" s="97"/>
      <c r="H42" s="98"/>
      <c r="I42" s="99" t="s">
        <v>13</v>
      </c>
      <c r="J42" s="100"/>
      <c r="L42" s="85" t="s">
        <v>26</v>
      </c>
      <c r="M42" s="85"/>
      <c r="N42" s="85" t="s">
        <v>27</v>
      </c>
      <c r="O42" s="85"/>
      <c r="P42" s="85" t="s">
        <v>28</v>
      </c>
      <c r="Q42" s="85"/>
      <c r="R42" s="85" t="s">
        <v>31</v>
      </c>
      <c r="S42" s="85"/>
      <c r="T42" s="85" t="s">
        <v>33</v>
      </c>
      <c r="U42" s="85"/>
      <c r="V42" s="85" t="s">
        <v>79</v>
      </c>
      <c r="W42" s="85"/>
      <c r="X42" s="85" t="s">
        <v>35</v>
      </c>
      <c r="Y42" s="85"/>
      <c r="Z42" s="85" t="s">
        <v>36</v>
      </c>
      <c r="AA42" s="85"/>
      <c r="AB42" s="85" t="s">
        <v>37</v>
      </c>
      <c r="AC42" s="85"/>
      <c r="AD42" s="85" t="s">
        <v>38</v>
      </c>
      <c r="AE42" s="85"/>
      <c r="AF42" s="85" t="s">
        <v>39</v>
      </c>
      <c r="AG42" s="85"/>
      <c r="AH42" s="85" t="s">
        <v>40</v>
      </c>
      <c r="AI42" s="85"/>
      <c r="AJ42" s="85" t="s">
        <v>41</v>
      </c>
      <c r="AK42" s="85"/>
      <c r="AL42" s="85"/>
      <c r="AM42" s="85"/>
      <c r="AN42" s="85"/>
      <c r="AO42" s="85"/>
      <c r="AP42" s="85"/>
      <c r="AQ42" s="85"/>
      <c r="AR42" s="85"/>
      <c r="AS42" s="85"/>
      <c r="AT42" s="22"/>
    </row>
    <row r="43" spans="1:46" ht="13.5" thickBot="1" x14ac:dyDescent="0.25">
      <c r="A43" s="103"/>
      <c r="B43" s="104"/>
      <c r="C43" s="103" t="s">
        <v>69</v>
      </c>
      <c r="D43" s="104"/>
      <c r="E43" s="105"/>
      <c r="F43" s="103" t="s">
        <v>8</v>
      </c>
      <c r="G43" s="104"/>
      <c r="H43" s="105"/>
      <c r="I43" s="101"/>
      <c r="J43" s="102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4" t="s">
        <v>68</v>
      </c>
      <c r="D44" s="95"/>
      <c r="E44" s="9" t="s">
        <v>11</v>
      </c>
      <c r="F44" s="94" t="s">
        <v>68</v>
      </c>
      <c r="G44" s="95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33</vt:i4>
      </vt:variant>
    </vt:vector>
  </HeadingPairs>
  <TitlesOfParts>
    <vt:vector size="36" baseType="lpstr">
      <vt:lpstr>Separator</vt:lpstr>
      <vt:lpstr>База насосов</vt:lpstr>
      <vt:lpstr>Фонтан</vt:lpstr>
      <vt:lpstr>Separator!Bob_</vt:lpstr>
      <vt:lpstr>Separator!Dcas_</vt:lpstr>
      <vt:lpstr>Separator!Dintake_</vt:lpstr>
      <vt:lpstr>Separator!Dtub_</vt:lpstr>
      <vt:lpstr>Separator!Dtub_out_</vt:lpstr>
      <vt:lpstr>Separator!Freq_</vt:lpstr>
      <vt:lpstr>Separator!gamma_gas_</vt:lpstr>
      <vt:lpstr>Separator!gamma_oil_</vt:lpstr>
      <vt:lpstr>gamma_wat_</vt:lpstr>
      <vt:lpstr>Separator!Head_ESP_</vt:lpstr>
      <vt:lpstr>Separator!Hmes_</vt:lpstr>
      <vt:lpstr>Separator!Hpump_</vt:lpstr>
      <vt:lpstr>Separator!KsepGasSep_</vt:lpstr>
      <vt:lpstr>Separator!N_</vt:lpstr>
      <vt:lpstr>Separator!NumStage_</vt:lpstr>
      <vt:lpstr>Separator!Pb_</vt:lpstr>
      <vt:lpstr>Separator!Pbuf_</vt:lpstr>
      <vt:lpstr>Separator!Pdis_</vt:lpstr>
      <vt:lpstr>Separator!PI_</vt:lpstr>
      <vt:lpstr>Separator!Pintake_</vt:lpstr>
      <vt:lpstr>Separator!Pres_</vt:lpstr>
      <vt:lpstr>Separator!PumpID_</vt:lpstr>
      <vt:lpstr>Separator!Pwf_</vt:lpstr>
      <vt:lpstr>Separator!Q_</vt:lpstr>
      <vt:lpstr>Separator!Q_ESP_</vt:lpstr>
      <vt:lpstr>Separator!Qmax</vt:lpstr>
      <vt:lpstr>Separator!Rp_</vt:lpstr>
      <vt:lpstr>Separator!Rsb_</vt:lpstr>
      <vt:lpstr>Separator!Tgrad</vt:lpstr>
      <vt:lpstr>Separator!Tintake_</vt:lpstr>
      <vt:lpstr>Separator!Tres_</vt:lpstr>
      <vt:lpstr>Separator!wc_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