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Projects\WCA\covid-stats\data\percentage-mortality\"/>
    </mc:Choice>
  </mc:AlternateContent>
  <xr:revisionPtr revIDLastSave="0" documentId="13_ncr:1_{FA420297-9AD9-4DD3-9057-634D76823C27}" xr6:coauthVersionLast="45" xr6:coauthVersionMax="45" xr10:uidLastSave="{00000000-0000-0000-0000-000000000000}"/>
  <bookViews>
    <workbookView xWindow="-120" yWindow="-120" windowWidth="29040" windowHeight="16440" tabRatio="808" firstSheet="2" activeTab="6" xr2:uid="{1114AD08-1D74-4A2B-83BF-3AE2DE711135}"/>
  </bookViews>
  <sheets>
    <sheet name="MYE1" sheetId="9" r:id="rId1"/>
    <sheet name="Figure 4. Case rates by agegrp" sheetId="2" r:id="rId2"/>
    <sheet name="Covid-19 - Weekly registrations" sheetId="5" r:id="rId3"/>
    <sheet name="Covid-19 - Weekly occurrences" sheetId="3" r:id="rId4"/>
    <sheet name="UK - Covid-19 - Weekly reg" sheetId="6" r:id="rId5"/>
    <sheet name="work" sheetId="10" r:id="rId6"/>
    <sheet name="visuals" sheetId="12" r:id="rId7"/>
    <sheet name="Shift Test" sheetId="7" r:id="rId8"/>
    <sheet name="Graphs" sheetId="4" r:id="rId9"/>
    <sheet name="% Mortality" sheetId="1" r:id="rId10"/>
  </sheets>
  <externalReferences>
    <externalReference r:id="rId11"/>
  </externalReferences>
  <definedNames>
    <definedName name="_Order1" hidden="1">255</definedName>
    <definedName name="_Order2" hidden="1">255</definedName>
    <definedName name="_Sort" hidden="1">#REF!</definedName>
    <definedName name="AVON">#REF!</definedName>
    <definedName name="BEDS">#REF!</definedName>
    <definedName name="BERKS">#REF!</definedName>
    <definedName name="BUCKS">#REF!</definedName>
    <definedName name="CAMBS">#REF!</definedName>
    <definedName name="CHESHIRE">#REF!</definedName>
    <definedName name="CLEVELAND">#REF!</definedName>
    <definedName name="CLWYD">#REF!</definedName>
    <definedName name="components_by_LA">#REF!</definedName>
    <definedName name="CORNWALL">#REF!</definedName>
    <definedName name="CUMBRIA">#REF!</definedName>
    <definedName name="_xlnm.Database">#REF!</definedName>
    <definedName name="DERBYSHIRE">#REF!</definedName>
    <definedName name="DEVON">#REF!</definedName>
    <definedName name="DORSET">#REF!</definedName>
    <definedName name="DURHAM">#REF!</definedName>
    <definedName name="DYFED">#REF!</definedName>
    <definedName name="E_SUSSEX">#REF!</definedName>
    <definedName name="ESSEX">#REF!</definedName>
    <definedName name="females_UK">#REF!</definedName>
    <definedName name="GLOS">#REF!</definedName>
    <definedName name="GTR_MAN">#REF!</definedName>
    <definedName name="GWENT">#REF!</definedName>
    <definedName name="GWYNEDD">#REF!</definedName>
    <definedName name="HANTS">#REF!</definedName>
    <definedName name="HEREFORD_W">#REF!</definedName>
    <definedName name="HERTS">#REF!</definedName>
    <definedName name="HUMBERSIDE">#REF!</definedName>
    <definedName name="I_OF_WIGHT">#REF!</definedName>
    <definedName name="KENT">#REF!</definedName>
    <definedName name="LANCS">#REF!</definedName>
    <definedName name="LEICS">#REF!</definedName>
    <definedName name="LINCS">#REF!</definedName>
    <definedName name="LONDON">#REF!</definedName>
    <definedName name="M_GLAM">#REF!</definedName>
    <definedName name="males_UK">#REF!</definedName>
    <definedName name="MERSEYSIDE">#REF!</definedName>
    <definedName name="N_YORKS">#REF!</definedName>
    <definedName name="NORFOLK">#REF!</definedName>
    <definedName name="NORTHANTS">#REF!</definedName>
    <definedName name="NORTHUMBERLAND">#REF!</definedName>
    <definedName name="NOTTS">#REF!</definedName>
    <definedName name="OXON">#REF!</definedName>
    <definedName name="persons_UK">#REF!</definedName>
    <definedName name="POWYS">#REF!</definedName>
    <definedName name="Print_Area_MI" localSheetId="4">'UK - Covid-19 - Weekly reg'!$B$2:$B$45</definedName>
    <definedName name="_xlnm.Print_Titles" localSheetId="4">'UK - Covid-19 - Weekly reg'!$B:$B,'UK - Covid-19 - Weekly reg'!$1:$2</definedName>
    <definedName name="S_GLAM">#REF!</definedName>
    <definedName name="S_YORKS">#REF!</definedName>
    <definedName name="SAM_CTRY_UK">#REF!</definedName>
    <definedName name="sheet1">#REF!</definedName>
    <definedName name="SHROPS">#REF!</definedName>
    <definedName name="SOMERSET">#REF!</definedName>
    <definedName name="STAFFS">#REF!</definedName>
    <definedName name="SUFFOLK">#REF!</definedName>
    <definedName name="SURREY">#REF!</definedName>
    <definedName name="TYNE_WEAR">#REF!</definedName>
    <definedName name="UK">#REF!</definedName>
    <definedName name="W_GLAM">#REF!</definedName>
    <definedName name="W_MIDS">#REF!</definedName>
    <definedName name="W_SUSSEX">#REF!</definedName>
    <definedName name="W_YORKS">#REF!</definedName>
    <definedName name="WARWICKS">#REF!</definedName>
    <definedName name="WILTS">#REF!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1" l="1"/>
  <c r="F12" i="1"/>
  <c r="H12" i="1" s="1"/>
  <c r="H11" i="1"/>
  <c r="F11" i="1"/>
  <c r="G11" i="1" s="1"/>
  <c r="G10" i="1"/>
  <c r="F10" i="1"/>
  <c r="H10" i="1" s="1"/>
  <c r="F9" i="1"/>
  <c r="H9" i="1" s="1"/>
  <c r="G8" i="1"/>
  <c r="F8" i="1"/>
  <c r="H8" i="1" s="1"/>
  <c r="H7" i="1"/>
  <c r="F7" i="1"/>
  <c r="G7" i="1" s="1"/>
  <c r="G6" i="1"/>
  <c r="F6" i="1"/>
  <c r="H6" i="1" s="1"/>
  <c r="F5" i="1"/>
  <c r="H5" i="1" s="1"/>
  <c r="G4" i="1"/>
  <c r="F4" i="1"/>
  <c r="H4" i="1" s="1"/>
  <c r="H3" i="1"/>
  <c r="F3" i="1"/>
  <c r="G3" i="1" s="1"/>
  <c r="G2" i="1"/>
  <c r="F2" i="1"/>
  <c r="H2" i="1" s="1"/>
  <c r="E19" i="1"/>
  <c r="E18" i="1"/>
  <c r="E17" i="1"/>
  <c r="E16" i="1"/>
  <c r="E15" i="1"/>
  <c r="E14" i="1"/>
  <c r="E13" i="1"/>
  <c r="E12" i="1"/>
  <c r="E11" i="1"/>
  <c r="E10" i="1"/>
  <c r="E9" i="1"/>
  <c r="E8" i="1"/>
  <c r="E7" i="1"/>
  <c r="E6" i="1"/>
  <c r="E5" i="1"/>
  <c r="E4" i="1"/>
  <c r="E3" i="1"/>
  <c r="E2" i="1"/>
  <c r="G5" i="1" l="1"/>
  <c r="G9" i="1"/>
  <c r="G12" i="1"/>
  <c r="C35" i="1" l="1"/>
  <c r="B35" i="1"/>
  <c r="Z86" i="2"/>
  <c r="Y86" i="2"/>
  <c r="X86" i="2"/>
  <c r="W86" i="2"/>
  <c r="V86" i="2"/>
  <c r="U86" i="2"/>
  <c r="T86" i="2"/>
  <c r="S86" i="2"/>
  <c r="R86" i="2"/>
  <c r="Q86" i="2"/>
  <c r="P86" i="2"/>
  <c r="O86" i="2"/>
  <c r="N86" i="2"/>
  <c r="M86" i="2"/>
  <c r="L86" i="2"/>
  <c r="K86" i="2"/>
  <c r="J86" i="2"/>
  <c r="I86" i="2"/>
  <c r="H86" i="2"/>
  <c r="G86" i="2"/>
  <c r="F86" i="2"/>
  <c r="E86" i="2"/>
  <c r="D86" i="2"/>
  <c r="W85" i="2"/>
  <c r="S85" i="2"/>
  <c r="P85" i="2"/>
  <c r="O85" i="2"/>
  <c r="N85" i="2"/>
  <c r="M85" i="2"/>
  <c r="L85" i="2"/>
  <c r="K85" i="2"/>
  <c r="J85" i="2"/>
  <c r="I85" i="2"/>
  <c r="H85" i="2"/>
  <c r="G85" i="2"/>
  <c r="F85" i="2"/>
  <c r="E85" i="2"/>
  <c r="D85" i="2"/>
  <c r="Z84" i="2"/>
  <c r="Y84" i="2"/>
  <c r="X84" i="2"/>
  <c r="W84" i="2"/>
  <c r="V84" i="2"/>
  <c r="U84" i="2"/>
  <c r="T84" i="2"/>
  <c r="S84" i="2"/>
  <c r="R84" i="2"/>
  <c r="Q84" i="2"/>
  <c r="P84" i="2"/>
  <c r="O84" i="2"/>
  <c r="N84" i="2"/>
  <c r="M84" i="2"/>
  <c r="L84" i="2"/>
  <c r="K84" i="2"/>
  <c r="J84" i="2"/>
  <c r="I84" i="2"/>
  <c r="H84" i="2"/>
  <c r="G84" i="2"/>
  <c r="F84" i="2"/>
  <c r="E84" i="2"/>
  <c r="Z83" i="2"/>
  <c r="Y83" i="2"/>
  <c r="X83" i="2"/>
  <c r="W83" i="2"/>
  <c r="V83" i="2"/>
  <c r="U83" i="2"/>
  <c r="T83" i="2"/>
  <c r="S83" i="2"/>
  <c r="R83" i="2"/>
  <c r="Q83" i="2"/>
  <c r="P83" i="2"/>
  <c r="O83" i="2"/>
  <c r="N83" i="2"/>
  <c r="M83" i="2"/>
  <c r="L83" i="2"/>
  <c r="K83" i="2"/>
  <c r="J83" i="2"/>
  <c r="I83" i="2"/>
  <c r="H83" i="2"/>
  <c r="G83" i="2"/>
  <c r="F83" i="2"/>
  <c r="E83" i="2"/>
  <c r="Z82" i="2"/>
  <c r="Y82" i="2"/>
  <c r="X82" i="2"/>
  <c r="W82" i="2"/>
  <c r="V82" i="2"/>
  <c r="U82" i="2"/>
  <c r="T82" i="2"/>
  <c r="S82" i="2"/>
  <c r="R82" i="2"/>
  <c r="Q82" i="2"/>
  <c r="P82" i="2"/>
  <c r="O82" i="2"/>
  <c r="N82" i="2"/>
  <c r="M82" i="2"/>
  <c r="L82" i="2"/>
  <c r="K82" i="2"/>
  <c r="J82" i="2"/>
  <c r="I82" i="2"/>
  <c r="H82" i="2"/>
  <c r="G82" i="2"/>
  <c r="F82" i="2"/>
  <c r="E82" i="2"/>
  <c r="Z81" i="2"/>
  <c r="Y81" i="2"/>
  <c r="X81" i="2"/>
  <c r="W81" i="2"/>
  <c r="V81" i="2"/>
  <c r="U81" i="2"/>
  <c r="T81" i="2"/>
  <c r="S81" i="2"/>
  <c r="R81" i="2"/>
  <c r="Q81" i="2"/>
  <c r="P81" i="2"/>
  <c r="O81" i="2"/>
  <c r="N81" i="2"/>
  <c r="M81" i="2"/>
  <c r="L81" i="2"/>
  <c r="K81" i="2"/>
  <c r="J81" i="2"/>
  <c r="I81" i="2"/>
  <c r="H81" i="2"/>
  <c r="G81" i="2"/>
  <c r="F81" i="2"/>
  <c r="E81" i="2"/>
  <c r="Z80" i="2"/>
  <c r="Y80" i="2"/>
  <c r="X80" i="2"/>
  <c r="W80" i="2"/>
  <c r="V80" i="2"/>
  <c r="U80" i="2"/>
  <c r="T80" i="2"/>
  <c r="S80" i="2"/>
  <c r="R80" i="2"/>
  <c r="Q80" i="2"/>
  <c r="P80" i="2"/>
  <c r="O80" i="2"/>
  <c r="N80" i="2"/>
  <c r="M80" i="2"/>
  <c r="L80" i="2"/>
  <c r="K80" i="2"/>
  <c r="J80" i="2"/>
  <c r="I80" i="2"/>
  <c r="H80" i="2"/>
  <c r="G80" i="2"/>
  <c r="F80" i="2"/>
  <c r="E80" i="2"/>
  <c r="Z79" i="2"/>
  <c r="Y79" i="2"/>
  <c r="X79" i="2"/>
  <c r="W79" i="2"/>
  <c r="V79" i="2"/>
  <c r="U79" i="2"/>
  <c r="T79" i="2"/>
  <c r="S79" i="2"/>
  <c r="R79" i="2"/>
  <c r="Q79" i="2"/>
  <c r="P79" i="2"/>
  <c r="O79" i="2"/>
  <c r="N79" i="2"/>
  <c r="M79" i="2"/>
  <c r="L79" i="2"/>
  <c r="K79" i="2"/>
  <c r="J79" i="2"/>
  <c r="I79" i="2"/>
  <c r="H79" i="2"/>
  <c r="G79" i="2"/>
  <c r="F79" i="2"/>
  <c r="E79" i="2"/>
  <c r="Z78" i="2"/>
  <c r="Y78" i="2"/>
  <c r="X78" i="2"/>
  <c r="W78" i="2"/>
  <c r="V78" i="2"/>
  <c r="U78" i="2"/>
  <c r="T78" i="2"/>
  <c r="S78" i="2"/>
  <c r="R78" i="2"/>
  <c r="Q78" i="2"/>
  <c r="P78" i="2"/>
  <c r="O78" i="2"/>
  <c r="N78" i="2"/>
  <c r="M78" i="2"/>
  <c r="L78" i="2"/>
  <c r="K78" i="2"/>
  <c r="J78" i="2"/>
  <c r="I78" i="2"/>
  <c r="H78" i="2"/>
  <c r="G78" i="2"/>
  <c r="F78" i="2"/>
  <c r="E78" i="2"/>
  <c r="Z77" i="2"/>
  <c r="Y77" i="2"/>
  <c r="X77" i="2"/>
  <c r="W77" i="2"/>
  <c r="V77" i="2"/>
  <c r="U77" i="2"/>
  <c r="T77" i="2"/>
  <c r="S77" i="2"/>
  <c r="R77" i="2"/>
  <c r="Q77" i="2"/>
  <c r="P77" i="2"/>
  <c r="O77" i="2"/>
  <c r="N77" i="2"/>
  <c r="M77" i="2"/>
  <c r="L77" i="2"/>
  <c r="K77" i="2"/>
  <c r="J77" i="2"/>
  <c r="I77" i="2"/>
  <c r="H77" i="2"/>
  <c r="G77" i="2"/>
  <c r="F77" i="2"/>
  <c r="E77" i="2"/>
  <c r="Z76" i="2"/>
  <c r="Y76" i="2"/>
  <c r="X76" i="2"/>
  <c r="W76" i="2"/>
  <c r="V76" i="2"/>
  <c r="U76" i="2"/>
  <c r="T76" i="2"/>
  <c r="S76" i="2"/>
  <c r="R76" i="2"/>
  <c r="Q76" i="2"/>
  <c r="P76" i="2"/>
  <c r="O76" i="2"/>
  <c r="N76" i="2"/>
  <c r="M76" i="2"/>
  <c r="L76" i="2"/>
  <c r="K76" i="2"/>
  <c r="J76" i="2"/>
  <c r="I76" i="2"/>
  <c r="H76" i="2"/>
  <c r="G76" i="2"/>
  <c r="F76" i="2"/>
  <c r="E76" i="2"/>
  <c r="Z75" i="2"/>
  <c r="Y75" i="2"/>
  <c r="X75" i="2"/>
  <c r="X85" i="2" s="1"/>
  <c r="W75" i="2"/>
  <c r="V75" i="2"/>
  <c r="U75" i="2"/>
  <c r="T75" i="2"/>
  <c r="T85" i="2" s="1"/>
  <c r="S75" i="2"/>
  <c r="R75" i="2"/>
  <c r="Q75" i="2"/>
  <c r="P75" i="2"/>
  <c r="O75" i="2"/>
  <c r="N75" i="2"/>
  <c r="M75" i="2"/>
  <c r="L75" i="2"/>
  <c r="K75" i="2"/>
  <c r="J75" i="2"/>
  <c r="I75" i="2"/>
  <c r="H75" i="2"/>
  <c r="G75" i="2"/>
  <c r="F75" i="2"/>
  <c r="E75" i="2"/>
  <c r="Z74" i="2"/>
  <c r="Z85" i="2" s="1"/>
  <c r="Y74" i="2"/>
  <c r="Y85" i="2" s="1"/>
  <c r="X74" i="2"/>
  <c r="W74" i="2"/>
  <c r="V74" i="2"/>
  <c r="V85" i="2" s="1"/>
  <c r="U74" i="2"/>
  <c r="U85" i="2" s="1"/>
  <c r="T74" i="2"/>
  <c r="S74" i="2"/>
  <c r="R74" i="2"/>
  <c r="R85" i="2" s="1"/>
  <c r="Q74" i="2"/>
  <c r="Q85" i="2" s="1"/>
  <c r="P74" i="2"/>
  <c r="O74" i="2"/>
  <c r="N74" i="2"/>
  <c r="M74" i="2"/>
  <c r="L74" i="2"/>
  <c r="K74" i="2"/>
  <c r="J74" i="2"/>
  <c r="I74" i="2"/>
  <c r="H74" i="2"/>
  <c r="G74" i="2"/>
  <c r="F74" i="2"/>
  <c r="E74" i="2"/>
  <c r="D84" i="2"/>
  <c r="D83" i="2"/>
  <c r="D82" i="2"/>
  <c r="D81" i="2"/>
  <c r="D80" i="2"/>
  <c r="D79" i="2"/>
  <c r="D78" i="2"/>
  <c r="D77" i="2"/>
  <c r="D76" i="2"/>
  <c r="D75" i="2"/>
  <c r="D74" i="2"/>
  <c r="F20" i="1"/>
  <c r="H20" i="1" s="1"/>
  <c r="F19" i="1"/>
  <c r="F18" i="1"/>
  <c r="F17" i="1"/>
  <c r="F16" i="1"/>
  <c r="F15" i="1"/>
  <c r="F14" i="1"/>
  <c r="F13" i="1"/>
  <c r="Y38" i="10"/>
  <c r="Y41" i="10"/>
  <c r="G19" i="1" l="1"/>
  <c r="G16" i="1"/>
  <c r="G20" i="1"/>
  <c r="G17" i="1"/>
  <c r="G13" i="1"/>
  <c r="G14" i="1"/>
  <c r="G18" i="1"/>
  <c r="G15" i="1"/>
  <c r="H13" i="1"/>
  <c r="H15" i="1"/>
  <c r="H17" i="1"/>
  <c r="H14" i="1"/>
  <c r="H18" i="1"/>
  <c r="H19" i="1"/>
  <c r="H16" i="1"/>
  <c r="AA57" i="10" l="1"/>
  <c r="Z57" i="10"/>
  <c r="Y57" i="10"/>
  <c r="AA56" i="10"/>
  <c r="Z56" i="10"/>
  <c r="Y56" i="10"/>
  <c r="AA55" i="10"/>
  <c r="Z55" i="10"/>
  <c r="Y55" i="10"/>
  <c r="AA54" i="10"/>
  <c r="Z54" i="10"/>
  <c r="Y54" i="10"/>
  <c r="AA53" i="10"/>
  <c r="Z53" i="10"/>
  <c r="Y53" i="10"/>
  <c r="AA52" i="10"/>
  <c r="Z52" i="10"/>
  <c r="Y52" i="10"/>
  <c r="AA51" i="10"/>
  <c r="Z51" i="10"/>
  <c r="Y51" i="10"/>
  <c r="AA50" i="10"/>
  <c r="Z50" i="10"/>
  <c r="Y50" i="10"/>
  <c r="AA49" i="10"/>
  <c r="Z49" i="10"/>
  <c r="Y49" i="10"/>
  <c r="AA48" i="10"/>
  <c r="Z48" i="10"/>
  <c r="Y48" i="10"/>
  <c r="AA47" i="10"/>
  <c r="Z47" i="10"/>
  <c r="Y47" i="10"/>
  <c r="AA46" i="10"/>
  <c r="Z46" i="10"/>
  <c r="AA45" i="10"/>
  <c r="Z45" i="10"/>
  <c r="AA44" i="10"/>
  <c r="Z44" i="10"/>
  <c r="AA43" i="10"/>
  <c r="Z43" i="10"/>
  <c r="AA42" i="10"/>
  <c r="Z42" i="10"/>
  <c r="Y42" i="10"/>
  <c r="AA41" i="10"/>
  <c r="Z41" i="10"/>
  <c r="AA40" i="10"/>
  <c r="Z40" i="10"/>
  <c r="Y40" i="10"/>
  <c r="AA39" i="10"/>
  <c r="Z39" i="10"/>
  <c r="Y39" i="10"/>
  <c r="AA38" i="10"/>
  <c r="Z38" i="10"/>
  <c r="X56" i="10"/>
  <c r="X35" i="10"/>
  <c r="X57" i="10" s="1"/>
  <c r="W35" i="10"/>
  <c r="W57" i="10" s="1"/>
  <c r="V35" i="10"/>
  <c r="V57" i="10" s="1"/>
  <c r="U35" i="10"/>
  <c r="U57" i="10" s="1"/>
  <c r="T35" i="10"/>
  <c r="T57" i="10" s="1"/>
  <c r="S35" i="10"/>
  <c r="S57" i="10" s="1"/>
  <c r="R35" i="10"/>
  <c r="R57" i="10" s="1"/>
  <c r="Q35" i="10"/>
  <c r="Q57" i="10" s="1"/>
  <c r="P35" i="10"/>
  <c r="P57" i="10" s="1"/>
  <c r="O35" i="10"/>
  <c r="O57" i="10" s="1"/>
  <c r="N35" i="10"/>
  <c r="N57" i="10" s="1"/>
  <c r="M35" i="10"/>
  <c r="M57" i="10" s="1"/>
  <c r="L35" i="10"/>
  <c r="L57" i="10" s="1"/>
  <c r="K35" i="10"/>
  <c r="K57" i="10" s="1"/>
  <c r="J35" i="10"/>
  <c r="J57" i="10" s="1"/>
  <c r="I35" i="10"/>
  <c r="I57" i="10" s="1"/>
  <c r="H35" i="10"/>
  <c r="H57" i="10" s="1"/>
  <c r="G35" i="10"/>
  <c r="G57" i="10" s="1"/>
  <c r="F35" i="10"/>
  <c r="F57" i="10" s="1"/>
  <c r="E35" i="10"/>
  <c r="E57" i="10" s="1"/>
  <c r="D35" i="10"/>
  <c r="X34" i="10"/>
  <c r="W34" i="10"/>
  <c r="W56" i="10" s="1"/>
  <c r="V34" i="10"/>
  <c r="V56" i="10" s="1"/>
  <c r="U34" i="10"/>
  <c r="U56" i="10" s="1"/>
  <c r="T34" i="10"/>
  <c r="T56" i="10" s="1"/>
  <c r="S34" i="10"/>
  <c r="S56" i="10" s="1"/>
  <c r="R34" i="10"/>
  <c r="R56" i="10" s="1"/>
  <c r="Q34" i="10"/>
  <c r="Q56" i="10" s="1"/>
  <c r="P34" i="10"/>
  <c r="P56" i="10" s="1"/>
  <c r="O34" i="10"/>
  <c r="O56" i="10" s="1"/>
  <c r="N34" i="10"/>
  <c r="N56" i="10" s="1"/>
  <c r="M34" i="10"/>
  <c r="M56" i="10" s="1"/>
  <c r="L34" i="10"/>
  <c r="L56" i="10" s="1"/>
  <c r="K34" i="10"/>
  <c r="K56" i="10" s="1"/>
  <c r="J34" i="10"/>
  <c r="J56" i="10" s="1"/>
  <c r="I34" i="10"/>
  <c r="I56" i="10" s="1"/>
  <c r="H34" i="10"/>
  <c r="H56" i="10" s="1"/>
  <c r="G34" i="10"/>
  <c r="G56" i="10" s="1"/>
  <c r="F34" i="10"/>
  <c r="F56" i="10" s="1"/>
  <c r="E34" i="10"/>
  <c r="E56" i="10" s="1"/>
  <c r="D34" i="10"/>
  <c r="X33" i="10"/>
  <c r="X55" i="10" s="1"/>
  <c r="W33" i="10"/>
  <c r="W55" i="10" s="1"/>
  <c r="V33" i="10"/>
  <c r="V55" i="10" s="1"/>
  <c r="U33" i="10"/>
  <c r="U55" i="10" s="1"/>
  <c r="T33" i="10"/>
  <c r="T55" i="10" s="1"/>
  <c r="S33" i="10"/>
  <c r="S55" i="10" s="1"/>
  <c r="R33" i="10"/>
  <c r="R55" i="10" s="1"/>
  <c r="Q33" i="10"/>
  <c r="Q55" i="10" s="1"/>
  <c r="P33" i="10"/>
  <c r="P55" i="10" s="1"/>
  <c r="O33" i="10"/>
  <c r="O55" i="10" s="1"/>
  <c r="N33" i="10"/>
  <c r="N55" i="10" s="1"/>
  <c r="M33" i="10"/>
  <c r="M55" i="10" s="1"/>
  <c r="L33" i="10"/>
  <c r="L55" i="10" s="1"/>
  <c r="K33" i="10"/>
  <c r="K55" i="10" s="1"/>
  <c r="J33" i="10"/>
  <c r="J55" i="10" s="1"/>
  <c r="I33" i="10"/>
  <c r="I55" i="10" s="1"/>
  <c r="H33" i="10"/>
  <c r="H55" i="10" s="1"/>
  <c r="G33" i="10"/>
  <c r="G55" i="10" s="1"/>
  <c r="F33" i="10"/>
  <c r="F55" i="10" s="1"/>
  <c r="E33" i="10"/>
  <c r="E55" i="10" s="1"/>
  <c r="D33" i="10"/>
  <c r="X32" i="10"/>
  <c r="X54" i="10" s="1"/>
  <c r="W32" i="10"/>
  <c r="W54" i="10" s="1"/>
  <c r="V32" i="10"/>
  <c r="V54" i="10" s="1"/>
  <c r="U32" i="10"/>
  <c r="U54" i="10" s="1"/>
  <c r="T32" i="10"/>
  <c r="T54" i="10" s="1"/>
  <c r="S32" i="10"/>
  <c r="S54" i="10" s="1"/>
  <c r="R32" i="10"/>
  <c r="R54" i="10" s="1"/>
  <c r="Q32" i="10"/>
  <c r="Q54" i="10" s="1"/>
  <c r="P32" i="10"/>
  <c r="P54" i="10" s="1"/>
  <c r="O32" i="10"/>
  <c r="O54" i="10" s="1"/>
  <c r="N32" i="10"/>
  <c r="N54" i="10" s="1"/>
  <c r="M32" i="10"/>
  <c r="M54" i="10" s="1"/>
  <c r="L32" i="10"/>
  <c r="L54" i="10" s="1"/>
  <c r="K32" i="10"/>
  <c r="K54" i="10" s="1"/>
  <c r="J32" i="10"/>
  <c r="J54" i="10" s="1"/>
  <c r="I32" i="10"/>
  <c r="I54" i="10" s="1"/>
  <c r="H32" i="10"/>
  <c r="H54" i="10" s="1"/>
  <c r="G32" i="10"/>
  <c r="G54" i="10" s="1"/>
  <c r="F32" i="10"/>
  <c r="F54" i="10" s="1"/>
  <c r="E32" i="10"/>
  <c r="E54" i="10" s="1"/>
  <c r="D32" i="10"/>
  <c r="X31" i="10"/>
  <c r="X53" i="10" s="1"/>
  <c r="W31" i="10"/>
  <c r="W53" i="10" s="1"/>
  <c r="V31" i="10"/>
  <c r="V53" i="10" s="1"/>
  <c r="U31" i="10"/>
  <c r="U53" i="10" s="1"/>
  <c r="T31" i="10"/>
  <c r="T53" i="10" s="1"/>
  <c r="S31" i="10"/>
  <c r="S53" i="10" s="1"/>
  <c r="R31" i="10"/>
  <c r="R53" i="10" s="1"/>
  <c r="Q31" i="10"/>
  <c r="Q53" i="10" s="1"/>
  <c r="P31" i="10"/>
  <c r="P53" i="10" s="1"/>
  <c r="O31" i="10"/>
  <c r="O53" i="10" s="1"/>
  <c r="N31" i="10"/>
  <c r="N53" i="10" s="1"/>
  <c r="M31" i="10"/>
  <c r="M53" i="10" s="1"/>
  <c r="L31" i="10"/>
  <c r="L53" i="10" s="1"/>
  <c r="K31" i="10"/>
  <c r="K53" i="10" s="1"/>
  <c r="J31" i="10"/>
  <c r="J53" i="10" s="1"/>
  <c r="I31" i="10"/>
  <c r="I53" i="10" s="1"/>
  <c r="H31" i="10"/>
  <c r="H53" i="10" s="1"/>
  <c r="G31" i="10"/>
  <c r="G53" i="10" s="1"/>
  <c r="F31" i="10"/>
  <c r="F53" i="10" s="1"/>
  <c r="E31" i="10"/>
  <c r="E53" i="10" s="1"/>
  <c r="D31" i="10"/>
  <c r="X30" i="10"/>
  <c r="X52" i="10" s="1"/>
  <c r="W30" i="10"/>
  <c r="W52" i="10" s="1"/>
  <c r="V30" i="10"/>
  <c r="V52" i="10" s="1"/>
  <c r="U30" i="10"/>
  <c r="U52" i="10" s="1"/>
  <c r="T30" i="10"/>
  <c r="T52" i="10" s="1"/>
  <c r="S30" i="10"/>
  <c r="S52" i="10" s="1"/>
  <c r="R30" i="10"/>
  <c r="R52" i="10" s="1"/>
  <c r="Q30" i="10"/>
  <c r="Q52" i="10" s="1"/>
  <c r="P30" i="10"/>
  <c r="P52" i="10" s="1"/>
  <c r="O30" i="10"/>
  <c r="O52" i="10" s="1"/>
  <c r="N30" i="10"/>
  <c r="N52" i="10" s="1"/>
  <c r="M30" i="10"/>
  <c r="M52" i="10" s="1"/>
  <c r="L30" i="10"/>
  <c r="L52" i="10" s="1"/>
  <c r="K30" i="10"/>
  <c r="K52" i="10" s="1"/>
  <c r="J30" i="10"/>
  <c r="J52" i="10" s="1"/>
  <c r="I30" i="10"/>
  <c r="I52" i="10" s="1"/>
  <c r="H30" i="10"/>
  <c r="H52" i="10" s="1"/>
  <c r="G30" i="10"/>
  <c r="G52" i="10" s="1"/>
  <c r="F30" i="10"/>
  <c r="F52" i="10" s="1"/>
  <c r="E30" i="10"/>
  <c r="E52" i="10" s="1"/>
  <c r="D30" i="10"/>
  <c r="X29" i="10"/>
  <c r="X51" i="10" s="1"/>
  <c r="W29" i="10"/>
  <c r="W51" i="10" s="1"/>
  <c r="V29" i="10"/>
  <c r="V51" i="10" s="1"/>
  <c r="U29" i="10"/>
  <c r="U51" i="10" s="1"/>
  <c r="T29" i="10"/>
  <c r="T51" i="10" s="1"/>
  <c r="S29" i="10"/>
  <c r="S51" i="10" s="1"/>
  <c r="R29" i="10"/>
  <c r="R51" i="10" s="1"/>
  <c r="Q29" i="10"/>
  <c r="Q51" i="10" s="1"/>
  <c r="P29" i="10"/>
  <c r="P51" i="10" s="1"/>
  <c r="O29" i="10"/>
  <c r="O51" i="10" s="1"/>
  <c r="N29" i="10"/>
  <c r="N51" i="10" s="1"/>
  <c r="M29" i="10"/>
  <c r="M51" i="10" s="1"/>
  <c r="L29" i="10"/>
  <c r="L51" i="10" s="1"/>
  <c r="K29" i="10"/>
  <c r="K51" i="10" s="1"/>
  <c r="J29" i="10"/>
  <c r="J51" i="10" s="1"/>
  <c r="I29" i="10"/>
  <c r="I51" i="10" s="1"/>
  <c r="H29" i="10"/>
  <c r="H51" i="10" s="1"/>
  <c r="G29" i="10"/>
  <c r="G51" i="10" s="1"/>
  <c r="F29" i="10"/>
  <c r="F51" i="10" s="1"/>
  <c r="E29" i="10"/>
  <c r="E51" i="10" s="1"/>
  <c r="D29" i="10"/>
  <c r="X28" i="10"/>
  <c r="X50" i="10" s="1"/>
  <c r="W28" i="10"/>
  <c r="W50" i="10" s="1"/>
  <c r="V28" i="10"/>
  <c r="V50" i="10" s="1"/>
  <c r="U28" i="10"/>
  <c r="U50" i="10" s="1"/>
  <c r="T28" i="10"/>
  <c r="T50" i="10" s="1"/>
  <c r="S28" i="10"/>
  <c r="S50" i="10" s="1"/>
  <c r="R28" i="10"/>
  <c r="R50" i="10" s="1"/>
  <c r="Q28" i="10"/>
  <c r="Q50" i="10" s="1"/>
  <c r="P28" i="10"/>
  <c r="P50" i="10" s="1"/>
  <c r="O28" i="10"/>
  <c r="O50" i="10" s="1"/>
  <c r="N28" i="10"/>
  <c r="N50" i="10" s="1"/>
  <c r="M28" i="10"/>
  <c r="M50" i="10" s="1"/>
  <c r="L28" i="10"/>
  <c r="L50" i="10" s="1"/>
  <c r="K28" i="10"/>
  <c r="K50" i="10" s="1"/>
  <c r="J28" i="10"/>
  <c r="J50" i="10" s="1"/>
  <c r="I28" i="10"/>
  <c r="I50" i="10" s="1"/>
  <c r="H28" i="10"/>
  <c r="H50" i="10" s="1"/>
  <c r="G28" i="10"/>
  <c r="G50" i="10" s="1"/>
  <c r="F28" i="10"/>
  <c r="F50" i="10" s="1"/>
  <c r="E28" i="10"/>
  <c r="E50" i="10" s="1"/>
  <c r="D28" i="10"/>
  <c r="X27" i="10"/>
  <c r="X49" i="10" s="1"/>
  <c r="W27" i="10"/>
  <c r="W49" i="10" s="1"/>
  <c r="V27" i="10"/>
  <c r="V49" i="10" s="1"/>
  <c r="U27" i="10"/>
  <c r="U49" i="10" s="1"/>
  <c r="T27" i="10"/>
  <c r="T49" i="10" s="1"/>
  <c r="S27" i="10"/>
  <c r="S49" i="10" s="1"/>
  <c r="R27" i="10"/>
  <c r="R49" i="10" s="1"/>
  <c r="Q27" i="10"/>
  <c r="Q49" i="10" s="1"/>
  <c r="P27" i="10"/>
  <c r="P49" i="10" s="1"/>
  <c r="O27" i="10"/>
  <c r="O49" i="10" s="1"/>
  <c r="N27" i="10"/>
  <c r="N49" i="10" s="1"/>
  <c r="M27" i="10"/>
  <c r="M49" i="10" s="1"/>
  <c r="L27" i="10"/>
  <c r="L49" i="10" s="1"/>
  <c r="K27" i="10"/>
  <c r="K49" i="10" s="1"/>
  <c r="J27" i="10"/>
  <c r="J49" i="10" s="1"/>
  <c r="I27" i="10"/>
  <c r="I49" i="10" s="1"/>
  <c r="H27" i="10"/>
  <c r="H49" i="10" s="1"/>
  <c r="G27" i="10"/>
  <c r="G49" i="10" s="1"/>
  <c r="F27" i="10"/>
  <c r="F49" i="10" s="1"/>
  <c r="E27" i="10"/>
  <c r="E49" i="10" s="1"/>
  <c r="D27" i="10"/>
  <c r="X26" i="10"/>
  <c r="X48" i="10" s="1"/>
  <c r="W26" i="10"/>
  <c r="W48" i="10" s="1"/>
  <c r="V26" i="10"/>
  <c r="V48" i="10" s="1"/>
  <c r="U26" i="10"/>
  <c r="U48" i="10" s="1"/>
  <c r="T26" i="10"/>
  <c r="T48" i="10" s="1"/>
  <c r="S26" i="10"/>
  <c r="S48" i="10" s="1"/>
  <c r="R26" i="10"/>
  <c r="R48" i="10" s="1"/>
  <c r="Q26" i="10"/>
  <c r="Q48" i="10" s="1"/>
  <c r="P26" i="10"/>
  <c r="P48" i="10" s="1"/>
  <c r="O26" i="10"/>
  <c r="O48" i="10" s="1"/>
  <c r="N26" i="10"/>
  <c r="N48" i="10" s="1"/>
  <c r="M26" i="10"/>
  <c r="M48" i="10" s="1"/>
  <c r="L26" i="10"/>
  <c r="L48" i="10" s="1"/>
  <c r="K26" i="10"/>
  <c r="K48" i="10" s="1"/>
  <c r="J26" i="10"/>
  <c r="J48" i="10" s="1"/>
  <c r="I26" i="10"/>
  <c r="I48" i="10" s="1"/>
  <c r="H26" i="10"/>
  <c r="H48" i="10" s="1"/>
  <c r="G26" i="10"/>
  <c r="G48" i="10" s="1"/>
  <c r="F26" i="10"/>
  <c r="F48" i="10" s="1"/>
  <c r="E26" i="10"/>
  <c r="E48" i="10" s="1"/>
  <c r="D26" i="10"/>
  <c r="X25" i="10"/>
  <c r="X47" i="10" s="1"/>
  <c r="W25" i="10"/>
  <c r="W47" i="10" s="1"/>
  <c r="V25" i="10"/>
  <c r="V47" i="10" s="1"/>
  <c r="U25" i="10"/>
  <c r="U47" i="10" s="1"/>
  <c r="T25" i="10"/>
  <c r="T47" i="10" s="1"/>
  <c r="S25" i="10"/>
  <c r="S47" i="10" s="1"/>
  <c r="R25" i="10"/>
  <c r="R47" i="10" s="1"/>
  <c r="Q25" i="10"/>
  <c r="Q47" i="10" s="1"/>
  <c r="P25" i="10"/>
  <c r="P47" i="10" s="1"/>
  <c r="O25" i="10"/>
  <c r="O47" i="10" s="1"/>
  <c r="N25" i="10"/>
  <c r="N47" i="10" s="1"/>
  <c r="M25" i="10"/>
  <c r="M47" i="10" s="1"/>
  <c r="L25" i="10"/>
  <c r="L47" i="10" s="1"/>
  <c r="K25" i="10"/>
  <c r="K47" i="10" s="1"/>
  <c r="J25" i="10"/>
  <c r="J47" i="10" s="1"/>
  <c r="I25" i="10"/>
  <c r="I47" i="10" s="1"/>
  <c r="H25" i="10"/>
  <c r="H47" i="10" s="1"/>
  <c r="G25" i="10"/>
  <c r="G47" i="10" s="1"/>
  <c r="F25" i="10"/>
  <c r="F47" i="10" s="1"/>
  <c r="E25" i="10"/>
  <c r="E47" i="10" s="1"/>
  <c r="D25" i="10"/>
  <c r="X24" i="10"/>
  <c r="X46" i="10" s="1"/>
  <c r="W24" i="10"/>
  <c r="W46" i="10" s="1"/>
  <c r="V24" i="10"/>
  <c r="V46" i="10" s="1"/>
  <c r="U24" i="10"/>
  <c r="U46" i="10" s="1"/>
  <c r="T24" i="10"/>
  <c r="T46" i="10" s="1"/>
  <c r="S24" i="10"/>
  <c r="S46" i="10" s="1"/>
  <c r="R24" i="10"/>
  <c r="R46" i="10" s="1"/>
  <c r="Q24" i="10"/>
  <c r="Q46" i="10" s="1"/>
  <c r="P24" i="10"/>
  <c r="P46" i="10" s="1"/>
  <c r="O24" i="10"/>
  <c r="O46" i="10" s="1"/>
  <c r="N24" i="10"/>
  <c r="N46" i="10" s="1"/>
  <c r="M24" i="10"/>
  <c r="M46" i="10" s="1"/>
  <c r="L24" i="10"/>
  <c r="L46" i="10" s="1"/>
  <c r="K24" i="10"/>
  <c r="K46" i="10" s="1"/>
  <c r="J24" i="10"/>
  <c r="J46" i="10" s="1"/>
  <c r="I24" i="10"/>
  <c r="I46" i="10" s="1"/>
  <c r="H24" i="10"/>
  <c r="H46" i="10" s="1"/>
  <c r="G24" i="10"/>
  <c r="G46" i="10" s="1"/>
  <c r="F24" i="10"/>
  <c r="F46" i="10" s="1"/>
  <c r="E24" i="10"/>
  <c r="E46" i="10" s="1"/>
  <c r="D24" i="10"/>
  <c r="X23" i="10"/>
  <c r="X45" i="10" s="1"/>
  <c r="W23" i="10"/>
  <c r="W45" i="10" s="1"/>
  <c r="V23" i="10"/>
  <c r="V45" i="10" s="1"/>
  <c r="U23" i="10"/>
  <c r="U45" i="10" s="1"/>
  <c r="T23" i="10"/>
  <c r="T45" i="10" s="1"/>
  <c r="S23" i="10"/>
  <c r="S45" i="10" s="1"/>
  <c r="R23" i="10"/>
  <c r="R45" i="10" s="1"/>
  <c r="Q23" i="10"/>
  <c r="Q45" i="10" s="1"/>
  <c r="P23" i="10"/>
  <c r="P45" i="10" s="1"/>
  <c r="O23" i="10"/>
  <c r="O45" i="10" s="1"/>
  <c r="N23" i="10"/>
  <c r="N45" i="10" s="1"/>
  <c r="M23" i="10"/>
  <c r="M45" i="10" s="1"/>
  <c r="L23" i="10"/>
  <c r="L45" i="10" s="1"/>
  <c r="K23" i="10"/>
  <c r="K45" i="10" s="1"/>
  <c r="J23" i="10"/>
  <c r="J45" i="10" s="1"/>
  <c r="I23" i="10"/>
  <c r="I45" i="10" s="1"/>
  <c r="H23" i="10"/>
  <c r="H45" i="10" s="1"/>
  <c r="G23" i="10"/>
  <c r="G45" i="10" s="1"/>
  <c r="F23" i="10"/>
  <c r="F45" i="10" s="1"/>
  <c r="E23" i="10"/>
  <c r="E45" i="10" s="1"/>
  <c r="D23" i="10"/>
  <c r="X22" i="10"/>
  <c r="X44" i="10" s="1"/>
  <c r="W22" i="10"/>
  <c r="W44" i="10" s="1"/>
  <c r="V22" i="10"/>
  <c r="V44" i="10" s="1"/>
  <c r="U22" i="10"/>
  <c r="U44" i="10" s="1"/>
  <c r="T22" i="10"/>
  <c r="T44" i="10" s="1"/>
  <c r="S22" i="10"/>
  <c r="S44" i="10" s="1"/>
  <c r="R22" i="10"/>
  <c r="R44" i="10" s="1"/>
  <c r="Q22" i="10"/>
  <c r="Q44" i="10" s="1"/>
  <c r="P22" i="10"/>
  <c r="P44" i="10" s="1"/>
  <c r="O22" i="10"/>
  <c r="O44" i="10" s="1"/>
  <c r="N22" i="10"/>
  <c r="N44" i="10" s="1"/>
  <c r="M22" i="10"/>
  <c r="M44" i="10" s="1"/>
  <c r="L22" i="10"/>
  <c r="L44" i="10" s="1"/>
  <c r="K22" i="10"/>
  <c r="K44" i="10" s="1"/>
  <c r="J22" i="10"/>
  <c r="J44" i="10" s="1"/>
  <c r="I22" i="10"/>
  <c r="I44" i="10" s="1"/>
  <c r="H22" i="10"/>
  <c r="H44" i="10" s="1"/>
  <c r="G22" i="10"/>
  <c r="G44" i="10" s="1"/>
  <c r="F22" i="10"/>
  <c r="F44" i="10" s="1"/>
  <c r="E22" i="10"/>
  <c r="E44" i="10" s="1"/>
  <c r="D22" i="10"/>
  <c r="X21" i="10"/>
  <c r="X43" i="10" s="1"/>
  <c r="W21" i="10"/>
  <c r="W43" i="10" s="1"/>
  <c r="V21" i="10"/>
  <c r="V43" i="10" s="1"/>
  <c r="U21" i="10"/>
  <c r="U43" i="10" s="1"/>
  <c r="T21" i="10"/>
  <c r="T43" i="10" s="1"/>
  <c r="S21" i="10"/>
  <c r="S43" i="10" s="1"/>
  <c r="R21" i="10"/>
  <c r="R43" i="10" s="1"/>
  <c r="Q21" i="10"/>
  <c r="Q43" i="10" s="1"/>
  <c r="P21" i="10"/>
  <c r="P43" i="10" s="1"/>
  <c r="O21" i="10"/>
  <c r="O43" i="10" s="1"/>
  <c r="N21" i="10"/>
  <c r="N43" i="10" s="1"/>
  <c r="M21" i="10"/>
  <c r="M43" i="10" s="1"/>
  <c r="L21" i="10"/>
  <c r="L43" i="10" s="1"/>
  <c r="K21" i="10"/>
  <c r="K43" i="10" s="1"/>
  <c r="J21" i="10"/>
  <c r="J43" i="10" s="1"/>
  <c r="I21" i="10"/>
  <c r="I43" i="10" s="1"/>
  <c r="H21" i="10"/>
  <c r="H43" i="10" s="1"/>
  <c r="G21" i="10"/>
  <c r="G43" i="10" s="1"/>
  <c r="F21" i="10"/>
  <c r="F43" i="10" s="1"/>
  <c r="E21" i="10"/>
  <c r="E43" i="10" s="1"/>
  <c r="D21" i="10"/>
  <c r="X20" i="10"/>
  <c r="X42" i="10" s="1"/>
  <c r="W20" i="10"/>
  <c r="W42" i="10" s="1"/>
  <c r="V20" i="10"/>
  <c r="V42" i="10" s="1"/>
  <c r="U20" i="10"/>
  <c r="U42" i="10" s="1"/>
  <c r="T20" i="10"/>
  <c r="T42" i="10" s="1"/>
  <c r="S20" i="10"/>
  <c r="S42" i="10" s="1"/>
  <c r="R20" i="10"/>
  <c r="R42" i="10" s="1"/>
  <c r="Q20" i="10"/>
  <c r="Q42" i="10" s="1"/>
  <c r="P20" i="10"/>
  <c r="P42" i="10" s="1"/>
  <c r="O20" i="10"/>
  <c r="O42" i="10" s="1"/>
  <c r="N20" i="10"/>
  <c r="N42" i="10" s="1"/>
  <c r="M20" i="10"/>
  <c r="M42" i="10" s="1"/>
  <c r="L20" i="10"/>
  <c r="L42" i="10" s="1"/>
  <c r="K20" i="10"/>
  <c r="K42" i="10" s="1"/>
  <c r="J20" i="10"/>
  <c r="J42" i="10" s="1"/>
  <c r="I20" i="10"/>
  <c r="I42" i="10" s="1"/>
  <c r="H20" i="10"/>
  <c r="H42" i="10" s="1"/>
  <c r="G20" i="10"/>
  <c r="G42" i="10" s="1"/>
  <c r="F20" i="10"/>
  <c r="F42" i="10" s="1"/>
  <c r="E20" i="10"/>
  <c r="E42" i="10" s="1"/>
  <c r="D20" i="10"/>
  <c r="X19" i="10"/>
  <c r="X41" i="10" s="1"/>
  <c r="W19" i="10"/>
  <c r="W41" i="10" s="1"/>
  <c r="V19" i="10"/>
  <c r="V41" i="10" s="1"/>
  <c r="U19" i="10"/>
  <c r="U41" i="10" s="1"/>
  <c r="T19" i="10"/>
  <c r="T41" i="10" s="1"/>
  <c r="S19" i="10"/>
  <c r="S41" i="10" s="1"/>
  <c r="R19" i="10"/>
  <c r="R41" i="10" s="1"/>
  <c r="Q19" i="10"/>
  <c r="Q41" i="10" s="1"/>
  <c r="P19" i="10"/>
  <c r="P41" i="10" s="1"/>
  <c r="O19" i="10"/>
  <c r="O41" i="10" s="1"/>
  <c r="N19" i="10"/>
  <c r="N41" i="10" s="1"/>
  <c r="M19" i="10"/>
  <c r="M41" i="10" s="1"/>
  <c r="L19" i="10"/>
  <c r="L41" i="10" s="1"/>
  <c r="K19" i="10"/>
  <c r="K41" i="10" s="1"/>
  <c r="J19" i="10"/>
  <c r="J41" i="10" s="1"/>
  <c r="I19" i="10"/>
  <c r="I41" i="10" s="1"/>
  <c r="H19" i="10"/>
  <c r="H41" i="10" s="1"/>
  <c r="G19" i="10"/>
  <c r="G41" i="10" s="1"/>
  <c r="F19" i="10"/>
  <c r="F41" i="10" s="1"/>
  <c r="E19" i="10"/>
  <c r="E41" i="10" s="1"/>
  <c r="D19" i="10"/>
  <c r="X18" i="10"/>
  <c r="X40" i="10" s="1"/>
  <c r="W18" i="10"/>
  <c r="W40" i="10" s="1"/>
  <c r="V18" i="10"/>
  <c r="V40" i="10" s="1"/>
  <c r="U18" i="10"/>
  <c r="U40" i="10" s="1"/>
  <c r="T18" i="10"/>
  <c r="T40" i="10" s="1"/>
  <c r="S18" i="10"/>
  <c r="S40" i="10" s="1"/>
  <c r="R18" i="10"/>
  <c r="R40" i="10" s="1"/>
  <c r="Q18" i="10"/>
  <c r="Q40" i="10" s="1"/>
  <c r="P18" i="10"/>
  <c r="P40" i="10" s="1"/>
  <c r="O18" i="10"/>
  <c r="O40" i="10" s="1"/>
  <c r="N18" i="10"/>
  <c r="N40" i="10" s="1"/>
  <c r="M18" i="10"/>
  <c r="M40" i="10" s="1"/>
  <c r="L18" i="10"/>
  <c r="L40" i="10" s="1"/>
  <c r="K18" i="10"/>
  <c r="K40" i="10" s="1"/>
  <c r="J18" i="10"/>
  <c r="J40" i="10" s="1"/>
  <c r="I18" i="10"/>
  <c r="I40" i="10" s="1"/>
  <c r="H18" i="10"/>
  <c r="H40" i="10" s="1"/>
  <c r="G18" i="10"/>
  <c r="G40" i="10" s="1"/>
  <c r="F18" i="10"/>
  <c r="F40" i="10" s="1"/>
  <c r="E18" i="10"/>
  <c r="E40" i="10" s="1"/>
  <c r="D18" i="10"/>
  <c r="X17" i="10"/>
  <c r="X39" i="10" s="1"/>
  <c r="W17" i="10"/>
  <c r="W39" i="10" s="1"/>
  <c r="V17" i="10"/>
  <c r="V39" i="10" s="1"/>
  <c r="U17" i="10"/>
  <c r="U39" i="10" s="1"/>
  <c r="T17" i="10"/>
  <c r="T39" i="10" s="1"/>
  <c r="S17" i="10"/>
  <c r="S39" i="10" s="1"/>
  <c r="R17" i="10"/>
  <c r="R39" i="10" s="1"/>
  <c r="Q17" i="10"/>
  <c r="Q39" i="10" s="1"/>
  <c r="P17" i="10"/>
  <c r="P39" i="10" s="1"/>
  <c r="O17" i="10"/>
  <c r="O39" i="10" s="1"/>
  <c r="N17" i="10"/>
  <c r="N39" i="10" s="1"/>
  <c r="M17" i="10"/>
  <c r="M39" i="10" s="1"/>
  <c r="L17" i="10"/>
  <c r="L39" i="10" s="1"/>
  <c r="K17" i="10"/>
  <c r="K39" i="10" s="1"/>
  <c r="J17" i="10"/>
  <c r="J39" i="10" s="1"/>
  <c r="I17" i="10"/>
  <c r="I39" i="10" s="1"/>
  <c r="H17" i="10"/>
  <c r="H39" i="10" s="1"/>
  <c r="G17" i="10"/>
  <c r="G39" i="10" s="1"/>
  <c r="F17" i="10"/>
  <c r="F39" i="10" s="1"/>
  <c r="E17" i="10"/>
  <c r="E39" i="10" s="1"/>
  <c r="D17" i="10"/>
  <c r="X16" i="10"/>
  <c r="X38" i="10" s="1"/>
  <c r="W16" i="10"/>
  <c r="W38" i="10" s="1"/>
  <c r="V16" i="10"/>
  <c r="V38" i="10" s="1"/>
  <c r="U16" i="10"/>
  <c r="U38" i="10" s="1"/>
  <c r="T16" i="10"/>
  <c r="T38" i="10" s="1"/>
  <c r="S16" i="10"/>
  <c r="S38" i="10" s="1"/>
  <c r="R16" i="10"/>
  <c r="R38" i="10" s="1"/>
  <c r="Q16" i="10"/>
  <c r="Q38" i="10" s="1"/>
  <c r="P16" i="10"/>
  <c r="P38" i="10" s="1"/>
  <c r="O16" i="10"/>
  <c r="O38" i="10" s="1"/>
  <c r="N16" i="10"/>
  <c r="N38" i="10" s="1"/>
  <c r="M16" i="10"/>
  <c r="M38" i="10" s="1"/>
  <c r="L16" i="10"/>
  <c r="L38" i="10" s="1"/>
  <c r="K16" i="10"/>
  <c r="K38" i="10" s="1"/>
  <c r="J16" i="10"/>
  <c r="J38" i="10" s="1"/>
  <c r="I16" i="10"/>
  <c r="I38" i="10" s="1"/>
  <c r="H16" i="10"/>
  <c r="H38" i="10" s="1"/>
  <c r="G16" i="10"/>
  <c r="G38" i="10" s="1"/>
  <c r="F16" i="10"/>
  <c r="F38" i="10" s="1"/>
  <c r="E16" i="10"/>
  <c r="E38" i="10" s="1"/>
  <c r="D16" i="10"/>
  <c r="C35" i="10"/>
  <c r="C34" i="10"/>
  <c r="C33" i="10"/>
  <c r="C32" i="10"/>
  <c r="C31" i="10"/>
  <c r="C30" i="10"/>
  <c r="C29" i="10"/>
  <c r="C28" i="10"/>
  <c r="C27" i="10"/>
  <c r="C26" i="10"/>
  <c r="C25" i="10"/>
  <c r="C24" i="10"/>
  <c r="C23" i="10"/>
  <c r="C22" i="10"/>
  <c r="C21" i="10"/>
  <c r="C20" i="10"/>
  <c r="C19" i="10"/>
  <c r="C18" i="10"/>
  <c r="C17" i="10"/>
  <c r="C16" i="10"/>
  <c r="C34" i="5"/>
  <c r="J40" i="9"/>
  <c r="K40" i="9"/>
  <c r="I40" i="9"/>
  <c r="H40" i="9"/>
  <c r="G40" i="9"/>
  <c r="F40" i="9"/>
  <c r="E40" i="9"/>
  <c r="D40" i="9"/>
  <c r="C40" i="9"/>
  <c r="B40" i="9"/>
  <c r="A40" i="9"/>
  <c r="AX53" i="5"/>
  <c r="AW53" i="5"/>
  <c r="AV53" i="5"/>
  <c r="AU53" i="5"/>
  <c r="AT53" i="5"/>
  <c r="AS53" i="5"/>
  <c r="AR53" i="5"/>
  <c r="AQ53" i="5"/>
  <c r="AP53" i="5"/>
  <c r="AO53" i="5"/>
  <c r="AN53" i="5"/>
  <c r="AM53" i="5"/>
  <c r="AL53" i="5"/>
  <c r="AK53" i="5"/>
  <c r="AJ53" i="5"/>
  <c r="AI53" i="5"/>
  <c r="AH53" i="5"/>
  <c r="AG53" i="5"/>
  <c r="AF53" i="5"/>
  <c r="AE53" i="5"/>
  <c r="AD53" i="5"/>
  <c r="AC53" i="5"/>
  <c r="AB53" i="5"/>
  <c r="AA53" i="5"/>
  <c r="Z53" i="5"/>
  <c r="Y53" i="5"/>
  <c r="X53" i="5"/>
  <c r="W53" i="5"/>
  <c r="V53" i="5"/>
  <c r="U53" i="5"/>
  <c r="T53" i="5"/>
  <c r="S53" i="5"/>
  <c r="R53" i="5"/>
  <c r="Q53" i="5"/>
  <c r="P53" i="5"/>
  <c r="O53" i="5"/>
  <c r="N53" i="5"/>
  <c r="M53" i="5"/>
  <c r="L53" i="5"/>
  <c r="K53" i="5"/>
  <c r="J53" i="5"/>
  <c r="I53" i="5"/>
  <c r="H53" i="5"/>
  <c r="G53" i="5"/>
  <c r="F53" i="5"/>
  <c r="E53" i="5"/>
  <c r="D53" i="5"/>
  <c r="C53" i="5"/>
  <c r="AX52" i="5"/>
  <c r="AW52" i="5"/>
  <c r="AV52" i="5"/>
  <c r="AU52" i="5"/>
  <c r="AT52" i="5"/>
  <c r="AS52" i="5"/>
  <c r="AR52" i="5"/>
  <c r="AQ52" i="5"/>
  <c r="AP52" i="5"/>
  <c r="AO52" i="5"/>
  <c r="AN52" i="5"/>
  <c r="AM52" i="5"/>
  <c r="AL52" i="5"/>
  <c r="AK52" i="5"/>
  <c r="AJ52" i="5"/>
  <c r="AI52" i="5"/>
  <c r="AH52" i="5"/>
  <c r="AG52" i="5"/>
  <c r="AF52" i="5"/>
  <c r="AE52" i="5"/>
  <c r="AD52" i="5"/>
  <c r="AC52" i="5"/>
  <c r="AB52" i="5"/>
  <c r="AA52" i="5"/>
  <c r="Z52" i="5"/>
  <c r="Y52" i="5"/>
  <c r="X52" i="5"/>
  <c r="W52" i="5"/>
  <c r="V52" i="5"/>
  <c r="U52" i="5"/>
  <c r="T52" i="5"/>
  <c r="S52" i="5"/>
  <c r="R52" i="5"/>
  <c r="Q52" i="5"/>
  <c r="P52" i="5"/>
  <c r="O52" i="5"/>
  <c r="N52" i="5"/>
  <c r="M52" i="5"/>
  <c r="L52" i="5"/>
  <c r="K52" i="5"/>
  <c r="J52" i="5"/>
  <c r="I52" i="5"/>
  <c r="H52" i="5"/>
  <c r="G52" i="5"/>
  <c r="F52" i="5"/>
  <c r="E52" i="5"/>
  <c r="D52" i="5"/>
  <c r="C52" i="5"/>
  <c r="AX51" i="5"/>
  <c r="AW51" i="5"/>
  <c r="AV51" i="5"/>
  <c r="AU51" i="5"/>
  <c r="AT51" i="5"/>
  <c r="AS51" i="5"/>
  <c r="AR51" i="5"/>
  <c r="AQ51" i="5"/>
  <c r="AP51" i="5"/>
  <c r="AO51" i="5"/>
  <c r="AN51" i="5"/>
  <c r="AM51" i="5"/>
  <c r="AL51" i="5"/>
  <c r="AK51" i="5"/>
  <c r="AJ51" i="5"/>
  <c r="AI51" i="5"/>
  <c r="AH51" i="5"/>
  <c r="AG51" i="5"/>
  <c r="AF51" i="5"/>
  <c r="AE51" i="5"/>
  <c r="AD51" i="5"/>
  <c r="AC51" i="5"/>
  <c r="AB51" i="5"/>
  <c r="AA51" i="5"/>
  <c r="Z51" i="5"/>
  <c r="Y51" i="5"/>
  <c r="X51" i="5"/>
  <c r="W51" i="5"/>
  <c r="V51" i="5"/>
  <c r="U51" i="5"/>
  <c r="T51" i="5"/>
  <c r="S51" i="5"/>
  <c r="R51" i="5"/>
  <c r="Q51" i="5"/>
  <c r="P51" i="5"/>
  <c r="O51" i="5"/>
  <c r="N51" i="5"/>
  <c r="M51" i="5"/>
  <c r="L51" i="5"/>
  <c r="K51" i="5"/>
  <c r="J51" i="5"/>
  <c r="I51" i="5"/>
  <c r="H51" i="5"/>
  <c r="G51" i="5"/>
  <c r="F51" i="5"/>
  <c r="E51" i="5"/>
  <c r="D51" i="5"/>
  <c r="C51" i="5"/>
  <c r="AX50" i="5"/>
  <c r="AW50" i="5"/>
  <c r="AV50" i="5"/>
  <c r="AU50" i="5"/>
  <c r="AT50" i="5"/>
  <c r="AS50" i="5"/>
  <c r="AR50" i="5"/>
  <c r="AQ50" i="5"/>
  <c r="AP50" i="5"/>
  <c r="AO50" i="5"/>
  <c r="AN50" i="5"/>
  <c r="AM50" i="5"/>
  <c r="AL50" i="5"/>
  <c r="AK50" i="5"/>
  <c r="AJ50" i="5"/>
  <c r="AI50" i="5"/>
  <c r="AH50"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D50" i="5"/>
  <c r="C50" i="5"/>
  <c r="AX49" i="5"/>
  <c r="AW49" i="5"/>
  <c r="AV49" i="5"/>
  <c r="AU49" i="5"/>
  <c r="AT49" i="5"/>
  <c r="AS49" i="5"/>
  <c r="AR49" i="5"/>
  <c r="AQ49" i="5"/>
  <c r="AP49" i="5"/>
  <c r="AO49" i="5"/>
  <c r="AN49" i="5"/>
  <c r="AM49" i="5"/>
  <c r="AL49" i="5"/>
  <c r="AK49" i="5"/>
  <c r="AJ49" i="5"/>
  <c r="AI49" i="5"/>
  <c r="AH49" i="5"/>
  <c r="AG49" i="5"/>
  <c r="AF49" i="5"/>
  <c r="AE49" i="5"/>
  <c r="AD49" i="5"/>
  <c r="AC49" i="5"/>
  <c r="AB49" i="5"/>
  <c r="AA49" i="5"/>
  <c r="Z49" i="5"/>
  <c r="Y49" i="5"/>
  <c r="X49" i="5"/>
  <c r="W49" i="5"/>
  <c r="V49" i="5"/>
  <c r="U49" i="5"/>
  <c r="T49" i="5"/>
  <c r="S49" i="5"/>
  <c r="R49" i="5"/>
  <c r="Q49" i="5"/>
  <c r="P49" i="5"/>
  <c r="O49" i="5"/>
  <c r="N49" i="5"/>
  <c r="M49" i="5"/>
  <c r="L49" i="5"/>
  <c r="K49" i="5"/>
  <c r="J49" i="5"/>
  <c r="I49" i="5"/>
  <c r="H49" i="5"/>
  <c r="G49" i="5"/>
  <c r="F49" i="5"/>
  <c r="E49" i="5"/>
  <c r="D49" i="5"/>
  <c r="C49" i="5"/>
  <c r="AX48" i="5"/>
  <c r="AW48" i="5"/>
  <c r="AV48" i="5"/>
  <c r="AU48" i="5"/>
  <c r="AT48" i="5"/>
  <c r="AS48" i="5"/>
  <c r="AR48" i="5"/>
  <c r="AQ48" i="5"/>
  <c r="AP48" i="5"/>
  <c r="AO48" i="5"/>
  <c r="AN48" i="5"/>
  <c r="AM48" i="5"/>
  <c r="AL48" i="5"/>
  <c r="AK48" i="5"/>
  <c r="AJ48" i="5"/>
  <c r="AI48" i="5"/>
  <c r="AH48" i="5"/>
  <c r="AG48" i="5"/>
  <c r="AF48" i="5"/>
  <c r="AE48" i="5"/>
  <c r="AD48" i="5"/>
  <c r="AC48" i="5"/>
  <c r="AB48" i="5"/>
  <c r="AA48" i="5"/>
  <c r="Z48" i="5"/>
  <c r="Y48" i="5"/>
  <c r="X48" i="5"/>
  <c r="W48" i="5"/>
  <c r="V48" i="5"/>
  <c r="U48" i="5"/>
  <c r="T48" i="5"/>
  <c r="S48" i="5"/>
  <c r="R48" i="5"/>
  <c r="Q48" i="5"/>
  <c r="P48" i="5"/>
  <c r="O48" i="5"/>
  <c r="N48" i="5"/>
  <c r="M48" i="5"/>
  <c r="L48" i="5"/>
  <c r="K48" i="5"/>
  <c r="J48" i="5"/>
  <c r="I48" i="5"/>
  <c r="H48" i="5"/>
  <c r="G48" i="5"/>
  <c r="F48" i="5"/>
  <c r="E48" i="5"/>
  <c r="D48" i="5"/>
  <c r="C48" i="5"/>
  <c r="AX47" i="5"/>
  <c r="AW47" i="5"/>
  <c r="AV47" i="5"/>
  <c r="AU47" i="5"/>
  <c r="AT47" i="5"/>
  <c r="AS47" i="5"/>
  <c r="AR47" i="5"/>
  <c r="AQ47" i="5"/>
  <c r="AP47" i="5"/>
  <c r="AO47" i="5"/>
  <c r="AN47" i="5"/>
  <c r="AM47" i="5"/>
  <c r="AL47" i="5"/>
  <c r="AK47" i="5"/>
  <c r="AJ47" i="5"/>
  <c r="AI47" i="5"/>
  <c r="AH47" i="5"/>
  <c r="AG47" i="5"/>
  <c r="AF47" i="5"/>
  <c r="AE47" i="5"/>
  <c r="AD47" i="5"/>
  <c r="AC47" i="5"/>
  <c r="AB47" i="5"/>
  <c r="AA47" i="5"/>
  <c r="Z47" i="5"/>
  <c r="Y47" i="5"/>
  <c r="X47" i="5"/>
  <c r="W47" i="5"/>
  <c r="V47" i="5"/>
  <c r="U47" i="5"/>
  <c r="T47" i="5"/>
  <c r="S47" i="5"/>
  <c r="R47" i="5"/>
  <c r="Q47" i="5"/>
  <c r="P47" i="5"/>
  <c r="O47" i="5"/>
  <c r="N47" i="5"/>
  <c r="M47" i="5"/>
  <c r="L47" i="5"/>
  <c r="K47" i="5"/>
  <c r="J47" i="5"/>
  <c r="I47" i="5"/>
  <c r="H47" i="5"/>
  <c r="G47" i="5"/>
  <c r="F47" i="5"/>
  <c r="E47" i="5"/>
  <c r="D47" i="5"/>
  <c r="C47" i="5"/>
  <c r="AX46" i="5"/>
  <c r="AW46" i="5"/>
  <c r="AV46" i="5"/>
  <c r="AU46" i="5"/>
  <c r="AT46" i="5"/>
  <c r="AS46" i="5"/>
  <c r="AR46" i="5"/>
  <c r="AQ46" i="5"/>
  <c r="AP46" i="5"/>
  <c r="AO46" i="5"/>
  <c r="AN46" i="5"/>
  <c r="AM46" i="5"/>
  <c r="AL46" i="5"/>
  <c r="AK46" i="5"/>
  <c r="AJ46" i="5"/>
  <c r="AI46" i="5"/>
  <c r="AH46" i="5"/>
  <c r="AG46" i="5"/>
  <c r="AF46" i="5"/>
  <c r="AE46" i="5"/>
  <c r="AD46" i="5"/>
  <c r="AC46" i="5"/>
  <c r="AB46" i="5"/>
  <c r="AA46" i="5"/>
  <c r="Z46" i="5"/>
  <c r="Y46" i="5"/>
  <c r="X46" i="5"/>
  <c r="W46" i="5"/>
  <c r="V46" i="5"/>
  <c r="U46" i="5"/>
  <c r="T46" i="5"/>
  <c r="S46" i="5"/>
  <c r="R46" i="5"/>
  <c r="Q46" i="5"/>
  <c r="P46" i="5"/>
  <c r="O46" i="5"/>
  <c r="N46" i="5"/>
  <c r="M46" i="5"/>
  <c r="L46" i="5"/>
  <c r="K46" i="5"/>
  <c r="J46" i="5"/>
  <c r="I46" i="5"/>
  <c r="H46" i="5"/>
  <c r="G46" i="5"/>
  <c r="F46" i="5"/>
  <c r="E46" i="5"/>
  <c r="D46" i="5"/>
  <c r="C46" i="5"/>
  <c r="AX45" i="5"/>
  <c r="AW45" i="5"/>
  <c r="AV45" i="5"/>
  <c r="AU45" i="5"/>
  <c r="AT45" i="5"/>
  <c r="AS45" i="5"/>
  <c r="AR45" i="5"/>
  <c r="AQ45" i="5"/>
  <c r="AP45" i="5"/>
  <c r="AO45" i="5"/>
  <c r="AN45" i="5"/>
  <c r="AM45" i="5"/>
  <c r="AL45" i="5"/>
  <c r="AK45" i="5"/>
  <c r="AJ45" i="5"/>
  <c r="AI45" i="5"/>
  <c r="AH45" i="5"/>
  <c r="AG45" i="5"/>
  <c r="AF45" i="5"/>
  <c r="AE45" i="5"/>
  <c r="AD45" i="5"/>
  <c r="AC45" i="5"/>
  <c r="AB45" i="5"/>
  <c r="AA45" i="5"/>
  <c r="Z45" i="5"/>
  <c r="Y45" i="5"/>
  <c r="X45" i="5"/>
  <c r="W45" i="5"/>
  <c r="V45" i="5"/>
  <c r="U45" i="5"/>
  <c r="T45" i="5"/>
  <c r="S45" i="5"/>
  <c r="R45" i="5"/>
  <c r="Q45" i="5"/>
  <c r="P45" i="5"/>
  <c r="O45" i="5"/>
  <c r="N45" i="5"/>
  <c r="M45" i="5"/>
  <c r="L45" i="5"/>
  <c r="K45" i="5"/>
  <c r="J45" i="5"/>
  <c r="I45" i="5"/>
  <c r="H45" i="5"/>
  <c r="G45" i="5"/>
  <c r="F45" i="5"/>
  <c r="E45" i="5"/>
  <c r="D45" i="5"/>
  <c r="C45" i="5"/>
  <c r="AX44" i="5"/>
  <c r="AW44" i="5"/>
  <c r="AV44" i="5"/>
  <c r="AU44" i="5"/>
  <c r="AT44" i="5"/>
  <c r="AS44" i="5"/>
  <c r="AR44" i="5"/>
  <c r="AQ44" i="5"/>
  <c r="AP44" i="5"/>
  <c r="AO44" i="5"/>
  <c r="AN44" i="5"/>
  <c r="AM44" i="5"/>
  <c r="AL44" i="5"/>
  <c r="AK44" i="5"/>
  <c r="AJ44" i="5"/>
  <c r="AI44" i="5"/>
  <c r="AH44" i="5"/>
  <c r="AG44" i="5"/>
  <c r="AF44" i="5"/>
  <c r="AE44" i="5"/>
  <c r="AD44" i="5"/>
  <c r="AC44" i="5"/>
  <c r="AB44" i="5"/>
  <c r="AA44" i="5"/>
  <c r="Z44" i="5"/>
  <c r="Y44" i="5"/>
  <c r="X44" i="5"/>
  <c r="W44" i="5"/>
  <c r="V44" i="5"/>
  <c r="U44" i="5"/>
  <c r="T44" i="5"/>
  <c r="S44" i="5"/>
  <c r="R44" i="5"/>
  <c r="Q44" i="5"/>
  <c r="P44" i="5"/>
  <c r="O44" i="5"/>
  <c r="N44" i="5"/>
  <c r="M44" i="5"/>
  <c r="L44" i="5"/>
  <c r="K44" i="5"/>
  <c r="J44" i="5"/>
  <c r="I44" i="5"/>
  <c r="H44" i="5"/>
  <c r="G44" i="5"/>
  <c r="F44" i="5"/>
  <c r="E44" i="5"/>
  <c r="D44" i="5"/>
  <c r="C44" i="5"/>
  <c r="AX43" i="5"/>
  <c r="AW43" i="5"/>
  <c r="AV43" i="5"/>
  <c r="AU43" i="5"/>
  <c r="AT43" i="5"/>
  <c r="AS43" i="5"/>
  <c r="AR43" i="5"/>
  <c r="AQ43" i="5"/>
  <c r="AP43" i="5"/>
  <c r="AO43" i="5"/>
  <c r="AN43" i="5"/>
  <c r="AM43" i="5"/>
  <c r="AL43" i="5"/>
  <c r="AK43" i="5"/>
  <c r="AJ43" i="5"/>
  <c r="AI43" i="5"/>
  <c r="AH43" i="5"/>
  <c r="AG43" i="5"/>
  <c r="AF43" i="5"/>
  <c r="AE43" i="5"/>
  <c r="AD43" i="5"/>
  <c r="AC43" i="5"/>
  <c r="AB43" i="5"/>
  <c r="AA43" i="5"/>
  <c r="Z43" i="5"/>
  <c r="Y43" i="5"/>
  <c r="X43" i="5"/>
  <c r="W43" i="5"/>
  <c r="V43" i="5"/>
  <c r="U43" i="5"/>
  <c r="T43" i="5"/>
  <c r="S43" i="5"/>
  <c r="R43" i="5"/>
  <c r="Q43" i="5"/>
  <c r="P43" i="5"/>
  <c r="O43" i="5"/>
  <c r="N43" i="5"/>
  <c r="M43" i="5"/>
  <c r="L43" i="5"/>
  <c r="K43" i="5"/>
  <c r="J43" i="5"/>
  <c r="I43" i="5"/>
  <c r="H43" i="5"/>
  <c r="G43" i="5"/>
  <c r="F43" i="5"/>
  <c r="E43" i="5"/>
  <c r="D43" i="5"/>
  <c r="C43" i="5"/>
  <c r="AX42" i="5"/>
  <c r="AW42" i="5"/>
  <c r="AV42" i="5"/>
  <c r="AU42" i="5"/>
  <c r="AT42" i="5"/>
  <c r="AS42" i="5"/>
  <c r="AR42" i="5"/>
  <c r="AQ42" i="5"/>
  <c r="AP42" i="5"/>
  <c r="AO42" i="5"/>
  <c r="AN42" i="5"/>
  <c r="AM42" i="5"/>
  <c r="AL42" i="5"/>
  <c r="AK42" i="5"/>
  <c r="AJ42" i="5"/>
  <c r="AI42" i="5"/>
  <c r="AH42" i="5"/>
  <c r="AG42" i="5"/>
  <c r="AF42" i="5"/>
  <c r="AE42" i="5"/>
  <c r="AD42" i="5"/>
  <c r="AC42" i="5"/>
  <c r="AB42" i="5"/>
  <c r="AA42" i="5"/>
  <c r="Z42" i="5"/>
  <c r="Y42" i="5"/>
  <c r="X42" i="5"/>
  <c r="W42" i="5"/>
  <c r="V42" i="5"/>
  <c r="U42" i="5"/>
  <c r="T42" i="5"/>
  <c r="S42" i="5"/>
  <c r="R42" i="5"/>
  <c r="Q42" i="5"/>
  <c r="P42" i="5"/>
  <c r="O42" i="5"/>
  <c r="N42" i="5"/>
  <c r="M42" i="5"/>
  <c r="L42" i="5"/>
  <c r="K42" i="5"/>
  <c r="J42" i="5"/>
  <c r="I42" i="5"/>
  <c r="H42" i="5"/>
  <c r="G42" i="5"/>
  <c r="F42" i="5"/>
  <c r="E42" i="5"/>
  <c r="D42" i="5"/>
  <c r="C42" i="5"/>
  <c r="AX41" i="5"/>
  <c r="AW41" i="5"/>
  <c r="AV41" i="5"/>
  <c r="AU41" i="5"/>
  <c r="AT41" i="5"/>
  <c r="AS41" i="5"/>
  <c r="AR41" i="5"/>
  <c r="AQ41" i="5"/>
  <c r="AP41" i="5"/>
  <c r="AO41" i="5"/>
  <c r="AN41" i="5"/>
  <c r="AM41" i="5"/>
  <c r="AL41" i="5"/>
  <c r="AK41" i="5"/>
  <c r="AJ41" i="5"/>
  <c r="AI41" i="5"/>
  <c r="AH41" i="5"/>
  <c r="AG41" i="5"/>
  <c r="AF41" i="5"/>
  <c r="AE41" i="5"/>
  <c r="AD41" i="5"/>
  <c r="AC41" i="5"/>
  <c r="AB41" i="5"/>
  <c r="AA41" i="5"/>
  <c r="Z41" i="5"/>
  <c r="Y41" i="5"/>
  <c r="X41" i="5"/>
  <c r="W41" i="5"/>
  <c r="V41" i="5"/>
  <c r="U41" i="5"/>
  <c r="T41" i="5"/>
  <c r="S41" i="5"/>
  <c r="R41" i="5"/>
  <c r="Q41" i="5"/>
  <c r="P41" i="5"/>
  <c r="O41" i="5"/>
  <c r="N41" i="5"/>
  <c r="M41" i="5"/>
  <c r="L41" i="5"/>
  <c r="K41" i="5"/>
  <c r="J41" i="5"/>
  <c r="I41" i="5"/>
  <c r="H41" i="5"/>
  <c r="G41" i="5"/>
  <c r="F41" i="5"/>
  <c r="E41" i="5"/>
  <c r="D41" i="5"/>
  <c r="C41" i="5"/>
  <c r="AX40" i="5"/>
  <c r="AW40" i="5"/>
  <c r="AV40" i="5"/>
  <c r="AU40" i="5"/>
  <c r="AT40" i="5"/>
  <c r="AS40" i="5"/>
  <c r="AR40" i="5"/>
  <c r="AQ40" i="5"/>
  <c r="AP40" i="5"/>
  <c r="AO40" i="5"/>
  <c r="AN40" i="5"/>
  <c r="AM40" i="5"/>
  <c r="AL40" i="5"/>
  <c r="AK40" i="5"/>
  <c r="AJ40" i="5"/>
  <c r="AI40" i="5"/>
  <c r="AH40" i="5"/>
  <c r="AG40" i="5"/>
  <c r="AF40" i="5"/>
  <c r="AE40" i="5"/>
  <c r="AD40" i="5"/>
  <c r="AC40" i="5"/>
  <c r="AB40" i="5"/>
  <c r="AA40" i="5"/>
  <c r="Z40" i="5"/>
  <c r="Y40" i="5"/>
  <c r="X40" i="5"/>
  <c r="W40" i="5"/>
  <c r="V40" i="5"/>
  <c r="U40" i="5"/>
  <c r="T40" i="5"/>
  <c r="S40" i="5"/>
  <c r="R40" i="5"/>
  <c r="Q40" i="5"/>
  <c r="P40" i="5"/>
  <c r="O40" i="5"/>
  <c r="N40" i="5"/>
  <c r="M40" i="5"/>
  <c r="L40" i="5"/>
  <c r="K40" i="5"/>
  <c r="J40" i="5"/>
  <c r="I40" i="5"/>
  <c r="H40" i="5"/>
  <c r="G40" i="5"/>
  <c r="F40" i="5"/>
  <c r="E40" i="5"/>
  <c r="D40" i="5"/>
  <c r="C40" i="5"/>
  <c r="AX39" i="5"/>
  <c r="AW39" i="5"/>
  <c r="AV39" i="5"/>
  <c r="AU39" i="5"/>
  <c r="AT39" i="5"/>
  <c r="AS39" i="5"/>
  <c r="AR39" i="5"/>
  <c r="AQ39" i="5"/>
  <c r="AP39" i="5"/>
  <c r="AO39" i="5"/>
  <c r="AN39" i="5"/>
  <c r="AM39" i="5"/>
  <c r="AL39" i="5"/>
  <c r="AK39" i="5"/>
  <c r="AJ39" i="5"/>
  <c r="AI39" i="5"/>
  <c r="AH39" i="5"/>
  <c r="AG39" i="5"/>
  <c r="AF39" i="5"/>
  <c r="AE39" i="5"/>
  <c r="AD39" i="5"/>
  <c r="AC39" i="5"/>
  <c r="AB39" i="5"/>
  <c r="AA39" i="5"/>
  <c r="Z39" i="5"/>
  <c r="Y39" i="5"/>
  <c r="X39" i="5"/>
  <c r="W39" i="5"/>
  <c r="V39" i="5"/>
  <c r="U39" i="5"/>
  <c r="T39" i="5"/>
  <c r="S39" i="5"/>
  <c r="R39" i="5"/>
  <c r="Q39" i="5"/>
  <c r="P39" i="5"/>
  <c r="O39" i="5"/>
  <c r="N39" i="5"/>
  <c r="M39" i="5"/>
  <c r="L39" i="5"/>
  <c r="K39" i="5"/>
  <c r="J39" i="5"/>
  <c r="I39" i="5"/>
  <c r="H39" i="5"/>
  <c r="G39" i="5"/>
  <c r="F39" i="5"/>
  <c r="E39" i="5"/>
  <c r="D39" i="5"/>
  <c r="C39" i="5"/>
  <c r="AX38" i="5"/>
  <c r="AW38" i="5"/>
  <c r="AV38" i="5"/>
  <c r="AU38" i="5"/>
  <c r="AT38" i="5"/>
  <c r="AS38" i="5"/>
  <c r="AR38" i="5"/>
  <c r="AQ38" i="5"/>
  <c r="AP38" i="5"/>
  <c r="AO38" i="5"/>
  <c r="AN38" i="5"/>
  <c r="AM38" i="5"/>
  <c r="AL38" i="5"/>
  <c r="AK38" i="5"/>
  <c r="AJ38" i="5"/>
  <c r="AI38" i="5"/>
  <c r="AH38" i="5"/>
  <c r="AG38" i="5"/>
  <c r="AF38" i="5"/>
  <c r="AE38" i="5"/>
  <c r="AD38" i="5"/>
  <c r="AC38" i="5"/>
  <c r="AB38" i="5"/>
  <c r="AA38" i="5"/>
  <c r="Z38" i="5"/>
  <c r="Y38" i="5"/>
  <c r="X38" i="5"/>
  <c r="W38" i="5"/>
  <c r="V38" i="5"/>
  <c r="U38" i="5"/>
  <c r="T38" i="5"/>
  <c r="S38" i="5"/>
  <c r="R38" i="5"/>
  <c r="Q38" i="5"/>
  <c r="P38" i="5"/>
  <c r="O38" i="5"/>
  <c r="N38" i="5"/>
  <c r="M38" i="5"/>
  <c r="L38" i="5"/>
  <c r="K38" i="5"/>
  <c r="J38" i="5"/>
  <c r="I38" i="5"/>
  <c r="H38" i="5"/>
  <c r="G38" i="5"/>
  <c r="F38" i="5"/>
  <c r="E38" i="5"/>
  <c r="D38" i="5"/>
  <c r="C38" i="5"/>
  <c r="AX37" i="5"/>
  <c r="AW37" i="5"/>
  <c r="AV37" i="5"/>
  <c r="AU37" i="5"/>
  <c r="AT37" i="5"/>
  <c r="AS37" i="5"/>
  <c r="AR37" i="5"/>
  <c r="AQ37" i="5"/>
  <c r="AP37" i="5"/>
  <c r="AO37" i="5"/>
  <c r="AN37" i="5"/>
  <c r="AM37" i="5"/>
  <c r="AL37" i="5"/>
  <c r="AK37" i="5"/>
  <c r="AJ37" i="5"/>
  <c r="AI37" i="5"/>
  <c r="AH37" i="5"/>
  <c r="AG37" i="5"/>
  <c r="AF37" i="5"/>
  <c r="AE37" i="5"/>
  <c r="AD37" i="5"/>
  <c r="AC37" i="5"/>
  <c r="AB37" i="5"/>
  <c r="AA37" i="5"/>
  <c r="Z37" i="5"/>
  <c r="Y37" i="5"/>
  <c r="X37" i="5"/>
  <c r="W37" i="5"/>
  <c r="V37" i="5"/>
  <c r="U37" i="5"/>
  <c r="T37" i="5"/>
  <c r="S37" i="5"/>
  <c r="R37" i="5"/>
  <c r="Q37" i="5"/>
  <c r="P37" i="5"/>
  <c r="O37" i="5"/>
  <c r="N37" i="5"/>
  <c r="M37" i="5"/>
  <c r="L37" i="5"/>
  <c r="K37" i="5"/>
  <c r="J37" i="5"/>
  <c r="I37" i="5"/>
  <c r="H37" i="5"/>
  <c r="G37" i="5"/>
  <c r="F37" i="5"/>
  <c r="E37" i="5"/>
  <c r="D37" i="5"/>
  <c r="C37" i="5"/>
  <c r="AX36" i="5"/>
  <c r="AW36" i="5"/>
  <c r="AV36" i="5"/>
  <c r="AU36" i="5"/>
  <c r="AT36" i="5"/>
  <c r="AS36" i="5"/>
  <c r="AR36" i="5"/>
  <c r="AQ36" i="5"/>
  <c r="AP36" i="5"/>
  <c r="AO36" i="5"/>
  <c r="AN36" i="5"/>
  <c r="AM36" i="5"/>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6" i="5"/>
  <c r="F36" i="5"/>
  <c r="E36" i="5"/>
  <c r="D36" i="5"/>
  <c r="C36" i="5"/>
  <c r="AX35" i="5"/>
  <c r="AW35" i="5"/>
  <c r="AV35" i="5"/>
  <c r="AU35" i="5"/>
  <c r="AT35" i="5"/>
  <c r="AS35" i="5"/>
  <c r="AR35" i="5"/>
  <c r="AQ35" i="5"/>
  <c r="AP35" i="5"/>
  <c r="AO35" i="5"/>
  <c r="AN35" i="5"/>
  <c r="AM35" i="5"/>
  <c r="AL35" i="5"/>
  <c r="AK35" i="5"/>
  <c r="AJ35" i="5"/>
  <c r="AI35" i="5"/>
  <c r="AH35" i="5"/>
  <c r="AG35" i="5"/>
  <c r="AF35" i="5"/>
  <c r="AE35" i="5"/>
  <c r="AD35" i="5"/>
  <c r="AC35" i="5"/>
  <c r="AB35" i="5"/>
  <c r="AA35" i="5"/>
  <c r="Z35" i="5"/>
  <c r="Y35" i="5"/>
  <c r="X35" i="5"/>
  <c r="W35" i="5"/>
  <c r="V35" i="5"/>
  <c r="U35" i="5"/>
  <c r="T35" i="5"/>
  <c r="S35" i="5"/>
  <c r="R35" i="5"/>
  <c r="Q35" i="5"/>
  <c r="P35" i="5"/>
  <c r="O35" i="5"/>
  <c r="N35" i="5"/>
  <c r="M35" i="5"/>
  <c r="L35" i="5"/>
  <c r="K35" i="5"/>
  <c r="J35" i="5"/>
  <c r="I35" i="5"/>
  <c r="H35" i="5"/>
  <c r="G35" i="5"/>
  <c r="F35" i="5"/>
  <c r="E35" i="5"/>
  <c r="D35" i="5"/>
  <c r="C35" i="5"/>
  <c r="AX34" i="5"/>
  <c r="AW34" i="5"/>
  <c r="AV34" i="5"/>
  <c r="AU34" i="5"/>
  <c r="AT34" i="5"/>
  <c r="AS34" i="5"/>
  <c r="AR34" i="5"/>
  <c r="AQ34" i="5"/>
  <c r="AP34" i="5"/>
  <c r="AO34" i="5"/>
  <c r="AN34" i="5"/>
  <c r="AM34" i="5"/>
  <c r="AL34" i="5"/>
  <c r="AK34" i="5"/>
  <c r="AJ34" i="5"/>
  <c r="AI34" i="5"/>
  <c r="AH34"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D34" i="5"/>
  <c r="AX13" i="6"/>
  <c r="AW13" i="6"/>
  <c r="AV13" i="6"/>
  <c r="AU13" i="6"/>
  <c r="AT13" i="6"/>
  <c r="AS13" i="6"/>
  <c r="AR13" i="6"/>
  <c r="AQ13" i="6"/>
  <c r="AP13" i="6"/>
  <c r="AO13" i="6"/>
  <c r="AN13" i="6"/>
  <c r="AM13" i="6"/>
  <c r="AL13" i="6"/>
  <c r="AK13" i="6"/>
  <c r="AJ13" i="6"/>
  <c r="AI13" i="6"/>
  <c r="AH13" i="6"/>
  <c r="AG13" i="6"/>
  <c r="AF13" i="6"/>
  <c r="AE13" i="6"/>
  <c r="AD13" i="6"/>
  <c r="AC13" i="6"/>
  <c r="AB13" i="6"/>
  <c r="AA13" i="6"/>
  <c r="Z13" i="6"/>
  <c r="Y13" i="6"/>
  <c r="X13" i="6"/>
  <c r="W13" i="6"/>
  <c r="V13" i="6"/>
  <c r="U13" i="6"/>
  <c r="T13" i="6"/>
  <c r="S13" i="6"/>
  <c r="R13" i="6"/>
  <c r="Q13" i="6"/>
  <c r="P13" i="6"/>
  <c r="O13" i="6"/>
  <c r="N13" i="6"/>
  <c r="M13" i="6"/>
  <c r="AX3" i="7"/>
  <c r="AX4" i="7" s="1"/>
  <c r="AW3" i="7"/>
  <c r="AW4" i="7" s="1"/>
  <c r="AV3" i="7"/>
  <c r="AV4" i="7" s="1"/>
  <c r="AU3" i="7"/>
  <c r="AU4" i="7" s="1"/>
  <c r="AT3" i="7"/>
  <c r="AT4" i="7" s="1"/>
  <c r="AS3" i="7"/>
  <c r="AS4" i="7" s="1"/>
  <c r="AR3" i="7"/>
  <c r="AR4" i="7" s="1"/>
  <c r="AQ3" i="7"/>
  <c r="AQ4" i="7" s="1"/>
  <c r="AP3" i="7"/>
  <c r="AP4" i="7" s="1"/>
  <c r="AO3" i="7"/>
  <c r="AO4" i="7" s="1"/>
  <c r="AN3" i="7"/>
  <c r="AN4" i="7" s="1"/>
  <c r="AM3" i="7"/>
  <c r="AM4" i="7" s="1"/>
  <c r="AL3" i="7"/>
  <c r="AL4" i="7" s="1"/>
  <c r="AK3" i="7"/>
  <c r="AK4" i="7" s="1"/>
  <c r="AJ3" i="7"/>
  <c r="AJ4" i="7" s="1"/>
  <c r="AI3" i="7"/>
  <c r="AI4" i="7" s="1"/>
  <c r="AH3" i="7"/>
  <c r="AH4" i="7" s="1"/>
  <c r="AG3" i="7"/>
  <c r="AG4" i="7" s="1"/>
  <c r="AF3" i="7"/>
  <c r="AF4" i="7" s="1"/>
  <c r="AE3" i="7"/>
  <c r="AE4" i="7" s="1"/>
  <c r="AD3" i="7"/>
  <c r="AD4" i="7" s="1"/>
  <c r="AC3" i="7"/>
  <c r="AC4" i="7" s="1"/>
  <c r="AB3" i="7"/>
  <c r="AB4" i="7" s="1"/>
  <c r="AA3" i="7"/>
  <c r="AA4" i="7" s="1"/>
  <c r="Z3" i="7"/>
  <c r="Z4" i="7" s="1"/>
  <c r="Y3" i="7"/>
  <c r="Y4" i="7" s="1"/>
  <c r="X3" i="7"/>
  <c r="X4" i="7" s="1"/>
  <c r="W3" i="7"/>
  <c r="W4" i="7" s="1"/>
  <c r="V3" i="7"/>
  <c r="V4" i="7" s="1"/>
  <c r="U3" i="7"/>
  <c r="U4" i="7" s="1"/>
  <c r="T3" i="7"/>
  <c r="T4" i="7" s="1"/>
  <c r="S3" i="7"/>
  <c r="S4" i="7" s="1"/>
  <c r="R3" i="7"/>
  <c r="R4" i="7" s="1"/>
  <c r="Q3" i="7"/>
  <c r="Q4" i="7" s="1"/>
  <c r="P3" i="7"/>
  <c r="P4" i="7" s="1"/>
  <c r="O3" i="7"/>
  <c r="O4" i="7" s="1"/>
  <c r="N3" i="7"/>
  <c r="N4" i="7" s="1"/>
  <c r="M3" i="7"/>
  <c r="M4" i="7" s="1"/>
  <c r="L3" i="7"/>
  <c r="L4" i="7" s="1"/>
  <c r="K3" i="7"/>
  <c r="K4" i="7" s="1"/>
  <c r="J3" i="7"/>
  <c r="J4" i="7" s="1"/>
  <c r="I3" i="7"/>
  <c r="I4" i="7" s="1"/>
  <c r="H3" i="7"/>
  <c r="H4" i="7" s="1"/>
  <c r="G3" i="7"/>
  <c r="G4" i="7" s="1"/>
  <c r="F3" i="7"/>
  <c r="F4" i="7" s="1"/>
  <c r="E3" i="7"/>
  <c r="E4" i="7" s="1"/>
  <c r="D3" i="7"/>
  <c r="D4" i="7" s="1"/>
  <c r="C3" i="7"/>
  <c r="C4" i="7" s="1"/>
  <c r="D20" i="1" l="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<sst xmlns="http://schemas.openxmlformats.org/spreadsheetml/2006/main" count="546" uniqueCount="164">
  <si>
    <t>5-9</t>
  </si>
  <si>
    <t>10-14</t>
  </si>
  <si>
    <t>15-19</t>
  </si>
  <si>
    <t>20-24</t>
  </si>
  <si>
    <t>25-29</t>
  </si>
  <si>
    <t>30-34</t>
  </si>
  <si>
    <t>35-39</t>
  </si>
  <si>
    <t>40-44</t>
  </si>
  <si>
    <t>45-49</t>
  </si>
  <si>
    <t>50-54</t>
  </si>
  <si>
    <t>55-59</t>
  </si>
  <si>
    <t>60-64</t>
  </si>
  <si>
    <t>65-69</t>
  </si>
  <si>
    <t>70-74</t>
  </si>
  <si>
    <t>75-79</t>
  </si>
  <si>
    <t>80-84</t>
  </si>
  <si>
    <t>85-89</t>
  </si>
  <si>
    <t>90+</t>
  </si>
  <si>
    <t>0-4</t>
  </si>
  <si>
    <t>COVID-19 deaths weeks 1 to 48</t>
  </si>
  <si>
    <t>Mid-2019 Population Estimate</t>
  </si>
  <si>
    <t>Age Group</t>
  </si>
  <si>
    <t>% of population who have died from COVID-19</t>
  </si>
  <si>
    <t>Percentage of population who died from COVID-19 in England and Wales
Weekly deaths registered up to 27 Nov 2020 using ONS data
Used ONS population estimates from mid-2019</t>
  </si>
  <si>
    <t xml:space="preserve">Figure 4: Weekly laboratory confirmed COVID-19 case rates </t>
  </si>
  <si>
    <t>per 100,000 population, tested under Pillar 1 and Pillar 2,</t>
  </si>
  <si>
    <t>by age group</t>
  </si>
  <si>
    <t xml:space="preserve">Week number </t>
  </si>
  <si>
    <t>Pillar 1 and 2 - case rates</t>
  </si>
  <si>
    <t>0 to 4</t>
  </si>
  <si>
    <t>5 to 9</t>
  </si>
  <si>
    <t>10 to 19</t>
  </si>
  <si>
    <t>20 to 29</t>
  </si>
  <si>
    <t>30 to 39</t>
  </si>
  <si>
    <t>40 to 49</t>
  </si>
  <si>
    <t>50 to 59</t>
  </si>
  <si>
    <t>60 to 69</t>
  </si>
  <si>
    <t>70 to 79</t>
  </si>
  <si>
    <t>80+</t>
  </si>
  <si>
    <t>60+</t>
  </si>
  <si>
    <t>Contents</t>
  </si>
  <si>
    <r>
      <t>Weekly provisional figures on death occurrence where coronavirus (COVID-19) was mentioned on the death certificate in England and Wales</t>
    </r>
    <r>
      <rPr>
        <b/>
        <vertAlign val="superscript"/>
        <sz val="10"/>
        <rFont val="Arial"/>
        <family val="2"/>
      </rPr>
      <t>1,2,3,4,5,6,7,8</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</si>
  <si>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</si>
  <si>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</si>
  <si>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 xml:space="preserve">Week </t>
  </si>
  <si>
    <t>Week ended</t>
  </si>
  <si>
    <t>1 to 48</t>
  </si>
  <si>
    <r>
      <t>Deaths involving COVID-19, all ages</t>
    </r>
    <r>
      <rPr>
        <b/>
        <vertAlign val="superscript"/>
        <sz val="10"/>
        <rFont val="Arial"/>
        <family val="2"/>
      </rPr>
      <t>1</t>
    </r>
  </si>
  <si>
    <r>
      <t xml:space="preserve">Persons </t>
    </r>
    <r>
      <rPr>
        <b/>
        <vertAlign val="superscript"/>
        <sz val="10"/>
        <rFont val="Arial"/>
        <family val="2"/>
      </rPr>
      <t>4</t>
    </r>
  </si>
  <si>
    <t>Deaths by age group</t>
  </si>
  <si>
    <t>&lt;1</t>
  </si>
  <si>
    <t>1-4</t>
  </si>
  <si>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</si>
  <si>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</si>
  <si>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</si>
  <si>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</si>
  <si>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</si>
  <si>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</si>
  <si>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</si>
  <si>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</si>
  <si>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</si>
  <si>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</si>
  <si>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</si>
  <si>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</si>
  <si>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</si>
  <si>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</si>
  <si>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</si>
  <si>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</si>
  <si>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</si>
  <si>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</si>
  <si>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</si>
  <si>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</si>
  <si>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</si>
  <si>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</si>
  <si>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</si>
  <si>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</si>
  <si>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1</t>
    </r>
    <r>
      <rPr>
        <sz val="10"/>
        <rFont val="Arial"/>
        <family val="2"/>
      </rPr>
      <t xml:space="preserve"> Coding of deaths by cause for the latest week is not yet complete.</t>
    </r>
  </si>
  <si>
    <r>
      <rPr>
        <sz val="10"/>
        <color theme="1"/>
        <rFont val="Arial"/>
        <family val="2"/>
      </rPr>
      <t>2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</si>
  <si>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</si>
  <si>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</si>
  <si>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</si>
  <si>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</si>
  <si>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7</t>
    </r>
    <r>
      <rPr>
        <sz val="10"/>
        <rFont val="Arial"/>
        <family val="2"/>
      </rPr>
      <t>ONS deaths by actual date of death – registered by 5th December.</t>
    </r>
  </si>
  <si>
    <r>
      <t xml:space="preserve">8 </t>
    </r>
    <r>
      <rPr>
        <sz val="10"/>
        <rFont val="Arial"/>
        <family val="2"/>
      </rPr>
      <t>Figures in this table are updated every week as the number of death occurrences will rise as we receive more death registrations.</t>
    </r>
  </si>
  <si>
    <t>Source: Office for National Statistics</t>
  </si>
  <si>
    <r>
      <t>Weekly provisional figures on deaths registered where coronavirus (COVID-19) was mentioned on the death certificate in England and Wales</t>
    </r>
    <r>
      <rPr>
        <b/>
        <vertAlign val="superscript"/>
        <sz val="10"/>
        <rFont val="Arial"/>
        <family val="2"/>
      </rPr>
      <t>1,2,3,4,5,6,7</t>
    </r>
  </si>
  <si>
    <t/>
  </si>
  <si>
    <r>
      <rPr>
        <sz val="10"/>
        <color theme="1"/>
        <rFont val="Arial"/>
        <family val="2"/>
      </rPr>
      <t xml:space="preserve">2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</si>
  <si>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</si>
  <si>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</si>
  <si>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</si>
  <si>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t>Weekly provisional figures on deaths registered in the UK</t>
    </r>
    <r>
      <rPr>
        <b/>
        <vertAlign val="superscript"/>
        <sz val="10"/>
        <rFont val="Arial"/>
        <family val="2"/>
      </rPr>
      <t>1,2,3,4,5,6,7</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</si>
  <si>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</si>
  <si>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</si>
  <si>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</si>
  <si>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</si>
  <si>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</si>
  <si>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</si>
  <si>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</si>
  <si>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</si>
  <si>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</si>
  <si>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</si>
  <si>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</si>
  <si>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</si>
  <si>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</si>
  <si>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</si>
  <si>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</si>
  <si>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</si>
  <si>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</si>
  <si>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</si>
  <si>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</si>
  <si>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</si>
  <si>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</si>
  <si>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</si>
  <si>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rPr>
        <vertAlign val="superscript"/>
        <sz val="10"/>
        <rFont val="Arial"/>
        <family val="2"/>
      </rPr>
      <t>7</t>
    </r>
    <r>
      <rPr>
        <sz val="11"/>
        <color theme="1"/>
        <rFont val="Calibri"/>
        <family val="2"/>
        <scheme val="minor"/>
      </rPr>
      <t xml:space="preserve"> </t>
    </r>
    <r>
      <rPr>
        <sz val="10"/>
        <rFont val="Arial"/>
        <family val="2"/>
      </rPr>
      <t>Deaths of non-residents are excluded from England and Wales, but included for Scotland and Northern Ireland to ensure consistency with data published by NRS and NISRA. Data for Scotland (and therefore the UK total) are updated every week to ensure consistency with data published by NRS. Data for England, Wales, and Northern Ireland are only added for the current week; previous weeks are not updated.</t>
    </r>
  </si>
  <si>
    <t>Shifted</t>
  </si>
  <si>
    <t>Registrations</t>
  </si>
  <si>
    <t>England as % of E+W</t>
  </si>
  <si>
    <r>
      <t xml:space="preserve">England </t>
    </r>
    <r>
      <rPr>
        <b/>
        <vertAlign val="superscript"/>
        <sz val="10"/>
        <rFont val="Arial"/>
        <family val="2"/>
      </rPr>
      <t>4</t>
    </r>
  </si>
  <si>
    <t>MYE1: Population estimates: Summary for the UK, mid-2019</t>
  </si>
  <si>
    <t>Please click to 
e-mail us your opinion:</t>
  </si>
  <si>
    <t>This met my needs, please produce it next year</t>
  </si>
  <si>
    <t>I need something slightly different (please specify)</t>
  </si>
  <si>
    <t>This is not what I need at all (please specify)</t>
  </si>
  <si>
    <t>Country / Code</t>
  </si>
  <si>
    <t>K02000001</t>
  </si>
  <si>
    <t>K03000001</t>
  </si>
  <si>
    <t>K04000001</t>
  </si>
  <si>
    <t>E92000001</t>
  </si>
  <si>
    <t>S92000003</t>
  </si>
  <si>
    <t>N92000002</t>
  </si>
  <si>
    <t>UNITED KINGDOM</t>
  </si>
  <si>
    <t>GREAT BRITAIN</t>
  </si>
  <si>
    <t>ENGLAND AND WALES</t>
  </si>
  <si>
    <t>ENGLAND</t>
  </si>
  <si>
    <t>WALES</t>
  </si>
  <si>
    <t>SCOTLAND</t>
  </si>
  <si>
    <t>NORTHERN IRELAND</t>
  </si>
  <si>
    <t>All Persons</t>
  </si>
  <si>
    <t>Males</t>
  </si>
  <si>
    <t>Females</t>
  </si>
  <si>
    <t>Age Groups</t>
  </si>
  <si>
    <t xml:space="preserve"> 0-4</t>
  </si>
  <si>
    <t xml:space="preserve"> 5-9</t>
  </si>
  <si>
    <t>90 and over</t>
  </si>
  <si>
    <t>Figures may not add exactly due to rounding.</t>
  </si>
  <si>
    <t>Pillar 1 and 2 - % of population testing positive</t>
  </si>
  <si>
    <t>CFR</t>
  </si>
  <si>
    <t>Min</t>
  </si>
  <si>
    <t>Avg</t>
  </si>
  <si>
    <t>Max</t>
  </si>
  <si>
    <t>Annual</t>
  </si>
  <si>
    <t>~ Monthly</t>
  </si>
  <si>
    <t>Pivoted Rates</t>
  </si>
  <si>
    <t>Pivoted Numbers</t>
  </si>
  <si>
    <t>TOTAL</t>
  </si>
  <si>
    <t>Pillar 1 and 2 - people testing positive</t>
  </si>
  <si>
    <t>% POPULATION</t>
  </si>
  <si>
    <t>Variation</t>
  </si>
  <si>
    <t>monthly min</t>
  </si>
  <si>
    <t>monthly max</t>
  </si>
  <si>
    <t>EXTREMES</t>
  </si>
  <si>
    <t>age (years)</t>
  </si>
  <si>
    <t>qx mortality rates per 100,000 - principal projection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</si>
</sst>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General_)"/>
    <numFmt numFmtId="165" formatCode="0.0"/>
    <numFmt numFmtId="166" formatCode="_-* #,##0_-;\-* #,##0_-;_-* &quot;-&quot;??_-;_-@_-"/>
  </numFmts>
  <fonts count="26" x14ac:knownFonts="1">
    <font>
      <sz val="11"/>
      <color theme="1"/>
      <name val="Calibri"/>
      <family val="2"/>
      <scheme val="minor"/>
    </font>
    <font>
      <sz val="11"/>
      <color theme="1"/>
      <name val="Calibri"/>
      <family val="2"/>
      <scheme val="minor"/>
    </font>
    <font>
      <b/>
      <sz val="11"/>
      <color theme="1"/>
      <name val="Calibri"/>
      <family val="2"/>
      <scheme val="minor"/>
    </font>
    <font>
      <sz val="10"/>
      <name val="Helv"/>
    </font>
    <font>
      <b/>
      <sz val="10"/>
      <name val="Arial"/>
      <family val="2"/>
    </font>
    <font>
      <sz val="10"/>
      <name val="Arial"/>
      <family val="2"/>
    </font>
    <font>
      <u/>
      <sz val="10"/>
      <color indexed="12"/>
      <name val="MS Sans Serif"/>
      <family val="2"/>
    </font>
    <font>
      <u/>
      <sz val="10"/>
      <color indexed="12"/>
      <name val="Arial"/>
      <family val="2"/>
    </font>
    <font>
      <sz val="10"/>
      <name val="MS Sans Serif"/>
      <family val="2"/>
    </font>
    <font>
      <sz val="11"/>
      <color rgb="FF000000"/>
      <name val="Calibri"/>
      <family val="2"/>
    </font>
    <font>
      <b/>
      <sz val="18"/>
      <color rgb="FFFFFFFF"/>
      <name val="Arial"/>
      <family val="2"/>
    </font>
    <font>
      <b/>
      <sz val="14"/>
      <color rgb="FFFFFFFF"/>
      <name val="Arial"/>
      <family val="2"/>
    </font>
    <font>
      <sz val="12"/>
      <color rgb="FF000000"/>
      <name val="Arial"/>
      <family val="2"/>
    </font>
    <font>
      <b/>
      <vertAlign val="superscript"/>
      <sz val="10"/>
      <name val="Arial"/>
      <family val="2"/>
    </font>
    <font>
      <b/>
      <sz val="10"/>
      <color rgb="FFFF0000"/>
      <name val="Arial"/>
      <family val="2"/>
    </font>
    <font>
      <sz val="10"/>
      <name val="Arial"/>
    </font>
    <font>
      <vertAlign val="superscript"/>
      <sz val="10"/>
      <name val="Arial"/>
      <family val="2"/>
    </font>
    <font>
      <b/>
      <u/>
      <sz val="10"/>
      <name val="Arial"/>
      <family val="2"/>
    </font>
    <font>
      <sz val="10"/>
      <color theme="1"/>
      <name val="Arial"/>
      <family val="2"/>
    </font>
    <font>
      <sz val="8"/>
      <name val="Arial"/>
      <family val="2"/>
    </font>
    <font>
      <b/>
      <sz val="8"/>
      <name val="Arial"/>
      <family val="2"/>
    </font>
    <font>
      <b/>
      <sz val="8"/>
      <color theme="1"/>
      <name val="Arial"/>
      <family val="2"/>
    </font>
    <font>
      <sz val="8"/>
      <color theme="1"/>
      <name val="Arial"/>
      <family val="2"/>
    </font>
    <font>
      <sz val="8"/>
      <color rgb="FF000000"/>
      <name val="Arial"/>
      <family val="2"/>
    </font>
    <font>
      <sz val="11"/>
      <name val="Arial"/>
      <family val="2"/>
    </font>
    <font>
      <b/>
      <sz val="11"/>
      <name val="Arial"/>
      <family val="2"/>
    </font>
  </fonts>
  <fills count="8">
    <fill>
      <patternFill patternType="none"/>
    </fill>
    <fill>
      <patternFill patternType="gray125"/>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bgColor indexed="64"/>
      </patternFill>
    </fill>
    <fill>
      <patternFill patternType="solid">
        <fgColor rgb="FFFFFF00"/>
        <bgColor indexed="64"/>
      </patternFill>
    </fill>
    <fill>
      <patternFill patternType="solid">
        <fgColor rgb="FFFFFF00"/>
        <bgColor rgb="FFFFFFFF"/>
      </patternFill>
    </fill>
  </fills>
  <borders count="21">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0">
    <xf numFmtId="0" fontId="0" fillId="0" borderId="0"/>
    <xf numFmtId="9" fontId="1" fillId="0" borderId="0" applyFont="0" applyFill="0" applyBorder="0" applyAlignment="0" applyProtection="0"/>
    <xf numFmtId="164" fontId="3" fillId="0" borderId="0"/>
    <xf numFmtId="43" fontId="1" fillId="0" borderId="0" applyFont="0" applyFill="0" applyBorder="0" applyAlignment="0" applyProtection="0"/>
    <xf numFmtId="0" fontId="7" fillId="0" borderId="0" applyNumberFormat="0" applyFill="0" applyBorder="0" applyAlignment="0" applyProtection="0">
      <alignment vertical="top"/>
      <protection locked="0"/>
    </xf>
    <xf numFmtId="0" fontId="6" fillId="0" borderId="0" applyNumberFormat="0" applyFill="0" applyBorder="0" applyAlignment="0" applyProtection="0"/>
    <xf numFmtId="0" fontId="8" fillId="0" borderId="0"/>
    <xf numFmtId="0" fontId="5" fillId="0" borderId="0"/>
    <xf numFmtId="0" fontId="5" fillId="0" borderId="0"/>
    <xf numFmtId="0" fontId="8" fillId="0" borderId="0"/>
    <xf numFmtId="0" fontId="9" fillId="0" borderId="0"/>
    <xf numFmtId="43" fontId="9" fillId="0" borderId="0" applyFont="0" applyFill="0" applyBorder="0" applyAlignment="0" applyProtection="0"/>
    <xf numFmtId="0" fontId="15" fillId="0" borderId="0"/>
    <xf numFmtId="0" fontId="5" fillId="0" borderId="0"/>
    <xf numFmtId="43" fontId="5" fillId="0" borderId="0" applyFont="0" applyFill="0" applyBorder="0" applyAlignment="0" applyProtection="0"/>
    <xf numFmtId="0" fontId="1" fillId="0" borderId="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cellStyleXfs>
  <cellXfs count="172">
    <xf numFmtId="0" fontId="0" fillId="0" borderId="0" xfId="0"/>
    <xf numFmtId="164" fontId="4" fillId="0" borderId="0" xfId="2" applyFont="1" applyAlignment="1">
      <alignment wrapText="1"/>
    </xf>
    <xf numFmtId="164" fontId="5" fillId="0" borderId="0" xfId="2" applyFont="1" applyAlignment="1">
      <alignment wrapText="1"/>
    </xf>
    <xf numFmtId="49" fontId="5" fillId="0" borderId="0" xfId="2" applyNumberFormat="1" applyFont="1" applyAlignment="1">
      <alignment wrapText="1"/>
    </xf>
    <xf numFmtId="164" fontId="5" fillId="0" borderId="0" xfId="2" quotePrefix="1" applyFont="1" applyAlignment="1">
      <alignment wrapText="1"/>
    </xf>
    <xf numFmtId="0" fontId="0" fillId="0" borderId="0" xfId="0" applyAlignment="1">
      <alignment horizontal="left"/>
    </xf>
    <xf numFmtId="10" fontId="0" fillId="0" borderId="0" xfId="1" applyNumberFormat="1" applyFont="1"/>
    <xf numFmtId="3" fontId="0" fillId="0" borderId="0" xfId="0" applyNumberFormat="1"/>
    <xf numFmtId="0" fontId="2" fillId="0" borderId="0" xfId="0" applyFont="1" applyAlignment="1">
      <alignment wrapText="1"/>
    </xf>
    <xf numFmtId="0" fontId="0" fillId="0" borderId="0" xfId="0"/>
    <xf numFmtId="0" fontId="9" fillId="2" borderId="0" xfId="10" applyFill="1"/>
    <xf numFmtId="0" fontId="10" fillId="2" borderId="0" xfId="10" applyFont="1" applyFill="1" applyAlignment="1">
      <alignment horizontal="left" wrapText="1"/>
    </xf>
    <xf numFmtId="0" fontId="9" fillId="3" borderId="0" xfId="10" applyFill="1"/>
    <xf numFmtId="0" fontId="11" fillId="4" borderId="1" xfId="10" applyFont="1" applyFill="1" applyBorder="1" applyAlignment="1">
      <alignment horizontal="center" vertical="center"/>
    </xf>
    <xf numFmtId="0" fontId="11" fillId="4" borderId="2" xfId="10" applyFont="1" applyFill="1" applyBorder="1" applyAlignment="1">
      <alignment horizontal="left" vertical="center"/>
    </xf>
    <xf numFmtId="0" fontId="11" fillId="4" borderId="3" xfId="10" applyFont="1" applyFill="1" applyBorder="1" applyAlignment="1">
      <alignment horizontal="left" vertical="center"/>
    </xf>
    <xf numFmtId="0" fontId="11" fillId="4" borderId="4" xfId="10" applyFont="1" applyFill="1" applyBorder="1" applyAlignment="1">
      <alignment horizontal="left" vertical="center"/>
    </xf>
    <xf numFmtId="0" fontId="11" fillId="4" borderId="5" xfId="10" applyFont="1" applyFill="1" applyBorder="1" applyAlignment="1">
      <alignment horizontal="center" vertical="center"/>
    </xf>
    <xf numFmtId="0" fontId="11" fillId="4" borderId="6" xfId="10" applyFont="1" applyFill="1" applyBorder="1" applyAlignment="1">
      <alignment horizontal="center" vertical="center"/>
    </xf>
    <xf numFmtId="0" fontId="11" fillId="4" borderId="7" xfId="10" applyFont="1" applyFill="1" applyBorder="1" applyAlignment="1">
      <alignment horizontal="center" vertical="center"/>
    </xf>
    <xf numFmtId="0" fontId="11" fillId="4" borderId="1" xfId="10" applyFont="1" applyFill="1" applyBorder="1" applyAlignment="1">
      <alignment horizontal="center" vertical="center"/>
    </xf>
    <xf numFmtId="0" fontId="11" fillId="4" borderId="2" xfId="10" applyFont="1" applyFill="1" applyBorder="1" applyAlignment="1">
      <alignment horizontal="center" vertical="center"/>
    </xf>
    <xf numFmtId="0" fontId="12" fillId="3" borderId="1" xfId="10" applyFont="1" applyFill="1" applyBorder="1" applyAlignment="1">
      <alignment horizontal="center"/>
    </xf>
    <xf numFmtId="165" fontId="12" fillId="3" borderId="1" xfId="11" applyNumberFormat="1" applyFont="1" applyFill="1" applyBorder="1" applyAlignment="1">
      <alignment horizontal="center" vertical="center"/>
    </xf>
    <xf numFmtId="0" fontId="12" fillId="3" borderId="8" xfId="10" applyFont="1" applyFill="1" applyBorder="1" applyAlignment="1">
      <alignment horizontal="center"/>
    </xf>
    <xf numFmtId="165" fontId="12" fillId="3" borderId="8" xfId="11" applyNumberFormat="1" applyFont="1" applyFill="1" applyBorder="1" applyAlignment="1">
      <alignment horizontal="center" vertical="center"/>
    </xf>
    <xf numFmtId="166" fontId="9" fillId="5" borderId="0" xfId="10" applyNumberFormat="1" applyFill="1"/>
    <xf numFmtId="0" fontId="12" fillId="3" borderId="9" xfId="10" applyFont="1" applyFill="1" applyBorder="1" applyAlignment="1">
      <alignment horizontal="center"/>
    </xf>
    <xf numFmtId="165" fontId="12" fillId="3" borderId="9" xfId="11" applyNumberFormat="1" applyFont="1" applyFill="1" applyBorder="1" applyAlignment="1">
      <alignment horizontal="center" vertical="center"/>
    </xf>
    <xf numFmtId="165" fontId="12" fillId="3" borderId="0" xfId="10" applyNumberFormat="1" applyFont="1" applyFill="1" applyAlignment="1">
      <alignment horizontal="center"/>
    </xf>
    <xf numFmtId="0" fontId="7" fillId="0" borderId="0" xfId="4" applyAlignment="1" applyProtection="1"/>
    <xf numFmtId="164" fontId="5" fillId="0" borderId="0" xfId="2" applyFont="1" applyAlignment="1">
      <alignment horizontal="right"/>
    </xf>
    <xf numFmtId="3" fontId="5" fillId="0" borderId="0" xfId="2" applyNumberFormat="1" applyFont="1"/>
    <xf numFmtId="164" fontId="5" fillId="0" borderId="0" xfId="2" applyFont="1"/>
    <xf numFmtId="164" fontId="4" fillId="0" borderId="0" xfId="2" applyFont="1" applyAlignment="1">
      <alignment horizontal="left" wrapText="1"/>
    </xf>
    <xf numFmtId="15" fontId="5" fillId="0" borderId="0" xfId="2" applyNumberFormat="1" applyFont="1" applyAlignment="1">
      <alignment horizontal="right"/>
    </xf>
    <xf numFmtId="164" fontId="14" fillId="0" borderId="0" xfId="2" applyFont="1" applyAlignment="1">
      <alignment horizontal="left"/>
    </xf>
    <xf numFmtId="164" fontId="4" fillId="0" borderId="0" xfId="2" applyFont="1" applyAlignment="1">
      <alignment horizontal="left" wrapText="1"/>
    </xf>
    <xf numFmtId="164" fontId="5" fillId="0" borderId="10" xfId="2" applyFont="1" applyBorder="1" applyAlignment="1">
      <alignment horizontal="left" vertical="top" wrapText="1"/>
    </xf>
    <xf numFmtId="164" fontId="4" fillId="0" borderId="11" xfId="2" applyFont="1" applyBorder="1"/>
    <xf numFmtId="164" fontId="5" fillId="0" borderId="11" xfId="2" quotePrefix="1" applyFont="1" applyBorder="1" applyAlignment="1">
      <alignment horizontal="right"/>
    </xf>
    <xf numFmtId="164" fontId="4" fillId="0" borderId="0" xfId="2" applyFont="1"/>
    <xf numFmtId="164" fontId="5" fillId="0" borderId="12" xfId="2" applyFont="1" applyBorder="1" applyAlignment="1">
      <alignment wrapText="1"/>
    </xf>
    <xf numFmtId="164" fontId="5" fillId="0" borderId="12" xfId="2" applyFont="1" applyBorder="1" applyAlignment="1">
      <alignment horizontal="right"/>
    </xf>
    <xf numFmtId="0" fontId="15" fillId="0" borderId="12" xfId="12" applyBorder="1"/>
    <xf numFmtId="164" fontId="5" fillId="0" borderId="12" xfId="2" applyFont="1" applyBorder="1"/>
    <xf numFmtId="0" fontId="15" fillId="0" borderId="0" xfId="12"/>
    <xf numFmtId="164" fontId="4" fillId="0" borderId="0" xfId="2" applyFont="1" applyAlignment="1">
      <alignment horizontal="left" vertical="center"/>
    </xf>
    <xf numFmtId="164" fontId="5" fillId="0" borderId="0" xfId="2" applyFont="1" applyAlignment="1">
      <alignment vertical="center"/>
    </xf>
    <xf numFmtId="0" fontId="5" fillId="0" borderId="0" xfId="2" applyNumberFormat="1" applyFont="1"/>
    <xf numFmtId="0" fontId="15" fillId="0" borderId="0" xfId="12" applyAlignment="1">
      <alignment horizontal="left"/>
    </xf>
    <xf numFmtId="164" fontId="16" fillId="0" borderId="0" xfId="2" applyFont="1" applyAlignment="1">
      <alignment vertical="top" wrapText="1"/>
    </xf>
    <xf numFmtId="164" fontId="3" fillId="0" borderId="0" xfId="2" applyAlignment="1">
      <alignment horizontal="right" wrapText="1"/>
    </xf>
    <xf numFmtId="0" fontId="5" fillId="0" borderId="0" xfId="12" applyFont="1"/>
    <xf numFmtId="0" fontId="15" fillId="0" borderId="0" xfId="12" applyAlignment="1">
      <alignment horizontal="right"/>
    </xf>
    <xf numFmtId="164" fontId="17" fillId="0" borderId="0" xfId="2" applyFont="1" applyAlignment="1">
      <alignment wrapText="1"/>
    </xf>
    <xf numFmtId="0" fontId="5" fillId="0" borderId="0" xfId="13"/>
    <xf numFmtId="0" fontId="5" fillId="0" borderId="0" xfId="13" applyAlignment="1">
      <alignment horizontal="right"/>
    </xf>
    <xf numFmtId="164" fontId="16" fillId="0" borderId="0" xfId="2" applyFont="1" applyAlignment="1">
      <alignment horizontal="left" vertical="top" wrapText="1"/>
    </xf>
    <xf numFmtId="164" fontId="3" fillId="0" borderId="0" xfId="2" applyAlignment="1">
      <alignment horizontal="left" wrapText="1"/>
    </xf>
    <xf numFmtId="164" fontId="5" fillId="0" borderId="0" xfId="2" applyFont="1" applyAlignment="1">
      <alignment horizontal="left"/>
    </xf>
    <xf numFmtId="3" fontId="5" fillId="0" borderId="0" xfId="2" applyNumberFormat="1" applyFont="1" applyAlignment="1">
      <alignment horizontal="left"/>
    </xf>
    <xf numFmtId="0" fontId="5" fillId="0" borderId="0" xfId="13" applyAlignment="1">
      <alignment horizontal="left"/>
    </xf>
    <xf numFmtId="0" fontId="7" fillId="0" borderId="0" xfId="4" applyAlignment="1" applyProtection="1">
      <alignment horizontal="left" vertical="top" wrapText="1"/>
    </xf>
    <xf numFmtId="0" fontId="7" fillId="0" borderId="0" xfId="4" applyAlignment="1" applyProtection="1">
      <alignment vertical="top" wrapText="1"/>
    </xf>
    <xf numFmtId="0" fontId="5" fillId="0" borderId="0" xfId="13" applyAlignment="1">
      <alignment horizontal="left" wrapText="1"/>
    </xf>
    <xf numFmtId="0" fontId="7" fillId="0" borderId="0" xfId="4" applyFill="1" applyAlignment="1" applyProtection="1">
      <alignment horizontal="left" vertical="top" wrapText="1"/>
    </xf>
    <xf numFmtId="0" fontId="7" fillId="0" borderId="0" xfId="4" applyAlignment="1" applyProtection="1">
      <alignment horizontal="left" vertical="top"/>
    </xf>
    <xf numFmtId="164" fontId="5" fillId="0" borderId="0" xfId="2" applyFont="1" applyAlignment="1">
      <alignment horizontal="left" wrapText="1"/>
    </xf>
    <xf numFmtId="49" fontId="5" fillId="0" borderId="0" xfId="2" applyNumberFormat="1" applyFont="1" applyAlignment="1">
      <alignment horizontal="left"/>
    </xf>
    <xf numFmtId="0" fontId="15" fillId="0" borderId="13" xfId="12" applyBorder="1"/>
    <xf numFmtId="164" fontId="5" fillId="0" borderId="13" xfId="2" applyFont="1" applyBorder="1"/>
    <xf numFmtId="3" fontId="5" fillId="0" borderId="0" xfId="14" applyNumberFormat="1"/>
    <xf numFmtId="3" fontId="5" fillId="0" borderId="0" xfId="14" applyNumberFormat="1" applyAlignment="1">
      <alignment horizontal="right"/>
    </xf>
    <xf numFmtId="3" fontId="5" fillId="0" borderId="0" xfId="14" applyNumberFormat="1" applyBorder="1" applyAlignment="1">
      <alignment horizontal="right"/>
    </xf>
    <xf numFmtId="3" fontId="15" fillId="0" borderId="0" xfId="12" applyNumberFormat="1" applyAlignment="1">
      <alignment horizontal="right"/>
    </xf>
    <xf numFmtId="3" fontId="5" fillId="0" borderId="0" xfId="14" applyNumberFormat="1" applyFont="1" applyFill="1" applyAlignment="1">
      <alignment horizontal="right"/>
    </xf>
    <xf numFmtId="3" fontId="5" fillId="0" borderId="0" xfId="14" applyNumberFormat="1" applyFont="1" applyFill="1" applyBorder="1" applyAlignment="1">
      <alignment horizontal="right"/>
    </xf>
    <xf numFmtId="3" fontId="15" fillId="0" borderId="0" xfId="12" applyNumberFormat="1"/>
    <xf numFmtId="3" fontId="5" fillId="0" borderId="0" xfId="2" applyNumberFormat="1" applyFont="1" applyAlignment="1">
      <alignment horizontal="right"/>
    </xf>
    <xf numFmtId="3" fontId="5" fillId="0" borderId="0" xfId="13" applyNumberFormat="1"/>
    <xf numFmtId="3" fontId="5" fillId="0" borderId="0" xfId="13" applyNumberFormat="1" applyAlignment="1">
      <alignment horizontal="right"/>
    </xf>
    <xf numFmtId="0" fontId="7" fillId="0" borderId="0" xfId="4" applyFill="1" applyAlignment="1" applyProtection="1">
      <alignment horizontal="left" vertical="top"/>
    </xf>
    <xf numFmtId="0" fontId="7" fillId="0" borderId="0" xfId="4" applyFill="1" applyAlignment="1" applyProtection="1"/>
    <xf numFmtId="0" fontId="5" fillId="0" borderId="0" xfId="13"/>
    <xf numFmtId="0" fontId="5" fillId="0" borderId="12" xfId="13" applyBorder="1"/>
    <xf numFmtId="0" fontId="5" fillId="0" borderId="13" xfId="13" applyBorder="1"/>
    <xf numFmtId="3" fontId="5" fillId="0" borderId="0" xfId="14" applyNumberFormat="1" applyFont="1" applyFill="1" applyAlignment="1"/>
    <xf numFmtId="3" fontId="5" fillId="0" borderId="0" xfId="14" applyNumberFormat="1" applyFill="1" applyAlignment="1">
      <alignment horizontal="right"/>
    </xf>
    <xf numFmtId="3" fontId="18" fillId="0" borderId="0" xfId="15" applyNumberFormat="1" applyFont="1"/>
    <xf numFmtId="0" fontId="18" fillId="0" borderId="0" xfId="15" applyFont="1"/>
    <xf numFmtId="3" fontId="5" fillId="0" borderId="0" xfId="16" applyNumberFormat="1" applyFont="1" applyAlignment="1">
      <alignment horizontal="right"/>
    </xf>
    <xf numFmtId="3" fontId="5" fillId="0" borderId="0" xfId="17" applyNumberFormat="1" applyFont="1" applyAlignment="1">
      <alignment horizontal="right"/>
    </xf>
    <xf numFmtId="3" fontId="18" fillId="0" borderId="0" xfId="17" applyNumberFormat="1" applyFont="1" applyAlignment="1">
      <alignment horizontal="right"/>
    </xf>
    <xf numFmtId="3" fontId="5" fillId="0" borderId="0" xfId="18" applyNumberFormat="1" applyFont="1" applyAlignment="1">
      <alignment horizontal="right"/>
    </xf>
    <xf numFmtId="3" fontId="5" fillId="0" borderId="0" xfId="19" applyNumberFormat="1" applyFont="1" applyAlignment="1">
      <alignment horizontal="right"/>
    </xf>
    <xf numFmtId="3" fontId="5" fillId="0" borderId="0" xfId="14" applyNumberFormat="1" applyFont="1" applyFill="1" applyAlignment="1">
      <alignment horizontal="right" wrapText="1"/>
    </xf>
    <xf numFmtId="2" fontId="5" fillId="0" borderId="0" xfId="14" applyNumberFormat="1" applyFont="1" applyFill="1" applyAlignment="1">
      <alignment horizontal="right"/>
    </xf>
    <xf numFmtId="3" fontId="5" fillId="0" borderId="0" xfId="14" applyNumberFormat="1" applyFont="1" applyAlignment="1">
      <alignment horizontal="right"/>
    </xf>
    <xf numFmtId="164" fontId="15" fillId="0" borderId="0" xfId="12" applyNumberFormat="1"/>
    <xf numFmtId="1" fontId="5" fillId="0" borderId="0" xfId="2" applyNumberFormat="1" applyFont="1" applyAlignment="1">
      <alignment horizontal="right"/>
    </xf>
    <xf numFmtId="164" fontId="7" fillId="0" borderId="0" xfId="4" applyNumberFormat="1" applyFill="1" applyAlignment="1" applyProtection="1">
      <alignment horizontal="left" wrapText="1"/>
    </xf>
    <xf numFmtId="0" fontId="7" fillId="0" borderId="0" xfId="4" applyFill="1" applyAlignment="1" applyProtection="1">
      <alignment horizontal="left" wrapText="1"/>
    </xf>
    <xf numFmtId="0" fontId="7" fillId="0" borderId="0" xfId="4" applyFill="1" applyAlignment="1" applyProtection="1">
      <alignment horizontal="left"/>
    </xf>
    <xf numFmtId="0" fontId="5" fillId="0" borderId="0" xfId="4" applyFont="1" applyFill="1" applyAlignment="1" applyProtection="1">
      <alignment horizontal="left" vertical="top" wrapText="1"/>
    </xf>
    <xf numFmtId="164" fontId="16" fillId="0" borderId="0" xfId="2" applyFont="1" applyAlignment="1">
      <alignment horizontal="left" vertical="top" wrapText="1"/>
    </xf>
    <xf numFmtId="164" fontId="3" fillId="0" borderId="0" xfId="2" applyAlignment="1">
      <alignment horizontal="left" wrapText="1"/>
    </xf>
    <xf numFmtId="1" fontId="0" fillId="0" borderId="0" xfId="0" applyNumberFormat="1"/>
    <xf numFmtId="164" fontId="4" fillId="6" borderId="0" xfId="2" applyFont="1" applyFill="1" applyAlignment="1">
      <alignment horizontal="left" vertical="center"/>
    </xf>
    <xf numFmtId="3" fontId="5" fillId="6" borderId="0" xfId="14" applyNumberFormat="1" applyFont="1" applyFill="1" applyAlignment="1">
      <alignment horizontal="right"/>
    </xf>
    <xf numFmtId="164" fontId="5" fillId="6" borderId="0" xfId="2" applyFont="1" applyFill="1" applyAlignment="1">
      <alignment vertical="center"/>
    </xf>
    <xf numFmtId="9" fontId="5" fillId="6" borderId="0" xfId="1" applyFont="1" applyFill="1" applyAlignment="1"/>
    <xf numFmtId="164" fontId="5" fillId="6" borderId="0" xfId="2" applyFont="1" applyFill="1"/>
    <xf numFmtId="164" fontId="4" fillId="6" borderId="0" xfId="2" applyFont="1" applyFill="1" applyAlignment="1">
      <alignment horizontal="left" wrapText="1"/>
    </xf>
    <xf numFmtId="3" fontId="5" fillId="6" borderId="0" xfId="14" applyNumberFormat="1" applyFont="1" applyFill="1" applyBorder="1" applyAlignment="1">
      <alignment horizontal="right"/>
    </xf>
    <xf numFmtId="3" fontId="5" fillId="6" borderId="0" xfId="2" applyNumberFormat="1" applyFont="1" applyFill="1"/>
    <xf numFmtId="3" fontId="15" fillId="6" borderId="0" xfId="12" applyNumberFormat="1" applyFill="1" applyAlignment="1">
      <alignment horizontal="right"/>
    </xf>
    <xf numFmtId="3" fontId="5" fillId="6" borderId="0" xfId="2" applyNumberFormat="1" applyFont="1" applyFill="1" applyAlignment="1">
      <alignment horizontal="right"/>
    </xf>
    <xf numFmtId="164" fontId="4" fillId="6" borderId="0" xfId="2" applyFont="1" applyFill="1" applyAlignment="1">
      <alignment wrapText="1"/>
    </xf>
    <xf numFmtId="164" fontId="5" fillId="6" borderId="0" xfId="2" applyFont="1" applyFill="1" applyAlignment="1">
      <alignment wrapText="1"/>
    </xf>
    <xf numFmtId="164" fontId="5" fillId="6" borderId="0" xfId="2" quotePrefix="1" applyFont="1" applyFill="1" applyAlignment="1">
      <alignment wrapText="1"/>
    </xf>
    <xf numFmtId="0" fontId="15" fillId="6" borderId="0" xfId="12" applyFill="1" applyAlignment="1">
      <alignment horizontal="left"/>
    </xf>
    <xf numFmtId="0" fontId="7" fillId="0" borderId="0" xfId="5" applyFont="1"/>
    <xf numFmtId="0" fontId="19" fillId="0" borderId="0" xfId="0" applyFont="1"/>
    <xf numFmtId="0" fontId="4" fillId="0" borderId="0" xfId="0" applyFont="1" applyAlignment="1">
      <alignment vertical="center"/>
    </xf>
    <xf numFmtId="0" fontId="5" fillId="0" borderId="0" xfId="0" applyFont="1"/>
    <xf numFmtId="0" fontId="4" fillId="0" borderId="14" xfId="0" applyFont="1" applyBorder="1" applyAlignment="1">
      <alignment horizontal="center" vertical="center" wrapText="1"/>
    </xf>
    <xf numFmtId="0" fontId="7" fillId="0" borderId="15" xfId="5" applyFont="1" applyBorder="1" applyAlignment="1">
      <alignment horizontal="center" vertical="center" wrapText="1"/>
    </xf>
    <xf numFmtId="0" fontId="7" fillId="0" borderId="16" xfId="5" applyFont="1" applyBorder="1" applyAlignment="1">
      <alignment horizontal="center" vertical="center" wrapText="1"/>
    </xf>
    <xf numFmtId="0" fontId="4" fillId="0" borderId="0" xfId="0" applyFont="1"/>
    <xf numFmtId="0" fontId="4" fillId="0" borderId="0" xfId="0" applyFont="1" applyAlignment="1">
      <alignment horizontal="right"/>
    </xf>
    <xf numFmtId="0" fontId="20" fillId="0" borderId="17" xfId="0" applyFont="1" applyBorder="1" applyAlignment="1">
      <alignment wrapText="1"/>
    </xf>
    <xf numFmtId="0" fontId="21" fillId="5" borderId="11" xfId="0" applyFont="1" applyFill="1" applyBorder="1" applyAlignment="1">
      <alignment horizontal="center" vertical="center"/>
    </xf>
    <xf numFmtId="0" fontId="21" fillId="5" borderId="18" xfId="0" applyFont="1" applyFill="1" applyBorder="1" applyAlignment="1">
      <alignment horizontal="center" vertical="center"/>
    </xf>
    <xf numFmtId="0" fontId="21" fillId="5" borderId="17" xfId="0" applyFont="1" applyFill="1" applyBorder="1" applyAlignment="1">
      <alignment horizontal="center" vertical="center"/>
    </xf>
    <xf numFmtId="0" fontId="0" fillId="0" borderId="19" xfId="0" applyBorder="1" applyAlignment="1">
      <alignment wrapText="1"/>
    </xf>
    <xf numFmtId="3" fontId="20" fillId="5" borderId="10" xfId="0" applyNumberFormat="1" applyFont="1" applyFill="1" applyBorder="1" applyAlignment="1">
      <alignment horizontal="center" wrapText="1"/>
    </xf>
    <xf numFmtId="3" fontId="20" fillId="5" borderId="20" xfId="0" applyNumberFormat="1" applyFont="1" applyFill="1" applyBorder="1" applyAlignment="1">
      <alignment horizontal="center" wrapText="1"/>
    </xf>
    <xf numFmtId="3" fontId="20" fillId="5" borderId="19" xfId="0" applyNumberFormat="1" applyFont="1" applyFill="1" applyBorder="1" applyAlignment="1">
      <alignment horizontal="center" wrapText="1"/>
    </xf>
    <xf numFmtId="0" fontId="19" fillId="0" borderId="0" xfId="0" applyFont="1" applyAlignment="1">
      <alignment horizontal="center"/>
    </xf>
    <xf numFmtId="3" fontId="20" fillId="0" borderId="0" xfId="0" applyNumberFormat="1" applyFont="1" applyAlignment="1">
      <alignment horizontal="center" wrapText="1"/>
    </xf>
    <xf numFmtId="0" fontId="20" fillId="0" borderId="0" xfId="0" applyFont="1"/>
    <xf numFmtId="3" fontId="19" fillId="0" borderId="0" xfId="0" applyNumberFormat="1" applyFont="1"/>
    <xf numFmtId="0" fontId="22" fillId="0" borderId="0" xfId="0" applyFont="1"/>
    <xf numFmtId="3" fontId="22" fillId="0" borderId="0" xfId="0" applyNumberFormat="1" applyFont="1"/>
    <xf numFmtId="0" fontId="19" fillId="0" borderId="10" xfId="0" applyFont="1" applyBorder="1"/>
    <xf numFmtId="0" fontId="23" fillId="0" borderId="0" xfId="0" applyFont="1"/>
    <xf numFmtId="3" fontId="19" fillId="6" borderId="0" xfId="0" applyNumberFormat="1" applyFont="1" applyFill="1"/>
    <xf numFmtId="0" fontId="20" fillId="6" borderId="0" xfId="0" applyFont="1" applyFill="1" applyAlignment="1">
      <alignment horizontal="right"/>
    </xf>
    <xf numFmtId="0" fontId="20" fillId="0" borderId="0" xfId="0" applyFont="1" applyAlignment="1">
      <alignment horizontal="right"/>
    </xf>
    <xf numFmtId="10" fontId="12" fillId="7" borderId="1" xfId="1" applyNumberFormat="1" applyFont="1" applyFill="1" applyBorder="1" applyAlignment="1">
      <alignment horizontal="center" vertical="center"/>
    </xf>
    <xf numFmtId="10" fontId="12" fillId="0" borderId="1" xfId="1" applyNumberFormat="1" applyFont="1" applyFill="1" applyBorder="1" applyAlignment="1">
      <alignment horizontal="center" vertical="center"/>
    </xf>
    <xf numFmtId="0" fontId="11" fillId="4" borderId="2" xfId="10" applyFont="1" applyFill="1" applyBorder="1" applyAlignment="1">
      <alignment horizontal="left" vertical="center" wrapText="1"/>
    </xf>
    <xf numFmtId="0" fontId="11" fillId="4" borderId="3" xfId="10" applyFont="1" applyFill="1" applyBorder="1" applyAlignment="1">
      <alignment horizontal="left" vertical="center" wrapText="1"/>
    </xf>
    <xf numFmtId="0" fontId="11" fillId="4" borderId="4" xfId="10" applyFont="1" applyFill="1" applyBorder="1" applyAlignment="1">
      <alignment horizontal="left" vertical="center" wrapText="1"/>
    </xf>
    <xf numFmtId="10" fontId="0" fillId="0" borderId="0" xfId="0" applyNumberFormat="1"/>
    <xf numFmtId="0" fontId="12" fillId="7" borderId="8" xfId="10" applyFont="1" applyFill="1" applyBorder="1" applyAlignment="1">
      <alignment horizontal="center"/>
    </xf>
    <xf numFmtId="10" fontId="12" fillId="6" borderId="1" xfId="1" applyNumberFormat="1" applyFont="1" applyFill="1" applyBorder="1" applyAlignment="1">
      <alignment horizontal="center" vertical="center"/>
    </xf>
    <xf numFmtId="164" fontId="5" fillId="6" borderId="11" xfId="2" quotePrefix="1" applyFont="1" applyFill="1" applyBorder="1" applyAlignment="1">
      <alignment horizontal="right"/>
    </xf>
    <xf numFmtId="0" fontId="0" fillId="6" borderId="0" xfId="0" applyFill="1"/>
    <xf numFmtId="15" fontId="5" fillId="6" borderId="0" xfId="2" applyNumberFormat="1" applyFont="1" applyFill="1" applyAlignment="1">
      <alignment horizontal="right"/>
    </xf>
    <xf numFmtId="10" fontId="0" fillId="6" borderId="0" xfId="1" applyNumberFormat="1" applyFont="1" applyFill="1"/>
    <xf numFmtId="164" fontId="5" fillId="6" borderId="12" xfId="2" applyFont="1" applyFill="1" applyBorder="1"/>
    <xf numFmtId="0" fontId="5" fillId="6" borderId="0" xfId="13" applyFill="1"/>
    <xf numFmtId="0" fontId="2" fillId="0" borderId="0" xfId="0" applyFont="1"/>
    <xf numFmtId="3" fontId="12" fillId="7" borderId="1" xfId="1" applyNumberFormat="1" applyFont="1" applyFill="1" applyBorder="1" applyAlignment="1">
      <alignment horizontal="center" vertical="center"/>
    </xf>
    <xf numFmtId="14" fontId="9" fillId="3" borderId="0" xfId="10" applyNumberFormat="1" applyFill="1"/>
    <xf numFmtId="0" fontId="0" fillId="0" borderId="0" xfId="0" applyAlignment="1">
      <alignment vertical="center" wrapText="1"/>
    </xf>
    <xf numFmtId="10" fontId="0" fillId="0" borderId="0" xfId="1" applyNumberFormat="1" applyFont="1" applyAlignment="1">
      <alignment vertical="center" wrapText="1"/>
    </xf>
    <xf numFmtId="10" fontId="0" fillId="6" borderId="0" xfId="0" applyNumberFormat="1" applyFill="1"/>
    <xf numFmtId="2" fontId="24" fillId="0" borderId="0" xfId="0" applyNumberFormat="1" applyFont="1"/>
    <xf numFmtId="0" fontId="25" fillId="0" borderId="0" xfId="0" applyFont="1"/>
  </cellXfs>
  <cellStyles count="20">
    <cellStyle name="Comma 2" xfId="3" xr:uid="{911367B0-F15B-4CAC-B10D-A0ADA3652B7B}"/>
    <cellStyle name="Comma 3" xfId="11" xr:uid="{D0258BC3-86A9-4267-B848-7A3D3174836E}"/>
    <cellStyle name="Comma 3 10" xfId="19" xr:uid="{BA3D7AEA-ED58-48E0-BB2B-65AC554805CC}"/>
    <cellStyle name="Comma 3 2" xfId="14" xr:uid="{D8FA8942-0303-438F-9B96-795A7A062A0E}"/>
    <cellStyle name="Comma 3 2 2" xfId="16" xr:uid="{04428F82-7284-4D14-BE34-0E6EF80BD97E}"/>
    <cellStyle name="Comma 6 2" xfId="17" xr:uid="{6826E2A7-EF84-455D-B90E-95C6AAF647F9}"/>
    <cellStyle name="Comma 7" xfId="18" xr:uid="{C9E3F04C-67BF-4851-8045-3058159B4BF1}"/>
    <cellStyle name="Hyperlink 2" xfId="4" xr:uid="{BC77E22F-F0D4-4C6F-9D4A-EA47906D0541}"/>
    <cellStyle name="Hyperlink 2 2" xfId="5" xr:uid="{F669FA44-5D44-4EF2-A9E6-1C7C64991B5E}"/>
    <cellStyle name="Normal" xfId="0" builtinId="0"/>
    <cellStyle name="Normal 13 2" xfId="15" xr:uid="{AB7206A7-F4A3-4624-8030-213417EF2D50}"/>
    <cellStyle name="Normal 2" xfId="2" xr:uid="{6A7244A7-1B45-47D7-9127-7056783B1940}"/>
    <cellStyle name="Normal 2 2" xfId="7" xr:uid="{EA86DEDC-19B3-40D6-85DC-6B8C7A831BB9}"/>
    <cellStyle name="Normal 2 2 2" xfId="13" xr:uid="{CA6777A1-317F-42C5-A070-BEDBDB2864FA}"/>
    <cellStyle name="Normal 2 3" xfId="6" xr:uid="{539445D9-ED1D-49D2-9724-604737CA84C0}"/>
    <cellStyle name="Normal 3" xfId="8" xr:uid="{754A4FFA-015A-44F6-8842-FA305A4B325B}"/>
    <cellStyle name="Normal 4" xfId="9" xr:uid="{2EF04936-AEC2-4014-ACB6-87EC8AF2CBD6}"/>
    <cellStyle name="Normal 5" xfId="10" xr:uid="{B8315DDF-8A99-48EE-9428-B52B6400629E}"/>
    <cellStyle name="Normal 6" xfId="12" xr:uid="{2A9FD714-D920-42DC-A32E-32A300A542BA}"/>
    <cellStyle name="Percent" xfId="1" builtinId="5"/>
  </cellStyles>
  <dxfs count="2">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5"/>
          <c:order val="0"/>
          <c:tx>
            <c:strRef>
              <c:f>work!$B$51</c:f>
              <c:strCache>
                <c:ptCount val="1"/>
                <c:pt idx="0">
                  <c:v>60-64</c:v>
                </c:pt>
              </c:strCache>
            </c:strRef>
          </c:tx>
          <c:spPr>
            <a:ln w="28575" cap="rnd">
              <a:solidFill>
                <a:schemeClr val="accent6"/>
              </a:solidFill>
              <a:round/>
            </a:ln>
            <a:effectLst/>
          </c:spPr>
          <c:marker>
            <c:symbol val="none"/>
          </c:marker>
          <c:cat>
            <c:numRef>
              <c:f>work!$C$15:$X$15</c:f>
              <c:numCache>
                <c:formatCode>d\-mmm\-yy</c:formatCode>
                <c:ptCount val="22"/>
                <c:pt idx="0">
                  <c:v>44015</c:v>
                </c:pt>
                <c:pt idx="1">
                  <c:v>44022</c:v>
                </c:pt>
                <c:pt idx="2">
                  <c:v>44029</c:v>
                </c:pt>
                <c:pt idx="3">
                  <c:v>44036</c:v>
                </c:pt>
                <c:pt idx="4">
                  <c:v>44043</c:v>
                </c:pt>
                <c:pt idx="5">
                  <c:v>44050</c:v>
                </c:pt>
                <c:pt idx="6">
                  <c:v>44057</c:v>
                </c:pt>
                <c:pt idx="7">
                  <c:v>44064</c:v>
                </c:pt>
                <c:pt idx="8">
                  <c:v>44071</c:v>
                </c:pt>
                <c:pt idx="9">
                  <c:v>44078</c:v>
                </c:pt>
                <c:pt idx="10">
                  <c:v>44085</c:v>
                </c:pt>
                <c:pt idx="11">
                  <c:v>44092</c:v>
                </c:pt>
                <c:pt idx="12">
                  <c:v>44099</c:v>
                </c:pt>
                <c:pt idx="13">
                  <c:v>44106</c:v>
                </c:pt>
                <c:pt idx="14">
                  <c:v>44113</c:v>
                </c:pt>
                <c:pt idx="15">
                  <c:v>44120</c:v>
                </c:pt>
                <c:pt idx="16">
                  <c:v>44127</c:v>
                </c:pt>
                <c:pt idx="17">
                  <c:v>44134</c:v>
                </c:pt>
                <c:pt idx="18">
                  <c:v>44141</c:v>
                </c:pt>
                <c:pt idx="19">
                  <c:v>44148</c:v>
                </c:pt>
                <c:pt idx="20">
                  <c:v>44155</c:v>
                </c:pt>
                <c:pt idx="21">
                  <c:v>44162</c:v>
                </c:pt>
              </c:numCache>
            </c:numRef>
          </c:cat>
          <c:val>
            <c:numRef>
              <c:f>work!$C$51:$X$51</c:f>
              <c:numCache>
                <c:formatCode>0.00%</c:formatCode>
                <c:ptCount val="22"/>
                <c:pt idx="2">
                  <c:v>4.6240797027947936E-2</c:v>
                </c:pt>
                <c:pt idx="3">
                  <c:v>4.0746670416803264E-2</c:v>
                </c:pt>
                <c:pt idx="4">
                  <c:v>4.7556074324941376E-2</c:v>
                </c:pt>
                <c:pt idx="5">
                  <c:v>3.107578197994584E-2</c:v>
                </c:pt>
                <c:pt idx="6">
                  <c:v>2.1910039144751051E-2</c:v>
                </c:pt>
                <c:pt idx="7">
                  <c:v>1.9964421978314283E-2</c:v>
                </c:pt>
                <c:pt idx="8">
                  <c:v>1.7985442047722483E-2</c:v>
                </c:pt>
                <c:pt idx="9">
                  <c:v>2.0772970796875092E-2</c:v>
                </c:pt>
                <c:pt idx="10">
                  <c:v>2.0101521313438633E-2</c:v>
                </c:pt>
                <c:pt idx="11">
                  <c:v>1.3242598165228742E-2</c:v>
                </c:pt>
                <c:pt idx="12">
                  <c:v>1.5271244458547937E-2</c:v>
                </c:pt>
                <c:pt idx="13">
                  <c:v>1.1032953168105344E-2</c:v>
                </c:pt>
                <c:pt idx="14">
                  <c:v>1.143736061696482E-2</c:v>
                </c:pt>
                <c:pt idx="15">
                  <c:v>9.5061186481547287E-3</c:v>
                </c:pt>
                <c:pt idx="16">
                  <c:v>1.1287444513139179E-2</c:v>
                </c:pt>
                <c:pt idx="17">
                  <c:v>9.6300972251845487E-3</c:v>
                </c:pt>
                <c:pt idx="18">
                  <c:v>1.2879358961850218E-2</c:v>
                </c:pt>
                <c:pt idx="19">
                  <c:v>1.495812760849434E-2</c:v>
                </c:pt>
                <c:pt idx="20">
                  <c:v>1.236397906875987E-2</c:v>
                </c:pt>
                <c:pt idx="21">
                  <c:v>1.3378021864401334E-2</c:v>
                </c:pt>
              </c:numCache>
            </c:numRef>
          </c:val>
          <c:smooth val="0"/>
          <c:extLst>
            <c:ext xmlns:c16="http://schemas.microsoft.com/office/drawing/2014/chart" uri="{C3380CC4-5D6E-409C-BE32-E72D297353CC}">
              <c16:uniqueId val="{00000000-8E13-4B8C-A5CD-9B8D09019ABA}"/>
            </c:ext>
          </c:extLst>
        </c:ser>
        <c:ser>
          <c:idx val="4"/>
          <c:order val="1"/>
          <c:tx>
            <c:strRef>
              <c:f>work!$B$52</c:f>
              <c:strCache>
                <c:ptCount val="1"/>
                <c:pt idx="0">
                  <c:v>65-69</c:v>
                </c:pt>
              </c:strCache>
            </c:strRef>
          </c:tx>
          <c:spPr>
            <a:ln w="28575" cap="rnd">
              <a:solidFill>
                <a:schemeClr val="accent5"/>
              </a:solidFill>
              <a:round/>
            </a:ln>
            <a:effectLst/>
          </c:spPr>
          <c:marker>
            <c:symbol val="none"/>
          </c:marker>
          <c:cat>
            <c:numRef>
              <c:f>work!$C$15:$X$15</c:f>
              <c:numCache>
                <c:formatCode>d\-mmm\-yy</c:formatCode>
                <c:ptCount val="22"/>
                <c:pt idx="0">
                  <c:v>44015</c:v>
                </c:pt>
                <c:pt idx="1">
                  <c:v>44022</c:v>
                </c:pt>
                <c:pt idx="2">
                  <c:v>44029</c:v>
                </c:pt>
                <c:pt idx="3">
                  <c:v>44036</c:v>
                </c:pt>
                <c:pt idx="4">
                  <c:v>44043</c:v>
                </c:pt>
                <c:pt idx="5">
                  <c:v>44050</c:v>
                </c:pt>
                <c:pt idx="6">
                  <c:v>44057</c:v>
                </c:pt>
                <c:pt idx="7">
                  <c:v>44064</c:v>
                </c:pt>
                <c:pt idx="8">
                  <c:v>44071</c:v>
                </c:pt>
                <c:pt idx="9">
                  <c:v>44078</c:v>
                </c:pt>
                <c:pt idx="10">
                  <c:v>44085</c:v>
                </c:pt>
                <c:pt idx="11">
                  <c:v>44092</c:v>
                </c:pt>
                <c:pt idx="12">
                  <c:v>44099</c:v>
                </c:pt>
                <c:pt idx="13">
                  <c:v>44106</c:v>
                </c:pt>
                <c:pt idx="14">
                  <c:v>44113</c:v>
                </c:pt>
                <c:pt idx="15">
                  <c:v>44120</c:v>
                </c:pt>
                <c:pt idx="16">
                  <c:v>44127</c:v>
                </c:pt>
                <c:pt idx="17">
                  <c:v>44134</c:v>
                </c:pt>
                <c:pt idx="18">
                  <c:v>44141</c:v>
                </c:pt>
                <c:pt idx="19">
                  <c:v>44148</c:v>
                </c:pt>
                <c:pt idx="20">
                  <c:v>44155</c:v>
                </c:pt>
                <c:pt idx="21">
                  <c:v>44162</c:v>
                </c:pt>
              </c:numCache>
            </c:numRef>
          </c:cat>
          <c:val>
            <c:numRef>
              <c:f>work!$C$52:$X$52</c:f>
              <c:numCache>
                <c:formatCode>0.00%</c:formatCode>
                <c:ptCount val="22"/>
                <c:pt idx="2">
                  <c:v>7.9797263935550047E-2</c:v>
                </c:pt>
                <c:pt idx="3">
                  <c:v>8.3948821161896212E-2</c:v>
                </c:pt>
                <c:pt idx="4">
                  <c:v>9.3790884946465369E-2</c:v>
                </c:pt>
                <c:pt idx="5">
                  <c:v>5.9099313366410576E-2</c:v>
                </c:pt>
                <c:pt idx="6">
                  <c:v>4.8612763742363119E-2</c:v>
                </c:pt>
                <c:pt idx="7">
                  <c:v>3.1007156387577645E-2</c:v>
                </c:pt>
                <c:pt idx="8">
                  <c:v>3.1924070579393969E-2</c:v>
                </c:pt>
                <c:pt idx="9">
                  <c:v>2.7653940229972269E-2</c:v>
                </c:pt>
                <c:pt idx="10">
                  <c:v>4.4600125997783659E-2</c:v>
                </c:pt>
                <c:pt idx="11">
                  <c:v>1.2592256877998458E-2</c:v>
                </c:pt>
                <c:pt idx="12">
                  <c:v>2.0021760390581803E-2</c:v>
                </c:pt>
                <c:pt idx="13">
                  <c:v>2.4479296554344689E-2</c:v>
                </c:pt>
                <c:pt idx="14">
                  <c:v>2.3966763462991075E-2</c:v>
                </c:pt>
                <c:pt idx="15">
                  <c:v>1.7136959054635723E-2</c:v>
                </c:pt>
                <c:pt idx="16">
                  <c:v>1.8935667736113725E-2</c:v>
                </c:pt>
                <c:pt idx="17">
                  <c:v>2.2992447204012074E-2</c:v>
                </c:pt>
                <c:pt idx="18">
                  <c:v>1.8874270271445691E-2</c:v>
                </c:pt>
                <c:pt idx="19">
                  <c:v>2.400509565228864E-2</c:v>
                </c:pt>
                <c:pt idx="20">
                  <c:v>2.3048957893846291E-2</c:v>
                </c:pt>
                <c:pt idx="21">
                  <c:v>2.2766115083150421E-2</c:v>
                </c:pt>
              </c:numCache>
            </c:numRef>
          </c:val>
          <c:smooth val="0"/>
          <c:extLst>
            <c:ext xmlns:c16="http://schemas.microsoft.com/office/drawing/2014/chart" uri="{C3380CC4-5D6E-409C-BE32-E72D297353CC}">
              <c16:uniqueId val="{00000001-8E13-4B8C-A5CD-9B8D09019ABA}"/>
            </c:ext>
          </c:extLst>
        </c:ser>
        <c:ser>
          <c:idx val="0"/>
          <c:order val="2"/>
          <c:tx>
            <c:strRef>
              <c:f>work!$B$54</c:f>
              <c:strCache>
                <c:ptCount val="1"/>
                <c:pt idx="0">
                  <c:v>75-79</c:v>
                </c:pt>
              </c:strCache>
            </c:strRef>
          </c:tx>
          <c:spPr>
            <a:ln w="28575" cap="rnd">
              <a:solidFill>
                <a:schemeClr val="accent1"/>
              </a:solidFill>
              <a:round/>
            </a:ln>
            <a:effectLst/>
          </c:spPr>
          <c:marker>
            <c:symbol val="none"/>
          </c:marker>
          <c:cat>
            <c:numRef>
              <c:f>work!$C$15:$X$15</c:f>
              <c:numCache>
                <c:formatCode>d\-mmm\-yy</c:formatCode>
                <c:ptCount val="22"/>
                <c:pt idx="0">
                  <c:v>44015</c:v>
                </c:pt>
                <c:pt idx="1">
                  <c:v>44022</c:v>
                </c:pt>
                <c:pt idx="2">
                  <c:v>44029</c:v>
                </c:pt>
                <c:pt idx="3">
                  <c:v>44036</c:v>
                </c:pt>
                <c:pt idx="4">
                  <c:v>44043</c:v>
                </c:pt>
                <c:pt idx="5">
                  <c:v>44050</c:v>
                </c:pt>
                <c:pt idx="6">
                  <c:v>44057</c:v>
                </c:pt>
                <c:pt idx="7">
                  <c:v>44064</c:v>
                </c:pt>
                <c:pt idx="8">
                  <c:v>44071</c:v>
                </c:pt>
                <c:pt idx="9">
                  <c:v>44078</c:v>
                </c:pt>
                <c:pt idx="10">
                  <c:v>44085</c:v>
                </c:pt>
                <c:pt idx="11">
                  <c:v>44092</c:v>
                </c:pt>
                <c:pt idx="12">
                  <c:v>44099</c:v>
                </c:pt>
                <c:pt idx="13">
                  <c:v>44106</c:v>
                </c:pt>
                <c:pt idx="14">
                  <c:v>44113</c:v>
                </c:pt>
                <c:pt idx="15">
                  <c:v>44120</c:v>
                </c:pt>
                <c:pt idx="16">
                  <c:v>44127</c:v>
                </c:pt>
                <c:pt idx="17">
                  <c:v>44134</c:v>
                </c:pt>
                <c:pt idx="18">
                  <c:v>44141</c:v>
                </c:pt>
                <c:pt idx="19">
                  <c:v>44148</c:v>
                </c:pt>
                <c:pt idx="20">
                  <c:v>44155</c:v>
                </c:pt>
                <c:pt idx="21">
                  <c:v>44162</c:v>
                </c:pt>
              </c:numCache>
            </c:numRef>
          </c:cat>
          <c:val>
            <c:numRef>
              <c:f>work!$C$54:$X$54</c:f>
              <c:numCache>
                <c:formatCode>0.00%</c:formatCode>
                <c:ptCount val="22"/>
                <c:pt idx="2">
                  <c:v>0.43475650114003628</c:v>
                </c:pt>
                <c:pt idx="3">
                  <c:v>0.3427329984214646</c:v>
                </c:pt>
                <c:pt idx="4">
                  <c:v>0.32048245249406559</c:v>
                </c:pt>
                <c:pt idx="5">
                  <c:v>0.23519314544084757</c:v>
                </c:pt>
                <c:pt idx="6">
                  <c:v>0.17486089495941684</c:v>
                </c:pt>
                <c:pt idx="7">
                  <c:v>0.1764528344306264</c:v>
                </c:pt>
                <c:pt idx="8">
                  <c:v>0.12680330808130424</c:v>
                </c:pt>
                <c:pt idx="9">
                  <c:v>0.1666318500674859</c:v>
                </c:pt>
                <c:pt idx="10">
                  <c:v>0.15922855329454694</c:v>
                </c:pt>
                <c:pt idx="11">
                  <c:v>0.10483902904148182</c:v>
                </c:pt>
                <c:pt idx="12">
                  <c:v>9.2087639050330461E-2</c:v>
                </c:pt>
                <c:pt idx="13">
                  <c:v>0.12585897076748381</c:v>
                </c:pt>
                <c:pt idx="14">
                  <c:v>0.12151178957335301</c:v>
                </c:pt>
                <c:pt idx="15">
                  <c:v>0.11216586233169215</c:v>
                </c:pt>
                <c:pt idx="16">
                  <c:v>0.10938307475036098</c:v>
                </c:pt>
                <c:pt idx="17">
                  <c:v>0.11227789579467207</c:v>
                </c:pt>
                <c:pt idx="18">
                  <c:v>0.10475060759509133</c:v>
                </c:pt>
                <c:pt idx="19">
                  <c:v>0.11869016677925279</c:v>
                </c:pt>
                <c:pt idx="20">
                  <c:v>0.1255799282167086</c:v>
                </c:pt>
                <c:pt idx="21">
                  <c:v>0.1312432685053318</c:v>
                </c:pt>
              </c:numCache>
            </c:numRef>
          </c:val>
          <c:smooth val="0"/>
          <c:extLst>
            <c:ext xmlns:c16="http://schemas.microsoft.com/office/drawing/2014/chart" uri="{C3380CC4-5D6E-409C-BE32-E72D297353CC}">
              <c16:uniqueId val="{00000002-8E13-4B8C-A5CD-9B8D09019ABA}"/>
            </c:ext>
          </c:extLst>
        </c:ser>
        <c:ser>
          <c:idx val="1"/>
          <c:order val="3"/>
          <c:tx>
            <c:strRef>
              <c:f>work!$B$55</c:f>
              <c:strCache>
                <c:ptCount val="1"/>
                <c:pt idx="0">
                  <c:v>80-84</c:v>
                </c:pt>
              </c:strCache>
            </c:strRef>
          </c:tx>
          <c:spPr>
            <a:ln w="28575" cap="rnd">
              <a:solidFill>
                <a:schemeClr val="accent2"/>
              </a:solidFill>
              <a:round/>
            </a:ln>
            <a:effectLst/>
          </c:spPr>
          <c:marker>
            <c:symbol val="none"/>
          </c:marker>
          <c:cat>
            <c:numRef>
              <c:f>work!$C$15:$X$15</c:f>
              <c:numCache>
                <c:formatCode>d\-mmm\-yy</c:formatCode>
                <c:ptCount val="22"/>
                <c:pt idx="0">
                  <c:v>44015</c:v>
                </c:pt>
                <c:pt idx="1">
                  <c:v>44022</c:v>
                </c:pt>
                <c:pt idx="2">
                  <c:v>44029</c:v>
                </c:pt>
                <c:pt idx="3">
                  <c:v>44036</c:v>
                </c:pt>
                <c:pt idx="4">
                  <c:v>44043</c:v>
                </c:pt>
                <c:pt idx="5">
                  <c:v>44050</c:v>
                </c:pt>
                <c:pt idx="6">
                  <c:v>44057</c:v>
                </c:pt>
                <c:pt idx="7">
                  <c:v>44064</c:v>
                </c:pt>
                <c:pt idx="8">
                  <c:v>44071</c:v>
                </c:pt>
                <c:pt idx="9">
                  <c:v>44078</c:v>
                </c:pt>
                <c:pt idx="10">
                  <c:v>44085</c:v>
                </c:pt>
                <c:pt idx="11">
                  <c:v>44092</c:v>
                </c:pt>
                <c:pt idx="12">
                  <c:v>44099</c:v>
                </c:pt>
                <c:pt idx="13">
                  <c:v>44106</c:v>
                </c:pt>
                <c:pt idx="14">
                  <c:v>44113</c:v>
                </c:pt>
                <c:pt idx="15">
                  <c:v>44120</c:v>
                </c:pt>
                <c:pt idx="16">
                  <c:v>44127</c:v>
                </c:pt>
                <c:pt idx="17">
                  <c:v>44134</c:v>
                </c:pt>
                <c:pt idx="18">
                  <c:v>44141</c:v>
                </c:pt>
                <c:pt idx="19">
                  <c:v>44148</c:v>
                </c:pt>
                <c:pt idx="20">
                  <c:v>44155</c:v>
                </c:pt>
                <c:pt idx="21">
                  <c:v>44162</c:v>
                </c:pt>
              </c:numCache>
            </c:numRef>
          </c:cat>
          <c:val>
            <c:numRef>
              <c:f>work!$C$55:$X$55</c:f>
              <c:numCache>
                <c:formatCode>0.00%</c:formatCode>
                <c:ptCount val="22"/>
                <c:pt idx="2">
                  <c:v>0.31852134702881701</c:v>
                </c:pt>
                <c:pt idx="3">
                  <c:v>0.18805389790993335</c:v>
                </c:pt>
                <c:pt idx="4">
                  <c:v>0.27315802295069508</c:v>
                </c:pt>
                <c:pt idx="5">
                  <c:v>0.1323341385971534</c:v>
                </c:pt>
                <c:pt idx="6">
                  <c:v>0.12792249024496311</c:v>
                </c:pt>
                <c:pt idx="7">
                  <c:v>0.15628597076754022</c:v>
                </c:pt>
                <c:pt idx="8">
                  <c:v>0.12804320415314072</c:v>
                </c:pt>
                <c:pt idx="9">
                  <c:v>0.12338315574774385</c:v>
                </c:pt>
                <c:pt idx="10">
                  <c:v>9.6576108030740154E-2</c:v>
                </c:pt>
                <c:pt idx="11">
                  <c:v>6.5745247048901764E-2</c:v>
                </c:pt>
                <c:pt idx="12">
                  <c:v>0.10317481870027688</c:v>
                </c:pt>
                <c:pt idx="13">
                  <c:v>0.13857863058853556</c:v>
                </c:pt>
                <c:pt idx="14">
                  <c:v>0.15556493724763967</c:v>
                </c:pt>
                <c:pt idx="15">
                  <c:v>0.1394366558361303</c:v>
                </c:pt>
                <c:pt idx="16">
                  <c:v>0.12867604919590003</c:v>
                </c:pt>
                <c:pt idx="17">
                  <c:v>0.12287957624836725</c:v>
                </c:pt>
                <c:pt idx="18">
                  <c:v>0.14450946060010045</c:v>
                </c:pt>
                <c:pt idx="19">
                  <c:v>0.14797559608021565</c:v>
                </c:pt>
                <c:pt idx="20">
                  <c:v>0.13684786721962383</c:v>
                </c:pt>
                <c:pt idx="21">
                  <c:v>0.13394398929724216</c:v>
                </c:pt>
              </c:numCache>
            </c:numRef>
          </c:val>
          <c:smooth val="0"/>
          <c:extLst>
            <c:ext xmlns:c16="http://schemas.microsoft.com/office/drawing/2014/chart" uri="{C3380CC4-5D6E-409C-BE32-E72D297353CC}">
              <c16:uniqueId val="{00000003-8E13-4B8C-A5CD-9B8D09019ABA}"/>
            </c:ext>
          </c:extLst>
        </c:ser>
        <c:ser>
          <c:idx val="2"/>
          <c:order val="4"/>
          <c:tx>
            <c:strRef>
              <c:f>work!$B$56</c:f>
              <c:strCache>
                <c:ptCount val="1"/>
                <c:pt idx="0">
                  <c:v>85-89</c:v>
                </c:pt>
              </c:strCache>
            </c:strRef>
          </c:tx>
          <c:spPr>
            <a:ln w="28575" cap="rnd">
              <a:solidFill>
                <a:schemeClr val="accent3"/>
              </a:solidFill>
              <a:round/>
            </a:ln>
            <a:effectLst/>
          </c:spPr>
          <c:marker>
            <c:symbol val="none"/>
          </c:marker>
          <c:cat>
            <c:numRef>
              <c:f>work!$C$15:$X$15</c:f>
              <c:numCache>
                <c:formatCode>d\-mmm\-yy</c:formatCode>
                <c:ptCount val="22"/>
                <c:pt idx="0">
                  <c:v>44015</c:v>
                </c:pt>
                <c:pt idx="1">
                  <c:v>44022</c:v>
                </c:pt>
                <c:pt idx="2">
                  <c:v>44029</c:v>
                </c:pt>
                <c:pt idx="3">
                  <c:v>44036</c:v>
                </c:pt>
                <c:pt idx="4">
                  <c:v>44043</c:v>
                </c:pt>
                <c:pt idx="5">
                  <c:v>44050</c:v>
                </c:pt>
                <c:pt idx="6">
                  <c:v>44057</c:v>
                </c:pt>
                <c:pt idx="7">
                  <c:v>44064</c:v>
                </c:pt>
                <c:pt idx="8">
                  <c:v>44071</c:v>
                </c:pt>
                <c:pt idx="9">
                  <c:v>44078</c:v>
                </c:pt>
                <c:pt idx="10">
                  <c:v>44085</c:v>
                </c:pt>
                <c:pt idx="11">
                  <c:v>44092</c:v>
                </c:pt>
                <c:pt idx="12">
                  <c:v>44099</c:v>
                </c:pt>
                <c:pt idx="13">
                  <c:v>44106</c:v>
                </c:pt>
                <c:pt idx="14">
                  <c:v>44113</c:v>
                </c:pt>
                <c:pt idx="15">
                  <c:v>44120</c:v>
                </c:pt>
                <c:pt idx="16">
                  <c:v>44127</c:v>
                </c:pt>
                <c:pt idx="17">
                  <c:v>44134</c:v>
                </c:pt>
                <c:pt idx="18">
                  <c:v>44141</c:v>
                </c:pt>
                <c:pt idx="19">
                  <c:v>44148</c:v>
                </c:pt>
                <c:pt idx="20">
                  <c:v>44155</c:v>
                </c:pt>
                <c:pt idx="21">
                  <c:v>44162</c:v>
                </c:pt>
              </c:numCache>
            </c:numRef>
          </c:cat>
          <c:val>
            <c:numRef>
              <c:f>work!$C$56:$X$56</c:f>
              <c:numCache>
                <c:formatCode>0.00%</c:formatCode>
                <c:ptCount val="22"/>
                <c:pt idx="2">
                  <c:v>0.48586830996585173</c:v>
                </c:pt>
                <c:pt idx="3">
                  <c:v>0.44815051626982361</c:v>
                </c:pt>
                <c:pt idx="4">
                  <c:v>0.37868452451734136</c:v>
                </c:pt>
                <c:pt idx="5">
                  <c:v>0.234158492829668</c:v>
                </c:pt>
                <c:pt idx="6">
                  <c:v>0.26425993927956215</c:v>
                </c:pt>
                <c:pt idx="7">
                  <c:v>0.26358663499905799</c:v>
                </c:pt>
                <c:pt idx="8">
                  <c:v>0.16982453099181313</c:v>
                </c:pt>
                <c:pt idx="9">
                  <c:v>0.14824210179878694</c:v>
                </c:pt>
                <c:pt idx="10">
                  <c:v>0.27994224886217434</c:v>
                </c:pt>
                <c:pt idx="11">
                  <c:v>0.16413806491593827</c:v>
                </c:pt>
                <c:pt idx="12">
                  <c:v>0.16058744319976853</c:v>
                </c:pt>
                <c:pt idx="13">
                  <c:v>0.2087342401955348</c:v>
                </c:pt>
                <c:pt idx="14">
                  <c:v>0.2192466773365668</c:v>
                </c:pt>
                <c:pt idx="15">
                  <c:v>0.19886657414854517</c:v>
                </c:pt>
                <c:pt idx="16">
                  <c:v>0.21194746406263545</c:v>
                </c:pt>
                <c:pt idx="17">
                  <c:v>0.21842408479138464</c:v>
                </c:pt>
                <c:pt idx="18">
                  <c:v>0.20133138197045108</c:v>
                </c:pt>
                <c:pt idx="19">
                  <c:v>0.26960563514026314</c:v>
                </c:pt>
                <c:pt idx="20">
                  <c:v>0.21796904375563292</c:v>
                </c:pt>
                <c:pt idx="21">
                  <c:v>0.24644844662085957</c:v>
                </c:pt>
              </c:numCache>
            </c:numRef>
          </c:val>
          <c:smooth val="0"/>
          <c:extLst>
            <c:ext xmlns:c16="http://schemas.microsoft.com/office/drawing/2014/chart" uri="{C3380CC4-5D6E-409C-BE32-E72D297353CC}">
              <c16:uniqueId val="{00000004-8E13-4B8C-A5CD-9B8D09019ABA}"/>
            </c:ext>
          </c:extLst>
        </c:ser>
        <c:ser>
          <c:idx val="3"/>
          <c:order val="5"/>
          <c:tx>
            <c:strRef>
              <c:f>work!$B$57</c:f>
              <c:strCache>
                <c:ptCount val="1"/>
                <c:pt idx="0">
                  <c:v>90+</c:v>
                </c:pt>
              </c:strCache>
            </c:strRef>
          </c:tx>
          <c:spPr>
            <a:ln w="28575" cap="rnd">
              <a:solidFill>
                <a:schemeClr val="accent4"/>
              </a:solidFill>
              <a:round/>
            </a:ln>
            <a:effectLst/>
          </c:spPr>
          <c:marker>
            <c:symbol val="none"/>
          </c:marker>
          <c:cat>
            <c:numRef>
              <c:f>work!$C$15:$X$15</c:f>
              <c:numCache>
                <c:formatCode>d\-mmm\-yy</c:formatCode>
                <c:ptCount val="22"/>
                <c:pt idx="0">
                  <c:v>44015</c:v>
                </c:pt>
                <c:pt idx="1">
                  <c:v>44022</c:v>
                </c:pt>
                <c:pt idx="2">
                  <c:v>44029</c:v>
                </c:pt>
                <c:pt idx="3">
                  <c:v>44036</c:v>
                </c:pt>
                <c:pt idx="4">
                  <c:v>44043</c:v>
                </c:pt>
                <c:pt idx="5">
                  <c:v>44050</c:v>
                </c:pt>
                <c:pt idx="6">
                  <c:v>44057</c:v>
                </c:pt>
                <c:pt idx="7">
                  <c:v>44064</c:v>
                </c:pt>
                <c:pt idx="8">
                  <c:v>44071</c:v>
                </c:pt>
                <c:pt idx="9">
                  <c:v>44078</c:v>
                </c:pt>
                <c:pt idx="10">
                  <c:v>44085</c:v>
                </c:pt>
                <c:pt idx="11">
                  <c:v>44092</c:v>
                </c:pt>
                <c:pt idx="12">
                  <c:v>44099</c:v>
                </c:pt>
                <c:pt idx="13">
                  <c:v>44106</c:v>
                </c:pt>
                <c:pt idx="14">
                  <c:v>44113</c:v>
                </c:pt>
                <c:pt idx="15">
                  <c:v>44120</c:v>
                </c:pt>
                <c:pt idx="16">
                  <c:v>44127</c:v>
                </c:pt>
                <c:pt idx="17">
                  <c:v>44134</c:v>
                </c:pt>
                <c:pt idx="18">
                  <c:v>44141</c:v>
                </c:pt>
                <c:pt idx="19">
                  <c:v>44148</c:v>
                </c:pt>
                <c:pt idx="20">
                  <c:v>44155</c:v>
                </c:pt>
                <c:pt idx="21">
                  <c:v>44162</c:v>
                </c:pt>
              </c:numCache>
            </c:numRef>
          </c:cat>
          <c:val>
            <c:numRef>
              <c:f>work!$C$57:$X$57</c:f>
              <c:numCache>
                <c:formatCode>0.00%</c:formatCode>
                <c:ptCount val="22"/>
                <c:pt idx="2">
                  <c:v>1.1194926833173007</c:v>
                </c:pt>
                <c:pt idx="3">
                  <c:v>0.58878667552201824</c:v>
                </c:pt>
                <c:pt idx="4">
                  <c:v>0.72366726370268664</c:v>
                </c:pt>
                <c:pt idx="5">
                  <c:v>0.50257242063038199</c:v>
                </c:pt>
                <c:pt idx="6">
                  <c:v>0.55912565398468983</c:v>
                </c:pt>
                <c:pt idx="7">
                  <c:v>0.19253965352666849</c:v>
                </c:pt>
                <c:pt idx="8">
                  <c:v>0.32350328038996484</c:v>
                </c:pt>
                <c:pt idx="9">
                  <c:v>0.36751278067629745</c:v>
                </c:pt>
                <c:pt idx="10">
                  <c:v>0.31117554264228625</c:v>
                </c:pt>
                <c:pt idx="11">
                  <c:v>0.22730357386500763</c:v>
                </c:pt>
                <c:pt idx="12">
                  <c:v>0.34573457229497556</c:v>
                </c:pt>
                <c:pt idx="13">
                  <c:v>0.39321762394337645</c:v>
                </c:pt>
                <c:pt idx="14">
                  <c:v>0.31296186526537645</c:v>
                </c:pt>
                <c:pt idx="15">
                  <c:v>0.36976341451956024</c:v>
                </c:pt>
                <c:pt idx="16">
                  <c:v>0.34202981311974506</c:v>
                </c:pt>
                <c:pt idx="17">
                  <c:v>0.34313700339867159</c:v>
                </c:pt>
                <c:pt idx="18">
                  <c:v>0.36903092592978648</c:v>
                </c:pt>
                <c:pt idx="19">
                  <c:v>0.41496399511239407</c:v>
                </c:pt>
                <c:pt idx="20">
                  <c:v>0.39277775371865442</c:v>
                </c:pt>
                <c:pt idx="21">
                  <c:v>0.4312237299396095</c:v>
                </c:pt>
              </c:numCache>
            </c:numRef>
          </c:val>
          <c:smooth val="0"/>
          <c:extLst>
            <c:ext xmlns:c16="http://schemas.microsoft.com/office/drawing/2014/chart" uri="{C3380CC4-5D6E-409C-BE32-E72D297353CC}">
              <c16:uniqueId val="{00000005-8E13-4B8C-A5CD-9B8D09019ABA}"/>
            </c:ext>
          </c:extLst>
        </c:ser>
        <c:dLbls>
          <c:showLegendKey val="0"/>
          <c:showVal val="0"/>
          <c:showCatName val="0"/>
          <c:showSerName val="0"/>
          <c:showPercent val="0"/>
          <c:showBubbleSize val="0"/>
        </c:dLbls>
        <c:smooth val="0"/>
        <c:axId val="453540464"/>
        <c:axId val="453541448"/>
      </c:lineChart>
      <c:dateAx>
        <c:axId val="453540464"/>
        <c:scaling>
          <c:orientation val="minMax"/>
        </c:scaling>
        <c:delete val="0"/>
        <c:axPos val="b"/>
        <c:numFmt formatCode="d\-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541448"/>
        <c:crosses val="autoZero"/>
        <c:auto val="1"/>
        <c:lblOffset val="100"/>
        <c:baseTimeUnit val="days"/>
      </c:dateAx>
      <c:valAx>
        <c:axId val="4535414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540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 Mortality'!$A$22</c:f>
          <c:strCache>
            <c:ptCount val="1"/>
            <c:pt idx="0">
              <c:v>Percentage of population who died from COVID-19 in England and Wales
Weekly deaths registered up to 27 Nov 2020 using ONS data
Used ONS population estimates from mid-2019</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 Mortality'!$D$1</c:f>
              <c:strCache>
                <c:ptCount val="1"/>
                <c:pt idx="0">
                  <c:v>% of population who have died from COVID-19</c:v>
                </c:pt>
              </c:strCache>
            </c:strRef>
          </c:tx>
          <c:spPr>
            <a:ln w="28575" cap="rnd">
              <a:solidFill>
                <a:schemeClr val="accent1"/>
              </a:solidFill>
              <a:round/>
            </a:ln>
            <a:effectLst/>
          </c:spPr>
          <c:marker>
            <c:symbol val="none"/>
          </c:marker>
          <c:trendline>
            <c:name>Trend (exponential)</c:name>
            <c:spPr>
              <a:ln w="19050" cap="rnd">
                <a:solidFill>
                  <a:schemeClr val="accent1"/>
                </a:solidFill>
                <a:prstDash val="sysDash"/>
              </a:ln>
              <a:effectLst/>
            </c:spPr>
            <c:trendlineType val="exp"/>
            <c:dispRSqr val="0"/>
            <c:dispEq val="0"/>
          </c:trendline>
          <c:cat>
            <c:strRef>
              <c:f>'% Mortality'!$A$2:$A$20</c:f>
              <c:strCache>
                <c:ptCount val="19"/>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c:v>
                </c:pt>
              </c:strCache>
            </c:strRef>
          </c:cat>
          <c:val>
            <c:numRef>
              <c:f>'% Mortality'!$D$2:$D$20</c:f>
              <c:numCache>
                <c:formatCode>0.00%</c:formatCode>
                <c:ptCount val="19"/>
                <c:pt idx="0">
                  <c:v>5.7717076087555655E-7</c:v>
                </c:pt>
                <c:pt idx="1">
                  <c:v>2.6867347843492325E-7</c:v>
                </c:pt>
                <c:pt idx="2">
                  <c:v>1.1315209197002034E-6</c:v>
                </c:pt>
                <c:pt idx="3">
                  <c:v>3.0650279392621805E-6</c:v>
                </c:pt>
                <c:pt idx="4">
                  <c:v>8.9424472226249338E-6</c:v>
                </c:pt>
                <c:pt idx="5">
                  <c:v>1.4465034395607218E-5</c:v>
                </c:pt>
                <c:pt idx="6">
                  <c:v>2.7493758916725903E-5</c:v>
                </c:pt>
                <c:pt idx="7">
                  <c:v>4.414884848064162E-5</c:v>
                </c:pt>
                <c:pt idx="8">
                  <c:v>9.0405493752115392E-5</c:v>
                </c:pt>
                <c:pt idx="9">
                  <c:v>1.5428298769516543E-4</c:v>
                </c:pt>
                <c:pt idx="10">
                  <c:v>2.6720343144439322E-4</c:v>
                </c:pt>
                <c:pt idx="11">
                  <c:v>4.8455157503695219E-4</c:v>
                </c:pt>
                <c:pt idx="12">
                  <c:v>8.2761216792629139E-4</c:v>
                </c:pt>
                <c:pt idx="13">
                  <c:v>1.2944453657445982E-3</c:v>
                </c:pt>
                <c:pt idx="14">
                  <c:v>2.1763583734534979E-3</c:v>
                </c:pt>
                <c:pt idx="15">
                  <c:v>4.498732993110907E-3</c:v>
                </c:pt>
                <c:pt idx="16">
                  <c:v>8.5187640306939611E-3</c:v>
                </c:pt>
                <c:pt idx="17">
                  <c:v>1.4830944159304926E-2</c:v>
                </c:pt>
                <c:pt idx="18">
                  <c:v>2.6530288121886347E-2</c:v>
                </c:pt>
              </c:numCache>
            </c:numRef>
          </c:val>
          <c:smooth val="0"/>
          <c:extLst>
            <c:ext xmlns:c16="http://schemas.microsoft.com/office/drawing/2014/chart" uri="{C3380CC4-5D6E-409C-BE32-E72D297353CC}">
              <c16:uniqueId val="{00000001-D637-42CF-8B48-76CBE1206B69}"/>
            </c:ext>
          </c:extLst>
        </c:ser>
        <c:dLbls>
          <c:showLegendKey val="0"/>
          <c:showVal val="0"/>
          <c:showCatName val="0"/>
          <c:showSerName val="0"/>
          <c:showPercent val="0"/>
          <c:showBubbleSize val="0"/>
        </c:dLbls>
        <c:smooth val="0"/>
        <c:axId val="441969656"/>
        <c:axId val="441973592"/>
      </c:lineChart>
      <c:catAx>
        <c:axId val="441969656"/>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GB" sz="1050"/>
                  <a:t>Age Group</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73592"/>
        <c:crosses val="autoZero"/>
        <c:auto val="1"/>
        <c:lblAlgn val="ctr"/>
        <c:lblOffset val="100"/>
        <c:noMultiLvlLbl val="0"/>
      </c:catAx>
      <c:valAx>
        <c:axId val="441973592"/>
        <c:scaling>
          <c:logBase val="10"/>
          <c:orientation val="minMax"/>
          <c:max val="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GB" sz="1050"/>
                  <a:t>% of age group who died from COVID-19 (log scale)</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696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 Mortality'!$A$22</c:f>
          <c:strCache>
            <c:ptCount val="1"/>
            <c:pt idx="0">
              <c:v>Percentage of population who died from COVID-19 in England and Wales
Weekly deaths registered up to 27 Nov 2020 using ONS data
Used ONS population estimates from mid-2019</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 Mortality'!$D$1</c:f>
              <c:strCache>
                <c:ptCount val="1"/>
                <c:pt idx="0">
                  <c:v>% of population who have died from COVID-19</c:v>
                </c:pt>
              </c:strCache>
            </c:strRef>
          </c:tx>
          <c:spPr>
            <a:ln w="28575" cap="rnd">
              <a:solidFill>
                <a:schemeClr val="accent1"/>
              </a:solidFill>
              <a:round/>
            </a:ln>
            <a:effectLst/>
          </c:spPr>
          <c:marker>
            <c:symbol val="none"/>
          </c:marker>
          <c:cat>
            <c:strRef>
              <c:f>'% Mortality'!$A$2:$A$20</c:f>
              <c:strCache>
                <c:ptCount val="19"/>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c:v>
                </c:pt>
              </c:strCache>
            </c:strRef>
          </c:cat>
          <c:val>
            <c:numRef>
              <c:f>'% Mortality'!$D$2:$D$20</c:f>
              <c:numCache>
                <c:formatCode>0.00%</c:formatCode>
                <c:ptCount val="19"/>
                <c:pt idx="0">
                  <c:v>5.7717076087555655E-7</c:v>
                </c:pt>
                <c:pt idx="1">
                  <c:v>2.6867347843492325E-7</c:v>
                </c:pt>
                <c:pt idx="2">
                  <c:v>1.1315209197002034E-6</c:v>
                </c:pt>
                <c:pt idx="3">
                  <c:v>3.0650279392621805E-6</c:v>
                </c:pt>
                <c:pt idx="4">
                  <c:v>8.9424472226249338E-6</c:v>
                </c:pt>
                <c:pt idx="5">
                  <c:v>1.4465034395607218E-5</c:v>
                </c:pt>
                <c:pt idx="6">
                  <c:v>2.7493758916725903E-5</c:v>
                </c:pt>
                <c:pt idx="7">
                  <c:v>4.414884848064162E-5</c:v>
                </c:pt>
                <c:pt idx="8">
                  <c:v>9.0405493752115392E-5</c:v>
                </c:pt>
                <c:pt idx="9">
                  <c:v>1.5428298769516543E-4</c:v>
                </c:pt>
                <c:pt idx="10">
                  <c:v>2.6720343144439322E-4</c:v>
                </c:pt>
                <c:pt idx="11">
                  <c:v>4.8455157503695219E-4</c:v>
                </c:pt>
                <c:pt idx="12">
                  <c:v>8.2761216792629139E-4</c:v>
                </c:pt>
                <c:pt idx="13">
                  <c:v>1.2944453657445982E-3</c:v>
                </c:pt>
                <c:pt idx="14">
                  <c:v>2.1763583734534979E-3</c:v>
                </c:pt>
                <c:pt idx="15">
                  <c:v>4.498732993110907E-3</c:v>
                </c:pt>
                <c:pt idx="16">
                  <c:v>8.5187640306939611E-3</c:v>
                </c:pt>
                <c:pt idx="17">
                  <c:v>1.4830944159304926E-2</c:v>
                </c:pt>
                <c:pt idx="18">
                  <c:v>2.6530288121886347E-2</c:v>
                </c:pt>
              </c:numCache>
            </c:numRef>
          </c:val>
          <c:smooth val="0"/>
          <c:extLst>
            <c:ext xmlns:c16="http://schemas.microsoft.com/office/drawing/2014/chart" uri="{C3380CC4-5D6E-409C-BE32-E72D297353CC}">
              <c16:uniqueId val="{00000000-F46E-4C57-BB65-19BF12B2516E}"/>
            </c:ext>
          </c:extLst>
        </c:ser>
        <c:dLbls>
          <c:showLegendKey val="0"/>
          <c:showVal val="0"/>
          <c:showCatName val="0"/>
          <c:showSerName val="0"/>
          <c:showPercent val="0"/>
          <c:showBubbleSize val="0"/>
        </c:dLbls>
        <c:smooth val="0"/>
        <c:axId val="441969656"/>
        <c:axId val="441973592"/>
      </c:lineChart>
      <c:catAx>
        <c:axId val="441969656"/>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GB" sz="1050"/>
                  <a:t>Age Group</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73592"/>
        <c:crosses val="autoZero"/>
        <c:auto val="1"/>
        <c:lblAlgn val="ctr"/>
        <c:lblOffset val="100"/>
        <c:noMultiLvlLbl val="0"/>
      </c:catAx>
      <c:valAx>
        <c:axId val="441973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GB" sz="1050"/>
                  <a:t>% of age group who have died from COVID-19</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696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work!$B$8</c:f>
              <c:strCache>
                <c:ptCount val="1"/>
                <c:pt idx="0">
                  <c:v>50 to 59</c:v>
                </c:pt>
              </c:strCache>
            </c:strRef>
          </c:tx>
          <c:spPr>
            <a:ln w="28575" cap="rnd">
              <a:solidFill>
                <a:schemeClr val="accent1"/>
              </a:solidFill>
              <a:round/>
            </a:ln>
            <a:effectLst/>
          </c:spPr>
          <c:marker>
            <c:symbol val="none"/>
          </c:marker>
          <c:cat>
            <c:numRef>
              <c:f>work!$C$15:$X$15</c:f>
              <c:numCache>
                <c:formatCode>d\-mmm\-yy</c:formatCode>
                <c:ptCount val="22"/>
                <c:pt idx="0">
                  <c:v>44015</c:v>
                </c:pt>
                <c:pt idx="1">
                  <c:v>44022</c:v>
                </c:pt>
                <c:pt idx="2">
                  <c:v>44029</c:v>
                </c:pt>
                <c:pt idx="3">
                  <c:v>44036</c:v>
                </c:pt>
                <c:pt idx="4">
                  <c:v>44043</c:v>
                </c:pt>
                <c:pt idx="5">
                  <c:v>44050</c:v>
                </c:pt>
                <c:pt idx="6">
                  <c:v>44057</c:v>
                </c:pt>
                <c:pt idx="7">
                  <c:v>44064</c:v>
                </c:pt>
                <c:pt idx="8">
                  <c:v>44071</c:v>
                </c:pt>
                <c:pt idx="9">
                  <c:v>44078</c:v>
                </c:pt>
                <c:pt idx="10">
                  <c:v>44085</c:v>
                </c:pt>
                <c:pt idx="11">
                  <c:v>44092</c:v>
                </c:pt>
                <c:pt idx="12">
                  <c:v>44099</c:v>
                </c:pt>
                <c:pt idx="13">
                  <c:v>44106</c:v>
                </c:pt>
                <c:pt idx="14">
                  <c:v>44113</c:v>
                </c:pt>
                <c:pt idx="15">
                  <c:v>44120</c:v>
                </c:pt>
                <c:pt idx="16">
                  <c:v>44127</c:v>
                </c:pt>
                <c:pt idx="17">
                  <c:v>44134</c:v>
                </c:pt>
                <c:pt idx="18">
                  <c:v>44141</c:v>
                </c:pt>
                <c:pt idx="19">
                  <c:v>44148</c:v>
                </c:pt>
                <c:pt idx="20">
                  <c:v>44155</c:v>
                </c:pt>
                <c:pt idx="21">
                  <c:v>44162</c:v>
                </c:pt>
              </c:numCache>
            </c:numRef>
          </c:cat>
          <c:val>
            <c:numRef>
              <c:f>work!$C$8:$Y$8</c:f>
              <c:numCache>
                <c:formatCode>0.00%</c:formatCode>
                <c:ptCount val="23"/>
                <c:pt idx="0">
                  <c:v>6.8399999999999996E-5</c:v>
                </c:pt>
                <c:pt idx="1">
                  <c:v>6.7199999999999994E-5</c:v>
                </c:pt>
                <c:pt idx="2">
                  <c:v>6.7600000000000003E-5</c:v>
                </c:pt>
                <c:pt idx="3">
                  <c:v>7.5900000000000002E-5</c:v>
                </c:pt>
                <c:pt idx="4">
                  <c:v>8.0600000000000008E-5</c:v>
                </c:pt>
                <c:pt idx="5">
                  <c:v>9.4199999999999999E-5</c:v>
                </c:pt>
                <c:pt idx="6">
                  <c:v>1.052E-4</c:v>
                </c:pt>
                <c:pt idx="7">
                  <c:v>1.003E-4</c:v>
                </c:pt>
                <c:pt idx="8">
                  <c:v>1.0900000000000001E-4</c:v>
                </c:pt>
                <c:pt idx="9">
                  <c:v>2.5020000000000001E-4</c:v>
                </c:pt>
                <c:pt idx="10">
                  <c:v>3.2240000000000003E-4</c:v>
                </c:pt>
                <c:pt idx="11">
                  <c:v>4.8569999999999999E-4</c:v>
                </c:pt>
                <c:pt idx="12">
                  <c:v>6.7500000000000004E-4</c:v>
                </c:pt>
                <c:pt idx="13">
                  <c:v>1.0869E-3</c:v>
                </c:pt>
                <c:pt idx="14">
                  <c:v>1.5437999999999999E-3</c:v>
                </c:pt>
                <c:pt idx="15">
                  <c:v>1.9352000000000002E-3</c:v>
                </c:pt>
                <c:pt idx="16">
                  <c:v>2.578E-3</c:v>
                </c:pt>
                <c:pt idx="17">
                  <c:v>2.7566000000000001E-3</c:v>
                </c:pt>
                <c:pt idx="18">
                  <c:v>3.065E-3</c:v>
                </c:pt>
                <c:pt idx="19">
                  <c:v>3.1204000000000002E-3</c:v>
                </c:pt>
                <c:pt idx="20">
                  <c:v>2.1909999999999998E-3</c:v>
                </c:pt>
                <c:pt idx="21">
                  <c:v>1.5781999999999999E-3</c:v>
                </c:pt>
                <c:pt idx="22">
                  <c:v>1.5196000000000001E-3</c:v>
                </c:pt>
              </c:numCache>
            </c:numRef>
          </c:val>
          <c:smooth val="0"/>
          <c:extLst>
            <c:ext xmlns:c16="http://schemas.microsoft.com/office/drawing/2014/chart" uri="{C3380CC4-5D6E-409C-BE32-E72D297353CC}">
              <c16:uniqueId val="{00000000-047E-44B4-83B6-621DAF94E135}"/>
            </c:ext>
          </c:extLst>
        </c:ser>
        <c:ser>
          <c:idx val="1"/>
          <c:order val="1"/>
          <c:tx>
            <c:strRef>
              <c:f>work!$B$9</c:f>
              <c:strCache>
                <c:ptCount val="1"/>
                <c:pt idx="0">
                  <c:v>60 to 69</c:v>
                </c:pt>
              </c:strCache>
            </c:strRef>
          </c:tx>
          <c:spPr>
            <a:ln w="28575" cap="rnd">
              <a:solidFill>
                <a:schemeClr val="accent2"/>
              </a:solidFill>
              <a:round/>
            </a:ln>
            <a:effectLst/>
          </c:spPr>
          <c:marker>
            <c:symbol val="none"/>
          </c:marker>
          <c:cat>
            <c:numRef>
              <c:f>work!$C$15:$X$15</c:f>
              <c:numCache>
                <c:formatCode>d\-mmm\-yy</c:formatCode>
                <c:ptCount val="22"/>
                <c:pt idx="0">
                  <c:v>44015</c:v>
                </c:pt>
                <c:pt idx="1">
                  <c:v>44022</c:v>
                </c:pt>
                <c:pt idx="2">
                  <c:v>44029</c:v>
                </c:pt>
                <c:pt idx="3">
                  <c:v>44036</c:v>
                </c:pt>
                <c:pt idx="4">
                  <c:v>44043</c:v>
                </c:pt>
                <c:pt idx="5">
                  <c:v>44050</c:v>
                </c:pt>
                <c:pt idx="6">
                  <c:v>44057</c:v>
                </c:pt>
                <c:pt idx="7">
                  <c:v>44064</c:v>
                </c:pt>
                <c:pt idx="8">
                  <c:v>44071</c:v>
                </c:pt>
                <c:pt idx="9">
                  <c:v>44078</c:v>
                </c:pt>
                <c:pt idx="10">
                  <c:v>44085</c:v>
                </c:pt>
                <c:pt idx="11">
                  <c:v>44092</c:v>
                </c:pt>
                <c:pt idx="12">
                  <c:v>44099</c:v>
                </c:pt>
                <c:pt idx="13">
                  <c:v>44106</c:v>
                </c:pt>
                <c:pt idx="14">
                  <c:v>44113</c:v>
                </c:pt>
                <c:pt idx="15">
                  <c:v>44120</c:v>
                </c:pt>
                <c:pt idx="16">
                  <c:v>44127</c:v>
                </c:pt>
                <c:pt idx="17">
                  <c:v>44134</c:v>
                </c:pt>
                <c:pt idx="18">
                  <c:v>44141</c:v>
                </c:pt>
                <c:pt idx="19">
                  <c:v>44148</c:v>
                </c:pt>
                <c:pt idx="20">
                  <c:v>44155</c:v>
                </c:pt>
                <c:pt idx="21">
                  <c:v>44162</c:v>
                </c:pt>
              </c:numCache>
            </c:numRef>
          </c:cat>
          <c:val>
            <c:numRef>
              <c:f>work!$C$9:$Y$9</c:f>
              <c:numCache>
                <c:formatCode>0.00%</c:formatCode>
                <c:ptCount val="23"/>
                <c:pt idx="0">
                  <c:v>5.6700000000000003E-5</c:v>
                </c:pt>
                <c:pt idx="1">
                  <c:v>5.0300000000000003E-5</c:v>
                </c:pt>
                <c:pt idx="2">
                  <c:v>5.4299999999999998E-5</c:v>
                </c:pt>
                <c:pt idx="3">
                  <c:v>5.7399999999999999E-5</c:v>
                </c:pt>
                <c:pt idx="4">
                  <c:v>6.2100000000000005E-5</c:v>
                </c:pt>
                <c:pt idx="5">
                  <c:v>6.97E-5</c:v>
                </c:pt>
                <c:pt idx="6">
                  <c:v>8.1600000000000005E-5</c:v>
                </c:pt>
                <c:pt idx="7">
                  <c:v>6.9099999999999999E-5</c:v>
                </c:pt>
                <c:pt idx="8">
                  <c:v>7.4500000000000008E-5</c:v>
                </c:pt>
                <c:pt idx="9">
                  <c:v>1.5420000000000001E-4</c:v>
                </c:pt>
                <c:pt idx="10">
                  <c:v>2.0580000000000002E-4</c:v>
                </c:pt>
                <c:pt idx="11">
                  <c:v>2.7819999999999999E-4</c:v>
                </c:pt>
                <c:pt idx="12">
                  <c:v>4.3600000000000003E-4</c:v>
                </c:pt>
                <c:pt idx="13">
                  <c:v>7.1029999999999997E-4</c:v>
                </c:pt>
                <c:pt idx="14">
                  <c:v>1.0261000000000001E-3</c:v>
                </c:pt>
                <c:pt idx="15">
                  <c:v>1.3186000000000001E-3</c:v>
                </c:pt>
                <c:pt idx="16">
                  <c:v>1.74E-3</c:v>
                </c:pt>
                <c:pt idx="17">
                  <c:v>1.923E-3</c:v>
                </c:pt>
                <c:pt idx="18">
                  <c:v>2.1775000000000002E-3</c:v>
                </c:pt>
                <c:pt idx="19">
                  <c:v>2.1625999999999998E-3</c:v>
                </c:pt>
                <c:pt idx="20">
                  <c:v>1.4933000000000001E-3</c:v>
                </c:pt>
                <c:pt idx="21">
                  <c:v>1.0583000000000001E-3</c:v>
                </c:pt>
                <c:pt idx="22">
                  <c:v>1.0066999999999999E-3</c:v>
                </c:pt>
              </c:numCache>
            </c:numRef>
          </c:val>
          <c:smooth val="0"/>
          <c:extLst>
            <c:ext xmlns:c16="http://schemas.microsoft.com/office/drawing/2014/chart" uri="{C3380CC4-5D6E-409C-BE32-E72D297353CC}">
              <c16:uniqueId val="{00000001-047E-44B4-83B6-621DAF94E135}"/>
            </c:ext>
          </c:extLst>
        </c:ser>
        <c:ser>
          <c:idx val="2"/>
          <c:order val="2"/>
          <c:tx>
            <c:strRef>
              <c:f>work!$B$10</c:f>
              <c:strCache>
                <c:ptCount val="1"/>
                <c:pt idx="0">
                  <c:v>70 to 79</c:v>
                </c:pt>
              </c:strCache>
            </c:strRef>
          </c:tx>
          <c:spPr>
            <a:ln w="28575" cap="rnd">
              <a:solidFill>
                <a:schemeClr val="accent3"/>
              </a:solidFill>
              <a:round/>
            </a:ln>
            <a:effectLst/>
          </c:spPr>
          <c:marker>
            <c:symbol val="none"/>
          </c:marker>
          <c:cat>
            <c:numRef>
              <c:f>work!$C$15:$X$15</c:f>
              <c:numCache>
                <c:formatCode>d\-mmm\-yy</c:formatCode>
                <c:ptCount val="22"/>
                <c:pt idx="0">
                  <c:v>44015</c:v>
                </c:pt>
                <c:pt idx="1">
                  <c:v>44022</c:v>
                </c:pt>
                <c:pt idx="2">
                  <c:v>44029</c:v>
                </c:pt>
                <c:pt idx="3">
                  <c:v>44036</c:v>
                </c:pt>
                <c:pt idx="4">
                  <c:v>44043</c:v>
                </c:pt>
                <c:pt idx="5">
                  <c:v>44050</c:v>
                </c:pt>
                <c:pt idx="6">
                  <c:v>44057</c:v>
                </c:pt>
                <c:pt idx="7">
                  <c:v>44064</c:v>
                </c:pt>
                <c:pt idx="8">
                  <c:v>44071</c:v>
                </c:pt>
                <c:pt idx="9">
                  <c:v>44078</c:v>
                </c:pt>
                <c:pt idx="10">
                  <c:v>44085</c:v>
                </c:pt>
                <c:pt idx="11">
                  <c:v>44092</c:v>
                </c:pt>
                <c:pt idx="12">
                  <c:v>44099</c:v>
                </c:pt>
                <c:pt idx="13">
                  <c:v>44106</c:v>
                </c:pt>
                <c:pt idx="14">
                  <c:v>44113</c:v>
                </c:pt>
                <c:pt idx="15">
                  <c:v>44120</c:v>
                </c:pt>
                <c:pt idx="16">
                  <c:v>44127</c:v>
                </c:pt>
                <c:pt idx="17">
                  <c:v>44134</c:v>
                </c:pt>
                <c:pt idx="18">
                  <c:v>44141</c:v>
                </c:pt>
                <c:pt idx="19">
                  <c:v>44148</c:v>
                </c:pt>
                <c:pt idx="20">
                  <c:v>44155</c:v>
                </c:pt>
                <c:pt idx="21">
                  <c:v>44162</c:v>
                </c:pt>
              </c:numCache>
            </c:numRef>
          </c:cat>
          <c:val>
            <c:numRef>
              <c:f>work!$C$10:$Y$10</c:f>
              <c:numCache>
                <c:formatCode>0.00%</c:formatCode>
                <c:ptCount val="23"/>
                <c:pt idx="0">
                  <c:v>4.07E-5</c:v>
                </c:pt>
                <c:pt idx="1">
                  <c:v>3.96E-5</c:v>
                </c:pt>
                <c:pt idx="2">
                  <c:v>4.1500000000000006E-5</c:v>
                </c:pt>
                <c:pt idx="3">
                  <c:v>3.8099999999999998E-5</c:v>
                </c:pt>
                <c:pt idx="4">
                  <c:v>3.9799999999999998E-5</c:v>
                </c:pt>
                <c:pt idx="5">
                  <c:v>4.7899999999999999E-5</c:v>
                </c:pt>
                <c:pt idx="6">
                  <c:v>4.8100000000000004E-5</c:v>
                </c:pt>
                <c:pt idx="7">
                  <c:v>3.5800000000000003E-5</c:v>
                </c:pt>
                <c:pt idx="8">
                  <c:v>4.5099999999999998E-5</c:v>
                </c:pt>
                <c:pt idx="9">
                  <c:v>9.3399999999999993E-5</c:v>
                </c:pt>
                <c:pt idx="10">
                  <c:v>1.339E-4</c:v>
                </c:pt>
                <c:pt idx="11">
                  <c:v>1.7010000000000001E-4</c:v>
                </c:pt>
                <c:pt idx="12">
                  <c:v>2.5510000000000002E-4</c:v>
                </c:pt>
                <c:pt idx="13">
                  <c:v>4.3300000000000006E-4</c:v>
                </c:pt>
                <c:pt idx="14">
                  <c:v>6.4809999999999998E-4</c:v>
                </c:pt>
                <c:pt idx="15">
                  <c:v>8.8029999999999998E-4</c:v>
                </c:pt>
                <c:pt idx="16">
                  <c:v>1.2032E-3</c:v>
                </c:pt>
                <c:pt idx="17">
                  <c:v>1.2899999999999999E-3</c:v>
                </c:pt>
                <c:pt idx="18">
                  <c:v>1.4661000000000001E-3</c:v>
                </c:pt>
                <c:pt idx="19">
                  <c:v>1.536E-3</c:v>
                </c:pt>
                <c:pt idx="20">
                  <c:v>1.1275E-3</c:v>
                </c:pt>
                <c:pt idx="21">
                  <c:v>8.1309999999999998E-4</c:v>
                </c:pt>
                <c:pt idx="22">
                  <c:v>7.6550000000000001E-4</c:v>
                </c:pt>
              </c:numCache>
            </c:numRef>
          </c:val>
          <c:smooth val="0"/>
          <c:extLst>
            <c:ext xmlns:c16="http://schemas.microsoft.com/office/drawing/2014/chart" uri="{C3380CC4-5D6E-409C-BE32-E72D297353CC}">
              <c16:uniqueId val="{00000002-047E-44B4-83B6-621DAF94E135}"/>
            </c:ext>
          </c:extLst>
        </c:ser>
        <c:ser>
          <c:idx val="3"/>
          <c:order val="3"/>
          <c:tx>
            <c:strRef>
              <c:f>work!$B$11</c:f>
              <c:strCache>
                <c:ptCount val="1"/>
                <c:pt idx="0">
                  <c:v>80+</c:v>
                </c:pt>
              </c:strCache>
            </c:strRef>
          </c:tx>
          <c:spPr>
            <a:ln w="28575" cap="rnd">
              <a:solidFill>
                <a:schemeClr val="accent4"/>
              </a:solidFill>
              <a:round/>
            </a:ln>
            <a:effectLst/>
          </c:spPr>
          <c:marker>
            <c:symbol val="none"/>
          </c:marker>
          <c:cat>
            <c:numRef>
              <c:f>work!$C$15:$X$15</c:f>
              <c:numCache>
                <c:formatCode>d\-mmm\-yy</c:formatCode>
                <c:ptCount val="22"/>
                <c:pt idx="0">
                  <c:v>44015</c:v>
                </c:pt>
                <c:pt idx="1">
                  <c:v>44022</c:v>
                </c:pt>
                <c:pt idx="2">
                  <c:v>44029</c:v>
                </c:pt>
                <c:pt idx="3">
                  <c:v>44036</c:v>
                </c:pt>
                <c:pt idx="4">
                  <c:v>44043</c:v>
                </c:pt>
                <c:pt idx="5">
                  <c:v>44050</c:v>
                </c:pt>
                <c:pt idx="6">
                  <c:v>44057</c:v>
                </c:pt>
                <c:pt idx="7">
                  <c:v>44064</c:v>
                </c:pt>
                <c:pt idx="8">
                  <c:v>44071</c:v>
                </c:pt>
                <c:pt idx="9">
                  <c:v>44078</c:v>
                </c:pt>
                <c:pt idx="10">
                  <c:v>44085</c:v>
                </c:pt>
                <c:pt idx="11">
                  <c:v>44092</c:v>
                </c:pt>
                <c:pt idx="12">
                  <c:v>44099</c:v>
                </c:pt>
                <c:pt idx="13">
                  <c:v>44106</c:v>
                </c:pt>
                <c:pt idx="14">
                  <c:v>44113</c:v>
                </c:pt>
                <c:pt idx="15">
                  <c:v>44120</c:v>
                </c:pt>
                <c:pt idx="16">
                  <c:v>44127</c:v>
                </c:pt>
                <c:pt idx="17">
                  <c:v>44134</c:v>
                </c:pt>
                <c:pt idx="18">
                  <c:v>44141</c:v>
                </c:pt>
                <c:pt idx="19">
                  <c:v>44148</c:v>
                </c:pt>
                <c:pt idx="20">
                  <c:v>44155</c:v>
                </c:pt>
                <c:pt idx="21">
                  <c:v>44162</c:v>
                </c:pt>
              </c:numCache>
            </c:numRef>
          </c:cat>
          <c:val>
            <c:numRef>
              <c:f>work!$C$11:$Y$11</c:f>
              <c:numCache>
                <c:formatCode>0.00%</c:formatCode>
                <c:ptCount val="23"/>
                <c:pt idx="0">
                  <c:v>1.1460000000000001E-4</c:v>
                </c:pt>
                <c:pt idx="1">
                  <c:v>1.11E-4</c:v>
                </c:pt>
                <c:pt idx="2">
                  <c:v>8.8499999999999996E-5</c:v>
                </c:pt>
                <c:pt idx="3">
                  <c:v>1.0400000000000001E-4</c:v>
                </c:pt>
                <c:pt idx="4">
                  <c:v>1.0570000000000001E-4</c:v>
                </c:pt>
                <c:pt idx="5">
                  <c:v>1.3080000000000001E-4</c:v>
                </c:pt>
                <c:pt idx="6">
                  <c:v>1.0400000000000001E-4</c:v>
                </c:pt>
                <c:pt idx="7">
                  <c:v>7.5400000000000003E-5</c:v>
                </c:pt>
                <c:pt idx="8">
                  <c:v>8.7100000000000003E-5</c:v>
                </c:pt>
                <c:pt idx="9">
                  <c:v>2.0129999999999999E-4</c:v>
                </c:pt>
                <c:pt idx="10">
                  <c:v>2.3929999999999999E-4</c:v>
                </c:pt>
                <c:pt idx="11">
                  <c:v>2.697E-4</c:v>
                </c:pt>
                <c:pt idx="12">
                  <c:v>3.5780000000000002E-4</c:v>
                </c:pt>
                <c:pt idx="13">
                  <c:v>6.0590000000000004E-4</c:v>
                </c:pt>
                <c:pt idx="14">
                  <c:v>8.8689999999999993E-4</c:v>
                </c:pt>
                <c:pt idx="15">
                  <c:v>1.2570000000000001E-3</c:v>
                </c:pt>
                <c:pt idx="16">
                  <c:v>1.7412999999999999E-3</c:v>
                </c:pt>
                <c:pt idx="17">
                  <c:v>1.9284999999999999E-3</c:v>
                </c:pt>
                <c:pt idx="18">
                  <c:v>2.3617E-3</c:v>
                </c:pt>
                <c:pt idx="19">
                  <c:v>2.5778000000000003E-3</c:v>
                </c:pt>
                <c:pt idx="20">
                  <c:v>2.2027000000000001E-3</c:v>
                </c:pt>
                <c:pt idx="21">
                  <c:v>1.9045000000000002E-3</c:v>
                </c:pt>
                <c:pt idx="22">
                  <c:v>1.8340000000000001E-3</c:v>
                </c:pt>
              </c:numCache>
            </c:numRef>
          </c:val>
          <c:smooth val="0"/>
          <c:extLst>
            <c:ext xmlns:c16="http://schemas.microsoft.com/office/drawing/2014/chart" uri="{C3380CC4-5D6E-409C-BE32-E72D297353CC}">
              <c16:uniqueId val="{00000003-047E-44B4-83B6-621DAF94E135}"/>
            </c:ext>
          </c:extLst>
        </c:ser>
        <c:dLbls>
          <c:showLegendKey val="0"/>
          <c:showVal val="0"/>
          <c:showCatName val="0"/>
          <c:showSerName val="0"/>
          <c:showPercent val="0"/>
          <c:showBubbleSize val="0"/>
        </c:dLbls>
        <c:smooth val="0"/>
        <c:axId val="600924328"/>
        <c:axId val="672753664"/>
      </c:lineChart>
      <c:dateAx>
        <c:axId val="600924328"/>
        <c:scaling>
          <c:orientation val="minMax"/>
        </c:scaling>
        <c:delete val="0"/>
        <c:axPos val="b"/>
        <c:numFmt formatCode="d\-mmm\-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753664"/>
        <c:crosses val="autoZero"/>
        <c:auto val="1"/>
        <c:lblOffset val="100"/>
        <c:baseTimeUnit val="days"/>
      </c:dateAx>
      <c:valAx>
        <c:axId val="6727536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24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Approximate chance of dying</a:t>
            </a:r>
            <a:r>
              <a:rPr lang="en-GB" baseline="0"/>
              <a:t> within the next 28 days - England</a:t>
            </a:r>
          </a:p>
          <a:p>
            <a:pPr>
              <a:defRPr/>
            </a:pPr>
            <a:r>
              <a:rPr lang="en-GB" baseline="0"/>
              <a:t>Link - TBC</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v>Background risk</c:v>
          </c:tx>
          <c:spPr>
            <a:ln w="28575" cap="rnd">
              <a:solidFill>
                <a:schemeClr val="accent6"/>
              </a:solidFill>
              <a:prstDash val="solid"/>
              <a:round/>
            </a:ln>
            <a:effectLst/>
          </c:spPr>
          <c:marker>
            <c:symbol val="none"/>
          </c:marker>
          <c:val>
            <c:numRef>
              <c:f>'% Mortality'!$F$6:$F$20</c:f>
              <c:numCache>
                <c:formatCode>0.00%</c:formatCode>
                <c:ptCount val="15"/>
                <c:pt idx="0">
                  <c:v>2.5972499999999999E-5</c:v>
                </c:pt>
                <c:pt idx="1">
                  <c:v>3.3407500000000002E-5</c:v>
                </c:pt>
                <c:pt idx="2">
                  <c:v>5.0162500000000006E-5</c:v>
                </c:pt>
                <c:pt idx="3">
                  <c:v>7.6274166666666682E-5</c:v>
                </c:pt>
                <c:pt idx="4">
                  <c:v>1.1620166666666665E-4</c:v>
                </c:pt>
                <c:pt idx="5">
                  <c:v>1.6929833333333331E-4</c:v>
                </c:pt>
                <c:pt idx="6">
                  <c:v>2.4877250000000003E-4</c:v>
                </c:pt>
                <c:pt idx="7">
                  <c:v>3.8883249999999999E-4</c:v>
                </c:pt>
                <c:pt idx="8">
                  <c:v>6.1724583333333343E-4</c:v>
                </c:pt>
                <c:pt idx="9">
                  <c:v>9.6045083333333328E-4</c:v>
                </c:pt>
                <c:pt idx="10">
                  <c:v>1.5683708333333339E-3</c:v>
                </c:pt>
                <c:pt idx="11">
                  <c:v>2.7110516666666671E-3</c:v>
                </c:pt>
                <c:pt idx="12">
                  <c:v>4.8350516666666671E-3</c:v>
                </c:pt>
                <c:pt idx="13">
                  <c:v>8.890345833333332E-3</c:v>
                </c:pt>
                <c:pt idx="14">
                  <c:v>1.5407781666666667E-2</c:v>
                </c:pt>
              </c:numCache>
            </c:numRef>
          </c:val>
          <c:smooth val="0"/>
          <c:extLst>
            <c:ext xmlns:c16="http://schemas.microsoft.com/office/drawing/2014/chart" uri="{C3380CC4-5D6E-409C-BE32-E72D297353CC}">
              <c16:uniqueId val="{00000000-BACB-4000-B279-02CE4B59C8CE}"/>
            </c:ext>
          </c:extLst>
        </c:ser>
        <c:ser>
          <c:idx val="4"/>
          <c:order val="1"/>
          <c:tx>
            <c:v>min</c:v>
          </c:tx>
          <c:spPr>
            <a:ln w="28575" cap="rnd">
              <a:solidFill>
                <a:schemeClr val="accent6"/>
              </a:solidFill>
              <a:prstDash val="sysDot"/>
              <a:round/>
            </a:ln>
            <a:effectLst/>
          </c:spPr>
          <c:marker>
            <c:symbol val="none"/>
          </c:marker>
          <c:val>
            <c:numRef>
              <c:f>'% Mortality'!$G$6:$G$20</c:f>
              <c:numCache>
                <c:formatCode>0.00%</c:formatCode>
                <c:ptCount val="15"/>
                <c:pt idx="0">
                  <c:v>2.248958775E-5</c:v>
                </c:pt>
                <c:pt idx="1">
                  <c:v>2.8927554250000001E-5</c:v>
                </c:pt>
                <c:pt idx="2">
                  <c:v>4.3435708750000007E-5</c:v>
                </c:pt>
                <c:pt idx="3">
                  <c:v>6.6045800916666683E-5</c:v>
                </c:pt>
                <c:pt idx="4">
                  <c:v>1.0061902316666666E-4</c:v>
                </c:pt>
                <c:pt idx="5">
                  <c:v>1.4659542683333331E-4</c:v>
                </c:pt>
                <c:pt idx="6">
                  <c:v>2.1541210775000003E-4</c:v>
                </c:pt>
                <c:pt idx="7">
                  <c:v>3.3669006174999997E-4</c:v>
                </c:pt>
                <c:pt idx="8">
                  <c:v>5.3447316708333343E-4</c:v>
                </c:pt>
                <c:pt idx="9">
                  <c:v>8.3165437658333334E-4</c:v>
                </c:pt>
                <c:pt idx="10">
                  <c:v>1.3580523045833338E-3</c:v>
                </c:pt>
                <c:pt idx="11">
                  <c:v>2.3474996381666669E-3</c:v>
                </c:pt>
                <c:pt idx="12">
                  <c:v>4.1866712381666673E-3</c:v>
                </c:pt>
                <c:pt idx="13">
                  <c:v>7.6981504570833321E-3</c:v>
                </c:pt>
                <c:pt idx="14">
                  <c:v>1.3341598145166667E-2</c:v>
                </c:pt>
              </c:numCache>
            </c:numRef>
          </c:val>
          <c:smooth val="0"/>
          <c:extLst>
            <c:ext xmlns:c16="http://schemas.microsoft.com/office/drawing/2014/chart" uri="{C3380CC4-5D6E-409C-BE32-E72D297353CC}">
              <c16:uniqueId val="{00000001-BACB-4000-B279-02CE4B59C8CE}"/>
            </c:ext>
          </c:extLst>
        </c:ser>
        <c:ser>
          <c:idx val="5"/>
          <c:order val="2"/>
          <c:tx>
            <c:v>max</c:v>
          </c:tx>
          <c:spPr>
            <a:ln w="28575" cap="rnd">
              <a:solidFill>
                <a:schemeClr val="accent6"/>
              </a:solidFill>
              <a:prstDash val="sysDot"/>
              <a:round/>
            </a:ln>
            <a:effectLst/>
          </c:spPr>
          <c:marker>
            <c:symbol val="none"/>
          </c:marker>
          <c:val>
            <c:numRef>
              <c:f>'% Mortality'!$H$6:$H$20</c:f>
              <c:numCache>
                <c:formatCode>0.00%</c:formatCode>
                <c:ptCount val="15"/>
                <c:pt idx="0">
                  <c:v>3.5148584249999999E-5</c:v>
                </c:pt>
                <c:pt idx="1">
                  <c:v>4.5210369750000002E-5</c:v>
                </c:pt>
                <c:pt idx="2">
                  <c:v>6.7884911250000007E-5</c:v>
                </c:pt>
                <c:pt idx="3">
                  <c:v>1.0322182975000001E-4</c:v>
                </c:pt>
                <c:pt idx="4">
                  <c:v>1.5725571549999996E-4</c:v>
                </c:pt>
                <c:pt idx="5">
                  <c:v>2.2911143449999997E-4</c:v>
                </c:pt>
                <c:pt idx="6">
                  <c:v>3.3666382425000003E-4</c:v>
                </c:pt>
                <c:pt idx="7">
                  <c:v>5.2620702224999991E-4</c:v>
                </c:pt>
                <c:pt idx="8">
                  <c:v>8.3531878625000004E-4</c:v>
                </c:pt>
                <c:pt idx="9">
                  <c:v>1.2997781127499998E-3</c:v>
                </c:pt>
                <c:pt idx="10">
                  <c:v>2.1224762487500005E-3</c:v>
                </c:pt>
                <c:pt idx="11">
                  <c:v>3.6688662205000004E-3</c:v>
                </c:pt>
                <c:pt idx="12">
                  <c:v>6.5432754205000006E-3</c:v>
                </c:pt>
                <c:pt idx="13">
                  <c:v>1.2031305016249997E-2</c:v>
                </c:pt>
                <c:pt idx="14">
                  <c:v>2.0851350929499999E-2</c:v>
                </c:pt>
              </c:numCache>
            </c:numRef>
          </c:val>
          <c:smooth val="0"/>
          <c:extLst>
            <c:ext xmlns:c16="http://schemas.microsoft.com/office/drawing/2014/chart" uri="{C3380CC4-5D6E-409C-BE32-E72D297353CC}">
              <c16:uniqueId val="{00000002-BACB-4000-B279-02CE4B59C8CE}"/>
            </c:ext>
          </c:extLst>
        </c:ser>
        <c:ser>
          <c:idx val="0"/>
          <c:order val="3"/>
          <c:tx>
            <c:v>Following +ve COVID test</c:v>
          </c:tx>
          <c:spPr>
            <a:ln w="28575" cap="rnd">
              <a:solidFill>
                <a:schemeClr val="accent1"/>
              </a:solidFill>
              <a:round/>
            </a:ln>
            <a:effectLst/>
          </c:spPr>
          <c:marker>
            <c:symbol val="none"/>
          </c:marker>
          <c:cat>
            <c:strRef>
              <c:f>work!$B$43:$B$57</c:f>
              <c:strCache>
                <c:ptCount val="15"/>
                <c:pt idx="0">
                  <c:v>20-24</c:v>
                </c:pt>
                <c:pt idx="1">
                  <c:v>25-29</c:v>
                </c:pt>
                <c:pt idx="2">
                  <c:v>30-34</c:v>
                </c:pt>
                <c:pt idx="3">
                  <c:v>35-39</c:v>
                </c:pt>
                <c:pt idx="4">
                  <c:v>40-44</c:v>
                </c:pt>
                <c:pt idx="5">
                  <c:v>45-49</c:v>
                </c:pt>
                <c:pt idx="6">
                  <c:v>50-54</c:v>
                </c:pt>
                <c:pt idx="7">
                  <c:v>55-59</c:v>
                </c:pt>
                <c:pt idx="8">
                  <c:v>60-64</c:v>
                </c:pt>
                <c:pt idx="9">
                  <c:v>65-69</c:v>
                </c:pt>
                <c:pt idx="10">
                  <c:v>70-74</c:v>
                </c:pt>
                <c:pt idx="11">
                  <c:v>75-79</c:v>
                </c:pt>
                <c:pt idx="12">
                  <c:v>80-84</c:v>
                </c:pt>
                <c:pt idx="13">
                  <c:v>85-89</c:v>
                </c:pt>
                <c:pt idx="14">
                  <c:v>90+</c:v>
                </c:pt>
              </c:strCache>
            </c:strRef>
          </c:cat>
          <c:val>
            <c:numRef>
              <c:f>work!$Z$43:$Z$57</c:f>
              <c:numCache>
                <c:formatCode>0.00%</c:formatCode>
                <c:ptCount val="15"/>
                <c:pt idx="0">
                  <c:v>5.7688362573474608E-5</c:v>
                </c:pt>
                <c:pt idx="1">
                  <c:v>6.9891800034179027E-5</c:v>
                </c:pt>
                <c:pt idx="2">
                  <c:v>2.5219732774005841E-4</c:v>
                </c:pt>
                <c:pt idx="3">
                  <c:v>2.9252450741741788E-4</c:v>
                </c:pt>
                <c:pt idx="4">
                  <c:v>7.5629426272477631E-4</c:v>
                </c:pt>
                <c:pt idx="5">
                  <c:v>1.3811830474592145E-3</c:v>
                </c:pt>
                <c:pt idx="6">
                  <c:v>2.1656696775041186E-3</c:v>
                </c:pt>
                <c:pt idx="7">
                  <c:v>4.3311812370402814E-3</c:v>
                </c:pt>
                <c:pt idx="8">
                  <c:v>1.1830384630561597E-2</c:v>
                </c:pt>
                <c:pt idx="9">
                  <c:v>2.1800619212536478E-2</c:v>
                </c:pt>
                <c:pt idx="10">
                  <c:v>5.7740105702745868E-2</c:v>
                </c:pt>
                <c:pt idx="11">
                  <c:v>0.11794017381266071</c:v>
                </c:pt>
                <c:pt idx="12">
                  <c:v>0.13871252914597276</c:v>
                </c:pt>
                <c:pt idx="13">
                  <c:v>0.2213970608913193</c:v>
                </c:pt>
                <c:pt idx="14">
                  <c:v>0.37434512499413042</c:v>
                </c:pt>
              </c:numCache>
            </c:numRef>
          </c:val>
          <c:smooth val="0"/>
          <c:extLst>
            <c:ext xmlns:c16="http://schemas.microsoft.com/office/drawing/2014/chart" uri="{C3380CC4-5D6E-409C-BE32-E72D297353CC}">
              <c16:uniqueId val="{00000003-BACB-4000-B279-02CE4B59C8CE}"/>
            </c:ext>
          </c:extLst>
        </c:ser>
        <c:ser>
          <c:idx val="1"/>
          <c:order val="4"/>
          <c:tx>
            <c:v>min</c:v>
          </c:tx>
          <c:spPr>
            <a:ln w="28575" cap="rnd">
              <a:solidFill>
                <a:schemeClr val="accent1"/>
              </a:solidFill>
              <a:prstDash val="sysDot"/>
              <a:round/>
            </a:ln>
            <a:effectLst/>
          </c:spPr>
          <c:marker>
            <c:symbol val="none"/>
          </c:marker>
          <c:val>
            <c:numRef>
              <c:f>work!$Y$43:$Y$57</c:f>
              <c:numCache>
                <c:formatCode>0.00%</c:formatCode>
                <c:ptCount val="15"/>
                <c:pt idx="0">
                  <c:v>1.5E-5</c:v>
                </c:pt>
                <c:pt idx="1">
                  <c:v>2.0000000000000002E-5</c:v>
                </c:pt>
                <c:pt idx="2">
                  <c:v>6.0000000000000002E-5</c:v>
                </c:pt>
                <c:pt idx="3">
                  <c:v>9.0000000000000006E-5</c:v>
                </c:pt>
                <c:pt idx="4">
                  <c:v>4.698799502617054E-4</c:v>
                </c:pt>
                <c:pt idx="5">
                  <c:v>6.5053877612217942E-4</c:v>
                </c:pt>
                <c:pt idx="6">
                  <c:v>9.1984592659431687E-4</c:v>
                </c:pt>
                <c:pt idx="7">
                  <c:v>2.6400675273314162E-3</c:v>
                </c:pt>
                <c:pt idx="8">
                  <c:v>9.5061186481547287E-3</c:v>
                </c:pt>
                <c:pt idx="9">
                  <c:v>1.7136959054635723E-2</c:v>
                </c:pt>
                <c:pt idx="10">
                  <c:v>4.8336671926067457E-2</c:v>
                </c:pt>
                <c:pt idx="11">
                  <c:v>0.10475060759509133</c:v>
                </c:pt>
                <c:pt idx="12">
                  <c:v>0.12287957624836725</c:v>
                </c:pt>
                <c:pt idx="13">
                  <c:v>0.19886657414854517</c:v>
                </c:pt>
                <c:pt idx="14">
                  <c:v>0.31296186526537645</c:v>
                </c:pt>
              </c:numCache>
            </c:numRef>
          </c:val>
          <c:smooth val="0"/>
          <c:extLst>
            <c:ext xmlns:c16="http://schemas.microsoft.com/office/drawing/2014/chart" uri="{C3380CC4-5D6E-409C-BE32-E72D297353CC}">
              <c16:uniqueId val="{00000004-BACB-4000-B279-02CE4B59C8CE}"/>
            </c:ext>
          </c:extLst>
        </c:ser>
        <c:ser>
          <c:idx val="2"/>
          <c:order val="5"/>
          <c:tx>
            <c:v>max</c:v>
          </c:tx>
          <c:spPr>
            <a:ln w="28575" cap="rnd">
              <a:solidFill>
                <a:schemeClr val="accent1"/>
              </a:solidFill>
              <a:prstDash val="sysDot"/>
              <a:round/>
            </a:ln>
            <a:effectLst/>
          </c:spPr>
          <c:marker>
            <c:symbol val="none"/>
          </c:marker>
          <c:val>
            <c:numRef>
              <c:f>work!$AA$43:$AA$57</c:f>
              <c:numCache>
                <c:formatCode>0.00%</c:formatCode>
                <c:ptCount val="15"/>
                <c:pt idx="0">
                  <c:v>1.4391875769639734E-4</c:v>
                </c:pt>
                <c:pt idx="1">
                  <c:v>1.9136480711012027E-4</c:v>
                </c:pt>
                <c:pt idx="2">
                  <c:v>5.357118910919612E-4</c:v>
                </c:pt>
                <c:pt idx="3">
                  <c:v>4.8377575272895635E-4</c:v>
                </c:pt>
                <c:pt idx="4">
                  <c:v>1.1843788635770415E-3</c:v>
                </c:pt>
                <c:pt idx="5">
                  <c:v>1.6954593238363942E-3</c:v>
                </c:pt>
                <c:pt idx="6">
                  <c:v>2.7384271050788756E-3</c:v>
                </c:pt>
                <c:pt idx="7">
                  <c:v>5.8146526043316958E-3</c:v>
                </c:pt>
                <c:pt idx="8">
                  <c:v>1.495812760849434E-2</c:v>
                </c:pt>
                <c:pt idx="9">
                  <c:v>2.4479296554344689E-2</c:v>
                </c:pt>
                <c:pt idx="10">
                  <c:v>7.1459332914620671E-2</c:v>
                </c:pt>
                <c:pt idx="11">
                  <c:v>0.1312432685053318</c:v>
                </c:pt>
                <c:pt idx="12">
                  <c:v>0.15556493724763967</c:v>
                </c:pt>
                <c:pt idx="13">
                  <c:v>0.26960563514026314</c:v>
                </c:pt>
                <c:pt idx="14">
                  <c:v>0.4312237299396095</c:v>
                </c:pt>
              </c:numCache>
            </c:numRef>
          </c:val>
          <c:smooth val="0"/>
          <c:extLst>
            <c:ext xmlns:c16="http://schemas.microsoft.com/office/drawing/2014/chart" uri="{C3380CC4-5D6E-409C-BE32-E72D297353CC}">
              <c16:uniqueId val="{00000005-BACB-4000-B279-02CE4B59C8CE}"/>
            </c:ext>
          </c:extLst>
        </c:ser>
        <c:dLbls>
          <c:showLegendKey val="0"/>
          <c:showVal val="0"/>
          <c:showCatName val="0"/>
          <c:showSerName val="0"/>
          <c:showPercent val="0"/>
          <c:showBubbleSize val="0"/>
        </c:dLbls>
        <c:smooth val="0"/>
        <c:axId val="414605680"/>
        <c:axId val="414604040"/>
      </c:lineChart>
      <c:catAx>
        <c:axId val="41460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604040"/>
        <c:crosses val="autoZero"/>
        <c:auto val="1"/>
        <c:lblAlgn val="ctr"/>
        <c:lblOffset val="100"/>
        <c:noMultiLvlLbl val="0"/>
      </c:catAx>
      <c:valAx>
        <c:axId val="414604040"/>
        <c:scaling>
          <c:orientation val="minMax"/>
          <c:max val="0.45"/>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6056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Approximate chance of dying within the next 28 days - England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v>Background risk</c:v>
          </c:tx>
          <c:spPr>
            <a:ln w="28575" cap="rnd">
              <a:solidFill>
                <a:schemeClr val="accent6"/>
              </a:solidFill>
              <a:round/>
            </a:ln>
            <a:effectLst/>
          </c:spPr>
          <c:marker>
            <c:symbol val="none"/>
          </c:marker>
          <c:val>
            <c:numRef>
              <c:f>'% Mortality'!$F$6:$F$20</c:f>
              <c:numCache>
                <c:formatCode>0.00%</c:formatCode>
                <c:ptCount val="15"/>
                <c:pt idx="0">
                  <c:v>2.5972499999999999E-5</c:v>
                </c:pt>
                <c:pt idx="1">
                  <c:v>3.3407500000000002E-5</c:v>
                </c:pt>
                <c:pt idx="2">
                  <c:v>5.0162500000000006E-5</c:v>
                </c:pt>
                <c:pt idx="3">
                  <c:v>7.6274166666666682E-5</c:v>
                </c:pt>
                <c:pt idx="4">
                  <c:v>1.1620166666666665E-4</c:v>
                </c:pt>
                <c:pt idx="5">
                  <c:v>1.6929833333333331E-4</c:v>
                </c:pt>
                <c:pt idx="6">
                  <c:v>2.4877250000000003E-4</c:v>
                </c:pt>
                <c:pt idx="7">
                  <c:v>3.8883249999999999E-4</c:v>
                </c:pt>
                <c:pt idx="8">
                  <c:v>6.1724583333333343E-4</c:v>
                </c:pt>
                <c:pt idx="9">
                  <c:v>9.6045083333333328E-4</c:v>
                </c:pt>
                <c:pt idx="10">
                  <c:v>1.5683708333333339E-3</c:v>
                </c:pt>
                <c:pt idx="11">
                  <c:v>2.7110516666666671E-3</c:v>
                </c:pt>
                <c:pt idx="12">
                  <c:v>4.8350516666666671E-3</c:v>
                </c:pt>
                <c:pt idx="13">
                  <c:v>8.890345833333332E-3</c:v>
                </c:pt>
                <c:pt idx="14">
                  <c:v>1.5407781666666667E-2</c:v>
                </c:pt>
              </c:numCache>
            </c:numRef>
          </c:val>
          <c:smooth val="0"/>
          <c:extLst>
            <c:ext xmlns:c16="http://schemas.microsoft.com/office/drawing/2014/chart" uri="{C3380CC4-5D6E-409C-BE32-E72D297353CC}">
              <c16:uniqueId val="{00000000-BF43-4F8D-9F95-A99163EB004D}"/>
            </c:ext>
          </c:extLst>
        </c:ser>
        <c:ser>
          <c:idx val="4"/>
          <c:order val="1"/>
          <c:tx>
            <c:v>min</c:v>
          </c:tx>
          <c:spPr>
            <a:ln w="28575" cap="rnd">
              <a:solidFill>
                <a:schemeClr val="accent6"/>
              </a:solidFill>
              <a:prstDash val="sysDot"/>
              <a:round/>
            </a:ln>
            <a:effectLst/>
          </c:spPr>
          <c:marker>
            <c:symbol val="none"/>
          </c:marker>
          <c:val>
            <c:numRef>
              <c:f>'% Mortality'!$G$6:$G$20</c:f>
              <c:numCache>
                <c:formatCode>0.00%</c:formatCode>
                <c:ptCount val="15"/>
                <c:pt idx="0">
                  <c:v>2.248958775E-5</c:v>
                </c:pt>
                <c:pt idx="1">
                  <c:v>2.8927554250000001E-5</c:v>
                </c:pt>
                <c:pt idx="2">
                  <c:v>4.3435708750000007E-5</c:v>
                </c:pt>
                <c:pt idx="3">
                  <c:v>6.6045800916666683E-5</c:v>
                </c:pt>
                <c:pt idx="4">
                  <c:v>1.0061902316666666E-4</c:v>
                </c:pt>
                <c:pt idx="5">
                  <c:v>1.4659542683333331E-4</c:v>
                </c:pt>
                <c:pt idx="6">
                  <c:v>2.1541210775000003E-4</c:v>
                </c:pt>
                <c:pt idx="7">
                  <c:v>3.3669006174999997E-4</c:v>
                </c:pt>
                <c:pt idx="8">
                  <c:v>5.3447316708333343E-4</c:v>
                </c:pt>
                <c:pt idx="9">
                  <c:v>8.3165437658333334E-4</c:v>
                </c:pt>
                <c:pt idx="10">
                  <c:v>1.3580523045833338E-3</c:v>
                </c:pt>
                <c:pt idx="11">
                  <c:v>2.3474996381666669E-3</c:v>
                </c:pt>
                <c:pt idx="12">
                  <c:v>4.1866712381666673E-3</c:v>
                </c:pt>
                <c:pt idx="13">
                  <c:v>7.6981504570833321E-3</c:v>
                </c:pt>
                <c:pt idx="14">
                  <c:v>1.3341598145166667E-2</c:v>
                </c:pt>
              </c:numCache>
            </c:numRef>
          </c:val>
          <c:smooth val="0"/>
          <c:extLst>
            <c:ext xmlns:c16="http://schemas.microsoft.com/office/drawing/2014/chart" uri="{C3380CC4-5D6E-409C-BE32-E72D297353CC}">
              <c16:uniqueId val="{00000001-BF43-4F8D-9F95-A99163EB004D}"/>
            </c:ext>
          </c:extLst>
        </c:ser>
        <c:ser>
          <c:idx val="5"/>
          <c:order val="2"/>
          <c:tx>
            <c:v>max</c:v>
          </c:tx>
          <c:spPr>
            <a:ln w="28575" cap="rnd">
              <a:solidFill>
                <a:schemeClr val="accent6"/>
              </a:solidFill>
              <a:prstDash val="sysDot"/>
              <a:round/>
            </a:ln>
            <a:effectLst/>
          </c:spPr>
          <c:marker>
            <c:symbol val="none"/>
          </c:marker>
          <c:val>
            <c:numRef>
              <c:f>'% Mortality'!$H$6:$H$20</c:f>
              <c:numCache>
                <c:formatCode>0.00%</c:formatCode>
                <c:ptCount val="15"/>
                <c:pt idx="0">
                  <c:v>3.5148584249999999E-5</c:v>
                </c:pt>
                <c:pt idx="1">
                  <c:v>4.5210369750000002E-5</c:v>
                </c:pt>
                <c:pt idx="2">
                  <c:v>6.7884911250000007E-5</c:v>
                </c:pt>
                <c:pt idx="3">
                  <c:v>1.0322182975000001E-4</c:v>
                </c:pt>
                <c:pt idx="4">
                  <c:v>1.5725571549999996E-4</c:v>
                </c:pt>
                <c:pt idx="5">
                  <c:v>2.2911143449999997E-4</c:v>
                </c:pt>
                <c:pt idx="6">
                  <c:v>3.3666382425000003E-4</c:v>
                </c:pt>
                <c:pt idx="7">
                  <c:v>5.2620702224999991E-4</c:v>
                </c:pt>
                <c:pt idx="8">
                  <c:v>8.3531878625000004E-4</c:v>
                </c:pt>
                <c:pt idx="9">
                  <c:v>1.2997781127499998E-3</c:v>
                </c:pt>
                <c:pt idx="10">
                  <c:v>2.1224762487500005E-3</c:v>
                </c:pt>
                <c:pt idx="11">
                  <c:v>3.6688662205000004E-3</c:v>
                </c:pt>
                <c:pt idx="12">
                  <c:v>6.5432754205000006E-3</c:v>
                </c:pt>
                <c:pt idx="13">
                  <c:v>1.2031305016249997E-2</c:v>
                </c:pt>
                <c:pt idx="14">
                  <c:v>2.0851350929499999E-2</c:v>
                </c:pt>
              </c:numCache>
            </c:numRef>
          </c:val>
          <c:smooth val="0"/>
          <c:extLst>
            <c:ext xmlns:c16="http://schemas.microsoft.com/office/drawing/2014/chart" uri="{C3380CC4-5D6E-409C-BE32-E72D297353CC}">
              <c16:uniqueId val="{00000002-BF43-4F8D-9F95-A99163EB004D}"/>
            </c:ext>
          </c:extLst>
        </c:ser>
        <c:ser>
          <c:idx val="0"/>
          <c:order val="3"/>
          <c:tx>
            <c:v>Following +ve COVID test</c:v>
          </c:tx>
          <c:spPr>
            <a:ln w="28575" cap="rnd">
              <a:solidFill>
                <a:schemeClr val="accent1"/>
              </a:solidFill>
              <a:round/>
            </a:ln>
            <a:effectLst/>
          </c:spPr>
          <c:marker>
            <c:symbol val="none"/>
          </c:marker>
          <c:cat>
            <c:strRef>
              <c:f>work!$B$43:$B$57</c:f>
              <c:strCache>
                <c:ptCount val="15"/>
                <c:pt idx="0">
                  <c:v>20-24</c:v>
                </c:pt>
                <c:pt idx="1">
                  <c:v>25-29</c:v>
                </c:pt>
                <c:pt idx="2">
                  <c:v>30-34</c:v>
                </c:pt>
                <c:pt idx="3">
                  <c:v>35-39</c:v>
                </c:pt>
                <c:pt idx="4">
                  <c:v>40-44</c:v>
                </c:pt>
                <c:pt idx="5">
                  <c:v>45-49</c:v>
                </c:pt>
                <c:pt idx="6">
                  <c:v>50-54</c:v>
                </c:pt>
                <c:pt idx="7">
                  <c:v>55-59</c:v>
                </c:pt>
                <c:pt idx="8">
                  <c:v>60-64</c:v>
                </c:pt>
                <c:pt idx="9">
                  <c:v>65-69</c:v>
                </c:pt>
                <c:pt idx="10">
                  <c:v>70-74</c:v>
                </c:pt>
                <c:pt idx="11">
                  <c:v>75-79</c:v>
                </c:pt>
                <c:pt idx="12">
                  <c:v>80-84</c:v>
                </c:pt>
                <c:pt idx="13">
                  <c:v>85-89</c:v>
                </c:pt>
                <c:pt idx="14">
                  <c:v>90+</c:v>
                </c:pt>
              </c:strCache>
            </c:strRef>
          </c:cat>
          <c:val>
            <c:numRef>
              <c:f>work!$Z$43:$Z$57</c:f>
              <c:numCache>
                <c:formatCode>0.00%</c:formatCode>
                <c:ptCount val="15"/>
                <c:pt idx="0">
                  <c:v>5.7688362573474608E-5</c:v>
                </c:pt>
                <c:pt idx="1">
                  <c:v>6.9891800034179027E-5</c:v>
                </c:pt>
                <c:pt idx="2">
                  <c:v>2.5219732774005841E-4</c:v>
                </c:pt>
                <c:pt idx="3">
                  <c:v>2.9252450741741788E-4</c:v>
                </c:pt>
                <c:pt idx="4">
                  <c:v>7.5629426272477631E-4</c:v>
                </c:pt>
                <c:pt idx="5">
                  <c:v>1.3811830474592145E-3</c:v>
                </c:pt>
                <c:pt idx="6">
                  <c:v>2.1656696775041186E-3</c:v>
                </c:pt>
                <c:pt idx="7">
                  <c:v>4.3311812370402814E-3</c:v>
                </c:pt>
                <c:pt idx="8">
                  <c:v>1.1830384630561597E-2</c:v>
                </c:pt>
                <c:pt idx="9">
                  <c:v>2.1800619212536478E-2</c:v>
                </c:pt>
                <c:pt idx="10">
                  <c:v>5.7740105702745868E-2</c:v>
                </c:pt>
                <c:pt idx="11">
                  <c:v>0.11794017381266071</c:v>
                </c:pt>
                <c:pt idx="12">
                  <c:v>0.13871252914597276</c:v>
                </c:pt>
                <c:pt idx="13">
                  <c:v>0.2213970608913193</c:v>
                </c:pt>
                <c:pt idx="14">
                  <c:v>0.37434512499413042</c:v>
                </c:pt>
              </c:numCache>
            </c:numRef>
          </c:val>
          <c:smooth val="0"/>
          <c:extLst>
            <c:ext xmlns:c16="http://schemas.microsoft.com/office/drawing/2014/chart" uri="{C3380CC4-5D6E-409C-BE32-E72D297353CC}">
              <c16:uniqueId val="{00000003-BF43-4F8D-9F95-A99163EB004D}"/>
            </c:ext>
          </c:extLst>
        </c:ser>
        <c:ser>
          <c:idx val="1"/>
          <c:order val="4"/>
          <c:tx>
            <c:v>min</c:v>
          </c:tx>
          <c:spPr>
            <a:ln w="28575" cap="rnd">
              <a:solidFill>
                <a:schemeClr val="accent1"/>
              </a:solidFill>
              <a:prstDash val="sysDot"/>
              <a:round/>
            </a:ln>
            <a:effectLst/>
          </c:spPr>
          <c:marker>
            <c:symbol val="none"/>
          </c:marker>
          <c:val>
            <c:numRef>
              <c:f>work!$Y$43:$Y$57</c:f>
              <c:numCache>
                <c:formatCode>0.00%</c:formatCode>
                <c:ptCount val="15"/>
                <c:pt idx="0">
                  <c:v>1.5E-5</c:v>
                </c:pt>
                <c:pt idx="1">
                  <c:v>2.0000000000000002E-5</c:v>
                </c:pt>
                <c:pt idx="2">
                  <c:v>6.0000000000000002E-5</c:v>
                </c:pt>
                <c:pt idx="3">
                  <c:v>9.0000000000000006E-5</c:v>
                </c:pt>
                <c:pt idx="4">
                  <c:v>4.698799502617054E-4</c:v>
                </c:pt>
                <c:pt idx="5">
                  <c:v>6.5053877612217942E-4</c:v>
                </c:pt>
                <c:pt idx="6">
                  <c:v>9.1984592659431687E-4</c:v>
                </c:pt>
                <c:pt idx="7">
                  <c:v>2.6400675273314162E-3</c:v>
                </c:pt>
                <c:pt idx="8">
                  <c:v>9.5061186481547287E-3</c:v>
                </c:pt>
                <c:pt idx="9">
                  <c:v>1.7136959054635723E-2</c:v>
                </c:pt>
                <c:pt idx="10">
                  <c:v>4.8336671926067457E-2</c:v>
                </c:pt>
                <c:pt idx="11">
                  <c:v>0.10475060759509133</c:v>
                </c:pt>
                <c:pt idx="12">
                  <c:v>0.12287957624836725</c:v>
                </c:pt>
                <c:pt idx="13">
                  <c:v>0.19886657414854517</c:v>
                </c:pt>
                <c:pt idx="14">
                  <c:v>0.31296186526537645</c:v>
                </c:pt>
              </c:numCache>
            </c:numRef>
          </c:val>
          <c:smooth val="0"/>
          <c:extLst>
            <c:ext xmlns:c16="http://schemas.microsoft.com/office/drawing/2014/chart" uri="{C3380CC4-5D6E-409C-BE32-E72D297353CC}">
              <c16:uniqueId val="{00000004-BF43-4F8D-9F95-A99163EB004D}"/>
            </c:ext>
          </c:extLst>
        </c:ser>
        <c:ser>
          <c:idx val="2"/>
          <c:order val="5"/>
          <c:tx>
            <c:v>max</c:v>
          </c:tx>
          <c:spPr>
            <a:ln w="28575" cap="rnd">
              <a:solidFill>
                <a:schemeClr val="accent1"/>
              </a:solidFill>
              <a:prstDash val="sysDot"/>
              <a:round/>
            </a:ln>
            <a:effectLst/>
          </c:spPr>
          <c:marker>
            <c:symbol val="none"/>
          </c:marker>
          <c:val>
            <c:numRef>
              <c:f>work!$AA$43:$AA$57</c:f>
              <c:numCache>
                <c:formatCode>0.00%</c:formatCode>
                <c:ptCount val="15"/>
                <c:pt idx="0">
                  <c:v>1.4391875769639734E-4</c:v>
                </c:pt>
                <c:pt idx="1">
                  <c:v>1.9136480711012027E-4</c:v>
                </c:pt>
                <c:pt idx="2">
                  <c:v>5.357118910919612E-4</c:v>
                </c:pt>
                <c:pt idx="3">
                  <c:v>4.8377575272895635E-4</c:v>
                </c:pt>
                <c:pt idx="4">
                  <c:v>1.1843788635770415E-3</c:v>
                </c:pt>
                <c:pt idx="5">
                  <c:v>1.6954593238363942E-3</c:v>
                </c:pt>
                <c:pt idx="6">
                  <c:v>2.7384271050788756E-3</c:v>
                </c:pt>
                <c:pt idx="7">
                  <c:v>5.8146526043316958E-3</c:v>
                </c:pt>
                <c:pt idx="8">
                  <c:v>1.495812760849434E-2</c:v>
                </c:pt>
                <c:pt idx="9">
                  <c:v>2.4479296554344689E-2</c:v>
                </c:pt>
                <c:pt idx="10">
                  <c:v>7.1459332914620671E-2</c:v>
                </c:pt>
                <c:pt idx="11">
                  <c:v>0.1312432685053318</c:v>
                </c:pt>
                <c:pt idx="12">
                  <c:v>0.15556493724763967</c:v>
                </c:pt>
                <c:pt idx="13">
                  <c:v>0.26960563514026314</c:v>
                </c:pt>
                <c:pt idx="14">
                  <c:v>0.4312237299396095</c:v>
                </c:pt>
              </c:numCache>
            </c:numRef>
          </c:val>
          <c:smooth val="0"/>
          <c:extLst>
            <c:ext xmlns:c16="http://schemas.microsoft.com/office/drawing/2014/chart" uri="{C3380CC4-5D6E-409C-BE32-E72D297353CC}">
              <c16:uniqueId val="{00000005-BF43-4F8D-9F95-A99163EB004D}"/>
            </c:ext>
          </c:extLst>
        </c:ser>
        <c:dLbls>
          <c:showLegendKey val="0"/>
          <c:showVal val="0"/>
          <c:showCatName val="0"/>
          <c:showSerName val="0"/>
          <c:showPercent val="0"/>
          <c:showBubbleSize val="0"/>
        </c:dLbls>
        <c:smooth val="0"/>
        <c:axId val="414605680"/>
        <c:axId val="414604040"/>
      </c:lineChart>
      <c:catAx>
        <c:axId val="41460568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604040"/>
        <c:crosses val="autoZero"/>
        <c:auto val="1"/>
        <c:lblAlgn val="ctr"/>
        <c:lblOffset val="100"/>
        <c:noMultiLvlLbl val="0"/>
      </c:catAx>
      <c:valAx>
        <c:axId val="41460404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6056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Compare Timeshifts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registrations</c:v>
          </c:tx>
          <c:spPr>
            <a:ln w="28575" cap="rnd">
              <a:solidFill>
                <a:schemeClr val="accent1"/>
              </a:solidFill>
              <a:round/>
            </a:ln>
            <a:effectLst/>
          </c:spPr>
          <c:marker>
            <c:symbol val="none"/>
          </c:marker>
          <c:cat>
            <c:numRef>
              <c:f>'Shift Test'!$AC$1:$BC$1</c:f>
              <c:numCache>
                <c:formatCode>General_)</c:formatCode>
                <c:ptCount val="27"/>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44</c:v>
                </c:pt>
                <c:pt idx="18">
                  <c:v>45</c:v>
                </c:pt>
                <c:pt idx="19">
                  <c:v>46</c:v>
                </c:pt>
                <c:pt idx="20">
                  <c:v>47</c:v>
                </c:pt>
                <c:pt idx="21">
                  <c:v>48</c:v>
                </c:pt>
                <c:pt idx="22">
                  <c:v>49</c:v>
                </c:pt>
                <c:pt idx="23">
                  <c:v>50</c:v>
                </c:pt>
                <c:pt idx="24">
                  <c:v>51</c:v>
                </c:pt>
                <c:pt idx="25">
                  <c:v>52</c:v>
                </c:pt>
                <c:pt idx="26">
                  <c:v>53</c:v>
                </c:pt>
              </c:numCache>
            </c:numRef>
          </c:cat>
          <c:val>
            <c:numRef>
              <c:f>'Covid-19 - Weekly registrations'!$AC$9:$AX$9</c:f>
              <c:numCache>
                <c:formatCode>#,##0</c:formatCode>
                <c:ptCount val="22"/>
                <c:pt idx="0">
                  <c:v>532</c:v>
                </c:pt>
                <c:pt idx="1">
                  <c:v>366</c:v>
                </c:pt>
                <c:pt idx="2">
                  <c:v>295</c:v>
                </c:pt>
                <c:pt idx="3">
                  <c:v>217</c:v>
                </c:pt>
                <c:pt idx="4">
                  <c:v>193</c:v>
                </c:pt>
                <c:pt idx="5">
                  <c:v>152</c:v>
                </c:pt>
                <c:pt idx="6">
                  <c:v>139</c:v>
                </c:pt>
                <c:pt idx="7">
                  <c:v>138</c:v>
                </c:pt>
                <c:pt idx="8">
                  <c:v>101</c:v>
                </c:pt>
                <c:pt idx="9">
                  <c:v>78</c:v>
                </c:pt>
                <c:pt idx="10">
                  <c:v>99</c:v>
                </c:pt>
                <c:pt idx="11">
                  <c:v>139</c:v>
                </c:pt>
                <c:pt idx="12">
                  <c:v>215</c:v>
                </c:pt>
                <c:pt idx="13">
                  <c:v>321</c:v>
                </c:pt>
                <c:pt idx="14">
                  <c:v>438</c:v>
                </c:pt>
                <c:pt idx="15">
                  <c:v>670</c:v>
                </c:pt>
                <c:pt idx="16">
                  <c:v>978</c:v>
                </c:pt>
                <c:pt idx="17">
                  <c:v>1379</c:v>
                </c:pt>
                <c:pt idx="18">
                  <c:v>1937</c:v>
                </c:pt>
                <c:pt idx="19">
                  <c:v>2466</c:v>
                </c:pt>
                <c:pt idx="20">
                  <c:v>2697</c:v>
                </c:pt>
                <c:pt idx="21">
                  <c:v>3040</c:v>
                </c:pt>
              </c:numCache>
            </c:numRef>
          </c:val>
          <c:smooth val="0"/>
          <c:extLst>
            <c:ext xmlns:c16="http://schemas.microsoft.com/office/drawing/2014/chart" uri="{C3380CC4-5D6E-409C-BE32-E72D297353CC}">
              <c16:uniqueId val="{00000000-993E-42DC-B51D-E2A4C02642A3}"/>
            </c:ext>
          </c:extLst>
        </c:ser>
        <c:ser>
          <c:idx val="2"/>
          <c:order val="1"/>
          <c:tx>
            <c:v>registrations (shifted 7 days)</c:v>
          </c:tx>
          <c:spPr>
            <a:ln w="28575" cap="rnd">
              <a:solidFill>
                <a:schemeClr val="accent1"/>
              </a:solidFill>
              <a:prstDash val="sysDash"/>
              <a:round/>
            </a:ln>
            <a:effectLst/>
          </c:spPr>
          <c:marker>
            <c:symbol val="none"/>
          </c:marker>
          <c:cat>
            <c:numRef>
              <c:f>'Shift Test'!$AC$1:$BC$1</c:f>
              <c:numCache>
                <c:formatCode>General_)</c:formatCode>
                <c:ptCount val="27"/>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44</c:v>
                </c:pt>
                <c:pt idx="18">
                  <c:v>45</c:v>
                </c:pt>
                <c:pt idx="19">
                  <c:v>46</c:v>
                </c:pt>
                <c:pt idx="20">
                  <c:v>47</c:v>
                </c:pt>
                <c:pt idx="21">
                  <c:v>48</c:v>
                </c:pt>
                <c:pt idx="22">
                  <c:v>49</c:v>
                </c:pt>
                <c:pt idx="23">
                  <c:v>50</c:v>
                </c:pt>
                <c:pt idx="24">
                  <c:v>51</c:v>
                </c:pt>
                <c:pt idx="25">
                  <c:v>52</c:v>
                </c:pt>
                <c:pt idx="26">
                  <c:v>53</c:v>
                </c:pt>
              </c:numCache>
            </c:numRef>
          </c:cat>
          <c:val>
            <c:numRef>
              <c:f>'Covid-19 - Weekly registrations'!$AD$9:$AX$9</c:f>
              <c:numCache>
                <c:formatCode>#,##0</c:formatCode>
                <c:ptCount val="21"/>
                <c:pt idx="0">
                  <c:v>366</c:v>
                </c:pt>
                <c:pt idx="1">
                  <c:v>295</c:v>
                </c:pt>
                <c:pt idx="2">
                  <c:v>217</c:v>
                </c:pt>
                <c:pt idx="3">
                  <c:v>193</c:v>
                </c:pt>
                <c:pt idx="4">
                  <c:v>152</c:v>
                </c:pt>
                <c:pt idx="5">
                  <c:v>139</c:v>
                </c:pt>
                <c:pt idx="6">
                  <c:v>138</c:v>
                </c:pt>
                <c:pt idx="7">
                  <c:v>101</c:v>
                </c:pt>
                <c:pt idx="8">
                  <c:v>78</c:v>
                </c:pt>
                <c:pt idx="9">
                  <c:v>99</c:v>
                </c:pt>
                <c:pt idx="10">
                  <c:v>139</c:v>
                </c:pt>
                <c:pt idx="11">
                  <c:v>215</c:v>
                </c:pt>
                <c:pt idx="12">
                  <c:v>321</c:v>
                </c:pt>
                <c:pt idx="13">
                  <c:v>438</c:v>
                </c:pt>
                <c:pt idx="14">
                  <c:v>670</c:v>
                </c:pt>
                <c:pt idx="15">
                  <c:v>978</c:v>
                </c:pt>
                <c:pt idx="16">
                  <c:v>1379</c:v>
                </c:pt>
                <c:pt idx="17">
                  <c:v>1937</c:v>
                </c:pt>
                <c:pt idx="18">
                  <c:v>2466</c:v>
                </c:pt>
                <c:pt idx="19">
                  <c:v>2697</c:v>
                </c:pt>
                <c:pt idx="20">
                  <c:v>3040</c:v>
                </c:pt>
              </c:numCache>
            </c:numRef>
          </c:val>
          <c:smooth val="0"/>
          <c:extLst>
            <c:ext xmlns:c16="http://schemas.microsoft.com/office/drawing/2014/chart" uri="{C3380CC4-5D6E-409C-BE32-E72D297353CC}">
              <c16:uniqueId val="{00000002-993E-42DC-B51D-E2A4C02642A3}"/>
            </c:ext>
          </c:extLst>
        </c:ser>
        <c:ser>
          <c:idx val="1"/>
          <c:order val="2"/>
          <c:tx>
            <c:v>occurrences</c:v>
          </c:tx>
          <c:spPr>
            <a:ln w="28575" cap="rnd">
              <a:solidFill>
                <a:schemeClr val="accent2"/>
              </a:solidFill>
              <a:round/>
            </a:ln>
            <a:effectLst/>
          </c:spPr>
          <c:marker>
            <c:symbol val="none"/>
          </c:marker>
          <c:cat>
            <c:numRef>
              <c:f>'Shift Test'!$AC$1:$BC$1</c:f>
              <c:numCache>
                <c:formatCode>General_)</c:formatCode>
                <c:ptCount val="27"/>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44</c:v>
                </c:pt>
                <c:pt idx="18">
                  <c:v>45</c:v>
                </c:pt>
                <c:pt idx="19">
                  <c:v>46</c:v>
                </c:pt>
                <c:pt idx="20">
                  <c:v>47</c:v>
                </c:pt>
                <c:pt idx="21">
                  <c:v>48</c:v>
                </c:pt>
                <c:pt idx="22">
                  <c:v>49</c:v>
                </c:pt>
                <c:pt idx="23">
                  <c:v>50</c:v>
                </c:pt>
                <c:pt idx="24">
                  <c:v>51</c:v>
                </c:pt>
                <c:pt idx="25">
                  <c:v>52</c:v>
                </c:pt>
                <c:pt idx="26">
                  <c:v>53</c:v>
                </c:pt>
              </c:numCache>
            </c:numRef>
          </c:cat>
          <c:val>
            <c:numRef>
              <c:f>'Covid-19 - Weekly occurrences'!$AC$8:$AX$8</c:f>
              <c:numCache>
                <c:formatCode>General</c:formatCode>
                <c:ptCount val="22"/>
                <c:pt idx="0">
                  <c:v>426</c:v>
                </c:pt>
                <c:pt idx="1">
                  <c:v>336</c:v>
                </c:pt>
                <c:pt idx="2">
                  <c:v>233</c:v>
                </c:pt>
                <c:pt idx="3">
                  <c:v>194</c:v>
                </c:pt>
                <c:pt idx="4">
                  <c:v>164</c:v>
                </c:pt>
                <c:pt idx="5">
                  <c:v>134</c:v>
                </c:pt>
                <c:pt idx="6">
                  <c:v>141</c:v>
                </c:pt>
                <c:pt idx="7">
                  <c:v>101</c:v>
                </c:pt>
                <c:pt idx="8">
                  <c:v>92</c:v>
                </c:pt>
                <c:pt idx="9">
                  <c:v>77</c:v>
                </c:pt>
                <c:pt idx="10">
                  <c:v>100</c:v>
                </c:pt>
                <c:pt idx="11">
                  <c:v>168</c:v>
                </c:pt>
                <c:pt idx="12">
                  <c:v>245</c:v>
                </c:pt>
                <c:pt idx="13">
                  <c:v>378</c:v>
                </c:pt>
                <c:pt idx="14">
                  <c:v>526</c:v>
                </c:pt>
                <c:pt idx="15">
                  <c:v>771</c:v>
                </c:pt>
                <c:pt idx="16">
                  <c:v>1266</c:v>
                </c:pt>
                <c:pt idx="17">
                  <c:v>1678</c:v>
                </c:pt>
                <c:pt idx="18">
                  <c:v>2187</c:v>
                </c:pt>
                <c:pt idx="19">
                  <c:v>2584</c:v>
                </c:pt>
                <c:pt idx="20">
                  <c:v>2808</c:v>
                </c:pt>
                <c:pt idx="21" formatCode="#,##0">
                  <c:v>2713</c:v>
                </c:pt>
              </c:numCache>
            </c:numRef>
          </c:val>
          <c:smooth val="0"/>
          <c:extLst>
            <c:ext xmlns:c16="http://schemas.microsoft.com/office/drawing/2014/chart" uri="{C3380CC4-5D6E-409C-BE32-E72D297353CC}">
              <c16:uniqueId val="{00000001-993E-42DC-B51D-E2A4C02642A3}"/>
            </c:ext>
          </c:extLst>
        </c:ser>
        <c:ser>
          <c:idx val="3"/>
          <c:order val="3"/>
          <c:tx>
            <c:v>occurrencess (estimated from registrations)</c:v>
          </c:tx>
          <c:spPr>
            <a:ln w="28575" cap="rnd">
              <a:solidFill>
                <a:schemeClr val="accent2"/>
              </a:solidFill>
              <a:prstDash val="sysDash"/>
              <a:round/>
            </a:ln>
            <a:effectLst/>
          </c:spPr>
          <c:marker>
            <c:symbol val="none"/>
          </c:marker>
          <c:cat>
            <c:numRef>
              <c:f>'Shift Test'!$AC$1:$BC$1</c:f>
              <c:numCache>
                <c:formatCode>General_)</c:formatCode>
                <c:ptCount val="27"/>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44</c:v>
                </c:pt>
                <c:pt idx="18">
                  <c:v>45</c:v>
                </c:pt>
                <c:pt idx="19">
                  <c:v>46</c:v>
                </c:pt>
                <c:pt idx="20">
                  <c:v>47</c:v>
                </c:pt>
                <c:pt idx="21">
                  <c:v>48</c:v>
                </c:pt>
                <c:pt idx="22">
                  <c:v>49</c:v>
                </c:pt>
                <c:pt idx="23">
                  <c:v>50</c:v>
                </c:pt>
                <c:pt idx="24">
                  <c:v>51</c:v>
                </c:pt>
                <c:pt idx="25">
                  <c:v>52</c:v>
                </c:pt>
                <c:pt idx="26">
                  <c:v>53</c:v>
                </c:pt>
              </c:numCache>
            </c:numRef>
          </c:cat>
          <c:val>
            <c:numRef>
              <c:f>'Shift Test'!$AC$4:$AX$4</c:f>
              <c:numCache>
                <c:formatCode>0</c:formatCode>
                <c:ptCount val="22"/>
                <c:pt idx="0">
                  <c:v>449</c:v>
                </c:pt>
                <c:pt idx="1">
                  <c:v>330.5</c:v>
                </c:pt>
                <c:pt idx="2">
                  <c:v>256</c:v>
                </c:pt>
                <c:pt idx="3">
                  <c:v>205</c:v>
                </c:pt>
                <c:pt idx="4">
                  <c:v>172.5</c:v>
                </c:pt>
                <c:pt idx="5">
                  <c:v>145.5</c:v>
                </c:pt>
                <c:pt idx="6">
                  <c:v>138.5</c:v>
                </c:pt>
                <c:pt idx="7">
                  <c:v>119.5</c:v>
                </c:pt>
                <c:pt idx="8">
                  <c:v>89.5</c:v>
                </c:pt>
                <c:pt idx="9">
                  <c:v>88.5</c:v>
                </c:pt>
                <c:pt idx="10">
                  <c:v>119</c:v>
                </c:pt>
                <c:pt idx="11">
                  <c:v>177</c:v>
                </c:pt>
                <c:pt idx="12">
                  <c:v>268</c:v>
                </c:pt>
                <c:pt idx="13">
                  <c:v>379.5</c:v>
                </c:pt>
                <c:pt idx="14">
                  <c:v>554</c:v>
                </c:pt>
                <c:pt idx="15">
                  <c:v>824</c:v>
                </c:pt>
                <c:pt idx="16">
                  <c:v>1178.5</c:v>
                </c:pt>
                <c:pt idx="17">
                  <c:v>1658</c:v>
                </c:pt>
                <c:pt idx="18">
                  <c:v>2201.5</c:v>
                </c:pt>
                <c:pt idx="19">
                  <c:v>2581.5</c:v>
                </c:pt>
                <c:pt idx="20">
                  <c:v>2868.5</c:v>
                </c:pt>
                <c:pt idx="21">
                  <c:v>3040</c:v>
                </c:pt>
              </c:numCache>
            </c:numRef>
          </c:val>
          <c:smooth val="0"/>
          <c:extLst>
            <c:ext xmlns:c16="http://schemas.microsoft.com/office/drawing/2014/chart" uri="{C3380CC4-5D6E-409C-BE32-E72D297353CC}">
              <c16:uniqueId val="{00000005-993E-42DC-B51D-E2A4C02642A3}"/>
            </c:ext>
          </c:extLst>
        </c:ser>
        <c:dLbls>
          <c:showLegendKey val="0"/>
          <c:showVal val="0"/>
          <c:showCatName val="0"/>
          <c:showSerName val="0"/>
          <c:showPercent val="0"/>
          <c:showBubbleSize val="0"/>
        </c:dLbls>
        <c:smooth val="0"/>
        <c:axId val="666875864"/>
        <c:axId val="666877832"/>
      </c:lineChart>
      <c:catAx>
        <c:axId val="666875864"/>
        <c:scaling>
          <c:orientation val="minMax"/>
        </c:scaling>
        <c:delete val="0"/>
        <c:axPos val="b"/>
        <c:numFmt formatCode="General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77832"/>
        <c:crosses val="autoZero"/>
        <c:auto val="1"/>
        <c:lblAlgn val="ctr"/>
        <c:lblOffset val="100"/>
        <c:noMultiLvlLbl val="0"/>
      </c:catAx>
      <c:valAx>
        <c:axId val="666877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758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Case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'Figure 4. Case rates by agegrp'!$I$9</c:f>
              <c:strCache>
                <c:ptCount val="1"/>
                <c:pt idx="0">
                  <c:v>50 to 59</c:v>
                </c:pt>
              </c:strCache>
            </c:strRef>
          </c:tx>
          <c:spPr>
            <a:ln w="28575" cap="rnd">
              <a:solidFill>
                <a:schemeClr val="accent6"/>
              </a:solidFill>
              <a:round/>
            </a:ln>
            <a:effectLst/>
          </c:spPr>
          <c:marker>
            <c:symbol val="none"/>
          </c:marker>
          <c:cat>
            <c:numRef>
              <c:f>'Figure 4. Case rates by agegrp'!$B$10:$B$32</c:f>
              <c:numCache>
                <c:formatCode>General</c:formatCode>
                <c:ptCount val="23"/>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44</c:v>
                </c:pt>
                <c:pt idx="18">
                  <c:v>45</c:v>
                </c:pt>
                <c:pt idx="19">
                  <c:v>46</c:v>
                </c:pt>
                <c:pt idx="20">
                  <c:v>47</c:v>
                </c:pt>
                <c:pt idx="21">
                  <c:v>48</c:v>
                </c:pt>
                <c:pt idx="22">
                  <c:v>49</c:v>
                </c:pt>
              </c:numCache>
            </c:numRef>
          </c:cat>
          <c:val>
            <c:numRef>
              <c:f>'Figure 4. Case rates by agegrp'!$I$10:$I$32</c:f>
              <c:numCache>
                <c:formatCode>0.0</c:formatCode>
                <c:ptCount val="23"/>
                <c:pt idx="0">
                  <c:v>6.84</c:v>
                </c:pt>
                <c:pt idx="1">
                  <c:v>6.72</c:v>
                </c:pt>
                <c:pt idx="2">
                  <c:v>6.76</c:v>
                </c:pt>
                <c:pt idx="3">
                  <c:v>7.59</c:v>
                </c:pt>
                <c:pt idx="4">
                  <c:v>8.06</c:v>
                </c:pt>
                <c:pt idx="5">
                  <c:v>9.42</c:v>
                </c:pt>
                <c:pt idx="6">
                  <c:v>10.52</c:v>
                </c:pt>
                <c:pt idx="7">
                  <c:v>10.029999999999999</c:v>
                </c:pt>
                <c:pt idx="8">
                  <c:v>10.9</c:v>
                </c:pt>
                <c:pt idx="9">
                  <c:v>25.02</c:v>
                </c:pt>
                <c:pt idx="10">
                  <c:v>32.24</c:v>
                </c:pt>
                <c:pt idx="11">
                  <c:v>48.57</c:v>
                </c:pt>
                <c:pt idx="12">
                  <c:v>67.5</c:v>
                </c:pt>
                <c:pt idx="13">
                  <c:v>108.69</c:v>
                </c:pt>
                <c:pt idx="14">
                  <c:v>154.38</c:v>
                </c:pt>
                <c:pt idx="15">
                  <c:v>193.52</c:v>
                </c:pt>
                <c:pt idx="16">
                  <c:v>257.8</c:v>
                </c:pt>
                <c:pt idx="17">
                  <c:v>275.66000000000003</c:v>
                </c:pt>
                <c:pt idx="18">
                  <c:v>306.5</c:v>
                </c:pt>
                <c:pt idx="19">
                  <c:v>312.04000000000002</c:v>
                </c:pt>
                <c:pt idx="20">
                  <c:v>219.1</c:v>
                </c:pt>
                <c:pt idx="21">
                  <c:v>157.82</c:v>
                </c:pt>
                <c:pt idx="22">
                  <c:v>151.96</c:v>
                </c:pt>
              </c:numCache>
            </c:numRef>
          </c:val>
          <c:smooth val="0"/>
          <c:extLst>
            <c:ext xmlns:c16="http://schemas.microsoft.com/office/drawing/2014/chart" uri="{C3380CC4-5D6E-409C-BE32-E72D297353CC}">
              <c16:uniqueId val="{00000006-2310-4CDB-8A7D-9A63920E52A1}"/>
            </c:ext>
          </c:extLst>
        </c:ser>
        <c:ser>
          <c:idx val="7"/>
          <c:order val="1"/>
          <c:tx>
            <c:strRef>
              <c:f>'Figure 4. Case rates by agegrp'!$J$9</c:f>
              <c:strCache>
                <c:ptCount val="1"/>
                <c:pt idx="0">
                  <c:v>60 to 69</c:v>
                </c:pt>
              </c:strCache>
            </c:strRef>
          </c:tx>
          <c:spPr>
            <a:ln w="28575" cap="rnd">
              <a:solidFill>
                <a:schemeClr val="accent4">
                  <a:lumMod val="60000"/>
                  <a:lumOff val="40000"/>
                </a:schemeClr>
              </a:solidFill>
              <a:round/>
            </a:ln>
            <a:effectLst/>
          </c:spPr>
          <c:marker>
            <c:symbol val="none"/>
          </c:marker>
          <c:cat>
            <c:numRef>
              <c:f>'Figure 4. Case rates by agegrp'!$B$10:$B$32</c:f>
              <c:numCache>
                <c:formatCode>General</c:formatCode>
                <c:ptCount val="23"/>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44</c:v>
                </c:pt>
                <c:pt idx="18">
                  <c:v>45</c:v>
                </c:pt>
                <c:pt idx="19">
                  <c:v>46</c:v>
                </c:pt>
                <c:pt idx="20">
                  <c:v>47</c:v>
                </c:pt>
                <c:pt idx="21">
                  <c:v>48</c:v>
                </c:pt>
                <c:pt idx="22">
                  <c:v>49</c:v>
                </c:pt>
              </c:numCache>
            </c:numRef>
          </c:cat>
          <c:val>
            <c:numRef>
              <c:f>'Figure 4. Case rates by agegrp'!$J$10:$J$32</c:f>
              <c:numCache>
                <c:formatCode>0.0</c:formatCode>
                <c:ptCount val="23"/>
                <c:pt idx="0">
                  <c:v>5.67</c:v>
                </c:pt>
                <c:pt idx="1">
                  <c:v>5.03</c:v>
                </c:pt>
                <c:pt idx="2">
                  <c:v>5.43</c:v>
                </c:pt>
                <c:pt idx="3">
                  <c:v>5.74</c:v>
                </c:pt>
                <c:pt idx="4">
                  <c:v>6.21</c:v>
                </c:pt>
                <c:pt idx="5">
                  <c:v>6.97</c:v>
                </c:pt>
                <c:pt idx="6">
                  <c:v>8.16</c:v>
                </c:pt>
                <c:pt idx="7">
                  <c:v>6.91</c:v>
                </c:pt>
                <c:pt idx="8">
                  <c:v>7.45</c:v>
                </c:pt>
                <c:pt idx="9">
                  <c:v>15.42</c:v>
                </c:pt>
                <c:pt idx="10">
                  <c:v>20.580000000000002</c:v>
                </c:pt>
                <c:pt idx="11">
                  <c:v>27.82</c:v>
                </c:pt>
                <c:pt idx="12">
                  <c:v>43.6</c:v>
                </c:pt>
                <c:pt idx="13">
                  <c:v>71.03</c:v>
                </c:pt>
                <c:pt idx="14">
                  <c:v>102.61</c:v>
                </c:pt>
                <c:pt idx="15">
                  <c:v>131.86000000000001</c:v>
                </c:pt>
                <c:pt idx="16">
                  <c:v>174</c:v>
                </c:pt>
                <c:pt idx="17">
                  <c:v>192.3</c:v>
                </c:pt>
                <c:pt idx="18">
                  <c:v>217.75</c:v>
                </c:pt>
                <c:pt idx="19">
                  <c:v>216.26</c:v>
                </c:pt>
                <c:pt idx="20">
                  <c:v>149.33000000000001</c:v>
                </c:pt>
                <c:pt idx="21">
                  <c:v>105.83</c:v>
                </c:pt>
                <c:pt idx="22">
                  <c:v>100.67</c:v>
                </c:pt>
              </c:numCache>
            </c:numRef>
          </c:val>
          <c:smooth val="0"/>
          <c:extLst>
            <c:ext xmlns:c16="http://schemas.microsoft.com/office/drawing/2014/chart" uri="{C3380CC4-5D6E-409C-BE32-E72D297353CC}">
              <c16:uniqueId val="{00000007-2310-4CDB-8A7D-9A63920E52A1}"/>
            </c:ext>
          </c:extLst>
        </c:ser>
        <c:ser>
          <c:idx val="8"/>
          <c:order val="2"/>
          <c:tx>
            <c:strRef>
              <c:f>'Figure 4. Case rates by agegrp'!$K$9</c:f>
              <c:strCache>
                <c:ptCount val="1"/>
                <c:pt idx="0">
                  <c:v>70 to 79</c:v>
                </c:pt>
              </c:strCache>
            </c:strRef>
          </c:tx>
          <c:spPr>
            <a:ln w="28575" cap="rnd">
              <a:solidFill>
                <a:schemeClr val="accent2"/>
              </a:solidFill>
              <a:round/>
            </a:ln>
            <a:effectLst/>
          </c:spPr>
          <c:marker>
            <c:symbol val="none"/>
          </c:marker>
          <c:cat>
            <c:numRef>
              <c:f>'Figure 4. Case rates by agegrp'!$B$10:$B$32</c:f>
              <c:numCache>
                <c:formatCode>General</c:formatCode>
                <c:ptCount val="23"/>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44</c:v>
                </c:pt>
                <c:pt idx="18">
                  <c:v>45</c:v>
                </c:pt>
                <c:pt idx="19">
                  <c:v>46</c:v>
                </c:pt>
                <c:pt idx="20">
                  <c:v>47</c:v>
                </c:pt>
                <c:pt idx="21">
                  <c:v>48</c:v>
                </c:pt>
                <c:pt idx="22">
                  <c:v>49</c:v>
                </c:pt>
              </c:numCache>
            </c:numRef>
          </c:cat>
          <c:val>
            <c:numRef>
              <c:f>'Figure 4. Case rates by agegrp'!$K$10:$K$32</c:f>
              <c:numCache>
                <c:formatCode>0.0</c:formatCode>
                <c:ptCount val="23"/>
                <c:pt idx="0">
                  <c:v>4.07</c:v>
                </c:pt>
                <c:pt idx="1">
                  <c:v>3.96</c:v>
                </c:pt>
                <c:pt idx="2">
                  <c:v>4.1500000000000004</c:v>
                </c:pt>
                <c:pt idx="3">
                  <c:v>3.81</c:v>
                </c:pt>
                <c:pt idx="4">
                  <c:v>3.98</c:v>
                </c:pt>
                <c:pt idx="5">
                  <c:v>4.79</c:v>
                </c:pt>
                <c:pt idx="6">
                  <c:v>4.8100000000000005</c:v>
                </c:pt>
                <c:pt idx="7">
                  <c:v>3.58</c:v>
                </c:pt>
                <c:pt idx="8">
                  <c:v>4.51</c:v>
                </c:pt>
                <c:pt idx="9">
                  <c:v>9.34</c:v>
                </c:pt>
                <c:pt idx="10">
                  <c:v>13.39</c:v>
                </c:pt>
                <c:pt idx="11">
                  <c:v>17.010000000000002</c:v>
                </c:pt>
                <c:pt idx="12">
                  <c:v>25.51</c:v>
                </c:pt>
                <c:pt idx="13">
                  <c:v>43.300000000000004</c:v>
                </c:pt>
                <c:pt idx="14">
                  <c:v>64.81</c:v>
                </c:pt>
                <c:pt idx="15">
                  <c:v>88.03</c:v>
                </c:pt>
                <c:pt idx="16">
                  <c:v>120.32000000000001</c:v>
                </c:pt>
                <c:pt idx="17">
                  <c:v>129</c:v>
                </c:pt>
                <c:pt idx="18">
                  <c:v>146.61000000000001</c:v>
                </c:pt>
                <c:pt idx="19">
                  <c:v>153.6</c:v>
                </c:pt>
                <c:pt idx="20">
                  <c:v>112.75</c:v>
                </c:pt>
                <c:pt idx="21">
                  <c:v>81.31</c:v>
                </c:pt>
                <c:pt idx="22">
                  <c:v>76.55</c:v>
                </c:pt>
              </c:numCache>
            </c:numRef>
          </c:val>
          <c:smooth val="0"/>
          <c:extLst>
            <c:ext xmlns:c16="http://schemas.microsoft.com/office/drawing/2014/chart" uri="{C3380CC4-5D6E-409C-BE32-E72D297353CC}">
              <c16:uniqueId val="{00000008-2310-4CDB-8A7D-9A63920E52A1}"/>
            </c:ext>
          </c:extLst>
        </c:ser>
        <c:ser>
          <c:idx val="9"/>
          <c:order val="3"/>
          <c:tx>
            <c:strRef>
              <c:f>'Figure 4. Case rates by agegrp'!$L$9</c:f>
              <c:strCache>
                <c:ptCount val="1"/>
                <c:pt idx="0">
                  <c:v>80+</c:v>
                </c:pt>
              </c:strCache>
            </c:strRef>
          </c:tx>
          <c:spPr>
            <a:ln w="28575" cap="rnd">
              <a:solidFill>
                <a:srgbClr val="FF0000"/>
              </a:solidFill>
              <a:round/>
            </a:ln>
            <a:effectLst/>
          </c:spPr>
          <c:marker>
            <c:symbol val="none"/>
          </c:marker>
          <c:cat>
            <c:numRef>
              <c:f>'Figure 4. Case rates by agegrp'!$B$10:$B$32</c:f>
              <c:numCache>
                <c:formatCode>General</c:formatCode>
                <c:ptCount val="23"/>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44</c:v>
                </c:pt>
                <c:pt idx="18">
                  <c:v>45</c:v>
                </c:pt>
                <c:pt idx="19">
                  <c:v>46</c:v>
                </c:pt>
                <c:pt idx="20">
                  <c:v>47</c:v>
                </c:pt>
                <c:pt idx="21">
                  <c:v>48</c:v>
                </c:pt>
                <c:pt idx="22">
                  <c:v>49</c:v>
                </c:pt>
              </c:numCache>
            </c:numRef>
          </c:cat>
          <c:val>
            <c:numRef>
              <c:f>'Figure 4. Case rates by agegrp'!$L$10:$L$32</c:f>
              <c:numCache>
                <c:formatCode>0.0</c:formatCode>
                <c:ptCount val="23"/>
                <c:pt idx="0">
                  <c:v>11.46</c:v>
                </c:pt>
                <c:pt idx="1">
                  <c:v>11.1</c:v>
                </c:pt>
                <c:pt idx="2">
                  <c:v>8.85</c:v>
                </c:pt>
                <c:pt idx="3">
                  <c:v>10.4</c:v>
                </c:pt>
                <c:pt idx="4">
                  <c:v>10.57</c:v>
                </c:pt>
                <c:pt idx="5">
                  <c:v>13.08</c:v>
                </c:pt>
                <c:pt idx="6">
                  <c:v>10.4</c:v>
                </c:pt>
                <c:pt idx="7">
                  <c:v>7.54</c:v>
                </c:pt>
                <c:pt idx="8">
                  <c:v>8.7100000000000009</c:v>
                </c:pt>
                <c:pt idx="9">
                  <c:v>20.13</c:v>
                </c:pt>
                <c:pt idx="10">
                  <c:v>23.93</c:v>
                </c:pt>
                <c:pt idx="11">
                  <c:v>26.97</c:v>
                </c:pt>
                <c:pt idx="12">
                  <c:v>35.78</c:v>
                </c:pt>
                <c:pt idx="13">
                  <c:v>60.59</c:v>
                </c:pt>
                <c:pt idx="14">
                  <c:v>88.69</c:v>
                </c:pt>
                <c:pt idx="15">
                  <c:v>125.7</c:v>
                </c:pt>
                <c:pt idx="16">
                  <c:v>174.13</c:v>
                </c:pt>
                <c:pt idx="17">
                  <c:v>192.85</c:v>
                </c:pt>
                <c:pt idx="18">
                  <c:v>236.17000000000002</c:v>
                </c:pt>
                <c:pt idx="19">
                  <c:v>257.78000000000003</c:v>
                </c:pt>
                <c:pt idx="20">
                  <c:v>220.27</c:v>
                </c:pt>
                <c:pt idx="21">
                  <c:v>190.45000000000002</c:v>
                </c:pt>
                <c:pt idx="22">
                  <c:v>183.4</c:v>
                </c:pt>
              </c:numCache>
            </c:numRef>
          </c:val>
          <c:smooth val="0"/>
          <c:extLst>
            <c:ext xmlns:c16="http://schemas.microsoft.com/office/drawing/2014/chart" uri="{C3380CC4-5D6E-409C-BE32-E72D297353CC}">
              <c16:uniqueId val="{00000009-2310-4CDB-8A7D-9A63920E52A1}"/>
            </c:ext>
          </c:extLst>
        </c:ser>
        <c:dLbls>
          <c:showLegendKey val="0"/>
          <c:showVal val="0"/>
          <c:showCatName val="0"/>
          <c:showSerName val="0"/>
          <c:showPercent val="0"/>
          <c:showBubbleSize val="0"/>
        </c:dLbls>
        <c:smooth val="0"/>
        <c:axId val="454800784"/>
        <c:axId val="454807344"/>
      </c:lineChart>
      <c:catAx>
        <c:axId val="45480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807344"/>
        <c:crosses val="autoZero"/>
        <c:auto val="1"/>
        <c:lblAlgn val="ctr"/>
        <c:lblOffset val="100"/>
        <c:noMultiLvlLbl val="0"/>
      </c:catAx>
      <c:valAx>
        <c:axId val="4548073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80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Weekly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9"/>
          <c:order val="0"/>
          <c:tx>
            <c:strRef>
              <c:f>'Covid-19 - Weekly occurrences'!$B$22</c:f>
              <c:strCache>
                <c:ptCount val="1"/>
                <c:pt idx="0">
                  <c:v>50-54</c:v>
                </c:pt>
              </c:strCache>
            </c:strRef>
          </c:tx>
          <c:spPr>
            <a:ln w="28575" cap="rnd">
              <a:solidFill>
                <a:schemeClr val="accent6"/>
              </a:solidFill>
              <a:round/>
            </a:ln>
            <a:effectLst/>
          </c:spPr>
          <c:marker>
            <c:symbol val="none"/>
          </c:marker>
          <c:val>
            <c:numRef>
              <c:f>'Covid-19 - Weekly occurrences'!$AC$22:$AX$22</c:f>
              <c:numCache>
                <c:formatCode>General</c:formatCode>
                <c:ptCount val="22"/>
                <c:pt idx="0">
                  <c:v>7</c:v>
                </c:pt>
                <c:pt idx="1">
                  <c:v>5</c:v>
                </c:pt>
                <c:pt idx="2">
                  <c:v>5</c:v>
                </c:pt>
                <c:pt idx="3">
                  <c:v>3</c:v>
                </c:pt>
                <c:pt idx="4">
                  <c:v>2</c:v>
                </c:pt>
                <c:pt idx="5">
                  <c:v>3</c:v>
                </c:pt>
                <c:pt idx="6">
                  <c:v>0</c:v>
                </c:pt>
                <c:pt idx="7">
                  <c:v>4</c:v>
                </c:pt>
                <c:pt idx="8">
                  <c:v>5</c:v>
                </c:pt>
                <c:pt idx="9">
                  <c:v>2</c:v>
                </c:pt>
                <c:pt idx="10">
                  <c:v>3</c:v>
                </c:pt>
                <c:pt idx="11">
                  <c:v>2</c:v>
                </c:pt>
                <c:pt idx="12">
                  <c:v>6</c:v>
                </c:pt>
                <c:pt idx="13">
                  <c:v>4</c:v>
                </c:pt>
                <c:pt idx="14">
                  <c:v>6</c:v>
                </c:pt>
                <c:pt idx="15">
                  <c:v>11</c:v>
                </c:pt>
                <c:pt idx="16">
                  <c:v>17</c:v>
                </c:pt>
                <c:pt idx="17">
                  <c:v>24</c:v>
                </c:pt>
                <c:pt idx="18">
                  <c:v>36</c:v>
                </c:pt>
                <c:pt idx="19">
                  <c:v>39</c:v>
                </c:pt>
                <c:pt idx="20">
                  <c:v>30</c:v>
                </c:pt>
                <c:pt idx="21" formatCode="#,##0">
                  <c:v>34</c:v>
                </c:pt>
              </c:numCache>
            </c:numRef>
          </c:val>
          <c:smooth val="0"/>
          <c:extLst>
            <c:ext xmlns:c16="http://schemas.microsoft.com/office/drawing/2014/chart" uri="{C3380CC4-5D6E-409C-BE32-E72D297353CC}">
              <c16:uniqueId val="{0000000A-CC3C-445E-BF0A-5B46EC5D5600}"/>
            </c:ext>
          </c:extLst>
        </c:ser>
        <c:ser>
          <c:idx val="7"/>
          <c:order val="1"/>
          <c:tx>
            <c:strRef>
              <c:f>'Covid-19 - Weekly occurrences'!$B$23</c:f>
              <c:strCache>
                <c:ptCount val="1"/>
                <c:pt idx="0">
                  <c:v>55-59</c:v>
                </c:pt>
              </c:strCache>
            </c:strRef>
          </c:tx>
          <c:spPr>
            <a:ln w="28575" cap="rnd">
              <a:solidFill>
                <a:schemeClr val="accent6">
                  <a:lumMod val="50000"/>
                </a:schemeClr>
              </a:solidFill>
              <a:round/>
            </a:ln>
            <a:effectLst/>
          </c:spPr>
          <c:marker>
            <c:symbol val="none"/>
          </c:marker>
          <c:val>
            <c:numRef>
              <c:f>'Covid-19 - Weekly occurrences'!$AC$23:$AX$23</c:f>
              <c:numCache>
                <c:formatCode>General</c:formatCode>
                <c:ptCount val="22"/>
                <c:pt idx="0">
                  <c:v>11</c:v>
                </c:pt>
                <c:pt idx="1">
                  <c:v>7</c:v>
                </c:pt>
                <c:pt idx="2">
                  <c:v>5</c:v>
                </c:pt>
                <c:pt idx="3">
                  <c:v>6</c:v>
                </c:pt>
                <c:pt idx="4">
                  <c:v>6</c:v>
                </c:pt>
                <c:pt idx="5">
                  <c:v>3</c:v>
                </c:pt>
                <c:pt idx="6">
                  <c:v>4</c:v>
                </c:pt>
                <c:pt idx="7">
                  <c:v>5</c:v>
                </c:pt>
                <c:pt idx="8">
                  <c:v>2</c:v>
                </c:pt>
                <c:pt idx="9">
                  <c:v>2</c:v>
                </c:pt>
                <c:pt idx="10">
                  <c:v>1</c:v>
                </c:pt>
                <c:pt idx="11">
                  <c:v>4</c:v>
                </c:pt>
                <c:pt idx="12">
                  <c:v>9</c:v>
                </c:pt>
                <c:pt idx="13">
                  <c:v>9</c:v>
                </c:pt>
                <c:pt idx="14">
                  <c:v>11</c:v>
                </c:pt>
                <c:pt idx="15">
                  <c:v>15</c:v>
                </c:pt>
                <c:pt idx="16">
                  <c:v>34</c:v>
                </c:pt>
                <c:pt idx="17">
                  <c:v>38</c:v>
                </c:pt>
                <c:pt idx="18">
                  <c:v>46</c:v>
                </c:pt>
                <c:pt idx="19">
                  <c:v>69</c:v>
                </c:pt>
                <c:pt idx="20">
                  <c:v>68</c:v>
                </c:pt>
                <c:pt idx="21" formatCode="#,##0">
                  <c:v>60</c:v>
                </c:pt>
              </c:numCache>
            </c:numRef>
          </c:val>
          <c:smooth val="0"/>
          <c:extLst>
            <c:ext xmlns:c16="http://schemas.microsoft.com/office/drawing/2014/chart" uri="{C3380CC4-5D6E-409C-BE32-E72D297353CC}">
              <c16:uniqueId val="{00000008-CC3C-445E-BF0A-5B46EC5D5600}"/>
            </c:ext>
          </c:extLst>
        </c:ser>
        <c:ser>
          <c:idx val="6"/>
          <c:order val="2"/>
          <c:tx>
            <c:strRef>
              <c:f>'Covid-19 - Weekly occurrences'!$B$24</c:f>
              <c:strCache>
                <c:ptCount val="1"/>
                <c:pt idx="0">
                  <c:v>60-64</c:v>
                </c:pt>
              </c:strCache>
            </c:strRef>
          </c:tx>
          <c:spPr>
            <a:ln w="28575" cap="rnd">
              <a:solidFill>
                <a:schemeClr val="accent4"/>
              </a:solidFill>
              <a:round/>
            </a:ln>
            <a:effectLst/>
          </c:spPr>
          <c:marker>
            <c:symbol val="none"/>
          </c:marker>
          <c:val>
            <c:numRef>
              <c:f>'Covid-19 - Weekly occurrences'!$AC$24:$AX$24</c:f>
              <c:numCache>
                <c:formatCode>General</c:formatCode>
                <c:ptCount val="22"/>
                <c:pt idx="0">
                  <c:v>13</c:v>
                </c:pt>
                <c:pt idx="1">
                  <c:v>13</c:v>
                </c:pt>
                <c:pt idx="2">
                  <c:v>4</c:v>
                </c:pt>
                <c:pt idx="3">
                  <c:v>5</c:v>
                </c:pt>
                <c:pt idx="4">
                  <c:v>4</c:v>
                </c:pt>
                <c:pt idx="5">
                  <c:v>6</c:v>
                </c:pt>
                <c:pt idx="6">
                  <c:v>5</c:v>
                </c:pt>
                <c:pt idx="7">
                  <c:v>3</c:v>
                </c:pt>
                <c:pt idx="8">
                  <c:v>5</c:v>
                </c:pt>
                <c:pt idx="9">
                  <c:v>5</c:v>
                </c:pt>
                <c:pt idx="10">
                  <c:v>5</c:v>
                </c:pt>
                <c:pt idx="11">
                  <c:v>6</c:v>
                </c:pt>
                <c:pt idx="12">
                  <c:v>12</c:v>
                </c:pt>
                <c:pt idx="13">
                  <c:v>13</c:v>
                </c:pt>
                <c:pt idx="14">
                  <c:v>25</c:v>
                </c:pt>
                <c:pt idx="15">
                  <c:v>32</c:v>
                </c:pt>
                <c:pt idx="16">
                  <c:v>45</c:v>
                </c:pt>
                <c:pt idx="17">
                  <c:v>68</c:v>
                </c:pt>
                <c:pt idx="18">
                  <c:v>81</c:v>
                </c:pt>
                <c:pt idx="19">
                  <c:v>108</c:v>
                </c:pt>
                <c:pt idx="20">
                  <c:v>92</c:v>
                </c:pt>
                <c:pt idx="21" formatCode="#,##0">
                  <c:v>97</c:v>
                </c:pt>
              </c:numCache>
            </c:numRef>
          </c:val>
          <c:smooth val="0"/>
          <c:extLst>
            <c:ext xmlns:c16="http://schemas.microsoft.com/office/drawing/2014/chart" uri="{C3380CC4-5D6E-409C-BE32-E72D297353CC}">
              <c16:uniqueId val="{00000007-CC3C-445E-BF0A-5B46EC5D5600}"/>
            </c:ext>
          </c:extLst>
        </c:ser>
        <c:ser>
          <c:idx val="5"/>
          <c:order val="3"/>
          <c:tx>
            <c:strRef>
              <c:f>'Covid-19 - Weekly occurrences'!$B$25</c:f>
              <c:strCache>
                <c:ptCount val="1"/>
                <c:pt idx="0">
                  <c:v>65-69</c:v>
                </c:pt>
              </c:strCache>
            </c:strRef>
          </c:tx>
          <c:spPr>
            <a:ln w="28575" cap="rnd">
              <a:solidFill>
                <a:schemeClr val="accent4">
                  <a:lumMod val="75000"/>
                </a:schemeClr>
              </a:solidFill>
              <a:round/>
            </a:ln>
            <a:effectLst/>
          </c:spPr>
          <c:marker>
            <c:symbol val="none"/>
          </c:marker>
          <c:val>
            <c:numRef>
              <c:f>'Covid-19 - Weekly occurrences'!$AC$25:$AX$25</c:f>
              <c:numCache>
                <c:formatCode>General</c:formatCode>
                <c:ptCount val="22"/>
                <c:pt idx="0">
                  <c:v>17</c:v>
                </c:pt>
                <c:pt idx="1">
                  <c:v>15</c:v>
                </c:pt>
                <c:pt idx="2">
                  <c:v>12</c:v>
                </c:pt>
                <c:pt idx="3">
                  <c:v>15</c:v>
                </c:pt>
                <c:pt idx="4">
                  <c:v>12</c:v>
                </c:pt>
                <c:pt idx="5">
                  <c:v>11</c:v>
                </c:pt>
                <c:pt idx="6">
                  <c:v>10</c:v>
                </c:pt>
                <c:pt idx="7">
                  <c:v>6</c:v>
                </c:pt>
                <c:pt idx="8">
                  <c:v>7</c:v>
                </c:pt>
                <c:pt idx="9">
                  <c:v>4</c:v>
                </c:pt>
                <c:pt idx="10">
                  <c:v>7</c:v>
                </c:pt>
                <c:pt idx="11">
                  <c:v>11</c:v>
                </c:pt>
                <c:pt idx="12">
                  <c:v>17</c:v>
                </c:pt>
                <c:pt idx="13">
                  <c:v>22</c:v>
                </c:pt>
                <c:pt idx="14">
                  <c:v>32</c:v>
                </c:pt>
                <c:pt idx="15">
                  <c:v>52</c:v>
                </c:pt>
                <c:pt idx="16">
                  <c:v>91</c:v>
                </c:pt>
                <c:pt idx="17">
                  <c:v>91</c:v>
                </c:pt>
                <c:pt idx="18">
                  <c:v>139</c:v>
                </c:pt>
                <c:pt idx="19">
                  <c:v>156</c:v>
                </c:pt>
                <c:pt idx="20">
                  <c:v>156</c:v>
                </c:pt>
                <c:pt idx="21" formatCode="#,##0">
                  <c:v>143</c:v>
                </c:pt>
              </c:numCache>
            </c:numRef>
          </c:val>
          <c:smooth val="0"/>
          <c:extLst>
            <c:ext xmlns:c16="http://schemas.microsoft.com/office/drawing/2014/chart" uri="{C3380CC4-5D6E-409C-BE32-E72D297353CC}">
              <c16:uniqueId val="{00000006-CC3C-445E-BF0A-5B46EC5D5600}"/>
            </c:ext>
          </c:extLst>
        </c:ser>
        <c:ser>
          <c:idx val="0"/>
          <c:order val="4"/>
          <c:tx>
            <c:strRef>
              <c:f>'Covid-19 - Weekly occurrences'!$B$26</c:f>
              <c:strCache>
                <c:ptCount val="1"/>
                <c:pt idx="0">
                  <c:v>70-74</c:v>
                </c:pt>
              </c:strCache>
            </c:strRef>
          </c:tx>
          <c:spPr>
            <a:ln w="28575" cap="rnd">
              <a:solidFill>
                <a:schemeClr val="accent2"/>
              </a:solidFill>
              <a:round/>
            </a:ln>
            <a:effectLst/>
          </c:spPr>
          <c:marker>
            <c:symbol val="none"/>
          </c:marker>
          <c:cat>
            <c:numRef>
              <c:f>'Covid-19 - Weekly occurrences'!$AC$4:$AX$4</c:f>
              <c:numCache>
                <c:formatCode>General_)</c:formatCod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44</c:v>
                </c:pt>
                <c:pt idx="18">
                  <c:v>45</c:v>
                </c:pt>
                <c:pt idx="19">
                  <c:v>46</c:v>
                </c:pt>
                <c:pt idx="20">
                  <c:v>47</c:v>
                </c:pt>
                <c:pt idx="21">
                  <c:v>48</c:v>
                </c:pt>
              </c:numCache>
            </c:numRef>
          </c:cat>
          <c:val>
            <c:numRef>
              <c:f>'Covid-19 - Weekly occurrences'!$AC$26:$AX$26</c:f>
              <c:numCache>
                <c:formatCode>General</c:formatCode>
                <c:ptCount val="22"/>
                <c:pt idx="0">
                  <c:v>37</c:v>
                </c:pt>
                <c:pt idx="1">
                  <c:v>34</c:v>
                </c:pt>
                <c:pt idx="2">
                  <c:v>32</c:v>
                </c:pt>
                <c:pt idx="3">
                  <c:v>15</c:v>
                </c:pt>
                <c:pt idx="4">
                  <c:v>14</c:v>
                </c:pt>
                <c:pt idx="5">
                  <c:v>14</c:v>
                </c:pt>
                <c:pt idx="6">
                  <c:v>10</c:v>
                </c:pt>
                <c:pt idx="7">
                  <c:v>5</c:v>
                </c:pt>
                <c:pt idx="8">
                  <c:v>6</c:v>
                </c:pt>
                <c:pt idx="9">
                  <c:v>9</c:v>
                </c:pt>
                <c:pt idx="10">
                  <c:v>10</c:v>
                </c:pt>
                <c:pt idx="11">
                  <c:v>13</c:v>
                </c:pt>
                <c:pt idx="12">
                  <c:v>27</c:v>
                </c:pt>
                <c:pt idx="13">
                  <c:v>52</c:v>
                </c:pt>
                <c:pt idx="14">
                  <c:v>53</c:v>
                </c:pt>
                <c:pt idx="15">
                  <c:v>89</c:v>
                </c:pt>
                <c:pt idx="16">
                  <c:v>140</c:v>
                </c:pt>
                <c:pt idx="17">
                  <c:v>168</c:v>
                </c:pt>
                <c:pt idx="18">
                  <c:v>220</c:v>
                </c:pt>
                <c:pt idx="19">
                  <c:v>277</c:v>
                </c:pt>
                <c:pt idx="20">
                  <c:v>272</c:v>
                </c:pt>
                <c:pt idx="21" formatCode="#,##0">
                  <c:v>286</c:v>
                </c:pt>
              </c:numCache>
            </c:numRef>
          </c:val>
          <c:smooth val="0"/>
          <c:extLst>
            <c:ext xmlns:c16="http://schemas.microsoft.com/office/drawing/2014/chart" uri="{C3380CC4-5D6E-409C-BE32-E72D297353CC}">
              <c16:uniqueId val="{00000000-CC3C-445E-BF0A-5B46EC5D5600}"/>
            </c:ext>
          </c:extLst>
        </c:ser>
        <c:ser>
          <c:idx val="1"/>
          <c:order val="5"/>
          <c:tx>
            <c:strRef>
              <c:f>'Covid-19 - Weekly occurrences'!$B$27</c:f>
              <c:strCache>
                <c:ptCount val="1"/>
                <c:pt idx="0">
                  <c:v>75-79</c:v>
                </c:pt>
              </c:strCache>
            </c:strRef>
          </c:tx>
          <c:spPr>
            <a:ln w="28575" cap="rnd">
              <a:solidFill>
                <a:schemeClr val="accent2">
                  <a:lumMod val="50000"/>
                </a:schemeClr>
              </a:solidFill>
              <a:round/>
            </a:ln>
            <a:effectLst/>
          </c:spPr>
          <c:marker>
            <c:symbol val="none"/>
          </c:marker>
          <c:cat>
            <c:numRef>
              <c:f>'Covid-19 - Weekly occurrences'!$AC$4:$AX$4</c:f>
              <c:numCache>
                <c:formatCode>General_)</c:formatCod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44</c:v>
                </c:pt>
                <c:pt idx="18">
                  <c:v>45</c:v>
                </c:pt>
                <c:pt idx="19">
                  <c:v>46</c:v>
                </c:pt>
                <c:pt idx="20">
                  <c:v>47</c:v>
                </c:pt>
                <c:pt idx="21">
                  <c:v>48</c:v>
                </c:pt>
              </c:numCache>
            </c:numRef>
          </c:cat>
          <c:val>
            <c:numRef>
              <c:f>'Covid-19 - Weekly occurrences'!$AC$27:$AX$27</c:f>
              <c:numCache>
                <c:formatCode>General</c:formatCode>
                <c:ptCount val="22"/>
                <c:pt idx="0">
                  <c:v>57</c:v>
                </c:pt>
                <c:pt idx="1">
                  <c:v>39</c:v>
                </c:pt>
                <c:pt idx="2">
                  <c:v>33</c:v>
                </c:pt>
                <c:pt idx="3">
                  <c:v>27</c:v>
                </c:pt>
                <c:pt idx="4">
                  <c:v>23</c:v>
                </c:pt>
                <c:pt idx="5">
                  <c:v>15</c:v>
                </c:pt>
                <c:pt idx="6">
                  <c:v>25</c:v>
                </c:pt>
                <c:pt idx="7">
                  <c:v>14</c:v>
                </c:pt>
                <c:pt idx="8">
                  <c:v>9</c:v>
                </c:pt>
                <c:pt idx="9">
                  <c:v>11</c:v>
                </c:pt>
                <c:pt idx="10">
                  <c:v>19</c:v>
                </c:pt>
                <c:pt idx="11">
                  <c:v>22</c:v>
                </c:pt>
                <c:pt idx="12">
                  <c:v>30</c:v>
                </c:pt>
                <c:pt idx="13">
                  <c:v>59</c:v>
                </c:pt>
                <c:pt idx="14">
                  <c:v>87</c:v>
                </c:pt>
                <c:pt idx="15">
                  <c:v>117</c:v>
                </c:pt>
                <c:pt idx="16">
                  <c:v>216</c:v>
                </c:pt>
                <c:pt idx="17">
                  <c:v>259</c:v>
                </c:pt>
                <c:pt idx="18">
                  <c:v>311</c:v>
                </c:pt>
                <c:pt idx="19">
                  <c:v>361</c:v>
                </c:pt>
                <c:pt idx="20">
                  <c:v>428</c:v>
                </c:pt>
                <c:pt idx="21" formatCode="#,##0">
                  <c:v>391</c:v>
                </c:pt>
              </c:numCache>
            </c:numRef>
          </c:val>
          <c:smooth val="0"/>
          <c:extLst>
            <c:ext xmlns:c16="http://schemas.microsoft.com/office/drawing/2014/chart" uri="{C3380CC4-5D6E-409C-BE32-E72D297353CC}">
              <c16:uniqueId val="{00000001-CC3C-445E-BF0A-5B46EC5D5600}"/>
            </c:ext>
          </c:extLst>
        </c:ser>
        <c:ser>
          <c:idx val="2"/>
          <c:order val="6"/>
          <c:tx>
            <c:strRef>
              <c:f>'Covid-19 - Weekly occurrences'!$B$28</c:f>
              <c:strCache>
                <c:ptCount val="1"/>
                <c:pt idx="0">
                  <c:v>80-84</c:v>
                </c:pt>
              </c:strCache>
            </c:strRef>
          </c:tx>
          <c:spPr>
            <a:ln w="28575" cap="rnd">
              <a:solidFill>
                <a:srgbClr val="FF0000"/>
              </a:solidFill>
              <a:round/>
            </a:ln>
            <a:effectLst/>
          </c:spPr>
          <c:marker>
            <c:symbol val="none"/>
          </c:marker>
          <c:cat>
            <c:numRef>
              <c:f>'Covid-19 - Weekly occurrences'!$AC$4:$AX$4</c:f>
              <c:numCache>
                <c:formatCode>General_)</c:formatCod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44</c:v>
                </c:pt>
                <c:pt idx="18">
                  <c:v>45</c:v>
                </c:pt>
                <c:pt idx="19">
                  <c:v>46</c:v>
                </c:pt>
                <c:pt idx="20">
                  <c:v>47</c:v>
                </c:pt>
                <c:pt idx="21">
                  <c:v>48</c:v>
                </c:pt>
              </c:numCache>
            </c:numRef>
          </c:cat>
          <c:val>
            <c:numRef>
              <c:f>'Covid-19 - Weekly occurrences'!$AC$28:$AX$28</c:f>
              <c:numCache>
                <c:formatCode>General</c:formatCode>
                <c:ptCount val="22"/>
                <c:pt idx="0">
                  <c:v>84</c:v>
                </c:pt>
                <c:pt idx="1">
                  <c:v>63</c:v>
                </c:pt>
                <c:pt idx="2">
                  <c:v>41</c:v>
                </c:pt>
                <c:pt idx="3">
                  <c:v>34</c:v>
                </c:pt>
                <c:pt idx="4">
                  <c:v>35</c:v>
                </c:pt>
                <c:pt idx="5">
                  <c:v>24</c:v>
                </c:pt>
                <c:pt idx="6">
                  <c:v>29</c:v>
                </c:pt>
                <c:pt idx="7">
                  <c:v>24</c:v>
                </c:pt>
                <c:pt idx="8">
                  <c:v>18</c:v>
                </c:pt>
                <c:pt idx="9">
                  <c:v>11</c:v>
                </c:pt>
                <c:pt idx="10">
                  <c:v>15</c:v>
                </c:pt>
                <c:pt idx="11">
                  <c:v>33</c:v>
                </c:pt>
                <c:pt idx="12">
                  <c:v>43</c:v>
                </c:pt>
                <c:pt idx="13">
                  <c:v>78</c:v>
                </c:pt>
                <c:pt idx="14">
                  <c:v>104</c:v>
                </c:pt>
                <c:pt idx="15">
                  <c:v>152</c:v>
                </c:pt>
                <c:pt idx="16">
                  <c:v>238</c:v>
                </c:pt>
                <c:pt idx="17">
                  <c:v>338</c:v>
                </c:pt>
                <c:pt idx="18">
                  <c:v>462</c:v>
                </c:pt>
                <c:pt idx="19">
                  <c:v>504</c:v>
                </c:pt>
                <c:pt idx="20">
                  <c:v>546</c:v>
                </c:pt>
                <c:pt idx="21" formatCode="#,##0">
                  <c:v>497</c:v>
                </c:pt>
              </c:numCache>
            </c:numRef>
          </c:val>
          <c:smooth val="0"/>
          <c:extLst>
            <c:ext xmlns:c16="http://schemas.microsoft.com/office/drawing/2014/chart" uri="{C3380CC4-5D6E-409C-BE32-E72D297353CC}">
              <c16:uniqueId val="{00000002-CC3C-445E-BF0A-5B46EC5D5600}"/>
            </c:ext>
          </c:extLst>
        </c:ser>
        <c:ser>
          <c:idx val="3"/>
          <c:order val="7"/>
          <c:tx>
            <c:strRef>
              <c:f>'Covid-19 - Weekly occurrences'!$B$29</c:f>
              <c:strCache>
                <c:ptCount val="1"/>
                <c:pt idx="0">
                  <c:v>85-89</c:v>
                </c:pt>
              </c:strCache>
            </c:strRef>
          </c:tx>
          <c:spPr>
            <a:ln w="28575" cap="rnd">
              <a:solidFill>
                <a:srgbClr val="C00000"/>
              </a:solidFill>
              <a:round/>
            </a:ln>
            <a:effectLst/>
          </c:spPr>
          <c:marker>
            <c:symbol val="none"/>
          </c:marker>
          <c:cat>
            <c:numRef>
              <c:f>'Covid-19 - Weekly occurrences'!$AC$4:$AX$4</c:f>
              <c:numCache>
                <c:formatCode>General_)</c:formatCod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44</c:v>
                </c:pt>
                <c:pt idx="18">
                  <c:v>45</c:v>
                </c:pt>
                <c:pt idx="19">
                  <c:v>46</c:v>
                </c:pt>
                <c:pt idx="20">
                  <c:v>47</c:v>
                </c:pt>
                <c:pt idx="21">
                  <c:v>48</c:v>
                </c:pt>
              </c:numCache>
            </c:numRef>
          </c:cat>
          <c:val>
            <c:numRef>
              <c:f>'Covid-19 - Weekly occurrences'!$AC$29:$AX$29</c:f>
              <c:numCache>
                <c:formatCode>General</c:formatCode>
                <c:ptCount val="22"/>
                <c:pt idx="0">
                  <c:v>91</c:v>
                </c:pt>
                <c:pt idx="1">
                  <c:v>64</c:v>
                </c:pt>
                <c:pt idx="2">
                  <c:v>43</c:v>
                </c:pt>
                <c:pt idx="3">
                  <c:v>47</c:v>
                </c:pt>
                <c:pt idx="4">
                  <c:v>27</c:v>
                </c:pt>
                <c:pt idx="5">
                  <c:v>23</c:v>
                </c:pt>
                <c:pt idx="6">
                  <c:v>31</c:v>
                </c:pt>
                <c:pt idx="7">
                  <c:v>22</c:v>
                </c:pt>
                <c:pt idx="8">
                  <c:v>17</c:v>
                </c:pt>
                <c:pt idx="9">
                  <c:v>14</c:v>
                </c:pt>
                <c:pt idx="10">
                  <c:v>18</c:v>
                </c:pt>
                <c:pt idx="11">
                  <c:v>46</c:v>
                </c:pt>
                <c:pt idx="12">
                  <c:v>42</c:v>
                </c:pt>
                <c:pt idx="13">
                  <c:v>65</c:v>
                </c:pt>
                <c:pt idx="14">
                  <c:v>95</c:v>
                </c:pt>
                <c:pt idx="15">
                  <c:v>139</c:v>
                </c:pt>
                <c:pt idx="16">
                  <c:v>249</c:v>
                </c:pt>
                <c:pt idx="17">
                  <c:v>338</c:v>
                </c:pt>
                <c:pt idx="18">
                  <c:v>415</c:v>
                </c:pt>
                <c:pt idx="19">
                  <c:v>534</c:v>
                </c:pt>
                <c:pt idx="20">
                  <c:v>585</c:v>
                </c:pt>
                <c:pt idx="21" formatCode="#,##0">
                  <c:v>562</c:v>
                </c:pt>
              </c:numCache>
            </c:numRef>
          </c:val>
          <c:smooth val="0"/>
          <c:extLst>
            <c:ext xmlns:c16="http://schemas.microsoft.com/office/drawing/2014/chart" uri="{C3380CC4-5D6E-409C-BE32-E72D297353CC}">
              <c16:uniqueId val="{00000003-CC3C-445E-BF0A-5B46EC5D5600}"/>
            </c:ext>
          </c:extLst>
        </c:ser>
        <c:ser>
          <c:idx val="4"/>
          <c:order val="8"/>
          <c:tx>
            <c:strRef>
              <c:f>'Covid-19 - Weekly occurrences'!$B$30</c:f>
              <c:strCache>
                <c:ptCount val="1"/>
                <c:pt idx="0">
                  <c:v>90+</c:v>
                </c:pt>
              </c:strCache>
            </c:strRef>
          </c:tx>
          <c:spPr>
            <a:ln w="28575" cap="rnd">
              <a:solidFill>
                <a:schemeClr val="tx1"/>
              </a:solidFill>
              <a:round/>
            </a:ln>
            <a:effectLst/>
          </c:spPr>
          <c:marker>
            <c:symbol val="none"/>
          </c:marker>
          <c:cat>
            <c:numRef>
              <c:f>'Covid-19 - Weekly occurrences'!$AC$4:$AX$4</c:f>
              <c:numCache>
                <c:formatCode>General_)</c:formatCode>
                <c:ptCount val="22"/>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44</c:v>
                </c:pt>
                <c:pt idx="18">
                  <c:v>45</c:v>
                </c:pt>
                <c:pt idx="19">
                  <c:v>46</c:v>
                </c:pt>
                <c:pt idx="20">
                  <c:v>47</c:v>
                </c:pt>
                <c:pt idx="21">
                  <c:v>48</c:v>
                </c:pt>
              </c:numCache>
            </c:numRef>
          </c:cat>
          <c:val>
            <c:numRef>
              <c:f>'Covid-19 - Weekly occurrences'!$AC$30:$AX$30</c:f>
              <c:numCache>
                <c:formatCode>General</c:formatCode>
                <c:ptCount val="22"/>
                <c:pt idx="0">
                  <c:v>100</c:v>
                </c:pt>
                <c:pt idx="1">
                  <c:v>88</c:v>
                </c:pt>
                <c:pt idx="2">
                  <c:v>51</c:v>
                </c:pt>
                <c:pt idx="3">
                  <c:v>39</c:v>
                </c:pt>
                <c:pt idx="4">
                  <c:v>36</c:v>
                </c:pt>
                <c:pt idx="5">
                  <c:v>33</c:v>
                </c:pt>
                <c:pt idx="6">
                  <c:v>26</c:v>
                </c:pt>
                <c:pt idx="7">
                  <c:v>12</c:v>
                </c:pt>
                <c:pt idx="8">
                  <c:v>19</c:v>
                </c:pt>
                <c:pt idx="9">
                  <c:v>15</c:v>
                </c:pt>
                <c:pt idx="10">
                  <c:v>19</c:v>
                </c:pt>
                <c:pt idx="11">
                  <c:v>27</c:v>
                </c:pt>
                <c:pt idx="12">
                  <c:v>54</c:v>
                </c:pt>
                <c:pt idx="13">
                  <c:v>67</c:v>
                </c:pt>
                <c:pt idx="14">
                  <c:v>99</c:v>
                </c:pt>
                <c:pt idx="15">
                  <c:v>151</c:v>
                </c:pt>
                <c:pt idx="16">
                  <c:v>217</c:v>
                </c:pt>
                <c:pt idx="17">
                  <c:v>330</c:v>
                </c:pt>
                <c:pt idx="18">
                  <c:v>443</c:v>
                </c:pt>
                <c:pt idx="19">
                  <c:v>496</c:v>
                </c:pt>
                <c:pt idx="20">
                  <c:v>597</c:v>
                </c:pt>
                <c:pt idx="21" formatCode="#,##0">
                  <c:v>601</c:v>
                </c:pt>
              </c:numCache>
            </c:numRef>
          </c:val>
          <c:smooth val="0"/>
          <c:extLst>
            <c:ext xmlns:c16="http://schemas.microsoft.com/office/drawing/2014/chart" uri="{C3380CC4-5D6E-409C-BE32-E72D297353CC}">
              <c16:uniqueId val="{00000004-CC3C-445E-BF0A-5B46EC5D5600}"/>
            </c:ext>
          </c:extLst>
        </c:ser>
        <c:dLbls>
          <c:showLegendKey val="0"/>
          <c:showVal val="0"/>
          <c:showCatName val="0"/>
          <c:showSerName val="0"/>
          <c:showPercent val="0"/>
          <c:showBubbleSize val="0"/>
        </c:dLbls>
        <c:smooth val="0"/>
        <c:axId val="417446448"/>
        <c:axId val="417439888"/>
      </c:lineChart>
      <c:catAx>
        <c:axId val="417446448"/>
        <c:scaling>
          <c:orientation val="minMax"/>
        </c:scaling>
        <c:delete val="0"/>
        <c:axPos val="b"/>
        <c:numFmt formatCode="General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439888"/>
        <c:crosses val="autoZero"/>
        <c:auto val="1"/>
        <c:lblAlgn val="ctr"/>
        <c:lblOffset val="100"/>
        <c:noMultiLvlLbl val="0"/>
      </c:catAx>
      <c:valAx>
        <c:axId val="41743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446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 Mortality'!$A$22</c:f>
          <c:strCache>
            <c:ptCount val="1"/>
            <c:pt idx="0">
              <c:v>Percentage of population who died from COVID-19 in England and Wales
Weekly deaths registered up to 27 Nov 2020 using ONS data
Used ONS population estimates from mid-2019</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 Mortality'!$D$1</c:f>
              <c:strCache>
                <c:ptCount val="1"/>
                <c:pt idx="0">
                  <c:v>% of population who have died from COVID-19</c:v>
                </c:pt>
              </c:strCache>
            </c:strRef>
          </c:tx>
          <c:spPr>
            <a:ln w="28575" cap="rnd">
              <a:solidFill>
                <a:schemeClr val="accent1"/>
              </a:solidFill>
              <a:round/>
            </a:ln>
            <a:effectLst/>
          </c:spPr>
          <c:marker>
            <c:symbol val="none"/>
          </c:marker>
          <c:cat>
            <c:strRef>
              <c:f>'% Mortality'!$A$6:$A$20</c:f>
              <c:strCache>
                <c:ptCount val="15"/>
                <c:pt idx="0">
                  <c:v>20-24</c:v>
                </c:pt>
                <c:pt idx="1">
                  <c:v>25-29</c:v>
                </c:pt>
                <c:pt idx="2">
                  <c:v>30-34</c:v>
                </c:pt>
                <c:pt idx="3">
                  <c:v>35-39</c:v>
                </c:pt>
                <c:pt idx="4">
                  <c:v>40-44</c:v>
                </c:pt>
                <c:pt idx="5">
                  <c:v>45-49</c:v>
                </c:pt>
                <c:pt idx="6">
                  <c:v>50-54</c:v>
                </c:pt>
                <c:pt idx="7">
                  <c:v>55-59</c:v>
                </c:pt>
                <c:pt idx="8">
                  <c:v>60-64</c:v>
                </c:pt>
                <c:pt idx="9">
                  <c:v>65-69</c:v>
                </c:pt>
                <c:pt idx="10">
                  <c:v>70-74</c:v>
                </c:pt>
                <c:pt idx="11">
                  <c:v>75-79</c:v>
                </c:pt>
                <c:pt idx="12">
                  <c:v>80-84</c:v>
                </c:pt>
                <c:pt idx="13">
                  <c:v>85-89</c:v>
                </c:pt>
                <c:pt idx="14">
                  <c:v>90+</c:v>
                </c:pt>
              </c:strCache>
            </c:strRef>
          </c:cat>
          <c:val>
            <c:numRef>
              <c:f>'% Mortality'!$D$6:$D$20</c:f>
              <c:numCache>
                <c:formatCode>0.00%</c:formatCode>
                <c:ptCount val="15"/>
                <c:pt idx="0">
                  <c:v>8.9424472226249338E-6</c:v>
                </c:pt>
                <c:pt idx="1">
                  <c:v>1.4465034395607218E-5</c:v>
                </c:pt>
                <c:pt idx="2">
                  <c:v>2.7493758916725903E-5</c:v>
                </c:pt>
                <c:pt idx="3">
                  <c:v>4.414884848064162E-5</c:v>
                </c:pt>
                <c:pt idx="4">
                  <c:v>9.0405493752115392E-5</c:v>
                </c:pt>
                <c:pt idx="5">
                  <c:v>1.5428298769516543E-4</c:v>
                </c:pt>
                <c:pt idx="6">
                  <c:v>2.6720343144439322E-4</c:v>
                </c:pt>
                <c:pt idx="7">
                  <c:v>4.8455157503695219E-4</c:v>
                </c:pt>
                <c:pt idx="8">
                  <c:v>8.2761216792629139E-4</c:v>
                </c:pt>
                <c:pt idx="9">
                  <c:v>1.2944453657445982E-3</c:v>
                </c:pt>
                <c:pt idx="10">
                  <c:v>2.1763583734534979E-3</c:v>
                </c:pt>
                <c:pt idx="11">
                  <c:v>4.498732993110907E-3</c:v>
                </c:pt>
                <c:pt idx="12">
                  <c:v>8.5187640306939611E-3</c:v>
                </c:pt>
                <c:pt idx="13">
                  <c:v>1.4830944159304926E-2</c:v>
                </c:pt>
                <c:pt idx="14">
                  <c:v>2.6530288121886347E-2</c:v>
                </c:pt>
              </c:numCache>
            </c:numRef>
          </c:val>
          <c:smooth val="0"/>
          <c:extLst>
            <c:ext xmlns:c16="http://schemas.microsoft.com/office/drawing/2014/chart" uri="{C3380CC4-5D6E-409C-BE32-E72D297353CC}">
              <c16:uniqueId val="{00000000-5A20-48B9-8864-40BAE5D23EA4}"/>
            </c:ext>
          </c:extLst>
        </c:ser>
        <c:dLbls>
          <c:showLegendKey val="0"/>
          <c:showVal val="0"/>
          <c:showCatName val="0"/>
          <c:showSerName val="0"/>
          <c:showPercent val="0"/>
          <c:showBubbleSize val="0"/>
        </c:dLbls>
        <c:smooth val="0"/>
        <c:axId val="441969656"/>
        <c:axId val="441973592"/>
      </c:lineChart>
      <c:catAx>
        <c:axId val="441969656"/>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GB" sz="1050"/>
                  <a:t>Age Group</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73592"/>
        <c:crosses val="autoZero"/>
        <c:auto val="1"/>
        <c:lblAlgn val="ctr"/>
        <c:lblOffset val="100"/>
        <c:noMultiLvlLbl val="0"/>
      </c:catAx>
      <c:valAx>
        <c:axId val="441973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GB" sz="1050"/>
                  <a:t>% of age group who have died from COVID-19</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696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 Mortality'!$A$22</c:f>
          <c:strCache>
            <c:ptCount val="1"/>
            <c:pt idx="0">
              <c:v>Percentage of population who died from COVID-19 in England and Wales
Weekly deaths registered up to 27 Nov 2020 using ONS data
Used ONS population estimates from mid-2019</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 Mortality'!$D$1</c:f>
              <c:strCache>
                <c:ptCount val="1"/>
                <c:pt idx="0">
                  <c:v>% of population who have died from COVID-19</c:v>
                </c:pt>
              </c:strCache>
            </c:strRef>
          </c:tx>
          <c:spPr>
            <a:ln w="28575" cap="rnd">
              <a:solidFill>
                <a:schemeClr val="accent1"/>
              </a:solidFill>
              <a:round/>
            </a:ln>
            <a:effectLst/>
          </c:spPr>
          <c:marker>
            <c:symbol val="none"/>
          </c:marker>
          <c:trendline>
            <c:name>Trend (exponential)</c:name>
            <c:spPr>
              <a:ln w="19050" cap="rnd">
                <a:solidFill>
                  <a:schemeClr val="accent1"/>
                </a:solidFill>
                <a:prstDash val="sysDash"/>
              </a:ln>
              <a:effectLst/>
            </c:spPr>
            <c:trendlineType val="exp"/>
            <c:dispRSqr val="0"/>
            <c:dispEq val="0"/>
          </c:trendline>
          <c:cat>
            <c:strRef>
              <c:f>'% Mortality'!$A$6:$A$20</c:f>
              <c:strCache>
                <c:ptCount val="15"/>
                <c:pt idx="0">
                  <c:v>20-24</c:v>
                </c:pt>
                <c:pt idx="1">
                  <c:v>25-29</c:v>
                </c:pt>
                <c:pt idx="2">
                  <c:v>30-34</c:v>
                </c:pt>
                <c:pt idx="3">
                  <c:v>35-39</c:v>
                </c:pt>
                <c:pt idx="4">
                  <c:v>40-44</c:v>
                </c:pt>
                <c:pt idx="5">
                  <c:v>45-49</c:v>
                </c:pt>
                <c:pt idx="6">
                  <c:v>50-54</c:v>
                </c:pt>
                <c:pt idx="7">
                  <c:v>55-59</c:v>
                </c:pt>
                <c:pt idx="8">
                  <c:v>60-64</c:v>
                </c:pt>
                <c:pt idx="9">
                  <c:v>65-69</c:v>
                </c:pt>
                <c:pt idx="10">
                  <c:v>70-74</c:v>
                </c:pt>
                <c:pt idx="11">
                  <c:v>75-79</c:v>
                </c:pt>
                <c:pt idx="12">
                  <c:v>80-84</c:v>
                </c:pt>
                <c:pt idx="13">
                  <c:v>85-89</c:v>
                </c:pt>
                <c:pt idx="14">
                  <c:v>90+</c:v>
                </c:pt>
              </c:strCache>
            </c:strRef>
          </c:cat>
          <c:val>
            <c:numRef>
              <c:f>'% Mortality'!$D$6:$D$20</c:f>
              <c:numCache>
                <c:formatCode>0.00%</c:formatCode>
                <c:ptCount val="15"/>
                <c:pt idx="0">
                  <c:v>8.9424472226249338E-6</c:v>
                </c:pt>
                <c:pt idx="1">
                  <c:v>1.4465034395607218E-5</c:v>
                </c:pt>
                <c:pt idx="2">
                  <c:v>2.7493758916725903E-5</c:v>
                </c:pt>
                <c:pt idx="3">
                  <c:v>4.414884848064162E-5</c:v>
                </c:pt>
                <c:pt idx="4">
                  <c:v>9.0405493752115392E-5</c:v>
                </c:pt>
                <c:pt idx="5">
                  <c:v>1.5428298769516543E-4</c:v>
                </c:pt>
                <c:pt idx="6">
                  <c:v>2.6720343144439322E-4</c:v>
                </c:pt>
                <c:pt idx="7">
                  <c:v>4.8455157503695219E-4</c:v>
                </c:pt>
                <c:pt idx="8">
                  <c:v>8.2761216792629139E-4</c:v>
                </c:pt>
                <c:pt idx="9">
                  <c:v>1.2944453657445982E-3</c:v>
                </c:pt>
                <c:pt idx="10">
                  <c:v>2.1763583734534979E-3</c:v>
                </c:pt>
                <c:pt idx="11">
                  <c:v>4.498732993110907E-3</c:v>
                </c:pt>
                <c:pt idx="12">
                  <c:v>8.5187640306939611E-3</c:v>
                </c:pt>
                <c:pt idx="13">
                  <c:v>1.4830944159304926E-2</c:v>
                </c:pt>
                <c:pt idx="14">
                  <c:v>2.6530288121886347E-2</c:v>
                </c:pt>
              </c:numCache>
            </c:numRef>
          </c:val>
          <c:smooth val="0"/>
          <c:extLst>
            <c:ext xmlns:c16="http://schemas.microsoft.com/office/drawing/2014/chart" uri="{C3380CC4-5D6E-409C-BE32-E72D297353CC}">
              <c16:uniqueId val="{00000001-5D2A-4B57-838B-38CB5ED8906C}"/>
            </c:ext>
          </c:extLst>
        </c:ser>
        <c:dLbls>
          <c:showLegendKey val="0"/>
          <c:showVal val="0"/>
          <c:showCatName val="0"/>
          <c:showSerName val="0"/>
          <c:showPercent val="0"/>
          <c:showBubbleSize val="0"/>
        </c:dLbls>
        <c:smooth val="0"/>
        <c:axId val="441969656"/>
        <c:axId val="441973592"/>
      </c:lineChart>
      <c:catAx>
        <c:axId val="441969656"/>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GB" sz="1050"/>
                  <a:t>Age Group</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73592"/>
        <c:crosses val="autoZero"/>
        <c:auto val="1"/>
        <c:lblAlgn val="ctr"/>
        <c:lblOffset val="100"/>
        <c:noMultiLvlLbl val="0"/>
      </c:catAx>
      <c:valAx>
        <c:axId val="441973592"/>
        <c:scaling>
          <c:logBase val="10"/>
          <c:orientation val="minMax"/>
          <c:max val="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GB" sz="1050"/>
                  <a:t>% of age group who died from COVID-19 (log scale)</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696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CAC12B9F-6D2F-4CA1-9238-8B33B9313E8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552449</xdr:colOff>
      <xdr:row>22</xdr:row>
      <xdr:rowOff>85724</xdr:rowOff>
    </xdr:to>
    <xdr:graphicFrame macro="">
      <xdr:nvGraphicFramePr>
        <xdr:cNvPr id="2" name="Chart 1">
          <a:extLst>
            <a:ext uri="{FF2B5EF4-FFF2-40B4-BE49-F238E27FC236}">
              <a16:creationId xmlns:a16="http://schemas.microsoft.com/office/drawing/2014/main" id="{88F79CCC-E015-4502-9F24-66866B910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0</xdr:row>
      <xdr:rowOff>0</xdr:rowOff>
    </xdr:from>
    <xdr:to>
      <xdr:col>20</xdr:col>
      <xdr:colOff>414338</xdr:colOff>
      <xdr:row>17</xdr:row>
      <xdr:rowOff>42863</xdr:rowOff>
    </xdr:to>
    <xdr:graphicFrame macro="">
      <xdr:nvGraphicFramePr>
        <xdr:cNvPr id="3" name="Chart 2">
          <a:extLst>
            <a:ext uri="{FF2B5EF4-FFF2-40B4-BE49-F238E27FC236}">
              <a16:creationId xmlns:a16="http://schemas.microsoft.com/office/drawing/2014/main" id="{52A37B78-533D-4E98-B762-2AE807E18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0</xdr:rowOff>
    </xdr:from>
    <xdr:to>
      <xdr:col>11</xdr:col>
      <xdr:colOff>438151</xdr:colOff>
      <xdr:row>46</xdr:row>
      <xdr:rowOff>19050</xdr:rowOff>
    </xdr:to>
    <xdr:graphicFrame macro="">
      <xdr:nvGraphicFramePr>
        <xdr:cNvPr id="4" name="Chart 3">
          <a:extLst>
            <a:ext uri="{FF2B5EF4-FFF2-40B4-BE49-F238E27FC236}">
              <a16:creationId xmlns:a16="http://schemas.microsoft.com/office/drawing/2014/main" id="{43E7A812-6C79-4DF0-9E5E-3823EF72E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23</xdr:row>
      <xdr:rowOff>0</xdr:rowOff>
    </xdr:from>
    <xdr:to>
      <xdr:col>24</xdr:col>
      <xdr:colOff>342901</xdr:colOff>
      <xdr:row>46</xdr:row>
      <xdr:rowOff>28576</xdr:rowOff>
    </xdr:to>
    <xdr:graphicFrame macro="">
      <xdr:nvGraphicFramePr>
        <xdr:cNvPr id="5" name="Chart 4">
          <a:extLst>
            <a:ext uri="{FF2B5EF4-FFF2-40B4-BE49-F238E27FC236}">
              <a16:creationId xmlns:a16="http://schemas.microsoft.com/office/drawing/2014/main" id="{FE18D7A2-2DCF-4C8F-88A4-64F56CAE6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590550</xdr:colOff>
      <xdr:row>5</xdr:row>
      <xdr:rowOff>66675</xdr:rowOff>
    </xdr:from>
    <xdr:to>
      <xdr:col>20</xdr:col>
      <xdr:colOff>238125</xdr:colOff>
      <xdr:row>38</xdr:row>
      <xdr:rowOff>19049</xdr:rowOff>
    </xdr:to>
    <xdr:graphicFrame macro="">
      <xdr:nvGraphicFramePr>
        <xdr:cNvPr id="2" name="Chart 1">
          <a:extLst>
            <a:ext uri="{FF2B5EF4-FFF2-40B4-BE49-F238E27FC236}">
              <a16:creationId xmlns:a16="http://schemas.microsoft.com/office/drawing/2014/main" id="{8A5A092B-3F9A-4143-B3A9-AC3FD232B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581025</xdr:colOff>
      <xdr:row>31</xdr:row>
      <xdr:rowOff>0</xdr:rowOff>
    </xdr:to>
    <xdr:graphicFrame macro="">
      <xdr:nvGraphicFramePr>
        <xdr:cNvPr id="2" name="Chart 1">
          <a:extLst>
            <a:ext uri="{FF2B5EF4-FFF2-40B4-BE49-F238E27FC236}">
              <a16:creationId xmlns:a16="http://schemas.microsoft.com/office/drawing/2014/main" id="{D0BC6B34-64D3-4018-802E-8F64EE25F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542925</xdr:colOff>
      <xdr:row>0</xdr:row>
      <xdr:rowOff>95250</xdr:rowOff>
    </xdr:from>
    <xdr:to>
      <xdr:col>28</xdr:col>
      <xdr:colOff>590550</xdr:colOff>
      <xdr:row>31</xdr:row>
      <xdr:rowOff>0</xdr:rowOff>
    </xdr:to>
    <xdr:graphicFrame macro="">
      <xdr:nvGraphicFramePr>
        <xdr:cNvPr id="5" name="Chart 4">
          <a:extLst>
            <a:ext uri="{FF2B5EF4-FFF2-40B4-BE49-F238E27FC236}">
              <a16:creationId xmlns:a16="http://schemas.microsoft.com/office/drawing/2014/main" id="{89103DF2-0C03-44AD-9948-3854C6AAB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0</xdr:row>
      <xdr:rowOff>0</xdr:rowOff>
    </xdr:from>
    <xdr:to>
      <xdr:col>20</xdr:col>
      <xdr:colOff>244800</xdr:colOff>
      <xdr:row>20</xdr:row>
      <xdr:rowOff>108000</xdr:rowOff>
    </xdr:to>
    <xdr:graphicFrame macro="">
      <xdr:nvGraphicFramePr>
        <xdr:cNvPr id="9" name="Chart 8">
          <a:extLst>
            <a:ext uri="{FF2B5EF4-FFF2-40B4-BE49-F238E27FC236}">
              <a16:creationId xmlns:a16="http://schemas.microsoft.com/office/drawing/2014/main" id="{4D9027B4-72A5-411E-BCDD-74ED4FB89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23</xdr:row>
      <xdr:rowOff>0</xdr:rowOff>
    </xdr:from>
    <xdr:to>
      <xdr:col>20</xdr:col>
      <xdr:colOff>244800</xdr:colOff>
      <xdr:row>47</xdr:row>
      <xdr:rowOff>108000</xdr:rowOff>
    </xdr:to>
    <xdr:graphicFrame macro="">
      <xdr:nvGraphicFramePr>
        <xdr:cNvPr id="7" name="Chart 6">
          <a:extLst>
            <a:ext uri="{FF2B5EF4-FFF2-40B4-BE49-F238E27FC236}">
              <a16:creationId xmlns:a16="http://schemas.microsoft.com/office/drawing/2014/main" id="{C68CE257-8B15-47C1-BF67-29469973E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23</xdr:row>
      <xdr:rowOff>0</xdr:rowOff>
    </xdr:from>
    <xdr:to>
      <xdr:col>33</xdr:col>
      <xdr:colOff>244800</xdr:colOff>
      <xdr:row>47</xdr:row>
      <xdr:rowOff>108000</xdr:rowOff>
    </xdr:to>
    <xdr:graphicFrame macro="">
      <xdr:nvGraphicFramePr>
        <xdr:cNvPr id="8" name="Chart 7">
          <a:extLst>
            <a:ext uri="{FF2B5EF4-FFF2-40B4-BE49-F238E27FC236}">
              <a16:creationId xmlns:a16="http://schemas.microsoft.com/office/drawing/2014/main" id="{A8931903-859E-4CDA-9B62-A3D6438AF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0</xdr:row>
      <xdr:rowOff>0</xdr:rowOff>
    </xdr:from>
    <xdr:to>
      <xdr:col>33</xdr:col>
      <xdr:colOff>244800</xdr:colOff>
      <xdr:row>20</xdr:row>
      <xdr:rowOff>108000</xdr:rowOff>
    </xdr:to>
    <xdr:graphicFrame macro="">
      <xdr:nvGraphicFramePr>
        <xdr:cNvPr id="11" name="Chart 10">
          <a:extLst>
            <a:ext uri="{FF2B5EF4-FFF2-40B4-BE49-F238E27FC236}">
              <a16:creationId xmlns:a16="http://schemas.microsoft.com/office/drawing/2014/main" id="{C704B038-BAD3-4E47-A669-3ED384DA2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ke/Downloads/_covid_19/data/ons/Population/mid-year/ukmidyearestimates20192020lad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
      <sheetName val="Terms and conditions "/>
      <sheetName val="Notes and definitions"/>
      <sheetName val="Admin geography hierarchy"/>
      <sheetName val="MYE1"/>
      <sheetName val="MYE2 - Persons"/>
      <sheetName val="MYE2 - Males"/>
      <sheetName val="MYE2 - Females"/>
      <sheetName val="MYE3"/>
      <sheetName val="MYE4"/>
      <sheetName val="MYE 5"/>
      <sheetName val="MYE 6"/>
      <sheetName val="Related publica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opulation.estimates.unit@ons.gov.uk?subject=MYE1%20mid-2019(June)%202020LADs%20-this%20is%20not%20what%20I%20need%20at%20all" TargetMode="External"/><Relationship Id="rId2" Type="http://schemas.openxmlformats.org/officeDocument/2006/relationships/hyperlink" Target="mailto:population.estimates.unit@ons.gov.uk?subject=MYE1%20mid-2019(June)%202020LADs%20-need%20something%20slightly%20different" TargetMode="External"/><Relationship Id="rId1" Type="http://schemas.openxmlformats.org/officeDocument/2006/relationships/hyperlink" Target="mailto:Population.Estimates.Unit@ons.gov.uk?subject=MYE1%20mid-2019(June)%202020LADs%20-meets%20needs"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ons.gov.uk/peoplepopulationandcommunity/birthsdeathsandmarriages/deaths/articles/causeofdeathcodinginmortalitystatisticssoftwarechanges/january2020"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8BDA-61C6-4ED9-9160-BC2952EBC02C}">
  <dimension ref="A1:IV40"/>
  <sheetViews>
    <sheetView workbookViewId="0">
      <selection activeCell="A27" sqref="A27:XFD28"/>
    </sheetView>
  </sheetViews>
  <sheetFormatPr defaultColWidth="9.28515625" defaultRowHeight="11.25" x14ac:dyDescent="0.2"/>
  <cols>
    <col min="1" max="1" width="11.7109375" style="123" customWidth="1"/>
    <col min="2" max="7" width="14.85546875" style="123" customWidth="1"/>
    <col min="8" max="8" width="14.5703125" style="123" customWidth="1"/>
    <col min="9" max="9" width="15.28515625" style="123" customWidth="1"/>
    <col min="10" max="256" width="9.28515625" style="123"/>
    <col min="257" max="257" width="11.7109375" style="123" customWidth="1"/>
    <col min="258" max="263" width="14.85546875" style="123" customWidth="1"/>
    <col min="264" max="264" width="14.5703125" style="123" customWidth="1"/>
    <col min="265" max="265" width="15.28515625" style="123" customWidth="1"/>
    <col min="266" max="512" width="9.28515625" style="123"/>
    <col min="513" max="513" width="11.7109375" style="123" customWidth="1"/>
    <col min="514" max="519" width="14.85546875" style="123" customWidth="1"/>
    <col min="520" max="520" width="14.5703125" style="123" customWidth="1"/>
    <col min="521" max="521" width="15.28515625" style="123" customWidth="1"/>
    <col min="522" max="768" width="9.28515625" style="123"/>
    <col min="769" max="769" width="11.7109375" style="123" customWidth="1"/>
    <col min="770" max="775" width="14.85546875" style="123" customWidth="1"/>
    <col min="776" max="776" width="14.5703125" style="123" customWidth="1"/>
    <col min="777" max="777" width="15.28515625" style="123" customWidth="1"/>
    <col min="778" max="1024" width="9.28515625" style="123"/>
    <col min="1025" max="1025" width="11.7109375" style="123" customWidth="1"/>
    <col min="1026" max="1031" width="14.85546875" style="123" customWidth="1"/>
    <col min="1032" max="1032" width="14.5703125" style="123" customWidth="1"/>
    <col min="1033" max="1033" width="15.28515625" style="123" customWidth="1"/>
    <col min="1034" max="1280" width="9.28515625" style="123"/>
    <col min="1281" max="1281" width="11.7109375" style="123" customWidth="1"/>
    <col min="1282" max="1287" width="14.85546875" style="123" customWidth="1"/>
    <col min="1288" max="1288" width="14.5703125" style="123" customWidth="1"/>
    <col min="1289" max="1289" width="15.28515625" style="123" customWidth="1"/>
    <col min="1290" max="1536" width="9.28515625" style="123"/>
    <col min="1537" max="1537" width="11.7109375" style="123" customWidth="1"/>
    <col min="1538" max="1543" width="14.85546875" style="123" customWidth="1"/>
    <col min="1544" max="1544" width="14.5703125" style="123" customWidth="1"/>
    <col min="1545" max="1545" width="15.28515625" style="123" customWidth="1"/>
    <col min="1546" max="1792" width="9.28515625" style="123"/>
    <col min="1793" max="1793" width="11.7109375" style="123" customWidth="1"/>
    <col min="1794" max="1799" width="14.85546875" style="123" customWidth="1"/>
    <col min="1800" max="1800" width="14.5703125" style="123" customWidth="1"/>
    <col min="1801" max="1801" width="15.28515625" style="123" customWidth="1"/>
    <col min="1802" max="2048" width="9.28515625" style="123"/>
    <col min="2049" max="2049" width="11.7109375" style="123" customWidth="1"/>
    <col min="2050" max="2055" width="14.85546875" style="123" customWidth="1"/>
    <col min="2056" max="2056" width="14.5703125" style="123" customWidth="1"/>
    <col min="2057" max="2057" width="15.28515625" style="123" customWidth="1"/>
    <col min="2058" max="2304" width="9.28515625" style="123"/>
    <col min="2305" max="2305" width="11.7109375" style="123" customWidth="1"/>
    <col min="2306" max="2311" width="14.85546875" style="123" customWidth="1"/>
    <col min="2312" max="2312" width="14.5703125" style="123" customWidth="1"/>
    <col min="2313" max="2313" width="15.28515625" style="123" customWidth="1"/>
    <col min="2314" max="2560" width="9.28515625" style="123"/>
    <col min="2561" max="2561" width="11.7109375" style="123" customWidth="1"/>
    <col min="2562" max="2567" width="14.85546875" style="123" customWidth="1"/>
    <col min="2568" max="2568" width="14.5703125" style="123" customWidth="1"/>
    <col min="2569" max="2569" width="15.28515625" style="123" customWidth="1"/>
    <col min="2570" max="2816" width="9.28515625" style="123"/>
    <col min="2817" max="2817" width="11.7109375" style="123" customWidth="1"/>
    <col min="2818" max="2823" width="14.85546875" style="123" customWidth="1"/>
    <col min="2824" max="2824" width="14.5703125" style="123" customWidth="1"/>
    <col min="2825" max="2825" width="15.28515625" style="123" customWidth="1"/>
    <col min="2826" max="3072" width="9.28515625" style="123"/>
    <col min="3073" max="3073" width="11.7109375" style="123" customWidth="1"/>
    <col min="3074" max="3079" width="14.85546875" style="123" customWidth="1"/>
    <col min="3080" max="3080" width="14.5703125" style="123" customWidth="1"/>
    <col min="3081" max="3081" width="15.28515625" style="123" customWidth="1"/>
    <col min="3082" max="3328" width="9.28515625" style="123"/>
    <col min="3329" max="3329" width="11.7109375" style="123" customWidth="1"/>
    <col min="3330" max="3335" width="14.85546875" style="123" customWidth="1"/>
    <col min="3336" max="3336" width="14.5703125" style="123" customWidth="1"/>
    <col min="3337" max="3337" width="15.28515625" style="123" customWidth="1"/>
    <col min="3338" max="3584" width="9.28515625" style="123"/>
    <col min="3585" max="3585" width="11.7109375" style="123" customWidth="1"/>
    <col min="3586" max="3591" width="14.85546875" style="123" customWidth="1"/>
    <col min="3592" max="3592" width="14.5703125" style="123" customWidth="1"/>
    <col min="3593" max="3593" width="15.28515625" style="123" customWidth="1"/>
    <col min="3594" max="3840" width="9.28515625" style="123"/>
    <col min="3841" max="3841" width="11.7109375" style="123" customWidth="1"/>
    <col min="3842" max="3847" width="14.85546875" style="123" customWidth="1"/>
    <col min="3848" max="3848" width="14.5703125" style="123" customWidth="1"/>
    <col min="3849" max="3849" width="15.28515625" style="123" customWidth="1"/>
    <col min="3850" max="4096" width="9.28515625" style="123"/>
    <col min="4097" max="4097" width="11.7109375" style="123" customWidth="1"/>
    <col min="4098" max="4103" width="14.85546875" style="123" customWidth="1"/>
    <col min="4104" max="4104" width="14.5703125" style="123" customWidth="1"/>
    <col min="4105" max="4105" width="15.28515625" style="123" customWidth="1"/>
    <col min="4106" max="4352" width="9.28515625" style="123"/>
    <col min="4353" max="4353" width="11.7109375" style="123" customWidth="1"/>
    <col min="4354" max="4359" width="14.85546875" style="123" customWidth="1"/>
    <col min="4360" max="4360" width="14.5703125" style="123" customWidth="1"/>
    <col min="4361" max="4361" width="15.28515625" style="123" customWidth="1"/>
    <col min="4362" max="4608" width="9.28515625" style="123"/>
    <col min="4609" max="4609" width="11.7109375" style="123" customWidth="1"/>
    <col min="4610" max="4615" width="14.85546875" style="123" customWidth="1"/>
    <col min="4616" max="4616" width="14.5703125" style="123" customWidth="1"/>
    <col min="4617" max="4617" width="15.28515625" style="123" customWidth="1"/>
    <col min="4618" max="4864" width="9.28515625" style="123"/>
    <col min="4865" max="4865" width="11.7109375" style="123" customWidth="1"/>
    <col min="4866" max="4871" width="14.85546875" style="123" customWidth="1"/>
    <col min="4872" max="4872" width="14.5703125" style="123" customWidth="1"/>
    <col min="4873" max="4873" width="15.28515625" style="123" customWidth="1"/>
    <col min="4874" max="5120" width="9.28515625" style="123"/>
    <col min="5121" max="5121" width="11.7109375" style="123" customWidth="1"/>
    <col min="5122" max="5127" width="14.85546875" style="123" customWidth="1"/>
    <col min="5128" max="5128" width="14.5703125" style="123" customWidth="1"/>
    <col min="5129" max="5129" width="15.28515625" style="123" customWidth="1"/>
    <col min="5130" max="5376" width="9.28515625" style="123"/>
    <col min="5377" max="5377" width="11.7109375" style="123" customWidth="1"/>
    <col min="5378" max="5383" width="14.85546875" style="123" customWidth="1"/>
    <col min="5384" max="5384" width="14.5703125" style="123" customWidth="1"/>
    <col min="5385" max="5385" width="15.28515625" style="123" customWidth="1"/>
    <col min="5386" max="5632" width="9.28515625" style="123"/>
    <col min="5633" max="5633" width="11.7109375" style="123" customWidth="1"/>
    <col min="5634" max="5639" width="14.85546875" style="123" customWidth="1"/>
    <col min="5640" max="5640" width="14.5703125" style="123" customWidth="1"/>
    <col min="5641" max="5641" width="15.28515625" style="123" customWidth="1"/>
    <col min="5642" max="5888" width="9.28515625" style="123"/>
    <col min="5889" max="5889" width="11.7109375" style="123" customWidth="1"/>
    <col min="5890" max="5895" width="14.85546875" style="123" customWidth="1"/>
    <col min="5896" max="5896" width="14.5703125" style="123" customWidth="1"/>
    <col min="5897" max="5897" width="15.28515625" style="123" customWidth="1"/>
    <col min="5898" max="6144" width="9.28515625" style="123"/>
    <col min="6145" max="6145" width="11.7109375" style="123" customWidth="1"/>
    <col min="6146" max="6151" width="14.85546875" style="123" customWidth="1"/>
    <col min="6152" max="6152" width="14.5703125" style="123" customWidth="1"/>
    <col min="6153" max="6153" width="15.28515625" style="123" customWidth="1"/>
    <col min="6154" max="6400" width="9.28515625" style="123"/>
    <col min="6401" max="6401" width="11.7109375" style="123" customWidth="1"/>
    <col min="6402" max="6407" width="14.85546875" style="123" customWidth="1"/>
    <col min="6408" max="6408" width="14.5703125" style="123" customWidth="1"/>
    <col min="6409" max="6409" width="15.28515625" style="123" customWidth="1"/>
    <col min="6410" max="6656" width="9.28515625" style="123"/>
    <col min="6657" max="6657" width="11.7109375" style="123" customWidth="1"/>
    <col min="6658" max="6663" width="14.85546875" style="123" customWidth="1"/>
    <col min="6664" max="6664" width="14.5703125" style="123" customWidth="1"/>
    <col min="6665" max="6665" width="15.28515625" style="123" customWidth="1"/>
    <col min="6666" max="6912" width="9.28515625" style="123"/>
    <col min="6913" max="6913" width="11.7109375" style="123" customWidth="1"/>
    <col min="6914" max="6919" width="14.85546875" style="123" customWidth="1"/>
    <col min="6920" max="6920" width="14.5703125" style="123" customWidth="1"/>
    <col min="6921" max="6921" width="15.28515625" style="123" customWidth="1"/>
    <col min="6922" max="7168" width="9.28515625" style="123"/>
    <col min="7169" max="7169" width="11.7109375" style="123" customWidth="1"/>
    <col min="7170" max="7175" width="14.85546875" style="123" customWidth="1"/>
    <col min="7176" max="7176" width="14.5703125" style="123" customWidth="1"/>
    <col min="7177" max="7177" width="15.28515625" style="123" customWidth="1"/>
    <col min="7178" max="7424" width="9.28515625" style="123"/>
    <col min="7425" max="7425" width="11.7109375" style="123" customWidth="1"/>
    <col min="7426" max="7431" width="14.85546875" style="123" customWidth="1"/>
    <col min="7432" max="7432" width="14.5703125" style="123" customWidth="1"/>
    <col min="7433" max="7433" width="15.28515625" style="123" customWidth="1"/>
    <col min="7434" max="7680" width="9.28515625" style="123"/>
    <col min="7681" max="7681" width="11.7109375" style="123" customWidth="1"/>
    <col min="7682" max="7687" width="14.85546875" style="123" customWidth="1"/>
    <col min="7688" max="7688" width="14.5703125" style="123" customWidth="1"/>
    <col min="7689" max="7689" width="15.28515625" style="123" customWidth="1"/>
    <col min="7690" max="7936" width="9.28515625" style="123"/>
    <col min="7937" max="7937" width="11.7109375" style="123" customWidth="1"/>
    <col min="7938" max="7943" width="14.85546875" style="123" customWidth="1"/>
    <col min="7944" max="7944" width="14.5703125" style="123" customWidth="1"/>
    <col min="7945" max="7945" width="15.28515625" style="123" customWidth="1"/>
    <col min="7946" max="8192" width="9.28515625" style="123"/>
    <col min="8193" max="8193" width="11.7109375" style="123" customWidth="1"/>
    <col min="8194" max="8199" width="14.85546875" style="123" customWidth="1"/>
    <col min="8200" max="8200" width="14.5703125" style="123" customWidth="1"/>
    <col min="8201" max="8201" width="15.28515625" style="123" customWidth="1"/>
    <col min="8202" max="8448" width="9.28515625" style="123"/>
    <col min="8449" max="8449" width="11.7109375" style="123" customWidth="1"/>
    <col min="8450" max="8455" width="14.85546875" style="123" customWidth="1"/>
    <col min="8456" max="8456" width="14.5703125" style="123" customWidth="1"/>
    <col min="8457" max="8457" width="15.28515625" style="123" customWidth="1"/>
    <col min="8458" max="8704" width="9.28515625" style="123"/>
    <col min="8705" max="8705" width="11.7109375" style="123" customWidth="1"/>
    <col min="8706" max="8711" width="14.85546875" style="123" customWidth="1"/>
    <col min="8712" max="8712" width="14.5703125" style="123" customWidth="1"/>
    <col min="8713" max="8713" width="15.28515625" style="123" customWidth="1"/>
    <col min="8714" max="8960" width="9.28515625" style="123"/>
    <col min="8961" max="8961" width="11.7109375" style="123" customWidth="1"/>
    <col min="8962" max="8967" width="14.85546875" style="123" customWidth="1"/>
    <col min="8968" max="8968" width="14.5703125" style="123" customWidth="1"/>
    <col min="8969" max="8969" width="15.28515625" style="123" customWidth="1"/>
    <col min="8970" max="9216" width="9.28515625" style="123"/>
    <col min="9217" max="9217" width="11.7109375" style="123" customWidth="1"/>
    <col min="9218" max="9223" width="14.85546875" style="123" customWidth="1"/>
    <col min="9224" max="9224" width="14.5703125" style="123" customWidth="1"/>
    <col min="9225" max="9225" width="15.28515625" style="123" customWidth="1"/>
    <col min="9226" max="9472" width="9.28515625" style="123"/>
    <col min="9473" max="9473" width="11.7109375" style="123" customWidth="1"/>
    <col min="9474" max="9479" width="14.85546875" style="123" customWidth="1"/>
    <col min="9480" max="9480" width="14.5703125" style="123" customWidth="1"/>
    <col min="9481" max="9481" width="15.28515625" style="123" customWidth="1"/>
    <col min="9482" max="9728" width="9.28515625" style="123"/>
    <col min="9729" max="9729" width="11.7109375" style="123" customWidth="1"/>
    <col min="9730" max="9735" width="14.85546875" style="123" customWidth="1"/>
    <col min="9736" max="9736" width="14.5703125" style="123" customWidth="1"/>
    <col min="9737" max="9737" width="15.28515625" style="123" customWidth="1"/>
    <col min="9738" max="9984" width="9.28515625" style="123"/>
    <col min="9985" max="9985" width="11.7109375" style="123" customWidth="1"/>
    <col min="9986" max="9991" width="14.85546875" style="123" customWidth="1"/>
    <col min="9992" max="9992" width="14.5703125" style="123" customWidth="1"/>
    <col min="9993" max="9993" width="15.28515625" style="123" customWidth="1"/>
    <col min="9994" max="10240" width="9.28515625" style="123"/>
    <col min="10241" max="10241" width="11.7109375" style="123" customWidth="1"/>
    <col min="10242" max="10247" width="14.85546875" style="123" customWidth="1"/>
    <col min="10248" max="10248" width="14.5703125" style="123" customWidth="1"/>
    <col min="10249" max="10249" width="15.28515625" style="123" customWidth="1"/>
    <col min="10250" max="10496" width="9.28515625" style="123"/>
    <col min="10497" max="10497" width="11.7109375" style="123" customWidth="1"/>
    <col min="10498" max="10503" width="14.85546875" style="123" customWidth="1"/>
    <col min="10504" max="10504" width="14.5703125" style="123" customWidth="1"/>
    <col min="10505" max="10505" width="15.28515625" style="123" customWidth="1"/>
    <col min="10506" max="10752" width="9.28515625" style="123"/>
    <col min="10753" max="10753" width="11.7109375" style="123" customWidth="1"/>
    <col min="10754" max="10759" width="14.85546875" style="123" customWidth="1"/>
    <col min="10760" max="10760" width="14.5703125" style="123" customWidth="1"/>
    <col min="10761" max="10761" width="15.28515625" style="123" customWidth="1"/>
    <col min="10762" max="11008" width="9.28515625" style="123"/>
    <col min="11009" max="11009" width="11.7109375" style="123" customWidth="1"/>
    <col min="11010" max="11015" width="14.85546875" style="123" customWidth="1"/>
    <col min="11016" max="11016" width="14.5703125" style="123" customWidth="1"/>
    <col min="11017" max="11017" width="15.28515625" style="123" customWidth="1"/>
    <col min="11018" max="11264" width="9.28515625" style="123"/>
    <col min="11265" max="11265" width="11.7109375" style="123" customWidth="1"/>
    <col min="11266" max="11271" width="14.85546875" style="123" customWidth="1"/>
    <col min="11272" max="11272" width="14.5703125" style="123" customWidth="1"/>
    <col min="11273" max="11273" width="15.28515625" style="123" customWidth="1"/>
    <col min="11274" max="11520" width="9.28515625" style="123"/>
    <col min="11521" max="11521" width="11.7109375" style="123" customWidth="1"/>
    <col min="11522" max="11527" width="14.85546875" style="123" customWidth="1"/>
    <col min="11528" max="11528" width="14.5703125" style="123" customWidth="1"/>
    <col min="11529" max="11529" width="15.28515625" style="123" customWidth="1"/>
    <col min="11530" max="11776" width="9.28515625" style="123"/>
    <col min="11777" max="11777" width="11.7109375" style="123" customWidth="1"/>
    <col min="11778" max="11783" width="14.85546875" style="123" customWidth="1"/>
    <col min="11784" max="11784" width="14.5703125" style="123" customWidth="1"/>
    <col min="11785" max="11785" width="15.28515625" style="123" customWidth="1"/>
    <col min="11786" max="12032" width="9.28515625" style="123"/>
    <col min="12033" max="12033" width="11.7109375" style="123" customWidth="1"/>
    <col min="12034" max="12039" width="14.85546875" style="123" customWidth="1"/>
    <col min="12040" max="12040" width="14.5703125" style="123" customWidth="1"/>
    <col min="12041" max="12041" width="15.28515625" style="123" customWidth="1"/>
    <col min="12042" max="12288" width="9.28515625" style="123"/>
    <col min="12289" max="12289" width="11.7109375" style="123" customWidth="1"/>
    <col min="12290" max="12295" width="14.85546875" style="123" customWidth="1"/>
    <col min="12296" max="12296" width="14.5703125" style="123" customWidth="1"/>
    <col min="12297" max="12297" width="15.28515625" style="123" customWidth="1"/>
    <col min="12298" max="12544" width="9.28515625" style="123"/>
    <col min="12545" max="12545" width="11.7109375" style="123" customWidth="1"/>
    <col min="12546" max="12551" width="14.85546875" style="123" customWidth="1"/>
    <col min="12552" max="12552" width="14.5703125" style="123" customWidth="1"/>
    <col min="12553" max="12553" width="15.28515625" style="123" customWidth="1"/>
    <col min="12554" max="12800" width="9.28515625" style="123"/>
    <col min="12801" max="12801" width="11.7109375" style="123" customWidth="1"/>
    <col min="12802" max="12807" width="14.85546875" style="123" customWidth="1"/>
    <col min="12808" max="12808" width="14.5703125" style="123" customWidth="1"/>
    <col min="12809" max="12809" width="15.28515625" style="123" customWidth="1"/>
    <col min="12810" max="13056" width="9.28515625" style="123"/>
    <col min="13057" max="13057" width="11.7109375" style="123" customWidth="1"/>
    <col min="13058" max="13063" width="14.85546875" style="123" customWidth="1"/>
    <col min="13064" max="13064" width="14.5703125" style="123" customWidth="1"/>
    <col min="13065" max="13065" width="15.28515625" style="123" customWidth="1"/>
    <col min="13066" max="13312" width="9.28515625" style="123"/>
    <col min="13313" max="13313" width="11.7109375" style="123" customWidth="1"/>
    <col min="13314" max="13319" width="14.85546875" style="123" customWidth="1"/>
    <col min="13320" max="13320" width="14.5703125" style="123" customWidth="1"/>
    <col min="13321" max="13321" width="15.28515625" style="123" customWidth="1"/>
    <col min="13322" max="13568" width="9.28515625" style="123"/>
    <col min="13569" max="13569" width="11.7109375" style="123" customWidth="1"/>
    <col min="13570" max="13575" width="14.85546875" style="123" customWidth="1"/>
    <col min="13576" max="13576" width="14.5703125" style="123" customWidth="1"/>
    <col min="13577" max="13577" width="15.28515625" style="123" customWidth="1"/>
    <col min="13578" max="13824" width="9.28515625" style="123"/>
    <col min="13825" max="13825" width="11.7109375" style="123" customWidth="1"/>
    <col min="13826" max="13831" width="14.85546875" style="123" customWidth="1"/>
    <col min="13832" max="13832" width="14.5703125" style="123" customWidth="1"/>
    <col min="13833" max="13833" width="15.28515625" style="123" customWidth="1"/>
    <col min="13834" max="14080" width="9.28515625" style="123"/>
    <col min="14081" max="14081" width="11.7109375" style="123" customWidth="1"/>
    <col min="14082" max="14087" width="14.85546875" style="123" customWidth="1"/>
    <col min="14088" max="14088" width="14.5703125" style="123" customWidth="1"/>
    <col min="14089" max="14089" width="15.28515625" style="123" customWidth="1"/>
    <col min="14090" max="14336" width="9.28515625" style="123"/>
    <col min="14337" max="14337" width="11.7109375" style="123" customWidth="1"/>
    <col min="14338" max="14343" width="14.85546875" style="123" customWidth="1"/>
    <col min="14344" max="14344" width="14.5703125" style="123" customWidth="1"/>
    <col min="14345" max="14345" width="15.28515625" style="123" customWidth="1"/>
    <col min="14346" max="14592" width="9.28515625" style="123"/>
    <col min="14593" max="14593" width="11.7109375" style="123" customWidth="1"/>
    <col min="14594" max="14599" width="14.85546875" style="123" customWidth="1"/>
    <col min="14600" max="14600" width="14.5703125" style="123" customWidth="1"/>
    <col min="14601" max="14601" width="15.28515625" style="123" customWidth="1"/>
    <col min="14602" max="14848" width="9.28515625" style="123"/>
    <col min="14849" max="14849" width="11.7109375" style="123" customWidth="1"/>
    <col min="14850" max="14855" width="14.85546875" style="123" customWidth="1"/>
    <col min="14856" max="14856" width="14.5703125" style="123" customWidth="1"/>
    <col min="14857" max="14857" width="15.28515625" style="123" customWidth="1"/>
    <col min="14858" max="15104" width="9.28515625" style="123"/>
    <col min="15105" max="15105" width="11.7109375" style="123" customWidth="1"/>
    <col min="15106" max="15111" width="14.85546875" style="123" customWidth="1"/>
    <col min="15112" max="15112" width="14.5703125" style="123" customWidth="1"/>
    <col min="15113" max="15113" width="15.28515625" style="123" customWidth="1"/>
    <col min="15114" max="15360" width="9.28515625" style="123"/>
    <col min="15361" max="15361" width="11.7109375" style="123" customWidth="1"/>
    <col min="15362" max="15367" width="14.85546875" style="123" customWidth="1"/>
    <col min="15368" max="15368" width="14.5703125" style="123" customWidth="1"/>
    <col min="15369" max="15369" width="15.28515625" style="123" customWidth="1"/>
    <col min="15370" max="15616" width="9.28515625" style="123"/>
    <col min="15617" max="15617" width="11.7109375" style="123" customWidth="1"/>
    <col min="15618" max="15623" width="14.85546875" style="123" customWidth="1"/>
    <col min="15624" max="15624" width="14.5703125" style="123" customWidth="1"/>
    <col min="15625" max="15625" width="15.28515625" style="123" customWidth="1"/>
    <col min="15626" max="15872" width="9.28515625" style="123"/>
    <col min="15873" max="15873" width="11.7109375" style="123" customWidth="1"/>
    <col min="15874" max="15879" width="14.85546875" style="123" customWidth="1"/>
    <col min="15880" max="15880" width="14.5703125" style="123" customWidth="1"/>
    <col min="15881" max="15881" width="15.28515625" style="123" customWidth="1"/>
    <col min="15882" max="16128" width="9.28515625" style="123"/>
    <col min="16129" max="16129" width="11.7109375" style="123" customWidth="1"/>
    <col min="16130" max="16135" width="14.85546875" style="123" customWidth="1"/>
    <col min="16136" max="16136" width="14.5703125" style="123" customWidth="1"/>
    <col min="16137" max="16137" width="15.28515625" style="123" customWidth="1"/>
    <col min="16138" max="16384" width="9.28515625" style="123"/>
  </cols>
  <sheetData>
    <row r="1" spans="1:256" ht="12.75" x14ac:dyDescent="0.2">
      <c r="A1" s="122" t="s">
        <v>40</v>
      </c>
    </row>
    <row r="3" spans="1:256" ht="51" x14ac:dyDescent="0.2">
      <c r="A3" s="124" t="s">
        <v>119</v>
      </c>
      <c r="B3" s="125"/>
      <c r="C3" s="125"/>
      <c r="D3" s="125"/>
      <c r="E3" s="125"/>
      <c r="F3" s="126" t="s">
        <v>120</v>
      </c>
      <c r="G3" s="127" t="s">
        <v>121</v>
      </c>
      <c r="H3" s="127" t="s">
        <v>122</v>
      </c>
      <c r="I3" s="128" t="s">
        <v>123</v>
      </c>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c r="AY3" s="125"/>
      <c r="AZ3" s="125"/>
      <c r="BA3" s="125"/>
      <c r="BB3" s="125"/>
      <c r="BC3" s="125"/>
      <c r="BD3" s="125"/>
      <c r="BE3" s="125"/>
      <c r="BF3" s="125"/>
      <c r="BG3" s="125"/>
      <c r="BH3" s="125"/>
      <c r="BI3" s="125"/>
      <c r="BJ3" s="125"/>
      <c r="BK3" s="125"/>
      <c r="BL3" s="125"/>
      <c r="BM3" s="125"/>
      <c r="BN3" s="125"/>
      <c r="BO3" s="125"/>
      <c r="BP3" s="125"/>
      <c r="BQ3" s="125"/>
      <c r="BR3" s="125"/>
      <c r="BS3" s="125"/>
      <c r="BT3" s="125"/>
      <c r="BU3" s="125"/>
      <c r="BV3" s="125"/>
      <c r="BW3" s="125"/>
      <c r="BX3" s="125"/>
      <c r="BY3" s="125"/>
      <c r="BZ3" s="125"/>
      <c r="CA3" s="125"/>
      <c r="CB3" s="125"/>
      <c r="CC3" s="125"/>
      <c r="CD3" s="125"/>
      <c r="CE3" s="125"/>
      <c r="CF3" s="125"/>
      <c r="CG3" s="125"/>
      <c r="CH3" s="125"/>
      <c r="CI3" s="125"/>
      <c r="CJ3" s="125"/>
      <c r="CK3" s="125"/>
      <c r="CL3" s="125"/>
      <c r="CM3" s="125"/>
      <c r="CN3" s="125"/>
      <c r="CO3" s="125"/>
      <c r="CP3" s="125"/>
      <c r="CQ3" s="125"/>
      <c r="CR3" s="125"/>
      <c r="CS3" s="125"/>
      <c r="CT3" s="125"/>
      <c r="CU3" s="125"/>
      <c r="CV3" s="125"/>
      <c r="CW3" s="125"/>
      <c r="CX3" s="125"/>
      <c r="CY3" s="125"/>
      <c r="CZ3" s="125"/>
      <c r="DA3" s="125"/>
      <c r="DB3" s="125"/>
      <c r="DC3" s="125"/>
      <c r="DD3" s="125"/>
      <c r="DE3" s="125"/>
      <c r="DF3" s="125"/>
      <c r="DG3" s="125"/>
      <c r="DH3" s="125"/>
      <c r="DI3" s="125"/>
      <c r="DJ3" s="125"/>
      <c r="DK3" s="125"/>
      <c r="DL3" s="125"/>
      <c r="DM3" s="125"/>
      <c r="DN3" s="125"/>
      <c r="DO3" s="125"/>
      <c r="DP3" s="125"/>
      <c r="DQ3" s="125"/>
      <c r="DR3" s="125"/>
      <c r="DS3" s="125"/>
      <c r="DT3" s="125"/>
      <c r="DU3" s="125"/>
      <c r="DV3" s="125"/>
      <c r="DW3" s="125"/>
      <c r="DX3" s="125"/>
      <c r="DY3" s="125"/>
      <c r="DZ3" s="125"/>
      <c r="EA3" s="125"/>
      <c r="EB3" s="125"/>
      <c r="EC3" s="125"/>
      <c r="ED3" s="125"/>
      <c r="EE3" s="125"/>
      <c r="EF3" s="125"/>
      <c r="EG3" s="125"/>
      <c r="EH3" s="125"/>
      <c r="EI3" s="125"/>
      <c r="EJ3" s="125"/>
      <c r="EK3" s="125"/>
      <c r="EL3" s="125"/>
      <c r="EM3" s="125"/>
      <c r="EN3" s="125"/>
      <c r="EO3" s="125"/>
      <c r="EP3" s="125"/>
      <c r="EQ3" s="125"/>
      <c r="ER3" s="125"/>
      <c r="ES3" s="125"/>
      <c r="ET3" s="125"/>
      <c r="EU3" s="125"/>
      <c r="EV3" s="125"/>
      <c r="EW3" s="125"/>
      <c r="EX3" s="125"/>
      <c r="EY3" s="125"/>
      <c r="EZ3" s="125"/>
      <c r="FA3" s="125"/>
      <c r="FB3" s="125"/>
      <c r="FC3" s="125"/>
      <c r="FD3" s="125"/>
      <c r="FE3" s="125"/>
      <c r="FF3" s="125"/>
      <c r="FG3" s="125"/>
      <c r="FH3" s="125"/>
      <c r="FI3" s="125"/>
      <c r="FJ3" s="125"/>
      <c r="FK3" s="125"/>
      <c r="FL3" s="125"/>
      <c r="FM3" s="125"/>
      <c r="FN3" s="125"/>
      <c r="FO3" s="125"/>
      <c r="FP3" s="125"/>
      <c r="FQ3" s="125"/>
      <c r="FR3" s="125"/>
      <c r="FS3" s="125"/>
      <c r="FT3" s="125"/>
      <c r="FU3" s="125"/>
      <c r="FV3" s="125"/>
      <c r="FW3" s="125"/>
      <c r="FX3" s="125"/>
      <c r="FY3" s="125"/>
      <c r="FZ3" s="125"/>
      <c r="GA3" s="125"/>
      <c r="GB3" s="125"/>
      <c r="GC3" s="125"/>
      <c r="GD3" s="125"/>
      <c r="GE3" s="125"/>
      <c r="GF3" s="125"/>
      <c r="GG3" s="125"/>
      <c r="GH3" s="125"/>
      <c r="GI3" s="125"/>
      <c r="GJ3" s="125"/>
      <c r="GK3" s="125"/>
      <c r="GL3" s="125"/>
      <c r="GM3" s="125"/>
      <c r="GN3" s="125"/>
      <c r="GO3" s="125"/>
      <c r="GP3" s="125"/>
      <c r="GQ3" s="125"/>
      <c r="GR3" s="125"/>
      <c r="GS3" s="125"/>
      <c r="GT3" s="125"/>
      <c r="GU3" s="125"/>
      <c r="GV3" s="125"/>
      <c r="GW3" s="125"/>
      <c r="GX3" s="125"/>
      <c r="GY3" s="125"/>
      <c r="GZ3" s="125"/>
      <c r="HA3" s="125"/>
      <c r="HB3" s="125"/>
      <c r="HC3" s="125"/>
      <c r="HD3" s="125"/>
      <c r="HE3" s="125"/>
      <c r="HF3" s="125"/>
      <c r="HG3" s="125"/>
      <c r="HH3" s="125"/>
      <c r="HI3" s="125"/>
      <c r="HJ3" s="125"/>
      <c r="HK3" s="125"/>
      <c r="HL3" s="125"/>
      <c r="HM3" s="125"/>
      <c r="HN3" s="125"/>
      <c r="HO3" s="125"/>
      <c r="HP3" s="125"/>
      <c r="HQ3" s="125"/>
      <c r="HR3" s="125"/>
      <c r="HS3" s="125"/>
      <c r="HT3" s="125"/>
      <c r="HU3" s="125"/>
      <c r="HV3" s="125"/>
      <c r="HW3" s="125"/>
      <c r="HX3" s="125"/>
      <c r="HY3" s="125"/>
      <c r="HZ3" s="125"/>
      <c r="IA3" s="125"/>
      <c r="IB3" s="125"/>
      <c r="IC3" s="125"/>
      <c r="ID3" s="125"/>
      <c r="IE3" s="125"/>
      <c r="IF3" s="125"/>
      <c r="IG3" s="125"/>
      <c r="IH3" s="125"/>
      <c r="II3" s="125"/>
      <c r="IJ3" s="125"/>
      <c r="IK3" s="125"/>
      <c r="IL3" s="125"/>
      <c r="IM3" s="125"/>
      <c r="IN3" s="125"/>
      <c r="IO3" s="125"/>
      <c r="IP3" s="125"/>
      <c r="IQ3" s="125"/>
      <c r="IR3" s="125"/>
      <c r="IS3" s="125"/>
      <c r="IT3" s="125"/>
      <c r="IU3" s="125"/>
      <c r="IV3" s="125"/>
    </row>
    <row r="4" spans="1:256" ht="12.75" x14ac:dyDescent="0.2">
      <c r="A4" s="129"/>
      <c r="B4" s="125"/>
      <c r="C4" s="125"/>
      <c r="D4" s="125"/>
      <c r="E4" s="125"/>
      <c r="F4" s="125"/>
      <c r="G4" s="125"/>
      <c r="H4" s="130"/>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5"/>
      <c r="BA4" s="125"/>
      <c r="BB4" s="125"/>
      <c r="BC4" s="125"/>
      <c r="BD4" s="125"/>
      <c r="BE4" s="125"/>
      <c r="BF4" s="125"/>
      <c r="BG4" s="125"/>
      <c r="BH4" s="125"/>
      <c r="BI4" s="125"/>
      <c r="BJ4" s="125"/>
      <c r="BK4" s="125"/>
      <c r="BL4" s="125"/>
      <c r="BM4" s="125"/>
      <c r="BN4" s="125"/>
      <c r="BO4" s="125"/>
      <c r="BP4" s="125"/>
      <c r="BQ4" s="125"/>
      <c r="BR4" s="125"/>
      <c r="BS4" s="125"/>
      <c r="BT4" s="125"/>
      <c r="BU4" s="125"/>
      <c r="BV4" s="125"/>
      <c r="BW4" s="125"/>
      <c r="BX4" s="125"/>
      <c r="BY4" s="125"/>
      <c r="BZ4" s="125"/>
      <c r="CA4" s="125"/>
      <c r="CB4" s="125"/>
      <c r="CC4" s="125"/>
      <c r="CD4" s="125"/>
      <c r="CE4" s="125"/>
      <c r="CF4" s="125"/>
      <c r="CG4" s="125"/>
      <c r="CH4" s="125"/>
      <c r="CI4" s="125"/>
      <c r="CJ4" s="125"/>
      <c r="CK4" s="125"/>
      <c r="CL4" s="125"/>
      <c r="CM4" s="125"/>
      <c r="CN4" s="125"/>
      <c r="CO4" s="125"/>
      <c r="CP4" s="125"/>
      <c r="CQ4" s="125"/>
      <c r="CR4" s="125"/>
      <c r="CS4" s="125"/>
      <c r="CT4" s="125"/>
      <c r="CU4" s="125"/>
      <c r="CV4" s="125"/>
      <c r="CW4" s="125"/>
      <c r="CX4" s="125"/>
      <c r="CY4" s="125"/>
      <c r="CZ4" s="125"/>
      <c r="DA4" s="125"/>
      <c r="DB4" s="125"/>
      <c r="DC4" s="125"/>
      <c r="DD4" s="125"/>
      <c r="DE4" s="125"/>
      <c r="DF4" s="125"/>
      <c r="DG4" s="125"/>
      <c r="DH4" s="125"/>
      <c r="DI4" s="125"/>
      <c r="DJ4" s="125"/>
      <c r="DK4" s="125"/>
      <c r="DL4" s="125"/>
      <c r="DM4" s="125"/>
      <c r="DN4" s="125"/>
      <c r="DO4" s="125"/>
      <c r="DP4" s="125"/>
      <c r="DQ4" s="125"/>
      <c r="DR4" s="125"/>
      <c r="DS4" s="125"/>
      <c r="DT4" s="125"/>
      <c r="DU4" s="125"/>
      <c r="DV4" s="125"/>
      <c r="DW4" s="125"/>
      <c r="DX4" s="125"/>
      <c r="DY4" s="125"/>
      <c r="DZ4" s="125"/>
      <c r="EA4" s="125"/>
      <c r="EB4" s="125"/>
      <c r="EC4" s="125"/>
      <c r="ED4" s="125"/>
      <c r="EE4" s="125"/>
      <c r="EF4" s="125"/>
      <c r="EG4" s="125"/>
      <c r="EH4" s="125"/>
      <c r="EI4" s="125"/>
      <c r="EJ4" s="125"/>
      <c r="EK4" s="125"/>
      <c r="EL4" s="125"/>
      <c r="EM4" s="125"/>
      <c r="EN4" s="125"/>
      <c r="EO4" s="125"/>
      <c r="EP4" s="125"/>
      <c r="EQ4" s="125"/>
      <c r="ER4" s="125"/>
      <c r="ES4" s="125"/>
      <c r="ET4" s="125"/>
      <c r="EU4" s="125"/>
      <c r="EV4" s="125"/>
      <c r="EW4" s="125"/>
      <c r="EX4" s="125"/>
      <c r="EY4" s="125"/>
      <c r="EZ4" s="125"/>
      <c r="FA4" s="125"/>
      <c r="FB4" s="125"/>
      <c r="FC4" s="125"/>
      <c r="FD4" s="125"/>
      <c r="FE4" s="125"/>
      <c r="FF4" s="125"/>
      <c r="FG4" s="125"/>
      <c r="FH4" s="125"/>
      <c r="FI4" s="125"/>
      <c r="FJ4" s="125"/>
      <c r="FK4" s="125"/>
      <c r="FL4" s="125"/>
      <c r="FM4" s="125"/>
      <c r="FN4" s="125"/>
      <c r="FO4" s="125"/>
      <c r="FP4" s="125"/>
      <c r="FQ4" s="125"/>
      <c r="FR4" s="125"/>
      <c r="FS4" s="125"/>
      <c r="FT4" s="125"/>
      <c r="FU4" s="125"/>
      <c r="FV4" s="125"/>
      <c r="FW4" s="125"/>
      <c r="FX4" s="125"/>
      <c r="FY4" s="125"/>
      <c r="FZ4" s="125"/>
      <c r="GA4" s="125"/>
      <c r="GB4" s="125"/>
      <c r="GC4" s="125"/>
      <c r="GD4" s="125"/>
      <c r="GE4" s="125"/>
      <c r="GF4" s="125"/>
      <c r="GG4" s="125"/>
      <c r="GH4" s="125"/>
      <c r="GI4" s="125"/>
      <c r="GJ4" s="125"/>
      <c r="GK4" s="125"/>
      <c r="GL4" s="125"/>
      <c r="GM4" s="125"/>
      <c r="GN4" s="125"/>
      <c r="GO4" s="125"/>
      <c r="GP4" s="125"/>
      <c r="GQ4" s="125"/>
      <c r="GR4" s="125"/>
      <c r="GS4" s="125"/>
      <c r="GT4" s="125"/>
      <c r="GU4" s="125"/>
      <c r="GV4" s="125"/>
      <c r="GW4" s="125"/>
      <c r="GX4" s="125"/>
      <c r="GY4" s="125"/>
      <c r="GZ4" s="125"/>
      <c r="HA4" s="125"/>
      <c r="HB4" s="125"/>
      <c r="HC4" s="125"/>
      <c r="HD4" s="125"/>
      <c r="HE4" s="125"/>
      <c r="HF4" s="125"/>
      <c r="HG4" s="125"/>
      <c r="HH4" s="125"/>
      <c r="HI4" s="125"/>
      <c r="HJ4" s="125"/>
      <c r="HK4" s="125"/>
      <c r="HL4" s="125"/>
      <c r="HM4" s="125"/>
      <c r="HN4" s="125"/>
      <c r="HO4" s="125"/>
      <c r="HP4" s="125"/>
      <c r="HQ4" s="125"/>
      <c r="HR4" s="125"/>
      <c r="HS4" s="125"/>
      <c r="HT4" s="125"/>
      <c r="HU4" s="125"/>
      <c r="HV4" s="125"/>
      <c r="HW4" s="125"/>
      <c r="HX4" s="125"/>
      <c r="HY4" s="125"/>
      <c r="HZ4" s="125"/>
      <c r="IA4" s="125"/>
      <c r="IB4" s="125"/>
      <c r="IC4" s="125"/>
      <c r="ID4" s="125"/>
      <c r="IE4" s="125"/>
      <c r="IF4" s="125"/>
      <c r="IG4" s="125"/>
      <c r="IH4" s="125"/>
      <c r="II4" s="125"/>
      <c r="IJ4" s="125"/>
      <c r="IK4" s="125"/>
      <c r="IL4" s="125"/>
      <c r="IM4" s="125"/>
      <c r="IN4" s="125"/>
      <c r="IO4" s="125"/>
      <c r="IP4" s="125"/>
      <c r="IQ4" s="125"/>
      <c r="IR4" s="125"/>
      <c r="IS4" s="125"/>
      <c r="IT4" s="125"/>
      <c r="IU4" s="125"/>
      <c r="IV4" s="125"/>
    </row>
    <row r="5" spans="1:256" x14ac:dyDescent="0.2">
      <c r="A5" s="131" t="s">
        <v>124</v>
      </c>
      <c r="B5" s="132" t="s">
        <v>125</v>
      </c>
      <c r="C5" s="133" t="s">
        <v>126</v>
      </c>
      <c r="D5" s="133" t="s">
        <v>127</v>
      </c>
      <c r="E5" s="133" t="s">
        <v>128</v>
      </c>
      <c r="F5" s="134" t="s">
        <v>73</v>
      </c>
      <c r="G5" s="134" t="s">
        <v>129</v>
      </c>
      <c r="H5" s="134" t="s">
        <v>130</v>
      </c>
    </row>
    <row r="6" spans="1:256" ht="22.5" x14ac:dyDescent="0.2">
      <c r="A6" s="135"/>
      <c r="B6" s="136" t="s">
        <v>131</v>
      </c>
      <c r="C6" s="137" t="s">
        <v>132</v>
      </c>
      <c r="D6" s="137" t="s">
        <v>133</v>
      </c>
      <c r="E6" s="137" t="s">
        <v>134</v>
      </c>
      <c r="F6" s="138" t="s">
        <v>135</v>
      </c>
      <c r="G6" s="138" t="s">
        <v>136</v>
      </c>
      <c r="H6" s="138" t="s">
        <v>137</v>
      </c>
    </row>
    <row r="7" spans="1:256" x14ac:dyDescent="0.2">
      <c r="A7" s="139"/>
      <c r="B7" s="140"/>
      <c r="C7" s="140"/>
      <c r="D7" s="140"/>
      <c r="E7" s="140"/>
      <c r="F7" s="140"/>
      <c r="G7" s="140"/>
      <c r="H7" s="140"/>
    </row>
    <row r="8" spans="1:256" x14ac:dyDescent="0.2">
      <c r="A8" s="141" t="s">
        <v>138</v>
      </c>
      <c r="B8" s="142">
        <v>66796807</v>
      </c>
      <c r="C8" s="142">
        <v>64903140</v>
      </c>
      <c r="D8" s="142">
        <v>59439840</v>
      </c>
      <c r="E8" s="142">
        <v>56286961</v>
      </c>
      <c r="F8" s="142">
        <v>3152879</v>
      </c>
      <c r="G8" s="142">
        <v>5463300</v>
      </c>
      <c r="H8" s="142">
        <v>1893667</v>
      </c>
      <c r="J8" s="143"/>
      <c r="K8" s="143"/>
    </row>
    <row r="9" spans="1:256" x14ac:dyDescent="0.2">
      <c r="A9" s="123" t="s">
        <v>139</v>
      </c>
      <c r="B9" s="142">
        <v>32978229</v>
      </c>
      <c r="C9" s="142">
        <v>32045512</v>
      </c>
      <c r="D9" s="142">
        <v>29382509</v>
      </c>
      <c r="E9" s="142">
        <v>27827831</v>
      </c>
      <c r="F9" s="142">
        <v>1554678</v>
      </c>
      <c r="G9" s="142">
        <v>2663003</v>
      </c>
      <c r="H9" s="142">
        <v>932717</v>
      </c>
      <c r="J9" s="143"/>
      <c r="K9" s="143"/>
    </row>
    <row r="10" spans="1:256" x14ac:dyDescent="0.2">
      <c r="A10" s="123" t="s">
        <v>140</v>
      </c>
      <c r="B10" s="142">
        <v>33818578</v>
      </c>
      <c r="C10" s="142">
        <v>32857628</v>
      </c>
      <c r="D10" s="142">
        <v>30057331</v>
      </c>
      <c r="E10" s="142">
        <v>28459130</v>
      </c>
      <c r="F10" s="142">
        <v>1598201</v>
      </c>
      <c r="G10" s="142">
        <v>2800297</v>
      </c>
      <c r="H10" s="142">
        <v>960950</v>
      </c>
      <c r="J10" s="143"/>
      <c r="K10" s="143"/>
    </row>
    <row r="11" spans="1:256" x14ac:dyDescent="0.2">
      <c r="B11" s="142" t="s">
        <v>106</v>
      </c>
      <c r="C11" s="142" t="s">
        <v>106</v>
      </c>
      <c r="D11" s="142" t="s">
        <v>106</v>
      </c>
      <c r="E11" s="142" t="s">
        <v>106</v>
      </c>
      <c r="F11" s="142" t="s">
        <v>106</v>
      </c>
      <c r="G11" s="142" t="s">
        <v>106</v>
      </c>
      <c r="H11" s="142" t="s">
        <v>106</v>
      </c>
      <c r="J11" s="143"/>
      <c r="K11" s="143"/>
    </row>
    <row r="12" spans="1:256" x14ac:dyDescent="0.2">
      <c r="A12" s="141" t="s">
        <v>141</v>
      </c>
      <c r="B12" s="142" t="s">
        <v>106</v>
      </c>
      <c r="C12" s="142" t="s">
        <v>106</v>
      </c>
      <c r="D12" s="142" t="s">
        <v>106</v>
      </c>
      <c r="E12" s="142" t="s">
        <v>106</v>
      </c>
      <c r="F12" s="142" t="s">
        <v>106</v>
      </c>
      <c r="G12" s="142" t="s">
        <v>106</v>
      </c>
      <c r="H12" s="142" t="s">
        <v>106</v>
      </c>
      <c r="J12" s="143"/>
      <c r="K12" s="143"/>
    </row>
    <row r="13" spans="1:256" x14ac:dyDescent="0.2">
      <c r="A13" s="123" t="s">
        <v>142</v>
      </c>
      <c r="B13" s="142">
        <v>3857263</v>
      </c>
      <c r="C13" s="142">
        <v>3736894</v>
      </c>
      <c r="D13" s="142">
        <v>3465179</v>
      </c>
      <c r="E13" s="142">
        <v>3299637</v>
      </c>
      <c r="F13" s="142">
        <v>165542</v>
      </c>
      <c r="G13" s="142">
        <v>271715</v>
      </c>
      <c r="H13" s="142">
        <v>120369</v>
      </c>
      <c r="J13" s="142"/>
      <c r="K13" s="144"/>
      <c r="L13" s="142"/>
      <c r="M13" s="142"/>
    </row>
    <row r="14" spans="1:256" x14ac:dyDescent="0.2">
      <c r="A14" s="123" t="s">
        <v>143</v>
      </c>
      <c r="B14" s="142">
        <v>4149852</v>
      </c>
      <c r="C14" s="142">
        <v>4021306</v>
      </c>
      <c r="D14" s="142">
        <v>3721990</v>
      </c>
      <c r="E14" s="142">
        <v>3538206</v>
      </c>
      <c r="F14" s="142">
        <v>183784</v>
      </c>
      <c r="G14" s="142">
        <v>299316</v>
      </c>
      <c r="H14" s="142">
        <v>128546</v>
      </c>
      <c r="J14" s="142"/>
      <c r="K14" s="144"/>
      <c r="L14" s="142"/>
      <c r="M14" s="142"/>
    </row>
    <row r="15" spans="1:256" x14ac:dyDescent="0.2">
      <c r="A15" s="123" t="s">
        <v>1</v>
      </c>
      <c r="B15" s="142">
        <v>3953866</v>
      </c>
      <c r="C15" s="142">
        <v>3829739</v>
      </c>
      <c r="D15" s="142">
        <v>3535065</v>
      </c>
      <c r="E15" s="142">
        <v>3354246</v>
      </c>
      <c r="F15" s="142">
        <v>180819</v>
      </c>
      <c r="G15" s="142">
        <v>294674</v>
      </c>
      <c r="H15" s="142">
        <v>124127</v>
      </c>
      <c r="J15" s="142"/>
      <c r="K15" s="144"/>
      <c r="L15" s="142"/>
      <c r="M15" s="142"/>
    </row>
    <row r="16" spans="1:256" x14ac:dyDescent="0.2">
      <c r="A16" s="123" t="s">
        <v>2</v>
      </c>
      <c r="B16" s="142">
        <v>3656968</v>
      </c>
      <c r="C16" s="142">
        <v>3544571</v>
      </c>
      <c r="D16" s="142">
        <v>3262613</v>
      </c>
      <c r="E16" s="142">
        <v>3090232</v>
      </c>
      <c r="F16" s="142">
        <v>172381</v>
      </c>
      <c r="G16" s="142">
        <v>281958</v>
      </c>
      <c r="H16" s="142">
        <v>112397</v>
      </c>
      <c r="J16" s="142"/>
      <c r="K16" s="144"/>
      <c r="L16" s="142"/>
      <c r="M16" s="142"/>
    </row>
    <row r="17" spans="1:13" x14ac:dyDescent="0.2">
      <c r="A17" s="123" t="s">
        <v>3</v>
      </c>
      <c r="B17" s="142">
        <v>4153080</v>
      </c>
      <c r="C17" s="142">
        <v>4037721</v>
      </c>
      <c r="D17" s="142">
        <v>3690265</v>
      </c>
      <c r="E17" s="142">
        <v>3487863</v>
      </c>
      <c r="F17" s="142">
        <v>202402</v>
      </c>
      <c r="G17" s="142">
        <v>347456</v>
      </c>
      <c r="H17" s="142">
        <v>115359</v>
      </c>
      <c r="J17" s="142"/>
      <c r="K17" s="144"/>
      <c r="L17" s="142"/>
      <c r="M17" s="142"/>
    </row>
    <row r="18" spans="1:13" x14ac:dyDescent="0.2">
      <c r="A18" s="123" t="s">
        <v>4</v>
      </c>
      <c r="B18" s="142">
        <v>4514249</v>
      </c>
      <c r="C18" s="142">
        <v>4391924</v>
      </c>
      <c r="D18" s="142">
        <v>4009669</v>
      </c>
      <c r="E18" s="142">
        <v>3801409</v>
      </c>
      <c r="F18" s="142">
        <v>208260</v>
      </c>
      <c r="G18" s="142">
        <v>382255</v>
      </c>
      <c r="H18" s="142">
        <v>122325</v>
      </c>
      <c r="J18" s="142"/>
      <c r="K18" s="144"/>
      <c r="L18" s="142"/>
      <c r="M18" s="142"/>
    </row>
    <row r="19" spans="1:13" x14ac:dyDescent="0.2">
      <c r="A19" s="123" t="s">
        <v>5</v>
      </c>
      <c r="B19" s="142">
        <v>4497132</v>
      </c>
      <c r="C19" s="142">
        <v>4370371</v>
      </c>
      <c r="D19" s="142">
        <v>4000908</v>
      </c>
      <c r="E19" s="142">
        <v>3807954</v>
      </c>
      <c r="F19" s="142">
        <v>192954</v>
      </c>
      <c r="G19" s="142">
        <v>369463</v>
      </c>
      <c r="H19" s="142">
        <v>126761</v>
      </c>
      <c r="J19" s="142"/>
      <c r="K19" s="144"/>
      <c r="L19" s="142"/>
      <c r="M19" s="142"/>
    </row>
    <row r="20" spans="1:13" x14ac:dyDescent="0.2">
      <c r="A20" s="123" t="s">
        <v>6</v>
      </c>
      <c r="B20" s="142">
        <v>4395667</v>
      </c>
      <c r="C20" s="142">
        <v>4271084</v>
      </c>
      <c r="D20" s="142">
        <v>3918562</v>
      </c>
      <c r="E20" s="142">
        <v>3733642</v>
      </c>
      <c r="F20" s="142">
        <v>184920</v>
      </c>
      <c r="G20" s="142">
        <v>352522</v>
      </c>
      <c r="H20" s="142">
        <v>124583</v>
      </c>
      <c r="J20" s="142"/>
      <c r="K20" s="144"/>
      <c r="L20" s="142"/>
      <c r="M20" s="142"/>
    </row>
    <row r="21" spans="1:13" x14ac:dyDescent="0.2">
      <c r="A21" s="123" t="s">
        <v>7</v>
      </c>
      <c r="B21" s="142">
        <v>4019539</v>
      </c>
      <c r="C21" s="142">
        <v>3903285</v>
      </c>
      <c r="D21" s="142">
        <v>3583853</v>
      </c>
      <c r="E21" s="142">
        <v>3414297</v>
      </c>
      <c r="F21" s="142">
        <v>169556</v>
      </c>
      <c r="G21" s="142">
        <v>319432</v>
      </c>
      <c r="H21" s="142">
        <v>116254</v>
      </c>
      <c r="J21" s="142"/>
      <c r="K21" s="144"/>
      <c r="L21" s="142"/>
      <c r="M21" s="142"/>
    </row>
    <row r="22" spans="1:13" x14ac:dyDescent="0.2">
      <c r="A22" s="123" t="s">
        <v>8</v>
      </c>
      <c r="B22" s="142">
        <v>4402122</v>
      </c>
      <c r="C22" s="142">
        <v>4276342</v>
      </c>
      <c r="D22" s="142">
        <v>3914884</v>
      </c>
      <c r="E22" s="142">
        <v>3715812</v>
      </c>
      <c r="F22" s="142">
        <v>199072</v>
      </c>
      <c r="G22" s="142">
        <v>361458</v>
      </c>
      <c r="H22" s="142">
        <v>125780</v>
      </c>
      <c r="J22" s="142"/>
      <c r="K22" s="144"/>
      <c r="L22" s="142"/>
      <c r="M22" s="142"/>
    </row>
    <row r="23" spans="1:13" x14ac:dyDescent="0.2">
      <c r="A23" s="123" t="s">
        <v>9</v>
      </c>
      <c r="B23" s="142">
        <v>4661015</v>
      </c>
      <c r="C23" s="142">
        <v>4529031</v>
      </c>
      <c r="D23" s="142">
        <v>4127941</v>
      </c>
      <c r="E23" s="142">
        <v>3907461</v>
      </c>
      <c r="F23" s="142">
        <v>220480</v>
      </c>
      <c r="G23" s="142">
        <v>401090</v>
      </c>
      <c r="H23" s="142">
        <v>131984</v>
      </c>
      <c r="J23" s="142"/>
      <c r="K23" s="144"/>
      <c r="L23" s="142"/>
      <c r="M23" s="142"/>
    </row>
    <row r="24" spans="1:13" x14ac:dyDescent="0.2">
      <c r="A24" s="123" t="s">
        <v>10</v>
      </c>
      <c r="B24" s="142">
        <v>4405908</v>
      </c>
      <c r="C24" s="142">
        <v>4281254</v>
      </c>
      <c r="D24" s="142">
        <v>3888131</v>
      </c>
      <c r="E24" s="142">
        <v>3670651</v>
      </c>
      <c r="F24" s="142">
        <v>217480</v>
      </c>
      <c r="G24" s="142">
        <v>393123</v>
      </c>
      <c r="H24" s="142">
        <v>124654</v>
      </c>
      <c r="J24" s="142"/>
      <c r="K24" s="144"/>
      <c r="L24" s="142"/>
      <c r="M24" s="142"/>
    </row>
    <row r="25" spans="1:13" x14ac:dyDescent="0.2">
      <c r="A25" s="123" t="s">
        <v>11</v>
      </c>
      <c r="B25" s="142">
        <v>3755185</v>
      </c>
      <c r="C25" s="142">
        <v>3649381</v>
      </c>
      <c r="D25" s="142">
        <v>3304688</v>
      </c>
      <c r="E25" s="142">
        <v>3111835</v>
      </c>
      <c r="F25" s="142">
        <v>192853</v>
      </c>
      <c r="G25" s="142">
        <v>344693</v>
      </c>
      <c r="H25" s="142">
        <v>105804</v>
      </c>
      <c r="J25" s="142"/>
      <c r="K25" s="144"/>
      <c r="L25" s="142"/>
      <c r="M25" s="142"/>
    </row>
    <row r="26" spans="1:13" x14ac:dyDescent="0.2">
      <c r="A26" s="123" t="s">
        <v>12</v>
      </c>
      <c r="B26" s="142">
        <v>3368199</v>
      </c>
      <c r="C26" s="142">
        <v>3278326</v>
      </c>
      <c r="D26" s="142">
        <v>2978882</v>
      </c>
      <c r="E26" s="142">
        <v>2796740</v>
      </c>
      <c r="F26" s="142">
        <v>182142</v>
      </c>
      <c r="G26" s="142">
        <v>299444</v>
      </c>
      <c r="H26" s="142">
        <v>89873</v>
      </c>
      <c r="J26" s="142"/>
      <c r="K26" s="144"/>
      <c r="L26" s="142"/>
      <c r="M26" s="142"/>
    </row>
    <row r="27" spans="1:13" x14ac:dyDescent="0.2">
      <c r="A27" s="123" t="s">
        <v>13</v>
      </c>
      <c r="B27" s="142">
        <v>3318867</v>
      </c>
      <c r="C27" s="142">
        <v>3237468</v>
      </c>
      <c r="D27" s="142">
        <v>2958612</v>
      </c>
      <c r="E27" s="142">
        <v>2779326</v>
      </c>
      <c r="F27" s="142">
        <v>179286</v>
      </c>
      <c r="G27" s="142">
        <v>278856</v>
      </c>
      <c r="H27" s="142">
        <v>81399</v>
      </c>
      <c r="J27" s="142"/>
      <c r="K27" s="144"/>
      <c r="L27" s="142"/>
      <c r="M27" s="142"/>
    </row>
    <row r="28" spans="1:13" x14ac:dyDescent="0.2">
      <c r="A28" s="123" t="s">
        <v>14</v>
      </c>
      <c r="B28" s="142">
        <v>2325296</v>
      </c>
      <c r="C28" s="142">
        <v>2263422</v>
      </c>
      <c r="D28" s="142">
        <v>2067471</v>
      </c>
      <c r="E28" s="142">
        <v>1940686</v>
      </c>
      <c r="F28" s="142">
        <v>126785</v>
      </c>
      <c r="G28" s="142">
        <v>195951</v>
      </c>
      <c r="H28" s="142">
        <v>61874</v>
      </c>
      <c r="J28" s="142"/>
      <c r="K28" s="144"/>
      <c r="L28" s="142"/>
      <c r="M28" s="142"/>
    </row>
    <row r="29" spans="1:13" x14ac:dyDescent="0.2">
      <c r="A29" s="123" t="s">
        <v>15</v>
      </c>
      <c r="B29" s="142">
        <v>1715328</v>
      </c>
      <c r="C29" s="142">
        <v>1672489</v>
      </c>
      <c r="D29" s="142">
        <v>1529682</v>
      </c>
      <c r="E29" s="142">
        <v>1439913</v>
      </c>
      <c r="F29" s="142">
        <v>89769</v>
      </c>
      <c r="G29" s="142">
        <v>142807</v>
      </c>
      <c r="H29" s="142">
        <v>42839</v>
      </c>
      <c r="J29" s="142"/>
      <c r="K29" s="144"/>
      <c r="L29" s="142"/>
      <c r="M29" s="142"/>
    </row>
    <row r="30" spans="1:13" x14ac:dyDescent="0.2">
      <c r="A30" s="123" t="s">
        <v>16</v>
      </c>
      <c r="B30" s="142">
        <v>1042090</v>
      </c>
      <c r="C30" s="142">
        <v>1017085</v>
      </c>
      <c r="D30" s="142">
        <v>933656</v>
      </c>
      <c r="E30" s="142">
        <v>879778</v>
      </c>
      <c r="F30" s="142">
        <v>53878</v>
      </c>
      <c r="G30" s="142">
        <v>83429</v>
      </c>
      <c r="H30" s="142">
        <v>25005</v>
      </c>
      <c r="J30" s="142"/>
      <c r="K30" s="144"/>
      <c r="L30" s="142"/>
      <c r="M30" s="142"/>
    </row>
    <row r="31" spans="1:13" x14ac:dyDescent="0.2">
      <c r="A31" s="123" t="s">
        <v>144</v>
      </c>
      <c r="B31" s="142">
        <v>605181</v>
      </c>
      <c r="C31" s="142">
        <v>591447</v>
      </c>
      <c r="D31" s="142">
        <v>547789</v>
      </c>
      <c r="E31" s="142">
        <v>517273</v>
      </c>
      <c r="F31" s="142">
        <v>30516</v>
      </c>
      <c r="G31" s="142">
        <v>43658</v>
      </c>
      <c r="H31" s="142">
        <v>13734</v>
      </c>
      <c r="J31" s="142"/>
      <c r="K31" s="144"/>
      <c r="L31" s="142"/>
      <c r="M31" s="142"/>
    </row>
    <row r="32" spans="1:13" x14ac:dyDescent="0.2">
      <c r="A32" s="145"/>
      <c r="B32" s="145"/>
      <c r="C32" s="145"/>
      <c r="D32" s="145"/>
      <c r="E32" s="145"/>
      <c r="F32" s="145"/>
      <c r="G32" s="145"/>
      <c r="H32" s="145"/>
    </row>
    <row r="34" spans="1:19" x14ac:dyDescent="0.2">
      <c r="A34" s="146" t="s">
        <v>145</v>
      </c>
    </row>
    <row r="36" spans="1:19" s="149" customFormat="1" x14ac:dyDescent="0.2">
      <c r="A36" s="148" t="s">
        <v>142</v>
      </c>
      <c r="B36" s="148" t="s">
        <v>143</v>
      </c>
      <c r="C36" s="148" t="s">
        <v>1</v>
      </c>
      <c r="D36" s="148" t="s">
        <v>2</v>
      </c>
      <c r="E36" s="148" t="s">
        <v>3</v>
      </c>
      <c r="F36" s="148" t="s">
        <v>4</v>
      </c>
      <c r="G36" s="148" t="s">
        <v>5</v>
      </c>
      <c r="H36" s="148" t="s">
        <v>6</v>
      </c>
      <c r="I36" s="148" t="s">
        <v>7</v>
      </c>
      <c r="J36" s="148" t="s">
        <v>8</v>
      </c>
      <c r="K36" s="148" t="s">
        <v>9</v>
      </c>
      <c r="L36" s="148" t="s">
        <v>10</v>
      </c>
      <c r="M36" s="148" t="s">
        <v>11</v>
      </c>
      <c r="N36" s="148" t="s">
        <v>12</v>
      </c>
      <c r="O36" s="148" t="s">
        <v>13</v>
      </c>
      <c r="P36" s="148" t="s">
        <v>14</v>
      </c>
      <c r="Q36" s="148" t="s">
        <v>15</v>
      </c>
      <c r="R36" s="148" t="s">
        <v>16</v>
      </c>
      <c r="S36" s="148" t="s">
        <v>144</v>
      </c>
    </row>
    <row r="37" spans="1:19" x14ac:dyDescent="0.2">
      <c r="A37" s="147">
        <v>3299637</v>
      </c>
      <c r="B37" s="147">
        <v>3538206</v>
      </c>
      <c r="C37" s="147">
        <v>3354246</v>
      </c>
      <c r="D37" s="147">
        <v>3090232</v>
      </c>
      <c r="E37" s="147">
        <v>3487863</v>
      </c>
      <c r="F37" s="147">
        <v>3801409</v>
      </c>
      <c r="G37" s="147">
        <v>3807954</v>
      </c>
      <c r="H37" s="147">
        <v>3733642</v>
      </c>
      <c r="I37" s="147">
        <v>3414297</v>
      </c>
      <c r="J37" s="147">
        <v>3715812</v>
      </c>
      <c r="K37" s="147">
        <v>3907461</v>
      </c>
      <c r="L37" s="147">
        <v>3670651</v>
      </c>
      <c r="M37" s="147">
        <v>3111835</v>
      </c>
      <c r="N37" s="147">
        <v>2796740</v>
      </c>
      <c r="O37" s="147">
        <v>2779326</v>
      </c>
      <c r="P37" s="147">
        <v>1940686</v>
      </c>
      <c r="Q37" s="147">
        <v>1439913</v>
      </c>
      <c r="R37" s="147">
        <v>879778</v>
      </c>
      <c r="S37" s="147">
        <v>517273</v>
      </c>
    </row>
    <row r="39" spans="1:19" s="149" customFormat="1" x14ac:dyDescent="0.2">
      <c r="A39" s="148" t="s">
        <v>29</v>
      </c>
      <c r="B39" s="148" t="s">
        <v>30</v>
      </c>
      <c r="C39" s="148" t="s">
        <v>31</v>
      </c>
      <c r="D39" s="148" t="s">
        <v>32</v>
      </c>
      <c r="E39" s="148" t="s">
        <v>33</v>
      </c>
      <c r="F39" s="148" t="s">
        <v>34</v>
      </c>
      <c r="G39" s="148" t="s">
        <v>35</v>
      </c>
      <c r="H39" s="148" t="s">
        <v>36</v>
      </c>
      <c r="I39" s="148" t="s">
        <v>37</v>
      </c>
      <c r="J39" s="148" t="s">
        <v>38</v>
      </c>
      <c r="K39" s="148" t="s">
        <v>39</v>
      </c>
      <c r="L39" s="148"/>
      <c r="M39" s="148"/>
      <c r="N39" s="148"/>
      <c r="O39" s="148"/>
      <c r="P39" s="148"/>
      <c r="Q39" s="148"/>
      <c r="R39" s="148"/>
      <c r="S39" s="148"/>
    </row>
    <row r="40" spans="1:19" x14ac:dyDescent="0.2">
      <c r="A40" s="147">
        <f>A37</f>
        <v>3299637</v>
      </c>
      <c r="B40" s="147">
        <f>B37</f>
        <v>3538206</v>
      </c>
      <c r="C40" s="147">
        <f>C37+D37</f>
        <v>6444478</v>
      </c>
      <c r="D40" s="147">
        <f>E37+F37</f>
        <v>7289272</v>
      </c>
      <c r="E40" s="147">
        <f>G37+H37</f>
        <v>7541596</v>
      </c>
      <c r="F40" s="147">
        <f>I37+J37</f>
        <v>7130109</v>
      </c>
      <c r="G40" s="147">
        <f>K37+L37</f>
        <v>7578112</v>
      </c>
      <c r="H40" s="147">
        <f>M37+N37</f>
        <v>5908575</v>
      </c>
      <c r="I40" s="147">
        <f>O37+P37</f>
        <v>4720012</v>
      </c>
      <c r="J40" s="147">
        <f>SUM(Q37:S37)</f>
        <v>2836964</v>
      </c>
      <c r="K40" s="147">
        <f>SUM(M37:S37)</f>
        <v>13465551</v>
      </c>
      <c r="L40" s="147"/>
      <c r="M40" s="147"/>
      <c r="N40" s="147"/>
      <c r="O40" s="147"/>
      <c r="P40" s="147"/>
      <c r="Q40" s="147"/>
      <c r="R40" s="147"/>
      <c r="S40" s="147"/>
    </row>
  </sheetData>
  <mergeCells count="1">
    <mergeCell ref="A5:A6"/>
  </mergeCells>
  <hyperlinks>
    <hyperlink ref="A1" location="'Contents '!A1" display="Contents" xr:uid="{DB6B246A-8A87-4316-8841-E2057BDA94EE}"/>
    <hyperlink ref="G3" r:id="rId1" xr:uid="{8EA35DA4-4474-4097-9039-A7893485D249}"/>
    <hyperlink ref="H3" r:id="rId2" xr:uid="{F7D0D021-7BAE-4F67-AAC4-7FDE40C3EF58}"/>
    <hyperlink ref="I3" r:id="rId3" xr:uid="{048C6ED3-2416-4DAC-9EE5-E53841D0DCB5}"/>
  </hyperlinks>
  <pageMargins left="0.7" right="0.7" top="0.75" bottom="0.75" header="0.3" footer="0.3"/>
  <pageSetup paperSize="9" orientation="portrait" horizontalDpi="4294967293" verticalDpi="0" r:id="rId4"/>
  <ignoredErrors>
    <ignoredError sqref="J40:K40"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8BE8C-7C28-4181-9EFC-88B4F902474A}">
  <dimension ref="A1:H138"/>
  <sheetViews>
    <sheetView topLeftCell="B13" workbookViewId="0">
      <selection activeCell="G2" sqref="G2"/>
    </sheetView>
  </sheetViews>
  <sheetFormatPr defaultRowHeight="15" x14ac:dyDescent="0.25"/>
  <cols>
    <col min="1" max="1" width="8.7109375" customWidth="1"/>
    <col min="2" max="2" width="17.28515625" customWidth="1"/>
    <col min="3" max="3" width="12.42578125" customWidth="1"/>
    <col min="4" max="4" width="13.85546875" customWidth="1"/>
    <col min="5" max="5" width="11" bestFit="1" customWidth="1"/>
    <col min="7" max="8" width="9.140625" style="9"/>
  </cols>
  <sheetData>
    <row r="1" spans="1:8" ht="75" x14ac:dyDescent="0.25">
      <c r="A1" s="1" t="s">
        <v>21</v>
      </c>
      <c r="B1" s="1" t="s">
        <v>19</v>
      </c>
      <c r="C1" s="8" t="s">
        <v>20</v>
      </c>
      <c r="D1" s="8" t="s">
        <v>22</v>
      </c>
      <c r="E1" s="164" t="s">
        <v>151</v>
      </c>
      <c r="F1" s="164" t="s">
        <v>152</v>
      </c>
      <c r="G1" s="164" t="s">
        <v>159</v>
      </c>
      <c r="H1" s="164" t="s">
        <v>160</v>
      </c>
    </row>
    <row r="2" spans="1:8" x14ac:dyDescent="0.25">
      <c r="A2" s="3" t="s">
        <v>18</v>
      </c>
      <c r="B2" s="7">
        <v>2</v>
      </c>
      <c r="C2" s="7">
        <v>3465179</v>
      </c>
      <c r="D2" s="6">
        <f t="shared" ref="D2:D20" si="0">B2/C2</f>
        <v>5.7717076087555655E-7</v>
      </c>
      <c r="E2" s="6">
        <f>AVERAGE(B38:B42)/100000</f>
        <v>8.0904999999999985E-4</v>
      </c>
      <c r="F2" s="6">
        <f t="shared" ref="F2:F12" si="1">E2/12</f>
        <v>6.7420833333333316E-5</v>
      </c>
      <c r="G2" s="6">
        <f t="shared" ref="G2:G12" si="2">F2*C$35</f>
        <v>5.8379699583333319E-5</v>
      </c>
      <c r="H2" s="6">
        <f t="shared" ref="H2:H12" si="3">F2*B$35</f>
        <v>9.1240613749999974E-5</v>
      </c>
    </row>
    <row r="3" spans="1:8" x14ac:dyDescent="0.25">
      <c r="A3" s="4" t="s">
        <v>0</v>
      </c>
      <c r="B3" s="7">
        <v>1</v>
      </c>
      <c r="C3" s="7">
        <v>3721990</v>
      </c>
      <c r="D3" s="6">
        <f t="shared" si="0"/>
        <v>2.6867347843492325E-7</v>
      </c>
      <c r="E3" s="6">
        <f>AVERAGE(B43:B47)/100000</f>
        <v>6.5199999999999999E-5</v>
      </c>
      <c r="F3" s="6">
        <f t="shared" si="1"/>
        <v>5.4333333333333335E-6</v>
      </c>
      <c r="G3" s="6">
        <f t="shared" si="2"/>
        <v>4.7047233333333336E-6</v>
      </c>
      <c r="H3" s="6">
        <f t="shared" si="3"/>
        <v>7.3529299999999999E-6</v>
      </c>
    </row>
    <row r="4" spans="1:8" x14ac:dyDescent="0.25">
      <c r="A4" s="2" t="s">
        <v>1</v>
      </c>
      <c r="B4" s="7">
        <v>4</v>
      </c>
      <c r="C4" s="7">
        <v>3535065</v>
      </c>
      <c r="D4" s="6">
        <f t="shared" si="0"/>
        <v>1.1315209197002034E-6</v>
      </c>
      <c r="E4" s="6">
        <f>AVERAGE(B48:B52)/100000</f>
        <v>7.7239999999999999E-5</v>
      </c>
      <c r="F4" s="6">
        <f t="shared" si="1"/>
        <v>6.4366666666666663E-6</v>
      </c>
      <c r="G4" s="6">
        <f t="shared" si="2"/>
        <v>5.573509666666666E-6</v>
      </c>
      <c r="H4" s="6">
        <f t="shared" si="3"/>
        <v>8.710741E-6</v>
      </c>
    </row>
    <row r="5" spans="1:8" x14ac:dyDescent="0.25">
      <c r="A5" s="2" t="s">
        <v>2</v>
      </c>
      <c r="B5" s="7">
        <v>10</v>
      </c>
      <c r="C5" s="7">
        <v>3262613</v>
      </c>
      <c r="D5" s="6">
        <f t="shared" si="0"/>
        <v>3.0650279392621805E-6</v>
      </c>
      <c r="E5" s="6">
        <f>AVERAGE(B53:B57)/100000</f>
        <v>1.9401000000000002E-4</v>
      </c>
      <c r="F5" s="6">
        <f t="shared" si="1"/>
        <v>1.6167500000000001E-5</v>
      </c>
      <c r="G5" s="6">
        <f t="shared" si="2"/>
        <v>1.399943825E-5</v>
      </c>
      <c r="H5" s="6">
        <f t="shared" si="3"/>
        <v>2.187947775E-5</v>
      </c>
    </row>
    <row r="6" spans="1:8" x14ac:dyDescent="0.25">
      <c r="A6" s="2" t="s">
        <v>3</v>
      </c>
      <c r="B6" s="7">
        <v>33</v>
      </c>
      <c r="C6" s="7">
        <v>3690265</v>
      </c>
      <c r="D6" s="6">
        <f t="shared" si="0"/>
        <v>8.9424472226249338E-6</v>
      </c>
      <c r="E6" s="6">
        <f>AVERAGE(B58:B62)/100000</f>
        <v>3.1167E-4</v>
      </c>
      <c r="F6" s="6">
        <f t="shared" si="1"/>
        <v>2.5972499999999999E-5</v>
      </c>
      <c r="G6" s="6">
        <f t="shared" si="2"/>
        <v>2.248958775E-5</v>
      </c>
      <c r="H6" s="6">
        <f t="shared" si="3"/>
        <v>3.5148584249999999E-5</v>
      </c>
    </row>
    <row r="7" spans="1:8" x14ac:dyDescent="0.25">
      <c r="A7" s="5" t="s">
        <v>4</v>
      </c>
      <c r="B7" s="7">
        <v>58</v>
      </c>
      <c r="C7" s="7">
        <v>4009669</v>
      </c>
      <c r="D7" s="6">
        <f t="shared" si="0"/>
        <v>1.4465034395607218E-5</v>
      </c>
      <c r="E7" s="6">
        <f>AVERAGE(B63:B67)/100000</f>
        <v>4.0088999999999999E-4</v>
      </c>
      <c r="F7" s="6">
        <f t="shared" si="1"/>
        <v>3.3407500000000002E-5</v>
      </c>
      <c r="G7" s="6">
        <f t="shared" si="2"/>
        <v>2.8927554250000001E-5</v>
      </c>
      <c r="H7" s="6">
        <f t="shared" si="3"/>
        <v>4.5210369750000002E-5</v>
      </c>
    </row>
    <row r="8" spans="1:8" x14ac:dyDescent="0.25">
      <c r="A8" s="5" t="s">
        <v>5</v>
      </c>
      <c r="B8" s="7">
        <v>110</v>
      </c>
      <c r="C8" s="7">
        <v>4000908</v>
      </c>
      <c r="D8" s="6">
        <f t="shared" si="0"/>
        <v>2.7493758916725903E-5</v>
      </c>
      <c r="E8" s="6">
        <f>AVERAGE(B68:B72)/100000</f>
        <v>6.0195000000000008E-4</v>
      </c>
      <c r="F8" s="6">
        <f t="shared" si="1"/>
        <v>5.0162500000000006E-5</v>
      </c>
      <c r="G8" s="6">
        <f t="shared" si="2"/>
        <v>4.3435708750000007E-5</v>
      </c>
      <c r="H8" s="6">
        <f t="shared" si="3"/>
        <v>6.7884911250000007E-5</v>
      </c>
    </row>
    <row r="9" spans="1:8" x14ac:dyDescent="0.25">
      <c r="A9" s="5" t="s">
        <v>6</v>
      </c>
      <c r="B9" s="7">
        <v>173</v>
      </c>
      <c r="C9" s="7">
        <v>3918562</v>
      </c>
      <c r="D9" s="6">
        <f t="shared" si="0"/>
        <v>4.414884848064162E-5</v>
      </c>
      <c r="E9" s="6">
        <f>AVERAGE(B73:B77)/100000</f>
        <v>9.1529000000000014E-4</v>
      </c>
      <c r="F9" s="6">
        <f t="shared" si="1"/>
        <v>7.6274166666666682E-5</v>
      </c>
      <c r="G9" s="6">
        <f t="shared" si="2"/>
        <v>6.6045800916666683E-5</v>
      </c>
      <c r="H9" s="6">
        <f t="shared" si="3"/>
        <v>1.0322182975000001E-4</v>
      </c>
    </row>
    <row r="10" spans="1:8" x14ac:dyDescent="0.25">
      <c r="A10" s="5" t="s">
        <v>7</v>
      </c>
      <c r="B10" s="7">
        <v>324</v>
      </c>
      <c r="C10" s="7">
        <v>3583853</v>
      </c>
      <c r="D10" s="6">
        <f t="shared" si="0"/>
        <v>9.0405493752115392E-5</v>
      </c>
      <c r="E10" s="6">
        <f>AVERAGE(B78:B82)/100000</f>
        <v>1.3944199999999997E-3</v>
      </c>
      <c r="F10" s="6">
        <f t="shared" si="1"/>
        <v>1.1620166666666665E-4</v>
      </c>
      <c r="G10" s="6">
        <f t="shared" si="2"/>
        <v>1.0061902316666666E-4</v>
      </c>
      <c r="H10" s="6">
        <f t="shared" si="3"/>
        <v>1.5725571549999996E-4</v>
      </c>
    </row>
    <row r="11" spans="1:8" x14ac:dyDescent="0.25">
      <c r="A11" s="5" t="s">
        <v>8</v>
      </c>
      <c r="B11" s="7">
        <v>604</v>
      </c>
      <c r="C11" s="7">
        <v>3914884</v>
      </c>
      <c r="D11" s="6">
        <f t="shared" si="0"/>
        <v>1.5428298769516543E-4</v>
      </c>
      <c r="E11" s="6">
        <f>AVERAGE(B83:B87)/100000</f>
        <v>2.0315799999999998E-3</v>
      </c>
      <c r="F11" s="6">
        <f t="shared" si="1"/>
        <v>1.6929833333333331E-4</v>
      </c>
      <c r="G11" s="6">
        <f t="shared" si="2"/>
        <v>1.4659542683333331E-4</v>
      </c>
      <c r="H11" s="6">
        <f t="shared" si="3"/>
        <v>2.2911143449999997E-4</v>
      </c>
    </row>
    <row r="12" spans="1:8" x14ac:dyDescent="0.25">
      <c r="A12" s="5" t="s">
        <v>9</v>
      </c>
      <c r="B12" s="7">
        <v>1103</v>
      </c>
      <c r="C12" s="7">
        <v>4127941</v>
      </c>
      <c r="D12" s="6">
        <f t="shared" si="0"/>
        <v>2.6720343144439322E-4</v>
      </c>
      <c r="E12" s="6">
        <f>AVERAGE(B88:B92)/100000</f>
        <v>2.9852700000000004E-3</v>
      </c>
      <c r="F12" s="6">
        <f t="shared" si="1"/>
        <v>2.4877250000000003E-4</v>
      </c>
      <c r="G12" s="6">
        <f t="shared" si="2"/>
        <v>2.1541210775000003E-4</v>
      </c>
      <c r="H12" s="6">
        <f t="shared" si="3"/>
        <v>3.3666382425000003E-4</v>
      </c>
    </row>
    <row r="13" spans="1:8" x14ac:dyDescent="0.25">
      <c r="A13" s="5" t="s">
        <v>10</v>
      </c>
      <c r="B13" s="7">
        <v>1884</v>
      </c>
      <c r="C13" s="7">
        <v>3888131</v>
      </c>
      <c r="D13" s="6">
        <f t="shared" si="0"/>
        <v>4.8455157503695219E-4</v>
      </c>
      <c r="E13" s="6">
        <f>AVERAGE(B93:B97)/100000</f>
        <v>4.6659900000000001E-3</v>
      </c>
      <c r="F13" s="6">
        <f>E13/12</f>
        <v>3.8883249999999999E-4</v>
      </c>
      <c r="G13" s="6">
        <f t="shared" ref="G12:G20" si="4">F13*C$35</f>
        <v>3.3669006174999997E-4</v>
      </c>
      <c r="H13" s="6">
        <f t="shared" ref="H12:H20" si="5">F13*B$35</f>
        <v>5.2620702224999991E-4</v>
      </c>
    </row>
    <row r="14" spans="1:8" x14ac:dyDescent="0.25">
      <c r="A14" s="5" t="s">
        <v>11</v>
      </c>
      <c r="B14" s="7">
        <v>2735</v>
      </c>
      <c r="C14" s="7">
        <v>3304688</v>
      </c>
      <c r="D14" s="6">
        <f t="shared" si="0"/>
        <v>8.2761216792629139E-4</v>
      </c>
      <c r="E14" s="6">
        <f>AVERAGE(B98:B102)/100000</f>
        <v>7.4069500000000007E-3</v>
      </c>
      <c r="F14" s="6">
        <f>E14/12</f>
        <v>6.1724583333333343E-4</v>
      </c>
      <c r="G14" s="6">
        <f t="shared" si="4"/>
        <v>5.3447316708333343E-4</v>
      </c>
      <c r="H14" s="6">
        <f t="shared" si="5"/>
        <v>8.3531878625000004E-4</v>
      </c>
    </row>
    <row r="15" spans="1:8" x14ac:dyDescent="0.25">
      <c r="A15" s="5" t="s">
        <v>12</v>
      </c>
      <c r="B15" s="7">
        <v>3856</v>
      </c>
      <c r="C15" s="7">
        <v>2978882</v>
      </c>
      <c r="D15" s="6">
        <f t="shared" si="0"/>
        <v>1.2944453657445982E-3</v>
      </c>
      <c r="E15" s="6">
        <f>AVERAGE(B103:B107)/100000</f>
        <v>1.152541E-2</v>
      </c>
      <c r="F15" s="6">
        <f>E15/12</f>
        <v>9.6045083333333328E-4</v>
      </c>
      <c r="G15" s="6">
        <f t="shared" si="4"/>
        <v>8.3165437658333334E-4</v>
      </c>
      <c r="H15" s="6">
        <f t="shared" si="5"/>
        <v>1.2997781127499998E-3</v>
      </c>
    </row>
    <row r="16" spans="1:8" x14ac:dyDescent="0.25">
      <c r="A16" s="5" t="s">
        <v>13</v>
      </c>
      <c r="B16" s="7">
        <v>6439</v>
      </c>
      <c r="C16" s="7">
        <v>2958612</v>
      </c>
      <c r="D16" s="6">
        <f t="shared" si="0"/>
        <v>2.1763583734534979E-3</v>
      </c>
      <c r="E16" s="6">
        <f>AVERAGE(B108:B112)/100000</f>
        <v>1.8820450000000006E-2</v>
      </c>
      <c r="F16" s="6">
        <f>E16/12</f>
        <v>1.5683708333333339E-3</v>
      </c>
      <c r="G16" s="6">
        <f t="shared" si="4"/>
        <v>1.3580523045833338E-3</v>
      </c>
      <c r="H16" s="6">
        <f t="shared" si="5"/>
        <v>2.1224762487500005E-3</v>
      </c>
    </row>
    <row r="17" spans="1:8" x14ac:dyDescent="0.25">
      <c r="A17" s="5" t="s">
        <v>14</v>
      </c>
      <c r="B17" s="7">
        <v>9301</v>
      </c>
      <c r="C17" s="7">
        <v>2067471</v>
      </c>
      <c r="D17" s="6">
        <f t="shared" si="0"/>
        <v>4.498732993110907E-3</v>
      </c>
      <c r="E17" s="6">
        <f>AVERAGE(B113:B117)/100000</f>
        <v>3.2532620000000005E-2</v>
      </c>
      <c r="F17" s="6">
        <f>E17/12</f>
        <v>2.7110516666666671E-3</v>
      </c>
      <c r="G17" s="6">
        <f t="shared" si="4"/>
        <v>2.3474996381666669E-3</v>
      </c>
      <c r="H17" s="6">
        <f t="shared" si="5"/>
        <v>3.6688662205000004E-3</v>
      </c>
    </row>
    <row r="18" spans="1:8" x14ac:dyDescent="0.25">
      <c r="A18" s="5" t="s">
        <v>15</v>
      </c>
      <c r="B18" s="7">
        <v>13031</v>
      </c>
      <c r="C18" s="7">
        <v>1529682</v>
      </c>
      <c r="D18" s="6">
        <f t="shared" si="0"/>
        <v>8.5187640306939611E-3</v>
      </c>
      <c r="E18" s="6">
        <f>AVERAGE(B118:B122)/100000</f>
        <v>5.8020620000000002E-2</v>
      </c>
      <c r="F18" s="6">
        <f>E18/12</f>
        <v>4.8350516666666671E-3</v>
      </c>
      <c r="G18" s="6">
        <f t="shared" si="4"/>
        <v>4.1866712381666673E-3</v>
      </c>
      <c r="H18" s="6">
        <f t="shared" si="5"/>
        <v>6.5432754205000006E-3</v>
      </c>
    </row>
    <row r="19" spans="1:8" x14ac:dyDescent="0.25">
      <c r="A19" s="5" t="s">
        <v>16</v>
      </c>
      <c r="B19" s="7">
        <v>13847</v>
      </c>
      <c r="C19" s="7">
        <v>933656</v>
      </c>
      <c r="D19" s="6">
        <f t="shared" si="0"/>
        <v>1.4830944159304926E-2</v>
      </c>
      <c r="E19" s="6">
        <f>AVERAGE(B123:B127)/100000</f>
        <v>0.10668414999999999</v>
      </c>
      <c r="F19" s="6">
        <f>E19/12</f>
        <v>8.890345833333332E-3</v>
      </c>
      <c r="G19" s="6">
        <f t="shared" si="4"/>
        <v>7.6981504570833321E-3</v>
      </c>
      <c r="H19" s="6">
        <f t="shared" si="5"/>
        <v>1.2031305016249997E-2</v>
      </c>
    </row>
    <row r="20" spans="1:8" x14ac:dyDescent="0.25">
      <c r="A20" s="5" t="s">
        <v>17</v>
      </c>
      <c r="B20" s="7">
        <v>14533</v>
      </c>
      <c r="C20" s="7">
        <v>547789</v>
      </c>
      <c r="D20" s="6">
        <f t="shared" si="0"/>
        <v>2.6530288121886347E-2</v>
      </c>
      <c r="E20" s="6">
        <f>AVERAGE(B128:B132)/100000</f>
        <v>0.18489338</v>
      </c>
      <c r="F20" s="6">
        <f>E20/12</f>
        <v>1.5407781666666667E-2</v>
      </c>
      <c r="G20" s="6">
        <f t="shared" si="4"/>
        <v>1.3341598145166667E-2</v>
      </c>
      <c r="H20" s="6">
        <f t="shared" si="5"/>
        <v>2.0851350929499999E-2</v>
      </c>
    </row>
    <row r="22" spans="1:8" x14ac:dyDescent="0.25">
      <c r="A22" s="9" t="s">
        <v>23</v>
      </c>
    </row>
    <row r="24" spans="1:8" x14ac:dyDescent="0.25">
      <c r="A24" t="s">
        <v>158</v>
      </c>
    </row>
    <row r="25" spans="1:8" x14ac:dyDescent="0.25">
      <c r="A25" s="167">
        <v>2010</v>
      </c>
      <c r="B25" s="168">
        <v>1.2343999999999999</v>
      </c>
      <c r="C25" s="168">
        <v>0.89439999999999997</v>
      </c>
    </row>
    <row r="26" spans="1:8" x14ac:dyDescent="0.25">
      <c r="A26" s="167">
        <v>2011</v>
      </c>
      <c r="B26" s="168">
        <v>1.2204999999999999</v>
      </c>
      <c r="C26" s="168">
        <v>0.9163</v>
      </c>
    </row>
    <row r="27" spans="1:8" x14ac:dyDescent="0.25">
      <c r="A27" s="167">
        <v>2012</v>
      </c>
      <c r="B27" s="168">
        <v>1.1593</v>
      </c>
      <c r="C27" s="168">
        <v>0.90129999999999999</v>
      </c>
    </row>
    <row r="28" spans="1:8" x14ac:dyDescent="0.25">
      <c r="A28" s="167">
        <v>2013</v>
      </c>
      <c r="B28" s="168">
        <v>1.1829000000000001</v>
      </c>
      <c r="C28" s="168">
        <v>0.88039999999999996</v>
      </c>
    </row>
    <row r="29" spans="1:8" x14ac:dyDescent="0.25">
      <c r="A29" s="167">
        <v>2014</v>
      </c>
      <c r="B29" s="168">
        <v>1.2743</v>
      </c>
      <c r="C29" s="168">
        <v>0.91120000000000001</v>
      </c>
    </row>
    <row r="30" spans="1:8" x14ac:dyDescent="0.25">
      <c r="A30" s="167">
        <v>2015</v>
      </c>
      <c r="B30" s="168">
        <v>1.3532999999999999</v>
      </c>
      <c r="C30" s="168">
        <v>0.88009999999999999</v>
      </c>
    </row>
    <row r="31" spans="1:8" x14ac:dyDescent="0.25">
      <c r="A31" s="167">
        <v>2016</v>
      </c>
      <c r="B31" s="168">
        <v>1.1577</v>
      </c>
      <c r="C31" s="168">
        <v>0.8659</v>
      </c>
    </row>
    <row r="32" spans="1:8" x14ac:dyDescent="0.25">
      <c r="A32" s="167">
        <v>2017</v>
      </c>
      <c r="B32" s="168">
        <v>1.2767999999999999</v>
      </c>
      <c r="C32" s="168">
        <v>0.88439999999999996</v>
      </c>
    </row>
    <row r="33" spans="1:3" x14ac:dyDescent="0.25">
      <c r="A33" s="167">
        <v>2018</v>
      </c>
      <c r="B33" s="168">
        <v>1.3444</v>
      </c>
      <c r="C33" s="168">
        <v>0.87050000000000005</v>
      </c>
    </row>
    <row r="34" spans="1:3" x14ac:dyDescent="0.25">
      <c r="A34" s="167">
        <v>2019</v>
      </c>
      <c r="B34" s="168">
        <v>1.1727000000000001</v>
      </c>
      <c r="C34" s="168">
        <v>0.90239999999999998</v>
      </c>
    </row>
    <row r="35" spans="1:3" x14ac:dyDescent="0.25">
      <c r="A35" t="s">
        <v>161</v>
      </c>
      <c r="B35" s="6">
        <f>MAX(B25:B34)</f>
        <v>1.3532999999999999</v>
      </c>
      <c r="C35" s="6">
        <f>MIN(C25:C34)</f>
        <v>0.8659</v>
      </c>
    </row>
    <row r="37" spans="1:3" x14ac:dyDescent="0.25">
      <c r="A37" s="171" t="s">
        <v>162</v>
      </c>
      <c r="B37" s="171" t="s">
        <v>163</v>
      </c>
    </row>
    <row r="38" spans="1:3" x14ac:dyDescent="0.25">
      <c r="A38" s="171">
        <v>0</v>
      </c>
      <c r="B38" s="170">
        <v>339.56</v>
      </c>
    </row>
    <row r="39" spans="1:3" x14ac:dyDescent="0.25">
      <c r="A39" s="171">
        <v>1</v>
      </c>
      <c r="B39" s="170">
        <v>33.015000000000001</v>
      </c>
    </row>
    <row r="40" spans="1:3" x14ac:dyDescent="0.25">
      <c r="A40" s="171">
        <v>2</v>
      </c>
      <c r="B40" s="170">
        <v>15.594999999999999</v>
      </c>
    </row>
    <row r="41" spans="1:3" x14ac:dyDescent="0.25">
      <c r="A41" s="171">
        <v>3</v>
      </c>
      <c r="B41" s="170">
        <v>8.64</v>
      </c>
    </row>
    <row r="42" spans="1:3" x14ac:dyDescent="0.25">
      <c r="A42" s="171">
        <v>4</v>
      </c>
      <c r="B42" s="170">
        <v>7.7149999999999999</v>
      </c>
    </row>
    <row r="43" spans="1:3" x14ac:dyDescent="0.25">
      <c r="A43" s="171">
        <v>5</v>
      </c>
      <c r="B43" s="170">
        <v>7.4</v>
      </c>
    </row>
    <row r="44" spans="1:3" x14ac:dyDescent="0.25">
      <c r="A44" s="171">
        <v>6</v>
      </c>
      <c r="B44" s="170">
        <v>7.0250000000000004</v>
      </c>
    </row>
    <row r="45" spans="1:3" x14ac:dyDescent="0.25">
      <c r="A45" s="171">
        <v>7</v>
      </c>
      <c r="B45" s="170">
        <v>6.5</v>
      </c>
    </row>
    <row r="46" spans="1:3" x14ac:dyDescent="0.25">
      <c r="A46" s="171">
        <v>8</v>
      </c>
      <c r="B46" s="170">
        <v>5.9849999999999994</v>
      </c>
    </row>
    <row r="47" spans="1:3" x14ac:dyDescent="0.25">
      <c r="A47" s="171">
        <v>9</v>
      </c>
      <c r="B47" s="170">
        <v>5.69</v>
      </c>
    </row>
    <row r="48" spans="1:3" x14ac:dyDescent="0.25">
      <c r="A48" s="171">
        <v>10</v>
      </c>
      <c r="B48" s="170">
        <v>5.7850000000000001</v>
      </c>
    </row>
    <row r="49" spans="1:2" x14ac:dyDescent="0.25">
      <c r="A49" s="171">
        <v>11</v>
      </c>
      <c r="B49" s="170">
        <v>6.26</v>
      </c>
    </row>
    <row r="50" spans="1:2" x14ac:dyDescent="0.25">
      <c r="A50" s="171">
        <v>12</v>
      </c>
      <c r="B50" s="170">
        <v>7.22</v>
      </c>
    </row>
    <row r="51" spans="1:2" x14ac:dyDescent="0.25">
      <c r="A51" s="171">
        <v>13</v>
      </c>
      <c r="B51" s="170">
        <v>8.7050000000000001</v>
      </c>
    </row>
    <row r="52" spans="1:2" x14ac:dyDescent="0.25">
      <c r="A52" s="171">
        <v>14</v>
      </c>
      <c r="B52" s="170">
        <v>10.65</v>
      </c>
    </row>
    <row r="53" spans="1:2" x14ac:dyDescent="0.25">
      <c r="A53" s="171">
        <v>15</v>
      </c>
      <c r="B53" s="170">
        <v>13.04</v>
      </c>
    </row>
    <row r="54" spans="1:2" x14ac:dyDescent="0.25">
      <c r="A54" s="171">
        <v>16</v>
      </c>
      <c r="B54" s="170">
        <v>15.959999999999999</v>
      </c>
    </row>
    <row r="55" spans="1:2" x14ac:dyDescent="0.25">
      <c r="A55" s="171">
        <v>17</v>
      </c>
      <c r="B55" s="170">
        <v>19.3</v>
      </c>
    </row>
    <row r="56" spans="1:2" x14ac:dyDescent="0.25">
      <c r="A56" s="171">
        <v>18</v>
      </c>
      <c r="B56" s="170">
        <v>22.725000000000001</v>
      </c>
    </row>
    <row r="57" spans="1:2" x14ac:dyDescent="0.25">
      <c r="A57" s="171">
        <v>19</v>
      </c>
      <c r="B57" s="170">
        <v>25.98</v>
      </c>
    </row>
    <row r="58" spans="1:2" x14ac:dyDescent="0.25">
      <c r="A58" s="171">
        <v>20</v>
      </c>
      <c r="B58" s="170">
        <v>28.594999999999999</v>
      </c>
    </row>
    <row r="59" spans="1:2" x14ac:dyDescent="0.25">
      <c r="A59" s="171">
        <v>21</v>
      </c>
      <c r="B59" s="170">
        <v>30.4</v>
      </c>
    </row>
    <row r="60" spans="1:2" x14ac:dyDescent="0.25">
      <c r="A60" s="171">
        <v>22</v>
      </c>
      <c r="B60" s="170">
        <v>31.47</v>
      </c>
    </row>
    <row r="61" spans="1:2" x14ac:dyDescent="0.25">
      <c r="A61" s="171">
        <v>23</v>
      </c>
      <c r="B61" s="170">
        <v>32.215000000000003</v>
      </c>
    </row>
    <row r="62" spans="1:2" x14ac:dyDescent="0.25">
      <c r="A62" s="171">
        <v>24</v>
      </c>
      <c r="B62" s="170">
        <v>33.155000000000001</v>
      </c>
    </row>
    <row r="63" spans="1:2" x14ac:dyDescent="0.25">
      <c r="A63" s="171">
        <v>25</v>
      </c>
      <c r="B63" s="170">
        <v>34.575000000000003</v>
      </c>
    </row>
    <row r="64" spans="1:2" x14ac:dyDescent="0.25">
      <c r="A64" s="171">
        <v>26</v>
      </c>
      <c r="B64" s="170">
        <v>36.65</v>
      </c>
    </row>
    <row r="65" spans="1:2" x14ac:dyDescent="0.25">
      <c r="A65" s="171">
        <v>27</v>
      </c>
      <c r="B65" s="170">
        <v>39.44</v>
      </c>
    </row>
    <row r="66" spans="1:2" x14ac:dyDescent="0.25">
      <c r="A66" s="171">
        <v>28</v>
      </c>
      <c r="B66" s="170">
        <v>42.93</v>
      </c>
    </row>
    <row r="67" spans="1:2" x14ac:dyDescent="0.25">
      <c r="A67" s="171">
        <v>29</v>
      </c>
      <c r="B67" s="170">
        <v>46.849999999999994</v>
      </c>
    </row>
    <row r="68" spans="1:2" x14ac:dyDescent="0.25">
      <c r="A68" s="171">
        <v>30</v>
      </c>
      <c r="B68" s="170">
        <v>50.945</v>
      </c>
    </row>
    <row r="69" spans="1:2" x14ac:dyDescent="0.25">
      <c r="A69" s="171">
        <v>31</v>
      </c>
      <c r="B69" s="170">
        <v>55.245000000000005</v>
      </c>
    </row>
    <row r="70" spans="1:2" x14ac:dyDescent="0.25">
      <c r="A70" s="171">
        <v>32</v>
      </c>
      <c r="B70" s="170">
        <v>59.875</v>
      </c>
    </row>
    <row r="71" spans="1:2" x14ac:dyDescent="0.25">
      <c r="A71" s="171">
        <v>33</v>
      </c>
      <c r="B71" s="170">
        <v>64.805000000000007</v>
      </c>
    </row>
    <row r="72" spans="1:2" x14ac:dyDescent="0.25">
      <c r="A72" s="171">
        <v>34</v>
      </c>
      <c r="B72" s="170">
        <v>70.105000000000004</v>
      </c>
    </row>
    <row r="73" spans="1:2" x14ac:dyDescent="0.25">
      <c r="A73" s="171">
        <v>35</v>
      </c>
      <c r="B73" s="170">
        <v>76.125</v>
      </c>
    </row>
    <row r="74" spans="1:2" x14ac:dyDescent="0.25">
      <c r="A74" s="171">
        <v>36</v>
      </c>
      <c r="B74" s="170">
        <v>83.025000000000006</v>
      </c>
    </row>
    <row r="75" spans="1:2" x14ac:dyDescent="0.25">
      <c r="A75" s="171">
        <v>37</v>
      </c>
      <c r="B75" s="170">
        <v>90.78</v>
      </c>
    </row>
    <row r="76" spans="1:2" x14ac:dyDescent="0.25">
      <c r="A76" s="171">
        <v>38</v>
      </c>
      <c r="B76" s="170">
        <v>99.3</v>
      </c>
    </row>
    <row r="77" spans="1:2" x14ac:dyDescent="0.25">
      <c r="A77" s="171">
        <v>39</v>
      </c>
      <c r="B77" s="170">
        <v>108.41500000000001</v>
      </c>
    </row>
    <row r="78" spans="1:2" x14ac:dyDescent="0.25">
      <c r="A78" s="171">
        <v>40</v>
      </c>
      <c r="B78" s="170">
        <v>118.13</v>
      </c>
    </row>
    <row r="79" spans="1:2" x14ac:dyDescent="0.25">
      <c r="A79" s="171">
        <v>41</v>
      </c>
      <c r="B79" s="170">
        <v>128.345</v>
      </c>
    </row>
    <row r="80" spans="1:2" x14ac:dyDescent="0.25">
      <c r="A80" s="171">
        <v>42</v>
      </c>
      <c r="B80" s="170">
        <v>138.93</v>
      </c>
    </row>
    <row r="81" spans="1:2" x14ac:dyDescent="0.25">
      <c r="A81" s="171">
        <v>43</v>
      </c>
      <c r="B81" s="170">
        <v>150.02000000000001</v>
      </c>
    </row>
    <row r="82" spans="1:2" x14ac:dyDescent="0.25">
      <c r="A82" s="171">
        <v>44</v>
      </c>
      <c r="B82" s="170">
        <v>161.785</v>
      </c>
    </row>
    <row r="83" spans="1:2" x14ac:dyDescent="0.25">
      <c r="A83" s="171">
        <v>45</v>
      </c>
      <c r="B83" s="170">
        <v>174.29</v>
      </c>
    </row>
    <row r="84" spans="1:2" x14ac:dyDescent="0.25">
      <c r="A84" s="171">
        <v>46</v>
      </c>
      <c r="B84" s="170">
        <v>187.61500000000001</v>
      </c>
    </row>
    <row r="85" spans="1:2" x14ac:dyDescent="0.25">
      <c r="A85" s="171">
        <v>47</v>
      </c>
      <c r="B85" s="170">
        <v>201.97500000000002</v>
      </c>
    </row>
    <row r="86" spans="1:2" x14ac:dyDescent="0.25">
      <c r="A86" s="171">
        <v>48</v>
      </c>
      <c r="B86" s="170">
        <v>217.52500000000001</v>
      </c>
    </row>
    <row r="87" spans="1:2" x14ac:dyDescent="0.25">
      <c r="A87" s="171">
        <v>49</v>
      </c>
      <c r="B87" s="170">
        <v>234.38499999999999</v>
      </c>
    </row>
    <row r="88" spans="1:2" x14ac:dyDescent="0.25">
      <c r="A88" s="171">
        <v>50</v>
      </c>
      <c r="B88" s="170">
        <v>252.875</v>
      </c>
    </row>
    <row r="89" spans="1:2" x14ac:dyDescent="0.25">
      <c r="A89" s="171">
        <v>51</v>
      </c>
      <c r="B89" s="170">
        <v>273.35500000000002</v>
      </c>
    </row>
    <row r="90" spans="1:2" x14ac:dyDescent="0.25">
      <c r="A90" s="171">
        <v>52</v>
      </c>
      <c r="B90" s="170">
        <v>295.90500000000003</v>
      </c>
    </row>
    <row r="91" spans="1:2" x14ac:dyDescent="0.25">
      <c r="A91" s="171">
        <v>53</v>
      </c>
      <c r="B91" s="170">
        <v>320.93</v>
      </c>
    </row>
    <row r="92" spans="1:2" x14ac:dyDescent="0.25">
      <c r="A92" s="171">
        <v>54</v>
      </c>
      <c r="B92" s="170">
        <v>349.57000000000005</v>
      </c>
    </row>
    <row r="93" spans="1:2" x14ac:dyDescent="0.25">
      <c r="A93" s="171">
        <v>55</v>
      </c>
      <c r="B93" s="170">
        <v>382.54</v>
      </c>
    </row>
    <row r="94" spans="1:2" x14ac:dyDescent="0.25">
      <c r="A94" s="171">
        <v>56</v>
      </c>
      <c r="B94" s="170">
        <v>419.935</v>
      </c>
    </row>
    <row r="95" spans="1:2" x14ac:dyDescent="0.25">
      <c r="A95" s="171">
        <v>57</v>
      </c>
      <c r="B95" s="170">
        <v>461.96500000000003</v>
      </c>
    </row>
    <row r="96" spans="1:2" x14ac:dyDescent="0.25">
      <c r="A96" s="171">
        <v>58</v>
      </c>
      <c r="B96" s="170">
        <v>508.71</v>
      </c>
    </row>
    <row r="97" spans="1:2" x14ac:dyDescent="0.25">
      <c r="A97" s="171">
        <v>59</v>
      </c>
      <c r="B97" s="170">
        <v>559.84500000000003</v>
      </c>
    </row>
    <row r="98" spans="1:2" x14ac:dyDescent="0.25">
      <c r="A98" s="171">
        <v>60</v>
      </c>
      <c r="B98" s="170">
        <v>614.88</v>
      </c>
    </row>
    <row r="99" spans="1:2" x14ac:dyDescent="0.25">
      <c r="A99" s="171">
        <v>61</v>
      </c>
      <c r="B99" s="170">
        <v>673.625</v>
      </c>
    </row>
    <row r="100" spans="1:2" x14ac:dyDescent="0.25">
      <c r="A100" s="171">
        <v>62</v>
      </c>
      <c r="B100" s="170">
        <v>736.15</v>
      </c>
    </row>
    <row r="101" spans="1:2" x14ac:dyDescent="0.25">
      <c r="A101" s="171">
        <v>63</v>
      </c>
      <c r="B101" s="170">
        <v>803.19499999999994</v>
      </c>
    </row>
    <row r="102" spans="1:2" x14ac:dyDescent="0.25">
      <c r="A102" s="171">
        <v>64</v>
      </c>
      <c r="B102" s="170">
        <v>875.625</v>
      </c>
    </row>
    <row r="103" spans="1:2" x14ac:dyDescent="0.25">
      <c r="A103" s="171">
        <v>65</v>
      </c>
      <c r="B103" s="170">
        <v>954.79500000000007</v>
      </c>
    </row>
    <row r="104" spans="1:2" x14ac:dyDescent="0.25">
      <c r="A104" s="171">
        <v>66</v>
      </c>
      <c r="B104" s="170">
        <v>1042.76</v>
      </c>
    </row>
    <row r="105" spans="1:2" x14ac:dyDescent="0.25">
      <c r="A105" s="171">
        <v>67</v>
      </c>
      <c r="B105" s="170">
        <v>1140.79</v>
      </c>
    </row>
    <row r="106" spans="1:2" x14ac:dyDescent="0.25">
      <c r="A106" s="171">
        <v>68</v>
      </c>
      <c r="B106" s="170">
        <v>1250.3800000000001</v>
      </c>
    </row>
    <row r="107" spans="1:2" x14ac:dyDescent="0.25">
      <c r="A107" s="171">
        <v>69</v>
      </c>
      <c r="B107" s="170">
        <v>1373.98</v>
      </c>
    </row>
    <row r="108" spans="1:2" x14ac:dyDescent="0.25">
      <c r="A108" s="171">
        <v>70</v>
      </c>
      <c r="B108" s="170">
        <v>1514.3</v>
      </c>
    </row>
    <row r="109" spans="1:2" x14ac:dyDescent="0.25">
      <c r="A109" s="171">
        <v>71</v>
      </c>
      <c r="B109" s="170">
        <v>1674.13</v>
      </c>
    </row>
    <row r="110" spans="1:2" x14ac:dyDescent="0.25">
      <c r="A110" s="171">
        <v>72</v>
      </c>
      <c r="B110" s="170">
        <v>1856.27</v>
      </c>
    </row>
    <row r="111" spans="1:2" x14ac:dyDescent="0.25">
      <c r="A111" s="171">
        <v>73</v>
      </c>
      <c r="B111" s="170">
        <v>2064.19</v>
      </c>
    </row>
    <row r="112" spans="1:2" x14ac:dyDescent="0.25">
      <c r="A112" s="171">
        <v>74</v>
      </c>
      <c r="B112" s="170">
        <v>2301.335</v>
      </c>
    </row>
    <row r="113" spans="1:2" x14ac:dyDescent="0.25">
      <c r="A113" s="171">
        <v>75</v>
      </c>
      <c r="B113" s="170">
        <v>2570.0950000000003</v>
      </c>
    </row>
    <row r="114" spans="1:2" x14ac:dyDescent="0.25">
      <c r="A114" s="171">
        <v>76</v>
      </c>
      <c r="B114" s="170">
        <v>2872.54</v>
      </c>
    </row>
    <row r="115" spans="1:2" x14ac:dyDescent="0.25">
      <c r="A115" s="171">
        <v>77</v>
      </c>
      <c r="B115" s="170">
        <v>3211.6849999999999</v>
      </c>
    </row>
    <row r="116" spans="1:2" x14ac:dyDescent="0.25">
      <c r="A116" s="171">
        <v>78</v>
      </c>
      <c r="B116" s="170">
        <v>3592.0750000000003</v>
      </c>
    </row>
    <row r="117" spans="1:2" x14ac:dyDescent="0.25">
      <c r="A117" s="171">
        <v>79</v>
      </c>
      <c r="B117" s="170">
        <v>4019.915</v>
      </c>
    </row>
    <row r="118" spans="1:2" x14ac:dyDescent="0.25">
      <c r="A118" s="171">
        <v>80</v>
      </c>
      <c r="B118" s="170">
        <v>4504.67</v>
      </c>
    </row>
    <row r="119" spans="1:2" x14ac:dyDescent="0.25">
      <c r="A119" s="171">
        <v>81</v>
      </c>
      <c r="B119" s="170">
        <v>5061.2749999999996</v>
      </c>
    </row>
    <row r="120" spans="1:2" x14ac:dyDescent="0.25">
      <c r="A120" s="171">
        <v>82</v>
      </c>
      <c r="B120" s="170">
        <v>5704.2449999999999</v>
      </c>
    </row>
    <row r="121" spans="1:2" x14ac:dyDescent="0.25">
      <c r="A121" s="171">
        <v>83</v>
      </c>
      <c r="B121" s="170">
        <v>6444.9750000000004</v>
      </c>
    </row>
    <row r="122" spans="1:2" x14ac:dyDescent="0.25">
      <c r="A122" s="171">
        <v>84</v>
      </c>
      <c r="B122" s="170">
        <v>7295.1449999999995</v>
      </c>
    </row>
    <row r="123" spans="1:2" x14ac:dyDescent="0.25">
      <c r="A123" s="171">
        <v>85</v>
      </c>
      <c r="B123" s="170">
        <v>8262.02</v>
      </c>
    </row>
    <row r="124" spans="1:2" x14ac:dyDescent="0.25">
      <c r="A124" s="171">
        <v>86</v>
      </c>
      <c r="B124" s="170">
        <v>9346.0550000000003</v>
      </c>
    </row>
    <row r="125" spans="1:2" x14ac:dyDescent="0.25">
      <c r="A125" s="171">
        <v>87</v>
      </c>
      <c r="B125" s="170">
        <v>10548.07</v>
      </c>
    </row>
    <row r="126" spans="1:2" x14ac:dyDescent="0.25">
      <c r="A126" s="171">
        <v>88</v>
      </c>
      <c r="B126" s="170">
        <v>11871.174999999999</v>
      </c>
    </row>
    <row r="127" spans="1:2" x14ac:dyDescent="0.25">
      <c r="A127" s="171">
        <v>89</v>
      </c>
      <c r="B127" s="170">
        <v>13314.755000000001</v>
      </c>
    </row>
    <row r="128" spans="1:2" x14ac:dyDescent="0.25">
      <c r="A128" s="171">
        <v>90</v>
      </c>
      <c r="B128" s="170">
        <v>14880.674999999999</v>
      </c>
    </row>
    <row r="129" spans="1:2" x14ac:dyDescent="0.25">
      <c r="A129" s="171">
        <v>91</v>
      </c>
      <c r="B129" s="170">
        <v>16573.145</v>
      </c>
    </row>
    <row r="130" spans="1:2" x14ac:dyDescent="0.25">
      <c r="A130" s="171">
        <v>92</v>
      </c>
      <c r="B130" s="170">
        <v>18385.97</v>
      </c>
    </row>
    <row r="131" spans="1:2" x14ac:dyDescent="0.25">
      <c r="A131" s="171">
        <v>93</v>
      </c>
      <c r="B131" s="170">
        <v>20303.440000000002</v>
      </c>
    </row>
    <row r="132" spans="1:2" x14ac:dyDescent="0.25">
      <c r="A132" s="171">
        <v>94</v>
      </c>
      <c r="B132" s="170">
        <v>22303.46</v>
      </c>
    </row>
    <row r="133" spans="1:2" x14ac:dyDescent="0.25">
      <c r="A133" s="171">
        <v>95</v>
      </c>
      <c r="B133" s="170">
        <v>24380.18</v>
      </c>
    </row>
    <row r="134" spans="1:2" x14ac:dyDescent="0.25">
      <c r="A134" s="171">
        <v>96</v>
      </c>
      <c r="B134" s="170">
        <v>26588.42</v>
      </c>
    </row>
    <row r="135" spans="1:2" x14ac:dyDescent="0.25">
      <c r="A135" s="171">
        <v>97</v>
      </c>
      <c r="B135" s="170">
        <v>28995.33</v>
      </c>
    </row>
    <row r="136" spans="1:2" x14ac:dyDescent="0.25">
      <c r="A136" s="171">
        <v>98</v>
      </c>
      <c r="B136" s="170">
        <v>31575.375</v>
      </c>
    </row>
    <row r="137" spans="1:2" x14ac:dyDescent="0.25">
      <c r="A137" s="171">
        <v>99</v>
      </c>
      <c r="B137" s="170">
        <v>34262.004999999997</v>
      </c>
    </row>
    <row r="138" spans="1:2" x14ac:dyDescent="0.25">
      <c r="A138" s="171">
        <v>100</v>
      </c>
      <c r="B138" s="170">
        <v>37014.555</v>
      </c>
    </row>
  </sheetData>
  <pageMargins left="0.7" right="0.7" top="0.75" bottom="0.75" header="0.3" footer="0.3"/>
  <pageSetup paperSize="9" orientation="portrait" horizontalDpi="4294967293" verticalDpi="0" r:id="rId1"/>
  <ignoredErrors>
    <ignoredError sqref="A4" twoDigitTextYear="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91DE7-55AE-4EEB-8E06-B25B717456F6}">
  <dimension ref="B1:AD87"/>
  <sheetViews>
    <sheetView topLeftCell="B1" zoomScale="85" zoomScaleNormal="85" workbookViewId="0">
      <pane ySplit="6" topLeftCell="A49" activePane="bottomLeft" state="frozen"/>
      <selection activeCell="N103" sqref="N103"/>
      <selection pane="bottomLeft" activeCell="D61" sqref="D61"/>
    </sheetView>
  </sheetViews>
  <sheetFormatPr defaultColWidth="9.140625" defaultRowHeight="15" x14ac:dyDescent="0.25"/>
  <cols>
    <col min="1" max="1" width="15.7109375" style="12" customWidth="1"/>
    <col min="2" max="2" width="20.7109375" style="12" customWidth="1"/>
    <col min="3" max="3" width="25.42578125" style="12" customWidth="1"/>
    <col min="4" max="4" width="25.140625" style="12" customWidth="1"/>
    <col min="5" max="5" width="24.42578125" style="12" customWidth="1"/>
    <col min="6" max="26" width="23.7109375" style="12" customWidth="1"/>
    <col min="27" max="30" width="10.85546875" style="12" bestFit="1" customWidth="1"/>
    <col min="31" max="16384" width="9.140625" style="12"/>
  </cols>
  <sheetData>
    <row r="1" spans="2:15" s="10" customFormat="1" x14ac:dyDescent="0.25"/>
    <row r="2" spans="2:15" s="10" customFormat="1" ht="23.25" x14ac:dyDescent="0.35">
      <c r="C2" s="11" t="s">
        <v>24</v>
      </c>
      <c r="D2" s="11"/>
      <c r="E2" s="11"/>
      <c r="F2" s="11"/>
      <c r="G2" s="11"/>
    </row>
    <row r="3" spans="2:15" s="10" customFormat="1" ht="23.1" customHeight="1" x14ac:dyDescent="0.35">
      <c r="C3" s="11" t="s">
        <v>25</v>
      </c>
      <c r="D3" s="11"/>
      <c r="E3" s="11"/>
      <c r="F3" s="11"/>
    </row>
    <row r="4" spans="2:15" s="10" customFormat="1" ht="23.25" x14ac:dyDescent="0.35">
      <c r="C4" s="11" t="s">
        <v>26</v>
      </c>
      <c r="D4" s="11"/>
      <c r="E4" s="11"/>
      <c r="F4" s="11"/>
    </row>
    <row r="5" spans="2:15" s="10" customFormat="1" x14ac:dyDescent="0.25"/>
    <row r="6" spans="2:15" s="10" customFormat="1" x14ac:dyDescent="0.25"/>
    <row r="7" spans="2:15" ht="15.75" thickBot="1" x14ac:dyDescent="0.3"/>
    <row r="8" spans="2:15" ht="18.75" customHeight="1" thickBot="1" x14ac:dyDescent="0.3">
      <c r="B8" s="13" t="s">
        <v>27</v>
      </c>
      <c r="C8" s="14" t="s">
        <v>28</v>
      </c>
      <c r="D8" s="15"/>
      <c r="E8" s="15"/>
      <c r="F8" s="15"/>
      <c r="G8" s="15"/>
      <c r="H8" s="15"/>
      <c r="I8" s="15"/>
      <c r="J8" s="15"/>
      <c r="K8" s="15"/>
      <c r="L8" s="15"/>
      <c r="M8" s="16"/>
    </row>
    <row r="9" spans="2:15" ht="18.75" thickBot="1" x14ac:dyDescent="0.3">
      <c r="B9" s="17"/>
      <c r="C9" s="18" t="s">
        <v>29</v>
      </c>
      <c r="D9" s="19" t="s">
        <v>30</v>
      </c>
      <c r="E9" s="18" t="s">
        <v>31</v>
      </c>
      <c r="F9" s="20" t="s">
        <v>32</v>
      </c>
      <c r="G9" s="21" t="s">
        <v>33</v>
      </c>
      <c r="H9" s="18" t="s">
        <v>34</v>
      </c>
      <c r="I9" s="18" t="s">
        <v>35</v>
      </c>
      <c r="J9" s="18" t="s">
        <v>36</v>
      </c>
      <c r="K9" s="18" t="s">
        <v>37</v>
      </c>
      <c r="L9" s="18" t="s">
        <v>38</v>
      </c>
      <c r="M9" s="18" t="s">
        <v>39</v>
      </c>
    </row>
    <row r="10" spans="2:15" ht="15.75" x14ac:dyDescent="0.25">
      <c r="B10" s="22">
        <v>27</v>
      </c>
      <c r="C10" s="23">
        <v>2.7600000000000002</v>
      </c>
      <c r="D10" s="23">
        <v>2.4</v>
      </c>
      <c r="E10" s="23">
        <v>4.1399999999999997</v>
      </c>
      <c r="F10" s="23">
        <v>9.33</v>
      </c>
      <c r="G10" s="23">
        <v>9.65</v>
      </c>
      <c r="H10" s="23">
        <v>8.7900000000000009</v>
      </c>
      <c r="I10" s="23">
        <v>6.84</v>
      </c>
      <c r="J10" s="23">
        <v>5.67</v>
      </c>
      <c r="K10" s="23">
        <v>4.07</v>
      </c>
      <c r="L10" s="23">
        <v>11.46</v>
      </c>
      <c r="M10" s="23">
        <v>6.3272568645724192</v>
      </c>
    </row>
    <row r="11" spans="2:15" ht="15.75" x14ac:dyDescent="0.25">
      <c r="B11" s="24">
        <v>28</v>
      </c>
      <c r="C11" s="25">
        <v>2.91</v>
      </c>
      <c r="D11" s="25">
        <v>2.88</v>
      </c>
      <c r="E11" s="25">
        <v>4.75</v>
      </c>
      <c r="F11" s="25">
        <v>9.6</v>
      </c>
      <c r="G11" s="25">
        <v>9.6300000000000008</v>
      </c>
      <c r="H11" s="25">
        <v>8.4600000000000009</v>
      </c>
      <c r="I11" s="25">
        <v>6.72</v>
      </c>
      <c r="J11" s="25">
        <v>5.03</v>
      </c>
      <c r="K11" s="25">
        <v>3.96</v>
      </c>
      <c r="L11" s="25">
        <v>11.1</v>
      </c>
      <c r="M11" s="25">
        <v>5.9336598999922092</v>
      </c>
    </row>
    <row r="12" spans="2:15" ht="15.75" x14ac:dyDescent="0.25">
      <c r="B12" s="24">
        <v>29</v>
      </c>
      <c r="C12" s="25">
        <v>3.8200000000000003</v>
      </c>
      <c r="D12" s="25">
        <v>3.67</v>
      </c>
      <c r="E12" s="25">
        <v>4.9800000000000004</v>
      </c>
      <c r="F12" s="25">
        <v>11.63</v>
      </c>
      <c r="G12" s="25">
        <v>10.59</v>
      </c>
      <c r="H12" s="25">
        <v>8.5</v>
      </c>
      <c r="I12" s="25">
        <v>6.76</v>
      </c>
      <c r="J12" s="25">
        <v>5.43</v>
      </c>
      <c r="K12" s="25">
        <v>4.1500000000000004</v>
      </c>
      <c r="L12" s="25">
        <v>8.85</v>
      </c>
      <c r="M12" s="25">
        <v>5.7034428075018981</v>
      </c>
      <c r="O12" s="26"/>
    </row>
    <row r="13" spans="2:15" ht="15.75" x14ac:dyDescent="0.25">
      <c r="B13" s="24">
        <v>30</v>
      </c>
      <c r="C13" s="25">
        <v>3.3000000000000003</v>
      </c>
      <c r="D13" s="25">
        <v>3.31</v>
      </c>
      <c r="E13" s="25">
        <v>7.37</v>
      </c>
      <c r="F13" s="25">
        <v>13.38</v>
      </c>
      <c r="G13" s="25">
        <v>11.16</v>
      </c>
      <c r="H13" s="25">
        <v>10.31</v>
      </c>
      <c r="I13" s="25">
        <v>7.59</v>
      </c>
      <c r="J13" s="25">
        <v>5.74</v>
      </c>
      <c r="K13" s="25">
        <v>3.81</v>
      </c>
      <c r="L13" s="25">
        <v>10.4</v>
      </c>
      <c r="M13" s="25">
        <v>6.045055267326231</v>
      </c>
    </row>
    <row r="14" spans="2:15" ht="15.75" x14ac:dyDescent="0.25">
      <c r="B14" s="24">
        <v>31</v>
      </c>
      <c r="C14" s="25">
        <v>4.33</v>
      </c>
      <c r="D14" s="25">
        <v>3.7600000000000002</v>
      </c>
      <c r="E14" s="25">
        <v>7.2</v>
      </c>
      <c r="F14" s="25">
        <v>14.450000000000001</v>
      </c>
      <c r="G14" s="25">
        <v>13.18</v>
      </c>
      <c r="H14" s="25">
        <v>10.93</v>
      </c>
      <c r="I14" s="25">
        <v>8.06</v>
      </c>
      <c r="J14" s="25">
        <v>6.21</v>
      </c>
      <c r="K14" s="25">
        <v>3.98</v>
      </c>
      <c r="L14" s="25">
        <v>10.57</v>
      </c>
      <c r="M14" s="25">
        <v>6.3495359380392227</v>
      </c>
    </row>
    <row r="15" spans="2:15" ht="15.75" x14ac:dyDescent="0.25">
      <c r="B15" s="24">
        <v>32</v>
      </c>
      <c r="C15" s="25">
        <v>5.49</v>
      </c>
      <c r="D15" s="25">
        <v>3.84</v>
      </c>
      <c r="E15" s="25">
        <v>8.19</v>
      </c>
      <c r="F15" s="25">
        <v>17.2</v>
      </c>
      <c r="G15" s="25">
        <v>14.76</v>
      </c>
      <c r="H15" s="25">
        <v>12.5</v>
      </c>
      <c r="I15" s="25">
        <v>9.42</v>
      </c>
      <c r="J15" s="25">
        <v>6.97</v>
      </c>
      <c r="K15" s="25">
        <v>4.79</v>
      </c>
      <c r="L15" s="25">
        <v>13.08</v>
      </c>
      <c r="M15" s="25">
        <v>7.4931950426685097</v>
      </c>
    </row>
    <row r="16" spans="2:15" ht="15.75" x14ac:dyDescent="0.25">
      <c r="B16" s="24">
        <v>33</v>
      </c>
      <c r="C16" s="25">
        <v>5.21</v>
      </c>
      <c r="D16" s="25">
        <v>4.97</v>
      </c>
      <c r="E16" s="25">
        <v>10.41</v>
      </c>
      <c r="F16" s="25">
        <v>23.69</v>
      </c>
      <c r="G16" s="25">
        <v>17.77</v>
      </c>
      <c r="H16" s="25">
        <v>13.620000000000001</v>
      </c>
      <c r="I16" s="25">
        <v>10.52</v>
      </c>
      <c r="J16" s="25">
        <v>8.16</v>
      </c>
      <c r="K16" s="25">
        <v>4.8100000000000005</v>
      </c>
      <c r="L16" s="25">
        <v>10.4</v>
      </c>
      <c r="M16" s="25">
        <v>7.4560632535571694</v>
      </c>
    </row>
    <row r="17" spans="2:13" ht="15.75" x14ac:dyDescent="0.25">
      <c r="B17" s="24">
        <v>34</v>
      </c>
      <c r="C17" s="25">
        <v>5.3</v>
      </c>
      <c r="D17" s="25">
        <v>4.18</v>
      </c>
      <c r="E17" s="25">
        <v>12.040000000000001</v>
      </c>
      <c r="F17" s="25">
        <v>26.94</v>
      </c>
      <c r="G17" s="25">
        <v>16.43</v>
      </c>
      <c r="H17" s="25">
        <v>12.57</v>
      </c>
      <c r="I17" s="25">
        <v>10.029999999999999</v>
      </c>
      <c r="J17" s="25">
        <v>6.91</v>
      </c>
      <c r="K17" s="25">
        <v>3.58</v>
      </c>
      <c r="L17" s="25">
        <v>7.54</v>
      </c>
      <c r="M17" s="25">
        <v>5.8742490374140646</v>
      </c>
    </row>
    <row r="18" spans="2:13" ht="15.75" x14ac:dyDescent="0.25">
      <c r="B18" s="24">
        <v>35</v>
      </c>
      <c r="C18" s="25">
        <v>5.73</v>
      </c>
      <c r="D18" s="25">
        <v>5.14</v>
      </c>
      <c r="E18" s="25">
        <v>18.080000000000002</v>
      </c>
      <c r="F18" s="25">
        <v>31.02</v>
      </c>
      <c r="G18" s="25">
        <v>19.52</v>
      </c>
      <c r="H18" s="25">
        <v>13.72</v>
      </c>
      <c r="I18" s="25">
        <v>10.9</v>
      </c>
      <c r="J18" s="25">
        <v>7.45</v>
      </c>
      <c r="K18" s="25">
        <v>4.51</v>
      </c>
      <c r="L18" s="25">
        <v>8.7100000000000009</v>
      </c>
      <c r="M18" s="25">
        <v>6.6837220400412871</v>
      </c>
    </row>
    <row r="19" spans="2:13" ht="15.75" x14ac:dyDescent="0.25">
      <c r="B19" s="24">
        <v>36</v>
      </c>
      <c r="C19" s="25">
        <v>9.61</v>
      </c>
      <c r="D19" s="25">
        <v>10.17</v>
      </c>
      <c r="E19" s="25">
        <v>27.36</v>
      </c>
      <c r="F19" s="25">
        <v>56.47</v>
      </c>
      <c r="G19" s="25">
        <v>36.76</v>
      </c>
      <c r="H19" s="25">
        <v>29.78</v>
      </c>
      <c r="I19" s="25">
        <v>25.02</v>
      </c>
      <c r="J19" s="25">
        <v>15.42</v>
      </c>
      <c r="K19" s="25">
        <v>9.34</v>
      </c>
      <c r="L19" s="25">
        <v>20.13</v>
      </c>
      <c r="M19" s="25">
        <v>14.28088609222155</v>
      </c>
    </row>
    <row r="20" spans="2:13" ht="15.75" x14ac:dyDescent="0.25">
      <c r="B20" s="24">
        <v>37</v>
      </c>
      <c r="C20" s="25">
        <v>13.120000000000001</v>
      </c>
      <c r="D20" s="25">
        <v>20.32</v>
      </c>
      <c r="E20" s="25">
        <v>36.26</v>
      </c>
      <c r="F20" s="25">
        <v>62.410000000000004</v>
      </c>
      <c r="G20" s="25">
        <v>45.22</v>
      </c>
      <c r="H20" s="25">
        <v>38.46</v>
      </c>
      <c r="I20" s="25">
        <v>32.24</v>
      </c>
      <c r="J20" s="25">
        <v>20.580000000000002</v>
      </c>
      <c r="K20" s="25">
        <v>13.39</v>
      </c>
      <c r="L20" s="25">
        <v>23.93</v>
      </c>
      <c r="M20" s="25">
        <v>18.766406216871481</v>
      </c>
    </row>
    <row r="21" spans="2:13" ht="15.75" x14ac:dyDescent="0.25">
      <c r="B21" s="24">
        <v>38</v>
      </c>
      <c r="C21" s="25">
        <v>18.46</v>
      </c>
      <c r="D21" s="25">
        <v>19.559999999999999</v>
      </c>
      <c r="E21" s="25">
        <v>54.02</v>
      </c>
      <c r="F21" s="25">
        <v>83.38</v>
      </c>
      <c r="G21" s="25">
        <v>63.81</v>
      </c>
      <c r="H21" s="25">
        <v>55.57</v>
      </c>
      <c r="I21" s="25">
        <v>48.57</v>
      </c>
      <c r="J21" s="25">
        <v>27.82</v>
      </c>
      <c r="K21" s="25">
        <v>17.010000000000002</v>
      </c>
      <c r="L21" s="25">
        <v>26.97</v>
      </c>
      <c r="M21" s="25">
        <v>23.853461325125128</v>
      </c>
    </row>
    <row r="22" spans="2:13" ht="15.75" x14ac:dyDescent="0.25">
      <c r="B22" s="24">
        <v>39</v>
      </c>
      <c r="C22" s="25">
        <v>23.94</v>
      </c>
      <c r="D22" s="25">
        <v>18.37</v>
      </c>
      <c r="E22" s="25">
        <v>109.49000000000001</v>
      </c>
      <c r="F22" s="25">
        <v>129.01</v>
      </c>
      <c r="G22" s="25">
        <v>85.43</v>
      </c>
      <c r="H22" s="25">
        <v>74.430000000000007</v>
      </c>
      <c r="I22" s="25">
        <v>67.5</v>
      </c>
      <c r="J22" s="25">
        <v>43.6</v>
      </c>
      <c r="K22" s="25">
        <v>25.51</v>
      </c>
      <c r="L22" s="25">
        <v>35.78</v>
      </c>
      <c r="M22" s="25">
        <v>35.609385757775527</v>
      </c>
    </row>
    <row r="23" spans="2:13" ht="15.75" x14ac:dyDescent="0.25">
      <c r="B23" s="24">
        <v>40</v>
      </c>
      <c r="C23" s="25">
        <v>38.61</v>
      </c>
      <c r="D23" s="25">
        <v>22.02</v>
      </c>
      <c r="E23" s="25">
        <v>270.67</v>
      </c>
      <c r="F23" s="25">
        <v>232.9</v>
      </c>
      <c r="G23" s="25">
        <v>125.28</v>
      </c>
      <c r="H23" s="25">
        <v>109.52</v>
      </c>
      <c r="I23" s="25">
        <v>108.69</v>
      </c>
      <c r="J23" s="25">
        <v>71.03</v>
      </c>
      <c r="K23" s="25">
        <v>43.300000000000004</v>
      </c>
      <c r="L23" s="25">
        <v>60.59</v>
      </c>
      <c r="M23" s="25">
        <v>59.113808265254058</v>
      </c>
    </row>
    <row r="24" spans="2:13" ht="15.75" x14ac:dyDescent="0.25">
      <c r="B24" s="24">
        <v>41</v>
      </c>
      <c r="C24" s="25">
        <v>49.370000000000005</v>
      </c>
      <c r="D24" s="25">
        <v>37.42</v>
      </c>
      <c r="E24" s="25">
        <v>295.20999999999998</v>
      </c>
      <c r="F24" s="25">
        <v>302.02</v>
      </c>
      <c r="G24" s="25">
        <v>171.38</v>
      </c>
      <c r="H24" s="25">
        <v>157.37</v>
      </c>
      <c r="I24" s="25">
        <v>154.38</v>
      </c>
      <c r="J24" s="25">
        <v>102.61</v>
      </c>
      <c r="K24" s="25">
        <v>64.81</v>
      </c>
      <c r="L24" s="25">
        <v>88.69</v>
      </c>
      <c r="M24" s="25">
        <v>86.427952335556114</v>
      </c>
    </row>
    <row r="25" spans="2:13" ht="15.75" x14ac:dyDescent="0.25">
      <c r="B25" s="24">
        <v>42</v>
      </c>
      <c r="C25" s="25">
        <v>57.1</v>
      </c>
      <c r="D25" s="25">
        <v>52.71</v>
      </c>
      <c r="E25" s="25">
        <v>234.53</v>
      </c>
      <c r="F25" s="25">
        <v>306.95999999999998</v>
      </c>
      <c r="G25" s="25">
        <v>213.96</v>
      </c>
      <c r="H25" s="25">
        <v>198.02</v>
      </c>
      <c r="I25" s="25">
        <v>193.52</v>
      </c>
      <c r="J25" s="25">
        <v>131.86000000000001</v>
      </c>
      <c r="K25" s="25">
        <v>88.03</v>
      </c>
      <c r="L25" s="25">
        <v>125.7</v>
      </c>
      <c r="M25" s="25">
        <v>115.19766253902273</v>
      </c>
    </row>
    <row r="26" spans="2:13" ht="15.75" x14ac:dyDescent="0.25">
      <c r="B26" s="24">
        <v>43</v>
      </c>
      <c r="C26" s="25">
        <v>71.37</v>
      </c>
      <c r="D26" s="25">
        <v>67.86</v>
      </c>
      <c r="E26" s="25">
        <v>243.29</v>
      </c>
      <c r="F26" s="25">
        <v>357.47</v>
      </c>
      <c r="G26" s="25">
        <v>291.81</v>
      </c>
      <c r="H26" s="25">
        <v>271.47000000000003</v>
      </c>
      <c r="I26" s="25">
        <v>257.8</v>
      </c>
      <c r="J26" s="25">
        <v>174</v>
      </c>
      <c r="K26" s="25">
        <v>120.32000000000001</v>
      </c>
      <c r="L26" s="25">
        <v>174.13</v>
      </c>
      <c r="M26" s="25">
        <v>155.21087848540324</v>
      </c>
    </row>
    <row r="27" spans="2:13" ht="15.75" x14ac:dyDescent="0.25">
      <c r="B27" s="24">
        <v>44</v>
      </c>
      <c r="C27" s="25">
        <v>74.710000000000008</v>
      </c>
      <c r="D27" s="25">
        <v>66.11</v>
      </c>
      <c r="E27" s="25">
        <v>199.95000000000002</v>
      </c>
      <c r="F27" s="25">
        <v>347.54</v>
      </c>
      <c r="G27" s="25">
        <v>301.2</v>
      </c>
      <c r="H27" s="25">
        <v>289.91000000000003</v>
      </c>
      <c r="I27" s="25">
        <v>275.66000000000003</v>
      </c>
      <c r="J27" s="25">
        <v>192.3</v>
      </c>
      <c r="K27" s="25">
        <v>129</v>
      </c>
      <c r="L27" s="25">
        <v>192.85</v>
      </c>
      <c r="M27" s="25">
        <v>170.22697400202932</v>
      </c>
    </row>
    <row r="28" spans="2:13" ht="15.75" x14ac:dyDescent="0.25">
      <c r="B28" s="24">
        <v>45</v>
      </c>
      <c r="C28" s="25">
        <v>85.62</v>
      </c>
      <c r="D28" s="25">
        <v>81.09</v>
      </c>
      <c r="E28" s="25">
        <v>232.77</v>
      </c>
      <c r="F28" s="25">
        <v>390.19</v>
      </c>
      <c r="G28" s="25">
        <v>338.69</v>
      </c>
      <c r="H28" s="25">
        <v>316.63</v>
      </c>
      <c r="I28" s="25">
        <v>306.5</v>
      </c>
      <c r="J28" s="25">
        <v>217.75</v>
      </c>
      <c r="K28" s="25">
        <v>146.61000000000001</v>
      </c>
      <c r="L28" s="25">
        <v>236.17000000000002</v>
      </c>
      <c r="M28" s="25">
        <v>196.69451328059282</v>
      </c>
    </row>
    <row r="29" spans="2:13" ht="15.75" x14ac:dyDescent="0.25">
      <c r="B29" s="24">
        <v>46</v>
      </c>
      <c r="C29" s="25">
        <v>92.460000000000008</v>
      </c>
      <c r="D29" s="25">
        <v>104.23</v>
      </c>
      <c r="E29" s="25">
        <v>267.93</v>
      </c>
      <c r="F29" s="25">
        <v>375.18</v>
      </c>
      <c r="G29" s="25">
        <v>335.23</v>
      </c>
      <c r="H29" s="25">
        <v>324.03000000000003</v>
      </c>
      <c r="I29" s="25">
        <v>312.04000000000002</v>
      </c>
      <c r="J29" s="25">
        <v>216.26</v>
      </c>
      <c r="K29" s="25">
        <v>153.6</v>
      </c>
      <c r="L29" s="25">
        <v>257.78000000000003</v>
      </c>
      <c r="M29" s="25">
        <v>203.04404921863204</v>
      </c>
    </row>
    <row r="30" spans="2:13" ht="15.75" x14ac:dyDescent="0.25">
      <c r="B30" s="24">
        <v>47</v>
      </c>
      <c r="C30" s="25">
        <v>75.34</v>
      </c>
      <c r="D30" s="25">
        <v>102.91</v>
      </c>
      <c r="E30" s="25">
        <v>238.3</v>
      </c>
      <c r="F30" s="25">
        <v>240.16</v>
      </c>
      <c r="G30" s="25">
        <v>246.98000000000002</v>
      </c>
      <c r="H30" s="25">
        <v>249.88</v>
      </c>
      <c r="I30" s="25">
        <v>219.1</v>
      </c>
      <c r="J30" s="25">
        <v>149.33000000000001</v>
      </c>
      <c r="K30" s="25">
        <v>112.75</v>
      </c>
      <c r="L30" s="25">
        <v>220.27</v>
      </c>
      <c r="M30" s="25">
        <v>151.45314142733557</v>
      </c>
    </row>
    <row r="31" spans="2:13" ht="15.75" x14ac:dyDescent="0.25">
      <c r="B31" s="24">
        <v>48</v>
      </c>
      <c r="C31" s="25">
        <v>60.31</v>
      </c>
      <c r="D31" s="25">
        <v>88.18</v>
      </c>
      <c r="E31" s="25">
        <v>191.26</v>
      </c>
      <c r="F31" s="25">
        <v>177.52</v>
      </c>
      <c r="G31" s="25">
        <v>191.23000000000002</v>
      </c>
      <c r="H31" s="25">
        <v>195.9</v>
      </c>
      <c r="I31" s="25">
        <v>157.82</v>
      </c>
      <c r="J31" s="25">
        <v>105.83</v>
      </c>
      <c r="K31" s="25">
        <v>81.31</v>
      </c>
      <c r="L31" s="25">
        <v>190.45000000000002</v>
      </c>
      <c r="M31" s="25">
        <v>115.0639880982219</v>
      </c>
    </row>
    <row r="32" spans="2:13" ht="16.5" thickBot="1" x14ac:dyDescent="0.3">
      <c r="B32" s="27">
        <v>49</v>
      </c>
      <c r="C32" s="28">
        <v>59.52</v>
      </c>
      <c r="D32" s="28">
        <v>93.61</v>
      </c>
      <c r="E32" s="28">
        <v>193.24</v>
      </c>
      <c r="F32" s="28">
        <v>173.24</v>
      </c>
      <c r="G32" s="28">
        <v>190.37</v>
      </c>
      <c r="H32" s="28">
        <v>195.8</v>
      </c>
      <c r="I32" s="28">
        <v>151.96</v>
      </c>
      <c r="J32" s="28">
        <v>100.67</v>
      </c>
      <c r="K32" s="28">
        <v>76.55</v>
      </c>
      <c r="L32" s="28">
        <v>183.4</v>
      </c>
      <c r="M32" s="28">
        <v>109.6427468879662</v>
      </c>
    </row>
    <row r="33" spans="2:13" ht="16.5" thickBot="1" x14ac:dyDescent="0.3">
      <c r="C33" s="29"/>
      <c r="D33" s="29"/>
      <c r="E33" s="29"/>
    </row>
    <row r="34" spans="2:13" ht="18.75" thickBot="1" x14ac:dyDescent="0.3">
      <c r="B34" s="13" t="s">
        <v>27</v>
      </c>
      <c r="C34" s="14" t="s">
        <v>146</v>
      </c>
      <c r="D34" s="15"/>
      <c r="E34" s="15"/>
      <c r="F34" s="15"/>
      <c r="G34" s="15"/>
      <c r="H34" s="15"/>
      <c r="I34" s="15"/>
      <c r="J34" s="15"/>
      <c r="K34" s="15"/>
      <c r="L34" s="15"/>
      <c r="M34" s="16"/>
    </row>
    <row r="35" spans="2:13" ht="18.75" thickBot="1" x14ac:dyDescent="0.3">
      <c r="B35" s="17"/>
      <c r="C35" s="18" t="s">
        <v>29</v>
      </c>
      <c r="D35" s="19" t="s">
        <v>30</v>
      </c>
      <c r="E35" s="18" t="s">
        <v>31</v>
      </c>
      <c r="F35" s="20" t="s">
        <v>32</v>
      </c>
      <c r="G35" s="21" t="s">
        <v>33</v>
      </c>
      <c r="H35" s="18" t="s">
        <v>34</v>
      </c>
      <c r="I35" s="18" t="s">
        <v>35</v>
      </c>
      <c r="J35" s="18" t="s">
        <v>36</v>
      </c>
      <c r="K35" s="18" t="s">
        <v>37</v>
      </c>
      <c r="L35" s="18" t="s">
        <v>38</v>
      </c>
      <c r="M35" s="18" t="s">
        <v>39</v>
      </c>
    </row>
    <row r="36" spans="2:13" ht="16.5" thickBot="1" x14ac:dyDescent="0.3">
      <c r="B36" s="22">
        <v>27</v>
      </c>
      <c r="C36" s="150">
        <v>2.7600000000000003E-5</v>
      </c>
      <c r="D36" s="150">
        <v>2.4000000000000001E-5</v>
      </c>
      <c r="E36" s="150">
        <v>4.1399999999999997E-5</v>
      </c>
      <c r="F36" s="150">
        <v>9.3300000000000005E-5</v>
      </c>
      <c r="G36" s="150">
        <v>9.6500000000000001E-5</v>
      </c>
      <c r="H36" s="150">
        <v>8.7900000000000009E-5</v>
      </c>
      <c r="I36" s="150">
        <v>6.8399999999999996E-5</v>
      </c>
      <c r="J36" s="150">
        <v>5.6700000000000003E-5</v>
      </c>
      <c r="K36" s="150">
        <v>4.07E-5</v>
      </c>
      <c r="L36" s="150">
        <v>1.1460000000000001E-4</v>
      </c>
      <c r="M36" s="150">
        <v>6.327256864572419E-5</v>
      </c>
    </row>
    <row r="37" spans="2:13" ht="16.5" thickBot="1" x14ac:dyDescent="0.3">
      <c r="B37" s="24">
        <v>28</v>
      </c>
      <c r="C37" s="150">
        <v>2.9100000000000003E-5</v>
      </c>
      <c r="D37" s="150">
        <v>2.8799999999999999E-5</v>
      </c>
      <c r="E37" s="150">
        <v>4.7500000000000003E-5</v>
      </c>
      <c r="F37" s="150">
        <v>9.6000000000000002E-5</v>
      </c>
      <c r="G37" s="150">
        <v>9.630000000000001E-5</v>
      </c>
      <c r="H37" s="150">
        <v>8.460000000000001E-5</v>
      </c>
      <c r="I37" s="150">
        <v>6.7199999999999994E-5</v>
      </c>
      <c r="J37" s="150">
        <v>5.0300000000000003E-5</v>
      </c>
      <c r="K37" s="150">
        <v>3.96E-5</v>
      </c>
      <c r="L37" s="150">
        <v>1.11E-4</v>
      </c>
      <c r="M37" s="150">
        <v>5.9336598999922094E-5</v>
      </c>
    </row>
    <row r="38" spans="2:13" ht="16.5" thickBot="1" x14ac:dyDescent="0.3">
      <c r="B38" s="24">
        <v>29</v>
      </c>
      <c r="C38" s="150">
        <v>3.82E-5</v>
      </c>
      <c r="D38" s="150">
        <v>3.6699999999999998E-5</v>
      </c>
      <c r="E38" s="150">
        <v>4.9800000000000004E-5</v>
      </c>
      <c r="F38" s="150">
        <v>1.1630000000000001E-4</v>
      </c>
      <c r="G38" s="150">
        <v>1.059E-4</v>
      </c>
      <c r="H38" s="150">
        <v>8.5000000000000006E-5</v>
      </c>
      <c r="I38" s="150">
        <v>6.7600000000000003E-5</v>
      </c>
      <c r="J38" s="150">
        <v>5.4299999999999998E-5</v>
      </c>
      <c r="K38" s="150">
        <v>4.1500000000000006E-5</v>
      </c>
      <c r="L38" s="150">
        <v>8.8499999999999996E-5</v>
      </c>
      <c r="M38" s="150">
        <v>5.7034428075018985E-5</v>
      </c>
    </row>
    <row r="39" spans="2:13" ht="16.5" thickBot="1" x14ac:dyDescent="0.3">
      <c r="B39" s="24">
        <v>30</v>
      </c>
      <c r="C39" s="150">
        <v>3.3000000000000003E-5</v>
      </c>
      <c r="D39" s="150">
        <v>3.3099999999999998E-5</v>
      </c>
      <c r="E39" s="150">
        <v>7.3700000000000002E-5</v>
      </c>
      <c r="F39" s="150">
        <v>1.338E-4</v>
      </c>
      <c r="G39" s="150">
        <v>1.116E-4</v>
      </c>
      <c r="H39" s="150">
        <v>1.031E-4</v>
      </c>
      <c r="I39" s="150">
        <v>7.5900000000000002E-5</v>
      </c>
      <c r="J39" s="150">
        <v>5.7399999999999999E-5</v>
      </c>
      <c r="K39" s="150">
        <v>3.8099999999999998E-5</v>
      </c>
      <c r="L39" s="150">
        <v>1.0400000000000001E-4</v>
      </c>
      <c r="M39" s="150">
        <v>6.0450552673262311E-5</v>
      </c>
    </row>
    <row r="40" spans="2:13" ht="16.5" thickBot="1" x14ac:dyDescent="0.3">
      <c r="B40" s="24">
        <v>31</v>
      </c>
      <c r="C40" s="150">
        <v>4.3300000000000002E-5</v>
      </c>
      <c r="D40" s="150">
        <v>3.7599999999999999E-5</v>
      </c>
      <c r="E40" s="150">
        <v>7.2000000000000002E-5</v>
      </c>
      <c r="F40" s="150">
        <v>1.4450000000000002E-4</v>
      </c>
      <c r="G40" s="150">
        <v>1.3180000000000001E-4</v>
      </c>
      <c r="H40" s="150">
        <v>1.093E-4</v>
      </c>
      <c r="I40" s="150">
        <v>8.0600000000000008E-5</v>
      </c>
      <c r="J40" s="150">
        <v>6.2100000000000005E-5</v>
      </c>
      <c r="K40" s="150">
        <v>3.9799999999999998E-5</v>
      </c>
      <c r="L40" s="150">
        <v>1.0570000000000001E-4</v>
      </c>
      <c r="M40" s="150">
        <v>6.3495359380392227E-5</v>
      </c>
    </row>
    <row r="41" spans="2:13" ht="16.5" thickBot="1" x14ac:dyDescent="0.3">
      <c r="B41" s="24">
        <v>32</v>
      </c>
      <c r="C41" s="150">
        <v>5.49E-5</v>
      </c>
      <c r="D41" s="150">
        <v>3.8399999999999998E-5</v>
      </c>
      <c r="E41" s="150">
        <v>8.1899999999999999E-5</v>
      </c>
      <c r="F41" s="150">
        <v>1.7199999999999998E-4</v>
      </c>
      <c r="G41" s="150">
        <v>1.4760000000000001E-4</v>
      </c>
      <c r="H41" s="150">
        <v>1.25E-4</v>
      </c>
      <c r="I41" s="150">
        <v>9.4199999999999999E-5</v>
      </c>
      <c r="J41" s="150">
        <v>6.97E-5</v>
      </c>
      <c r="K41" s="150">
        <v>4.7899999999999999E-5</v>
      </c>
      <c r="L41" s="150">
        <v>1.3080000000000001E-4</v>
      </c>
      <c r="M41" s="150">
        <v>7.4931950426685099E-5</v>
      </c>
    </row>
    <row r="42" spans="2:13" ht="16.5" thickBot="1" x14ac:dyDescent="0.3">
      <c r="B42" s="24">
        <v>33</v>
      </c>
      <c r="C42" s="150">
        <v>5.2099999999999999E-5</v>
      </c>
      <c r="D42" s="150">
        <v>4.9699999999999995E-5</v>
      </c>
      <c r="E42" s="150">
        <v>1.041E-4</v>
      </c>
      <c r="F42" s="150">
        <v>2.3690000000000001E-4</v>
      </c>
      <c r="G42" s="150">
        <v>1.7769999999999998E-4</v>
      </c>
      <c r="H42" s="150">
        <v>1.362E-4</v>
      </c>
      <c r="I42" s="150">
        <v>1.052E-4</v>
      </c>
      <c r="J42" s="150">
        <v>8.1600000000000005E-5</v>
      </c>
      <c r="K42" s="150">
        <v>4.8100000000000004E-5</v>
      </c>
      <c r="L42" s="150">
        <v>1.0400000000000001E-4</v>
      </c>
      <c r="M42" s="150">
        <v>7.4560632535571695E-5</v>
      </c>
    </row>
    <row r="43" spans="2:13" ht="16.5" thickBot="1" x14ac:dyDescent="0.3">
      <c r="B43" s="24">
        <v>34</v>
      </c>
      <c r="C43" s="150">
        <v>5.3000000000000001E-5</v>
      </c>
      <c r="D43" s="150">
        <v>4.18E-5</v>
      </c>
      <c r="E43" s="150">
        <v>1.2040000000000001E-4</v>
      </c>
      <c r="F43" s="150">
        <v>2.6939999999999999E-4</v>
      </c>
      <c r="G43" s="150">
        <v>1.6430000000000001E-4</v>
      </c>
      <c r="H43" s="150">
        <v>1.2569999999999999E-4</v>
      </c>
      <c r="I43" s="150">
        <v>1.003E-4</v>
      </c>
      <c r="J43" s="150">
        <v>6.9099999999999999E-5</v>
      </c>
      <c r="K43" s="150">
        <v>3.5800000000000003E-5</v>
      </c>
      <c r="L43" s="150">
        <v>7.5400000000000003E-5</v>
      </c>
      <c r="M43" s="150">
        <v>5.8742490374140648E-5</v>
      </c>
    </row>
    <row r="44" spans="2:13" ht="16.5" thickBot="1" x14ac:dyDescent="0.3">
      <c r="B44" s="24">
        <v>35</v>
      </c>
      <c r="C44" s="150">
        <v>5.7300000000000004E-5</v>
      </c>
      <c r="D44" s="150">
        <v>5.1399999999999996E-5</v>
      </c>
      <c r="E44" s="150">
        <v>1.8080000000000003E-4</v>
      </c>
      <c r="F44" s="150">
        <v>3.102E-4</v>
      </c>
      <c r="G44" s="150">
        <v>1.952E-4</v>
      </c>
      <c r="H44" s="150">
        <v>1.372E-4</v>
      </c>
      <c r="I44" s="150">
        <v>1.0900000000000001E-4</v>
      </c>
      <c r="J44" s="150">
        <v>7.4500000000000008E-5</v>
      </c>
      <c r="K44" s="150">
        <v>4.5099999999999998E-5</v>
      </c>
      <c r="L44" s="150">
        <v>8.7100000000000003E-5</v>
      </c>
      <c r="M44" s="150">
        <v>6.683722040041287E-5</v>
      </c>
    </row>
    <row r="45" spans="2:13" ht="16.5" thickBot="1" x14ac:dyDescent="0.3">
      <c r="B45" s="24">
        <v>36</v>
      </c>
      <c r="C45" s="150">
        <v>9.6099999999999991E-5</v>
      </c>
      <c r="D45" s="150">
        <v>1.0170000000000001E-4</v>
      </c>
      <c r="E45" s="150">
        <v>2.7359999999999998E-4</v>
      </c>
      <c r="F45" s="150">
        <v>5.6470000000000001E-4</v>
      </c>
      <c r="G45" s="150">
        <v>3.6759999999999999E-4</v>
      </c>
      <c r="H45" s="150">
        <v>2.9780000000000003E-4</v>
      </c>
      <c r="I45" s="150">
        <v>2.5020000000000001E-4</v>
      </c>
      <c r="J45" s="150">
        <v>1.5420000000000001E-4</v>
      </c>
      <c r="K45" s="150">
        <v>9.3399999999999993E-5</v>
      </c>
      <c r="L45" s="150">
        <v>2.0129999999999999E-4</v>
      </c>
      <c r="M45" s="150">
        <v>1.4280886092221551E-4</v>
      </c>
    </row>
    <row r="46" spans="2:13" ht="16.5" thickBot="1" x14ac:dyDescent="0.3">
      <c r="B46" s="24">
        <v>37</v>
      </c>
      <c r="C46" s="150">
        <v>1.3120000000000002E-4</v>
      </c>
      <c r="D46" s="150">
        <v>2.0320000000000001E-4</v>
      </c>
      <c r="E46" s="150">
        <v>3.6259999999999998E-4</v>
      </c>
      <c r="F46" s="150">
        <v>6.2410000000000005E-4</v>
      </c>
      <c r="G46" s="150">
        <v>4.5219999999999999E-4</v>
      </c>
      <c r="H46" s="150">
        <v>3.8460000000000002E-4</v>
      </c>
      <c r="I46" s="150">
        <v>3.2240000000000003E-4</v>
      </c>
      <c r="J46" s="150">
        <v>2.0580000000000002E-4</v>
      </c>
      <c r="K46" s="150">
        <v>1.339E-4</v>
      </c>
      <c r="L46" s="150">
        <v>2.3929999999999999E-4</v>
      </c>
      <c r="M46" s="150">
        <v>1.8766406216871479E-4</v>
      </c>
    </row>
    <row r="47" spans="2:13" ht="16.5" thickBot="1" x14ac:dyDescent="0.3">
      <c r="B47" s="24">
        <v>38</v>
      </c>
      <c r="C47" s="150">
        <v>1.8460000000000001E-4</v>
      </c>
      <c r="D47" s="150">
        <v>1.9559999999999998E-4</v>
      </c>
      <c r="E47" s="150">
        <v>5.4020000000000001E-4</v>
      </c>
      <c r="F47" s="150">
        <v>8.3379999999999999E-4</v>
      </c>
      <c r="G47" s="150">
        <v>6.3810000000000006E-4</v>
      </c>
      <c r="H47" s="150">
        <v>5.5570000000000001E-4</v>
      </c>
      <c r="I47" s="150">
        <v>4.8569999999999999E-4</v>
      </c>
      <c r="J47" s="150">
        <v>2.7819999999999999E-4</v>
      </c>
      <c r="K47" s="150">
        <v>1.7010000000000001E-4</v>
      </c>
      <c r="L47" s="150">
        <v>2.697E-4</v>
      </c>
      <c r="M47" s="150">
        <v>2.3853461325125128E-4</v>
      </c>
    </row>
    <row r="48" spans="2:13" ht="16.5" thickBot="1" x14ac:dyDescent="0.3">
      <c r="B48" s="24">
        <v>39</v>
      </c>
      <c r="C48" s="150">
        <v>2.3940000000000002E-4</v>
      </c>
      <c r="D48" s="150">
        <v>1.8370000000000002E-4</v>
      </c>
      <c r="E48" s="150">
        <v>1.0949E-3</v>
      </c>
      <c r="F48" s="150">
        <v>1.2901E-3</v>
      </c>
      <c r="G48" s="150">
        <v>8.5430000000000011E-4</v>
      </c>
      <c r="H48" s="150">
        <v>7.4430000000000004E-4</v>
      </c>
      <c r="I48" s="150">
        <v>6.7500000000000004E-4</v>
      </c>
      <c r="J48" s="150">
        <v>4.3600000000000003E-4</v>
      </c>
      <c r="K48" s="150">
        <v>2.5510000000000002E-4</v>
      </c>
      <c r="L48" s="150">
        <v>3.5780000000000002E-4</v>
      </c>
      <c r="M48" s="150">
        <v>3.5609385757775526E-4</v>
      </c>
    </row>
    <row r="49" spans="2:26" ht="16.5" thickBot="1" x14ac:dyDescent="0.3">
      <c r="B49" s="24">
        <v>40</v>
      </c>
      <c r="C49" s="150">
        <v>3.8610000000000001E-4</v>
      </c>
      <c r="D49" s="150">
        <v>2.2019999999999999E-4</v>
      </c>
      <c r="E49" s="150">
        <v>2.7067000000000003E-3</v>
      </c>
      <c r="F49" s="150">
        <v>2.3289999999999999E-3</v>
      </c>
      <c r="G49" s="150">
        <v>1.2528000000000001E-3</v>
      </c>
      <c r="H49" s="150">
        <v>1.0951999999999999E-3</v>
      </c>
      <c r="I49" s="150">
        <v>1.0869E-3</v>
      </c>
      <c r="J49" s="150">
        <v>7.1029999999999997E-4</v>
      </c>
      <c r="K49" s="150">
        <v>4.3300000000000006E-4</v>
      </c>
      <c r="L49" s="150">
        <v>6.0590000000000004E-4</v>
      </c>
      <c r="M49" s="150">
        <v>5.9113808265254058E-4</v>
      </c>
    </row>
    <row r="50" spans="2:26" ht="16.5" thickBot="1" x14ac:dyDescent="0.3">
      <c r="B50" s="24">
        <v>41</v>
      </c>
      <c r="C50" s="150">
        <v>4.9370000000000002E-4</v>
      </c>
      <c r="D50" s="150">
        <v>3.7420000000000004E-4</v>
      </c>
      <c r="E50" s="150">
        <v>2.9520999999999996E-3</v>
      </c>
      <c r="F50" s="150">
        <v>3.0201999999999998E-3</v>
      </c>
      <c r="G50" s="150">
        <v>1.7137999999999999E-3</v>
      </c>
      <c r="H50" s="150">
        <v>1.5737000000000001E-3</v>
      </c>
      <c r="I50" s="150">
        <v>1.5437999999999999E-3</v>
      </c>
      <c r="J50" s="150">
        <v>1.0261000000000001E-3</v>
      </c>
      <c r="K50" s="150">
        <v>6.4809999999999998E-4</v>
      </c>
      <c r="L50" s="150">
        <v>8.8689999999999993E-4</v>
      </c>
      <c r="M50" s="150">
        <v>8.6427952335556117E-4</v>
      </c>
    </row>
    <row r="51" spans="2:26" ht="16.5" thickBot="1" x14ac:dyDescent="0.3">
      <c r="B51" s="24">
        <v>42</v>
      </c>
      <c r="C51" s="150">
        <v>5.71E-4</v>
      </c>
      <c r="D51" s="150">
        <v>5.2709999999999996E-4</v>
      </c>
      <c r="E51" s="150">
        <v>2.3452999999999998E-3</v>
      </c>
      <c r="F51" s="150">
        <v>3.0695999999999996E-3</v>
      </c>
      <c r="G51" s="150">
        <v>2.1396000000000002E-3</v>
      </c>
      <c r="H51" s="150">
        <v>1.9802000000000001E-3</v>
      </c>
      <c r="I51" s="150">
        <v>1.9352000000000002E-3</v>
      </c>
      <c r="J51" s="150">
        <v>1.3186000000000001E-3</v>
      </c>
      <c r="K51" s="150">
        <v>8.8029999999999998E-4</v>
      </c>
      <c r="L51" s="150">
        <v>1.2570000000000001E-3</v>
      </c>
      <c r="M51" s="150">
        <v>1.1519766253902273E-3</v>
      </c>
    </row>
    <row r="52" spans="2:26" ht="16.5" thickBot="1" x14ac:dyDescent="0.3">
      <c r="B52" s="24">
        <v>43</v>
      </c>
      <c r="C52" s="150">
        <v>7.1370000000000005E-4</v>
      </c>
      <c r="D52" s="150">
        <v>6.7860000000000001E-4</v>
      </c>
      <c r="E52" s="150">
        <v>2.4329E-3</v>
      </c>
      <c r="F52" s="150">
        <v>3.5747000000000001E-3</v>
      </c>
      <c r="G52" s="150">
        <v>2.9180999999999999E-3</v>
      </c>
      <c r="H52" s="150">
        <v>2.7147000000000004E-3</v>
      </c>
      <c r="I52" s="150">
        <v>2.578E-3</v>
      </c>
      <c r="J52" s="150">
        <v>1.74E-3</v>
      </c>
      <c r="K52" s="150">
        <v>1.2032E-3</v>
      </c>
      <c r="L52" s="150">
        <v>1.7412999999999999E-3</v>
      </c>
      <c r="M52" s="150">
        <v>1.5521087848540324E-3</v>
      </c>
    </row>
    <row r="53" spans="2:26" ht="16.5" thickBot="1" x14ac:dyDescent="0.3">
      <c r="B53" s="24">
        <v>44</v>
      </c>
      <c r="C53" s="150">
        <v>7.4710000000000011E-4</v>
      </c>
      <c r="D53" s="150">
        <v>6.6109999999999997E-4</v>
      </c>
      <c r="E53" s="150">
        <v>1.9995E-3</v>
      </c>
      <c r="F53" s="150">
        <v>3.4754E-3</v>
      </c>
      <c r="G53" s="150">
        <v>3.0119999999999999E-3</v>
      </c>
      <c r="H53" s="150">
        <v>2.8991000000000004E-3</v>
      </c>
      <c r="I53" s="150">
        <v>2.7566000000000001E-3</v>
      </c>
      <c r="J53" s="150">
        <v>1.923E-3</v>
      </c>
      <c r="K53" s="150">
        <v>1.2899999999999999E-3</v>
      </c>
      <c r="L53" s="150">
        <v>1.9284999999999999E-3</v>
      </c>
      <c r="M53" s="150">
        <v>1.7022697400202933E-3</v>
      </c>
    </row>
    <row r="54" spans="2:26" ht="16.5" thickBot="1" x14ac:dyDescent="0.3">
      <c r="B54" s="24">
        <v>45</v>
      </c>
      <c r="C54" s="150">
        <v>8.5619999999999999E-4</v>
      </c>
      <c r="D54" s="150">
        <v>8.1090000000000003E-4</v>
      </c>
      <c r="E54" s="150">
        <v>2.3277000000000003E-3</v>
      </c>
      <c r="F54" s="150">
        <v>3.9018999999999998E-3</v>
      </c>
      <c r="G54" s="150">
        <v>3.3869E-3</v>
      </c>
      <c r="H54" s="150">
        <v>3.1662999999999999E-3</v>
      </c>
      <c r="I54" s="150">
        <v>3.065E-3</v>
      </c>
      <c r="J54" s="150">
        <v>2.1775000000000002E-3</v>
      </c>
      <c r="K54" s="150">
        <v>1.4661000000000001E-3</v>
      </c>
      <c r="L54" s="150">
        <v>2.3617E-3</v>
      </c>
      <c r="M54" s="150">
        <v>1.966945132805928E-3</v>
      </c>
    </row>
    <row r="55" spans="2:26" ht="16.5" thickBot="1" x14ac:dyDescent="0.3">
      <c r="B55" s="24">
        <v>46</v>
      </c>
      <c r="C55" s="150">
        <v>9.2460000000000003E-4</v>
      </c>
      <c r="D55" s="150">
        <v>1.0423000000000001E-3</v>
      </c>
      <c r="E55" s="150">
        <v>2.6792999999999999E-3</v>
      </c>
      <c r="F55" s="150">
        <v>3.7518E-3</v>
      </c>
      <c r="G55" s="150">
        <v>3.3523000000000003E-3</v>
      </c>
      <c r="H55" s="150">
        <v>3.2403000000000002E-3</v>
      </c>
      <c r="I55" s="150">
        <v>3.1204000000000002E-3</v>
      </c>
      <c r="J55" s="150">
        <v>2.1625999999999998E-3</v>
      </c>
      <c r="K55" s="150">
        <v>1.536E-3</v>
      </c>
      <c r="L55" s="150">
        <v>2.5778000000000003E-3</v>
      </c>
      <c r="M55" s="150">
        <v>2.0304404921863205E-3</v>
      </c>
    </row>
    <row r="56" spans="2:26" ht="16.5" thickBot="1" x14ac:dyDescent="0.3">
      <c r="B56" s="24">
        <v>47</v>
      </c>
      <c r="C56" s="150">
        <v>7.5339999999999999E-4</v>
      </c>
      <c r="D56" s="150">
        <v>1.0291E-3</v>
      </c>
      <c r="E56" s="150">
        <v>2.3830000000000001E-3</v>
      </c>
      <c r="F56" s="150">
        <v>2.4015999999999998E-3</v>
      </c>
      <c r="G56" s="150">
        <v>2.4698000000000003E-3</v>
      </c>
      <c r="H56" s="150">
        <v>2.4987999999999998E-3</v>
      </c>
      <c r="I56" s="150">
        <v>2.1909999999999998E-3</v>
      </c>
      <c r="J56" s="150">
        <v>1.4933000000000001E-3</v>
      </c>
      <c r="K56" s="150">
        <v>1.1275E-3</v>
      </c>
      <c r="L56" s="150">
        <v>2.2027000000000001E-3</v>
      </c>
      <c r="M56" s="150">
        <v>1.5145314142733556E-3</v>
      </c>
    </row>
    <row r="57" spans="2:26" ht="16.5" thickBot="1" x14ac:dyDescent="0.3">
      <c r="B57" s="24">
        <v>48</v>
      </c>
      <c r="C57" s="150">
        <v>6.0309999999999997E-4</v>
      </c>
      <c r="D57" s="150">
        <v>8.8180000000000008E-4</v>
      </c>
      <c r="E57" s="150">
        <v>1.9126E-3</v>
      </c>
      <c r="F57" s="150">
        <v>1.7752E-3</v>
      </c>
      <c r="G57" s="150">
        <v>1.9123000000000002E-3</v>
      </c>
      <c r="H57" s="150">
        <v>1.9590000000000002E-3</v>
      </c>
      <c r="I57" s="150">
        <v>1.5781999999999999E-3</v>
      </c>
      <c r="J57" s="150">
        <v>1.0583000000000001E-3</v>
      </c>
      <c r="K57" s="150">
        <v>8.1309999999999998E-4</v>
      </c>
      <c r="L57" s="150">
        <v>1.9045000000000002E-3</v>
      </c>
      <c r="M57" s="150">
        <v>1.150639880982219E-3</v>
      </c>
    </row>
    <row r="58" spans="2:26" ht="16.5" thickBot="1" x14ac:dyDescent="0.3">
      <c r="B58" s="27">
        <v>49</v>
      </c>
      <c r="C58" s="150">
        <v>5.9520000000000005E-4</v>
      </c>
      <c r="D58" s="150">
        <v>9.3610000000000004E-4</v>
      </c>
      <c r="E58" s="150">
        <v>1.9324000000000001E-3</v>
      </c>
      <c r="F58" s="150">
        <v>1.7324E-3</v>
      </c>
      <c r="G58" s="150">
        <v>1.9037000000000001E-3</v>
      </c>
      <c r="H58" s="150">
        <v>1.9580000000000001E-3</v>
      </c>
      <c r="I58" s="150">
        <v>1.5196000000000001E-3</v>
      </c>
      <c r="J58" s="150">
        <v>1.0066999999999999E-3</v>
      </c>
      <c r="K58" s="150">
        <v>7.6550000000000001E-4</v>
      </c>
      <c r="L58" s="150">
        <v>1.8340000000000001E-3</v>
      </c>
      <c r="M58" s="150">
        <v>1.096427468879662E-3</v>
      </c>
    </row>
    <row r="59" spans="2:26" ht="15.75" thickBot="1" x14ac:dyDescent="0.3"/>
    <row r="60" spans="2:26" ht="18.75" thickBot="1" x14ac:dyDescent="0.3">
      <c r="B60" s="13" t="s">
        <v>153</v>
      </c>
      <c r="C60" s="17"/>
      <c r="D60" s="22">
        <v>27</v>
      </c>
      <c r="E60" s="24">
        <v>28</v>
      </c>
      <c r="F60" s="24">
        <v>29</v>
      </c>
      <c r="G60" s="24">
        <v>30</v>
      </c>
      <c r="H60" s="24">
        <v>31</v>
      </c>
      <c r="I60" s="24">
        <v>32</v>
      </c>
      <c r="J60" s="24">
        <v>33</v>
      </c>
      <c r="K60" s="24">
        <v>34</v>
      </c>
      <c r="L60" s="24">
        <v>35</v>
      </c>
      <c r="M60" s="24">
        <v>36</v>
      </c>
      <c r="N60" s="24">
        <v>37</v>
      </c>
      <c r="O60" s="24">
        <v>38</v>
      </c>
      <c r="P60" s="24">
        <v>39</v>
      </c>
      <c r="Q60" s="24">
        <v>40</v>
      </c>
      <c r="R60" s="24">
        <v>41</v>
      </c>
      <c r="S60" s="24">
        <v>42</v>
      </c>
      <c r="T60" s="24">
        <v>43</v>
      </c>
      <c r="U60" s="24">
        <v>44</v>
      </c>
      <c r="V60" s="24">
        <v>45</v>
      </c>
      <c r="W60" s="24">
        <v>46</v>
      </c>
      <c r="X60" s="24">
        <v>47</v>
      </c>
      <c r="Y60" s="24">
        <v>48</v>
      </c>
      <c r="Z60" s="24">
        <v>49</v>
      </c>
    </row>
    <row r="61" spans="2:26" ht="18.75" thickBot="1" x14ac:dyDescent="0.3">
      <c r="B61" s="14" t="s">
        <v>146</v>
      </c>
      <c r="C61" s="18" t="s">
        <v>29</v>
      </c>
      <c r="D61" s="150">
        <v>2.7600000000000003E-5</v>
      </c>
      <c r="E61" s="150">
        <v>2.9100000000000003E-5</v>
      </c>
      <c r="F61" s="150">
        <v>3.82E-5</v>
      </c>
      <c r="G61" s="150">
        <v>3.3000000000000003E-5</v>
      </c>
      <c r="H61" s="150">
        <v>4.3300000000000002E-5</v>
      </c>
      <c r="I61" s="150">
        <v>5.49E-5</v>
      </c>
      <c r="J61" s="150">
        <v>5.2099999999999999E-5</v>
      </c>
      <c r="K61" s="150">
        <v>5.3000000000000001E-5</v>
      </c>
      <c r="L61" s="150">
        <v>5.7300000000000004E-5</v>
      </c>
      <c r="M61" s="150">
        <v>9.6099999999999991E-5</v>
      </c>
      <c r="N61" s="150">
        <v>1.3120000000000002E-4</v>
      </c>
      <c r="O61" s="150">
        <v>1.8460000000000001E-4</v>
      </c>
      <c r="P61" s="150">
        <v>2.3940000000000002E-4</v>
      </c>
      <c r="Q61" s="150">
        <v>3.8610000000000001E-4</v>
      </c>
      <c r="R61" s="150">
        <v>4.9370000000000002E-4</v>
      </c>
      <c r="S61" s="150">
        <v>5.71E-4</v>
      </c>
      <c r="T61" s="150">
        <v>7.1370000000000005E-4</v>
      </c>
      <c r="U61" s="150">
        <v>7.4710000000000011E-4</v>
      </c>
      <c r="V61" s="150">
        <v>8.5619999999999999E-4</v>
      </c>
      <c r="W61" s="150">
        <v>9.2460000000000003E-4</v>
      </c>
      <c r="X61" s="150">
        <v>7.5339999999999999E-4</v>
      </c>
      <c r="Y61" s="150">
        <v>6.0309999999999997E-4</v>
      </c>
      <c r="Z61" s="150">
        <v>5.9520000000000005E-4</v>
      </c>
    </row>
    <row r="62" spans="2:26" ht="18.75" thickBot="1" x14ac:dyDescent="0.3">
      <c r="B62" s="15"/>
      <c r="C62" s="19" t="s">
        <v>30</v>
      </c>
      <c r="D62" s="150">
        <v>2.4000000000000001E-5</v>
      </c>
      <c r="E62" s="150">
        <v>2.8799999999999999E-5</v>
      </c>
      <c r="F62" s="150">
        <v>3.6699999999999998E-5</v>
      </c>
      <c r="G62" s="150">
        <v>3.3099999999999998E-5</v>
      </c>
      <c r="H62" s="150">
        <v>3.7599999999999999E-5</v>
      </c>
      <c r="I62" s="150">
        <v>3.8399999999999998E-5</v>
      </c>
      <c r="J62" s="150">
        <v>4.9699999999999995E-5</v>
      </c>
      <c r="K62" s="150">
        <v>4.18E-5</v>
      </c>
      <c r="L62" s="150">
        <v>5.1399999999999996E-5</v>
      </c>
      <c r="M62" s="150">
        <v>1.0170000000000001E-4</v>
      </c>
      <c r="N62" s="150">
        <v>2.0320000000000001E-4</v>
      </c>
      <c r="O62" s="150">
        <v>1.9559999999999998E-4</v>
      </c>
      <c r="P62" s="150">
        <v>1.8370000000000002E-4</v>
      </c>
      <c r="Q62" s="150">
        <v>2.2019999999999999E-4</v>
      </c>
      <c r="R62" s="150">
        <v>3.7420000000000004E-4</v>
      </c>
      <c r="S62" s="150">
        <v>5.2709999999999996E-4</v>
      </c>
      <c r="T62" s="150">
        <v>6.7860000000000001E-4</v>
      </c>
      <c r="U62" s="150">
        <v>6.6109999999999997E-4</v>
      </c>
      <c r="V62" s="150">
        <v>8.1090000000000003E-4</v>
      </c>
      <c r="W62" s="150">
        <v>1.0423000000000001E-3</v>
      </c>
      <c r="X62" s="150">
        <v>1.0291E-3</v>
      </c>
      <c r="Y62" s="150">
        <v>8.8180000000000008E-4</v>
      </c>
      <c r="Z62" s="150">
        <v>9.3610000000000004E-4</v>
      </c>
    </row>
    <row r="63" spans="2:26" ht="18.75" thickBot="1" x14ac:dyDescent="0.3">
      <c r="B63" s="15"/>
      <c r="C63" s="18" t="s">
        <v>31</v>
      </c>
      <c r="D63" s="150">
        <v>4.1399999999999997E-5</v>
      </c>
      <c r="E63" s="150">
        <v>4.7500000000000003E-5</v>
      </c>
      <c r="F63" s="150">
        <v>4.9800000000000004E-5</v>
      </c>
      <c r="G63" s="150">
        <v>7.3700000000000002E-5</v>
      </c>
      <c r="H63" s="150">
        <v>7.2000000000000002E-5</v>
      </c>
      <c r="I63" s="150">
        <v>8.1899999999999999E-5</v>
      </c>
      <c r="J63" s="150">
        <v>1.041E-4</v>
      </c>
      <c r="K63" s="150">
        <v>1.2040000000000001E-4</v>
      </c>
      <c r="L63" s="150">
        <v>1.8080000000000003E-4</v>
      </c>
      <c r="M63" s="150">
        <v>2.7359999999999998E-4</v>
      </c>
      <c r="N63" s="150">
        <v>3.6259999999999998E-4</v>
      </c>
      <c r="O63" s="150">
        <v>5.4020000000000001E-4</v>
      </c>
      <c r="P63" s="150">
        <v>1.0949E-3</v>
      </c>
      <c r="Q63" s="150">
        <v>2.7067000000000003E-3</v>
      </c>
      <c r="R63" s="150">
        <v>2.9520999999999996E-3</v>
      </c>
      <c r="S63" s="150">
        <v>2.3452999999999998E-3</v>
      </c>
      <c r="T63" s="150">
        <v>2.4329E-3</v>
      </c>
      <c r="U63" s="150">
        <v>1.9995E-3</v>
      </c>
      <c r="V63" s="150">
        <v>2.3277000000000003E-3</v>
      </c>
      <c r="W63" s="150">
        <v>2.6792999999999999E-3</v>
      </c>
      <c r="X63" s="150">
        <v>2.3830000000000001E-3</v>
      </c>
      <c r="Y63" s="150">
        <v>1.9126E-3</v>
      </c>
      <c r="Z63" s="150">
        <v>1.9324000000000001E-3</v>
      </c>
    </row>
    <row r="64" spans="2:26" ht="18.75" thickBot="1" x14ac:dyDescent="0.3">
      <c r="B64" s="15"/>
      <c r="C64" s="20" t="s">
        <v>32</v>
      </c>
      <c r="D64" s="150">
        <v>9.3300000000000005E-5</v>
      </c>
      <c r="E64" s="150">
        <v>9.6000000000000002E-5</v>
      </c>
      <c r="F64" s="150">
        <v>1.1630000000000001E-4</v>
      </c>
      <c r="G64" s="150">
        <v>1.338E-4</v>
      </c>
      <c r="H64" s="150">
        <v>1.4450000000000002E-4</v>
      </c>
      <c r="I64" s="150">
        <v>1.7199999999999998E-4</v>
      </c>
      <c r="J64" s="150">
        <v>2.3690000000000001E-4</v>
      </c>
      <c r="K64" s="150">
        <v>2.6939999999999999E-4</v>
      </c>
      <c r="L64" s="150">
        <v>3.102E-4</v>
      </c>
      <c r="M64" s="150">
        <v>5.6470000000000001E-4</v>
      </c>
      <c r="N64" s="150">
        <v>6.2410000000000005E-4</v>
      </c>
      <c r="O64" s="150">
        <v>8.3379999999999999E-4</v>
      </c>
      <c r="P64" s="150">
        <v>1.2901E-3</v>
      </c>
      <c r="Q64" s="150">
        <v>2.3289999999999999E-3</v>
      </c>
      <c r="R64" s="150">
        <v>3.0201999999999998E-3</v>
      </c>
      <c r="S64" s="150">
        <v>3.0695999999999996E-3</v>
      </c>
      <c r="T64" s="150">
        <v>3.5747000000000001E-3</v>
      </c>
      <c r="U64" s="150">
        <v>3.4754E-3</v>
      </c>
      <c r="V64" s="150">
        <v>3.9018999999999998E-3</v>
      </c>
      <c r="W64" s="150">
        <v>3.7518E-3</v>
      </c>
      <c r="X64" s="150">
        <v>2.4015999999999998E-3</v>
      </c>
      <c r="Y64" s="150">
        <v>1.7752E-3</v>
      </c>
      <c r="Z64" s="150">
        <v>1.7324E-3</v>
      </c>
    </row>
    <row r="65" spans="2:26" ht="18.75" thickBot="1" x14ac:dyDescent="0.3">
      <c r="B65" s="15"/>
      <c r="C65" s="21" t="s">
        <v>33</v>
      </c>
      <c r="D65" s="150">
        <v>9.6500000000000001E-5</v>
      </c>
      <c r="E65" s="150">
        <v>9.630000000000001E-5</v>
      </c>
      <c r="F65" s="150">
        <v>1.059E-4</v>
      </c>
      <c r="G65" s="150">
        <v>1.116E-4</v>
      </c>
      <c r="H65" s="150">
        <v>1.3180000000000001E-4</v>
      </c>
      <c r="I65" s="150">
        <v>1.4760000000000001E-4</v>
      </c>
      <c r="J65" s="150">
        <v>1.7769999999999998E-4</v>
      </c>
      <c r="K65" s="150">
        <v>1.6430000000000001E-4</v>
      </c>
      <c r="L65" s="150">
        <v>1.952E-4</v>
      </c>
      <c r="M65" s="150">
        <v>3.6759999999999999E-4</v>
      </c>
      <c r="N65" s="150">
        <v>4.5219999999999999E-4</v>
      </c>
      <c r="O65" s="150">
        <v>6.3810000000000006E-4</v>
      </c>
      <c r="P65" s="150">
        <v>8.5430000000000011E-4</v>
      </c>
      <c r="Q65" s="150">
        <v>1.2528000000000001E-3</v>
      </c>
      <c r="R65" s="150">
        <v>1.7137999999999999E-3</v>
      </c>
      <c r="S65" s="150">
        <v>2.1396000000000002E-3</v>
      </c>
      <c r="T65" s="150">
        <v>2.9180999999999999E-3</v>
      </c>
      <c r="U65" s="150">
        <v>3.0119999999999999E-3</v>
      </c>
      <c r="V65" s="150">
        <v>3.3869E-3</v>
      </c>
      <c r="W65" s="150">
        <v>3.3523000000000003E-3</v>
      </c>
      <c r="X65" s="150">
        <v>2.4698000000000003E-3</v>
      </c>
      <c r="Y65" s="150">
        <v>1.9123000000000002E-3</v>
      </c>
      <c r="Z65" s="150">
        <v>1.9037000000000001E-3</v>
      </c>
    </row>
    <row r="66" spans="2:26" ht="18.75" thickBot="1" x14ac:dyDescent="0.3">
      <c r="B66" s="15"/>
      <c r="C66" s="18" t="s">
        <v>34</v>
      </c>
      <c r="D66" s="150">
        <v>8.7900000000000009E-5</v>
      </c>
      <c r="E66" s="150">
        <v>8.460000000000001E-5</v>
      </c>
      <c r="F66" s="150">
        <v>8.5000000000000006E-5</v>
      </c>
      <c r="G66" s="150">
        <v>1.031E-4</v>
      </c>
      <c r="H66" s="150">
        <v>1.093E-4</v>
      </c>
      <c r="I66" s="150">
        <v>1.25E-4</v>
      </c>
      <c r="J66" s="150">
        <v>1.362E-4</v>
      </c>
      <c r="K66" s="150">
        <v>1.2569999999999999E-4</v>
      </c>
      <c r="L66" s="150">
        <v>1.372E-4</v>
      </c>
      <c r="M66" s="150">
        <v>2.9780000000000003E-4</v>
      </c>
      <c r="N66" s="150">
        <v>3.8460000000000002E-4</v>
      </c>
      <c r="O66" s="150">
        <v>5.5570000000000001E-4</v>
      </c>
      <c r="P66" s="150">
        <v>7.4430000000000004E-4</v>
      </c>
      <c r="Q66" s="150">
        <v>1.0951999999999999E-3</v>
      </c>
      <c r="R66" s="150">
        <v>1.5737000000000001E-3</v>
      </c>
      <c r="S66" s="150">
        <v>1.9802000000000001E-3</v>
      </c>
      <c r="T66" s="150">
        <v>2.7147000000000004E-3</v>
      </c>
      <c r="U66" s="150">
        <v>2.8991000000000004E-3</v>
      </c>
      <c r="V66" s="150">
        <v>3.1662999999999999E-3</v>
      </c>
      <c r="W66" s="150">
        <v>3.2403000000000002E-3</v>
      </c>
      <c r="X66" s="150">
        <v>2.4987999999999998E-3</v>
      </c>
      <c r="Y66" s="150">
        <v>1.9590000000000002E-3</v>
      </c>
      <c r="Z66" s="150">
        <v>1.9580000000000001E-3</v>
      </c>
    </row>
    <row r="67" spans="2:26" ht="18.75" thickBot="1" x14ac:dyDescent="0.3">
      <c r="B67" s="15"/>
      <c r="C67" s="18" t="s">
        <v>35</v>
      </c>
      <c r="D67" s="150">
        <v>6.8399999999999996E-5</v>
      </c>
      <c r="E67" s="150">
        <v>6.7199999999999994E-5</v>
      </c>
      <c r="F67" s="150">
        <v>6.7600000000000003E-5</v>
      </c>
      <c r="G67" s="150">
        <v>7.5900000000000002E-5</v>
      </c>
      <c r="H67" s="150">
        <v>8.0600000000000008E-5</v>
      </c>
      <c r="I67" s="150">
        <v>9.4199999999999999E-5</v>
      </c>
      <c r="J67" s="150">
        <v>1.052E-4</v>
      </c>
      <c r="K67" s="150">
        <v>1.003E-4</v>
      </c>
      <c r="L67" s="150">
        <v>1.0900000000000001E-4</v>
      </c>
      <c r="M67" s="150">
        <v>2.5020000000000001E-4</v>
      </c>
      <c r="N67" s="150">
        <v>3.2240000000000003E-4</v>
      </c>
      <c r="O67" s="150">
        <v>4.8569999999999999E-4</v>
      </c>
      <c r="P67" s="150">
        <v>6.7500000000000004E-4</v>
      </c>
      <c r="Q67" s="150">
        <v>1.0869E-3</v>
      </c>
      <c r="R67" s="150">
        <v>1.5437999999999999E-3</v>
      </c>
      <c r="S67" s="150">
        <v>1.9352000000000002E-3</v>
      </c>
      <c r="T67" s="150">
        <v>2.578E-3</v>
      </c>
      <c r="U67" s="150">
        <v>2.7566000000000001E-3</v>
      </c>
      <c r="V67" s="150">
        <v>3.065E-3</v>
      </c>
      <c r="W67" s="150">
        <v>3.1204000000000002E-3</v>
      </c>
      <c r="X67" s="150">
        <v>2.1909999999999998E-3</v>
      </c>
      <c r="Y67" s="150">
        <v>1.5781999999999999E-3</v>
      </c>
      <c r="Z67" s="150">
        <v>1.5196000000000001E-3</v>
      </c>
    </row>
    <row r="68" spans="2:26" ht="18.75" thickBot="1" x14ac:dyDescent="0.3">
      <c r="B68" s="15"/>
      <c r="C68" s="18" t="s">
        <v>36</v>
      </c>
      <c r="D68" s="150">
        <v>5.6700000000000003E-5</v>
      </c>
      <c r="E68" s="150">
        <v>5.0300000000000003E-5</v>
      </c>
      <c r="F68" s="150">
        <v>5.4299999999999998E-5</v>
      </c>
      <c r="G68" s="150">
        <v>5.7399999999999999E-5</v>
      </c>
      <c r="H68" s="150">
        <v>6.2100000000000005E-5</v>
      </c>
      <c r="I68" s="150">
        <v>6.97E-5</v>
      </c>
      <c r="J68" s="150">
        <v>8.1600000000000005E-5</v>
      </c>
      <c r="K68" s="150">
        <v>6.9099999999999999E-5</v>
      </c>
      <c r="L68" s="150">
        <v>7.4500000000000008E-5</v>
      </c>
      <c r="M68" s="150">
        <v>1.5420000000000001E-4</v>
      </c>
      <c r="N68" s="150">
        <v>2.0580000000000002E-4</v>
      </c>
      <c r="O68" s="150">
        <v>2.7819999999999999E-4</v>
      </c>
      <c r="P68" s="150">
        <v>4.3600000000000003E-4</v>
      </c>
      <c r="Q68" s="150">
        <v>7.1029999999999997E-4</v>
      </c>
      <c r="R68" s="150">
        <v>1.0261000000000001E-3</v>
      </c>
      <c r="S68" s="150">
        <v>1.3186000000000001E-3</v>
      </c>
      <c r="T68" s="150">
        <v>1.74E-3</v>
      </c>
      <c r="U68" s="150">
        <v>1.923E-3</v>
      </c>
      <c r="V68" s="150">
        <v>2.1775000000000002E-3</v>
      </c>
      <c r="W68" s="150">
        <v>2.1625999999999998E-3</v>
      </c>
      <c r="X68" s="150">
        <v>1.4933000000000001E-3</v>
      </c>
      <c r="Y68" s="150">
        <v>1.0583000000000001E-3</v>
      </c>
      <c r="Z68" s="150">
        <v>1.0066999999999999E-3</v>
      </c>
    </row>
    <row r="69" spans="2:26" ht="18.75" thickBot="1" x14ac:dyDescent="0.3">
      <c r="B69" s="15"/>
      <c r="C69" s="18" t="s">
        <v>37</v>
      </c>
      <c r="D69" s="150">
        <v>4.07E-5</v>
      </c>
      <c r="E69" s="150">
        <v>3.96E-5</v>
      </c>
      <c r="F69" s="150">
        <v>4.1500000000000006E-5</v>
      </c>
      <c r="G69" s="150">
        <v>3.8099999999999998E-5</v>
      </c>
      <c r="H69" s="150">
        <v>3.9799999999999998E-5</v>
      </c>
      <c r="I69" s="150">
        <v>4.7899999999999999E-5</v>
      </c>
      <c r="J69" s="150">
        <v>4.8100000000000004E-5</v>
      </c>
      <c r="K69" s="150">
        <v>3.5800000000000003E-5</v>
      </c>
      <c r="L69" s="150">
        <v>4.5099999999999998E-5</v>
      </c>
      <c r="M69" s="150">
        <v>9.3399999999999993E-5</v>
      </c>
      <c r="N69" s="150">
        <v>1.339E-4</v>
      </c>
      <c r="O69" s="150">
        <v>1.7010000000000001E-4</v>
      </c>
      <c r="P69" s="150">
        <v>2.5510000000000002E-4</v>
      </c>
      <c r="Q69" s="150">
        <v>4.3300000000000006E-4</v>
      </c>
      <c r="R69" s="150">
        <v>6.4809999999999998E-4</v>
      </c>
      <c r="S69" s="150">
        <v>8.8029999999999998E-4</v>
      </c>
      <c r="T69" s="150">
        <v>1.2032E-3</v>
      </c>
      <c r="U69" s="150">
        <v>1.2899999999999999E-3</v>
      </c>
      <c r="V69" s="150">
        <v>1.4661000000000001E-3</v>
      </c>
      <c r="W69" s="150">
        <v>1.536E-3</v>
      </c>
      <c r="X69" s="150">
        <v>1.1275E-3</v>
      </c>
      <c r="Y69" s="150">
        <v>8.1309999999999998E-4</v>
      </c>
      <c r="Z69" s="150">
        <v>7.6550000000000001E-4</v>
      </c>
    </row>
    <row r="70" spans="2:26" ht="18.75" thickBot="1" x14ac:dyDescent="0.3">
      <c r="B70" s="15"/>
      <c r="C70" s="18" t="s">
        <v>38</v>
      </c>
      <c r="D70" s="150">
        <v>1.1460000000000001E-4</v>
      </c>
      <c r="E70" s="150">
        <v>1.11E-4</v>
      </c>
      <c r="F70" s="150">
        <v>8.8499999999999996E-5</v>
      </c>
      <c r="G70" s="150">
        <v>1.0400000000000001E-4</v>
      </c>
      <c r="H70" s="150">
        <v>1.0570000000000001E-4</v>
      </c>
      <c r="I70" s="150">
        <v>1.3080000000000001E-4</v>
      </c>
      <c r="J70" s="150">
        <v>1.0400000000000001E-4</v>
      </c>
      <c r="K70" s="150">
        <v>7.5400000000000003E-5</v>
      </c>
      <c r="L70" s="150">
        <v>8.7100000000000003E-5</v>
      </c>
      <c r="M70" s="150">
        <v>2.0129999999999999E-4</v>
      </c>
      <c r="N70" s="150">
        <v>2.3929999999999999E-4</v>
      </c>
      <c r="O70" s="150">
        <v>2.697E-4</v>
      </c>
      <c r="P70" s="150">
        <v>3.5780000000000002E-4</v>
      </c>
      <c r="Q70" s="150">
        <v>6.0590000000000004E-4</v>
      </c>
      <c r="R70" s="150">
        <v>8.8689999999999993E-4</v>
      </c>
      <c r="S70" s="150">
        <v>1.2570000000000001E-3</v>
      </c>
      <c r="T70" s="150">
        <v>1.7412999999999999E-3</v>
      </c>
      <c r="U70" s="150">
        <v>1.9284999999999999E-3</v>
      </c>
      <c r="V70" s="150">
        <v>2.3617E-3</v>
      </c>
      <c r="W70" s="150">
        <v>2.5778000000000003E-3</v>
      </c>
      <c r="X70" s="150">
        <v>2.2027000000000001E-3</v>
      </c>
      <c r="Y70" s="150">
        <v>1.9045000000000002E-3</v>
      </c>
      <c r="Z70" s="150">
        <v>1.8340000000000001E-3</v>
      </c>
    </row>
    <row r="71" spans="2:26" ht="18.75" thickBot="1" x14ac:dyDescent="0.3">
      <c r="B71" s="16"/>
      <c r="C71" s="18" t="s">
        <v>39</v>
      </c>
      <c r="D71" s="150">
        <v>6.327256864572419E-5</v>
      </c>
      <c r="E71" s="150">
        <v>5.9336598999922094E-5</v>
      </c>
      <c r="F71" s="150">
        <v>5.7034428075018985E-5</v>
      </c>
      <c r="G71" s="150">
        <v>6.0450552673262311E-5</v>
      </c>
      <c r="H71" s="150">
        <v>6.3495359380392227E-5</v>
      </c>
      <c r="I71" s="150">
        <v>7.4931950426685099E-5</v>
      </c>
      <c r="J71" s="150">
        <v>7.4560632535571695E-5</v>
      </c>
      <c r="K71" s="150">
        <v>5.8742490374140648E-5</v>
      </c>
      <c r="L71" s="150">
        <v>6.683722040041287E-5</v>
      </c>
      <c r="M71" s="150">
        <v>1.4280886092221551E-4</v>
      </c>
      <c r="N71" s="150">
        <v>1.8766406216871479E-4</v>
      </c>
      <c r="O71" s="150">
        <v>2.3853461325125128E-4</v>
      </c>
      <c r="P71" s="150">
        <v>3.5609385757775526E-4</v>
      </c>
      <c r="Q71" s="150">
        <v>5.9113808265254058E-4</v>
      </c>
      <c r="R71" s="150">
        <v>8.6427952335556117E-4</v>
      </c>
      <c r="S71" s="150">
        <v>1.1519766253902273E-3</v>
      </c>
      <c r="T71" s="150">
        <v>1.5521087848540324E-3</v>
      </c>
      <c r="U71" s="150">
        <v>1.7022697400202933E-3</v>
      </c>
      <c r="V71" s="150">
        <v>1.966945132805928E-3</v>
      </c>
      <c r="W71" s="150">
        <v>2.0304404921863205E-3</v>
      </c>
      <c r="X71" s="150">
        <v>1.5145314142733556E-3</v>
      </c>
      <c r="Y71" s="150">
        <v>1.150639880982219E-3</v>
      </c>
      <c r="Z71" s="150">
        <v>1.096427468879662E-3</v>
      </c>
    </row>
    <row r="72" spans="2:26" ht="15.75" thickBot="1" x14ac:dyDescent="0.3"/>
    <row r="73" spans="2:26" ht="18.75" thickBot="1" x14ac:dyDescent="0.3">
      <c r="B73" s="13" t="s">
        <v>154</v>
      </c>
      <c r="C73" s="17"/>
      <c r="D73" s="22">
        <v>27</v>
      </c>
      <c r="E73" s="24">
        <v>28</v>
      </c>
      <c r="F73" s="24">
        <v>29</v>
      </c>
      <c r="G73" s="24">
        <v>30</v>
      </c>
      <c r="H73" s="24">
        <v>31</v>
      </c>
      <c r="I73" s="24">
        <v>32</v>
      </c>
      <c r="J73" s="24">
        <v>33</v>
      </c>
      <c r="K73" s="24">
        <v>34</v>
      </c>
      <c r="L73" s="24">
        <v>35</v>
      </c>
      <c r="M73" s="24">
        <v>36</v>
      </c>
      <c r="N73" s="24">
        <v>37</v>
      </c>
      <c r="O73" s="24">
        <v>38</v>
      </c>
      <c r="P73" s="24">
        <v>39</v>
      </c>
      <c r="Q73" s="24">
        <v>40</v>
      </c>
      <c r="R73" s="24">
        <v>41</v>
      </c>
      <c r="S73" s="24">
        <v>42</v>
      </c>
      <c r="T73" s="24">
        <v>43</v>
      </c>
      <c r="U73" s="24">
        <v>44</v>
      </c>
      <c r="V73" s="24">
        <v>45</v>
      </c>
      <c r="W73" s="24">
        <v>46</v>
      </c>
      <c r="X73" s="24">
        <v>47</v>
      </c>
      <c r="Y73" s="24">
        <v>48</v>
      </c>
      <c r="Z73" s="24">
        <v>49</v>
      </c>
    </row>
    <row r="74" spans="2:26" ht="18.75" thickBot="1" x14ac:dyDescent="0.3">
      <c r="B74" s="14" t="s">
        <v>156</v>
      </c>
      <c r="C74" s="18" t="s">
        <v>29</v>
      </c>
      <c r="D74" s="165">
        <f>D61*'MYE1'!$E13</f>
        <v>91.069981200000015</v>
      </c>
      <c r="E74" s="165">
        <f>E61*'MYE1'!$E13</f>
        <v>96.019436700000014</v>
      </c>
      <c r="F74" s="165">
        <f>F61*'MYE1'!$E13</f>
        <v>126.0461334</v>
      </c>
      <c r="G74" s="165">
        <f>G61*'MYE1'!$E13</f>
        <v>108.88802100000001</v>
      </c>
      <c r="H74" s="165">
        <f>H61*'MYE1'!$E13</f>
        <v>142.87428210000002</v>
      </c>
      <c r="I74" s="165">
        <f>I61*'MYE1'!$E13</f>
        <v>181.15007130000001</v>
      </c>
      <c r="J74" s="165">
        <f>J61*'MYE1'!$E13</f>
        <v>171.9110877</v>
      </c>
      <c r="K74" s="165">
        <f>K61*'MYE1'!$E13</f>
        <v>174.88076100000001</v>
      </c>
      <c r="L74" s="165">
        <f>L61*'MYE1'!$E13</f>
        <v>189.06920010000002</v>
      </c>
      <c r="M74" s="165">
        <f>M61*'MYE1'!$E13</f>
        <v>317.09511569999995</v>
      </c>
      <c r="N74" s="165">
        <f>N61*'MYE1'!$E13</f>
        <v>432.91237440000003</v>
      </c>
      <c r="O74" s="165">
        <f>O61*'MYE1'!$E13</f>
        <v>609.11299020000001</v>
      </c>
      <c r="P74" s="165">
        <f>P61*'MYE1'!$E13</f>
        <v>789.93309780000004</v>
      </c>
      <c r="Q74" s="165">
        <f>Q61*'MYE1'!$E13</f>
        <v>1273.9898456999999</v>
      </c>
      <c r="R74" s="165">
        <f>R61*'MYE1'!$E13</f>
        <v>1629.0307869000001</v>
      </c>
      <c r="S74" s="165">
        <f>S61*'MYE1'!$E13</f>
        <v>1884.092727</v>
      </c>
      <c r="T74" s="165">
        <f>T61*'MYE1'!$E13</f>
        <v>2354.9509269</v>
      </c>
      <c r="U74" s="165">
        <f>U61*'MYE1'!$E13</f>
        <v>2465.1588027000003</v>
      </c>
      <c r="V74" s="165">
        <f>V61*'MYE1'!$E13</f>
        <v>2825.1491993999998</v>
      </c>
      <c r="W74" s="165">
        <f>W61*'MYE1'!$E13</f>
        <v>3050.8443702</v>
      </c>
      <c r="X74" s="165">
        <f>X61*'MYE1'!$E13</f>
        <v>2485.9465157999998</v>
      </c>
      <c r="Y74" s="165">
        <f>Y61*'MYE1'!$E13</f>
        <v>1990.0110746999999</v>
      </c>
      <c r="Z74" s="165">
        <f>Z61*'MYE1'!$E13</f>
        <v>1963.9439424000002</v>
      </c>
    </row>
    <row r="75" spans="2:26" ht="18.75" thickBot="1" x14ac:dyDescent="0.3">
      <c r="B75" s="15"/>
      <c r="C75" s="19" t="s">
        <v>30</v>
      </c>
      <c r="D75" s="165">
        <f>D62*'MYE1'!$E14</f>
        <v>84.916944000000001</v>
      </c>
      <c r="E75" s="165">
        <f>E62*'MYE1'!$E14</f>
        <v>101.9003328</v>
      </c>
      <c r="F75" s="165">
        <f>F62*'MYE1'!$E14</f>
        <v>129.85216019999999</v>
      </c>
      <c r="G75" s="165">
        <f>G62*'MYE1'!$E14</f>
        <v>117.1146186</v>
      </c>
      <c r="H75" s="165">
        <f>H62*'MYE1'!$E14</f>
        <v>133.03654560000001</v>
      </c>
      <c r="I75" s="165">
        <f>I62*'MYE1'!$E14</f>
        <v>135.8671104</v>
      </c>
      <c r="J75" s="165">
        <f>J62*'MYE1'!$E14</f>
        <v>175.84883819999999</v>
      </c>
      <c r="K75" s="165">
        <f>K62*'MYE1'!$E14</f>
        <v>147.8970108</v>
      </c>
      <c r="L75" s="165">
        <f>L62*'MYE1'!$E14</f>
        <v>181.86378839999998</v>
      </c>
      <c r="M75" s="165">
        <f>M62*'MYE1'!$E14</f>
        <v>359.8355502</v>
      </c>
      <c r="N75" s="165">
        <f>N62*'MYE1'!$E14</f>
        <v>718.96345919999999</v>
      </c>
      <c r="O75" s="165">
        <f>O62*'MYE1'!$E14</f>
        <v>692.07309359999999</v>
      </c>
      <c r="P75" s="165">
        <f>P62*'MYE1'!$E14</f>
        <v>649.96844220000003</v>
      </c>
      <c r="Q75" s="165">
        <f>Q62*'MYE1'!$E14</f>
        <v>779.11296119999997</v>
      </c>
      <c r="R75" s="165">
        <f>R62*'MYE1'!$E14</f>
        <v>1323.9966852000002</v>
      </c>
      <c r="S75" s="165">
        <f>S62*'MYE1'!$E14</f>
        <v>1864.9883825999998</v>
      </c>
      <c r="T75" s="165">
        <f>T62*'MYE1'!$E14</f>
        <v>2401.0265915999998</v>
      </c>
      <c r="U75" s="165">
        <f>U62*'MYE1'!$E14</f>
        <v>2339.1079866</v>
      </c>
      <c r="V75" s="165">
        <f>V62*'MYE1'!$E14</f>
        <v>2869.1312453999999</v>
      </c>
      <c r="W75" s="165">
        <f>W62*'MYE1'!$E14</f>
        <v>3687.8721138000005</v>
      </c>
      <c r="X75" s="165">
        <f>X62*'MYE1'!$E14</f>
        <v>3641.1677946</v>
      </c>
      <c r="Y75" s="165">
        <f>Y62*'MYE1'!$E14</f>
        <v>3119.9900508000001</v>
      </c>
      <c r="Z75" s="165">
        <f>Z62*'MYE1'!$E14</f>
        <v>3312.1146366000003</v>
      </c>
    </row>
    <row r="76" spans="2:26" ht="18.75" thickBot="1" x14ac:dyDescent="0.3">
      <c r="B76" s="15"/>
      <c r="C76" s="18" t="s">
        <v>31</v>
      </c>
      <c r="D76" s="165">
        <f>D63*('MYE1'!$E15+'MYE1'!$E16)</f>
        <v>266.80138919999996</v>
      </c>
      <c r="E76" s="165">
        <f>E63*('MYE1'!$E15+'MYE1'!$E16)</f>
        <v>306.11270500000001</v>
      </c>
      <c r="F76" s="165">
        <f>F63*('MYE1'!$E15+'MYE1'!$E16)</f>
        <v>320.93500440000003</v>
      </c>
      <c r="G76" s="165">
        <f>G63*('MYE1'!$E15+'MYE1'!$E16)</f>
        <v>474.95802860000003</v>
      </c>
      <c r="H76" s="165">
        <f>H63*('MYE1'!$E15+'MYE1'!$E16)</f>
        <v>464.00241600000004</v>
      </c>
      <c r="I76" s="165">
        <f>I63*('MYE1'!$E15+'MYE1'!$E16)</f>
        <v>527.8027482</v>
      </c>
      <c r="J76" s="165">
        <f>J63*('MYE1'!$E15+'MYE1'!$E16)</f>
        <v>670.87015980000001</v>
      </c>
      <c r="K76" s="165">
        <f>K63*('MYE1'!$E15+'MYE1'!$E16)</f>
        <v>775.91515120000008</v>
      </c>
      <c r="L76" s="165">
        <f>L63*('MYE1'!$E15+'MYE1'!$E16)</f>
        <v>1165.1616224000002</v>
      </c>
      <c r="M76" s="165">
        <f>M63*('MYE1'!$E15+'MYE1'!$E16)</f>
        <v>1763.2091807999998</v>
      </c>
      <c r="N76" s="165">
        <f>N63*('MYE1'!$E15+'MYE1'!$E16)</f>
        <v>2336.7677227999998</v>
      </c>
      <c r="O76" s="165">
        <f>O63*('MYE1'!$E15+'MYE1'!$E16)</f>
        <v>3481.3070155999999</v>
      </c>
      <c r="P76" s="165">
        <f>P63*('MYE1'!$E15+'MYE1'!$E16)</f>
        <v>7056.0589621999998</v>
      </c>
      <c r="Q76" s="165">
        <f>Q63*('MYE1'!$E15+'MYE1'!$E16)</f>
        <v>17443.268602600001</v>
      </c>
      <c r="R76" s="165">
        <f>R63*('MYE1'!$E15+'MYE1'!$E16)</f>
        <v>19024.743503799997</v>
      </c>
      <c r="S76" s="165">
        <f>S63*('MYE1'!$E15+'MYE1'!$E16)</f>
        <v>15114.234253399998</v>
      </c>
      <c r="T76" s="165">
        <f>T63*('MYE1'!$E15+'MYE1'!$E16)</f>
        <v>15678.7705262</v>
      </c>
      <c r="U76" s="165">
        <f>U63*('MYE1'!$E15+'MYE1'!$E16)</f>
        <v>12885.733761</v>
      </c>
      <c r="V76" s="165">
        <f>V63*('MYE1'!$E15+'MYE1'!$E16)</f>
        <v>15000.811440600002</v>
      </c>
      <c r="W76" s="165">
        <f>W63*('MYE1'!$E15+'MYE1'!$E16)</f>
        <v>17266.689905399999</v>
      </c>
      <c r="X76" s="165">
        <f>X63*('MYE1'!$E15+'MYE1'!$E16)</f>
        <v>15357.191074</v>
      </c>
      <c r="Y76" s="165">
        <f>Y63*('MYE1'!$E15+'MYE1'!$E16)</f>
        <v>12325.708622800001</v>
      </c>
      <c r="Z76" s="165">
        <f>Z63*('MYE1'!$E15+'MYE1'!$E16)</f>
        <v>12453.309287200002</v>
      </c>
    </row>
    <row r="77" spans="2:26" ht="18.75" thickBot="1" x14ac:dyDescent="0.3">
      <c r="B77" s="15"/>
      <c r="C77" s="20" t="s">
        <v>32</v>
      </c>
      <c r="D77" s="165">
        <f>D64*('MYE1'!$E17+'MYE1'!$E18)</f>
        <v>680.0890776</v>
      </c>
      <c r="E77" s="165">
        <f>E64*('MYE1'!$E17+'MYE1'!$E18)</f>
        <v>699.77011200000004</v>
      </c>
      <c r="F77" s="165">
        <f>F64*('MYE1'!$E17+'MYE1'!$E18)</f>
        <v>847.74233360000005</v>
      </c>
      <c r="G77" s="165">
        <f>G64*('MYE1'!$E17+'MYE1'!$E18)</f>
        <v>975.30459359999998</v>
      </c>
      <c r="H77" s="165">
        <f>H64*('MYE1'!$E17+'MYE1'!$E18)</f>
        <v>1053.2998040000002</v>
      </c>
      <c r="I77" s="165">
        <f>I64*('MYE1'!$E17+'MYE1'!$E18)</f>
        <v>1253.7547839999997</v>
      </c>
      <c r="J77" s="165">
        <f>J64*('MYE1'!$E17+'MYE1'!$E18)</f>
        <v>1726.8285368000002</v>
      </c>
      <c r="K77" s="165">
        <f>K64*('MYE1'!$E17+'MYE1'!$E18)</f>
        <v>1963.7298767999998</v>
      </c>
      <c r="L77" s="165">
        <f>L64*('MYE1'!$E17+'MYE1'!$E18)</f>
        <v>2261.1321744000002</v>
      </c>
      <c r="M77" s="165">
        <f>M64*('MYE1'!$E17+'MYE1'!$E18)</f>
        <v>4116.2518983999998</v>
      </c>
      <c r="N77" s="165">
        <f>N64*('MYE1'!$E17+'MYE1'!$E18)</f>
        <v>4549.2346551999999</v>
      </c>
      <c r="O77" s="165">
        <f>O64*('MYE1'!$E17+'MYE1'!$E18)</f>
        <v>6077.7949935999995</v>
      </c>
      <c r="P77" s="165">
        <f>P64*('MYE1'!$E17+'MYE1'!$E18)</f>
        <v>9403.8898071999993</v>
      </c>
      <c r="Q77" s="165">
        <f>Q64*('MYE1'!$E17+'MYE1'!$E18)</f>
        <v>16976.714487999998</v>
      </c>
      <c r="R77" s="165">
        <f>R64*('MYE1'!$E17+'MYE1'!$E18)</f>
        <v>22015.059294399998</v>
      </c>
      <c r="S77" s="165">
        <f>S64*('MYE1'!$E17+'MYE1'!$E18)</f>
        <v>22375.149331199998</v>
      </c>
      <c r="T77" s="165">
        <f>T64*('MYE1'!$E17+'MYE1'!$E18)</f>
        <v>26056.9606184</v>
      </c>
      <c r="U77" s="165">
        <f>U64*('MYE1'!$E17+'MYE1'!$E18)</f>
        <v>25333.135908799999</v>
      </c>
      <c r="V77" s="165">
        <f>V64*('MYE1'!$E17+'MYE1'!$E18)</f>
        <v>28442.0104168</v>
      </c>
      <c r="W77" s="165">
        <f>W64*('MYE1'!$E17+'MYE1'!$E18)</f>
        <v>27347.890689600001</v>
      </c>
      <c r="X77" s="165">
        <f>X64*('MYE1'!$E17+'MYE1'!$E18)</f>
        <v>17505.915635199999</v>
      </c>
      <c r="Y77" s="165">
        <f>Y64*('MYE1'!$E17+'MYE1'!$E18)</f>
        <v>12939.9156544</v>
      </c>
      <c r="Z77" s="165">
        <f>Z64*('MYE1'!$E17+'MYE1'!$E18)</f>
        <v>12627.9348128</v>
      </c>
    </row>
    <row r="78" spans="2:26" ht="18.75" thickBot="1" x14ac:dyDescent="0.3">
      <c r="B78" s="15"/>
      <c r="C78" s="21" t="s">
        <v>33</v>
      </c>
      <c r="D78" s="165">
        <f>D65*('MYE1'!$E19+'MYE1'!$E20)</f>
        <v>727.76401399999997</v>
      </c>
      <c r="E78" s="165">
        <f>E65*('MYE1'!$E19+'MYE1'!$E20)</f>
        <v>726.25569480000013</v>
      </c>
      <c r="F78" s="165">
        <f>F65*('MYE1'!$E19+'MYE1'!$E20)</f>
        <v>798.65501640000002</v>
      </c>
      <c r="G78" s="165">
        <f>G65*('MYE1'!$E19+'MYE1'!$E20)</f>
        <v>841.64211360000002</v>
      </c>
      <c r="H78" s="165">
        <f>H65*('MYE1'!$E19+'MYE1'!$E20)</f>
        <v>993.98235280000006</v>
      </c>
      <c r="I78" s="165">
        <f>I65*('MYE1'!$E19+'MYE1'!$E20)</f>
        <v>1113.1395696000002</v>
      </c>
      <c r="J78" s="165">
        <f>J65*('MYE1'!$E19+'MYE1'!$E20)</f>
        <v>1340.1416091999999</v>
      </c>
      <c r="K78" s="165">
        <f>K65*('MYE1'!$E19+'MYE1'!$E20)</f>
        <v>1239.0842228000001</v>
      </c>
      <c r="L78" s="165">
        <f>L65*('MYE1'!$E19+'MYE1'!$E20)</f>
        <v>1472.1195392</v>
      </c>
      <c r="M78" s="165">
        <f>M65*('MYE1'!$E19+'MYE1'!$E20)</f>
        <v>2772.2906896</v>
      </c>
      <c r="N78" s="165">
        <f>N65*('MYE1'!$E19+'MYE1'!$E20)</f>
        <v>3410.3097112</v>
      </c>
      <c r="O78" s="165">
        <f>O65*('MYE1'!$E19+'MYE1'!$E20)</f>
        <v>4812.2924076000008</v>
      </c>
      <c r="P78" s="165">
        <f>P65*('MYE1'!$E19+'MYE1'!$E20)</f>
        <v>6442.7854628000005</v>
      </c>
      <c r="Q78" s="165">
        <f>Q65*('MYE1'!$E19+'MYE1'!$E20)</f>
        <v>9448.1114688000016</v>
      </c>
      <c r="R78" s="165">
        <f>R65*('MYE1'!$E19+'MYE1'!$E20)</f>
        <v>12924.787224799999</v>
      </c>
      <c r="S78" s="165">
        <f>S65*('MYE1'!$E19+'MYE1'!$E20)</f>
        <v>16135.998801600001</v>
      </c>
      <c r="T78" s="165">
        <f>T65*('MYE1'!$E19+'MYE1'!$E20)</f>
        <v>22007.131287599997</v>
      </c>
      <c r="U78" s="165">
        <f>U65*('MYE1'!$E19+'MYE1'!$E20)</f>
        <v>22715.287152000001</v>
      </c>
      <c r="V78" s="165">
        <f>V65*('MYE1'!$E19+'MYE1'!$E20)</f>
        <v>25542.6314924</v>
      </c>
      <c r="W78" s="165">
        <f>W65*('MYE1'!$E19+'MYE1'!$E20)</f>
        <v>25281.692270800002</v>
      </c>
      <c r="X78" s="165">
        <f>X65*('MYE1'!$E19+'MYE1'!$E20)</f>
        <v>18626.233800800001</v>
      </c>
      <c r="Y78" s="165">
        <f>Y65*('MYE1'!$E19+'MYE1'!$E20)</f>
        <v>14421.794030800002</v>
      </c>
      <c r="Z78" s="165">
        <f>Z65*('MYE1'!$E19+'MYE1'!$E20)</f>
        <v>14356.936305200001</v>
      </c>
    </row>
    <row r="79" spans="2:26" ht="18.75" thickBot="1" x14ac:dyDescent="0.3">
      <c r="B79" s="15"/>
      <c r="C79" s="18" t="s">
        <v>34</v>
      </c>
      <c r="D79" s="165">
        <f>D66*('MYE1'!$E21+'MYE1'!$E22)</f>
        <v>626.73658110000008</v>
      </c>
      <c r="E79" s="165">
        <f>E66*('MYE1'!$E21+'MYE1'!$E22)</f>
        <v>603.20722140000009</v>
      </c>
      <c r="F79" s="165">
        <f>F66*('MYE1'!$E21+'MYE1'!$E22)</f>
        <v>606.0592650000001</v>
      </c>
      <c r="G79" s="165">
        <f>G66*('MYE1'!$E21+'MYE1'!$E22)</f>
        <v>735.11423790000003</v>
      </c>
      <c r="H79" s="165">
        <f>H66*('MYE1'!$E21+'MYE1'!$E22)</f>
        <v>779.32091370000001</v>
      </c>
      <c r="I79" s="165">
        <f>I66*('MYE1'!$E21+'MYE1'!$E22)</f>
        <v>891.26362500000005</v>
      </c>
      <c r="J79" s="165">
        <f>J66*('MYE1'!$E21+'MYE1'!$E22)</f>
        <v>971.12084579999998</v>
      </c>
      <c r="K79" s="165">
        <f>K66*('MYE1'!$E21+'MYE1'!$E22)</f>
        <v>896.25470129999997</v>
      </c>
      <c r="L79" s="165">
        <f>L66*('MYE1'!$E21+'MYE1'!$E22)</f>
        <v>978.25095480000004</v>
      </c>
      <c r="M79" s="165">
        <f>M66*('MYE1'!$E21+'MYE1'!$E22)</f>
        <v>2123.3464602000004</v>
      </c>
      <c r="N79" s="165">
        <f>N66*('MYE1'!$E21+'MYE1'!$E22)</f>
        <v>2742.2399214000002</v>
      </c>
      <c r="O79" s="165">
        <f>O66*('MYE1'!$E21+'MYE1'!$E22)</f>
        <v>3962.2015713000001</v>
      </c>
      <c r="P79" s="165">
        <f>P66*('MYE1'!$E21+'MYE1'!$E22)</f>
        <v>5306.9401287000001</v>
      </c>
      <c r="Q79" s="165">
        <f>Q66*('MYE1'!$E21+'MYE1'!$E22)</f>
        <v>7808.8953767999992</v>
      </c>
      <c r="R79" s="165">
        <f>R66*('MYE1'!$E21+'MYE1'!$E22)</f>
        <v>11220.652533300001</v>
      </c>
      <c r="S79" s="165">
        <f>S66*('MYE1'!$E21+'MYE1'!$E22)</f>
        <v>14119.041841800001</v>
      </c>
      <c r="T79" s="165">
        <f>T66*('MYE1'!$E21+'MYE1'!$E22)</f>
        <v>19356.106902300002</v>
      </c>
      <c r="U79" s="165">
        <f>U66*('MYE1'!$E21+'MYE1'!$E22)</f>
        <v>20670.899001900001</v>
      </c>
      <c r="V79" s="165">
        <f>V66*('MYE1'!$E21+'MYE1'!$E22)</f>
        <v>22576.064126699999</v>
      </c>
      <c r="W79" s="165">
        <f>W66*('MYE1'!$E21+'MYE1'!$E22)</f>
        <v>23103.6921927</v>
      </c>
      <c r="X79" s="165">
        <f>X66*('MYE1'!$E21+'MYE1'!$E22)</f>
        <v>17816.716369199999</v>
      </c>
      <c r="Y79" s="165">
        <f>Y66*('MYE1'!$E21+'MYE1'!$E22)</f>
        <v>13967.883531000001</v>
      </c>
      <c r="Z79" s="165">
        <f>Z66*('MYE1'!$E21+'MYE1'!$E22)</f>
        <v>13960.753422000002</v>
      </c>
    </row>
    <row r="80" spans="2:26" ht="18.75" thickBot="1" x14ac:dyDescent="0.3">
      <c r="B80" s="15"/>
      <c r="C80" s="18" t="s">
        <v>35</v>
      </c>
      <c r="D80" s="165">
        <f>D67*('MYE1'!$E23+'MYE1'!$E24)</f>
        <v>518.34286079999993</v>
      </c>
      <c r="E80" s="165">
        <f>E67*('MYE1'!$E23+'MYE1'!$E24)</f>
        <v>509.24912639999997</v>
      </c>
      <c r="F80" s="165">
        <f>F67*('MYE1'!$E23+'MYE1'!$E24)</f>
        <v>512.28037119999999</v>
      </c>
      <c r="G80" s="165">
        <f>G67*('MYE1'!$E23+'MYE1'!$E24)</f>
        <v>575.1787008</v>
      </c>
      <c r="H80" s="165">
        <f>H67*('MYE1'!$E23+'MYE1'!$E24)</f>
        <v>610.79582720000008</v>
      </c>
      <c r="I80" s="165">
        <f>I67*('MYE1'!$E23+'MYE1'!$E24)</f>
        <v>713.8581504</v>
      </c>
      <c r="J80" s="165">
        <f>J67*('MYE1'!$E23+'MYE1'!$E24)</f>
        <v>797.21738240000002</v>
      </c>
      <c r="K80" s="165">
        <f>K67*('MYE1'!$E23+'MYE1'!$E24)</f>
        <v>760.08463359999996</v>
      </c>
      <c r="L80" s="165">
        <f>L67*('MYE1'!$E23+'MYE1'!$E24)</f>
        <v>826.01420800000005</v>
      </c>
      <c r="M80" s="165">
        <f>M67*('MYE1'!$E23+'MYE1'!$E24)</f>
        <v>1896.0436224</v>
      </c>
      <c r="N80" s="165">
        <f>N67*('MYE1'!$E23+'MYE1'!$E24)</f>
        <v>2443.1833088000003</v>
      </c>
      <c r="O80" s="165">
        <f>O67*('MYE1'!$E23+'MYE1'!$E24)</f>
        <v>3680.6889983999999</v>
      </c>
      <c r="P80" s="165">
        <f>P67*('MYE1'!$E23+'MYE1'!$E24)</f>
        <v>5115.2256000000007</v>
      </c>
      <c r="Q80" s="165">
        <f>Q67*('MYE1'!$E23+'MYE1'!$E24)</f>
        <v>8236.6499328000009</v>
      </c>
      <c r="R80" s="165">
        <f>R67*('MYE1'!$E23+'MYE1'!$E24)</f>
        <v>11699.089305599999</v>
      </c>
      <c r="S80" s="165">
        <f>S67*('MYE1'!$E23+'MYE1'!$E24)</f>
        <v>14665.162342400001</v>
      </c>
      <c r="T80" s="165">
        <f>T67*('MYE1'!$E23+'MYE1'!$E24)</f>
        <v>19536.372736000001</v>
      </c>
      <c r="U80" s="165">
        <f>U67*('MYE1'!$E23+'MYE1'!$E24)</f>
        <v>20889.823539200002</v>
      </c>
      <c r="V80" s="165">
        <f>V67*('MYE1'!$E23+'MYE1'!$E24)</f>
        <v>23226.913280000001</v>
      </c>
      <c r="W80" s="165">
        <f>W67*('MYE1'!$E23+'MYE1'!$E24)</f>
        <v>23646.740684800003</v>
      </c>
      <c r="X80" s="165">
        <f>X67*('MYE1'!$E23+'MYE1'!$E24)</f>
        <v>16603.643391999998</v>
      </c>
      <c r="Y80" s="165">
        <f>Y67*('MYE1'!$E23+'MYE1'!$E24)</f>
        <v>11959.776358399999</v>
      </c>
      <c r="Z80" s="165">
        <f>Z67*('MYE1'!$E23+'MYE1'!$E24)</f>
        <v>11515.6989952</v>
      </c>
    </row>
    <row r="81" spans="2:30" ht="18.75" thickBot="1" x14ac:dyDescent="0.3">
      <c r="B81" s="15"/>
      <c r="C81" s="18" t="s">
        <v>36</v>
      </c>
      <c r="D81" s="165">
        <f>D68*('MYE1'!$E25+'MYE1'!$E26)</f>
        <v>335.01620250000002</v>
      </c>
      <c r="E81" s="165">
        <f>E68*('MYE1'!$E25+'MYE1'!$E26)</f>
        <v>297.2013225</v>
      </c>
      <c r="F81" s="165">
        <f>F68*('MYE1'!$E25+'MYE1'!$E26)</f>
        <v>320.8356225</v>
      </c>
      <c r="G81" s="165">
        <f>G68*('MYE1'!$E25+'MYE1'!$E26)</f>
        <v>339.15220499999998</v>
      </c>
      <c r="H81" s="165">
        <f>H68*('MYE1'!$E25+'MYE1'!$E26)</f>
        <v>366.92250750000005</v>
      </c>
      <c r="I81" s="165">
        <f>I68*('MYE1'!$E25+'MYE1'!$E26)</f>
        <v>411.82767749999999</v>
      </c>
      <c r="J81" s="165">
        <f>J68*('MYE1'!$E25+'MYE1'!$E26)</f>
        <v>482.13972000000001</v>
      </c>
      <c r="K81" s="165">
        <f>K68*('MYE1'!$E25+'MYE1'!$E26)</f>
        <v>408.2825325</v>
      </c>
      <c r="L81" s="165">
        <f>L68*('MYE1'!$E25+'MYE1'!$E26)</f>
        <v>440.18883750000003</v>
      </c>
      <c r="M81" s="165">
        <f>M68*('MYE1'!$E25+'MYE1'!$E26)</f>
        <v>911.10226499999999</v>
      </c>
      <c r="N81" s="165">
        <f>N68*('MYE1'!$E25+'MYE1'!$E26)</f>
        <v>1215.984735</v>
      </c>
      <c r="O81" s="165">
        <f>O68*('MYE1'!$E25+'MYE1'!$E26)</f>
        <v>1643.7655649999999</v>
      </c>
      <c r="P81" s="165">
        <f>P68*('MYE1'!$E25+'MYE1'!$E26)</f>
        <v>2576.1387</v>
      </c>
      <c r="Q81" s="165">
        <f>Q68*('MYE1'!$E25+'MYE1'!$E26)</f>
        <v>4196.8608224999998</v>
      </c>
      <c r="R81" s="165">
        <f>R68*('MYE1'!$E25+'MYE1'!$E26)</f>
        <v>6062.7888075000001</v>
      </c>
      <c r="S81" s="165">
        <f>S68*('MYE1'!$E25+'MYE1'!$E26)</f>
        <v>7791.0469950000006</v>
      </c>
      <c r="T81" s="165">
        <f>T68*('MYE1'!$E25+'MYE1'!$E26)</f>
        <v>10280.9205</v>
      </c>
      <c r="U81" s="165">
        <f>U68*('MYE1'!$E25+'MYE1'!$E26)</f>
        <v>11362.189725</v>
      </c>
      <c r="V81" s="165">
        <f>V68*('MYE1'!$E25+'MYE1'!$E26)</f>
        <v>12865.922062500002</v>
      </c>
      <c r="W81" s="165">
        <f>W68*('MYE1'!$E25+'MYE1'!$E26)</f>
        <v>12777.884294999998</v>
      </c>
      <c r="X81" s="165">
        <f>X68*('MYE1'!$E25+'MYE1'!$E26)</f>
        <v>8823.2750475000012</v>
      </c>
      <c r="Y81" s="165">
        <f>Y68*('MYE1'!$E25+'MYE1'!$E26)</f>
        <v>6253.0449225000002</v>
      </c>
      <c r="Z81" s="165">
        <f>Z68*('MYE1'!$E25+'MYE1'!$E26)</f>
        <v>5948.1624524999997</v>
      </c>
    </row>
    <row r="82" spans="2:30" ht="18.75" thickBot="1" x14ac:dyDescent="0.3">
      <c r="B82" s="15"/>
      <c r="C82" s="18" t="s">
        <v>37</v>
      </c>
      <c r="D82" s="165">
        <f>D69*('MYE1'!$E27+'MYE1'!$E28)</f>
        <v>192.10448840000001</v>
      </c>
      <c r="E82" s="165">
        <f>E69*('MYE1'!$E27+'MYE1'!$E28)</f>
        <v>186.91247519999999</v>
      </c>
      <c r="F82" s="165">
        <f>F69*('MYE1'!$E27+'MYE1'!$E28)</f>
        <v>195.88049800000002</v>
      </c>
      <c r="G82" s="165">
        <f>G69*('MYE1'!$E27+'MYE1'!$E28)</f>
        <v>179.83245719999999</v>
      </c>
      <c r="H82" s="165">
        <f>H69*('MYE1'!$E27+'MYE1'!$E28)</f>
        <v>187.85647760000001</v>
      </c>
      <c r="I82" s="165">
        <f>I69*('MYE1'!$E27+'MYE1'!$E28)</f>
        <v>226.0885748</v>
      </c>
      <c r="J82" s="165">
        <f>J69*('MYE1'!$E27+'MYE1'!$E28)</f>
        <v>227.03257720000002</v>
      </c>
      <c r="K82" s="165">
        <f>K69*('MYE1'!$E27+'MYE1'!$E28)</f>
        <v>168.97642960000002</v>
      </c>
      <c r="L82" s="165">
        <f>L69*('MYE1'!$E27+'MYE1'!$E28)</f>
        <v>212.8725412</v>
      </c>
      <c r="M82" s="165">
        <f>M69*('MYE1'!$E27+'MYE1'!$E28)</f>
        <v>440.84912079999998</v>
      </c>
      <c r="N82" s="165">
        <f>N69*('MYE1'!$E27+'MYE1'!$E28)</f>
        <v>632.00960680000003</v>
      </c>
      <c r="O82" s="165">
        <f>O69*('MYE1'!$E27+'MYE1'!$E28)</f>
        <v>802.87404120000008</v>
      </c>
      <c r="P82" s="165">
        <f>P69*('MYE1'!$E27+'MYE1'!$E28)</f>
        <v>1204.0750612000002</v>
      </c>
      <c r="Q82" s="165">
        <f>Q69*('MYE1'!$E27+'MYE1'!$E28)</f>
        <v>2043.7651960000003</v>
      </c>
      <c r="R82" s="165">
        <f>R69*('MYE1'!$E27+'MYE1'!$E28)</f>
        <v>3059.0397772000001</v>
      </c>
      <c r="S82" s="165">
        <f>S69*('MYE1'!$E27+'MYE1'!$E28)</f>
        <v>4155.0265636000004</v>
      </c>
      <c r="T82" s="165">
        <f>T69*('MYE1'!$E27+'MYE1'!$E28)</f>
        <v>5679.1184383999998</v>
      </c>
      <c r="U82" s="165">
        <f>U69*('MYE1'!$E27+'MYE1'!$E28)</f>
        <v>6088.8154799999993</v>
      </c>
      <c r="V82" s="165">
        <f>V69*('MYE1'!$E27+'MYE1'!$E28)</f>
        <v>6920.0095932000004</v>
      </c>
      <c r="W82" s="165">
        <f>W69*('MYE1'!$E27+'MYE1'!$E28)</f>
        <v>7249.9384319999999</v>
      </c>
      <c r="X82" s="165">
        <f>X69*('MYE1'!$E27+'MYE1'!$E28)</f>
        <v>5321.8135300000004</v>
      </c>
      <c r="Y82" s="165">
        <f>Y69*('MYE1'!$E27+'MYE1'!$E28)</f>
        <v>3837.8417571999998</v>
      </c>
      <c r="Z82" s="165">
        <f>Z69*('MYE1'!$E27+'MYE1'!$E28)</f>
        <v>3613.1691860000001</v>
      </c>
    </row>
    <row r="83" spans="2:30" ht="18.75" thickBot="1" x14ac:dyDescent="0.3">
      <c r="B83" s="15"/>
      <c r="C83" s="18" t="s">
        <v>38</v>
      </c>
      <c r="D83" s="165">
        <f>D70*SUM('MYE1'!$E29:$E31)</f>
        <v>325.1160744</v>
      </c>
      <c r="E83" s="165">
        <f>E70*SUM('MYE1'!$E29:$E31)</f>
        <v>314.90300400000001</v>
      </c>
      <c r="F83" s="165">
        <f>F70*SUM('MYE1'!$E29:$E31)</f>
        <v>251.071314</v>
      </c>
      <c r="G83" s="165">
        <f>G70*SUM('MYE1'!$E29:$E31)</f>
        <v>295.04425600000002</v>
      </c>
      <c r="H83" s="165">
        <f>H70*SUM('MYE1'!$E29:$E31)</f>
        <v>299.86709480000002</v>
      </c>
      <c r="I83" s="165">
        <f>I70*SUM('MYE1'!$E29:$E31)</f>
        <v>371.07489120000002</v>
      </c>
      <c r="J83" s="165">
        <f>J70*SUM('MYE1'!$E29:$E31)</f>
        <v>295.04425600000002</v>
      </c>
      <c r="K83" s="165">
        <f>K70*SUM('MYE1'!$E29:$E31)</f>
        <v>213.90708560000002</v>
      </c>
      <c r="L83" s="165">
        <f>L70*SUM('MYE1'!$E29:$E31)</f>
        <v>247.09956440000002</v>
      </c>
      <c r="M83" s="165">
        <f>M70*SUM('MYE1'!$E29:$E31)</f>
        <v>571.08085319999998</v>
      </c>
      <c r="N83" s="165">
        <f>N70*SUM('MYE1'!$E29:$E31)</f>
        <v>678.88548519999995</v>
      </c>
      <c r="O83" s="165">
        <f>O70*SUM('MYE1'!$E29:$E31)</f>
        <v>765.12919079999995</v>
      </c>
      <c r="P83" s="165">
        <f>P70*SUM('MYE1'!$E29:$E31)</f>
        <v>1015.0657192000001</v>
      </c>
      <c r="Q83" s="165">
        <f>Q70*SUM('MYE1'!$E29:$E31)</f>
        <v>1718.9164876000002</v>
      </c>
      <c r="R83" s="165">
        <f>R70*SUM('MYE1'!$E29:$E31)</f>
        <v>2516.1033715999997</v>
      </c>
      <c r="S83" s="165">
        <f>S70*SUM('MYE1'!$E29:$E31)</f>
        <v>3566.063748</v>
      </c>
      <c r="T83" s="165">
        <f>T70*SUM('MYE1'!$E29:$E31)</f>
        <v>4940.0054131999996</v>
      </c>
      <c r="U83" s="165">
        <f>U70*SUM('MYE1'!$E29:$E31)</f>
        <v>5471.0850739999996</v>
      </c>
      <c r="V83" s="165">
        <f>V70*SUM('MYE1'!$E29:$E31)</f>
        <v>6700.0578788000003</v>
      </c>
      <c r="W83" s="165">
        <f>W70*SUM('MYE1'!$E29:$E31)</f>
        <v>7313.125799200001</v>
      </c>
      <c r="X83" s="165">
        <f>X70*SUM('MYE1'!$E29:$E31)</f>
        <v>6248.9806028000003</v>
      </c>
      <c r="Y83" s="165">
        <f>Y70*SUM('MYE1'!$E29:$E31)</f>
        <v>5402.9979380000004</v>
      </c>
      <c r="Z83" s="165">
        <f>Z70*SUM('MYE1'!$E29:$E31)</f>
        <v>5202.9919760000002</v>
      </c>
    </row>
    <row r="84" spans="2:30" ht="18.75" thickBot="1" x14ac:dyDescent="0.3">
      <c r="B84" s="16"/>
      <c r="C84" s="18" t="s">
        <v>39</v>
      </c>
      <c r="D84" s="165">
        <f>D71*SUM('MYE1'!$E25:$E31)</f>
        <v>852</v>
      </c>
      <c r="E84" s="165">
        <f>E71*SUM('MYE1'!$E25:$E31)</f>
        <v>799</v>
      </c>
      <c r="F84" s="165">
        <f>F71*SUM('MYE1'!$E25:$E31)</f>
        <v>768</v>
      </c>
      <c r="G84" s="165">
        <f>G71*SUM('MYE1'!$E25:$E31)</f>
        <v>814</v>
      </c>
      <c r="H84" s="165">
        <f>H71*SUM('MYE1'!$E25:$E31)</f>
        <v>854.99999999999989</v>
      </c>
      <c r="I84" s="165">
        <f>I71*SUM('MYE1'!$E25:$E31)</f>
        <v>1009</v>
      </c>
      <c r="J84" s="165">
        <f>J71*SUM('MYE1'!$E25:$E31)</f>
        <v>1004</v>
      </c>
      <c r="K84" s="165">
        <f>K71*SUM('MYE1'!$E25:$E31)</f>
        <v>791</v>
      </c>
      <c r="L84" s="165">
        <f>L71*SUM('MYE1'!$E25:$E31)</f>
        <v>899.99999999999989</v>
      </c>
      <c r="M84" s="165">
        <f>M71*SUM('MYE1'!$E25:$E31)</f>
        <v>1923</v>
      </c>
      <c r="N84" s="165">
        <f>N71*SUM('MYE1'!$E25:$E31)</f>
        <v>2526.9999999999995</v>
      </c>
      <c r="O84" s="165">
        <f>O71*SUM('MYE1'!$E25:$E31)</f>
        <v>3212</v>
      </c>
      <c r="P84" s="165">
        <f>P71*SUM('MYE1'!$E25:$E31)</f>
        <v>4795</v>
      </c>
      <c r="Q84" s="165">
        <f>Q71*SUM('MYE1'!$E25:$E31)</f>
        <v>7960</v>
      </c>
      <c r="R84" s="165">
        <f>R71*SUM('MYE1'!$E25:$E31)</f>
        <v>11638</v>
      </c>
      <c r="S84" s="165">
        <f>S71*SUM('MYE1'!$E25:$E31)</f>
        <v>15512</v>
      </c>
      <c r="T84" s="165">
        <f>T71*SUM('MYE1'!$E25:$E31)</f>
        <v>20900</v>
      </c>
      <c r="U84" s="165">
        <f>U71*SUM('MYE1'!$E25:$E31)</f>
        <v>22922</v>
      </c>
      <c r="V84" s="165">
        <f>V71*SUM('MYE1'!$E25:$E31)</f>
        <v>26485.999999999996</v>
      </c>
      <c r="W84" s="165">
        <f>W71*SUM('MYE1'!$E25:$E31)</f>
        <v>27341</v>
      </c>
      <c r="X84" s="165">
        <f>X71*SUM('MYE1'!$E25:$E31)</f>
        <v>20393.999999999996</v>
      </c>
      <c r="Y84" s="165">
        <f>Y71*SUM('MYE1'!$E25:$E31)</f>
        <v>15494</v>
      </c>
      <c r="Z84" s="165">
        <f>Z71*SUM('MYE1'!$E25:$E31)</f>
        <v>14764.000000000002</v>
      </c>
    </row>
    <row r="85" spans="2:30" ht="18.75" thickBot="1" x14ac:dyDescent="0.3">
      <c r="C85" s="18" t="s">
        <v>155</v>
      </c>
      <c r="D85" s="165">
        <f>SUM(D73:D83)</f>
        <v>3874.9576131999993</v>
      </c>
      <c r="E85" s="165">
        <f t="shared" ref="E85:Z86" si="0">SUM(E73:E83)</f>
        <v>3869.5314307999997</v>
      </c>
      <c r="F85" s="165">
        <f t="shared" si="0"/>
        <v>4138.357718700001</v>
      </c>
      <c r="G85" s="165">
        <f t="shared" si="0"/>
        <v>4672.2292323000011</v>
      </c>
      <c r="H85" s="165">
        <f t="shared" si="0"/>
        <v>5062.9582213000003</v>
      </c>
      <c r="I85" s="165">
        <f t="shared" si="0"/>
        <v>5857.8272023999998</v>
      </c>
      <c r="J85" s="165">
        <f t="shared" si="0"/>
        <v>6891.1550131000004</v>
      </c>
      <c r="K85" s="165">
        <f t="shared" si="0"/>
        <v>6783.012405200001</v>
      </c>
      <c r="L85" s="165">
        <f t="shared" si="0"/>
        <v>8008.7724304000012</v>
      </c>
      <c r="M85" s="165">
        <f t="shared" si="0"/>
        <v>15307.104756299999</v>
      </c>
      <c r="N85" s="165">
        <f t="shared" si="0"/>
        <v>19197.490979999995</v>
      </c>
      <c r="O85" s="165">
        <f t="shared" si="0"/>
        <v>26565.239867300003</v>
      </c>
      <c r="P85" s="165">
        <f t="shared" si="0"/>
        <v>39599.080981299994</v>
      </c>
      <c r="Q85" s="165">
        <f t="shared" si="0"/>
        <v>69966.285182000007</v>
      </c>
      <c r="R85" s="165">
        <f t="shared" si="0"/>
        <v>91516.291290299967</v>
      </c>
      <c r="S85" s="165">
        <f t="shared" si="0"/>
        <v>101712.80498659999</v>
      </c>
      <c r="T85" s="165">
        <f t="shared" si="0"/>
        <v>128334.36394059999</v>
      </c>
      <c r="U85" s="165">
        <f t="shared" si="0"/>
        <v>130265.23643120003</v>
      </c>
      <c r="V85" s="165">
        <f t="shared" si="0"/>
        <v>147013.7007358</v>
      </c>
      <c r="W85" s="165">
        <f t="shared" si="0"/>
        <v>150772.3707535</v>
      </c>
      <c r="X85" s="165">
        <f t="shared" si="0"/>
        <v>112477.88376190001</v>
      </c>
      <c r="Y85" s="165">
        <f t="shared" si="0"/>
        <v>86266.963940600006</v>
      </c>
      <c r="Z85" s="165">
        <f t="shared" si="0"/>
        <v>85004.01501589999</v>
      </c>
    </row>
    <row r="86" spans="2:30" ht="18.75" thickBot="1" x14ac:dyDescent="0.3">
      <c r="C86" s="18" t="s">
        <v>157</v>
      </c>
      <c r="D86" s="150">
        <f>D85/'MYE1'!$E8</f>
        <v>6.8842899747243401E-5</v>
      </c>
      <c r="E86" s="150">
        <f>E85/'MYE1'!$E8</f>
        <v>6.8746497626688346E-5</v>
      </c>
      <c r="F86" s="150">
        <f>F85/'MYE1'!$E8</f>
        <v>7.3522493401269269E-5</v>
      </c>
      <c r="G86" s="150">
        <f>G85/'MYE1'!$E8</f>
        <v>8.300731020635492E-5</v>
      </c>
      <c r="H86" s="150">
        <f>H85/'MYE1'!$E8</f>
        <v>8.99490420401272E-5</v>
      </c>
      <c r="I86" s="150">
        <f>I85/'MYE1'!$E8</f>
        <v>1.040707669827831E-4</v>
      </c>
      <c r="J86" s="150">
        <f>J85/'MYE1'!$E8</f>
        <v>1.2242897627924877E-4</v>
      </c>
      <c r="K86" s="150">
        <f>K85/'MYE1'!$E8</f>
        <v>1.2050770346617223E-4</v>
      </c>
      <c r="L86" s="150">
        <f>L85/'MYE1'!$E8</f>
        <v>1.4228468348824165E-4</v>
      </c>
      <c r="M86" s="150">
        <f>M85/'MYE1'!$E8</f>
        <v>2.7194761423165125E-4</v>
      </c>
      <c r="N86" s="150">
        <f>N85/'MYE1'!$E8</f>
        <v>3.4106462027679903E-4</v>
      </c>
      <c r="O86" s="150">
        <f>O85/'MYE1'!$E8</f>
        <v>4.7196081286570086E-4</v>
      </c>
      <c r="P86" s="150">
        <f>P85/'MYE1'!$E8</f>
        <v>7.0352138892877864E-4</v>
      </c>
      <c r="Q86" s="150">
        <f>Q85/'MYE1'!$E8</f>
        <v>1.2430282953453467E-3</v>
      </c>
      <c r="R86" s="150">
        <f>R85/'MYE1'!$E8</f>
        <v>1.6258879439289672E-3</v>
      </c>
      <c r="S86" s="150">
        <f>S85/'MYE1'!$E8</f>
        <v>1.8070402661568457E-3</v>
      </c>
      <c r="T86" s="150">
        <f>T85/'MYE1'!$E8</f>
        <v>2.2800016497710718E-3</v>
      </c>
      <c r="U86" s="150">
        <f>U85/'MYE1'!$E8</f>
        <v>2.31430573114793E-3</v>
      </c>
      <c r="V86" s="150">
        <f>V85/'MYE1'!$E8</f>
        <v>2.6118606889400193E-3</v>
      </c>
      <c r="W86" s="150">
        <f>W85/'MYE1'!$E8</f>
        <v>2.6786376111778355E-3</v>
      </c>
      <c r="X86" s="150">
        <f>X85/'MYE1'!$E8</f>
        <v>1.9982937746790062E-3</v>
      </c>
      <c r="Y86" s="150">
        <f>Y85/'MYE1'!$E8</f>
        <v>1.5326278485811307E-3</v>
      </c>
      <c r="Z86" s="150">
        <f>Z85/'MYE1'!$E8</f>
        <v>1.5101901667048606E-3</v>
      </c>
    </row>
    <row r="87" spans="2:30" x14ac:dyDescent="0.25">
      <c r="D87" s="166">
        <v>44015</v>
      </c>
      <c r="E87" s="166">
        <v>44022</v>
      </c>
      <c r="F87" s="166">
        <v>44029</v>
      </c>
      <c r="G87" s="166">
        <v>44036</v>
      </c>
      <c r="H87" s="166">
        <v>44043</v>
      </c>
      <c r="I87" s="166">
        <v>44050</v>
      </c>
      <c r="J87" s="166">
        <v>44057</v>
      </c>
      <c r="K87" s="166">
        <v>44064</v>
      </c>
      <c r="L87" s="166">
        <v>44071</v>
      </c>
      <c r="M87" s="166">
        <v>44078</v>
      </c>
      <c r="N87" s="166">
        <v>44085</v>
      </c>
      <c r="O87" s="166">
        <v>44092</v>
      </c>
      <c r="P87" s="166">
        <v>44099</v>
      </c>
      <c r="Q87" s="166">
        <v>44106</v>
      </c>
      <c r="R87" s="166">
        <v>44113</v>
      </c>
      <c r="S87" s="166">
        <v>44120</v>
      </c>
      <c r="T87" s="166">
        <v>44127</v>
      </c>
      <c r="U87" s="166">
        <v>44134</v>
      </c>
      <c r="V87" s="166">
        <v>44141</v>
      </c>
      <c r="W87" s="166">
        <v>44148</v>
      </c>
      <c r="X87" s="166">
        <v>44155</v>
      </c>
      <c r="Y87" s="166">
        <v>44162</v>
      </c>
      <c r="Z87" s="166">
        <v>44169</v>
      </c>
      <c r="AA87" s="166"/>
      <c r="AB87" s="166"/>
      <c r="AC87" s="166"/>
      <c r="AD87" s="166"/>
    </row>
  </sheetData>
  <mergeCells count="11">
    <mergeCell ref="B60:C60"/>
    <mergeCell ref="B61:B71"/>
    <mergeCell ref="B73:C73"/>
    <mergeCell ref="B74:B84"/>
    <mergeCell ref="C2:G2"/>
    <mergeCell ref="C3:F3"/>
    <mergeCell ref="C4:F4"/>
    <mergeCell ref="B8:B9"/>
    <mergeCell ref="C8:M8"/>
    <mergeCell ref="B34:B35"/>
    <mergeCell ref="C34:M34"/>
  </mergeCells>
  <pageMargins left="0.70000000000000007" right="0.70000000000000007" top="0.75" bottom="0.75" header="0.30000000000000004" footer="0.30000000000000004"/>
  <pageSetup paperSize="9" fitToWidth="0" fitToHeight="0" orientation="portrait" r:id="rId1"/>
  <ignoredErrors>
    <ignoredError sqref="D83:Z8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2468A-D80F-4E38-B3E2-74B5FE0148A7}">
  <dimension ref="A1:CE119"/>
  <sheetViews>
    <sheetView showGridLines="0" zoomScaleNormal="100" workbookViewId="0">
      <pane xSplit="2" ySplit="7" topLeftCell="AM8" activePane="bottomRight" state="frozen"/>
      <selection pane="topRight" activeCell="C1" sqref="C1"/>
      <selection pane="bottomLeft" activeCell="A8" sqref="A8"/>
      <selection pane="bottomRight" activeCell="AC6" sqref="AC6:BC6"/>
    </sheetView>
  </sheetViews>
  <sheetFormatPr defaultColWidth="9.5703125" defaultRowHeight="12.75" x14ac:dyDescent="0.2"/>
  <cols>
    <col min="1" max="1" width="10.5703125" style="33" customWidth="1"/>
    <col min="2" max="2" width="31" style="2" customWidth="1"/>
    <col min="3" max="6" width="10.42578125" style="31" customWidth="1"/>
    <col min="7" max="7" width="10.42578125" style="32" customWidth="1"/>
    <col min="8" max="9" width="10.42578125" style="33" customWidth="1"/>
    <col min="10" max="10" width="10.42578125" style="31" customWidth="1"/>
    <col min="11" max="41" width="10.42578125" style="33" customWidth="1"/>
    <col min="42" max="42" width="10.42578125" style="112" customWidth="1"/>
    <col min="43" max="46" width="10.42578125" style="33" customWidth="1"/>
    <col min="47" max="47" width="10.42578125" style="31" customWidth="1"/>
    <col min="48" max="54" width="10.42578125" style="33" customWidth="1"/>
    <col min="55" max="16384" width="9.5703125" style="33"/>
  </cols>
  <sheetData>
    <row r="1" spans="1:83" ht="12.75" customHeight="1" x14ac:dyDescent="0.2">
      <c r="A1" s="30" t="s">
        <v>40</v>
      </c>
      <c r="B1" s="31"/>
      <c r="F1" s="32"/>
      <c r="G1" s="33"/>
      <c r="I1" s="31"/>
      <c r="J1" s="33"/>
    </row>
    <row r="2" spans="1:83" ht="13.5" customHeight="1" x14ac:dyDescent="0.2">
      <c r="A2" s="34" t="s">
        <v>85</v>
      </c>
      <c r="B2" s="34"/>
      <c r="C2" s="34"/>
      <c r="D2" s="34"/>
      <c r="E2" s="34"/>
      <c r="F2" s="34"/>
      <c r="G2" s="34"/>
      <c r="H2" s="34"/>
      <c r="I2" s="34"/>
      <c r="J2" s="34"/>
      <c r="K2" s="34"/>
    </row>
    <row r="3" spans="1:83" ht="14.25" customHeight="1" x14ac:dyDescent="0.2">
      <c r="A3" s="37"/>
      <c r="B3" s="37"/>
      <c r="C3" s="37"/>
      <c r="D3" s="37"/>
      <c r="E3" s="37"/>
      <c r="F3" s="37"/>
      <c r="G3" s="37"/>
      <c r="H3" s="37"/>
      <c r="I3" s="31"/>
      <c r="J3" s="33"/>
    </row>
    <row r="4" spans="1:83" ht="30" customHeight="1" x14ac:dyDescent="0.2">
      <c r="A4" s="38" t="s">
        <v>42</v>
      </c>
      <c r="B4" s="38"/>
      <c r="C4" s="38"/>
      <c r="D4" s="38"/>
      <c r="E4" s="38"/>
      <c r="F4" s="38"/>
      <c r="G4" s="38"/>
      <c r="H4" s="38"/>
      <c r="I4" s="38"/>
      <c r="J4" s="38"/>
      <c r="K4" s="38"/>
    </row>
    <row r="5" spans="1:83" ht="14.25" customHeight="1" x14ac:dyDescent="0.2">
      <c r="A5" s="39" t="s">
        <v>43</v>
      </c>
      <c r="B5" s="33"/>
      <c r="C5" s="40">
        <v>1</v>
      </c>
      <c r="D5" s="40">
        <v>2</v>
      </c>
      <c r="E5" s="40">
        <v>3</v>
      </c>
      <c r="F5" s="40">
        <v>4</v>
      </c>
      <c r="G5" s="40">
        <v>5</v>
      </c>
      <c r="H5" s="40">
        <v>6</v>
      </c>
      <c r="I5" s="40">
        <v>7</v>
      </c>
      <c r="J5" s="40">
        <v>8</v>
      </c>
      <c r="K5" s="40">
        <v>9</v>
      </c>
      <c r="L5" s="40">
        <v>10</v>
      </c>
      <c r="M5" s="40">
        <v>11</v>
      </c>
      <c r="N5" s="40">
        <v>12</v>
      </c>
      <c r="O5" s="40">
        <v>13</v>
      </c>
      <c r="P5" s="40">
        <v>14</v>
      </c>
      <c r="Q5" s="40">
        <v>15</v>
      </c>
      <c r="R5" s="40">
        <v>16</v>
      </c>
      <c r="S5" s="40">
        <v>17</v>
      </c>
      <c r="T5" s="40">
        <v>18</v>
      </c>
      <c r="U5" s="40">
        <v>19</v>
      </c>
      <c r="V5" s="40">
        <v>20</v>
      </c>
      <c r="W5" s="40">
        <v>21</v>
      </c>
      <c r="X5" s="40">
        <v>22</v>
      </c>
      <c r="Y5" s="40">
        <v>23</v>
      </c>
      <c r="Z5" s="40">
        <v>24</v>
      </c>
      <c r="AA5" s="40">
        <v>25</v>
      </c>
      <c r="AB5" s="40">
        <v>26</v>
      </c>
      <c r="AC5" s="40">
        <v>27</v>
      </c>
      <c r="AD5" s="40">
        <v>28</v>
      </c>
      <c r="AE5" s="40">
        <v>29</v>
      </c>
      <c r="AF5" s="40">
        <v>30</v>
      </c>
      <c r="AG5" s="40">
        <v>31</v>
      </c>
      <c r="AH5" s="40">
        <v>32</v>
      </c>
      <c r="AI5" s="40">
        <v>33</v>
      </c>
      <c r="AJ5" s="40">
        <v>34</v>
      </c>
      <c r="AK5" s="40">
        <v>35</v>
      </c>
      <c r="AL5" s="40">
        <v>36</v>
      </c>
      <c r="AM5" s="40">
        <v>37</v>
      </c>
      <c r="AN5" s="40">
        <v>38</v>
      </c>
      <c r="AO5" s="40">
        <v>39</v>
      </c>
      <c r="AP5" s="158">
        <v>40</v>
      </c>
      <c r="AQ5" s="40">
        <v>41</v>
      </c>
      <c r="AR5" s="40">
        <v>42</v>
      </c>
      <c r="AS5" s="40">
        <v>43</v>
      </c>
      <c r="AT5" s="40">
        <v>44</v>
      </c>
      <c r="AU5" s="40">
        <v>45</v>
      </c>
      <c r="AV5" s="40">
        <v>46</v>
      </c>
      <c r="AW5" s="40">
        <v>47</v>
      </c>
      <c r="AX5" s="40">
        <v>48</v>
      </c>
      <c r="AY5" s="40">
        <v>49</v>
      </c>
      <c r="AZ5" s="40">
        <v>50</v>
      </c>
      <c r="BA5" s="40">
        <v>51</v>
      </c>
      <c r="BB5" s="40">
        <v>52</v>
      </c>
      <c r="BC5" s="40">
        <v>53</v>
      </c>
    </row>
    <row r="6" spans="1:83" ht="15" customHeight="1" x14ac:dyDescent="0.2">
      <c r="A6" s="41" t="s">
        <v>45</v>
      </c>
      <c r="C6" s="35">
        <v>43833</v>
      </c>
      <c r="D6" s="35">
        <v>43840</v>
      </c>
      <c r="E6" s="35">
        <v>43847</v>
      </c>
      <c r="F6" s="35">
        <v>43854</v>
      </c>
      <c r="G6" s="35">
        <v>43861</v>
      </c>
      <c r="H6" s="35">
        <v>43868</v>
      </c>
      <c r="I6" s="35">
        <v>43875</v>
      </c>
      <c r="J6" s="35">
        <v>43882</v>
      </c>
      <c r="K6" s="35">
        <v>43889</v>
      </c>
      <c r="L6" s="35">
        <v>43896</v>
      </c>
      <c r="M6" s="35">
        <v>43903</v>
      </c>
      <c r="N6" s="35">
        <v>43910</v>
      </c>
      <c r="O6" s="35">
        <v>43917</v>
      </c>
      <c r="P6" s="35">
        <v>43924</v>
      </c>
      <c r="Q6" s="35">
        <v>43931</v>
      </c>
      <c r="R6" s="35">
        <v>43938</v>
      </c>
      <c r="S6" s="35">
        <v>43945</v>
      </c>
      <c r="T6" s="35">
        <v>43952</v>
      </c>
      <c r="U6" s="35">
        <v>43959</v>
      </c>
      <c r="V6" s="35">
        <v>43966</v>
      </c>
      <c r="W6" s="35">
        <v>43973</v>
      </c>
      <c r="X6" s="35">
        <v>43980</v>
      </c>
      <c r="Y6" s="35">
        <v>43987</v>
      </c>
      <c r="Z6" s="35">
        <v>43994</v>
      </c>
      <c r="AA6" s="35">
        <v>44001</v>
      </c>
      <c r="AB6" s="35">
        <v>44008</v>
      </c>
      <c r="AC6" s="35">
        <v>44015</v>
      </c>
      <c r="AD6" s="35">
        <v>44022</v>
      </c>
      <c r="AE6" s="35">
        <v>44029</v>
      </c>
      <c r="AF6" s="35">
        <v>44036</v>
      </c>
      <c r="AG6" s="35">
        <v>44043</v>
      </c>
      <c r="AH6" s="35">
        <v>44050</v>
      </c>
      <c r="AI6" s="35">
        <v>44057</v>
      </c>
      <c r="AJ6" s="35">
        <v>44064</v>
      </c>
      <c r="AK6" s="35">
        <v>44071</v>
      </c>
      <c r="AL6" s="35">
        <v>44078</v>
      </c>
      <c r="AM6" s="35">
        <v>44085</v>
      </c>
      <c r="AN6" s="35">
        <v>44092</v>
      </c>
      <c r="AO6" s="35">
        <v>44099</v>
      </c>
      <c r="AP6" s="160">
        <v>44106</v>
      </c>
      <c r="AQ6" s="35">
        <v>44113</v>
      </c>
      <c r="AR6" s="35">
        <v>44120</v>
      </c>
      <c r="AS6" s="35">
        <v>44127</v>
      </c>
      <c r="AT6" s="35">
        <v>44134</v>
      </c>
      <c r="AU6" s="35">
        <v>44141</v>
      </c>
      <c r="AV6" s="35">
        <v>44148</v>
      </c>
      <c r="AW6" s="35">
        <v>44155</v>
      </c>
      <c r="AX6" s="35">
        <v>44162</v>
      </c>
      <c r="AY6" s="35">
        <v>44169</v>
      </c>
      <c r="AZ6" s="35">
        <v>44176</v>
      </c>
      <c r="BA6" s="35">
        <v>44183</v>
      </c>
      <c r="BB6" s="35">
        <v>44190</v>
      </c>
      <c r="BC6" s="35">
        <v>44197</v>
      </c>
    </row>
    <row r="7" spans="1:83" ht="13.5" thickBot="1" x14ac:dyDescent="0.25">
      <c r="A7" s="42"/>
      <c r="B7" s="42"/>
      <c r="C7" s="43"/>
      <c r="D7" s="43"/>
      <c r="E7" s="43"/>
      <c r="F7" s="43"/>
      <c r="G7" s="43"/>
      <c r="H7" s="43"/>
      <c r="I7" s="43"/>
      <c r="J7" s="43"/>
      <c r="K7" s="44"/>
      <c r="L7" s="44"/>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162"/>
      <c r="AQ7" s="45"/>
      <c r="AR7" s="45"/>
      <c r="AS7" s="45"/>
      <c r="AT7" s="45"/>
      <c r="AU7" s="43"/>
      <c r="AV7" s="45"/>
      <c r="AW7" s="45"/>
      <c r="AX7" s="45"/>
      <c r="AY7" s="45"/>
      <c r="AZ7" s="45"/>
      <c r="BA7" s="45"/>
      <c r="BB7" s="45"/>
      <c r="BC7" s="45"/>
    </row>
    <row r="8" spans="1:83" x14ac:dyDescent="0.2">
      <c r="B8" s="68"/>
      <c r="C8" s="54"/>
      <c r="D8" s="54"/>
      <c r="E8" s="54"/>
      <c r="F8" s="54"/>
      <c r="G8" s="54"/>
      <c r="H8" s="54"/>
      <c r="I8" s="54"/>
      <c r="J8" s="54"/>
      <c r="K8" s="70"/>
      <c r="L8" s="70"/>
      <c r="M8" s="71"/>
      <c r="N8" s="71"/>
      <c r="O8" s="71"/>
      <c r="P8" s="71"/>
      <c r="Q8" s="71"/>
      <c r="R8" s="71"/>
      <c r="S8" s="71"/>
      <c r="T8" s="71"/>
      <c r="U8" s="71"/>
      <c r="V8" s="71"/>
      <c r="W8" s="71"/>
      <c r="X8" s="71"/>
      <c r="Y8" s="71"/>
      <c r="Z8" s="71"/>
      <c r="AA8" s="71"/>
      <c r="AB8" s="71"/>
    </row>
    <row r="9" spans="1:83" s="48" customFormat="1" ht="21.75" customHeight="1" x14ac:dyDescent="0.2">
      <c r="A9" s="47" t="s">
        <v>47</v>
      </c>
      <c r="C9" s="72">
        <v>0</v>
      </c>
      <c r="D9" s="73">
        <v>0</v>
      </c>
      <c r="E9" s="73">
        <v>0</v>
      </c>
      <c r="F9" s="73">
        <v>0</v>
      </c>
      <c r="G9" s="73">
        <v>0</v>
      </c>
      <c r="H9" s="73">
        <v>0</v>
      </c>
      <c r="I9" s="73">
        <v>0</v>
      </c>
      <c r="J9" s="73">
        <v>0</v>
      </c>
      <c r="K9" s="73">
        <v>0</v>
      </c>
      <c r="L9" s="73">
        <v>0</v>
      </c>
      <c r="M9" s="73">
        <v>5</v>
      </c>
      <c r="N9" s="73">
        <v>103</v>
      </c>
      <c r="O9" s="73">
        <v>539</v>
      </c>
      <c r="P9" s="74">
        <v>3475</v>
      </c>
      <c r="Q9" s="74">
        <v>6213</v>
      </c>
      <c r="R9" s="74">
        <v>8758</v>
      </c>
      <c r="S9" s="74">
        <v>8237</v>
      </c>
      <c r="T9" s="32">
        <v>6035</v>
      </c>
      <c r="U9" s="32">
        <v>3930</v>
      </c>
      <c r="V9" s="32">
        <v>3810</v>
      </c>
      <c r="W9" s="32">
        <v>2589</v>
      </c>
      <c r="X9" s="75">
        <v>1822</v>
      </c>
      <c r="Y9" s="32">
        <v>1588</v>
      </c>
      <c r="Z9" s="32">
        <v>1114</v>
      </c>
      <c r="AA9" s="32">
        <v>783</v>
      </c>
      <c r="AB9" s="76">
        <v>606</v>
      </c>
      <c r="AC9" s="32">
        <v>532</v>
      </c>
      <c r="AD9" s="32">
        <v>366</v>
      </c>
      <c r="AE9" s="77">
        <v>295</v>
      </c>
      <c r="AF9" s="32">
        <v>217</v>
      </c>
      <c r="AG9" s="32">
        <v>193</v>
      </c>
      <c r="AH9" s="32">
        <v>152</v>
      </c>
      <c r="AI9" s="32">
        <v>139</v>
      </c>
      <c r="AJ9" s="32">
        <v>138</v>
      </c>
      <c r="AK9" s="32">
        <v>101</v>
      </c>
      <c r="AL9" s="32">
        <v>78</v>
      </c>
      <c r="AM9" s="32">
        <v>99</v>
      </c>
      <c r="AN9" s="75">
        <v>139</v>
      </c>
      <c r="AO9" s="32">
        <v>215</v>
      </c>
      <c r="AP9" s="115">
        <v>321</v>
      </c>
      <c r="AQ9" s="32">
        <v>438</v>
      </c>
      <c r="AR9" s="32">
        <v>670</v>
      </c>
      <c r="AS9" s="32">
        <v>978</v>
      </c>
      <c r="AT9" s="78">
        <v>1379</v>
      </c>
      <c r="AU9" s="79">
        <v>1937</v>
      </c>
      <c r="AV9" s="76">
        <v>2466</v>
      </c>
      <c r="AW9" s="73">
        <v>2697</v>
      </c>
      <c r="AX9" s="73">
        <v>3040</v>
      </c>
      <c r="AY9" s="73"/>
      <c r="AZ9" s="73"/>
      <c r="BA9" s="73"/>
      <c r="BB9" s="73"/>
    </row>
    <row r="10" spans="1:83" ht="24" customHeight="1" x14ac:dyDescent="0.2">
      <c r="B10" s="37" t="s">
        <v>48</v>
      </c>
      <c r="C10" s="76"/>
      <c r="D10" s="76"/>
      <c r="E10" s="76"/>
      <c r="F10" s="76"/>
      <c r="G10" s="76"/>
      <c r="H10" s="76"/>
      <c r="I10" s="76"/>
      <c r="J10" s="76"/>
      <c r="K10" s="76"/>
      <c r="L10" s="76"/>
      <c r="M10" s="76"/>
      <c r="N10" s="76"/>
      <c r="O10" s="76"/>
      <c r="P10" s="77"/>
      <c r="Q10" s="32"/>
      <c r="R10" s="32"/>
      <c r="S10" s="32" t="s">
        <v>86</v>
      </c>
      <c r="T10" s="32"/>
      <c r="U10" s="32"/>
      <c r="V10" s="32"/>
      <c r="W10" s="32"/>
      <c r="X10" s="75"/>
      <c r="Y10" s="32"/>
      <c r="Z10" s="32"/>
      <c r="AA10" s="32"/>
      <c r="AB10" s="76"/>
      <c r="AC10" s="32"/>
      <c r="AD10" s="32"/>
      <c r="AE10" s="77"/>
      <c r="AF10" s="32"/>
      <c r="AG10" s="32"/>
      <c r="AH10" s="32"/>
      <c r="AI10" s="32"/>
      <c r="AJ10" s="32"/>
      <c r="AK10" s="32"/>
      <c r="AL10" s="32"/>
      <c r="AM10" s="32"/>
      <c r="AN10" s="75"/>
      <c r="AO10" s="32"/>
      <c r="AP10" s="115"/>
      <c r="AQ10" s="32"/>
      <c r="AR10" s="32"/>
      <c r="AS10" s="32"/>
      <c r="AT10" s="32"/>
      <c r="AU10" s="79"/>
      <c r="AV10" s="76"/>
      <c r="AW10" s="76"/>
      <c r="AX10" s="76"/>
      <c r="AY10" s="76"/>
      <c r="AZ10" s="76"/>
      <c r="BA10" s="76"/>
      <c r="BB10" s="76"/>
    </row>
    <row r="11" spans="1:83" ht="13.5" customHeight="1" x14ac:dyDescent="0.2">
      <c r="B11" s="1" t="s">
        <v>49</v>
      </c>
      <c r="C11" s="76"/>
      <c r="D11" s="76"/>
      <c r="E11" s="76"/>
      <c r="F11" s="76"/>
      <c r="G11" s="76"/>
      <c r="H11" s="76"/>
      <c r="I11" s="76"/>
      <c r="J11" s="76"/>
      <c r="K11" s="76"/>
      <c r="L11" s="76"/>
      <c r="M11" s="76"/>
      <c r="N11" s="76"/>
      <c r="O11" s="76"/>
      <c r="P11" s="77"/>
      <c r="Q11" s="32"/>
      <c r="R11" s="32"/>
      <c r="S11" s="32" t="s">
        <v>86</v>
      </c>
      <c r="T11" s="32"/>
      <c r="U11" s="32"/>
      <c r="V11" s="32"/>
      <c r="W11" s="32"/>
      <c r="X11" s="75"/>
      <c r="Y11" s="32"/>
      <c r="Z11" s="32"/>
      <c r="AA11" s="32"/>
      <c r="AB11" s="76"/>
      <c r="AC11" s="32"/>
      <c r="AD11" s="32"/>
      <c r="AE11" s="77"/>
      <c r="AF11" s="32"/>
      <c r="AG11" s="32"/>
      <c r="AH11" s="32"/>
      <c r="AI11" s="32"/>
      <c r="AJ11" s="32"/>
      <c r="AK11" s="32"/>
      <c r="AL11" s="32"/>
      <c r="AM11" s="32"/>
      <c r="AN11" s="75"/>
      <c r="AO11" s="32"/>
      <c r="AP11" s="115"/>
      <c r="AQ11" s="32"/>
      <c r="AR11" s="32"/>
      <c r="AS11" s="32"/>
      <c r="AT11" s="32"/>
      <c r="AU11" s="79"/>
      <c r="AV11" s="76"/>
      <c r="AW11" s="76"/>
      <c r="AX11" s="76"/>
      <c r="AY11" s="76"/>
      <c r="AZ11" s="76"/>
      <c r="BA11" s="76"/>
      <c r="BB11" s="76"/>
    </row>
    <row r="12" spans="1:83" ht="13.5" customHeight="1" x14ac:dyDescent="0.2">
      <c r="B12" s="2" t="s">
        <v>50</v>
      </c>
      <c r="C12" s="76">
        <v>0</v>
      </c>
      <c r="D12" s="76">
        <v>0</v>
      </c>
      <c r="E12" s="76">
        <v>0</v>
      </c>
      <c r="F12" s="76">
        <v>0</v>
      </c>
      <c r="G12" s="76">
        <v>0</v>
      </c>
      <c r="H12" s="76">
        <v>0</v>
      </c>
      <c r="I12" s="76">
        <v>0</v>
      </c>
      <c r="J12" s="76">
        <v>0</v>
      </c>
      <c r="K12" s="76">
        <v>0</v>
      </c>
      <c r="L12" s="76">
        <v>0</v>
      </c>
      <c r="M12" s="76">
        <v>0</v>
      </c>
      <c r="N12" s="76">
        <v>0</v>
      </c>
      <c r="O12" s="76">
        <v>0</v>
      </c>
      <c r="P12" s="77">
        <v>0</v>
      </c>
      <c r="Q12" s="32">
        <v>0</v>
      </c>
      <c r="R12" s="32">
        <v>0</v>
      </c>
      <c r="S12" s="32">
        <v>0</v>
      </c>
      <c r="T12" s="32">
        <v>0</v>
      </c>
      <c r="U12" s="32">
        <v>1</v>
      </c>
      <c r="V12" s="32">
        <v>1</v>
      </c>
      <c r="W12" s="32">
        <v>0</v>
      </c>
      <c r="X12" s="32">
        <v>0</v>
      </c>
      <c r="Y12" s="32">
        <v>0</v>
      </c>
      <c r="Z12" s="32">
        <v>0</v>
      </c>
      <c r="AA12" s="32">
        <v>0</v>
      </c>
      <c r="AB12" s="32">
        <v>0</v>
      </c>
      <c r="AC12" s="32">
        <v>0</v>
      </c>
      <c r="AD12" s="32">
        <v>0</v>
      </c>
      <c r="AE12" s="32">
        <v>0</v>
      </c>
      <c r="AF12" s="32">
        <v>0</v>
      </c>
      <c r="AG12" s="32">
        <v>0</v>
      </c>
      <c r="AH12" s="32">
        <v>0</v>
      </c>
      <c r="AI12" s="32">
        <v>0</v>
      </c>
      <c r="AJ12" s="32">
        <v>0</v>
      </c>
      <c r="AK12" s="32">
        <v>0</v>
      </c>
      <c r="AL12" s="32">
        <v>0</v>
      </c>
      <c r="AM12" s="32">
        <v>0</v>
      </c>
      <c r="AN12" s="32">
        <v>0</v>
      </c>
      <c r="AO12" s="32">
        <v>0</v>
      </c>
      <c r="AP12" s="115">
        <v>0</v>
      </c>
      <c r="AQ12" s="32">
        <v>0</v>
      </c>
      <c r="AR12" s="32">
        <v>0</v>
      </c>
      <c r="AS12" s="32">
        <v>0</v>
      </c>
      <c r="AT12" s="46">
        <v>0</v>
      </c>
      <c r="AU12" s="32">
        <v>0</v>
      </c>
      <c r="AV12" s="32">
        <v>0</v>
      </c>
      <c r="AW12" s="32">
        <v>0</v>
      </c>
      <c r="AX12" s="32">
        <v>0</v>
      </c>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row>
    <row r="13" spans="1:83" ht="13.5" customHeight="1" x14ac:dyDescent="0.2">
      <c r="B13" s="4" t="s">
        <v>51</v>
      </c>
      <c r="C13" s="76">
        <v>0</v>
      </c>
      <c r="D13" s="76">
        <v>0</v>
      </c>
      <c r="E13" s="76">
        <v>0</v>
      </c>
      <c r="F13" s="76">
        <v>0</v>
      </c>
      <c r="G13" s="76">
        <v>0</v>
      </c>
      <c r="H13" s="76">
        <v>0</v>
      </c>
      <c r="I13" s="76">
        <v>0</v>
      </c>
      <c r="J13" s="76">
        <v>0</v>
      </c>
      <c r="K13" s="76">
        <v>0</v>
      </c>
      <c r="L13" s="76">
        <v>0</v>
      </c>
      <c r="M13" s="76">
        <v>0</v>
      </c>
      <c r="N13" s="76">
        <v>0</v>
      </c>
      <c r="O13" s="76">
        <v>0</v>
      </c>
      <c r="P13" s="77">
        <v>0</v>
      </c>
      <c r="Q13" s="32">
        <v>0</v>
      </c>
      <c r="R13" s="32">
        <v>1</v>
      </c>
      <c r="S13" s="32">
        <v>0</v>
      </c>
      <c r="T13" s="32">
        <v>0</v>
      </c>
      <c r="U13" s="32">
        <v>0</v>
      </c>
      <c r="V13" s="32">
        <v>0</v>
      </c>
      <c r="W13" s="32">
        <v>0</v>
      </c>
      <c r="X13" s="32">
        <v>0</v>
      </c>
      <c r="Y13" s="32">
        <v>0</v>
      </c>
      <c r="Z13" s="32">
        <v>0</v>
      </c>
      <c r="AA13" s="32">
        <v>0</v>
      </c>
      <c r="AB13" s="32">
        <v>0</v>
      </c>
      <c r="AC13" s="32">
        <v>0</v>
      </c>
      <c r="AD13" s="32">
        <v>0</v>
      </c>
      <c r="AE13" s="32">
        <v>0</v>
      </c>
      <c r="AF13" s="32">
        <v>0</v>
      </c>
      <c r="AG13" s="32">
        <v>0</v>
      </c>
      <c r="AH13" s="32">
        <v>0</v>
      </c>
      <c r="AI13" s="32">
        <v>0</v>
      </c>
      <c r="AJ13" s="32">
        <v>0</v>
      </c>
      <c r="AK13" s="32">
        <v>0</v>
      </c>
      <c r="AL13" s="32">
        <v>0</v>
      </c>
      <c r="AM13" s="32">
        <v>0</v>
      </c>
      <c r="AN13" s="32">
        <v>0</v>
      </c>
      <c r="AO13" s="32">
        <v>0</v>
      </c>
      <c r="AP13" s="115">
        <v>0</v>
      </c>
      <c r="AQ13" s="32">
        <v>0</v>
      </c>
      <c r="AR13" s="32">
        <v>0</v>
      </c>
      <c r="AS13" s="32">
        <v>0</v>
      </c>
      <c r="AT13" s="46">
        <v>0</v>
      </c>
      <c r="AU13" s="32">
        <v>0</v>
      </c>
      <c r="AV13" s="32">
        <v>0</v>
      </c>
      <c r="AW13" s="32">
        <v>0</v>
      </c>
      <c r="AX13" s="32">
        <v>0</v>
      </c>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row>
    <row r="14" spans="1:83" ht="13.5" customHeight="1" x14ac:dyDescent="0.2">
      <c r="B14" s="4" t="s">
        <v>0</v>
      </c>
      <c r="C14" s="76">
        <v>0</v>
      </c>
      <c r="D14" s="76">
        <v>0</v>
      </c>
      <c r="E14" s="76">
        <v>0</v>
      </c>
      <c r="F14" s="76">
        <v>0</v>
      </c>
      <c r="G14" s="76">
        <v>0</v>
      </c>
      <c r="H14" s="76">
        <v>0</v>
      </c>
      <c r="I14" s="76">
        <v>0</v>
      </c>
      <c r="J14" s="76">
        <v>0</v>
      </c>
      <c r="K14" s="76">
        <v>0</v>
      </c>
      <c r="L14" s="76">
        <v>0</v>
      </c>
      <c r="M14" s="76">
        <v>0</v>
      </c>
      <c r="N14" s="76">
        <v>0</v>
      </c>
      <c r="O14" s="76">
        <v>0</v>
      </c>
      <c r="P14" s="77">
        <v>0</v>
      </c>
      <c r="Q14" s="32">
        <v>0</v>
      </c>
      <c r="R14" s="32">
        <v>0</v>
      </c>
      <c r="S14" s="32">
        <v>0</v>
      </c>
      <c r="T14" s="32">
        <v>0</v>
      </c>
      <c r="U14" s="32">
        <v>0</v>
      </c>
      <c r="V14" s="32">
        <v>0</v>
      </c>
      <c r="W14" s="32">
        <v>0</v>
      </c>
      <c r="X14" s="32">
        <v>0</v>
      </c>
      <c r="Y14" s="32">
        <v>0</v>
      </c>
      <c r="Z14" s="32">
        <v>0</v>
      </c>
      <c r="AA14" s="32">
        <v>0</v>
      </c>
      <c r="AB14" s="32">
        <v>0</v>
      </c>
      <c r="AC14" s="32">
        <v>0</v>
      </c>
      <c r="AD14" s="32">
        <v>0</v>
      </c>
      <c r="AE14" s="32">
        <v>0</v>
      </c>
      <c r="AF14" s="32">
        <v>0</v>
      </c>
      <c r="AG14" s="32">
        <v>1</v>
      </c>
      <c r="AH14" s="32">
        <v>0</v>
      </c>
      <c r="AI14" s="32">
        <v>0</v>
      </c>
      <c r="AJ14" s="32">
        <v>0</v>
      </c>
      <c r="AK14" s="32">
        <v>0</v>
      </c>
      <c r="AL14" s="32">
        <v>0</v>
      </c>
      <c r="AM14" s="32">
        <v>0</v>
      </c>
      <c r="AN14" s="32">
        <v>0</v>
      </c>
      <c r="AO14" s="32">
        <v>0</v>
      </c>
      <c r="AP14" s="115">
        <v>0</v>
      </c>
      <c r="AQ14" s="32">
        <v>0</v>
      </c>
      <c r="AR14" s="32">
        <v>0</v>
      </c>
      <c r="AS14" s="32">
        <v>0</v>
      </c>
      <c r="AT14" s="46">
        <v>0</v>
      </c>
      <c r="AU14" s="32">
        <v>0</v>
      </c>
      <c r="AV14" s="32">
        <v>0</v>
      </c>
      <c r="AW14" s="32">
        <v>0</v>
      </c>
      <c r="AX14" s="32">
        <v>0</v>
      </c>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row>
    <row r="15" spans="1:83" ht="13.5" customHeight="1" x14ac:dyDescent="0.2">
      <c r="B15" s="2" t="s">
        <v>1</v>
      </c>
      <c r="C15" s="76">
        <v>0</v>
      </c>
      <c r="D15" s="76">
        <v>0</v>
      </c>
      <c r="E15" s="76">
        <v>0</v>
      </c>
      <c r="F15" s="76">
        <v>0</v>
      </c>
      <c r="G15" s="76">
        <v>0</v>
      </c>
      <c r="H15" s="76">
        <v>0</v>
      </c>
      <c r="I15" s="76">
        <v>0</v>
      </c>
      <c r="J15" s="76">
        <v>0</v>
      </c>
      <c r="K15" s="76">
        <v>0</v>
      </c>
      <c r="L15" s="76">
        <v>0</v>
      </c>
      <c r="M15" s="76">
        <v>0</v>
      </c>
      <c r="N15" s="76">
        <v>0</v>
      </c>
      <c r="O15" s="76">
        <v>0</v>
      </c>
      <c r="P15" s="77">
        <v>0</v>
      </c>
      <c r="Q15" s="32">
        <v>0</v>
      </c>
      <c r="R15" s="32">
        <v>1</v>
      </c>
      <c r="S15" s="32">
        <v>0</v>
      </c>
      <c r="T15" s="32">
        <v>0</v>
      </c>
      <c r="U15" s="32">
        <v>0</v>
      </c>
      <c r="V15" s="32">
        <v>0</v>
      </c>
      <c r="W15" s="32">
        <v>0</v>
      </c>
      <c r="X15" s="32">
        <v>1</v>
      </c>
      <c r="Y15" s="32">
        <v>1</v>
      </c>
      <c r="Z15" s="32">
        <v>0</v>
      </c>
      <c r="AA15" s="32">
        <v>0</v>
      </c>
      <c r="AB15" s="32">
        <v>0</v>
      </c>
      <c r="AC15" s="32">
        <v>0</v>
      </c>
      <c r="AD15" s="32">
        <v>0</v>
      </c>
      <c r="AE15" s="32">
        <v>0</v>
      </c>
      <c r="AF15" s="32">
        <v>0</v>
      </c>
      <c r="AG15" s="32">
        <v>0</v>
      </c>
      <c r="AH15" s="32">
        <v>0</v>
      </c>
      <c r="AI15" s="32">
        <v>0</v>
      </c>
      <c r="AJ15" s="32">
        <v>0</v>
      </c>
      <c r="AK15" s="32">
        <v>0</v>
      </c>
      <c r="AL15" s="32">
        <v>0</v>
      </c>
      <c r="AM15" s="32">
        <v>0</v>
      </c>
      <c r="AN15" s="32">
        <v>0</v>
      </c>
      <c r="AO15" s="32">
        <v>0</v>
      </c>
      <c r="AP15" s="115">
        <v>0</v>
      </c>
      <c r="AQ15" s="32">
        <v>0</v>
      </c>
      <c r="AR15" s="32">
        <v>0</v>
      </c>
      <c r="AS15" s="32">
        <v>0</v>
      </c>
      <c r="AT15" s="46">
        <v>0</v>
      </c>
      <c r="AU15" s="32">
        <v>0</v>
      </c>
      <c r="AV15" s="32">
        <v>0</v>
      </c>
      <c r="AW15" s="32">
        <v>0</v>
      </c>
      <c r="AX15" s="32">
        <v>1</v>
      </c>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c r="CB15" s="32"/>
      <c r="CC15" s="32"/>
      <c r="CD15" s="32"/>
      <c r="CE15" s="32"/>
    </row>
    <row r="16" spans="1:83" ht="13.5" customHeight="1" x14ac:dyDescent="0.2">
      <c r="B16" s="2" t="s">
        <v>2</v>
      </c>
      <c r="C16" s="76">
        <v>0</v>
      </c>
      <c r="D16" s="76">
        <v>0</v>
      </c>
      <c r="E16" s="76">
        <v>0</v>
      </c>
      <c r="F16" s="76">
        <v>0</v>
      </c>
      <c r="G16" s="76">
        <v>0</v>
      </c>
      <c r="H16" s="76">
        <v>0</v>
      </c>
      <c r="I16" s="76">
        <v>0</v>
      </c>
      <c r="J16" s="76">
        <v>0</v>
      </c>
      <c r="K16" s="76">
        <v>0</v>
      </c>
      <c r="L16" s="76">
        <v>0</v>
      </c>
      <c r="M16" s="78">
        <v>0</v>
      </c>
      <c r="N16" s="78">
        <v>0</v>
      </c>
      <c r="O16" s="78">
        <v>0</v>
      </c>
      <c r="P16" s="78">
        <v>3</v>
      </c>
      <c r="Q16" s="32">
        <v>3</v>
      </c>
      <c r="R16" s="32">
        <v>1</v>
      </c>
      <c r="S16" s="32">
        <v>0</v>
      </c>
      <c r="T16" s="32">
        <v>1</v>
      </c>
      <c r="U16" s="32">
        <v>0</v>
      </c>
      <c r="V16" s="32">
        <v>1</v>
      </c>
      <c r="W16" s="32">
        <v>0</v>
      </c>
      <c r="X16" s="32">
        <v>0</v>
      </c>
      <c r="Y16" s="32">
        <v>0</v>
      </c>
      <c r="Z16" s="32">
        <v>0</v>
      </c>
      <c r="AA16" s="32">
        <v>0</v>
      </c>
      <c r="AB16" s="32">
        <v>0</v>
      </c>
      <c r="AC16" s="32">
        <v>0</v>
      </c>
      <c r="AD16" s="32">
        <v>0</v>
      </c>
      <c r="AE16" s="32">
        <v>0</v>
      </c>
      <c r="AF16" s="32">
        <v>0</v>
      </c>
      <c r="AG16" s="32">
        <v>0</v>
      </c>
      <c r="AH16" s="32">
        <v>0</v>
      </c>
      <c r="AI16" s="32">
        <v>0</v>
      </c>
      <c r="AJ16" s="32">
        <v>0</v>
      </c>
      <c r="AK16" s="32">
        <v>0</v>
      </c>
      <c r="AL16" s="32">
        <v>0</v>
      </c>
      <c r="AM16" s="32">
        <v>0</v>
      </c>
      <c r="AN16" s="32">
        <v>0</v>
      </c>
      <c r="AO16" s="32">
        <v>0</v>
      </c>
      <c r="AP16" s="115">
        <v>0</v>
      </c>
      <c r="AQ16" s="32">
        <v>0</v>
      </c>
      <c r="AR16" s="32">
        <v>0</v>
      </c>
      <c r="AS16" s="32">
        <v>0</v>
      </c>
      <c r="AT16" s="46">
        <v>0</v>
      </c>
      <c r="AU16" s="32">
        <v>0</v>
      </c>
      <c r="AV16" s="32">
        <v>0</v>
      </c>
      <c r="AW16" s="32">
        <v>0</v>
      </c>
      <c r="AX16" s="32">
        <v>1</v>
      </c>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c r="CA16" s="32"/>
      <c r="CB16" s="32"/>
      <c r="CC16" s="32"/>
      <c r="CD16" s="32"/>
      <c r="CE16" s="32"/>
    </row>
    <row r="17" spans="2:83" ht="13.5" customHeight="1" x14ac:dyDescent="0.2">
      <c r="B17" s="2" t="s">
        <v>3</v>
      </c>
      <c r="C17" s="76">
        <v>0</v>
      </c>
      <c r="D17" s="76">
        <v>0</v>
      </c>
      <c r="E17" s="76">
        <v>0</v>
      </c>
      <c r="F17" s="76">
        <v>0</v>
      </c>
      <c r="G17" s="76">
        <v>0</v>
      </c>
      <c r="H17" s="76">
        <v>0</v>
      </c>
      <c r="I17" s="76">
        <v>0</v>
      </c>
      <c r="J17" s="76">
        <v>0</v>
      </c>
      <c r="K17" s="76">
        <v>0</v>
      </c>
      <c r="L17" s="76">
        <v>0</v>
      </c>
      <c r="M17" s="78">
        <v>0</v>
      </c>
      <c r="N17" s="78">
        <v>0</v>
      </c>
      <c r="O17" s="78">
        <v>0</v>
      </c>
      <c r="P17" s="78">
        <v>3</v>
      </c>
      <c r="Q17" s="32">
        <v>5</v>
      </c>
      <c r="R17" s="32">
        <v>3</v>
      </c>
      <c r="S17" s="32">
        <v>4</v>
      </c>
      <c r="T17" s="32">
        <v>2</v>
      </c>
      <c r="U17" s="32">
        <v>3</v>
      </c>
      <c r="V17" s="32">
        <v>1</v>
      </c>
      <c r="W17" s="32">
        <v>1</v>
      </c>
      <c r="X17" s="32">
        <v>1</v>
      </c>
      <c r="Y17" s="32">
        <v>0</v>
      </c>
      <c r="Z17" s="32">
        <v>0</v>
      </c>
      <c r="AA17" s="32">
        <v>1</v>
      </c>
      <c r="AB17" s="32">
        <v>0</v>
      </c>
      <c r="AC17" s="32">
        <v>0</v>
      </c>
      <c r="AD17" s="32">
        <v>1</v>
      </c>
      <c r="AE17" s="32">
        <v>0</v>
      </c>
      <c r="AF17" s="32">
        <v>0</v>
      </c>
      <c r="AG17" s="32">
        <v>0</v>
      </c>
      <c r="AH17" s="32">
        <v>0</v>
      </c>
      <c r="AI17" s="32">
        <v>0</v>
      </c>
      <c r="AJ17" s="32">
        <v>0</v>
      </c>
      <c r="AK17" s="32">
        <v>0</v>
      </c>
      <c r="AL17" s="32">
        <v>0</v>
      </c>
      <c r="AM17" s="32">
        <v>0</v>
      </c>
      <c r="AN17" s="32">
        <v>0</v>
      </c>
      <c r="AO17" s="32">
        <v>0</v>
      </c>
      <c r="AP17" s="115">
        <v>0</v>
      </c>
      <c r="AQ17" s="32">
        <v>0</v>
      </c>
      <c r="AR17" s="32">
        <v>1</v>
      </c>
      <c r="AS17" s="32">
        <v>0</v>
      </c>
      <c r="AT17" s="46">
        <v>0</v>
      </c>
      <c r="AU17" s="32">
        <v>1</v>
      </c>
      <c r="AV17" s="32">
        <v>2</v>
      </c>
      <c r="AW17" s="32">
        <v>1</v>
      </c>
      <c r="AX17" s="32">
        <v>2</v>
      </c>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row>
    <row r="18" spans="2:83" ht="13.5" customHeight="1" x14ac:dyDescent="0.2">
      <c r="B18" s="50" t="s">
        <v>4</v>
      </c>
      <c r="C18" s="76">
        <v>0</v>
      </c>
      <c r="D18" s="76">
        <v>0</v>
      </c>
      <c r="E18" s="76">
        <v>0</v>
      </c>
      <c r="F18" s="76">
        <v>0</v>
      </c>
      <c r="G18" s="76">
        <v>0</v>
      </c>
      <c r="H18" s="76">
        <v>0</v>
      </c>
      <c r="I18" s="76">
        <v>0</v>
      </c>
      <c r="J18" s="76">
        <v>0</v>
      </c>
      <c r="K18" s="76">
        <v>0</v>
      </c>
      <c r="L18" s="76">
        <v>0</v>
      </c>
      <c r="M18" s="78">
        <v>0</v>
      </c>
      <c r="N18" s="78">
        <v>0</v>
      </c>
      <c r="O18" s="78">
        <v>1</v>
      </c>
      <c r="P18" s="78">
        <v>5</v>
      </c>
      <c r="Q18" s="32">
        <v>8</v>
      </c>
      <c r="R18" s="32">
        <v>8</v>
      </c>
      <c r="S18" s="32">
        <v>9</v>
      </c>
      <c r="T18" s="32">
        <v>2</v>
      </c>
      <c r="U18" s="32">
        <v>4</v>
      </c>
      <c r="V18" s="32">
        <v>6</v>
      </c>
      <c r="W18" s="32">
        <v>2</v>
      </c>
      <c r="X18" s="32">
        <v>1</v>
      </c>
      <c r="Y18" s="32">
        <v>1</v>
      </c>
      <c r="Z18" s="32">
        <v>1</v>
      </c>
      <c r="AA18" s="32">
        <v>1</v>
      </c>
      <c r="AB18" s="32">
        <v>0</v>
      </c>
      <c r="AC18" s="32">
        <v>0</v>
      </c>
      <c r="AD18" s="32">
        <v>0</v>
      </c>
      <c r="AE18" s="32">
        <v>0</v>
      </c>
      <c r="AF18" s="32">
        <v>0</v>
      </c>
      <c r="AG18" s="32">
        <v>0</v>
      </c>
      <c r="AH18" s="32">
        <v>0</v>
      </c>
      <c r="AI18" s="32">
        <v>0</v>
      </c>
      <c r="AJ18" s="32">
        <v>0</v>
      </c>
      <c r="AK18" s="32">
        <v>0</v>
      </c>
      <c r="AL18" s="32">
        <v>0</v>
      </c>
      <c r="AM18" s="32">
        <v>0</v>
      </c>
      <c r="AN18" s="32">
        <v>0</v>
      </c>
      <c r="AO18" s="32">
        <v>0</v>
      </c>
      <c r="AP18" s="115">
        <v>0</v>
      </c>
      <c r="AQ18" s="32">
        <v>1</v>
      </c>
      <c r="AR18" s="32">
        <v>0</v>
      </c>
      <c r="AS18" s="32">
        <v>0</v>
      </c>
      <c r="AT18" s="46">
        <v>1</v>
      </c>
      <c r="AU18" s="32">
        <v>3</v>
      </c>
      <c r="AV18" s="32">
        <v>1</v>
      </c>
      <c r="AW18" s="32">
        <v>1</v>
      </c>
      <c r="AX18" s="32">
        <v>1</v>
      </c>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row>
    <row r="19" spans="2:83" ht="13.5" customHeight="1" x14ac:dyDescent="0.2">
      <c r="B19" s="50" t="s">
        <v>5</v>
      </c>
      <c r="C19" s="76">
        <v>0</v>
      </c>
      <c r="D19" s="76">
        <v>0</v>
      </c>
      <c r="E19" s="76">
        <v>0</v>
      </c>
      <c r="F19" s="76">
        <v>0</v>
      </c>
      <c r="G19" s="76">
        <v>0</v>
      </c>
      <c r="H19" s="76">
        <v>0</v>
      </c>
      <c r="I19" s="76">
        <v>0</v>
      </c>
      <c r="J19" s="76">
        <v>0</v>
      </c>
      <c r="K19" s="76">
        <v>0</v>
      </c>
      <c r="L19" s="76">
        <v>0</v>
      </c>
      <c r="M19" s="78">
        <v>0</v>
      </c>
      <c r="N19" s="78">
        <v>0</v>
      </c>
      <c r="O19" s="78">
        <v>4</v>
      </c>
      <c r="P19" s="78">
        <v>9</v>
      </c>
      <c r="Q19" s="32">
        <v>7</v>
      </c>
      <c r="R19" s="32">
        <v>13</v>
      </c>
      <c r="S19" s="32">
        <v>20</v>
      </c>
      <c r="T19" s="32">
        <v>6</v>
      </c>
      <c r="U19" s="32">
        <v>8</v>
      </c>
      <c r="V19" s="32">
        <v>4</v>
      </c>
      <c r="W19" s="32">
        <v>4</v>
      </c>
      <c r="X19" s="32">
        <v>0</v>
      </c>
      <c r="Y19" s="32">
        <v>3</v>
      </c>
      <c r="Z19" s="32">
        <v>0</v>
      </c>
      <c r="AA19" s="32">
        <v>1</v>
      </c>
      <c r="AB19" s="32">
        <v>0</v>
      </c>
      <c r="AC19" s="32">
        <v>1</v>
      </c>
      <c r="AD19" s="32">
        <v>0</v>
      </c>
      <c r="AE19" s="32">
        <v>0</v>
      </c>
      <c r="AF19" s="32">
        <v>1</v>
      </c>
      <c r="AG19" s="32">
        <v>0</v>
      </c>
      <c r="AH19" s="32">
        <v>0</v>
      </c>
      <c r="AI19" s="32">
        <v>1</v>
      </c>
      <c r="AJ19" s="32">
        <v>0</v>
      </c>
      <c r="AK19" s="32">
        <v>0</v>
      </c>
      <c r="AL19" s="32">
        <v>0</v>
      </c>
      <c r="AM19" s="32">
        <v>1</v>
      </c>
      <c r="AN19" s="32">
        <v>2</v>
      </c>
      <c r="AO19" s="32">
        <v>0</v>
      </c>
      <c r="AP19" s="115">
        <v>0</v>
      </c>
      <c r="AQ19" s="32">
        <v>2</v>
      </c>
      <c r="AR19" s="32">
        <v>2</v>
      </c>
      <c r="AS19" s="32">
        <v>3</v>
      </c>
      <c r="AT19" s="46">
        <v>1</v>
      </c>
      <c r="AU19" s="32">
        <v>0</v>
      </c>
      <c r="AV19" s="32">
        <v>3</v>
      </c>
      <c r="AW19" s="32">
        <v>3</v>
      </c>
      <c r="AX19" s="32">
        <v>6</v>
      </c>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row>
    <row r="20" spans="2:83" ht="13.5" customHeight="1" x14ac:dyDescent="0.2">
      <c r="B20" s="50" t="s">
        <v>6</v>
      </c>
      <c r="C20" s="76">
        <v>0</v>
      </c>
      <c r="D20" s="76">
        <v>0</v>
      </c>
      <c r="E20" s="76">
        <v>0</v>
      </c>
      <c r="F20" s="76">
        <v>0</v>
      </c>
      <c r="G20" s="76">
        <v>0</v>
      </c>
      <c r="H20" s="76">
        <v>0</v>
      </c>
      <c r="I20" s="76">
        <v>0</v>
      </c>
      <c r="J20" s="76">
        <v>0</v>
      </c>
      <c r="K20" s="76">
        <v>0</v>
      </c>
      <c r="L20" s="76">
        <v>0</v>
      </c>
      <c r="M20" s="78">
        <v>0</v>
      </c>
      <c r="N20" s="78">
        <v>0</v>
      </c>
      <c r="O20" s="78">
        <v>3</v>
      </c>
      <c r="P20" s="78">
        <v>12</v>
      </c>
      <c r="Q20" s="32">
        <v>19</v>
      </c>
      <c r="R20" s="32">
        <v>27</v>
      </c>
      <c r="S20" s="32">
        <v>17</v>
      </c>
      <c r="T20" s="32">
        <v>18</v>
      </c>
      <c r="U20" s="32">
        <v>7</v>
      </c>
      <c r="V20" s="32">
        <v>7</v>
      </c>
      <c r="W20" s="32">
        <v>4</v>
      </c>
      <c r="X20" s="32">
        <v>2</v>
      </c>
      <c r="Y20" s="32">
        <v>5</v>
      </c>
      <c r="Z20" s="32">
        <v>3</v>
      </c>
      <c r="AA20" s="32">
        <v>3</v>
      </c>
      <c r="AB20" s="32">
        <v>0</v>
      </c>
      <c r="AC20" s="32">
        <v>1</v>
      </c>
      <c r="AD20" s="32">
        <v>1</v>
      </c>
      <c r="AE20" s="32">
        <v>1</v>
      </c>
      <c r="AF20" s="32">
        <v>0</v>
      </c>
      <c r="AG20" s="32">
        <v>1</v>
      </c>
      <c r="AH20" s="32">
        <v>0</v>
      </c>
      <c r="AI20" s="32">
        <v>0</v>
      </c>
      <c r="AJ20" s="32">
        <v>0</v>
      </c>
      <c r="AK20" s="32">
        <v>2</v>
      </c>
      <c r="AL20" s="32">
        <v>0</v>
      </c>
      <c r="AM20" s="32">
        <v>2</v>
      </c>
      <c r="AN20" s="32">
        <v>1</v>
      </c>
      <c r="AO20" s="32">
        <v>1</v>
      </c>
      <c r="AP20" s="115">
        <v>1</v>
      </c>
      <c r="AQ20" s="32">
        <v>0</v>
      </c>
      <c r="AR20" s="32">
        <v>1</v>
      </c>
      <c r="AS20" s="32">
        <v>3</v>
      </c>
      <c r="AT20" s="46">
        <v>4</v>
      </c>
      <c r="AU20" s="32">
        <v>1</v>
      </c>
      <c r="AV20" s="32">
        <v>3</v>
      </c>
      <c r="AW20" s="32">
        <v>7</v>
      </c>
      <c r="AX20" s="32">
        <v>6</v>
      </c>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row>
    <row r="21" spans="2:83" ht="13.5" customHeight="1" x14ac:dyDescent="0.2">
      <c r="B21" s="50" t="s">
        <v>7</v>
      </c>
      <c r="C21" s="76">
        <v>0</v>
      </c>
      <c r="D21" s="76">
        <v>0</v>
      </c>
      <c r="E21" s="76">
        <v>0</v>
      </c>
      <c r="F21" s="76">
        <v>0</v>
      </c>
      <c r="G21" s="76">
        <v>0</v>
      </c>
      <c r="H21" s="76">
        <v>0</v>
      </c>
      <c r="I21" s="76">
        <v>0</v>
      </c>
      <c r="J21" s="76">
        <v>0</v>
      </c>
      <c r="K21" s="76">
        <v>0</v>
      </c>
      <c r="L21" s="76">
        <v>0</v>
      </c>
      <c r="M21" s="78">
        <v>0</v>
      </c>
      <c r="N21" s="78">
        <v>1</v>
      </c>
      <c r="O21" s="78">
        <v>0</v>
      </c>
      <c r="P21" s="78">
        <v>11</v>
      </c>
      <c r="Q21" s="32">
        <v>32</v>
      </c>
      <c r="R21" s="32">
        <v>49</v>
      </c>
      <c r="S21" s="32">
        <v>53</v>
      </c>
      <c r="T21" s="32">
        <v>23</v>
      </c>
      <c r="U21" s="32">
        <v>18</v>
      </c>
      <c r="V21" s="32">
        <v>14</v>
      </c>
      <c r="W21" s="32">
        <v>19</v>
      </c>
      <c r="X21" s="32">
        <v>2</v>
      </c>
      <c r="Y21" s="32">
        <v>6</v>
      </c>
      <c r="Z21" s="32">
        <v>5</v>
      </c>
      <c r="AA21" s="32">
        <v>6</v>
      </c>
      <c r="AB21" s="32">
        <v>3</v>
      </c>
      <c r="AC21" s="32">
        <v>4</v>
      </c>
      <c r="AD21" s="32">
        <v>2</v>
      </c>
      <c r="AE21" s="32">
        <v>2</v>
      </c>
      <c r="AF21" s="32">
        <v>2</v>
      </c>
      <c r="AG21" s="32">
        <v>1</v>
      </c>
      <c r="AH21" s="32">
        <v>1</v>
      </c>
      <c r="AI21" s="32">
        <v>1</v>
      </c>
      <c r="AJ21" s="32">
        <v>1</v>
      </c>
      <c r="AK21" s="32">
        <v>2</v>
      </c>
      <c r="AL21" s="32">
        <v>0</v>
      </c>
      <c r="AM21" s="32">
        <v>1</v>
      </c>
      <c r="AN21" s="32">
        <v>1</v>
      </c>
      <c r="AO21" s="32">
        <v>2</v>
      </c>
      <c r="AP21" s="115">
        <v>2</v>
      </c>
      <c r="AQ21" s="32">
        <v>2</v>
      </c>
      <c r="AR21" s="32">
        <v>5</v>
      </c>
      <c r="AS21" s="32">
        <v>3</v>
      </c>
      <c r="AT21" s="46">
        <v>6</v>
      </c>
      <c r="AU21" s="32">
        <v>5</v>
      </c>
      <c r="AV21" s="32">
        <v>12</v>
      </c>
      <c r="AW21" s="32">
        <v>8</v>
      </c>
      <c r="AX21" s="32">
        <v>7</v>
      </c>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row>
    <row r="22" spans="2:83" ht="13.5" customHeight="1" x14ac:dyDescent="0.2">
      <c r="B22" s="50" t="s">
        <v>8</v>
      </c>
      <c r="C22" s="76">
        <v>0</v>
      </c>
      <c r="D22" s="76">
        <v>0</v>
      </c>
      <c r="E22" s="76">
        <v>0</v>
      </c>
      <c r="F22" s="76">
        <v>0</v>
      </c>
      <c r="G22" s="76">
        <v>0</v>
      </c>
      <c r="H22" s="76">
        <v>0</v>
      </c>
      <c r="I22" s="76">
        <v>0</v>
      </c>
      <c r="J22" s="76">
        <v>0</v>
      </c>
      <c r="K22" s="76">
        <v>0</v>
      </c>
      <c r="L22" s="76">
        <v>0</v>
      </c>
      <c r="M22" s="78">
        <v>0</v>
      </c>
      <c r="N22" s="78">
        <v>0</v>
      </c>
      <c r="O22" s="78">
        <v>8</v>
      </c>
      <c r="P22" s="78">
        <v>42</v>
      </c>
      <c r="Q22" s="32">
        <v>75</v>
      </c>
      <c r="R22" s="32">
        <v>76</v>
      </c>
      <c r="S22" s="32">
        <v>82</v>
      </c>
      <c r="T22" s="32">
        <v>56</v>
      </c>
      <c r="U22" s="32">
        <v>26</v>
      </c>
      <c r="V22" s="32">
        <v>25</v>
      </c>
      <c r="W22" s="32">
        <v>19</v>
      </c>
      <c r="X22" s="32">
        <v>11</v>
      </c>
      <c r="Y22" s="32">
        <v>10</v>
      </c>
      <c r="Z22" s="32">
        <v>8</v>
      </c>
      <c r="AA22" s="32">
        <v>6</v>
      </c>
      <c r="AB22" s="32">
        <v>4</v>
      </c>
      <c r="AC22" s="32">
        <v>8</v>
      </c>
      <c r="AD22" s="32">
        <v>1</v>
      </c>
      <c r="AE22" s="32">
        <v>7</v>
      </c>
      <c r="AF22" s="32">
        <v>2</v>
      </c>
      <c r="AG22" s="32">
        <v>4</v>
      </c>
      <c r="AH22" s="32">
        <v>1</v>
      </c>
      <c r="AI22" s="32">
        <v>2</v>
      </c>
      <c r="AJ22" s="32">
        <v>2</v>
      </c>
      <c r="AK22" s="32">
        <v>2</v>
      </c>
      <c r="AL22" s="32">
        <v>0</v>
      </c>
      <c r="AM22" s="32">
        <v>2</v>
      </c>
      <c r="AN22" s="32">
        <v>1</v>
      </c>
      <c r="AO22" s="32">
        <v>1</v>
      </c>
      <c r="AP22" s="115">
        <v>4</v>
      </c>
      <c r="AQ22" s="32">
        <v>5</v>
      </c>
      <c r="AR22" s="32">
        <v>3</v>
      </c>
      <c r="AS22" s="32">
        <v>10</v>
      </c>
      <c r="AT22" s="46">
        <v>9</v>
      </c>
      <c r="AU22" s="32">
        <v>18</v>
      </c>
      <c r="AV22" s="32">
        <v>16</v>
      </c>
      <c r="AW22" s="32">
        <v>20</v>
      </c>
      <c r="AX22" s="32">
        <v>22</v>
      </c>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2"/>
    </row>
    <row r="23" spans="2:83" ht="13.5" customHeight="1" x14ac:dyDescent="0.2">
      <c r="B23" s="50" t="s">
        <v>9</v>
      </c>
      <c r="C23" s="76">
        <v>0</v>
      </c>
      <c r="D23" s="76">
        <v>0</v>
      </c>
      <c r="E23" s="76">
        <v>0</v>
      </c>
      <c r="F23" s="76">
        <v>0</v>
      </c>
      <c r="G23" s="76">
        <v>0</v>
      </c>
      <c r="H23" s="76">
        <v>0</v>
      </c>
      <c r="I23" s="76">
        <v>0</v>
      </c>
      <c r="J23" s="76">
        <v>0</v>
      </c>
      <c r="K23" s="76">
        <v>0</v>
      </c>
      <c r="L23" s="76">
        <v>0</v>
      </c>
      <c r="M23" s="78">
        <v>0</v>
      </c>
      <c r="N23" s="78">
        <v>2</v>
      </c>
      <c r="O23" s="78">
        <v>9</v>
      </c>
      <c r="P23" s="78">
        <v>64</v>
      </c>
      <c r="Q23" s="32">
        <v>126</v>
      </c>
      <c r="R23" s="32">
        <v>190</v>
      </c>
      <c r="S23" s="32">
        <v>139</v>
      </c>
      <c r="T23" s="32">
        <v>94</v>
      </c>
      <c r="U23" s="32">
        <v>59</v>
      </c>
      <c r="V23" s="32">
        <v>39</v>
      </c>
      <c r="W23" s="32">
        <v>31</v>
      </c>
      <c r="X23" s="32">
        <v>18</v>
      </c>
      <c r="Y23" s="32">
        <v>25</v>
      </c>
      <c r="Z23" s="32">
        <v>16</v>
      </c>
      <c r="AA23" s="32">
        <v>11</v>
      </c>
      <c r="AB23" s="32">
        <v>12</v>
      </c>
      <c r="AC23" s="32">
        <v>8</v>
      </c>
      <c r="AD23" s="32">
        <v>5</v>
      </c>
      <c r="AE23" s="32">
        <v>5</v>
      </c>
      <c r="AF23" s="32">
        <v>9</v>
      </c>
      <c r="AG23" s="32">
        <v>2</v>
      </c>
      <c r="AH23" s="32">
        <v>3</v>
      </c>
      <c r="AI23" s="32">
        <v>0</v>
      </c>
      <c r="AJ23" s="32">
        <v>4</v>
      </c>
      <c r="AK23" s="32">
        <v>3</v>
      </c>
      <c r="AL23" s="32">
        <v>4</v>
      </c>
      <c r="AM23" s="32">
        <v>1</v>
      </c>
      <c r="AN23" s="32">
        <v>2</v>
      </c>
      <c r="AO23" s="32">
        <v>7</v>
      </c>
      <c r="AP23" s="115">
        <v>2</v>
      </c>
      <c r="AQ23" s="32">
        <v>7</v>
      </c>
      <c r="AR23" s="32">
        <v>9</v>
      </c>
      <c r="AS23" s="32">
        <v>10</v>
      </c>
      <c r="AT23" s="46">
        <v>21</v>
      </c>
      <c r="AU23" s="32">
        <v>31</v>
      </c>
      <c r="AV23" s="32">
        <v>33</v>
      </c>
      <c r="AW23" s="32">
        <v>34</v>
      </c>
      <c r="AX23" s="32">
        <v>38</v>
      </c>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row>
    <row r="24" spans="2:83" ht="13.5" customHeight="1" x14ac:dyDescent="0.2">
      <c r="B24" s="50" t="s">
        <v>10</v>
      </c>
      <c r="C24" s="76">
        <v>0</v>
      </c>
      <c r="D24" s="76">
        <v>0</v>
      </c>
      <c r="E24" s="76">
        <v>0</v>
      </c>
      <c r="F24" s="76">
        <v>0</v>
      </c>
      <c r="G24" s="76">
        <v>0</v>
      </c>
      <c r="H24" s="76">
        <v>0</v>
      </c>
      <c r="I24" s="76">
        <v>0</v>
      </c>
      <c r="J24" s="76">
        <v>0</v>
      </c>
      <c r="K24" s="76">
        <v>0</v>
      </c>
      <c r="L24" s="76">
        <v>0</v>
      </c>
      <c r="M24" s="78">
        <v>0</v>
      </c>
      <c r="N24" s="78">
        <v>2</v>
      </c>
      <c r="O24" s="78">
        <v>16</v>
      </c>
      <c r="P24" s="78">
        <v>137</v>
      </c>
      <c r="Q24" s="32">
        <v>208</v>
      </c>
      <c r="R24" s="32">
        <v>287</v>
      </c>
      <c r="S24" s="32">
        <v>240</v>
      </c>
      <c r="T24" s="32">
        <v>164</v>
      </c>
      <c r="U24" s="32">
        <v>97</v>
      </c>
      <c r="V24" s="32">
        <v>80</v>
      </c>
      <c r="W24" s="32">
        <v>62</v>
      </c>
      <c r="X24" s="32">
        <v>41</v>
      </c>
      <c r="Y24" s="32">
        <v>41</v>
      </c>
      <c r="Z24" s="32">
        <v>27</v>
      </c>
      <c r="AA24" s="32">
        <v>19</v>
      </c>
      <c r="AB24" s="32">
        <v>12</v>
      </c>
      <c r="AC24" s="32">
        <v>13</v>
      </c>
      <c r="AD24" s="32">
        <v>8</v>
      </c>
      <c r="AE24" s="32">
        <v>7</v>
      </c>
      <c r="AF24" s="32">
        <v>9</v>
      </c>
      <c r="AG24" s="32">
        <v>7</v>
      </c>
      <c r="AH24" s="32">
        <v>5</v>
      </c>
      <c r="AI24" s="32">
        <v>1</v>
      </c>
      <c r="AJ24" s="32">
        <v>7</v>
      </c>
      <c r="AK24" s="32">
        <v>4</v>
      </c>
      <c r="AL24" s="32">
        <v>3</v>
      </c>
      <c r="AM24" s="32">
        <v>1</v>
      </c>
      <c r="AN24" s="32">
        <v>3</v>
      </c>
      <c r="AO24" s="32">
        <v>7</v>
      </c>
      <c r="AP24" s="115">
        <v>10</v>
      </c>
      <c r="AQ24" s="32">
        <v>11</v>
      </c>
      <c r="AR24" s="32">
        <v>12</v>
      </c>
      <c r="AS24" s="32">
        <v>26</v>
      </c>
      <c r="AT24" s="46">
        <v>31</v>
      </c>
      <c r="AU24" s="32">
        <v>47</v>
      </c>
      <c r="AV24" s="32">
        <v>61</v>
      </c>
      <c r="AW24" s="32">
        <v>58</v>
      </c>
      <c r="AX24" s="32">
        <v>76</v>
      </c>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row>
    <row r="25" spans="2:83" ht="13.5" customHeight="1" x14ac:dyDescent="0.2">
      <c r="B25" s="50" t="s">
        <v>11</v>
      </c>
      <c r="C25" s="76">
        <v>0</v>
      </c>
      <c r="D25" s="76">
        <v>0</v>
      </c>
      <c r="E25" s="76">
        <v>0</v>
      </c>
      <c r="F25" s="76">
        <v>0</v>
      </c>
      <c r="G25" s="76">
        <v>0</v>
      </c>
      <c r="H25" s="76">
        <v>0</v>
      </c>
      <c r="I25" s="76">
        <v>0</v>
      </c>
      <c r="J25" s="76">
        <v>0</v>
      </c>
      <c r="K25" s="76">
        <v>0</v>
      </c>
      <c r="L25" s="76">
        <v>0</v>
      </c>
      <c r="M25" s="78">
        <v>1</v>
      </c>
      <c r="N25" s="78">
        <v>2</v>
      </c>
      <c r="O25" s="78">
        <v>30</v>
      </c>
      <c r="P25" s="78">
        <v>169</v>
      </c>
      <c r="Q25" s="32">
        <v>333</v>
      </c>
      <c r="R25" s="32">
        <v>413</v>
      </c>
      <c r="S25" s="32">
        <v>362</v>
      </c>
      <c r="T25" s="32">
        <v>198</v>
      </c>
      <c r="U25" s="32">
        <v>135</v>
      </c>
      <c r="V25" s="32">
        <v>122</v>
      </c>
      <c r="W25" s="32">
        <v>86</v>
      </c>
      <c r="X25" s="32">
        <v>53</v>
      </c>
      <c r="Y25" s="32">
        <v>47</v>
      </c>
      <c r="Z25" s="32">
        <v>34</v>
      </c>
      <c r="AA25" s="32">
        <v>31</v>
      </c>
      <c r="AB25" s="32">
        <v>27</v>
      </c>
      <c r="AC25" s="32">
        <v>12</v>
      </c>
      <c r="AD25" s="32">
        <v>15</v>
      </c>
      <c r="AE25" s="32">
        <v>9</v>
      </c>
      <c r="AF25" s="32">
        <v>7</v>
      </c>
      <c r="AG25" s="32">
        <v>9</v>
      </c>
      <c r="AH25" s="32">
        <v>7</v>
      </c>
      <c r="AI25" s="32">
        <v>5</v>
      </c>
      <c r="AJ25" s="32">
        <v>5</v>
      </c>
      <c r="AK25" s="32">
        <v>5</v>
      </c>
      <c r="AL25" s="32">
        <v>5</v>
      </c>
      <c r="AM25" s="32">
        <v>5</v>
      </c>
      <c r="AN25" s="32">
        <v>7</v>
      </c>
      <c r="AO25" s="32">
        <v>11</v>
      </c>
      <c r="AP25" s="115">
        <v>11</v>
      </c>
      <c r="AQ25" s="32">
        <v>18</v>
      </c>
      <c r="AR25" s="32">
        <v>24</v>
      </c>
      <c r="AS25" s="32">
        <v>41</v>
      </c>
      <c r="AT25" s="46">
        <v>46</v>
      </c>
      <c r="AU25" s="32">
        <v>81</v>
      </c>
      <c r="AV25" s="32">
        <v>103</v>
      </c>
      <c r="AW25" s="32">
        <v>97</v>
      </c>
      <c r="AX25" s="32">
        <v>103</v>
      </c>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row>
    <row r="26" spans="2:83" ht="13.5" customHeight="1" x14ac:dyDescent="0.2">
      <c r="B26" s="50" t="s">
        <v>12</v>
      </c>
      <c r="C26" s="76">
        <v>0</v>
      </c>
      <c r="D26" s="76">
        <v>0</v>
      </c>
      <c r="E26" s="76">
        <v>0</v>
      </c>
      <c r="F26" s="76">
        <v>0</v>
      </c>
      <c r="G26" s="76">
        <v>0</v>
      </c>
      <c r="H26" s="76">
        <v>0</v>
      </c>
      <c r="I26" s="76">
        <v>0</v>
      </c>
      <c r="J26" s="76">
        <v>0</v>
      </c>
      <c r="K26" s="76">
        <v>0</v>
      </c>
      <c r="L26" s="76">
        <v>0</v>
      </c>
      <c r="M26" s="78">
        <v>0</v>
      </c>
      <c r="N26" s="78">
        <v>11</v>
      </c>
      <c r="O26" s="78">
        <v>42</v>
      </c>
      <c r="P26" s="78">
        <v>224</v>
      </c>
      <c r="Q26" s="32">
        <v>427</v>
      </c>
      <c r="R26" s="32">
        <v>553</v>
      </c>
      <c r="S26" s="32">
        <v>458</v>
      </c>
      <c r="T26" s="32">
        <v>310</v>
      </c>
      <c r="U26" s="32">
        <v>179</v>
      </c>
      <c r="V26" s="32">
        <v>181</v>
      </c>
      <c r="W26" s="32">
        <v>103</v>
      </c>
      <c r="X26" s="32">
        <v>66</v>
      </c>
      <c r="Y26" s="32">
        <v>84</v>
      </c>
      <c r="Z26" s="32">
        <v>45</v>
      </c>
      <c r="AA26" s="32">
        <v>38</v>
      </c>
      <c r="AB26" s="32">
        <v>32</v>
      </c>
      <c r="AC26" s="32">
        <v>28</v>
      </c>
      <c r="AD26" s="32">
        <v>22</v>
      </c>
      <c r="AE26" s="32">
        <v>14</v>
      </c>
      <c r="AF26" s="32">
        <v>13</v>
      </c>
      <c r="AG26" s="32">
        <v>16</v>
      </c>
      <c r="AH26" s="32">
        <v>12</v>
      </c>
      <c r="AI26" s="32">
        <v>10</v>
      </c>
      <c r="AJ26" s="32">
        <v>7</v>
      </c>
      <c r="AK26" s="32">
        <v>8</v>
      </c>
      <c r="AL26" s="32">
        <v>6</v>
      </c>
      <c r="AM26" s="32">
        <v>10</v>
      </c>
      <c r="AN26" s="32">
        <v>6</v>
      </c>
      <c r="AO26" s="32">
        <v>13</v>
      </c>
      <c r="AP26" s="115">
        <v>22</v>
      </c>
      <c r="AQ26" s="32">
        <v>34</v>
      </c>
      <c r="AR26" s="32">
        <v>39</v>
      </c>
      <c r="AS26" s="32">
        <v>62</v>
      </c>
      <c r="AT26" s="46">
        <v>99</v>
      </c>
      <c r="AU26" s="32">
        <v>107</v>
      </c>
      <c r="AV26" s="32">
        <v>149</v>
      </c>
      <c r="AW26" s="32">
        <v>163</v>
      </c>
      <c r="AX26" s="32">
        <v>158</v>
      </c>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row>
    <row r="27" spans="2:83" ht="13.5" customHeight="1" x14ac:dyDescent="0.2">
      <c r="B27" s="50" t="s">
        <v>13</v>
      </c>
      <c r="C27" s="76">
        <v>0</v>
      </c>
      <c r="D27" s="76">
        <v>0</v>
      </c>
      <c r="E27" s="76">
        <v>0</v>
      </c>
      <c r="F27" s="76">
        <v>0</v>
      </c>
      <c r="G27" s="76">
        <v>0</v>
      </c>
      <c r="H27" s="76">
        <v>0</v>
      </c>
      <c r="I27" s="76">
        <v>0</v>
      </c>
      <c r="J27" s="76">
        <v>0</v>
      </c>
      <c r="K27" s="76">
        <v>0</v>
      </c>
      <c r="L27" s="76">
        <v>0</v>
      </c>
      <c r="M27" s="78">
        <v>1</v>
      </c>
      <c r="N27" s="78">
        <v>9</v>
      </c>
      <c r="O27" s="78">
        <v>57</v>
      </c>
      <c r="P27" s="78">
        <v>402</v>
      </c>
      <c r="Q27" s="32">
        <v>677</v>
      </c>
      <c r="R27" s="32">
        <v>889</v>
      </c>
      <c r="S27" s="32">
        <v>731</v>
      </c>
      <c r="T27" s="32">
        <v>495</v>
      </c>
      <c r="U27" s="32">
        <v>307</v>
      </c>
      <c r="V27" s="32">
        <v>304</v>
      </c>
      <c r="W27" s="32">
        <v>199</v>
      </c>
      <c r="X27" s="32">
        <v>157</v>
      </c>
      <c r="Y27" s="32">
        <v>129</v>
      </c>
      <c r="Z27" s="32">
        <v>92</v>
      </c>
      <c r="AA27" s="32">
        <v>65</v>
      </c>
      <c r="AB27" s="32">
        <v>53</v>
      </c>
      <c r="AC27" s="32">
        <v>44</v>
      </c>
      <c r="AD27" s="32">
        <v>37</v>
      </c>
      <c r="AE27" s="32">
        <v>27</v>
      </c>
      <c r="AF27" s="32">
        <v>27</v>
      </c>
      <c r="AG27" s="32">
        <v>14</v>
      </c>
      <c r="AH27" s="32">
        <v>15</v>
      </c>
      <c r="AI27" s="32">
        <v>15</v>
      </c>
      <c r="AJ27" s="32">
        <v>9</v>
      </c>
      <c r="AK27" s="32">
        <v>5</v>
      </c>
      <c r="AL27" s="32">
        <v>5</v>
      </c>
      <c r="AM27" s="32">
        <v>10</v>
      </c>
      <c r="AN27" s="32">
        <v>16</v>
      </c>
      <c r="AO27" s="32">
        <v>20</v>
      </c>
      <c r="AP27" s="115">
        <v>39</v>
      </c>
      <c r="AQ27" s="32">
        <v>48</v>
      </c>
      <c r="AR27" s="32">
        <v>74</v>
      </c>
      <c r="AS27" s="32">
        <v>110</v>
      </c>
      <c r="AT27" s="46">
        <v>138</v>
      </c>
      <c r="AU27" s="32">
        <v>194</v>
      </c>
      <c r="AV27" s="32">
        <v>266</v>
      </c>
      <c r="AW27" s="32">
        <v>273</v>
      </c>
      <c r="AX27" s="32">
        <v>306</v>
      </c>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row>
    <row r="28" spans="2:83" ht="13.5" customHeight="1" x14ac:dyDescent="0.2">
      <c r="B28" s="50" t="s">
        <v>14</v>
      </c>
      <c r="C28" s="76">
        <v>0</v>
      </c>
      <c r="D28" s="76">
        <v>0</v>
      </c>
      <c r="E28" s="76">
        <v>0</v>
      </c>
      <c r="F28" s="76">
        <v>0</v>
      </c>
      <c r="G28" s="76">
        <v>0</v>
      </c>
      <c r="H28" s="76">
        <v>0</v>
      </c>
      <c r="I28" s="76">
        <v>0</v>
      </c>
      <c r="J28" s="76">
        <v>0</v>
      </c>
      <c r="K28" s="76">
        <v>0</v>
      </c>
      <c r="L28" s="76">
        <v>0</v>
      </c>
      <c r="M28" s="78">
        <v>2</v>
      </c>
      <c r="N28" s="78">
        <v>11</v>
      </c>
      <c r="O28" s="78">
        <v>84</v>
      </c>
      <c r="P28" s="78">
        <v>549</v>
      </c>
      <c r="Q28" s="32">
        <v>973</v>
      </c>
      <c r="R28" s="32">
        <v>1197</v>
      </c>
      <c r="S28" s="32">
        <v>1040</v>
      </c>
      <c r="T28" s="32">
        <v>770</v>
      </c>
      <c r="U28" s="32">
        <v>464</v>
      </c>
      <c r="V28" s="32">
        <v>469</v>
      </c>
      <c r="W28" s="32">
        <v>316</v>
      </c>
      <c r="X28" s="32">
        <v>210</v>
      </c>
      <c r="Y28" s="32">
        <v>198</v>
      </c>
      <c r="Z28" s="32">
        <v>139</v>
      </c>
      <c r="AA28" s="32">
        <v>95</v>
      </c>
      <c r="AB28" s="32">
        <v>80</v>
      </c>
      <c r="AC28" s="32">
        <v>71</v>
      </c>
      <c r="AD28" s="32">
        <v>51</v>
      </c>
      <c r="AE28" s="32">
        <v>38</v>
      </c>
      <c r="AF28" s="32">
        <v>29</v>
      </c>
      <c r="AG28" s="32">
        <v>29</v>
      </c>
      <c r="AH28" s="32">
        <v>22</v>
      </c>
      <c r="AI28" s="32">
        <v>16</v>
      </c>
      <c r="AJ28" s="32">
        <v>19</v>
      </c>
      <c r="AK28" s="32">
        <v>13</v>
      </c>
      <c r="AL28" s="32">
        <v>13</v>
      </c>
      <c r="AM28" s="32">
        <v>15</v>
      </c>
      <c r="AN28" s="32">
        <v>21</v>
      </c>
      <c r="AO28" s="32">
        <v>27</v>
      </c>
      <c r="AP28" s="115">
        <v>48</v>
      </c>
      <c r="AQ28" s="32">
        <v>70</v>
      </c>
      <c r="AR28" s="32">
        <v>108</v>
      </c>
      <c r="AS28" s="32">
        <v>157</v>
      </c>
      <c r="AT28" s="46">
        <v>224</v>
      </c>
      <c r="AU28" s="32">
        <v>285</v>
      </c>
      <c r="AV28" s="32">
        <v>343</v>
      </c>
      <c r="AW28" s="32">
        <v>415</v>
      </c>
      <c r="AX28" s="32">
        <v>449</v>
      </c>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row>
    <row r="29" spans="2:83" ht="13.5" customHeight="1" x14ac:dyDescent="0.2">
      <c r="B29" s="50" t="s">
        <v>15</v>
      </c>
      <c r="C29" s="76">
        <v>0</v>
      </c>
      <c r="D29" s="76">
        <v>0</v>
      </c>
      <c r="E29" s="76">
        <v>0</v>
      </c>
      <c r="F29" s="76">
        <v>0</v>
      </c>
      <c r="G29" s="76">
        <v>0</v>
      </c>
      <c r="H29" s="76">
        <v>0</v>
      </c>
      <c r="I29" s="76">
        <v>0</v>
      </c>
      <c r="J29" s="76">
        <v>0</v>
      </c>
      <c r="K29" s="76">
        <v>0</v>
      </c>
      <c r="L29" s="76">
        <v>0</v>
      </c>
      <c r="M29" s="78">
        <v>1</v>
      </c>
      <c r="N29" s="78">
        <v>20</v>
      </c>
      <c r="O29" s="78">
        <v>97</v>
      </c>
      <c r="P29" s="78">
        <v>682</v>
      </c>
      <c r="Q29" s="32">
        <v>1237</v>
      </c>
      <c r="R29" s="32">
        <v>1637</v>
      </c>
      <c r="S29" s="32">
        <v>1575</v>
      </c>
      <c r="T29" s="32">
        <v>1096</v>
      </c>
      <c r="U29" s="32">
        <v>772</v>
      </c>
      <c r="V29" s="32">
        <v>686</v>
      </c>
      <c r="W29" s="32">
        <v>457</v>
      </c>
      <c r="X29" s="32">
        <v>381</v>
      </c>
      <c r="Y29" s="32">
        <v>297</v>
      </c>
      <c r="Z29" s="32">
        <v>224</v>
      </c>
      <c r="AA29" s="32">
        <v>163</v>
      </c>
      <c r="AB29" s="32">
        <v>120</v>
      </c>
      <c r="AC29" s="32">
        <v>113</v>
      </c>
      <c r="AD29" s="32">
        <v>63</v>
      </c>
      <c r="AE29" s="32">
        <v>58</v>
      </c>
      <c r="AF29" s="32">
        <v>33</v>
      </c>
      <c r="AG29" s="32">
        <v>39</v>
      </c>
      <c r="AH29" s="32">
        <v>25</v>
      </c>
      <c r="AI29" s="32">
        <v>23</v>
      </c>
      <c r="AJ29" s="32">
        <v>34</v>
      </c>
      <c r="AK29" s="32">
        <v>21</v>
      </c>
      <c r="AL29" s="32">
        <v>15</v>
      </c>
      <c r="AM29" s="32">
        <v>13</v>
      </c>
      <c r="AN29" s="32">
        <v>21</v>
      </c>
      <c r="AO29" s="32">
        <v>40</v>
      </c>
      <c r="AP29" s="115">
        <v>62</v>
      </c>
      <c r="AQ29" s="32">
        <v>93</v>
      </c>
      <c r="AR29" s="32">
        <v>139</v>
      </c>
      <c r="AS29" s="32">
        <v>187</v>
      </c>
      <c r="AT29" s="46">
        <v>259</v>
      </c>
      <c r="AU29" s="32">
        <v>421</v>
      </c>
      <c r="AV29" s="32">
        <v>473</v>
      </c>
      <c r="AW29" s="32">
        <v>539</v>
      </c>
      <c r="AX29" s="32">
        <v>569</v>
      </c>
      <c r="AY29" s="32"/>
      <c r="AZ29" s="32"/>
      <c r="BA29" s="32"/>
      <c r="BB29" s="32"/>
      <c r="BC29" s="32"/>
      <c r="BD29" s="32"/>
      <c r="BE29" s="32"/>
      <c r="BF29" s="32"/>
      <c r="BG29" s="32"/>
      <c r="BH29" s="32"/>
      <c r="BI29" s="32"/>
      <c r="BJ29" s="32"/>
      <c r="BK29" s="32"/>
      <c r="BL29" s="32"/>
      <c r="BM29" s="32"/>
      <c r="BN29" s="32"/>
      <c r="BO29" s="32"/>
      <c r="BP29" s="32"/>
      <c r="BQ29" s="32"/>
      <c r="BR29" s="32"/>
      <c r="BS29" s="32"/>
      <c r="BT29" s="32"/>
      <c r="BU29" s="32"/>
      <c r="BV29" s="32"/>
      <c r="BW29" s="32"/>
      <c r="BX29" s="32"/>
      <c r="BY29" s="32"/>
      <c r="BZ29" s="32"/>
      <c r="CA29" s="32"/>
      <c r="CB29" s="32"/>
      <c r="CC29" s="32"/>
      <c r="CD29" s="32"/>
      <c r="CE29" s="32"/>
    </row>
    <row r="30" spans="2:83" ht="14.25" customHeight="1" x14ac:dyDescent="0.2">
      <c r="B30" s="50" t="s">
        <v>16</v>
      </c>
      <c r="C30" s="76">
        <v>0</v>
      </c>
      <c r="D30" s="76">
        <v>0</v>
      </c>
      <c r="E30" s="76">
        <v>0</v>
      </c>
      <c r="F30" s="76">
        <v>0</v>
      </c>
      <c r="G30" s="76">
        <v>0</v>
      </c>
      <c r="H30" s="76">
        <v>0</v>
      </c>
      <c r="I30" s="76">
        <v>0</v>
      </c>
      <c r="J30" s="76">
        <v>0</v>
      </c>
      <c r="K30" s="76">
        <v>0</v>
      </c>
      <c r="L30" s="76">
        <v>0</v>
      </c>
      <c r="M30" s="78">
        <v>0</v>
      </c>
      <c r="N30" s="78">
        <v>24</v>
      </c>
      <c r="O30" s="78">
        <v>102</v>
      </c>
      <c r="P30" s="78">
        <v>617</v>
      </c>
      <c r="Q30" s="32">
        <v>1091</v>
      </c>
      <c r="R30" s="32">
        <v>1739</v>
      </c>
      <c r="S30" s="32">
        <v>1709</v>
      </c>
      <c r="T30" s="32">
        <v>1306</v>
      </c>
      <c r="U30" s="32">
        <v>835</v>
      </c>
      <c r="V30" s="32">
        <v>868</v>
      </c>
      <c r="W30" s="32">
        <v>593</v>
      </c>
      <c r="X30" s="32">
        <v>410</v>
      </c>
      <c r="Y30" s="32">
        <v>337</v>
      </c>
      <c r="Z30" s="32">
        <v>243</v>
      </c>
      <c r="AA30" s="32">
        <v>164</v>
      </c>
      <c r="AB30" s="32">
        <v>122</v>
      </c>
      <c r="AC30" s="32">
        <v>114</v>
      </c>
      <c r="AD30" s="32">
        <v>65</v>
      </c>
      <c r="AE30" s="32">
        <v>54</v>
      </c>
      <c r="AF30" s="32">
        <v>48</v>
      </c>
      <c r="AG30" s="32">
        <v>33</v>
      </c>
      <c r="AH30" s="32">
        <v>27</v>
      </c>
      <c r="AI30" s="32">
        <v>29</v>
      </c>
      <c r="AJ30" s="32">
        <v>35</v>
      </c>
      <c r="AK30" s="32">
        <v>17</v>
      </c>
      <c r="AL30" s="32">
        <v>11</v>
      </c>
      <c r="AM30" s="32">
        <v>23</v>
      </c>
      <c r="AN30" s="32">
        <v>32</v>
      </c>
      <c r="AO30" s="32">
        <v>38</v>
      </c>
      <c r="AP30" s="115">
        <v>57</v>
      </c>
      <c r="AQ30" s="32">
        <v>80</v>
      </c>
      <c r="AR30" s="32">
        <v>121</v>
      </c>
      <c r="AS30" s="32">
        <v>188</v>
      </c>
      <c r="AT30" s="46">
        <v>281</v>
      </c>
      <c r="AU30" s="32">
        <v>358</v>
      </c>
      <c r="AV30" s="32">
        <v>526</v>
      </c>
      <c r="AW30" s="32">
        <v>524</v>
      </c>
      <c r="AX30" s="32">
        <v>639</v>
      </c>
      <c r="AY30" s="32"/>
      <c r="AZ30" s="32"/>
      <c r="BA30" s="32"/>
      <c r="BB30" s="32"/>
      <c r="BC30" s="32"/>
      <c r="BD30" s="32"/>
      <c r="BE30" s="32"/>
      <c r="BF30" s="32"/>
      <c r="BG30" s="32"/>
      <c r="BH30" s="32"/>
      <c r="BI30" s="32"/>
      <c r="BJ30" s="32"/>
      <c r="BK30" s="32"/>
      <c r="BL30" s="32"/>
      <c r="BM30" s="32"/>
      <c r="BN30" s="32"/>
      <c r="BO30" s="32"/>
      <c r="BP30" s="32"/>
      <c r="BQ30" s="32"/>
      <c r="BR30" s="32"/>
      <c r="BS30" s="32"/>
      <c r="BT30" s="32"/>
      <c r="BU30" s="32"/>
      <c r="BV30" s="32"/>
      <c r="BW30" s="32"/>
      <c r="BX30" s="32"/>
      <c r="BY30" s="32"/>
      <c r="BZ30" s="32"/>
      <c r="CA30" s="32"/>
      <c r="CB30" s="32"/>
      <c r="CC30" s="32"/>
      <c r="CD30" s="32"/>
      <c r="CE30" s="32"/>
    </row>
    <row r="31" spans="2:83" ht="13.5" customHeight="1" x14ac:dyDescent="0.2">
      <c r="B31" s="50" t="s">
        <v>17</v>
      </c>
      <c r="C31" s="76">
        <v>0</v>
      </c>
      <c r="D31" s="76">
        <v>0</v>
      </c>
      <c r="E31" s="76">
        <v>0</v>
      </c>
      <c r="F31" s="76">
        <v>0</v>
      </c>
      <c r="G31" s="76">
        <v>0</v>
      </c>
      <c r="H31" s="76">
        <v>0</v>
      </c>
      <c r="I31" s="76">
        <v>0</v>
      </c>
      <c r="J31" s="76">
        <v>0</v>
      </c>
      <c r="K31" s="76">
        <v>0</v>
      </c>
      <c r="L31" s="76">
        <v>0</v>
      </c>
      <c r="M31" s="78">
        <v>0</v>
      </c>
      <c r="N31" s="78">
        <v>21</v>
      </c>
      <c r="O31" s="78">
        <v>86</v>
      </c>
      <c r="P31" s="78">
        <v>546</v>
      </c>
      <c r="Q31" s="32">
        <v>992</v>
      </c>
      <c r="R31" s="32">
        <v>1674</v>
      </c>
      <c r="S31" s="32">
        <v>1798</v>
      </c>
      <c r="T31" s="32">
        <v>1494</v>
      </c>
      <c r="U31" s="32">
        <v>1015</v>
      </c>
      <c r="V31" s="32">
        <v>1002</v>
      </c>
      <c r="W31" s="32">
        <v>693</v>
      </c>
      <c r="X31" s="32">
        <v>468</v>
      </c>
      <c r="Y31" s="32">
        <v>404</v>
      </c>
      <c r="Z31" s="32">
        <v>277</v>
      </c>
      <c r="AA31" s="32">
        <v>179</v>
      </c>
      <c r="AB31" s="32">
        <v>141</v>
      </c>
      <c r="AC31" s="32">
        <v>115</v>
      </c>
      <c r="AD31" s="32">
        <v>95</v>
      </c>
      <c r="AE31" s="32">
        <v>73</v>
      </c>
      <c r="AF31" s="32">
        <v>37</v>
      </c>
      <c r="AG31" s="32">
        <v>37</v>
      </c>
      <c r="AH31" s="32">
        <v>34</v>
      </c>
      <c r="AI31" s="32">
        <v>36</v>
      </c>
      <c r="AJ31" s="32">
        <v>15</v>
      </c>
      <c r="AK31" s="32">
        <v>19</v>
      </c>
      <c r="AL31" s="32">
        <v>16</v>
      </c>
      <c r="AM31" s="32">
        <v>15</v>
      </c>
      <c r="AN31" s="32">
        <v>26</v>
      </c>
      <c r="AO31" s="32">
        <v>48</v>
      </c>
      <c r="AP31" s="115">
        <v>63</v>
      </c>
      <c r="AQ31" s="32">
        <v>67</v>
      </c>
      <c r="AR31" s="32">
        <v>132</v>
      </c>
      <c r="AS31" s="32">
        <v>178</v>
      </c>
      <c r="AT31" s="46">
        <v>259</v>
      </c>
      <c r="AU31" s="32">
        <v>385</v>
      </c>
      <c r="AV31" s="32">
        <v>475</v>
      </c>
      <c r="AW31" s="32">
        <v>554</v>
      </c>
      <c r="AX31" s="32">
        <v>656</v>
      </c>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row>
    <row r="32" spans="2:83" s="112" customFormat="1" ht="24" customHeight="1" x14ac:dyDescent="0.2">
      <c r="B32" s="113" t="s">
        <v>118</v>
      </c>
      <c r="C32" s="109"/>
      <c r="D32" s="109"/>
      <c r="E32" s="109"/>
      <c r="F32" s="109"/>
      <c r="G32" s="109"/>
      <c r="H32" s="109"/>
      <c r="I32" s="109"/>
      <c r="J32" s="109"/>
      <c r="K32" s="109"/>
      <c r="L32" s="109"/>
      <c r="M32" s="109"/>
      <c r="N32" s="109"/>
      <c r="O32" s="109"/>
      <c r="P32" s="114"/>
      <c r="Q32" s="115"/>
      <c r="R32" s="115"/>
      <c r="S32" s="115" t="s">
        <v>86</v>
      </c>
      <c r="T32" s="115"/>
      <c r="U32" s="115"/>
      <c r="V32" s="115"/>
      <c r="W32" s="115"/>
      <c r="X32" s="116"/>
      <c r="Y32" s="115"/>
      <c r="Z32" s="115"/>
      <c r="AA32" s="115"/>
      <c r="AB32" s="109"/>
      <c r="AC32" s="115"/>
      <c r="AD32" s="115"/>
      <c r="AE32" s="114"/>
      <c r="AF32" s="115"/>
      <c r="AG32" s="115"/>
      <c r="AH32" s="115"/>
      <c r="AI32" s="115"/>
      <c r="AJ32" s="115"/>
      <c r="AK32" s="115"/>
      <c r="AL32" s="115"/>
      <c r="AM32" s="115"/>
      <c r="AN32" s="116"/>
      <c r="AO32" s="115"/>
      <c r="AP32" s="115"/>
      <c r="AQ32" s="115"/>
      <c r="AR32" s="115"/>
      <c r="AS32" s="115"/>
      <c r="AT32" s="115"/>
      <c r="AU32" s="117"/>
      <c r="AV32" s="109"/>
      <c r="AW32" s="109"/>
      <c r="AX32" s="109"/>
      <c r="AY32" s="109"/>
      <c r="AZ32" s="109"/>
      <c r="BA32" s="109"/>
      <c r="BB32" s="109"/>
    </row>
    <row r="33" spans="2:83" s="112" customFormat="1" ht="13.5" customHeight="1" x14ac:dyDescent="0.2">
      <c r="B33" s="118" t="s">
        <v>49</v>
      </c>
      <c r="C33" s="109"/>
      <c r="D33" s="109"/>
      <c r="E33" s="109"/>
      <c r="F33" s="109"/>
      <c r="G33" s="109"/>
      <c r="H33" s="109"/>
      <c r="I33" s="109"/>
      <c r="J33" s="109"/>
      <c r="K33" s="109"/>
      <c r="L33" s="109"/>
      <c r="M33" s="109"/>
      <c r="N33" s="109"/>
      <c r="O33" s="109"/>
      <c r="P33" s="114"/>
      <c r="Q33" s="115"/>
      <c r="R33" s="115"/>
      <c r="S33" s="115" t="s">
        <v>86</v>
      </c>
      <c r="T33" s="115"/>
      <c r="U33" s="115"/>
      <c r="V33" s="115"/>
      <c r="W33" s="115"/>
      <c r="X33" s="116"/>
      <c r="Y33" s="115"/>
      <c r="Z33" s="115"/>
      <c r="AA33" s="115"/>
      <c r="AB33" s="109"/>
      <c r="AC33" s="115"/>
      <c r="AD33" s="115"/>
      <c r="AE33" s="114"/>
      <c r="AF33" s="115"/>
      <c r="AG33" s="115"/>
      <c r="AH33" s="115"/>
      <c r="AI33" s="115"/>
      <c r="AJ33" s="115"/>
      <c r="AK33" s="115"/>
      <c r="AL33" s="115"/>
      <c r="AM33" s="115"/>
      <c r="AN33" s="116"/>
      <c r="AO33" s="115"/>
      <c r="AP33" s="115"/>
      <c r="AQ33" s="115"/>
      <c r="AR33" s="115"/>
      <c r="AS33" s="115"/>
      <c r="AT33" s="115"/>
      <c r="AU33" s="117"/>
      <c r="AV33" s="109"/>
      <c r="AW33" s="109"/>
      <c r="AX33" s="109"/>
      <c r="AY33" s="109"/>
      <c r="AZ33" s="109"/>
      <c r="BA33" s="109"/>
      <c r="BB33" s="109"/>
    </row>
    <row r="34" spans="2:83" s="112" customFormat="1" ht="13.5" customHeight="1" x14ac:dyDescent="0.2">
      <c r="B34" s="119" t="s">
        <v>50</v>
      </c>
      <c r="C34" s="109">
        <f>C12*'UK - Covid-19 - Weekly reg'!C$13</f>
        <v>0</v>
      </c>
      <c r="D34" s="109">
        <f>D12*'UK - Covid-19 - Weekly reg'!D$13</f>
        <v>0</v>
      </c>
      <c r="E34" s="109">
        <f>E12*'UK - Covid-19 - Weekly reg'!E$13</f>
        <v>0</v>
      </c>
      <c r="F34" s="109">
        <f>F12*'UK - Covid-19 - Weekly reg'!F$13</f>
        <v>0</v>
      </c>
      <c r="G34" s="109">
        <f>G12*'UK - Covid-19 - Weekly reg'!G$13</f>
        <v>0</v>
      </c>
      <c r="H34" s="109">
        <f>H12*'UK - Covid-19 - Weekly reg'!H$13</f>
        <v>0</v>
      </c>
      <c r="I34" s="109">
        <f>I12*'UK - Covid-19 - Weekly reg'!I$13</f>
        <v>0</v>
      </c>
      <c r="J34" s="109">
        <f>J12*'UK - Covid-19 - Weekly reg'!J$13</f>
        <v>0</v>
      </c>
      <c r="K34" s="109">
        <f>K12*'UK - Covid-19 - Weekly reg'!K$13</f>
        <v>0</v>
      </c>
      <c r="L34" s="109">
        <f>L12*'UK - Covid-19 - Weekly reg'!L$13</f>
        <v>0</v>
      </c>
      <c r="M34" s="109">
        <f>M12*'UK - Covid-19 - Weekly reg'!M$13</f>
        <v>0</v>
      </c>
      <c r="N34" s="109">
        <f>N12*'UK - Covid-19 - Weekly reg'!N$13</f>
        <v>0</v>
      </c>
      <c r="O34" s="109">
        <f>O12*'UK - Covid-19 - Weekly reg'!O$13</f>
        <v>0</v>
      </c>
      <c r="P34" s="109">
        <f>P12*'UK - Covid-19 - Weekly reg'!P$13</f>
        <v>0</v>
      </c>
      <c r="Q34" s="109">
        <f>Q12*'UK - Covid-19 - Weekly reg'!Q$13</f>
        <v>0</v>
      </c>
      <c r="R34" s="109">
        <f>R12*'UK - Covid-19 - Weekly reg'!R$13</f>
        <v>0</v>
      </c>
      <c r="S34" s="109">
        <f>S12*'UK - Covid-19 - Weekly reg'!S$13</f>
        <v>0</v>
      </c>
      <c r="T34" s="109">
        <f>T12*'UK - Covid-19 - Weekly reg'!T$13</f>
        <v>0</v>
      </c>
      <c r="U34" s="109">
        <f>U12*'UK - Covid-19 - Weekly reg'!U$13</f>
        <v>0.9462694168576522</v>
      </c>
      <c r="V34" s="109">
        <f>V12*'UK - Covid-19 - Weekly reg'!V$13</f>
        <v>0.95268138801261826</v>
      </c>
      <c r="W34" s="109">
        <f>W12*'UK - Covid-19 - Weekly reg'!W$13</f>
        <v>0</v>
      </c>
      <c r="X34" s="109">
        <f>X12*'UK - Covid-19 - Weekly reg'!X$13</f>
        <v>0</v>
      </c>
      <c r="Y34" s="109">
        <f>Y12*'UK - Covid-19 - Weekly reg'!Y$13</f>
        <v>0</v>
      </c>
      <c r="Z34" s="109">
        <f>Z12*'UK - Covid-19 - Weekly reg'!Z$13</f>
        <v>0</v>
      </c>
      <c r="AA34" s="109">
        <f>AA12*'UK - Covid-19 - Weekly reg'!AA$13</f>
        <v>0</v>
      </c>
      <c r="AB34" s="109">
        <f>AB12*'UK - Covid-19 - Weekly reg'!AB$13</f>
        <v>0</v>
      </c>
      <c r="AC34" s="109">
        <f>AC12*'UK - Covid-19 - Weekly reg'!AC$13</f>
        <v>0</v>
      </c>
      <c r="AD34" s="109">
        <f>AD12*'UK - Covid-19 - Weekly reg'!AD$13</f>
        <v>0</v>
      </c>
      <c r="AE34" s="109">
        <f>AE12*'UK - Covid-19 - Weekly reg'!AE$13</f>
        <v>0</v>
      </c>
      <c r="AF34" s="109">
        <f>AF12*'UK - Covid-19 - Weekly reg'!AF$13</f>
        <v>0</v>
      </c>
      <c r="AG34" s="109">
        <f>AG12*'UK - Covid-19 - Weekly reg'!AG$13</f>
        <v>0</v>
      </c>
      <c r="AH34" s="109">
        <f>AH12*'UK - Covid-19 - Weekly reg'!AH$13</f>
        <v>0</v>
      </c>
      <c r="AI34" s="109">
        <f>AI12*'UK - Covid-19 - Weekly reg'!AI$13</f>
        <v>0</v>
      </c>
      <c r="AJ34" s="109">
        <f>AJ12*'UK - Covid-19 - Weekly reg'!AJ$13</f>
        <v>0</v>
      </c>
      <c r="AK34" s="109">
        <f>AK12*'UK - Covid-19 - Weekly reg'!AK$13</f>
        <v>0</v>
      </c>
      <c r="AL34" s="109">
        <f>AL12*'UK - Covid-19 - Weekly reg'!AL$13</f>
        <v>0</v>
      </c>
      <c r="AM34" s="109">
        <f>AM12*'UK - Covid-19 - Weekly reg'!AM$13</f>
        <v>0</v>
      </c>
      <c r="AN34" s="109">
        <f>AN12*'UK - Covid-19 - Weekly reg'!AN$13</f>
        <v>0</v>
      </c>
      <c r="AO34" s="109">
        <f>AO12*'UK - Covid-19 - Weekly reg'!AO$13</f>
        <v>0</v>
      </c>
      <c r="AP34" s="109">
        <f>AP12*'UK - Covid-19 - Weekly reg'!AP$13</f>
        <v>0</v>
      </c>
      <c r="AQ34" s="109">
        <f>AQ12*'UK - Covid-19 - Weekly reg'!AQ$13</f>
        <v>0</v>
      </c>
      <c r="AR34" s="109">
        <f>AR12*'UK - Covid-19 - Weekly reg'!AR$13</f>
        <v>0</v>
      </c>
      <c r="AS34" s="109">
        <f>AS12*'UK - Covid-19 - Weekly reg'!AS$13</f>
        <v>0</v>
      </c>
      <c r="AT34" s="109">
        <f>AT12*'UK - Covid-19 - Weekly reg'!AT$13</f>
        <v>0</v>
      </c>
      <c r="AU34" s="109">
        <f>AU12*'UK - Covid-19 - Weekly reg'!AU$13</f>
        <v>0</v>
      </c>
      <c r="AV34" s="109">
        <f>AV12*'UK - Covid-19 - Weekly reg'!AV$13</f>
        <v>0</v>
      </c>
      <c r="AW34" s="109">
        <f>AW12*'UK - Covid-19 - Weekly reg'!AW$13</f>
        <v>0</v>
      </c>
      <c r="AX34" s="109">
        <f>AX12*'UK - Covid-19 - Weekly reg'!AX$13</f>
        <v>0</v>
      </c>
      <c r="AY34" s="115"/>
      <c r="AZ34" s="115"/>
      <c r="BA34" s="115"/>
      <c r="BB34" s="115"/>
      <c r="BC34" s="115"/>
      <c r="BD34" s="115"/>
      <c r="BE34" s="115"/>
      <c r="BF34" s="115"/>
      <c r="BG34" s="115"/>
      <c r="BH34" s="115"/>
      <c r="BI34" s="115"/>
      <c r="BJ34" s="115"/>
      <c r="BK34" s="115"/>
      <c r="BL34" s="115"/>
      <c r="BM34" s="115"/>
      <c r="BN34" s="115"/>
      <c r="BO34" s="115"/>
      <c r="BP34" s="115"/>
      <c r="BQ34" s="115"/>
      <c r="BR34" s="115"/>
      <c r="BS34" s="115"/>
      <c r="BT34" s="115"/>
      <c r="BU34" s="115"/>
      <c r="BV34" s="115"/>
      <c r="BW34" s="115"/>
      <c r="BX34" s="115"/>
      <c r="BY34" s="115"/>
      <c r="BZ34" s="115"/>
      <c r="CA34" s="115"/>
      <c r="CB34" s="115"/>
      <c r="CC34" s="115"/>
      <c r="CD34" s="115"/>
      <c r="CE34" s="115"/>
    </row>
    <row r="35" spans="2:83" s="112" customFormat="1" ht="13.5" customHeight="1" x14ac:dyDescent="0.2">
      <c r="B35" s="120" t="s">
        <v>51</v>
      </c>
      <c r="C35" s="109">
        <f>C13*'UK - Covid-19 - Weekly reg'!C$13</f>
        <v>0</v>
      </c>
      <c r="D35" s="109">
        <f>D13*'UK - Covid-19 - Weekly reg'!D$13</f>
        <v>0</v>
      </c>
      <c r="E35" s="109">
        <f>E13*'UK - Covid-19 - Weekly reg'!E$13</f>
        <v>0</v>
      </c>
      <c r="F35" s="109">
        <f>F13*'UK - Covid-19 - Weekly reg'!F$13</f>
        <v>0</v>
      </c>
      <c r="G35" s="109">
        <f>G13*'UK - Covid-19 - Weekly reg'!G$13</f>
        <v>0</v>
      </c>
      <c r="H35" s="109">
        <f>H13*'UK - Covid-19 - Weekly reg'!H$13</f>
        <v>0</v>
      </c>
      <c r="I35" s="109">
        <f>I13*'UK - Covid-19 - Weekly reg'!I$13</f>
        <v>0</v>
      </c>
      <c r="J35" s="109">
        <f>J13*'UK - Covid-19 - Weekly reg'!J$13</f>
        <v>0</v>
      </c>
      <c r="K35" s="109">
        <f>K13*'UK - Covid-19 - Weekly reg'!K$13</f>
        <v>0</v>
      </c>
      <c r="L35" s="109">
        <f>L13*'UK - Covid-19 - Weekly reg'!L$13</f>
        <v>0</v>
      </c>
      <c r="M35" s="109">
        <f>M13*'UK - Covid-19 - Weekly reg'!M$13</f>
        <v>0</v>
      </c>
      <c r="N35" s="109">
        <f>N13*'UK - Covid-19 - Weekly reg'!N$13</f>
        <v>0</v>
      </c>
      <c r="O35" s="109">
        <f>O13*'UK - Covid-19 - Weekly reg'!O$13</f>
        <v>0</v>
      </c>
      <c r="P35" s="109">
        <f>P13*'UK - Covid-19 - Weekly reg'!P$13</f>
        <v>0</v>
      </c>
      <c r="Q35" s="109">
        <f>Q13*'UK - Covid-19 - Weekly reg'!Q$13</f>
        <v>0</v>
      </c>
      <c r="R35" s="109">
        <f>R13*'UK - Covid-19 - Weekly reg'!R$13</f>
        <v>0.95322506861848122</v>
      </c>
      <c r="S35" s="109">
        <f>S13*'UK - Covid-19 - Weekly reg'!S$13</f>
        <v>0</v>
      </c>
      <c r="T35" s="109">
        <f>T13*'UK - Covid-19 - Weekly reg'!T$13</f>
        <v>0</v>
      </c>
      <c r="U35" s="109">
        <f>U13*'UK - Covid-19 - Weekly reg'!U$13</f>
        <v>0</v>
      </c>
      <c r="V35" s="109">
        <f>V13*'UK - Covid-19 - Weekly reg'!V$13</f>
        <v>0</v>
      </c>
      <c r="W35" s="109">
        <f>W13*'UK - Covid-19 - Weekly reg'!W$13</f>
        <v>0</v>
      </c>
      <c r="X35" s="109">
        <f>X13*'UK - Covid-19 - Weekly reg'!X$13</f>
        <v>0</v>
      </c>
      <c r="Y35" s="109">
        <f>Y13*'UK - Covid-19 - Weekly reg'!Y$13</f>
        <v>0</v>
      </c>
      <c r="Z35" s="109">
        <f>Z13*'UK - Covid-19 - Weekly reg'!Z$13</f>
        <v>0</v>
      </c>
      <c r="AA35" s="109">
        <f>AA13*'UK - Covid-19 - Weekly reg'!AA$13</f>
        <v>0</v>
      </c>
      <c r="AB35" s="109">
        <f>AB13*'UK - Covid-19 - Weekly reg'!AB$13</f>
        <v>0</v>
      </c>
      <c r="AC35" s="109">
        <f>AC13*'UK - Covid-19 - Weekly reg'!AC$13</f>
        <v>0</v>
      </c>
      <c r="AD35" s="109">
        <f>AD13*'UK - Covid-19 - Weekly reg'!AD$13</f>
        <v>0</v>
      </c>
      <c r="AE35" s="109">
        <f>AE13*'UK - Covid-19 - Weekly reg'!AE$13</f>
        <v>0</v>
      </c>
      <c r="AF35" s="109">
        <f>AF13*'UK - Covid-19 - Weekly reg'!AF$13</f>
        <v>0</v>
      </c>
      <c r="AG35" s="109">
        <f>AG13*'UK - Covid-19 - Weekly reg'!AG$13</f>
        <v>0</v>
      </c>
      <c r="AH35" s="109">
        <f>AH13*'UK - Covid-19 - Weekly reg'!AH$13</f>
        <v>0</v>
      </c>
      <c r="AI35" s="109">
        <f>AI13*'UK - Covid-19 - Weekly reg'!AI$13</f>
        <v>0</v>
      </c>
      <c r="AJ35" s="109">
        <f>AJ13*'UK - Covid-19 - Weekly reg'!AJ$13</f>
        <v>0</v>
      </c>
      <c r="AK35" s="109">
        <f>AK13*'UK - Covid-19 - Weekly reg'!AK$13</f>
        <v>0</v>
      </c>
      <c r="AL35" s="109">
        <f>AL13*'UK - Covid-19 - Weekly reg'!AL$13</f>
        <v>0</v>
      </c>
      <c r="AM35" s="109">
        <f>AM13*'UK - Covid-19 - Weekly reg'!AM$13</f>
        <v>0</v>
      </c>
      <c r="AN35" s="109">
        <f>AN13*'UK - Covid-19 - Weekly reg'!AN$13</f>
        <v>0</v>
      </c>
      <c r="AO35" s="109">
        <f>AO13*'UK - Covid-19 - Weekly reg'!AO$13</f>
        <v>0</v>
      </c>
      <c r="AP35" s="109">
        <f>AP13*'UK - Covid-19 - Weekly reg'!AP$13</f>
        <v>0</v>
      </c>
      <c r="AQ35" s="109">
        <f>AQ13*'UK - Covid-19 - Weekly reg'!AQ$13</f>
        <v>0</v>
      </c>
      <c r="AR35" s="109">
        <f>AR13*'UK - Covid-19 - Weekly reg'!AR$13</f>
        <v>0</v>
      </c>
      <c r="AS35" s="109">
        <f>AS13*'UK - Covid-19 - Weekly reg'!AS$13</f>
        <v>0</v>
      </c>
      <c r="AT35" s="109">
        <f>AT13*'UK - Covid-19 - Weekly reg'!AT$13</f>
        <v>0</v>
      </c>
      <c r="AU35" s="109">
        <f>AU13*'UK - Covid-19 - Weekly reg'!AU$13</f>
        <v>0</v>
      </c>
      <c r="AV35" s="109">
        <f>AV13*'UK - Covid-19 - Weekly reg'!AV$13</f>
        <v>0</v>
      </c>
      <c r="AW35" s="109">
        <f>AW13*'UK - Covid-19 - Weekly reg'!AW$13</f>
        <v>0</v>
      </c>
      <c r="AX35" s="109">
        <f>AX13*'UK - Covid-19 - Weekly reg'!AX$13</f>
        <v>0</v>
      </c>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c r="BU35" s="115"/>
      <c r="BV35" s="115"/>
      <c r="BW35" s="115"/>
      <c r="BX35" s="115"/>
      <c r="BY35" s="115"/>
      <c r="BZ35" s="115"/>
      <c r="CA35" s="115"/>
      <c r="CB35" s="115"/>
      <c r="CC35" s="115"/>
      <c r="CD35" s="115"/>
      <c r="CE35" s="115"/>
    </row>
    <row r="36" spans="2:83" s="112" customFormat="1" ht="13.5" customHeight="1" x14ac:dyDescent="0.2">
      <c r="B36" s="120" t="s">
        <v>0</v>
      </c>
      <c r="C36" s="109">
        <f>C14*'UK - Covid-19 - Weekly reg'!C$13</f>
        <v>0</v>
      </c>
      <c r="D36" s="109">
        <f>D14*'UK - Covid-19 - Weekly reg'!D$13</f>
        <v>0</v>
      </c>
      <c r="E36" s="109">
        <f>E14*'UK - Covid-19 - Weekly reg'!E$13</f>
        <v>0</v>
      </c>
      <c r="F36" s="109">
        <f>F14*'UK - Covid-19 - Weekly reg'!F$13</f>
        <v>0</v>
      </c>
      <c r="G36" s="109">
        <f>G14*'UK - Covid-19 - Weekly reg'!G$13</f>
        <v>0</v>
      </c>
      <c r="H36" s="109">
        <f>H14*'UK - Covid-19 - Weekly reg'!H$13</f>
        <v>0</v>
      </c>
      <c r="I36" s="109">
        <f>I14*'UK - Covid-19 - Weekly reg'!I$13</f>
        <v>0</v>
      </c>
      <c r="J36" s="109">
        <f>J14*'UK - Covid-19 - Weekly reg'!J$13</f>
        <v>0</v>
      </c>
      <c r="K36" s="109">
        <f>K14*'UK - Covid-19 - Weekly reg'!K$13</f>
        <v>0</v>
      </c>
      <c r="L36" s="109">
        <f>L14*'UK - Covid-19 - Weekly reg'!L$13</f>
        <v>0</v>
      </c>
      <c r="M36" s="109">
        <f>M14*'UK - Covid-19 - Weekly reg'!M$13</f>
        <v>0</v>
      </c>
      <c r="N36" s="109">
        <f>N14*'UK - Covid-19 - Weekly reg'!N$13</f>
        <v>0</v>
      </c>
      <c r="O36" s="109">
        <f>O14*'UK - Covid-19 - Weekly reg'!O$13</f>
        <v>0</v>
      </c>
      <c r="P36" s="109">
        <f>P14*'UK - Covid-19 - Weekly reg'!P$13</f>
        <v>0</v>
      </c>
      <c r="Q36" s="109">
        <f>Q14*'UK - Covid-19 - Weekly reg'!Q$13</f>
        <v>0</v>
      </c>
      <c r="R36" s="109">
        <f>R14*'UK - Covid-19 - Weekly reg'!R$13</f>
        <v>0</v>
      </c>
      <c r="S36" s="109">
        <f>S14*'UK - Covid-19 - Weekly reg'!S$13</f>
        <v>0</v>
      </c>
      <c r="T36" s="109">
        <f>T14*'UK - Covid-19 - Weekly reg'!T$13</f>
        <v>0</v>
      </c>
      <c r="U36" s="109">
        <f>U14*'UK - Covid-19 - Weekly reg'!U$13</f>
        <v>0</v>
      </c>
      <c r="V36" s="109">
        <f>V14*'UK - Covid-19 - Weekly reg'!V$13</f>
        <v>0</v>
      </c>
      <c r="W36" s="109">
        <f>W14*'UK - Covid-19 - Weekly reg'!W$13</f>
        <v>0</v>
      </c>
      <c r="X36" s="109">
        <f>X14*'UK - Covid-19 - Weekly reg'!X$13</f>
        <v>0</v>
      </c>
      <c r="Y36" s="109">
        <f>Y14*'UK - Covid-19 - Weekly reg'!Y$13</f>
        <v>0</v>
      </c>
      <c r="Z36" s="109">
        <f>Z14*'UK - Covid-19 - Weekly reg'!Z$13</f>
        <v>0</v>
      </c>
      <c r="AA36" s="109">
        <f>AA14*'UK - Covid-19 - Weekly reg'!AA$13</f>
        <v>0</v>
      </c>
      <c r="AB36" s="109">
        <f>AB14*'UK - Covid-19 - Weekly reg'!AB$13</f>
        <v>0</v>
      </c>
      <c r="AC36" s="109">
        <f>AC14*'UK - Covid-19 - Weekly reg'!AC$13</f>
        <v>0</v>
      </c>
      <c r="AD36" s="109">
        <f>AD14*'UK - Covid-19 - Weekly reg'!AD$13</f>
        <v>0</v>
      </c>
      <c r="AE36" s="109">
        <f>AE14*'UK - Covid-19 - Weekly reg'!AE$13</f>
        <v>0</v>
      </c>
      <c r="AF36" s="109">
        <f>AF14*'UK - Covid-19 - Weekly reg'!AF$13</f>
        <v>0</v>
      </c>
      <c r="AG36" s="109">
        <f>AG14*'UK - Covid-19 - Weekly reg'!AG$13</f>
        <v>0.94818652849740936</v>
      </c>
      <c r="AH36" s="109">
        <f>AH14*'UK - Covid-19 - Weekly reg'!AH$13</f>
        <v>0</v>
      </c>
      <c r="AI36" s="109">
        <f>AI14*'UK - Covid-19 - Weekly reg'!AI$13</f>
        <v>0</v>
      </c>
      <c r="AJ36" s="109">
        <f>AJ14*'UK - Covid-19 - Weekly reg'!AJ$13</f>
        <v>0</v>
      </c>
      <c r="AK36" s="109">
        <f>AK14*'UK - Covid-19 - Weekly reg'!AK$13</f>
        <v>0</v>
      </c>
      <c r="AL36" s="109">
        <f>AL14*'UK - Covid-19 - Weekly reg'!AL$13</f>
        <v>0</v>
      </c>
      <c r="AM36" s="109">
        <f>AM14*'UK - Covid-19 - Weekly reg'!AM$13</f>
        <v>0</v>
      </c>
      <c r="AN36" s="109">
        <f>AN14*'UK - Covid-19 - Weekly reg'!AN$13</f>
        <v>0</v>
      </c>
      <c r="AO36" s="109">
        <f>AO14*'UK - Covid-19 - Weekly reg'!AO$13</f>
        <v>0</v>
      </c>
      <c r="AP36" s="109">
        <f>AP14*'UK - Covid-19 - Weekly reg'!AP$13</f>
        <v>0</v>
      </c>
      <c r="AQ36" s="109">
        <f>AQ14*'UK - Covid-19 - Weekly reg'!AQ$13</f>
        <v>0</v>
      </c>
      <c r="AR36" s="109">
        <f>AR14*'UK - Covid-19 - Weekly reg'!AR$13</f>
        <v>0</v>
      </c>
      <c r="AS36" s="109">
        <f>AS14*'UK - Covid-19 - Weekly reg'!AS$13</f>
        <v>0</v>
      </c>
      <c r="AT36" s="109">
        <f>AT14*'UK - Covid-19 - Weekly reg'!AT$13</f>
        <v>0</v>
      </c>
      <c r="AU36" s="109">
        <f>AU14*'UK - Covid-19 - Weekly reg'!AU$13</f>
        <v>0</v>
      </c>
      <c r="AV36" s="109">
        <f>AV14*'UK - Covid-19 - Weekly reg'!AV$13</f>
        <v>0</v>
      </c>
      <c r="AW36" s="109">
        <f>AW14*'UK - Covid-19 - Weekly reg'!AW$13</f>
        <v>0</v>
      </c>
      <c r="AX36" s="109">
        <f>AX14*'UK - Covid-19 - Weekly reg'!AX$13</f>
        <v>0</v>
      </c>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c r="BU36" s="115"/>
      <c r="BV36" s="115"/>
      <c r="BW36" s="115"/>
      <c r="BX36" s="115"/>
      <c r="BY36" s="115"/>
      <c r="BZ36" s="115"/>
      <c r="CA36" s="115"/>
      <c r="CB36" s="115"/>
      <c r="CC36" s="115"/>
      <c r="CD36" s="115"/>
      <c r="CE36" s="115"/>
    </row>
    <row r="37" spans="2:83" s="112" customFormat="1" ht="13.5" customHeight="1" x14ac:dyDescent="0.2">
      <c r="B37" s="119" t="s">
        <v>1</v>
      </c>
      <c r="C37" s="109">
        <f>C15*'UK - Covid-19 - Weekly reg'!C$13</f>
        <v>0</v>
      </c>
      <c r="D37" s="109">
        <f>D15*'UK - Covid-19 - Weekly reg'!D$13</f>
        <v>0</v>
      </c>
      <c r="E37" s="109">
        <f>E15*'UK - Covid-19 - Weekly reg'!E$13</f>
        <v>0</v>
      </c>
      <c r="F37" s="109">
        <f>F15*'UK - Covid-19 - Weekly reg'!F$13</f>
        <v>0</v>
      </c>
      <c r="G37" s="109">
        <f>G15*'UK - Covid-19 - Weekly reg'!G$13</f>
        <v>0</v>
      </c>
      <c r="H37" s="109">
        <f>H15*'UK - Covid-19 - Weekly reg'!H$13</f>
        <v>0</v>
      </c>
      <c r="I37" s="109">
        <f>I15*'UK - Covid-19 - Weekly reg'!I$13</f>
        <v>0</v>
      </c>
      <c r="J37" s="109">
        <f>J15*'UK - Covid-19 - Weekly reg'!J$13</f>
        <v>0</v>
      </c>
      <c r="K37" s="109">
        <f>K15*'UK - Covid-19 - Weekly reg'!K$13</f>
        <v>0</v>
      </c>
      <c r="L37" s="109">
        <f>L15*'UK - Covid-19 - Weekly reg'!L$13</f>
        <v>0</v>
      </c>
      <c r="M37" s="109">
        <f>M15*'UK - Covid-19 - Weekly reg'!M$13</f>
        <v>0</v>
      </c>
      <c r="N37" s="109">
        <f>N15*'UK - Covid-19 - Weekly reg'!N$13</f>
        <v>0</v>
      </c>
      <c r="O37" s="109">
        <f>O15*'UK - Covid-19 - Weekly reg'!O$13</f>
        <v>0</v>
      </c>
      <c r="P37" s="109">
        <f>P15*'UK - Covid-19 - Weekly reg'!P$13</f>
        <v>0</v>
      </c>
      <c r="Q37" s="109">
        <f>Q15*'UK - Covid-19 - Weekly reg'!Q$13</f>
        <v>0</v>
      </c>
      <c r="R37" s="109">
        <f>R15*'UK - Covid-19 - Weekly reg'!R$13</f>
        <v>0.95322506861848122</v>
      </c>
      <c r="S37" s="109">
        <f>S15*'UK - Covid-19 - Weekly reg'!S$13</f>
        <v>0</v>
      </c>
      <c r="T37" s="109">
        <f>T15*'UK - Covid-19 - Weekly reg'!T$13</f>
        <v>0</v>
      </c>
      <c r="U37" s="109">
        <f>U15*'UK - Covid-19 - Weekly reg'!U$13</f>
        <v>0</v>
      </c>
      <c r="V37" s="109">
        <f>V15*'UK - Covid-19 - Weekly reg'!V$13</f>
        <v>0</v>
      </c>
      <c r="W37" s="109">
        <f>W15*'UK - Covid-19 - Weekly reg'!W$13</f>
        <v>0</v>
      </c>
      <c r="X37" s="109">
        <f>X15*'UK - Covid-19 - Weekly reg'!X$13</f>
        <v>0.94230769230769229</v>
      </c>
      <c r="Y37" s="109">
        <f>Y15*'UK - Covid-19 - Weekly reg'!Y$13</f>
        <v>0.93702770780856426</v>
      </c>
      <c r="Z37" s="109">
        <f>Z15*'UK - Covid-19 - Weekly reg'!Z$13</f>
        <v>0</v>
      </c>
      <c r="AA37" s="109">
        <f>AA15*'UK - Covid-19 - Weekly reg'!AA$13</f>
        <v>0</v>
      </c>
      <c r="AB37" s="109">
        <f>AB15*'UK - Covid-19 - Weekly reg'!AB$13</f>
        <v>0</v>
      </c>
      <c r="AC37" s="109">
        <f>AC15*'UK - Covid-19 - Weekly reg'!AC$13</f>
        <v>0</v>
      </c>
      <c r="AD37" s="109">
        <f>AD15*'UK - Covid-19 - Weekly reg'!AD$13</f>
        <v>0</v>
      </c>
      <c r="AE37" s="109">
        <f>AE15*'UK - Covid-19 - Weekly reg'!AE$13</f>
        <v>0</v>
      </c>
      <c r="AF37" s="109">
        <f>AF15*'UK - Covid-19 - Weekly reg'!AF$13</f>
        <v>0</v>
      </c>
      <c r="AG37" s="109">
        <f>AG15*'UK - Covid-19 - Weekly reg'!AG$13</f>
        <v>0</v>
      </c>
      <c r="AH37" s="109">
        <f>AH15*'UK - Covid-19 - Weekly reg'!AH$13</f>
        <v>0</v>
      </c>
      <c r="AI37" s="109">
        <f>AI15*'UK - Covid-19 - Weekly reg'!AI$13</f>
        <v>0</v>
      </c>
      <c r="AJ37" s="109">
        <f>AJ15*'UK - Covid-19 - Weekly reg'!AJ$13</f>
        <v>0</v>
      </c>
      <c r="AK37" s="109">
        <f>AK15*'UK - Covid-19 - Weekly reg'!AK$13</f>
        <v>0</v>
      </c>
      <c r="AL37" s="109">
        <f>AL15*'UK - Covid-19 - Weekly reg'!AL$13</f>
        <v>0</v>
      </c>
      <c r="AM37" s="109">
        <f>AM15*'UK - Covid-19 - Weekly reg'!AM$13</f>
        <v>0</v>
      </c>
      <c r="AN37" s="109">
        <f>AN15*'UK - Covid-19 - Weekly reg'!AN$13</f>
        <v>0</v>
      </c>
      <c r="AO37" s="109">
        <f>AO15*'UK - Covid-19 - Weekly reg'!AO$13</f>
        <v>0</v>
      </c>
      <c r="AP37" s="109">
        <f>AP15*'UK - Covid-19 - Weekly reg'!AP$13</f>
        <v>0</v>
      </c>
      <c r="AQ37" s="109">
        <f>AQ15*'UK - Covid-19 - Weekly reg'!AQ$13</f>
        <v>0</v>
      </c>
      <c r="AR37" s="109">
        <f>AR15*'UK - Covid-19 - Weekly reg'!AR$13</f>
        <v>0</v>
      </c>
      <c r="AS37" s="109">
        <f>AS15*'UK - Covid-19 - Weekly reg'!AS$13</f>
        <v>0</v>
      </c>
      <c r="AT37" s="109">
        <f>AT15*'UK - Covid-19 - Weekly reg'!AT$13</f>
        <v>0</v>
      </c>
      <c r="AU37" s="109">
        <f>AU15*'UK - Covid-19 - Weekly reg'!AU$13</f>
        <v>0</v>
      </c>
      <c r="AV37" s="109">
        <f>AV15*'UK - Covid-19 - Weekly reg'!AV$13</f>
        <v>0</v>
      </c>
      <c r="AW37" s="109">
        <f>AW15*'UK - Covid-19 - Weekly reg'!AW$13</f>
        <v>0</v>
      </c>
      <c r="AX37" s="109">
        <f>AX15*'UK - Covid-19 - Weekly reg'!AX$13</f>
        <v>0.92824226464779458</v>
      </c>
      <c r="AY37" s="115"/>
      <c r="AZ37" s="115"/>
      <c r="BA37" s="115"/>
      <c r="BB37" s="115"/>
      <c r="BC37" s="115"/>
      <c r="BD37" s="115"/>
      <c r="BE37" s="115"/>
      <c r="BF37" s="115"/>
      <c r="BG37" s="115"/>
      <c r="BH37" s="115"/>
      <c r="BI37" s="115"/>
      <c r="BJ37" s="115"/>
      <c r="BK37" s="115"/>
      <c r="BL37" s="115"/>
      <c r="BM37" s="115"/>
      <c r="BN37" s="115"/>
      <c r="BO37" s="115"/>
      <c r="BP37" s="115"/>
      <c r="BQ37" s="115"/>
      <c r="BR37" s="115"/>
      <c r="BS37" s="115"/>
      <c r="BT37" s="115"/>
      <c r="BU37" s="115"/>
      <c r="BV37" s="115"/>
      <c r="BW37" s="115"/>
      <c r="BX37" s="115"/>
      <c r="BY37" s="115"/>
      <c r="BZ37" s="115"/>
      <c r="CA37" s="115"/>
      <c r="CB37" s="115"/>
      <c r="CC37" s="115"/>
      <c r="CD37" s="115"/>
      <c r="CE37" s="115"/>
    </row>
    <row r="38" spans="2:83" s="112" customFormat="1" ht="13.5" customHeight="1" x14ac:dyDescent="0.2">
      <c r="B38" s="119" t="s">
        <v>2</v>
      </c>
      <c r="C38" s="109">
        <f>C16*'UK - Covid-19 - Weekly reg'!C$13</f>
        <v>0</v>
      </c>
      <c r="D38" s="109">
        <f>D16*'UK - Covid-19 - Weekly reg'!D$13</f>
        <v>0</v>
      </c>
      <c r="E38" s="109">
        <f>E16*'UK - Covid-19 - Weekly reg'!E$13</f>
        <v>0</v>
      </c>
      <c r="F38" s="109">
        <f>F16*'UK - Covid-19 - Weekly reg'!F$13</f>
        <v>0</v>
      </c>
      <c r="G38" s="109">
        <f>G16*'UK - Covid-19 - Weekly reg'!G$13</f>
        <v>0</v>
      </c>
      <c r="H38" s="109">
        <f>H16*'UK - Covid-19 - Weekly reg'!H$13</f>
        <v>0</v>
      </c>
      <c r="I38" s="109">
        <f>I16*'UK - Covid-19 - Weekly reg'!I$13</f>
        <v>0</v>
      </c>
      <c r="J38" s="109">
        <f>J16*'UK - Covid-19 - Weekly reg'!J$13</f>
        <v>0</v>
      </c>
      <c r="K38" s="109">
        <f>K16*'UK - Covid-19 - Weekly reg'!K$13</f>
        <v>0</v>
      </c>
      <c r="L38" s="109">
        <f>L16*'UK - Covid-19 - Weekly reg'!L$13</f>
        <v>0</v>
      </c>
      <c r="M38" s="109">
        <f>M16*'UK - Covid-19 - Weekly reg'!M$13</f>
        <v>0</v>
      </c>
      <c r="N38" s="109">
        <f>N16*'UK - Covid-19 - Weekly reg'!N$13</f>
        <v>0</v>
      </c>
      <c r="O38" s="109">
        <f>O16*'UK - Covid-19 - Weekly reg'!O$13</f>
        <v>0</v>
      </c>
      <c r="P38" s="109">
        <f>P16*'UK - Covid-19 - Weekly reg'!P$13</f>
        <v>2.8839491916859119</v>
      </c>
      <c r="Q38" s="109">
        <f>Q16*'UK - Covid-19 - Weekly reg'!Q$13</f>
        <v>2.8529743672416572</v>
      </c>
      <c r="R38" s="109">
        <f>R16*'UK - Covid-19 - Weekly reg'!R$13</f>
        <v>0.95322506861848122</v>
      </c>
      <c r="S38" s="109">
        <f>S16*'UK - Covid-19 - Weekly reg'!S$13</f>
        <v>0</v>
      </c>
      <c r="T38" s="109">
        <f>T16*'UK - Covid-19 - Weekly reg'!T$13</f>
        <v>0.95339193896168517</v>
      </c>
      <c r="U38" s="109">
        <f>U16*'UK - Covid-19 - Weekly reg'!U$13</f>
        <v>0</v>
      </c>
      <c r="V38" s="109">
        <f>V16*'UK - Covid-19 - Weekly reg'!V$13</f>
        <v>0.95268138801261826</v>
      </c>
      <c r="W38" s="109">
        <f>W16*'UK - Covid-19 - Weekly reg'!W$13</f>
        <v>0</v>
      </c>
      <c r="X38" s="109">
        <f>X16*'UK - Covid-19 - Weekly reg'!X$13</f>
        <v>0</v>
      </c>
      <c r="Y38" s="109">
        <f>Y16*'UK - Covid-19 - Weekly reg'!Y$13</f>
        <v>0</v>
      </c>
      <c r="Z38" s="109">
        <f>Z16*'UK - Covid-19 - Weekly reg'!Z$13</f>
        <v>0</v>
      </c>
      <c r="AA38" s="109">
        <f>AA16*'UK - Covid-19 - Weekly reg'!AA$13</f>
        <v>0</v>
      </c>
      <c r="AB38" s="109">
        <f>AB16*'UK - Covid-19 - Weekly reg'!AB$13</f>
        <v>0</v>
      </c>
      <c r="AC38" s="109">
        <f>AC16*'UK - Covid-19 - Weekly reg'!AC$13</f>
        <v>0</v>
      </c>
      <c r="AD38" s="109">
        <f>AD16*'UK - Covid-19 - Weekly reg'!AD$13</f>
        <v>0</v>
      </c>
      <c r="AE38" s="109">
        <f>AE16*'UK - Covid-19 - Weekly reg'!AE$13</f>
        <v>0</v>
      </c>
      <c r="AF38" s="109">
        <f>AF16*'UK - Covid-19 - Weekly reg'!AF$13</f>
        <v>0</v>
      </c>
      <c r="AG38" s="109">
        <f>AG16*'UK - Covid-19 - Weekly reg'!AG$13</f>
        <v>0</v>
      </c>
      <c r="AH38" s="109">
        <f>AH16*'UK - Covid-19 - Weekly reg'!AH$13</f>
        <v>0</v>
      </c>
      <c r="AI38" s="109">
        <f>AI16*'UK - Covid-19 - Weekly reg'!AI$13</f>
        <v>0</v>
      </c>
      <c r="AJ38" s="109">
        <f>AJ16*'UK - Covid-19 - Weekly reg'!AJ$13</f>
        <v>0</v>
      </c>
      <c r="AK38" s="109">
        <f>AK16*'UK - Covid-19 - Weekly reg'!AK$13</f>
        <v>0</v>
      </c>
      <c r="AL38" s="109">
        <f>AL16*'UK - Covid-19 - Weekly reg'!AL$13</f>
        <v>0</v>
      </c>
      <c r="AM38" s="109">
        <f>AM16*'UK - Covid-19 - Weekly reg'!AM$13</f>
        <v>0</v>
      </c>
      <c r="AN38" s="109">
        <f>AN16*'UK - Covid-19 - Weekly reg'!AN$13</f>
        <v>0</v>
      </c>
      <c r="AO38" s="109">
        <f>AO16*'UK - Covid-19 - Weekly reg'!AO$13</f>
        <v>0</v>
      </c>
      <c r="AP38" s="109">
        <f>AP16*'UK - Covid-19 - Weekly reg'!AP$13</f>
        <v>0</v>
      </c>
      <c r="AQ38" s="109">
        <f>AQ16*'UK - Covid-19 - Weekly reg'!AQ$13</f>
        <v>0</v>
      </c>
      <c r="AR38" s="109">
        <f>AR16*'UK - Covid-19 - Weekly reg'!AR$13</f>
        <v>0</v>
      </c>
      <c r="AS38" s="109">
        <f>AS16*'UK - Covid-19 - Weekly reg'!AS$13</f>
        <v>0</v>
      </c>
      <c r="AT38" s="109">
        <f>AT16*'UK - Covid-19 - Weekly reg'!AT$13</f>
        <v>0</v>
      </c>
      <c r="AU38" s="109">
        <f>AU16*'UK - Covid-19 - Weekly reg'!AU$13</f>
        <v>0</v>
      </c>
      <c r="AV38" s="109">
        <f>AV16*'UK - Covid-19 - Weekly reg'!AV$13</f>
        <v>0</v>
      </c>
      <c r="AW38" s="109">
        <f>AW16*'UK - Covid-19 - Weekly reg'!AW$13</f>
        <v>0</v>
      </c>
      <c r="AX38" s="109">
        <f>AX16*'UK - Covid-19 - Weekly reg'!AX$13</f>
        <v>0.92824226464779458</v>
      </c>
      <c r="AY38" s="115"/>
      <c r="AZ38" s="115"/>
      <c r="BA38" s="115"/>
      <c r="BB38" s="115"/>
      <c r="BC38" s="115"/>
      <c r="BD38" s="115"/>
      <c r="BE38" s="115"/>
      <c r="BF38" s="115"/>
      <c r="BG38" s="115"/>
      <c r="BH38" s="115"/>
      <c r="BI38" s="115"/>
      <c r="BJ38" s="115"/>
      <c r="BK38" s="115"/>
      <c r="BL38" s="115"/>
      <c r="BM38" s="115"/>
      <c r="BN38" s="115"/>
      <c r="BO38" s="115"/>
      <c r="BP38" s="115"/>
      <c r="BQ38" s="115"/>
      <c r="BR38" s="115"/>
      <c r="BS38" s="115"/>
      <c r="BT38" s="115"/>
      <c r="BU38" s="115"/>
      <c r="BV38" s="115"/>
      <c r="BW38" s="115"/>
      <c r="BX38" s="115"/>
      <c r="BY38" s="115"/>
      <c r="BZ38" s="115"/>
      <c r="CA38" s="115"/>
      <c r="CB38" s="115"/>
      <c r="CC38" s="115"/>
      <c r="CD38" s="115"/>
      <c r="CE38" s="115"/>
    </row>
    <row r="39" spans="2:83" s="112" customFormat="1" ht="13.5" customHeight="1" x14ac:dyDescent="0.2">
      <c r="B39" s="119" t="s">
        <v>3</v>
      </c>
      <c r="C39" s="109">
        <f>C17*'UK - Covid-19 - Weekly reg'!C$13</f>
        <v>0</v>
      </c>
      <c r="D39" s="109">
        <f>D17*'UK - Covid-19 - Weekly reg'!D$13</f>
        <v>0</v>
      </c>
      <c r="E39" s="109">
        <f>E17*'UK - Covid-19 - Weekly reg'!E$13</f>
        <v>0</v>
      </c>
      <c r="F39" s="109">
        <f>F17*'UK - Covid-19 - Weekly reg'!F$13</f>
        <v>0</v>
      </c>
      <c r="G39" s="109">
        <f>G17*'UK - Covid-19 - Weekly reg'!G$13</f>
        <v>0</v>
      </c>
      <c r="H39" s="109">
        <f>H17*'UK - Covid-19 - Weekly reg'!H$13</f>
        <v>0</v>
      </c>
      <c r="I39" s="109">
        <f>I17*'UK - Covid-19 - Weekly reg'!I$13</f>
        <v>0</v>
      </c>
      <c r="J39" s="109">
        <f>J17*'UK - Covid-19 - Weekly reg'!J$13</f>
        <v>0</v>
      </c>
      <c r="K39" s="109">
        <f>K17*'UK - Covid-19 - Weekly reg'!K$13</f>
        <v>0</v>
      </c>
      <c r="L39" s="109">
        <f>L17*'UK - Covid-19 - Weekly reg'!L$13</f>
        <v>0</v>
      </c>
      <c r="M39" s="109">
        <f>M17*'UK - Covid-19 - Weekly reg'!M$13</f>
        <v>0</v>
      </c>
      <c r="N39" s="109">
        <f>N17*'UK - Covid-19 - Weekly reg'!N$13</f>
        <v>0</v>
      </c>
      <c r="O39" s="109">
        <f>O17*'UK - Covid-19 - Weekly reg'!O$13</f>
        <v>0</v>
      </c>
      <c r="P39" s="109">
        <f>P17*'UK - Covid-19 - Weekly reg'!P$13</f>
        <v>2.8839491916859119</v>
      </c>
      <c r="Q39" s="109">
        <f>Q17*'UK - Covid-19 - Weekly reg'!Q$13</f>
        <v>4.7549572787360956</v>
      </c>
      <c r="R39" s="109">
        <f>R17*'UK - Covid-19 - Weekly reg'!R$13</f>
        <v>2.8596752058554435</v>
      </c>
      <c r="S39" s="109">
        <f>S17*'UK - Covid-19 - Weekly reg'!S$13</f>
        <v>3.799002311716754</v>
      </c>
      <c r="T39" s="109">
        <f>T17*'UK - Covid-19 - Weekly reg'!T$13</f>
        <v>1.9067838779233703</v>
      </c>
      <c r="U39" s="109">
        <f>U17*'UK - Covid-19 - Weekly reg'!U$13</f>
        <v>2.8388082505729564</v>
      </c>
      <c r="V39" s="109">
        <f>V17*'UK - Covid-19 - Weekly reg'!V$13</f>
        <v>0.95268138801261826</v>
      </c>
      <c r="W39" s="109">
        <f>W17*'UK - Covid-19 - Weekly reg'!W$13</f>
        <v>0.94824256469679413</v>
      </c>
      <c r="X39" s="109">
        <f>X17*'UK - Covid-19 - Weekly reg'!X$13</f>
        <v>0.94230769230769229</v>
      </c>
      <c r="Y39" s="109">
        <f>Y17*'UK - Covid-19 - Weekly reg'!Y$13</f>
        <v>0</v>
      </c>
      <c r="Z39" s="109">
        <f>Z17*'UK - Covid-19 - Weekly reg'!Z$13</f>
        <v>0</v>
      </c>
      <c r="AA39" s="109">
        <f>AA17*'UK - Covid-19 - Weekly reg'!AA$13</f>
        <v>0.95019157088122608</v>
      </c>
      <c r="AB39" s="109">
        <f>AB17*'UK - Covid-19 - Weekly reg'!AB$13</f>
        <v>0</v>
      </c>
      <c r="AC39" s="109">
        <f>AC17*'UK - Covid-19 - Weekly reg'!AC$13</f>
        <v>0</v>
      </c>
      <c r="AD39" s="109">
        <f>AD17*'UK - Covid-19 - Weekly reg'!AD$13</f>
        <v>0.93989071038251371</v>
      </c>
      <c r="AE39" s="109">
        <f>AE17*'UK - Covid-19 - Weekly reg'!AE$13</f>
        <v>0</v>
      </c>
      <c r="AF39" s="109">
        <f>AF17*'UK - Covid-19 - Weekly reg'!AF$13</f>
        <v>0</v>
      </c>
      <c r="AG39" s="109">
        <f>AG17*'UK - Covid-19 - Weekly reg'!AG$13</f>
        <v>0</v>
      </c>
      <c r="AH39" s="109">
        <f>AH17*'UK - Covid-19 - Weekly reg'!AH$13</f>
        <v>0</v>
      </c>
      <c r="AI39" s="109">
        <f>AI17*'UK - Covid-19 - Weekly reg'!AI$13</f>
        <v>0</v>
      </c>
      <c r="AJ39" s="109">
        <f>AJ17*'UK - Covid-19 - Weekly reg'!AJ$13</f>
        <v>0</v>
      </c>
      <c r="AK39" s="109">
        <f>AK17*'UK - Covid-19 - Weekly reg'!AK$13</f>
        <v>0</v>
      </c>
      <c r="AL39" s="109">
        <f>AL17*'UK - Covid-19 - Weekly reg'!AL$13</f>
        <v>0</v>
      </c>
      <c r="AM39" s="109">
        <f>AM17*'UK - Covid-19 - Weekly reg'!AM$13</f>
        <v>0</v>
      </c>
      <c r="AN39" s="109">
        <f>AN17*'UK - Covid-19 - Weekly reg'!AN$13</f>
        <v>0</v>
      </c>
      <c r="AO39" s="109">
        <f>AO17*'UK - Covid-19 - Weekly reg'!AO$13</f>
        <v>0</v>
      </c>
      <c r="AP39" s="109">
        <f>AP17*'UK - Covid-19 - Weekly reg'!AP$13</f>
        <v>0</v>
      </c>
      <c r="AQ39" s="109">
        <f>AQ17*'UK - Covid-19 - Weekly reg'!AQ$13</f>
        <v>0</v>
      </c>
      <c r="AR39" s="109">
        <f>AR17*'UK - Covid-19 - Weekly reg'!AR$13</f>
        <v>0.92974588938714497</v>
      </c>
      <c r="AS39" s="109">
        <f>AS17*'UK - Covid-19 - Weekly reg'!AS$13</f>
        <v>0</v>
      </c>
      <c r="AT39" s="109">
        <f>AT17*'UK - Covid-19 - Weekly reg'!AT$13</f>
        <v>0</v>
      </c>
      <c r="AU39" s="109">
        <f>AU17*'UK - Covid-19 - Weekly reg'!AU$13</f>
        <v>0.91430046463603509</v>
      </c>
      <c r="AV39" s="109">
        <f>AV17*'UK - Covid-19 - Weekly reg'!AV$13</f>
        <v>1.8457792207792207</v>
      </c>
      <c r="AW39" s="109">
        <f>AW17*'UK - Covid-19 - Weekly reg'!AW$13</f>
        <v>0.91722345953971784</v>
      </c>
      <c r="AX39" s="109">
        <f>AX17*'UK - Covid-19 - Weekly reg'!AX$13</f>
        <v>1.8564845292955892</v>
      </c>
      <c r="AY39" s="115"/>
      <c r="AZ39" s="115"/>
      <c r="BA39" s="115"/>
      <c r="BB39" s="115"/>
      <c r="BC39" s="115"/>
      <c r="BD39" s="115"/>
      <c r="BE39" s="115"/>
      <c r="BF39" s="115"/>
      <c r="BG39" s="115"/>
      <c r="BH39" s="115"/>
      <c r="BI39" s="115"/>
      <c r="BJ39" s="115"/>
      <c r="BK39" s="115"/>
      <c r="BL39" s="115"/>
      <c r="BM39" s="115"/>
      <c r="BN39" s="115"/>
      <c r="BO39" s="115"/>
      <c r="BP39" s="115"/>
      <c r="BQ39" s="115"/>
      <c r="BR39" s="115"/>
      <c r="BS39" s="115"/>
      <c r="BT39" s="115"/>
      <c r="BU39" s="115"/>
      <c r="BV39" s="115"/>
      <c r="BW39" s="115"/>
      <c r="BX39" s="115"/>
      <c r="BY39" s="115"/>
      <c r="BZ39" s="115"/>
      <c r="CA39" s="115"/>
      <c r="CB39" s="115"/>
      <c r="CC39" s="115"/>
      <c r="CD39" s="115"/>
      <c r="CE39" s="115"/>
    </row>
    <row r="40" spans="2:83" s="112" customFormat="1" ht="13.5" customHeight="1" x14ac:dyDescent="0.2">
      <c r="B40" s="121" t="s">
        <v>4</v>
      </c>
      <c r="C40" s="109">
        <f>C18*'UK - Covid-19 - Weekly reg'!C$13</f>
        <v>0</v>
      </c>
      <c r="D40" s="109">
        <f>D18*'UK - Covid-19 - Weekly reg'!D$13</f>
        <v>0</v>
      </c>
      <c r="E40" s="109">
        <f>E18*'UK - Covid-19 - Weekly reg'!E$13</f>
        <v>0</v>
      </c>
      <c r="F40" s="109">
        <f>F18*'UK - Covid-19 - Weekly reg'!F$13</f>
        <v>0</v>
      </c>
      <c r="G40" s="109">
        <f>G18*'UK - Covid-19 - Weekly reg'!G$13</f>
        <v>0</v>
      </c>
      <c r="H40" s="109">
        <f>H18*'UK - Covid-19 - Weekly reg'!H$13</f>
        <v>0</v>
      </c>
      <c r="I40" s="109">
        <f>I18*'UK - Covid-19 - Weekly reg'!I$13</f>
        <v>0</v>
      </c>
      <c r="J40" s="109">
        <f>J18*'UK - Covid-19 - Weekly reg'!J$13</f>
        <v>0</v>
      </c>
      <c r="K40" s="109">
        <f>K18*'UK - Covid-19 - Weekly reg'!K$13</f>
        <v>0</v>
      </c>
      <c r="L40" s="109">
        <f>L18*'UK - Covid-19 - Weekly reg'!L$13</f>
        <v>0</v>
      </c>
      <c r="M40" s="109">
        <f>M18*'UK - Covid-19 - Weekly reg'!M$13</f>
        <v>0</v>
      </c>
      <c r="N40" s="109">
        <f>N18*'UK - Covid-19 - Weekly reg'!N$13</f>
        <v>0</v>
      </c>
      <c r="O40" s="109">
        <f>O18*'UK - Covid-19 - Weekly reg'!O$13</f>
        <v>0.96082089552238803</v>
      </c>
      <c r="P40" s="109">
        <f>P18*'UK - Covid-19 - Weekly reg'!P$13</f>
        <v>4.8065819861431871</v>
      </c>
      <c r="Q40" s="109">
        <f>Q18*'UK - Covid-19 - Weekly reg'!Q$13</f>
        <v>7.6079316459777528</v>
      </c>
      <c r="R40" s="109">
        <f>R18*'UK - Covid-19 - Weekly reg'!R$13</f>
        <v>7.6258005489478498</v>
      </c>
      <c r="S40" s="109">
        <f>S18*'UK - Covid-19 - Weekly reg'!S$13</f>
        <v>8.5477552013626958</v>
      </c>
      <c r="T40" s="109">
        <f>T18*'UK - Covid-19 - Weekly reg'!T$13</f>
        <v>1.9067838779233703</v>
      </c>
      <c r="U40" s="109">
        <f>U18*'UK - Covid-19 - Weekly reg'!U$13</f>
        <v>3.7850776674306088</v>
      </c>
      <c r="V40" s="109">
        <f>V18*'UK - Covid-19 - Weekly reg'!V$13</f>
        <v>5.7160883280757098</v>
      </c>
      <c r="W40" s="109">
        <f>W18*'UK - Covid-19 - Weekly reg'!W$13</f>
        <v>1.8964851293935883</v>
      </c>
      <c r="X40" s="109">
        <f>X18*'UK - Covid-19 - Weekly reg'!X$13</f>
        <v>0.94230769230769229</v>
      </c>
      <c r="Y40" s="109">
        <f>Y18*'UK - Covid-19 - Weekly reg'!Y$13</f>
        <v>0.93702770780856426</v>
      </c>
      <c r="Z40" s="109">
        <f>Z18*'UK - Covid-19 - Weekly reg'!Z$13</f>
        <v>0.94883303411131059</v>
      </c>
      <c r="AA40" s="109">
        <f>AA18*'UK - Covid-19 - Weekly reg'!AA$13</f>
        <v>0.95019157088122608</v>
      </c>
      <c r="AB40" s="109">
        <f>AB18*'UK - Covid-19 - Weekly reg'!AB$13</f>
        <v>0</v>
      </c>
      <c r="AC40" s="109">
        <f>AC18*'UK - Covid-19 - Weekly reg'!AC$13</f>
        <v>0</v>
      </c>
      <c r="AD40" s="109">
        <f>AD18*'UK - Covid-19 - Weekly reg'!AD$13</f>
        <v>0</v>
      </c>
      <c r="AE40" s="109">
        <f>AE18*'UK - Covid-19 - Weekly reg'!AE$13</f>
        <v>0</v>
      </c>
      <c r="AF40" s="109">
        <f>AF18*'UK - Covid-19 - Weekly reg'!AF$13</f>
        <v>0</v>
      </c>
      <c r="AG40" s="109">
        <f>AG18*'UK - Covid-19 - Weekly reg'!AG$13</f>
        <v>0</v>
      </c>
      <c r="AH40" s="109">
        <f>AH18*'UK - Covid-19 - Weekly reg'!AH$13</f>
        <v>0</v>
      </c>
      <c r="AI40" s="109">
        <f>AI18*'UK - Covid-19 - Weekly reg'!AI$13</f>
        <v>0</v>
      </c>
      <c r="AJ40" s="109">
        <f>AJ18*'UK - Covid-19 - Weekly reg'!AJ$13</f>
        <v>0</v>
      </c>
      <c r="AK40" s="109">
        <f>AK18*'UK - Covid-19 - Weekly reg'!AK$13</f>
        <v>0</v>
      </c>
      <c r="AL40" s="109">
        <f>AL18*'UK - Covid-19 - Weekly reg'!AL$13</f>
        <v>0</v>
      </c>
      <c r="AM40" s="109">
        <f>AM18*'UK - Covid-19 - Weekly reg'!AM$13</f>
        <v>0</v>
      </c>
      <c r="AN40" s="109">
        <f>AN18*'UK - Covid-19 - Weekly reg'!AN$13</f>
        <v>0</v>
      </c>
      <c r="AO40" s="109">
        <f>AO18*'UK - Covid-19 - Weekly reg'!AO$13</f>
        <v>0</v>
      </c>
      <c r="AP40" s="109">
        <f>AP18*'UK - Covid-19 - Weekly reg'!AP$13</f>
        <v>0</v>
      </c>
      <c r="AQ40" s="109">
        <f>AQ18*'UK - Covid-19 - Weekly reg'!AQ$13</f>
        <v>0.91552511415525117</v>
      </c>
      <c r="AR40" s="109">
        <f>AR18*'UK - Covid-19 - Weekly reg'!AR$13</f>
        <v>0</v>
      </c>
      <c r="AS40" s="109">
        <f>AS18*'UK - Covid-19 - Weekly reg'!AS$13</f>
        <v>0</v>
      </c>
      <c r="AT40" s="109">
        <f>AT18*'UK - Covid-19 - Weekly reg'!AT$13</f>
        <v>0.91225525743292246</v>
      </c>
      <c r="AU40" s="109">
        <f>AU18*'UK - Covid-19 - Weekly reg'!AU$13</f>
        <v>2.7429013939081051</v>
      </c>
      <c r="AV40" s="109">
        <f>AV18*'UK - Covid-19 - Weekly reg'!AV$13</f>
        <v>0.92288961038961037</v>
      </c>
      <c r="AW40" s="109">
        <f>AW18*'UK - Covid-19 - Weekly reg'!AW$13</f>
        <v>0.91722345953971784</v>
      </c>
      <c r="AX40" s="109">
        <f>AX18*'UK - Covid-19 - Weekly reg'!AX$13</f>
        <v>0.92824226464779458</v>
      </c>
      <c r="AY40" s="115"/>
      <c r="AZ40" s="115"/>
      <c r="BA40" s="115"/>
      <c r="BB40" s="115"/>
      <c r="BC40" s="115"/>
      <c r="BD40" s="115"/>
      <c r="BE40" s="115"/>
      <c r="BF40" s="115"/>
      <c r="BG40" s="115"/>
      <c r="BH40" s="115"/>
      <c r="BI40" s="115"/>
      <c r="BJ40" s="115"/>
      <c r="BK40" s="115"/>
      <c r="BL40" s="115"/>
      <c r="BM40" s="115"/>
      <c r="BN40" s="115"/>
      <c r="BO40" s="115"/>
      <c r="BP40" s="115"/>
      <c r="BQ40" s="115"/>
      <c r="BR40" s="115"/>
      <c r="BS40" s="115"/>
      <c r="BT40" s="115"/>
      <c r="BU40" s="115"/>
      <c r="BV40" s="115"/>
      <c r="BW40" s="115"/>
      <c r="BX40" s="115"/>
      <c r="BY40" s="115"/>
      <c r="BZ40" s="115"/>
      <c r="CA40" s="115"/>
      <c r="CB40" s="115"/>
      <c r="CC40" s="115"/>
      <c r="CD40" s="115"/>
      <c r="CE40" s="115"/>
    </row>
    <row r="41" spans="2:83" s="112" customFormat="1" ht="13.5" customHeight="1" x14ac:dyDescent="0.2">
      <c r="B41" s="121" t="s">
        <v>5</v>
      </c>
      <c r="C41" s="109">
        <f>C19*'UK - Covid-19 - Weekly reg'!C$13</f>
        <v>0</v>
      </c>
      <c r="D41" s="109">
        <f>D19*'UK - Covid-19 - Weekly reg'!D$13</f>
        <v>0</v>
      </c>
      <c r="E41" s="109">
        <f>E19*'UK - Covid-19 - Weekly reg'!E$13</f>
        <v>0</v>
      </c>
      <c r="F41" s="109">
        <f>F19*'UK - Covid-19 - Weekly reg'!F$13</f>
        <v>0</v>
      </c>
      <c r="G41" s="109">
        <f>G19*'UK - Covid-19 - Weekly reg'!G$13</f>
        <v>0</v>
      </c>
      <c r="H41" s="109">
        <f>H19*'UK - Covid-19 - Weekly reg'!H$13</f>
        <v>0</v>
      </c>
      <c r="I41" s="109">
        <f>I19*'UK - Covid-19 - Weekly reg'!I$13</f>
        <v>0</v>
      </c>
      <c r="J41" s="109">
        <f>J19*'UK - Covid-19 - Weekly reg'!J$13</f>
        <v>0</v>
      </c>
      <c r="K41" s="109">
        <f>K19*'UK - Covid-19 - Weekly reg'!K$13</f>
        <v>0</v>
      </c>
      <c r="L41" s="109">
        <f>L19*'UK - Covid-19 - Weekly reg'!L$13</f>
        <v>0</v>
      </c>
      <c r="M41" s="109">
        <f>M19*'UK - Covid-19 - Weekly reg'!M$13</f>
        <v>0</v>
      </c>
      <c r="N41" s="109">
        <f>N19*'UK - Covid-19 - Weekly reg'!N$13</f>
        <v>0</v>
      </c>
      <c r="O41" s="109">
        <f>O19*'UK - Covid-19 - Weekly reg'!O$13</f>
        <v>3.8432835820895521</v>
      </c>
      <c r="P41" s="109">
        <f>P19*'UK - Covid-19 - Weekly reg'!P$13</f>
        <v>8.6518475750577366</v>
      </c>
      <c r="Q41" s="109">
        <f>Q19*'UK - Covid-19 - Weekly reg'!Q$13</f>
        <v>6.6569401902305341</v>
      </c>
      <c r="R41" s="109">
        <f>R19*'UK - Covid-19 - Weekly reg'!R$13</f>
        <v>12.391925892040256</v>
      </c>
      <c r="S41" s="109">
        <f>S19*'UK - Covid-19 - Weekly reg'!S$13</f>
        <v>18.995011558583769</v>
      </c>
      <c r="T41" s="109">
        <f>T19*'UK - Covid-19 - Weekly reg'!T$13</f>
        <v>5.720351633770111</v>
      </c>
      <c r="U41" s="109">
        <f>U19*'UK - Covid-19 - Weekly reg'!U$13</f>
        <v>7.5701553348612176</v>
      </c>
      <c r="V41" s="109">
        <f>V19*'UK - Covid-19 - Weekly reg'!V$13</f>
        <v>3.810725552050473</v>
      </c>
      <c r="W41" s="109">
        <f>W19*'UK - Covid-19 - Weekly reg'!W$13</f>
        <v>3.7929702587871765</v>
      </c>
      <c r="X41" s="109">
        <f>X19*'UK - Covid-19 - Weekly reg'!X$13</f>
        <v>0</v>
      </c>
      <c r="Y41" s="109">
        <f>Y19*'UK - Covid-19 - Weekly reg'!Y$13</f>
        <v>2.8110831234256928</v>
      </c>
      <c r="Z41" s="109">
        <f>Z19*'UK - Covid-19 - Weekly reg'!Z$13</f>
        <v>0</v>
      </c>
      <c r="AA41" s="109">
        <f>AA19*'UK - Covid-19 - Weekly reg'!AA$13</f>
        <v>0.95019157088122608</v>
      </c>
      <c r="AB41" s="109">
        <f>AB19*'UK - Covid-19 - Weekly reg'!AB$13</f>
        <v>0</v>
      </c>
      <c r="AC41" s="109">
        <f>AC19*'UK - Covid-19 - Weekly reg'!AC$13</f>
        <v>0.93421052631578949</v>
      </c>
      <c r="AD41" s="109">
        <f>AD19*'UK - Covid-19 - Weekly reg'!AD$13</f>
        <v>0</v>
      </c>
      <c r="AE41" s="109">
        <f>AE19*'UK - Covid-19 - Weekly reg'!AE$13</f>
        <v>0</v>
      </c>
      <c r="AF41" s="109">
        <f>AF19*'UK - Covid-19 - Weekly reg'!AF$13</f>
        <v>0.96759259259259256</v>
      </c>
      <c r="AG41" s="109">
        <f>AG19*'UK - Covid-19 - Weekly reg'!AG$13</f>
        <v>0</v>
      </c>
      <c r="AH41" s="109">
        <f>AH19*'UK - Covid-19 - Weekly reg'!AH$13</f>
        <v>0</v>
      </c>
      <c r="AI41" s="109">
        <f>AI19*'UK - Covid-19 - Weekly reg'!AI$13</f>
        <v>0.89928057553956831</v>
      </c>
      <c r="AJ41" s="109">
        <f>AJ19*'UK - Covid-19 - Weekly reg'!AJ$13</f>
        <v>0</v>
      </c>
      <c r="AK41" s="109">
        <f>AK19*'UK - Covid-19 - Weekly reg'!AK$13</f>
        <v>0</v>
      </c>
      <c r="AL41" s="109">
        <f>AL19*'UK - Covid-19 - Weekly reg'!AL$13</f>
        <v>0</v>
      </c>
      <c r="AM41" s="109">
        <f>AM19*'UK - Covid-19 - Weekly reg'!AM$13</f>
        <v>0.98979591836734693</v>
      </c>
      <c r="AN41" s="109">
        <f>AN19*'UK - Covid-19 - Weekly reg'!AN$13</f>
        <v>1.9280575539568345</v>
      </c>
      <c r="AO41" s="109">
        <f>AO19*'UK - Covid-19 - Weekly reg'!AO$13</f>
        <v>0</v>
      </c>
      <c r="AP41" s="109">
        <f>AP19*'UK - Covid-19 - Weekly reg'!AP$13</f>
        <v>0</v>
      </c>
      <c r="AQ41" s="109">
        <f>AQ19*'UK - Covid-19 - Weekly reg'!AQ$13</f>
        <v>1.8310502283105023</v>
      </c>
      <c r="AR41" s="109">
        <f>AR19*'UK - Covid-19 - Weekly reg'!AR$13</f>
        <v>1.8594917787742899</v>
      </c>
      <c r="AS41" s="109">
        <f>AS19*'UK - Covid-19 - Weekly reg'!AS$13</f>
        <v>2.8006134969325154</v>
      </c>
      <c r="AT41" s="109">
        <f>AT19*'UK - Covid-19 - Weekly reg'!AT$13</f>
        <v>0.91225525743292246</v>
      </c>
      <c r="AU41" s="109">
        <f>AU19*'UK - Covid-19 - Weekly reg'!AU$13</f>
        <v>0</v>
      </c>
      <c r="AV41" s="109">
        <f>AV19*'UK - Covid-19 - Weekly reg'!AV$13</f>
        <v>2.768668831168831</v>
      </c>
      <c r="AW41" s="109">
        <f>AW19*'UK - Covid-19 - Weekly reg'!AW$13</f>
        <v>2.7516703786191536</v>
      </c>
      <c r="AX41" s="109">
        <f>AX19*'UK - Covid-19 - Weekly reg'!AX$13</f>
        <v>5.5694535878867679</v>
      </c>
      <c r="AY41" s="115"/>
      <c r="AZ41" s="115"/>
      <c r="BA41" s="115"/>
      <c r="BB41" s="115"/>
      <c r="BC41" s="115"/>
      <c r="BD41" s="115"/>
      <c r="BE41" s="115"/>
      <c r="BF41" s="115"/>
      <c r="BG41" s="115"/>
      <c r="BH41" s="115"/>
      <c r="BI41" s="115"/>
      <c r="BJ41" s="115"/>
      <c r="BK41" s="115"/>
      <c r="BL41" s="115"/>
      <c r="BM41" s="115"/>
      <c r="BN41" s="115"/>
      <c r="BO41" s="115"/>
      <c r="BP41" s="115"/>
      <c r="BQ41" s="115"/>
      <c r="BR41" s="115"/>
      <c r="BS41" s="115"/>
      <c r="BT41" s="115"/>
      <c r="BU41" s="115"/>
      <c r="BV41" s="115"/>
      <c r="BW41" s="115"/>
      <c r="BX41" s="115"/>
      <c r="BY41" s="115"/>
      <c r="BZ41" s="115"/>
      <c r="CA41" s="115"/>
      <c r="CB41" s="115"/>
      <c r="CC41" s="115"/>
      <c r="CD41" s="115"/>
      <c r="CE41" s="115"/>
    </row>
    <row r="42" spans="2:83" s="112" customFormat="1" ht="13.5" customHeight="1" x14ac:dyDescent="0.2">
      <c r="B42" s="121" t="s">
        <v>6</v>
      </c>
      <c r="C42" s="109">
        <f>C20*'UK - Covid-19 - Weekly reg'!C$13</f>
        <v>0</v>
      </c>
      <c r="D42" s="109">
        <f>D20*'UK - Covid-19 - Weekly reg'!D$13</f>
        <v>0</v>
      </c>
      <c r="E42" s="109">
        <f>E20*'UK - Covid-19 - Weekly reg'!E$13</f>
        <v>0</v>
      </c>
      <c r="F42" s="109">
        <f>F20*'UK - Covid-19 - Weekly reg'!F$13</f>
        <v>0</v>
      </c>
      <c r="G42" s="109">
        <f>G20*'UK - Covid-19 - Weekly reg'!G$13</f>
        <v>0</v>
      </c>
      <c r="H42" s="109">
        <f>H20*'UK - Covid-19 - Weekly reg'!H$13</f>
        <v>0</v>
      </c>
      <c r="I42" s="109">
        <f>I20*'UK - Covid-19 - Weekly reg'!I$13</f>
        <v>0</v>
      </c>
      <c r="J42" s="109">
        <f>J20*'UK - Covid-19 - Weekly reg'!J$13</f>
        <v>0</v>
      </c>
      <c r="K42" s="109">
        <f>K20*'UK - Covid-19 - Weekly reg'!K$13</f>
        <v>0</v>
      </c>
      <c r="L42" s="109">
        <f>L20*'UK - Covid-19 - Weekly reg'!L$13</f>
        <v>0</v>
      </c>
      <c r="M42" s="109">
        <f>M20*'UK - Covid-19 - Weekly reg'!M$13</f>
        <v>0</v>
      </c>
      <c r="N42" s="109">
        <f>N20*'UK - Covid-19 - Weekly reg'!N$13</f>
        <v>0</v>
      </c>
      <c r="O42" s="109">
        <f>O20*'UK - Covid-19 - Weekly reg'!O$13</f>
        <v>2.8824626865671643</v>
      </c>
      <c r="P42" s="109">
        <f>P20*'UK - Covid-19 - Weekly reg'!P$13</f>
        <v>11.535796766743648</v>
      </c>
      <c r="Q42" s="109">
        <f>Q20*'UK - Covid-19 - Weekly reg'!Q$13</f>
        <v>18.068837659197165</v>
      </c>
      <c r="R42" s="109">
        <f>R20*'UK - Covid-19 - Weekly reg'!R$13</f>
        <v>25.737076852698994</v>
      </c>
      <c r="S42" s="109">
        <f>S20*'UK - Covid-19 - Weekly reg'!S$13</f>
        <v>16.145759824796205</v>
      </c>
      <c r="T42" s="109">
        <f>T20*'UK - Covid-19 - Weekly reg'!T$13</f>
        <v>17.161054901310333</v>
      </c>
      <c r="U42" s="109">
        <f>U20*'UK - Covid-19 - Weekly reg'!U$13</f>
        <v>6.6238859180035652</v>
      </c>
      <c r="V42" s="109">
        <f>V20*'UK - Covid-19 - Weekly reg'!V$13</f>
        <v>6.6687697160883275</v>
      </c>
      <c r="W42" s="109">
        <f>W20*'UK - Covid-19 - Weekly reg'!W$13</f>
        <v>3.7929702587871765</v>
      </c>
      <c r="X42" s="109">
        <f>X20*'UK - Covid-19 - Weekly reg'!X$13</f>
        <v>1.8846153846153846</v>
      </c>
      <c r="Y42" s="109">
        <f>Y20*'UK - Covid-19 - Weekly reg'!Y$13</f>
        <v>4.6851385390428213</v>
      </c>
      <c r="Z42" s="109">
        <f>Z20*'UK - Covid-19 - Weekly reg'!Z$13</f>
        <v>2.8464991023339317</v>
      </c>
      <c r="AA42" s="109">
        <f>AA20*'UK - Covid-19 - Weekly reg'!AA$13</f>
        <v>2.8505747126436782</v>
      </c>
      <c r="AB42" s="109">
        <f>AB20*'UK - Covid-19 - Weekly reg'!AB$13</f>
        <v>0</v>
      </c>
      <c r="AC42" s="109">
        <f>AC20*'UK - Covid-19 - Weekly reg'!AC$13</f>
        <v>0.93421052631578949</v>
      </c>
      <c r="AD42" s="109">
        <f>AD20*'UK - Covid-19 - Weekly reg'!AD$13</f>
        <v>0.93989071038251371</v>
      </c>
      <c r="AE42" s="109">
        <f>AE20*'UK - Covid-19 - Weekly reg'!AE$13</f>
        <v>0.96271186440677969</v>
      </c>
      <c r="AF42" s="109">
        <f>AF20*'UK - Covid-19 - Weekly reg'!AF$13</f>
        <v>0</v>
      </c>
      <c r="AG42" s="109">
        <f>AG20*'UK - Covid-19 - Weekly reg'!AG$13</f>
        <v>0.94818652849740936</v>
      </c>
      <c r="AH42" s="109">
        <f>AH20*'UK - Covid-19 - Weekly reg'!AH$13</f>
        <v>0</v>
      </c>
      <c r="AI42" s="109">
        <f>AI20*'UK - Covid-19 - Weekly reg'!AI$13</f>
        <v>0</v>
      </c>
      <c r="AJ42" s="109">
        <f>AJ20*'UK - Covid-19 - Weekly reg'!AJ$13</f>
        <v>0</v>
      </c>
      <c r="AK42" s="109">
        <f>AK20*'UK - Covid-19 - Weekly reg'!AK$13</f>
        <v>1.94</v>
      </c>
      <c r="AL42" s="109">
        <f>AL20*'UK - Covid-19 - Weekly reg'!AL$13</f>
        <v>0</v>
      </c>
      <c r="AM42" s="109">
        <f>AM20*'UK - Covid-19 - Weekly reg'!AM$13</f>
        <v>1.9795918367346939</v>
      </c>
      <c r="AN42" s="109">
        <f>AN20*'UK - Covid-19 - Weekly reg'!AN$13</f>
        <v>0.96402877697841727</v>
      </c>
      <c r="AO42" s="109">
        <f>AO20*'UK - Covid-19 - Weekly reg'!AO$13</f>
        <v>0.94418604651162785</v>
      </c>
      <c r="AP42" s="109">
        <f>AP20*'UK - Covid-19 - Weekly reg'!AP$13</f>
        <v>0.92211838006230529</v>
      </c>
      <c r="AQ42" s="109">
        <f>AQ20*'UK - Covid-19 - Weekly reg'!AQ$13</f>
        <v>0</v>
      </c>
      <c r="AR42" s="109">
        <f>AR20*'UK - Covid-19 - Weekly reg'!AR$13</f>
        <v>0.92974588938714497</v>
      </c>
      <c r="AS42" s="109">
        <f>AS20*'UK - Covid-19 - Weekly reg'!AS$13</f>
        <v>2.8006134969325154</v>
      </c>
      <c r="AT42" s="109">
        <f>AT20*'UK - Covid-19 - Weekly reg'!AT$13</f>
        <v>3.6490210297316898</v>
      </c>
      <c r="AU42" s="109">
        <f>AU20*'UK - Covid-19 - Weekly reg'!AU$13</f>
        <v>0.91430046463603509</v>
      </c>
      <c r="AV42" s="109">
        <f>AV20*'UK - Covid-19 - Weekly reg'!AV$13</f>
        <v>2.768668831168831</v>
      </c>
      <c r="AW42" s="109">
        <f>AW20*'UK - Covid-19 - Weekly reg'!AW$13</f>
        <v>6.4205642167780246</v>
      </c>
      <c r="AX42" s="109">
        <f>AX20*'UK - Covid-19 - Weekly reg'!AX$13</f>
        <v>5.5694535878867679</v>
      </c>
      <c r="AY42" s="115"/>
      <c r="AZ42" s="115"/>
      <c r="BA42" s="115"/>
      <c r="BB42" s="115"/>
      <c r="BC42" s="115"/>
      <c r="BD42" s="115"/>
      <c r="BE42" s="115"/>
      <c r="BF42" s="115"/>
      <c r="BG42" s="115"/>
      <c r="BH42" s="115"/>
      <c r="BI42" s="115"/>
      <c r="BJ42" s="115"/>
      <c r="BK42" s="115"/>
      <c r="BL42" s="115"/>
      <c r="BM42" s="115"/>
      <c r="BN42" s="115"/>
      <c r="BO42" s="115"/>
      <c r="BP42" s="115"/>
      <c r="BQ42" s="115"/>
      <c r="BR42" s="115"/>
      <c r="BS42" s="115"/>
      <c r="BT42" s="115"/>
      <c r="BU42" s="115"/>
      <c r="BV42" s="115"/>
      <c r="BW42" s="115"/>
      <c r="BX42" s="115"/>
      <c r="BY42" s="115"/>
      <c r="BZ42" s="115"/>
      <c r="CA42" s="115"/>
      <c r="CB42" s="115"/>
      <c r="CC42" s="115"/>
      <c r="CD42" s="115"/>
      <c r="CE42" s="115"/>
    </row>
    <row r="43" spans="2:83" s="112" customFormat="1" ht="13.5" customHeight="1" x14ac:dyDescent="0.2">
      <c r="B43" s="121" t="s">
        <v>7</v>
      </c>
      <c r="C43" s="109">
        <f>C21*'UK - Covid-19 - Weekly reg'!C$13</f>
        <v>0</v>
      </c>
      <c r="D43" s="109">
        <f>D21*'UK - Covid-19 - Weekly reg'!D$13</f>
        <v>0</v>
      </c>
      <c r="E43" s="109">
        <f>E21*'UK - Covid-19 - Weekly reg'!E$13</f>
        <v>0</v>
      </c>
      <c r="F43" s="109">
        <f>F21*'UK - Covid-19 - Weekly reg'!F$13</f>
        <v>0</v>
      </c>
      <c r="G43" s="109">
        <f>G21*'UK - Covid-19 - Weekly reg'!G$13</f>
        <v>0</v>
      </c>
      <c r="H43" s="109">
        <f>H21*'UK - Covid-19 - Weekly reg'!H$13</f>
        <v>0</v>
      </c>
      <c r="I43" s="109">
        <f>I21*'UK - Covid-19 - Weekly reg'!I$13</f>
        <v>0</v>
      </c>
      <c r="J43" s="109">
        <f>J21*'UK - Covid-19 - Weekly reg'!J$13</f>
        <v>0</v>
      </c>
      <c r="K43" s="109">
        <f>K21*'UK - Covid-19 - Weekly reg'!K$13</f>
        <v>0</v>
      </c>
      <c r="L43" s="109">
        <f>L21*'UK - Covid-19 - Weekly reg'!L$13</f>
        <v>0</v>
      </c>
      <c r="M43" s="109">
        <f>M21*'UK - Covid-19 - Weekly reg'!M$13</f>
        <v>0</v>
      </c>
      <c r="N43" s="109">
        <f>N21*'UK - Covid-19 - Weekly reg'!N$13</f>
        <v>0.98039215686274506</v>
      </c>
      <c r="O43" s="109">
        <f>O21*'UK - Covid-19 - Weekly reg'!O$13</f>
        <v>0</v>
      </c>
      <c r="P43" s="109">
        <f>P21*'UK - Covid-19 - Weekly reg'!P$13</f>
        <v>10.574480369515012</v>
      </c>
      <c r="Q43" s="109">
        <f>Q21*'UK - Covid-19 - Weekly reg'!Q$13</f>
        <v>30.431726583911011</v>
      </c>
      <c r="R43" s="109">
        <f>R21*'UK - Covid-19 - Weekly reg'!R$13</f>
        <v>46.708028362305576</v>
      </c>
      <c r="S43" s="109">
        <f>S21*'UK - Covid-19 - Weekly reg'!S$13</f>
        <v>50.336780630246992</v>
      </c>
      <c r="T43" s="109">
        <f>T21*'UK - Covid-19 - Weekly reg'!T$13</f>
        <v>21.928014596118757</v>
      </c>
      <c r="U43" s="109">
        <f>U21*'UK - Covid-19 - Weekly reg'!U$13</f>
        <v>17.032849503437738</v>
      </c>
      <c r="V43" s="109">
        <f>V21*'UK - Covid-19 - Weekly reg'!V$13</f>
        <v>13.337539432176655</v>
      </c>
      <c r="W43" s="109">
        <f>W21*'UK - Covid-19 - Weekly reg'!W$13</f>
        <v>18.016608729239088</v>
      </c>
      <c r="X43" s="109">
        <f>X21*'UK - Covid-19 - Weekly reg'!X$13</f>
        <v>1.8846153846153846</v>
      </c>
      <c r="Y43" s="109">
        <f>Y21*'UK - Covid-19 - Weekly reg'!Y$13</f>
        <v>5.6221662468513856</v>
      </c>
      <c r="Z43" s="109">
        <f>Z21*'UK - Covid-19 - Weekly reg'!Z$13</f>
        <v>4.7441651705565526</v>
      </c>
      <c r="AA43" s="109">
        <f>AA21*'UK - Covid-19 - Weekly reg'!AA$13</f>
        <v>5.7011494252873565</v>
      </c>
      <c r="AB43" s="109">
        <f>AB21*'UK - Covid-19 - Weekly reg'!AB$13</f>
        <v>2.8509933774834435</v>
      </c>
      <c r="AC43" s="109">
        <f>AC21*'UK - Covid-19 - Weekly reg'!AC$13</f>
        <v>3.736842105263158</v>
      </c>
      <c r="AD43" s="109">
        <f>AD21*'UK - Covid-19 - Weekly reg'!AD$13</f>
        <v>1.8797814207650274</v>
      </c>
      <c r="AE43" s="109">
        <f>AE21*'UK - Covid-19 - Weekly reg'!AE$13</f>
        <v>1.9254237288135594</v>
      </c>
      <c r="AF43" s="109">
        <f>AF21*'UK - Covid-19 - Weekly reg'!AF$13</f>
        <v>1.9351851851851851</v>
      </c>
      <c r="AG43" s="109">
        <f>AG21*'UK - Covid-19 - Weekly reg'!AG$13</f>
        <v>0.94818652849740936</v>
      </c>
      <c r="AH43" s="109">
        <f>AH21*'UK - Covid-19 - Weekly reg'!AH$13</f>
        <v>0.84210526315789469</v>
      </c>
      <c r="AI43" s="109">
        <f>AI21*'UK - Covid-19 - Weekly reg'!AI$13</f>
        <v>0.89928057553956831</v>
      </c>
      <c r="AJ43" s="109">
        <f>AJ21*'UK - Covid-19 - Weekly reg'!AJ$13</f>
        <v>0.91970802919708028</v>
      </c>
      <c r="AK43" s="109">
        <f>AK21*'UK - Covid-19 - Weekly reg'!AK$13</f>
        <v>1.94</v>
      </c>
      <c r="AL43" s="109">
        <f>AL21*'UK - Covid-19 - Weekly reg'!AL$13</f>
        <v>0</v>
      </c>
      <c r="AM43" s="109">
        <f>AM21*'UK - Covid-19 - Weekly reg'!AM$13</f>
        <v>0.98979591836734693</v>
      </c>
      <c r="AN43" s="109">
        <f>AN21*'UK - Covid-19 - Weekly reg'!AN$13</f>
        <v>0.96402877697841727</v>
      </c>
      <c r="AO43" s="109">
        <f>AO21*'UK - Covid-19 - Weekly reg'!AO$13</f>
        <v>1.8883720930232557</v>
      </c>
      <c r="AP43" s="109">
        <f>AP21*'UK - Covid-19 - Weekly reg'!AP$13</f>
        <v>1.8442367601246106</v>
      </c>
      <c r="AQ43" s="109">
        <f>AQ21*'UK - Covid-19 - Weekly reg'!AQ$13</f>
        <v>1.8310502283105023</v>
      </c>
      <c r="AR43" s="109">
        <f>AR21*'UK - Covid-19 - Weekly reg'!AR$13</f>
        <v>4.6487294469357252</v>
      </c>
      <c r="AS43" s="109">
        <f>AS21*'UK - Covid-19 - Weekly reg'!AS$13</f>
        <v>2.8006134969325154</v>
      </c>
      <c r="AT43" s="109">
        <f>AT21*'UK - Covid-19 - Weekly reg'!AT$13</f>
        <v>5.4735315445975345</v>
      </c>
      <c r="AU43" s="109">
        <f>AU21*'UK - Covid-19 - Weekly reg'!AU$13</f>
        <v>4.5715023231801757</v>
      </c>
      <c r="AV43" s="109">
        <f>AV21*'UK - Covid-19 - Weekly reg'!AV$13</f>
        <v>11.074675324675324</v>
      </c>
      <c r="AW43" s="109">
        <f>AW21*'UK - Covid-19 - Weekly reg'!AW$13</f>
        <v>7.3377876763177428</v>
      </c>
      <c r="AX43" s="109">
        <f>AX21*'UK - Covid-19 - Weekly reg'!AX$13</f>
        <v>6.4976958525345623</v>
      </c>
      <c r="AY43" s="115"/>
      <c r="AZ43" s="115"/>
      <c r="BA43" s="115"/>
      <c r="BB43" s="115"/>
      <c r="BC43" s="115"/>
      <c r="BD43" s="115"/>
      <c r="BE43" s="115"/>
      <c r="BF43" s="115"/>
      <c r="BG43" s="115"/>
      <c r="BH43" s="115"/>
      <c r="BI43" s="115"/>
      <c r="BJ43" s="115"/>
      <c r="BK43" s="115"/>
      <c r="BL43" s="115"/>
      <c r="BM43" s="115"/>
      <c r="BN43" s="115"/>
      <c r="BO43" s="115"/>
      <c r="BP43" s="115"/>
      <c r="BQ43" s="115"/>
      <c r="BR43" s="115"/>
      <c r="BS43" s="115"/>
      <c r="BT43" s="115"/>
      <c r="BU43" s="115"/>
      <c r="BV43" s="115"/>
      <c r="BW43" s="115"/>
      <c r="BX43" s="115"/>
      <c r="BY43" s="115"/>
      <c r="BZ43" s="115"/>
      <c r="CA43" s="115"/>
      <c r="CB43" s="115"/>
      <c r="CC43" s="115"/>
      <c r="CD43" s="115"/>
      <c r="CE43" s="115"/>
    </row>
    <row r="44" spans="2:83" s="112" customFormat="1" ht="13.5" customHeight="1" x14ac:dyDescent="0.2">
      <c r="B44" s="121" t="s">
        <v>8</v>
      </c>
      <c r="C44" s="109">
        <f>C22*'UK - Covid-19 - Weekly reg'!C$13</f>
        <v>0</v>
      </c>
      <c r="D44" s="109">
        <f>D22*'UK - Covid-19 - Weekly reg'!D$13</f>
        <v>0</v>
      </c>
      <c r="E44" s="109">
        <f>E22*'UK - Covid-19 - Weekly reg'!E$13</f>
        <v>0</v>
      </c>
      <c r="F44" s="109">
        <f>F22*'UK - Covid-19 - Weekly reg'!F$13</f>
        <v>0</v>
      </c>
      <c r="G44" s="109">
        <f>G22*'UK - Covid-19 - Weekly reg'!G$13</f>
        <v>0</v>
      </c>
      <c r="H44" s="109">
        <f>H22*'UK - Covid-19 - Weekly reg'!H$13</f>
        <v>0</v>
      </c>
      <c r="I44" s="109">
        <f>I22*'UK - Covid-19 - Weekly reg'!I$13</f>
        <v>0</v>
      </c>
      <c r="J44" s="109">
        <f>J22*'UK - Covid-19 - Weekly reg'!J$13</f>
        <v>0</v>
      </c>
      <c r="K44" s="109">
        <f>K22*'UK - Covid-19 - Weekly reg'!K$13</f>
        <v>0</v>
      </c>
      <c r="L44" s="109">
        <f>L22*'UK - Covid-19 - Weekly reg'!L$13</f>
        <v>0</v>
      </c>
      <c r="M44" s="109">
        <f>M22*'UK - Covid-19 - Weekly reg'!M$13</f>
        <v>0</v>
      </c>
      <c r="N44" s="109">
        <f>N22*'UK - Covid-19 - Weekly reg'!N$13</f>
        <v>0</v>
      </c>
      <c r="O44" s="109">
        <f>O22*'UK - Covid-19 - Weekly reg'!O$13</f>
        <v>7.6865671641791042</v>
      </c>
      <c r="P44" s="109">
        <f>P22*'UK - Covid-19 - Weekly reg'!P$13</f>
        <v>40.375288683602768</v>
      </c>
      <c r="Q44" s="109">
        <f>Q22*'UK - Covid-19 - Weekly reg'!Q$13</f>
        <v>71.32435918104143</v>
      </c>
      <c r="R44" s="109">
        <f>R22*'UK - Covid-19 - Weekly reg'!R$13</f>
        <v>72.445105215004574</v>
      </c>
      <c r="S44" s="109">
        <f>S22*'UK - Covid-19 - Weekly reg'!S$13</f>
        <v>77.879547390193451</v>
      </c>
      <c r="T44" s="109">
        <f>T22*'UK - Covid-19 - Weekly reg'!T$13</f>
        <v>53.38994858185437</v>
      </c>
      <c r="U44" s="109">
        <f>U22*'UK - Covid-19 - Weekly reg'!U$13</f>
        <v>24.603004838298958</v>
      </c>
      <c r="V44" s="109">
        <f>V22*'UK - Covid-19 - Weekly reg'!V$13</f>
        <v>23.817034700315457</v>
      </c>
      <c r="W44" s="109">
        <f>W22*'UK - Covid-19 - Weekly reg'!W$13</f>
        <v>18.016608729239088</v>
      </c>
      <c r="X44" s="109">
        <f>X22*'UK - Covid-19 - Weekly reg'!X$13</f>
        <v>10.365384615384615</v>
      </c>
      <c r="Y44" s="109">
        <f>Y22*'UK - Covid-19 - Weekly reg'!Y$13</f>
        <v>9.3702770780856426</v>
      </c>
      <c r="Z44" s="109">
        <f>Z22*'UK - Covid-19 - Weekly reg'!Z$13</f>
        <v>7.5906642728904847</v>
      </c>
      <c r="AA44" s="109">
        <f>AA22*'UK - Covid-19 - Weekly reg'!AA$13</f>
        <v>5.7011494252873565</v>
      </c>
      <c r="AB44" s="109">
        <f>AB22*'UK - Covid-19 - Weekly reg'!AB$13</f>
        <v>3.8013245033112582</v>
      </c>
      <c r="AC44" s="109">
        <f>AC22*'UK - Covid-19 - Weekly reg'!AC$13</f>
        <v>7.4736842105263159</v>
      </c>
      <c r="AD44" s="109">
        <f>AD22*'UK - Covid-19 - Weekly reg'!AD$13</f>
        <v>0.93989071038251371</v>
      </c>
      <c r="AE44" s="109">
        <f>AE22*'UK - Covid-19 - Weekly reg'!AE$13</f>
        <v>6.738983050847458</v>
      </c>
      <c r="AF44" s="109">
        <f>AF22*'UK - Covid-19 - Weekly reg'!AF$13</f>
        <v>1.9351851851851851</v>
      </c>
      <c r="AG44" s="109">
        <f>AG22*'UK - Covid-19 - Weekly reg'!AG$13</f>
        <v>3.7927461139896375</v>
      </c>
      <c r="AH44" s="109">
        <f>AH22*'UK - Covid-19 - Weekly reg'!AH$13</f>
        <v>0.84210526315789469</v>
      </c>
      <c r="AI44" s="109">
        <f>AI22*'UK - Covid-19 - Weekly reg'!AI$13</f>
        <v>1.7985611510791366</v>
      </c>
      <c r="AJ44" s="109">
        <f>AJ22*'UK - Covid-19 - Weekly reg'!AJ$13</f>
        <v>1.8394160583941606</v>
      </c>
      <c r="AK44" s="109">
        <f>AK22*'UK - Covid-19 - Weekly reg'!AK$13</f>
        <v>1.94</v>
      </c>
      <c r="AL44" s="109">
        <f>AL22*'UK - Covid-19 - Weekly reg'!AL$13</f>
        <v>0</v>
      </c>
      <c r="AM44" s="109">
        <f>AM22*'UK - Covid-19 - Weekly reg'!AM$13</f>
        <v>1.9795918367346939</v>
      </c>
      <c r="AN44" s="109">
        <f>AN22*'UK - Covid-19 - Weekly reg'!AN$13</f>
        <v>0.96402877697841727</v>
      </c>
      <c r="AO44" s="109">
        <f>AO22*'UK - Covid-19 - Weekly reg'!AO$13</f>
        <v>0.94418604651162785</v>
      </c>
      <c r="AP44" s="109">
        <f>AP22*'UK - Covid-19 - Weekly reg'!AP$13</f>
        <v>3.6884735202492211</v>
      </c>
      <c r="AQ44" s="109">
        <f>AQ22*'UK - Covid-19 - Weekly reg'!AQ$13</f>
        <v>4.5776255707762559</v>
      </c>
      <c r="AR44" s="109">
        <f>AR22*'UK - Covid-19 - Weekly reg'!AR$13</f>
        <v>2.789237668161435</v>
      </c>
      <c r="AS44" s="109">
        <f>AS22*'UK - Covid-19 - Weekly reg'!AS$13</f>
        <v>9.3353783231083849</v>
      </c>
      <c r="AT44" s="109">
        <f>AT22*'UK - Covid-19 - Weekly reg'!AT$13</f>
        <v>8.2102973168963018</v>
      </c>
      <c r="AU44" s="109">
        <f>AU22*'UK - Covid-19 - Weekly reg'!AU$13</f>
        <v>16.457408363448632</v>
      </c>
      <c r="AV44" s="109">
        <f>AV22*'UK - Covid-19 - Weekly reg'!AV$13</f>
        <v>14.766233766233766</v>
      </c>
      <c r="AW44" s="109">
        <f>AW22*'UK - Covid-19 - Weekly reg'!AW$13</f>
        <v>18.344469190794356</v>
      </c>
      <c r="AX44" s="109">
        <f>AX22*'UK - Covid-19 - Weekly reg'!AX$13</f>
        <v>20.421329822251479</v>
      </c>
      <c r="AY44" s="115"/>
      <c r="AZ44" s="115"/>
      <c r="BA44" s="115"/>
      <c r="BB44" s="115"/>
      <c r="BC44" s="115"/>
      <c r="BD44" s="115"/>
      <c r="BE44" s="115"/>
      <c r="BF44" s="115"/>
      <c r="BG44" s="115"/>
      <c r="BH44" s="115"/>
      <c r="BI44" s="115"/>
      <c r="BJ44" s="115"/>
      <c r="BK44" s="115"/>
      <c r="BL44" s="115"/>
      <c r="BM44" s="115"/>
      <c r="BN44" s="115"/>
      <c r="BO44" s="115"/>
      <c r="BP44" s="115"/>
      <c r="BQ44" s="115"/>
      <c r="BR44" s="115"/>
      <c r="BS44" s="115"/>
      <c r="BT44" s="115"/>
      <c r="BU44" s="115"/>
      <c r="BV44" s="115"/>
      <c r="BW44" s="115"/>
      <c r="BX44" s="115"/>
      <c r="BY44" s="115"/>
      <c r="BZ44" s="115"/>
      <c r="CA44" s="115"/>
      <c r="CB44" s="115"/>
      <c r="CC44" s="115"/>
      <c r="CD44" s="115"/>
      <c r="CE44" s="115"/>
    </row>
    <row r="45" spans="2:83" s="112" customFormat="1" ht="13.5" customHeight="1" x14ac:dyDescent="0.2">
      <c r="B45" s="121" t="s">
        <v>9</v>
      </c>
      <c r="C45" s="109">
        <f>C23*'UK - Covid-19 - Weekly reg'!C$13</f>
        <v>0</v>
      </c>
      <c r="D45" s="109">
        <f>D23*'UK - Covid-19 - Weekly reg'!D$13</f>
        <v>0</v>
      </c>
      <c r="E45" s="109">
        <f>E23*'UK - Covid-19 - Weekly reg'!E$13</f>
        <v>0</v>
      </c>
      <c r="F45" s="109">
        <f>F23*'UK - Covid-19 - Weekly reg'!F$13</f>
        <v>0</v>
      </c>
      <c r="G45" s="109">
        <f>G23*'UK - Covid-19 - Weekly reg'!G$13</f>
        <v>0</v>
      </c>
      <c r="H45" s="109">
        <f>H23*'UK - Covid-19 - Weekly reg'!H$13</f>
        <v>0</v>
      </c>
      <c r="I45" s="109">
        <f>I23*'UK - Covid-19 - Weekly reg'!I$13</f>
        <v>0</v>
      </c>
      <c r="J45" s="109">
        <f>J23*'UK - Covid-19 - Weekly reg'!J$13</f>
        <v>0</v>
      </c>
      <c r="K45" s="109">
        <f>K23*'UK - Covid-19 - Weekly reg'!K$13</f>
        <v>0</v>
      </c>
      <c r="L45" s="109">
        <f>L23*'UK - Covid-19 - Weekly reg'!L$13</f>
        <v>0</v>
      </c>
      <c r="M45" s="109">
        <f>M23*'UK - Covid-19 - Weekly reg'!M$13</f>
        <v>0</v>
      </c>
      <c r="N45" s="109">
        <f>N23*'UK - Covid-19 - Weekly reg'!N$13</f>
        <v>1.9607843137254901</v>
      </c>
      <c r="O45" s="109">
        <f>O23*'UK - Covid-19 - Weekly reg'!O$13</f>
        <v>8.6473880597014929</v>
      </c>
      <c r="P45" s="109">
        <f>P23*'UK - Covid-19 - Weekly reg'!P$13</f>
        <v>61.524249422632792</v>
      </c>
      <c r="Q45" s="109">
        <f>Q23*'UK - Covid-19 - Weekly reg'!Q$13</f>
        <v>119.8249234241496</v>
      </c>
      <c r="R45" s="109">
        <f>R23*'UK - Covid-19 - Weekly reg'!R$13</f>
        <v>181.11276303751143</v>
      </c>
      <c r="S45" s="109">
        <f>S23*'UK - Covid-19 - Weekly reg'!S$13</f>
        <v>132.01533033215719</v>
      </c>
      <c r="T45" s="109">
        <f>T23*'UK - Covid-19 - Weekly reg'!T$13</f>
        <v>89.618842262398402</v>
      </c>
      <c r="U45" s="109">
        <f>U23*'UK - Covid-19 - Weekly reg'!U$13</f>
        <v>55.829895594601481</v>
      </c>
      <c r="V45" s="109">
        <f>V23*'UK - Covid-19 - Weekly reg'!V$13</f>
        <v>37.154574132492115</v>
      </c>
      <c r="W45" s="109">
        <f>W23*'UK - Covid-19 - Weekly reg'!W$13</f>
        <v>29.395519505600618</v>
      </c>
      <c r="X45" s="109">
        <f>X23*'UK - Covid-19 - Weekly reg'!X$13</f>
        <v>16.96153846153846</v>
      </c>
      <c r="Y45" s="109">
        <f>Y23*'UK - Covid-19 - Weekly reg'!Y$13</f>
        <v>23.425692695214106</v>
      </c>
      <c r="Z45" s="109">
        <f>Z23*'UK - Covid-19 - Weekly reg'!Z$13</f>
        <v>15.181328545780969</v>
      </c>
      <c r="AA45" s="109">
        <f>AA23*'UK - Covid-19 - Weekly reg'!AA$13</f>
        <v>10.452107279693486</v>
      </c>
      <c r="AB45" s="109">
        <f>AB23*'UK - Covid-19 - Weekly reg'!AB$13</f>
        <v>11.403973509933774</v>
      </c>
      <c r="AC45" s="109">
        <f>AC23*'UK - Covid-19 - Weekly reg'!AC$13</f>
        <v>7.4736842105263159</v>
      </c>
      <c r="AD45" s="109">
        <f>AD23*'UK - Covid-19 - Weekly reg'!AD$13</f>
        <v>4.6994535519125682</v>
      </c>
      <c r="AE45" s="109">
        <f>AE23*'UK - Covid-19 - Weekly reg'!AE$13</f>
        <v>4.8135593220338988</v>
      </c>
      <c r="AF45" s="109">
        <f>AF23*'UK - Covid-19 - Weekly reg'!AF$13</f>
        <v>8.7083333333333321</v>
      </c>
      <c r="AG45" s="109">
        <f>AG23*'UK - Covid-19 - Weekly reg'!AG$13</f>
        <v>1.8963730569948187</v>
      </c>
      <c r="AH45" s="109">
        <f>AH23*'UK - Covid-19 - Weekly reg'!AH$13</f>
        <v>2.5263157894736841</v>
      </c>
      <c r="AI45" s="109">
        <f>AI23*'UK - Covid-19 - Weekly reg'!AI$13</f>
        <v>0</v>
      </c>
      <c r="AJ45" s="109">
        <f>AJ23*'UK - Covid-19 - Weekly reg'!AJ$13</f>
        <v>3.6788321167883211</v>
      </c>
      <c r="AK45" s="109">
        <f>AK23*'UK - Covid-19 - Weekly reg'!AK$13</f>
        <v>2.91</v>
      </c>
      <c r="AL45" s="109">
        <f>AL23*'UK - Covid-19 - Weekly reg'!AL$13</f>
        <v>3.7948717948717947</v>
      </c>
      <c r="AM45" s="109">
        <f>AM23*'UK - Covid-19 - Weekly reg'!AM$13</f>
        <v>0.98979591836734693</v>
      </c>
      <c r="AN45" s="109">
        <f>AN23*'UK - Covid-19 - Weekly reg'!AN$13</f>
        <v>1.9280575539568345</v>
      </c>
      <c r="AO45" s="109">
        <f>AO23*'UK - Covid-19 - Weekly reg'!AO$13</f>
        <v>6.6093023255813952</v>
      </c>
      <c r="AP45" s="109">
        <f>AP23*'UK - Covid-19 - Weekly reg'!AP$13</f>
        <v>1.8442367601246106</v>
      </c>
      <c r="AQ45" s="109">
        <f>AQ23*'UK - Covid-19 - Weekly reg'!AQ$13</f>
        <v>6.4086757990867582</v>
      </c>
      <c r="AR45" s="109">
        <f>AR23*'UK - Covid-19 - Weekly reg'!AR$13</f>
        <v>8.3677130044843047</v>
      </c>
      <c r="AS45" s="109">
        <f>AS23*'UK - Covid-19 - Weekly reg'!AS$13</f>
        <v>9.3353783231083849</v>
      </c>
      <c r="AT45" s="109">
        <f>AT23*'UK - Covid-19 - Weekly reg'!AT$13</f>
        <v>19.157360406091371</v>
      </c>
      <c r="AU45" s="109">
        <f>AU23*'UK - Covid-19 - Weekly reg'!AU$13</f>
        <v>28.343314403717088</v>
      </c>
      <c r="AV45" s="109">
        <f>AV23*'UK - Covid-19 - Weekly reg'!AV$13</f>
        <v>30.455357142857142</v>
      </c>
      <c r="AW45" s="109">
        <f>AW23*'UK - Covid-19 - Weekly reg'!AW$13</f>
        <v>31.185597624350407</v>
      </c>
      <c r="AX45" s="109">
        <f>AX23*'UK - Covid-19 - Weekly reg'!AX$13</f>
        <v>35.273206056616196</v>
      </c>
      <c r="AY45" s="115"/>
      <c r="AZ45" s="115"/>
      <c r="BA45" s="115"/>
      <c r="BB45" s="115"/>
      <c r="BC45" s="115"/>
      <c r="BD45" s="115"/>
      <c r="BE45" s="115"/>
      <c r="BF45" s="115"/>
      <c r="BG45" s="115"/>
      <c r="BH45" s="115"/>
      <c r="BI45" s="115"/>
      <c r="BJ45" s="115"/>
      <c r="BK45" s="115"/>
      <c r="BL45" s="115"/>
      <c r="BM45" s="115"/>
      <c r="BN45" s="115"/>
      <c r="BO45" s="115"/>
      <c r="BP45" s="115"/>
      <c r="BQ45" s="115"/>
      <c r="BR45" s="115"/>
      <c r="BS45" s="115"/>
      <c r="BT45" s="115"/>
      <c r="BU45" s="115"/>
      <c r="BV45" s="115"/>
      <c r="BW45" s="115"/>
      <c r="BX45" s="115"/>
      <c r="BY45" s="115"/>
      <c r="BZ45" s="115"/>
      <c r="CA45" s="115"/>
      <c r="CB45" s="115"/>
      <c r="CC45" s="115"/>
      <c r="CD45" s="115"/>
      <c r="CE45" s="115"/>
    </row>
    <row r="46" spans="2:83" s="112" customFormat="1" ht="13.5" customHeight="1" x14ac:dyDescent="0.2">
      <c r="B46" s="121" t="s">
        <v>10</v>
      </c>
      <c r="C46" s="109">
        <f>C24*'UK - Covid-19 - Weekly reg'!C$13</f>
        <v>0</v>
      </c>
      <c r="D46" s="109">
        <f>D24*'UK - Covid-19 - Weekly reg'!D$13</f>
        <v>0</v>
      </c>
      <c r="E46" s="109">
        <f>E24*'UK - Covid-19 - Weekly reg'!E$13</f>
        <v>0</v>
      </c>
      <c r="F46" s="109">
        <f>F24*'UK - Covid-19 - Weekly reg'!F$13</f>
        <v>0</v>
      </c>
      <c r="G46" s="109">
        <f>G24*'UK - Covid-19 - Weekly reg'!G$13</f>
        <v>0</v>
      </c>
      <c r="H46" s="109">
        <f>H24*'UK - Covid-19 - Weekly reg'!H$13</f>
        <v>0</v>
      </c>
      <c r="I46" s="109">
        <f>I24*'UK - Covid-19 - Weekly reg'!I$13</f>
        <v>0</v>
      </c>
      <c r="J46" s="109">
        <f>J24*'UK - Covid-19 - Weekly reg'!J$13</f>
        <v>0</v>
      </c>
      <c r="K46" s="109">
        <f>K24*'UK - Covid-19 - Weekly reg'!K$13</f>
        <v>0</v>
      </c>
      <c r="L46" s="109">
        <f>L24*'UK - Covid-19 - Weekly reg'!L$13</f>
        <v>0</v>
      </c>
      <c r="M46" s="109">
        <f>M24*'UK - Covid-19 - Weekly reg'!M$13</f>
        <v>0</v>
      </c>
      <c r="N46" s="109">
        <f>N24*'UK - Covid-19 - Weekly reg'!N$13</f>
        <v>1.9607843137254901</v>
      </c>
      <c r="O46" s="109">
        <f>O24*'UK - Covid-19 - Weekly reg'!O$13</f>
        <v>15.373134328358208</v>
      </c>
      <c r="P46" s="109">
        <f>P24*'UK - Covid-19 - Weekly reg'!P$13</f>
        <v>131.70034642032331</v>
      </c>
      <c r="Q46" s="109">
        <f>Q24*'UK - Covid-19 - Weekly reg'!Q$13</f>
        <v>197.80622279542158</v>
      </c>
      <c r="R46" s="109">
        <f>R24*'UK - Covid-19 - Weekly reg'!R$13</f>
        <v>273.57559469350412</v>
      </c>
      <c r="S46" s="109">
        <f>S24*'UK - Covid-19 - Weekly reg'!S$13</f>
        <v>227.94013870300523</v>
      </c>
      <c r="T46" s="109">
        <f>T24*'UK - Covid-19 - Weekly reg'!T$13</f>
        <v>156.35627798971638</v>
      </c>
      <c r="U46" s="109">
        <f>U24*'UK - Covid-19 - Weekly reg'!U$13</f>
        <v>91.788133435192265</v>
      </c>
      <c r="V46" s="109">
        <f>V24*'UK - Covid-19 - Weekly reg'!V$13</f>
        <v>76.214511041009459</v>
      </c>
      <c r="W46" s="109">
        <f>W24*'UK - Covid-19 - Weekly reg'!W$13</f>
        <v>58.791039011201235</v>
      </c>
      <c r="X46" s="109">
        <f>X24*'UK - Covid-19 - Weekly reg'!X$13</f>
        <v>38.634615384615387</v>
      </c>
      <c r="Y46" s="109">
        <f>Y24*'UK - Covid-19 - Weekly reg'!Y$13</f>
        <v>38.418136020151138</v>
      </c>
      <c r="Z46" s="109">
        <f>Z24*'UK - Covid-19 - Weekly reg'!Z$13</f>
        <v>25.618491921005386</v>
      </c>
      <c r="AA46" s="109">
        <f>AA24*'UK - Covid-19 - Weekly reg'!AA$13</f>
        <v>18.053639846743295</v>
      </c>
      <c r="AB46" s="109">
        <f>AB24*'UK - Covid-19 - Weekly reg'!AB$13</f>
        <v>11.403973509933774</v>
      </c>
      <c r="AC46" s="109">
        <f>AC24*'UK - Covid-19 - Weekly reg'!AC$13</f>
        <v>12.144736842105264</v>
      </c>
      <c r="AD46" s="109">
        <f>AD24*'UK - Covid-19 - Weekly reg'!AD$13</f>
        <v>7.5191256830601096</v>
      </c>
      <c r="AE46" s="109">
        <f>AE24*'UK - Covid-19 - Weekly reg'!AE$13</f>
        <v>6.738983050847458</v>
      </c>
      <c r="AF46" s="109">
        <f>AF24*'UK - Covid-19 - Weekly reg'!AF$13</f>
        <v>8.7083333333333321</v>
      </c>
      <c r="AG46" s="109">
        <f>AG24*'UK - Covid-19 - Weekly reg'!AG$13</f>
        <v>6.6373056994818658</v>
      </c>
      <c r="AH46" s="109">
        <f>AH24*'UK - Covid-19 - Weekly reg'!AH$13</f>
        <v>4.2105263157894735</v>
      </c>
      <c r="AI46" s="109">
        <f>AI24*'UK - Covid-19 - Weekly reg'!AI$13</f>
        <v>0.89928057553956831</v>
      </c>
      <c r="AJ46" s="109">
        <f>AJ24*'UK - Covid-19 - Weekly reg'!AJ$13</f>
        <v>6.437956204379562</v>
      </c>
      <c r="AK46" s="109">
        <f>AK24*'UK - Covid-19 - Weekly reg'!AK$13</f>
        <v>3.88</v>
      </c>
      <c r="AL46" s="109">
        <f>AL24*'UK - Covid-19 - Weekly reg'!AL$13</f>
        <v>2.8461538461538458</v>
      </c>
      <c r="AM46" s="109">
        <f>AM24*'UK - Covid-19 - Weekly reg'!AM$13</f>
        <v>0.98979591836734693</v>
      </c>
      <c r="AN46" s="109">
        <f>AN24*'UK - Covid-19 - Weekly reg'!AN$13</f>
        <v>2.8920863309352516</v>
      </c>
      <c r="AO46" s="109">
        <f>AO24*'UK - Covid-19 - Weekly reg'!AO$13</f>
        <v>6.6093023255813952</v>
      </c>
      <c r="AP46" s="109">
        <f>AP24*'UK - Covid-19 - Weekly reg'!AP$13</f>
        <v>9.2211838006230522</v>
      </c>
      <c r="AQ46" s="109">
        <f>AQ24*'UK - Covid-19 - Weekly reg'!AQ$13</f>
        <v>10.070776255707763</v>
      </c>
      <c r="AR46" s="109">
        <f>AR24*'UK - Covid-19 - Weekly reg'!AR$13</f>
        <v>11.15695067264574</v>
      </c>
      <c r="AS46" s="109">
        <f>AS24*'UK - Covid-19 - Weekly reg'!AS$13</f>
        <v>24.2719836400818</v>
      </c>
      <c r="AT46" s="109">
        <f>AT24*'UK - Covid-19 - Weekly reg'!AT$13</f>
        <v>28.279912980420598</v>
      </c>
      <c r="AU46" s="109">
        <f>AU24*'UK - Covid-19 - Weekly reg'!AU$13</f>
        <v>42.972121837893653</v>
      </c>
      <c r="AV46" s="109">
        <f>AV24*'UK - Covid-19 - Weekly reg'!AV$13</f>
        <v>56.296266233766232</v>
      </c>
      <c r="AW46" s="109">
        <f>AW24*'UK - Covid-19 - Weekly reg'!AW$13</f>
        <v>53.198960653303637</v>
      </c>
      <c r="AX46" s="109">
        <f>AX24*'UK - Covid-19 - Weekly reg'!AX$13</f>
        <v>70.546412113232392</v>
      </c>
      <c r="AY46" s="115"/>
      <c r="AZ46" s="115"/>
      <c r="BA46" s="115"/>
      <c r="BB46" s="115"/>
      <c r="BC46" s="115"/>
      <c r="BD46" s="115"/>
      <c r="BE46" s="115"/>
      <c r="BF46" s="115"/>
      <c r="BG46" s="115"/>
      <c r="BH46" s="115"/>
      <c r="BI46" s="115"/>
      <c r="BJ46" s="115"/>
      <c r="BK46" s="115"/>
      <c r="BL46" s="115"/>
      <c r="BM46" s="115"/>
      <c r="BN46" s="115"/>
      <c r="BO46" s="115"/>
      <c r="BP46" s="115"/>
      <c r="BQ46" s="115"/>
      <c r="BR46" s="115"/>
      <c r="BS46" s="115"/>
      <c r="BT46" s="115"/>
      <c r="BU46" s="115"/>
      <c r="BV46" s="115"/>
      <c r="BW46" s="115"/>
      <c r="BX46" s="115"/>
      <c r="BY46" s="115"/>
      <c r="BZ46" s="115"/>
      <c r="CA46" s="115"/>
      <c r="CB46" s="115"/>
      <c r="CC46" s="115"/>
      <c r="CD46" s="115"/>
      <c r="CE46" s="115"/>
    </row>
    <row r="47" spans="2:83" s="112" customFormat="1" ht="13.5" customHeight="1" x14ac:dyDescent="0.2">
      <c r="B47" s="121" t="s">
        <v>11</v>
      </c>
      <c r="C47" s="109">
        <f>C25*'UK - Covid-19 - Weekly reg'!C$13</f>
        <v>0</v>
      </c>
      <c r="D47" s="109">
        <f>D25*'UK - Covid-19 - Weekly reg'!D$13</f>
        <v>0</v>
      </c>
      <c r="E47" s="109">
        <f>E25*'UK - Covid-19 - Weekly reg'!E$13</f>
        <v>0</v>
      </c>
      <c r="F47" s="109">
        <f>F25*'UK - Covid-19 - Weekly reg'!F$13</f>
        <v>0</v>
      </c>
      <c r="G47" s="109">
        <f>G25*'UK - Covid-19 - Weekly reg'!G$13</f>
        <v>0</v>
      </c>
      <c r="H47" s="109">
        <f>H25*'UK - Covid-19 - Weekly reg'!H$13</f>
        <v>0</v>
      </c>
      <c r="I47" s="109">
        <f>I25*'UK - Covid-19 - Weekly reg'!I$13</f>
        <v>0</v>
      </c>
      <c r="J47" s="109">
        <f>J25*'UK - Covid-19 - Weekly reg'!J$13</f>
        <v>0</v>
      </c>
      <c r="K47" s="109">
        <f>K25*'UK - Covid-19 - Weekly reg'!K$13</f>
        <v>0</v>
      </c>
      <c r="L47" s="109">
        <f>L25*'UK - Covid-19 - Weekly reg'!L$13</f>
        <v>0</v>
      </c>
      <c r="M47" s="109">
        <f>M25*'UK - Covid-19 - Weekly reg'!M$13</f>
        <v>1</v>
      </c>
      <c r="N47" s="109">
        <f>N25*'UK - Covid-19 - Weekly reg'!N$13</f>
        <v>1.9607843137254901</v>
      </c>
      <c r="O47" s="109">
        <f>O25*'UK - Covid-19 - Weekly reg'!O$13</f>
        <v>28.82462686567164</v>
      </c>
      <c r="P47" s="109">
        <f>P25*'UK - Covid-19 - Weekly reg'!P$13</f>
        <v>162.46247113163972</v>
      </c>
      <c r="Q47" s="109">
        <f>Q25*'UK - Covid-19 - Weekly reg'!Q$13</f>
        <v>316.68015476382396</v>
      </c>
      <c r="R47" s="109">
        <f>R25*'UK - Covid-19 - Weekly reg'!R$13</f>
        <v>393.68195333943277</v>
      </c>
      <c r="S47" s="109">
        <f>S25*'UK - Covid-19 - Weekly reg'!S$13</f>
        <v>343.80970921036624</v>
      </c>
      <c r="T47" s="109">
        <f>T25*'UK - Covid-19 - Weekly reg'!T$13</f>
        <v>188.77160391441367</v>
      </c>
      <c r="U47" s="109">
        <f>U25*'UK - Covid-19 - Weekly reg'!U$13</f>
        <v>127.74637127578305</v>
      </c>
      <c r="V47" s="109">
        <f>V25*'UK - Covid-19 - Weekly reg'!V$13</f>
        <v>116.22712933753942</v>
      </c>
      <c r="W47" s="109">
        <f>W25*'UK - Covid-19 - Weekly reg'!W$13</f>
        <v>81.548860563924293</v>
      </c>
      <c r="X47" s="109">
        <f>X25*'UK - Covid-19 - Weekly reg'!X$13</f>
        <v>49.942307692307693</v>
      </c>
      <c r="Y47" s="109">
        <f>Y25*'UK - Covid-19 - Weekly reg'!Y$13</f>
        <v>44.040302267002517</v>
      </c>
      <c r="Z47" s="109">
        <f>Z25*'UK - Covid-19 - Weekly reg'!Z$13</f>
        <v>32.260323159784562</v>
      </c>
      <c r="AA47" s="109">
        <f>AA25*'UK - Covid-19 - Weekly reg'!AA$13</f>
        <v>29.455938697318008</v>
      </c>
      <c r="AB47" s="109">
        <f>AB25*'UK - Covid-19 - Weekly reg'!AB$13</f>
        <v>25.658940397350992</v>
      </c>
      <c r="AC47" s="109">
        <f>AC25*'UK - Covid-19 - Weekly reg'!AC$13</f>
        <v>11.210526315789474</v>
      </c>
      <c r="AD47" s="109">
        <f>AD25*'UK - Covid-19 - Weekly reg'!AD$13</f>
        <v>14.098360655737705</v>
      </c>
      <c r="AE47" s="109">
        <f>AE25*'UK - Covid-19 - Weekly reg'!AE$13</f>
        <v>8.664406779661018</v>
      </c>
      <c r="AF47" s="109">
        <f>AF25*'UK - Covid-19 - Weekly reg'!AF$13</f>
        <v>6.7731481481481479</v>
      </c>
      <c r="AG47" s="109">
        <f>AG25*'UK - Covid-19 - Weekly reg'!AG$13</f>
        <v>8.5336787564766841</v>
      </c>
      <c r="AH47" s="109">
        <f>AH25*'UK - Covid-19 - Weekly reg'!AH$13</f>
        <v>5.8947368421052628</v>
      </c>
      <c r="AI47" s="109">
        <f>AI25*'UK - Covid-19 - Weekly reg'!AI$13</f>
        <v>4.4964028776978413</v>
      </c>
      <c r="AJ47" s="109">
        <f>AJ25*'UK - Covid-19 - Weekly reg'!AJ$13</f>
        <v>4.5985401459854014</v>
      </c>
      <c r="AK47" s="109">
        <f>AK25*'UK - Covid-19 - Weekly reg'!AK$13</f>
        <v>4.8499999999999996</v>
      </c>
      <c r="AL47" s="109">
        <f>AL25*'UK - Covid-19 - Weekly reg'!AL$13</f>
        <v>4.7435897435897436</v>
      </c>
      <c r="AM47" s="109">
        <f>AM25*'UK - Covid-19 - Weekly reg'!AM$13</f>
        <v>4.9489795918367347</v>
      </c>
      <c r="AN47" s="109">
        <f>AN25*'UK - Covid-19 - Weekly reg'!AN$13</f>
        <v>6.7482014388489207</v>
      </c>
      <c r="AO47" s="109">
        <f>AO25*'UK - Covid-19 - Weekly reg'!AO$13</f>
        <v>10.386046511627907</v>
      </c>
      <c r="AP47" s="109">
        <f>AP25*'UK - Covid-19 - Weekly reg'!AP$13</f>
        <v>10.143302180685358</v>
      </c>
      <c r="AQ47" s="109">
        <f>AQ25*'UK - Covid-19 - Weekly reg'!AQ$13</f>
        <v>16.479452054794521</v>
      </c>
      <c r="AR47" s="109">
        <f>AR25*'UK - Covid-19 - Weekly reg'!AR$13</f>
        <v>22.31390134529148</v>
      </c>
      <c r="AS47" s="109">
        <f>AS25*'UK - Covid-19 - Weekly reg'!AS$13</f>
        <v>38.275051124744373</v>
      </c>
      <c r="AT47" s="109">
        <f>AT25*'UK - Covid-19 - Weekly reg'!AT$13</f>
        <v>41.963741841914434</v>
      </c>
      <c r="AU47" s="109">
        <f>AU25*'UK - Covid-19 - Weekly reg'!AU$13</f>
        <v>74.058337635518839</v>
      </c>
      <c r="AV47" s="109">
        <f>AV25*'UK - Covid-19 - Weekly reg'!AV$13</f>
        <v>95.057629870129873</v>
      </c>
      <c r="AW47" s="109">
        <f>AW25*'UK - Covid-19 - Weekly reg'!AW$13</f>
        <v>88.970675575352629</v>
      </c>
      <c r="AX47" s="109">
        <f>AX25*'UK - Covid-19 - Weekly reg'!AX$13</f>
        <v>95.608953258722835</v>
      </c>
      <c r="AY47" s="115"/>
      <c r="AZ47" s="115"/>
      <c r="BA47" s="115"/>
      <c r="BB47" s="115"/>
      <c r="BC47" s="115"/>
      <c r="BD47" s="115"/>
      <c r="BE47" s="115"/>
      <c r="BF47" s="115"/>
      <c r="BG47" s="115"/>
      <c r="BH47" s="115"/>
      <c r="BI47" s="115"/>
      <c r="BJ47" s="115"/>
      <c r="BK47" s="115"/>
      <c r="BL47" s="115"/>
      <c r="BM47" s="115"/>
      <c r="BN47" s="115"/>
      <c r="BO47" s="115"/>
      <c r="BP47" s="115"/>
      <c r="BQ47" s="115"/>
      <c r="BR47" s="115"/>
      <c r="BS47" s="115"/>
      <c r="BT47" s="115"/>
      <c r="BU47" s="115"/>
      <c r="BV47" s="115"/>
      <c r="BW47" s="115"/>
      <c r="BX47" s="115"/>
      <c r="BY47" s="115"/>
      <c r="BZ47" s="115"/>
      <c r="CA47" s="115"/>
      <c r="CB47" s="115"/>
      <c r="CC47" s="115"/>
      <c r="CD47" s="115"/>
      <c r="CE47" s="115"/>
    </row>
    <row r="48" spans="2:83" s="112" customFormat="1" ht="13.5" customHeight="1" x14ac:dyDescent="0.2">
      <c r="B48" s="121" t="s">
        <v>12</v>
      </c>
      <c r="C48" s="109">
        <f>C26*'UK - Covid-19 - Weekly reg'!C$13</f>
        <v>0</v>
      </c>
      <c r="D48" s="109">
        <f>D26*'UK - Covid-19 - Weekly reg'!D$13</f>
        <v>0</v>
      </c>
      <c r="E48" s="109">
        <f>E26*'UK - Covid-19 - Weekly reg'!E$13</f>
        <v>0</v>
      </c>
      <c r="F48" s="109">
        <f>F26*'UK - Covid-19 - Weekly reg'!F$13</f>
        <v>0</v>
      </c>
      <c r="G48" s="109">
        <f>G26*'UK - Covid-19 - Weekly reg'!G$13</f>
        <v>0</v>
      </c>
      <c r="H48" s="109">
        <f>H26*'UK - Covid-19 - Weekly reg'!H$13</f>
        <v>0</v>
      </c>
      <c r="I48" s="109">
        <f>I26*'UK - Covid-19 - Weekly reg'!I$13</f>
        <v>0</v>
      </c>
      <c r="J48" s="109">
        <f>J26*'UK - Covid-19 - Weekly reg'!J$13</f>
        <v>0</v>
      </c>
      <c r="K48" s="109">
        <f>K26*'UK - Covid-19 - Weekly reg'!K$13</f>
        <v>0</v>
      </c>
      <c r="L48" s="109">
        <f>L26*'UK - Covid-19 - Weekly reg'!L$13</f>
        <v>0</v>
      </c>
      <c r="M48" s="109">
        <f>M26*'UK - Covid-19 - Weekly reg'!M$13</f>
        <v>0</v>
      </c>
      <c r="N48" s="109">
        <f>N26*'UK - Covid-19 - Weekly reg'!N$13</f>
        <v>10.784313725490195</v>
      </c>
      <c r="O48" s="109">
        <f>O26*'UK - Covid-19 - Weekly reg'!O$13</f>
        <v>40.354477611940297</v>
      </c>
      <c r="P48" s="109">
        <f>P26*'UK - Covid-19 - Weekly reg'!P$13</f>
        <v>215.33487297921477</v>
      </c>
      <c r="Q48" s="109">
        <f>Q26*'UK - Covid-19 - Weekly reg'!Q$13</f>
        <v>406.07335160406257</v>
      </c>
      <c r="R48" s="109">
        <f>R26*'UK - Covid-19 - Weekly reg'!R$13</f>
        <v>527.13346294602013</v>
      </c>
      <c r="S48" s="109">
        <f>S26*'UK - Covid-19 - Weekly reg'!S$13</f>
        <v>434.98576469156831</v>
      </c>
      <c r="T48" s="109">
        <f>T26*'UK - Covid-19 - Weekly reg'!T$13</f>
        <v>295.55150107812239</v>
      </c>
      <c r="U48" s="109">
        <f>U26*'UK - Covid-19 - Weekly reg'!U$13</f>
        <v>169.38222561751974</v>
      </c>
      <c r="V48" s="109">
        <f>V26*'UK - Covid-19 - Weekly reg'!V$13</f>
        <v>172.43533123028391</v>
      </c>
      <c r="W48" s="109">
        <f>W26*'UK - Covid-19 - Weekly reg'!W$13</f>
        <v>97.668984163769792</v>
      </c>
      <c r="X48" s="109">
        <f>X26*'UK - Covid-19 - Weekly reg'!X$13</f>
        <v>62.192307692307693</v>
      </c>
      <c r="Y48" s="109">
        <f>Y26*'UK - Covid-19 - Weekly reg'!Y$13</f>
        <v>78.710327455919398</v>
      </c>
      <c r="Z48" s="109">
        <f>Z26*'UK - Covid-19 - Weekly reg'!Z$13</f>
        <v>42.697486535008977</v>
      </c>
      <c r="AA48" s="109">
        <f>AA26*'UK - Covid-19 - Weekly reg'!AA$13</f>
        <v>36.107279693486589</v>
      </c>
      <c r="AB48" s="109">
        <f>AB26*'UK - Covid-19 - Weekly reg'!AB$13</f>
        <v>30.410596026490065</v>
      </c>
      <c r="AC48" s="109">
        <f>AC26*'UK - Covid-19 - Weekly reg'!AC$13</f>
        <v>26.157894736842106</v>
      </c>
      <c r="AD48" s="109">
        <f>AD26*'UK - Covid-19 - Weekly reg'!AD$13</f>
        <v>20.6775956284153</v>
      </c>
      <c r="AE48" s="109">
        <f>AE26*'UK - Covid-19 - Weekly reg'!AE$13</f>
        <v>13.477966101694916</v>
      </c>
      <c r="AF48" s="109">
        <f>AF26*'UK - Covid-19 - Weekly reg'!AF$13</f>
        <v>12.578703703703702</v>
      </c>
      <c r="AG48" s="109">
        <f>AG26*'UK - Covid-19 - Weekly reg'!AG$13</f>
        <v>15.17098445595855</v>
      </c>
      <c r="AH48" s="109">
        <f>AH26*'UK - Covid-19 - Weekly reg'!AH$13</f>
        <v>10.105263157894736</v>
      </c>
      <c r="AI48" s="109">
        <f>AI26*'UK - Covid-19 - Weekly reg'!AI$13</f>
        <v>8.9928057553956826</v>
      </c>
      <c r="AJ48" s="109">
        <f>AJ26*'UK - Covid-19 - Weekly reg'!AJ$13</f>
        <v>6.437956204379562</v>
      </c>
      <c r="AK48" s="109">
        <f>AK26*'UK - Covid-19 - Weekly reg'!AK$13</f>
        <v>7.76</v>
      </c>
      <c r="AL48" s="109">
        <f>AL26*'UK - Covid-19 - Weekly reg'!AL$13</f>
        <v>5.6923076923076916</v>
      </c>
      <c r="AM48" s="109">
        <f>AM26*'UK - Covid-19 - Weekly reg'!AM$13</f>
        <v>9.8979591836734695</v>
      </c>
      <c r="AN48" s="109">
        <f>AN26*'UK - Covid-19 - Weekly reg'!AN$13</f>
        <v>5.7841726618705032</v>
      </c>
      <c r="AO48" s="109">
        <f>AO26*'UK - Covid-19 - Weekly reg'!AO$13</f>
        <v>12.274418604651162</v>
      </c>
      <c r="AP48" s="109">
        <f>AP26*'UK - Covid-19 - Weekly reg'!AP$13</f>
        <v>20.286604361370717</v>
      </c>
      <c r="AQ48" s="109">
        <f>AQ26*'UK - Covid-19 - Weekly reg'!AQ$13</f>
        <v>31.12785388127854</v>
      </c>
      <c r="AR48" s="109">
        <f>AR26*'UK - Covid-19 - Weekly reg'!AR$13</f>
        <v>36.260089686098652</v>
      </c>
      <c r="AS48" s="109">
        <f>AS26*'UK - Covid-19 - Weekly reg'!AS$13</f>
        <v>57.879345603271979</v>
      </c>
      <c r="AT48" s="109">
        <f>AT26*'UK - Covid-19 - Weekly reg'!AT$13</f>
        <v>90.31327048585932</v>
      </c>
      <c r="AU48" s="109">
        <f>AU26*'UK - Covid-19 - Weekly reg'!AU$13</f>
        <v>97.830149716055757</v>
      </c>
      <c r="AV48" s="109">
        <f>AV26*'UK - Covid-19 - Weekly reg'!AV$13</f>
        <v>137.51055194805195</v>
      </c>
      <c r="AW48" s="109">
        <f>AW26*'UK - Covid-19 - Weekly reg'!AW$13</f>
        <v>149.50742390497402</v>
      </c>
      <c r="AX48" s="109">
        <f>AX26*'UK - Covid-19 - Weekly reg'!AX$13</f>
        <v>146.66227781435154</v>
      </c>
      <c r="AY48" s="115"/>
      <c r="AZ48" s="115"/>
      <c r="BA48" s="115"/>
      <c r="BB48" s="115"/>
      <c r="BC48" s="115"/>
      <c r="BD48" s="115"/>
      <c r="BE48" s="115"/>
      <c r="BF48" s="115"/>
      <c r="BG48" s="115"/>
      <c r="BH48" s="115"/>
      <c r="BI48" s="115"/>
      <c r="BJ48" s="115"/>
      <c r="BK48" s="115"/>
      <c r="BL48" s="115"/>
      <c r="BM48" s="115"/>
      <c r="BN48" s="115"/>
      <c r="BO48" s="115"/>
      <c r="BP48" s="115"/>
      <c r="BQ48" s="115"/>
      <c r="BR48" s="115"/>
      <c r="BS48" s="115"/>
      <c r="BT48" s="115"/>
      <c r="BU48" s="115"/>
      <c r="BV48" s="115"/>
      <c r="BW48" s="115"/>
      <c r="BX48" s="115"/>
      <c r="BY48" s="115"/>
      <c r="BZ48" s="115"/>
      <c r="CA48" s="115"/>
      <c r="CB48" s="115"/>
      <c r="CC48" s="115"/>
      <c r="CD48" s="115"/>
      <c r="CE48" s="115"/>
    </row>
    <row r="49" spans="2:83" s="112" customFormat="1" ht="13.5" customHeight="1" x14ac:dyDescent="0.2">
      <c r="B49" s="121" t="s">
        <v>13</v>
      </c>
      <c r="C49" s="109">
        <f>C27*'UK - Covid-19 - Weekly reg'!C$13</f>
        <v>0</v>
      </c>
      <c r="D49" s="109">
        <f>D27*'UK - Covid-19 - Weekly reg'!D$13</f>
        <v>0</v>
      </c>
      <c r="E49" s="109">
        <f>E27*'UK - Covid-19 - Weekly reg'!E$13</f>
        <v>0</v>
      </c>
      <c r="F49" s="109">
        <f>F27*'UK - Covid-19 - Weekly reg'!F$13</f>
        <v>0</v>
      </c>
      <c r="G49" s="109">
        <f>G27*'UK - Covid-19 - Weekly reg'!G$13</f>
        <v>0</v>
      </c>
      <c r="H49" s="109">
        <f>H27*'UK - Covid-19 - Weekly reg'!H$13</f>
        <v>0</v>
      </c>
      <c r="I49" s="109">
        <f>I27*'UK - Covid-19 - Weekly reg'!I$13</f>
        <v>0</v>
      </c>
      <c r="J49" s="109">
        <f>J27*'UK - Covid-19 - Weekly reg'!J$13</f>
        <v>0</v>
      </c>
      <c r="K49" s="109">
        <f>K27*'UK - Covid-19 - Weekly reg'!K$13</f>
        <v>0</v>
      </c>
      <c r="L49" s="109">
        <f>L27*'UK - Covid-19 - Weekly reg'!L$13</f>
        <v>0</v>
      </c>
      <c r="M49" s="109">
        <f>M27*'UK - Covid-19 - Weekly reg'!M$13</f>
        <v>1</v>
      </c>
      <c r="N49" s="109">
        <f>N27*'UK - Covid-19 - Weekly reg'!N$13</f>
        <v>8.8235294117647047</v>
      </c>
      <c r="O49" s="109">
        <f>O27*'UK - Covid-19 - Weekly reg'!O$13</f>
        <v>54.76679104477612</v>
      </c>
      <c r="P49" s="109">
        <f>P27*'UK - Covid-19 - Weekly reg'!P$13</f>
        <v>386.44919168591224</v>
      </c>
      <c r="Q49" s="109">
        <f>Q27*'UK - Covid-19 - Weekly reg'!Q$13</f>
        <v>643.82121554086734</v>
      </c>
      <c r="R49" s="109">
        <f>R27*'UK - Covid-19 - Weekly reg'!R$13</f>
        <v>847.41708600182983</v>
      </c>
      <c r="S49" s="109">
        <f>S27*'UK - Covid-19 - Weekly reg'!S$13</f>
        <v>694.26767246623683</v>
      </c>
      <c r="T49" s="109">
        <f>T27*'UK - Covid-19 - Weekly reg'!T$13</f>
        <v>471.92900978603416</v>
      </c>
      <c r="U49" s="109">
        <f>U27*'UK - Covid-19 - Weekly reg'!U$13</f>
        <v>290.50471097529925</v>
      </c>
      <c r="V49" s="109">
        <f>V27*'UK - Covid-19 - Weekly reg'!V$13</f>
        <v>289.61514195583595</v>
      </c>
      <c r="W49" s="109">
        <f>W27*'UK - Covid-19 - Weekly reg'!W$13</f>
        <v>188.70027037466204</v>
      </c>
      <c r="X49" s="109">
        <f>X27*'UK - Covid-19 - Weekly reg'!X$13</f>
        <v>147.94230769230768</v>
      </c>
      <c r="Y49" s="109">
        <f>Y27*'UK - Covid-19 - Weekly reg'!Y$13</f>
        <v>120.87657430730479</v>
      </c>
      <c r="Z49" s="109">
        <f>Z27*'UK - Covid-19 - Weekly reg'!Z$13</f>
        <v>87.292639138240574</v>
      </c>
      <c r="AA49" s="109">
        <f>AA27*'UK - Covid-19 - Weekly reg'!AA$13</f>
        <v>61.762452107279692</v>
      </c>
      <c r="AB49" s="109">
        <f>AB27*'UK - Covid-19 - Weekly reg'!AB$13</f>
        <v>50.367549668874169</v>
      </c>
      <c r="AC49" s="109">
        <f>AC27*'UK - Covid-19 - Weekly reg'!AC$13</f>
        <v>41.10526315789474</v>
      </c>
      <c r="AD49" s="109">
        <f>AD27*'UK - Covid-19 - Weekly reg'!AD$13</f>
        <v>34.775956284153004</v>
      </c>
      <c r="AE49" s="109">
        <f>AE27*'UK - Covid-19 - Weekly reg'!AE$13</f>
        <v>25.993220338983051</v>
      </c>
      <c r="AF49" s="109">
        <f>AF27*'UK - Covid-19 - Weekly reg'!AF$13</f>
        <v>26.125</v>
      </c>
      <c r="AG49" s="109">
        <f>AG27*'UK - Covid-19 - Weekly reg'!AG$13</f>
        <v>13.274611398963732</v>
      </c>
      <c r="AH49" s="109">
        <f>AH27*'UK - Covid-19 - Weekly reg'!AH$13</f>
        <v>12.631578947368421</v>
      </c>
      <c r="AI49" s="109">
        <f>AI27*'UK - Covid-19 - Weekly reg'!AI$13</f>
        <v>13.489208633093524</v>
      </c>
      <c r="AJ49" s="109">
        <f>AJ27*'UK - Covid-19 - Weekly reg'!AJ$13</f>
        <v>8.2773722627737225</v>
      </c>
      <c r="AK49" s="109">
        <f>AK27*'UK - Covid-19 - Weekly reg'!AK$13</f>
        <v>4.8499999999999996</v>
      </c>
      <c r="AL49" s="109">
        <f>AL27*'UK - Covid-19 - Weekly reg'!AL$13</f>
        <v>4.7435897435897436</v>
      </c>
      <c r="AM49" s="109">
        <f>AM27*'UK - Covid-19 - Weekly reg'!AM$13</f>
        <v>9.8979591836734695</v>
      </c>
      <c r="AN49" s="109">
        <f>AN27*'UK - Covid-19 - Weekly reg'!AN$13</f>
        <v>15.424460431654676</v>
      </c>
      <c r="AO49" s="109">
        <f>AO27*'UK - Covid-19 - Weekly reg'!AO$13</f>
        <v>18.883720930232556</v>
      </c>
      <c r="AP49" s="109">
        <f>AP27*'UK - Covid-19 - Weekly reg'!AP$13</f>
        <v>35.962616822429908</v>
      </c>
      <c r="AQ49" s="109">
        <f>AQ27*'UK - Covid-19 - Weekly reg'!AQ$13</f>
        <v>43.945205479452056</v>
      </c>
      <c r="AR49" s="109">
        <f>AR27*'UK - Covid-19 - Weekly reg'!AR$13</f>
        <v>68.801195814648722</v>
      </c>
      <c r="AS49" s="109">
        <f>AS27*'UK - Covid-19 - Weekly reg'!AS$13</f>
        <v>102.68916155419222</v>
      </c>
      <c r="AT49" s="109">
        <f>AT27*'UK - Covid-19 - Weekly reg'!AT$13</f>
        <v>125.89122552574329</v>
      </c>
      <c r="AU49" s="109">
        <f>AU27*'UK - Covid-19 - Weekly reg'!AU$13</f>
        <v>177.37429013939081</v>
      </c>
      <c r="AV49" s="109">
        <f>AV27*'UK - Covid-19 - Weekly reg'!AV$13</f>
        <v>245.48863636363635</v>
      </c>
      <c r="AW49" s="109">
        <f>AW27*'UK - Covid-19 - Weekly reg'!AW$13</f>
        <v>250.40200445434297</v>
      </c>
      <c r="AX49" s="109">
        <f>AX27*'UK - Covid-19 - Weekly reg'!AX$13</f>
        <v>284.04213298222516</v>
      </c>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c r="BU49" s="115"/>
      <c r="BV49" s="115"/>
      <c r="BW49" s="115"/>
      <c r="BX49" s="115"/>
      <c r="BY49" s="115"/>
      <c r="BZ49" s="115"/>
      <c r="CA49" s="115"/>
      <c r="CB49" s="115"/>
      <c r="CC49" s="115"/>
      <c r="CD49" s="115"/>
      <c r="CE49" s="115"/>
    </row>
    <row r="50" spans="2:83" s="112" customFormat="1" ht="13.5" customHeight="1" x14ac:dyDescent="0.2">
      <c r="B50" s="121" t="s">
        <v>14</v>
      </c>
      <c r="C50" s="109">
        <f>C28*'UK - Covid-19 - Weekly reg'!C$13</f>
        <v>0</v>
      </c>
      <c r="D50" s="109">
        <f>D28*'UK - Covid-19 - Weekly reg'!D$13</f>
        <v>0</v>
      </c>
      <c r="E50" s="109">
        <f>E28*'UK - Covid-19 - Weekly reg'!E$13</f>
        <v>0</v>
      </c>
      <c r="F50" s="109">
        <f>F28*'UK - Covid-19 - Weekly reg'!F$13</f>
        <v>0</v>
      </c>
      <c r="G50" s="109">
        <f>G28*'UK - Covid-19 - Weekly reg'!G$13</f>
        <v>0</v>
      </c>
      <c r="H50" s="109">
        <f>H28*'UK - Covid-19 - Weekly reg'!H$13</f>
        <v>0</v>
      </c>
      <c r="I50" s="109">
        <f>I28*'UK - Covid-19 - Weekly reg'!I$13</f>
        <v>0</v>
      </c>
      <c r="J50" s="109">
        <f>J28*'UK - Covid-19 - Weekly reg'!J$13</f>
        <v>0</v>
      </c>
      <c r="K50" s="109">
        <f>K28*'UK - Covid-19 - Weekly reg'!K$13</f>
        <v>0</v>
      </c>
      <c r="L50" s="109">
        <f>L28*'UK - Covid-19 - Weekly reg'!L$13</f>
        <v>0</v>
      </c>
      <c r="M50" s="109">
        <f>M28*'UK - Covid-19 - Weekly reg'!M$13</f>
        <v>2</v>
      </c>
      <c r="N50" s="109">
        <f>N28*'UK - Covid-19 - Weekly reg'!N$13</f>
        <v>10.784313725490195</v>
      </c>
      <c r="O50" s="109">
        <f>O28*'UK - Covid-19 - Weekly reg'!O$13</f>
        <v>80.708955223880594</v>
      </c>
      <c r="P50" s="109">
        <f>P28*'UK - Covid-19 - Weekly reg'!P$13</f>
        <v>527.7627020785219</v>
      </c>
      <c r="Q50" s="109">
        <f>Q28*'UK - Covid-19 - Weekly reg'!Q$13</f>
        <v>925.31468644204415</v>
      </c>
      <c r="R50" s="109">
        <f>R28*'UK - Covid-19 - Weekly reg'!R$13</f>
        <v>1141.0104071363221</v>
      </c>
      <c r="S50" s="109">
        <f>S28*'UK - Covid-19 - Weekly reg'!S$13</f>
        <v>987.74060104635601</v>
      </c>
      <c r="T50" s="109">
        <f>T28*'UK - Covid-19 - Weekly reg'!T$13</f>
        <v>734.11179300049753</v>
      </c>
      <c r="U50" s="109">
        <f>U28*'UK - Covid-19 - Weekly reg'!U$13</f>
        <v>439.06900942195062</v>
      </c>
      <c r="V50" s="109">
        <f>V28*'UK - Covid-19 - Weekly reg'!V$13</f>
        <v>446.80757097791798</v>
      </c>
      <c r="W50" s="109">
        <f>W28*'UK - Covid-19 - Weekly reg'!W$13</f>
        <v>299.64465044418694</v>
      </c>
      <c r="X50" s="109">
        <f>X28*'UK - Covid-19 - Weekly reg'!X$13</f>
        <v>197.88461538461539</v>
      </c>
      <c r="Y50" s="109">
        <f>Y28*'UK - Covid-19 - Weekly reg'!Y$13</f>
        <v>185.53148614609572</v>
      </c>
      <c r="Z50" s="109">
        <f>Z28*'UK - Covid-19 - Weekly reg'!Z$13</f>
        <v>131.88779174147217</v>
      </c>
      <c r="AA50" s="109">
        <f>AA28*'UK - Covid-19 - Weekly reg'!AA$13</f>
        <v>90.268199233716473</v>
      </c>
      <c r="AB50" s="109">
        <f>AB28*'UK - Covid-19 - Weekly reg'!AB$13</f>
        <v>76.026490066225165</v>
      </c>
      <c r="AC50" s="109">
        <f>AC28*'UK - Covid-19 - Weekly reg'!AC$13</f>
        <v>66.328947368421055</v>
      </c>
      <c r="AD50" s="109">
        <f>AD28*'UK - Covid-19 - Weekly reg'!AD$13</f>
        <v>47.934426229508198</v>
      </c>
      <c r="AE50" s="109">
        <f>AE28*'UK - Covid-19 - Weekly reg'!AE$13</f>
        <v>36.583050847457628</v>
      </c>
      <c r="AF50" s="109">
        <f>AF28*'UK - Covid-19 - Weekly reg'!AF$13</f>
        <v>28.060185185185183</v>
      </c>
      <c r="AG50" s="109">
        <f>AG28*'UK - Covid-19 - Weekly reg'!AG$13</f>
        <v>27.497409326424872</v>
      </c>
      <c r="AH50" s="109">
        <f>AH28*'UK - Covid-19 - Weekly reg'!AH$13</f>
        <v>18.526315789473685</v>
      </c>
      <c r="AI50" s="109">
        <f>AI28*'UK - Covid-19 - Weekly reg'!AI$13</f>
        <v>14.388489208633093</v>
      </c>
      <c r="AJ50" s="109">
        <f>AJ28*'UK - Covid-19 - Weekly reg'!AJ$13</f>
        <v>17.474452554744524</v>
      </c>
      <c r="AK50" s="109">
        <f>AK28*'UK - Covid-19 - Weekly reg'!AK$13</f>
        <v>12.61</v>
      </c>
      <c r="AL50" s="109">
        <f>AL28*'UK - Covid-19 - Weekly reg'!AL$13</f>
        <v>12.333333333333332</v>
      </c>
      <c r="AM50" s="109">
        <f>AM28*'UK - Covid-19 - Weekly reg'!AM$13</f>
        <v>14.846938775510203</v>
      </c>
      <c r="AN50" s="109">
        <f>AN28*'UK - Covid-19 - Weekly reg'!AN$13</f>
        <v>20.244604316546763</v>
      </c>
      <c r="AO50" s="109">
        <f>AO28*'UK - Covid-19 - Weekly reg'!AO$13</f>
        <v>25.493023255813952</v>
      </c>
      <c r="AP50" s="109">
        <f>AP28*'UK - Covid-19 - Weekly reg'!AP$13</f>
        <v>44.261682242990652</v>
      </c>
      <c r="AQ50" s="109">
        <f>AQ28*'UK - Covid-19 - Weekly reg'!AQ$13</f>
        <v>64.086757990867582</v>
      </c>
      <c r="AR50" s="109">
        <f>AR28*'UK - Covid-19 - Weekly reg'!AR$13</f>
        <v>100.41255605381166</v>
      </c>
      <c r="AS50" s="109">
        <f>AS28*'UK - Covid-19 - Weekly reg'!AS$13</f>
        <v>146.56543967280163</v>
      </c>
      <c r="AT50" s="109">
        <f>AT28*'UK - Covid-19 - Weekly reg'!AT$13</f>
        <v>204.34517766497464</v>
      </c>
      <c r="AU50" s="109">
        <f>AU28*'UK - Covid-19 - Weekly reg'!AU$13</f>
        <v>260.57563242127003</v>
      </c>
      <c r="AV50" s="109">
        <f>AV28*'UK - Covid-19 - Weekly reg'!AV$13</f>
        <v>316.55113636363637</v>
      </c>
      <c r="AW50" s="109">
        <f>AW28*'UK - Covid-19 - Weekly reg'!AW$13</f>
        <v>380.64773570898291</v>
      </c>
      <c r="AX50" s="109">
        <f>AX28*'UK - Covid-19 - Weekly reg'!AX$13</f>
        <v>416.78077682685978</v>
      </c>
      <c r="AY50" s="115"/>
      <c r="AZ50" s="115"/>
      <c r="BA50" s="115"/>
      <c r="BB50" s="115"/>
      <c r="BC50" s="115"/>
      <c r="BD50" s="115"/>
      <c r="BE50" s="115"/>
      <c r="BF50" s="115"/>
      <c r="BG50" s="115"/>
      <c r="BH50" s="115"/>
      <c r="BI50" s="115"/>
      <c r="BJ50" s="115"/>
      <c r="BK50" s="115"/>
      <c r="BL50" s="115"/>
      <c r="BM50" s="115"/>
      <c r="BN50" s="115"/>
      <c r="BO50" s="115"/>
      <c r="BP50" s="115"/>
      <c r="BQ50" s="115"/>
      <c r="BR50" s="115"/>
      <c r="BS50" s="115"/>
      <c r="BT50" s="115"/>
      <c r="BU50" s="115"/>
      <c r="BV50" s="115"/>
      <c r="BW50" s="115"/>
      <c r="BX50" s="115"/>
      <c r="BY50" s="115"/>
      <c r="BZ50" s="115"/>
      <c r="CA50" s="115"/>
      <c r="CB50" s="115"/>
      <c r="CC50" s="115"/>
      <c r="CD50" s="115"/>
      <c r="CE50" s="115"/>
    </row>
    <row r="51" spans="2:83" s="112" customFormat="1" ht="13.5" customHeight="1" x14ac:dyDescent="0.2">
      <c r="B51" s="121" t="s">
        <v>15</v>
      </c>
      <c r="C51" s="109">
        <f>C29*'UK - Covid-19 - Weekly reg'!C$13</f>
        <v>0</v>
      </c>
      <c r="D51" s="109">
        <f>D29*'UK - Covid-19 - Weekly reg'!D$13</f>
        <v>0</v>
      </c>
      <c r="E51" s="109">
        <f>E29*'UK - Covid-19 - Weekly reg'!E$13</f>
        <v>0</v>
      </c>
      <c r="F51" s="109">
        <f>F29*'UK - Covid-19 - Weekly reg'!F$13</f>
        <v>0</v>
      </c>
      <c r="G51" s="109">
        <f>G29*'UK - Covid-19 - Weekly reg'!G$13</f>
        <v>0</v>
      </c>
      <c r="H51" s="109">
        <f>H29*'UK - Covid-19 - Weekly reg'!H$13</f>
        <v>0</v>
      </c>
      <c r="I51" s="109">
        <f>I29*'UK - Covid-19 - Weekly reg'!I$13</f>
        <v>0</v>
      </c>
      <c r="J51" s="109">
        <f>J29*'UK - Covid-19 - Weekly reg'!J$13</f>
        <v>0</v>
      </c>
      <c r="K51" s="109">
        <f>K29*'UK - Covid-19 - Weekly reg'!K$13</f>
        <v>0</v>
      </c>
      <c r="L51" s="109">
        <f>L29*'UK - Covid-19 - Weekly reg'!L$13</f>
        <v>0</v>
      </c>
      <c r="M51" s="109">
        <f>M29*'UK - Covid-19 - Weekly reg'!M$13</f>
        <v>1</v>
      </c>
      <c r="N51" s="109">
        <f>N29*'UK - Covid-19 - Weekly reg'!N$13</f>
        <v>19.6078431372549</v>
      </c>
      <c r="O51" s="109">
        <f>O29*'UK - Covid-19 - Weekly reg'!O$13</f>
        <v>93.199626865671632</v>
      </c>
      <c r="P51" s="109">
        <f>P29*'UK - Covid-19 - Weekly reg'!P$13</f>
        <v>655.61778290993072</v>
      </c>
      <c r="Q51" s="109">
        <f>Q29*'UK - Covid-19 - Weekly reg'!Q$13</f>
        <v>1176.3764307593101</v>
      </c>
      <c r="R51" s="109">
        <f>R29*'UK - Covid-19 - Weekly reg'!R$13</f>
        <v>1560.4294373284538</v>
      </c>
      <c r="S51" s="109">
        <f>S29*'UK - Covid-19 - Weekly reg'!S$13</f>
        <v>1495.8571602384718</v>
      </c>
      <c r="T51" s="109">
        <f>T29*'UK - Covid-19 - Weekly reg'!T$13</f>
        <v>1044.9175651020068</v>
      </c>
      <c r="U51" s="109">
        <f>U29*'UK - Covid-19 - Weekly reg'!U$13</f>
        <v>730.51998981410748</v>
      </c>
      <c r="V51" s="109">
        <f>V29*'UK - Covid-19 - Weekly reg'!V$13</f>
        <v>653.53943217665608</v>
      </c>
      <c r="W51" s="109">
        <f>W29*'UK - Covid-19 - Weekly reg'!W$13</f>
        <v>433.34685206643491</v>
      </c>
      <c r="X51" s="109">
        <f>X29*'UK - Covid-19 - Weekly reg'!X$13</f>
        <v>359.01923076923077</v>
      </c>
      <c r="Y51" s="109">
        <f>Y29*'UK - Covid-19 - Weekly reg'!Y$13</f>
        <v>278.29722921914356</v>
      </c>
      <c r="Z51" s="109">
        <f>Z29*'UK - Covid-19 - Weekly reg'!Z$13</f>
        <v>212.53859964093357</v>
      </c>
      <c r="AA51" s="109">
        <f>AA29*'UK - Covid-19 - Weekly reg'!AA$13</f>
        <v>154.88122605363986</v>
      </c>
      <c r="AB51" s="109">
        <f>AB29*'UK - Covid-19 - Weekly reg'!AB$13</f>
        <v>114.03973509933775</v>
      </c>
      <c r="AC51" s="109">
        <f>AC29*'UK - Covid-19 - Weekly reg'!AC$13</f>
        <v>105.56578947368422</v>
      </c>
      <c r="AD51" s="109">
        <f>AD29*'UK - Covid-19 - Weekly reg'!AD$13</f>
        <v>59.213114754098363</v>
      </c>
      <c r="AE51" s="109">
        <f>AE29*'UK - Covid-19 - Weekly reg'!AE$13</f>
        <v>55.837288135593219</v>
      </c>
      <c r="AF51" s="109">
        <f>AF29*'UK - Covid-19 - Weekly reg'!AF$13</f>
        <v>31.930555555555554</v>
      </c>
      <c r="AG51" s="109">
        <f>AG29*'UK - Covid-19 - Weekly reg'!AG$13</f>
        <v>36.979274611398964</v>
      </c>
      <c r="AH51" s="109">
        <f>AH29*'UK - Covid-19 - Weekly reg'!AH$13</f>
        <v>21.052631578947366</v>
      </c>
      <c r="AI51" s="109">
        <f>AI29*'UK - Covid-19 - Weekly reg'!AI$13</f>
        <v>20.68345323741007</v>
      </c>
      <c r="AJ51" s="109">
        <f>AJ29*'UK - Covid-19 - Weekly reg'!AJ$13</f>
        <v>31.270072992700729</v>
      </c>
      <c r="AK51" s="109">
        <f>AK29*'UK - Covid-19 - Weekly reg'!AK$13</f>
        <v>20.37</v>
      </c>
      <c r="AL51" s="109">
        <f>AL29*'UK - Covid-19 - Weekly reg'!AL$13</f>
        <v>14.23076923076923</v>
      </c>
      <c r="AM51" s="109">
        <f>AM29*'UK - Covid-19 - Weekly reg'!AM$13</f>
        <v>12.86734693877551</v>
      </c>
      <c r="AN51" s="109">
        <f>AN29*'UK - Covid-19 - Weekly reg'!AN$13</f>
        <v>20.244604316546763</v>
      </c>
      <c r="AO51" s="109">
        <f>AO29*'UK - Covid-19 - Weekly reg'!AO$13</f>
        <v>37.767441860465112</v>
      </c>
      <c r="AP51" s="109">
        <f>AP29*'UK - Covid-19 - Weekly reg'!AP$13</f>
        <v>57.171339563862929</v>
      </c>
      <c r="AQ51" s="109">
        <f>AQ29*'UK - Covid-19 - Weekly reg'!AQ$13</f>
        <v>85.143835616438366</v>
      </c>
      <c r="AR51" s="109">
        <f>AR29*'UK - Covid-19 - Weekly reg'!AR$13</f>
        <v>129.23467862481314</v>
      </c>
      <c r="AS51" s="109">
        <f>AS29*'UK - Covid-19 - Weekly reg'!AS$13</f>
        <v>174.57157464212679</v>
      </c>
      <c r="AT51" s="109">
        <f>AT29*'UK - Covid-19 - Weekly reg'!AT$13</f>
        <v>236.27411167512693</v>
      </c>
      <c r="AU51" s="109">
        <f>AU29*'UK - Covid-19 - Weekly reg'!AU$13</f>
        <v>384.92049561177078</v>
      </c>
      <c r="AV51" s="109">
        <f>AV29*'UK - Covid-19 - Weekly reg'!AV$13</f>
        <v>436.52678571428572</v>
      </c>
      <c r="AW51" s="109">
        <f>AW29*'UK - Covid-19 - Weekly reg'!AW$13</f>
        <v>494.38344469190793</v>
      </c>
      <c r="AX51" s="109">
        <f>AX29*'UK - Covid-19 - Weekly reg'!AX$13</f>
        <v>528.16984858459512</v>
      </c>
      <c r="AY51" s="115"/>
      <c r="AZ51" s="115"/>
      <c r="BA51" s="115"/>
      <c r="BB51" s="115"/>
      <c r="BC51" s="115"/>
      <c r="BD51" s="115"/>
      <c r="BE51" s="115"/>
      <c r="BF51" s="115"/>
      <c r="BG51" s="115"/>
      <c r="BH51" s="115"/>
      <c r="BI51" s="115"/>
      <c r="BJ51" s="115"/>
      <c r="BK51" s="115"/>
      <c r="BL51" s="115"/>
      <c r="BM51" s="115"/>
      <c r="BN51" s="115"/>
      <c r="BO51" s="115"/>
      <c r="BP51" s="115"/>
      <c r="BQ51" s="115"/>
      <c r="BR51" s="115"/>
      <c r="BS51" s="115"/>
      <c r="BT51" s="115"/>
      <c r="BU51" s="115"/>
      <c r="BV51" s="115"/>
      <c r="BW51" s="115"/>
      <c r="BX51" s="115"/>
      <c r="BY51" s="115"/>
      <c r="BZ51" s="115"/>
      <c r="CA51" s="115"/>
      <c r="CB51" s="115"/>
      <c r="CC51" s="115"/>
      <c r="CD51" s="115"/>
      <c r="CE51" s="115"/>
    </row>
    <row r="52" spans="2:83" s="112" customFormat="1" ht="14.25" customHeight="1" x14ac:dyDescent="0.2">
      <c r="B52" s="121" t="s">
        <v>16</v>
      </c>
      <c r="C52" s="109">
        <f>C30*'UK - Covid-19 - Weekly reg'!C$13</f>
        <v>0</v>
      </c>
      <c r="D52" s="109">
        <f>D30*'UK - Covid-19 - Weekly reg'!D$13</f>
        <v>0</v>
      </c>
      <c r="E52" s="109">
        <f>E30*'UK - Covid-19 - Weekly reg'!E$13</f>
        <v>0</v>
      </c>
      <c r="F52" s="109">
        <f>F30*'UK - Covid-19 - Weekly reg'!F$13</f>
        <v>0</v>
      </c>
      <c r="G52" s="109">
        <f>G30*'UK - Covid-19 - Weekly reg'!G$13</f>
        <v>0</v>
      </c>
      <c r="H52" s="109">
        <f>H30*'UK - Covid-19 - Weekly reg'!H$13</f>
        <v>0</v>
      </c>
      <c r="I52" s="109">
        <f>I30*'UK - Covid-19 - Weekly reg'!I$13</f>
        <v>0</v>
      </c>
      <c r="J52" s="109">
        <f>J30*'UK - Covid-19 - Weekly reg'!J$13</f>
        <v>0</v>
      </c>
      <c r="K52" s="109">
        <f>K30*'UK - Covid-19 - Weekly reg'!K$13</f>
        <v>0</v>
      </c>
      <c r="L52" s="109">
        <f>L30*'UK - Covid-19 - Weekly reg'!L$13</f>
        <v>0</v>
      </c>
      <c r="M52" s="109">
        <f>M30*'UK - Covid-19 - Weekly reg'!M$13</f>
        <v>0</v>
      </c>
      <c r="N52" s="109">
        <f>N30*'UK - Covid-19 - Weekly reg'!N$13</f>
        <v>23.52941176470588</v>
      </c>
      <c r="O52" s="109">
        <f>O30*'UK - Covid-19 - Weekly reg'!O$13</f>
        <v>98.003731343283576</v>
      </c>
      <c r="P52" s="109">
        <f>P30*'UK - Covid-19 - Weekly reg'!P$13</f>
        <v>593.13221709006928</v>
      </c>
      <c r="Q52" s="109">
        <f>Q30*'UK - Covid-19 - Weekly reg'!Q$13</f>
        <v>1037.531678220216</v>
      </c>
      <c r="R52" s="109">
        <f>R30*'UK - Covid-19 - Weekly reg'!R$13</f>
        <v>1657.6583943275389</v>
      </c>
      <c r="S52" s="109">
        <f>S30*'UK - Covid-19 - Weekly reg'!S$13</f>
        <v>1623.1237376809831</v>
      </c>
      <c r="T52" s="109">
        <f>T30*'UK - Covid-19 - Weekly reg'!T$13</f>
        <v>1245.1298722839608</v>
      </c>
      <c r="U52" s="109">
        <f>U30*'UK - Covid-19 - Weekly reg'!U$13</f>
        <v>790.13496307613957</v>
      </c>
      <c r="V52" s="109">
        <f>V30*'UK - Covid-19 - Weekly reg'!V$13</f>
        <v>826.92744479495263</v>
      </c>
      <c r="W52" s="109">
        <f>W30*'UK - Covid-19 - Weekly reg'!W$13</f>
        <v>562.30784086519895</v>
      </c>
      <c r="X52" s="109">
        <f>X30*'UK - Covid-19 - Weekly reg'!X$13</f>
        <v>386.34615384615381</v>
      </c>
      <c r="Y52" s="109">
        <f>Y30*'UK - Covid-19 - Weekly reg'!Y$13</f>
        <v>315.77833753148616</v>
      </c>
      <c r="Z52" s="109">
        <f>Z30*'UK - Covid-19 - Weekly reg'!Z$13</f>
        <v>230.56642728904848</v>
      </c>
      <c r="AA52" s="109">
        <f>AA30*'UK - Covid-19 - Weekly reg'!AA$13</f>
        <v>155.83141762452107</v>
      </c>
      <c r="AB52" s="109">
        <f>AB30*'UK - Covid-19 - Weekly reg'!AB$13</f>
        <v>115.94039735099338</v>
      </c>
      <c r="AC52" s="109">
        <f>AC30*'UK - Covid-19 - Weekly reg'!AC$13</f>
        <v>106.5</v>
      </c>
      <c r="AD52" s="109">
        <f>AD30*'UK - Covid-19 - Weekly reg'!AD$13</f>
        <v>61.092896174863391</v>
      </c>
      <c r="AE52" s="109">
        <f>AE30*'UK - Covid-19 - Weekly reg'!AE$13</f>
        <v>51.986440677966101</v>
      </c>
      <c r="AF52" s="109">
        <f>AF30*'UK - Covid-19 - Weekly reg'!AF$13</f>
        <v>46.444444444444443</v>
      </c>
      <c r="AG52" s="109">
        <f>AG30*'UK - Covid-19 - Weekly reg'!AG$13</f>
        <v>31.290155440414509</v>
      </c>
      <c r="AH52" s="109">
        <f>AH30*'UK - Covid-19 - Weekly reg'!AH$13</f>
        <v>22.736842105263158</v>
      </c>
      <c r="AI52" s="109">
        <f>AI30*'UK - Covid-19 - Weekly reg'!AI$13</f>
        <v>26.079136690647481</v>
      </c>
      <c r="AJ52" s="109">
        <f>AJ30*'UK - Covid-19 - Weekly reg'!AJ$13</f>
        <v>32.189781021897808</v>
      </c>
      <c r="AK52" s="109">
        <f>AK30*'UK - Covid-19 - Weekly reg'!AK$13</f>
        <v>16.489999999999998</v>
      </c>
      <c r="AL52" s="109">
        <f>AL30*'UK - Covid-19 - Weekly reg'!AL$13</f>
        <v>10.435897435897436</v>
      </c>
      <c r="AM52" s="109">
        <f>AM30*'UK - Covid-19 - Weekly reg'!AM$13</f>
        <v>22.76530612244898</v>
      </c>
      <c r="AN52" s="109">
        <f>AN30*'UK - Covid-19 - Weekly reg'!AN$13</f>
        <v>30.848920863309353</v>
      </c>
      <c r="AO52" s="109">
        <f>AO30*'UK - Covid-19 - Weekly reg'!AO$13</f>
        <v>35.879069767441855</v>
      </c>
      <c r="AP52" s="109">
        <f>AP30*'UK - Covid-19 - Weekly reg'!AP$13</f>
        <v>52.560747663551403</v>
      </c>
      <c r="AQ52" s="109">
        <f>AQ30*'UK - Covid-19 - Weekly reg'!AQ$13</f>
        <v>73.242009132420094</v>
      </c>
      <c r="AR52" s="109">
        <f>AR30*'UK - Covid-19 - Weekly reg'!AR$13</f>
        <v>112.49925261584454</v>
      </c>
      <c r="AS52" s="109">
        <f>AS30*'UK - Covid-19 - Weekly reg'!AS$13</f>
        <v>175.50511247443762</v>
      </c>
      <c r="AT52" s="109">
        <f>AT30*'UK - Covid-19 - Weekly reg'!AT$13</f>
        <v>256.34372733865121</v>
      </c>
      <c r="AU52" s="109">
        <f>AU30*'UK - Covid-19 - Weekly reg'!AU$13</f>
        <v>327.31956633970054</v>
      </c>
      <c r="AV52" s="109">
        <f>AV30*'UK - Covid-19 - Weekly reg'!AV$13</f>
        <v>485.43993506493507</v>
      </c>
      <c r="AW52" s="109">
        <f>AW30*'UK - Covid-19 - Weekly reg'!AW$13</f>
        <v>480.62509279881215</v>
      </c>
      <c r="AX52" s="109">
        <f>AX30*'UK - Covid-19 - Weekly reg'!AX$13</f>
        <v>593.14680710994071</v>
      </c>
      <c r="AY52" s="115"/>
      <c r="AZ52" s="115"/>
      <c r="BA52" s="115"/>
      <c r="BB52" s="115"/>
      <c r="BC52" s="115"/>
      <c r="BD52" s="115"/>
      <c r="BE52" s="115"/>
      <c r="BF52" s="115"/>
      <c r="BG52" s="115"/>
      <c r="BH52" s="115"/>
      <c r="BI52" s="115"/>
      <c r="BJ52" s="115"/>
      <c r="BK52" s="115"/>
      <c r="BL52" s="115"/>
      <c r="BM52" s="115"/>
      <c r="BN52" s="115"/>
      <c r="BO52" s="115"/>
      <c r="BP52" s="115"/>
      <c r="BQ52" s="115"/>
      <c r="BR52" s="115"/>
      <c r="BS52" s="115"/>
      <c r="BT52" s="115"/>
      <c r="BU52" s="115"/>
      <c r="BV52" s="115"/>
      <c r="BW52" s="115"/>
      <c r="BX52" s="115"/>
      <c r="BY52" s="115"/>
      <c r="BZ52" s="115"/>
      <c r="CA52" s="115"/>
      <c r="CB52" s="115"/>
      <c r="CC52" s="115"/>
      <c r="CD52" s="115"/>
      <c r="CE52" s="115"/>
    </row>
    <row r="53" spans="2:83" s="112" customFormat="1" ht="13.5" customHeight="1" x14ac:dyDescent="0.2">
      <c r="B53" s="121" t="s">
        <v>17</v>
      </c>
      <c r="C53" s="109">
        <f>C31*'UK - Covid-19 - Weekly reg'!C$13</f>
        <v>0</v>
      </c>
      <c r="D53" s="109">
        <f>D31*'UK - Covid-19 - Weekly reg'!D$13</f>
        <v>0</v>
      </c>
      <c r="E53" s="109">
        <f>E31*'UK - Covid-19 - Weekly reg'!E$13</f>
        <v>0</v>
      </c>
      <c r="F53" s="109">
        <f>F31*'UK - Covid-19 - Weekly reg'!F$13</f>
        <v>0</v>
      </c>
      <c r="G53" s="109">
        <f>G31*'UK - Covid-19 - Weekly reg'!G$13</f>
        <v>0</v>
      </c>
      <c r="H53" s="109">
        <f>H31*'UK - Covid-19 - Weekly reg'!H$13</f>
        <v>0</v>
      </c>
      <c r="I53" s="109">
        <f>I31*'UK - Covid-19 - Weekly reg'!I$13</f>
        <v>0</v>
      </c>
      <c r="J53" s="109">
        <f>J31*'UK - Covid-19 - Weekly reg'!J$13</f>
        <v>0</v>
      </c>
      <c r="K53" s="109">
        <f>K31*'UK - Covid-19 - Weekly reg'!K$13</f>
        <v>0</v>
      </c>
      <c r="L53" s="109">
        <f>L31*'UK - Covid-19 - Weekly reg'!L$13</f>
        <v>0</v>
      </c>
      <c r="M53" s="109">
        <f>M31*'UK - Covid-19 - Weekly reg'!M$13</f>
        <v>0</v>
      </c>
      <c r="N53" s="109">
        <f>N31*'UK - Covid-19 - Weekly reg'!N$13</f>
        <v>20.588235294117645</v>
      </c>
      <c r="O53" s="109">
        <f>O31*'UK - Covid-19 - Weekly reg'!O$13</f>
        <v>82.630597014925371</v>
      </c>
      <c r="P53" s="109">
        <f>P31*'UK - Covid-19 - Weekly reg'!P$13</f>
        <v>524.87875288683597</v>
      </c>
      <c r="Q53" s="109">
        <f>Q31*'UK - Covid-19 - Weekly reg'!Q$13</f>
        <v>943.38352410124139</v>
      </c>
      <c r="R53" s="109">
        <f>R31*'UK - Covid-19 - Weekly reg'!R$13</f>
        <v>1595.6987648673376</v>
      </c>
      <c r="S53" s="109">
        <f>S31*'UK - Covid-19 - Weekly reg'!S$13</f>
        <v>1707.6515391166809</v>
      </c>
      <c r="T53" s="109">
        <f>T31*'UK - Covid-19 - Weekly reg'!T$13</f>
        <v>1424.3675568087576</v>
      </c>
      <c r="U53" s="109">
        <f>U31*'UK - Covid-19 - Weekly reg'!U$13</f>
        <v>960.46345811051697</v>
      </c>
      <c r="V53" s="109">
        <f>V31*'UK - Covid-19 - Weekly reg'!V$13</f>
        <v>954.58675078864349</v>
      </c>
      <c r="W53" s="109">
        <f>W31*'UK - Covid-19 - Weekly reg'!W$13</f>
        <v>657.13209733487838</v>
      </c>
      <c r="X53" s="109">
        <f>X31*'UK - Covid-19 - Weekly reg'!X$13</f>
        <v>441</v>
      </c>
      <c r="Y53" s="109">
        <f>Y31*'UK - Covid-19 - Weekly reg'!Y$13</f>
        <v>378.55919395465997</v>
      </c>
      <c r="Z53" s="109">
        <f>Z31*'UK - Covid-19 - Weekly reg'!Z$13</f>
        <v>262.82675044883302</v>
      </c>
      <c r="AA53" s="109">
        <f>AA31*'UK - Covid-19 - Weekly reg'!AA$13</f>
        <v>170.08429118773947</v>
      </c>
      <c r="AB53" s="109">
        <f>AB31*'UK - Covid-19 - Weekly reg'!AB$13</f>
        <v>133.99668874172184</v>
      </c>
      <c r="AC53" s="109">
        <f>AC31*'UK - Covid-19 - Weekly reg'!AC$13</f>
        <v>107.43421052631579</v>
      </c>
      <c r="AD53" s="109">
        <f>AD31*'UK - Covid-19 - Weekly reg'!AD$13</f>
        <v>89.289617486338798</v>
      </c>
      <c r="AE53" s="109">
        <f>AE31*'UK - Covid-19 - Weekly reg'!AE$13</f>
        <v>70.277966101694915</v>
      </c>
      <c r="AF53" s="109">
        <f>AF31*'UK - Covid-19 - Weekly reg'!AF$13</f>
        <v>35.800925925925924</v>
      </c>
      <c r="AG53" s="109">
        <f>AG31*'UK - Covid-19 - Weekly reg'!AG$13</f>
        <v>35.082901554404145</v>
      </c>
      <c r="AH53" s="109">
        <f>AH31*'UK - Covid-19 - Weekly reg'!AH$13</f>
        <v>28.631578947368418</v>
      </c>
      <c r="AI53" s="109">
        <f>AI31*'UK - Covid-19 - Weekly reg'!AI$13</f>
        <v>32.374100719424462</v>
      </c>
      <c r="AJ53" s="109">
        <f>AJ31*'UK - Covid-19 - Weekly reg'!AJ$13</f>
        <v>13.795620437956204</v>
      </c>
      <c r="AK53" s="109">
        <f>AK31*'UK - Covid-19 - Weekly reg'!AK$13</f>
        <v>18.43</v>
      </c>
      <c r="AL53" s="109">
        <f>AL31*'UK - Covid-19 - Weekly reg'!AL$13</f>
        <v>15.179487179487179</v>
      </c>
      <c r="AM53" s="109">
        <f>AM31*'UK - Covid-19 - Weekly reg'!AM$13</f>
        <v>14.846938775510203</v>
      </c>
      <c r="AN53" s="109">
        <f>AN31*'UK - Covid-19 - Weekly reg'!AN$13</f>
        <v>25.064748201438849</v>
      </c>
      <c r="AO53" s="109">
        <f>AO31*'UK - Covid-19 - Weekly reg'!AO$13</f>
        <v>45.32093023255814</v>
      </c>
      <c r="AP53" s="109">
        <f>AP31*'UK - Covid-19 - Weekly reg'!AP$13</f>
        <v>58.09345794392523</v>
      </c>
      <c r="AQ53" s="109">
        <f>AQ31*'UK - Covid-19 - Weekly reg'!AQ$13</f>
        <v>61.340182648401829</v>
      </c>
      <c r="AR53" s="109">
        <f>AR31*'UK - Covid-19 - Weekly reg'!AR$13</f>
        <v>122.72645739910314</v>
      </c>
      <c r="AS53" s="109">
        <f>AS31*'UK - Covid-19 - Weekly reg'!AS$13</f>
        <v>166.16973415132924</v>
      </c>
      <c r="AT53" s="109">
        <f>AT31*'UK - Covid-19 - Weekly reg'!AT$13</f>
        <v>236.27411167512693</v>
      </c>
      <c r="AU53" s="109">
        <f>AU31*'UK - Covid-19 - Weekly reg'!AU$13</f>
        <v>352.00567888487353</v>
      </c>
      <c r="AV53" s="109">
        <f>AV31*'UK - Covid-19 - Weekly reg'!AV$13</f>
        <v>438.37256493506493</v>
      </c>
      <c r="AW53" s="109">
        <f>AW31*'UK - Covid-19 - Weekly reg'!AW$13</f>
        <v>508.1417965850037</v>
      </c>
      <c r="AX53" s="109">
        <f>AX31*'UK - Covid-19 - Weekly reg'!AX$13</f>
        <v>608.9269256089533</v>
      </c>
      <c r="AY53" s="115"/>
      <c r="AZ53" s="115"/>
      <c r="BA53" s="115"/>
      <c r="BB53" s="115"/>
      <c r="BC53" s="115"/>
      <c r="BD53" s="115"/>
      <c r="BE53" s="115"/>
      <c r="BF53" s="115"/>
      <c r="BG53" s="115"/>
      <c r="BH53" s="115"/>
      <c r="BI53" s="115"/>
      <c r="BJ53" s="115"/>
      <c r="BK53" s="115"/>
      <c r="BL53" s="115"/>
      <c r="BM53" s="115"/>
      <c r="BN53" s="115"/>
      <c r="BO53" s="115"/>
      <c r="BP53" s="115"/>
      <c r="BQ53" s="115"/>
      <c r="BR53" s="115"/>
      <c r="BS53" s="115"/>
      <c r="BT53" s="115"/>
      <c r="BU53" s="115"/>
      <c r="BV53" s="115"/>
      <c r="BW53" s="115"/>
      <c r="BX53" s="115"/>
      <c r="BY53" s="115"/>
      <c r="BZ53" s="115"/>
      <c r="CA53" s="115"/>
      <c r="CB53" s="115"/>
      <c r="CC53" s="115"/>
      <c r="CD53" s="115"/>
      <c r="CE53" s="115"/>
    </row>
    <row r="54" spans="2:83" ht="24" customHeight="1" x14ac:dyDescent="0.2">
      <c r="B54" s="1" t="s">
        <v>52</v>
      </c>
      <c r="C54" s="76"/>
      <c r="D54" s="76"/>
      <c r="E54" s="76"/>
      <c r="F54" s="76"/>
      <c r="G54" s="76"/>
      <c r="H54" s="76"/>
      <c r="I54" s="76"/>
      <c r="J54" s="76"/>
      <c r="K54" s="76"/>
      <c r="L54" s="76"/>
      <c r="M54" s="78"/>
      <c r="N54" s="78"/>
      <c r="O54" s="78"/>
      <c r="P54" s="78"/>
      <c r="Q54" s="32" t="s">
        <v>86</v>
      </c>
      <c r="R54" s="32"/>
      <c r="S54" s="32" t="s">
        <v>86</v>
      </c>
      <c r="T54" s="32"/>
      <c r="AN54" s="32"/>
      <c r="AU54" s="33"/>
    </row>
    <row r="55" spans="2:83" ht="13.5" customHeight="1" x14ac:dyDescent="0.2">
      <c r="B55" s="1" t="s">
        <v>49</v>
      </c>
      <c r="C55" s="76"/>
      <c r="D55" s="76"/>
      <c r="E55" s="76"/>
      <c r="F55" s="76"/>
      <c r="G55" s="76"/>
      <c r="H55" s="76"/>
      <c r="I55" s="76"/>
      <c r="J55" s="76"/>
      <c r="K55" s="76"/>
      <c r="L55" s="76"/>
      <c r="M55" s="76"/>
      <c r="N55" s="76"/>
      <c r="O55" s="76"/>
      <c r="P55" s="76"/>
      <c r="Q55" s="32" t="s">
        <v>86</v>
      </c>
      <c r="R55" s="32"/>
      <c r="S55" s="32" t="s">
        <v>86</v>
      </c>
      <c r="T55" s="32"/>
      <c r="AN55" s="32"/>
      <c r="AU55" s="33"/>
    </row>
    <row r="56" spans="2:83" ht="13.5" customHeight="1" x14ac:dyDescent="0.2">
      <c r="B56" s="2" t="s">
        <v>50</v>
      </c>
      <c r="C56" s="32">
        <v>0</v>
      </c>
      <c r="D56" s="32">
        <v>0</v>
      </c>
      <c r="E56" s="32">
        <v>0</v>
      </c>
      <c r="F56" s="32">
        <v>0</v>
      </c>
      <c r="G56" s="32">
        <v>0</v>
      </c>
      <c r="H56" s="32">
        <v>0</v>
      </c>
      <c r="I56" s="32">
        <v>0</v>
      </c>
      <c r="J56" s="32">
        <v>0</v>
      </c>
      <c r="K56" s="32">
        <v>0</v>
      </c>
      <c r="L56" s="32">
        <v>0</v>
      </c>
      <c r="M56" s="32">
        <v>0</v>
      </c>
      <c r="N56" s="32">
        <v>0</v>
      </c>
      <c r="O56" s="32">
        <v>0</v>
      </c>
      <c r="P56" s="32">
        <v>0</v>
      </c>
      <c r="Q56" s="32">
        <v>0</v>
      </c>
      <c r="R56" s="32">
        <v>0</v>
      </c>
      <c r="S56" s="32">
        <v>0</v>
      </c>
      <c r="T56" s="32">
        <v>0</v>
      </c>
      <c r="U56" s="32">
        <v>1</v>
      </c>
      <c r="V56" s="32">
        <v>1</v>
      </c>
      <c r="W56" s="32">
        <v>0</v>
      </c>
      <c r="X56" s="32">
        <v>0</v>
      </c>
      <c r="Y56" s="32">
        <v>0</v>
      </c>
      <c r="Z56" s="32">
        <v>0</v>
      </c>
      <c r="AA56" s="32">
        <v>0</v>
      </c>
      <c r="AB56" s="32">
        <v>0</v>
      </c>
      <c r="AC56" s="32">
        <v>0</v>
      </c>
      <c r="AD56" s="32">
        <v>0</v>
      </c>
      <c r="AE56" s="33">
        <v>0</v>
      </c>
      <c r="AF56" s="33">
        <v>0</v>
      </c>
      <c r="AG56" s="33">
        <v>0</v>
      </c>
      <c r="AH56" s="33">
        <v>0</v>
      </c>
      <c r="AI56" s="33">
        <v>0</v>
      </c>
      <c r="AJ56" s="33">
        <v>0</v>
      </c>
      <c r="AK56" s="33">
        <v>0</v>
      </c>
      <c r="AL56" s="33">
        <v>0</v>
      </c>
      <c r="AM56" s="33">
        <v>0</v>
      </c>
      <c r="AN56" s="32">
        <v>0</v>
      </c>
      <c r="AO56" s="33">
        <v>0</v>
      </c>
      <c r="AP56" s="112">
        <v>0</v>
      </c>
      <c r="AQ56" s="33">
        <v>0</v>
      </c>
      <c r="AR56" s="33">
        <v>0</v>
      </c>
      <c r="AS56" s="33">
        <v>0</v>
      </c>
      <c r="AT56" s="46">
        <v>0</v>
      </c>
      <c r="AU56" s="33">
        <v>0</v>
      </c>
      <c r="AV56" s="33">
        <v>0</v>
      </c>
      <c r="AW56" s="33">
        <v>0</v>
      </c>
      <c r="AX56" s="33">
        <v>0</v>
      </c>
    </row>
    <row r="57" spans="2:83" ht="13.5" customHeight="1" x14ac:dyDescent="0.2">
      <c r="B57" s="4" t="s">
        <v>51</v>
      </c>
      <c r="C57" s="32">
        <v>0</v>
      </c>
      <c r="D57" s="32">
        <v>0</v>
      </c>
      <c r="E57" s="32">
        <v>0</v>
      </c>
      <c r="F57" s="32">
        <v>0</v>
      </c>
      <c r="G57" s="32">
        <v>0</v>
      </c>
      <c r="H57" s="32">
        <v>0</v>
      </c>
      <c r="I57" s="32">
        <v>0</v>
      </c>
      <c r="J57" s="32">
        <v>0</v>
      </c>
      <c r="K57" s="32">
        <v>0</v>
      </c>
      <c r="L57" s="32">
        <v>0</v>
      </c>
      <c r="M57" s="32">
        <v>0</v>
      </c>
      <c r="N57" s="32">
        <v>0</v>
      </c>
      <c r="O57" s="32">
        <v>0</v>
      </c>
      <c r="P57" s="32">
        <v>0</v>
      </c>
      <c r="Q57" s="32">
        <v>0</v>
      </c>
      <c r="R57" s="32">
        <v>0</v>
      </c>
      <c r="S57" s="32">
        <v>0</v>
      </c>
      <c r="T57" s="32">
        <v>0</v>
      </c>
      <c r="U57" s="32">
        <v>0</v>
      </c>
      <c r="V57" s="32">
        <v>0</v>
      </c>
      <c r="W57" s="32">
        <v>0</v>
      </c>
      <c r="X57" s="32">
        <v>0</v>
      </c>
      <c r="Y57" s="32">
        <v>0</v>
      </c>
      <c r="Z57" s="32">
        <v>0</v>
      </c>
      <c r="AA57" s="32">
        <v>0</v>
      </c>
      <c r="AB57" s="32">
        <v>0</v>
      </c>
      <c r="AC57" s="32">
        <v>0</v>
      </c>
      <c r="AD57" s="32">
        <v>0</v>
      </c>
      <c r="AE57" s="33">
        <v>0</v>
      </c>
      <c r="AF57" s="33">
        <v>0</v>
      </c>
      <c r="AG57" s="33">
        <v>0</v>
      </c>
      <c r="AH57" s="33">
        <v>0</v>
      </c>
      <c r="AI57" s="33">
        <v>0</v>
      </c>
      <c r="AJ57" s="33">
        <v>0</v>
      </c>
      <c r="AK57" s="33">
        <v>0</v>
      </c>
      <c r="AL57" s="33">
        <v>0</v>
      </c>
      <c r="AM57" s="33">
        <v>0</v>
      </c>
      <c r="AN57" s="32">
        <v>0</v>
      </c>
      <c r="AO57" s="33">
        <v>0</v>
      </c>
      <c r="AP57" s="112">
        <v>0</v>
      </c>
      <c r="AQ57" s="33">
        <v>0</v>
      </c>
      <c r="AR57" s="33">
        <v>0</v>
      </c>
      <c r="AS57" s="33">
        <v>0</v>
      </c>
      <c r="AT57" s="46">
        <v>0</v>
      </c>
      <c r="AU57" s="33">
        <v>0</v>
      </c>
      <c r="AV57" s="33">
        <v>0</v>
      </c>
      <c r="AW57" s="33">
        <v>0</v>
      </c>
      <c r="AX57" s="33">
        <v>0</v>
      </c>
    </row>
    <row r="58" spans="2:83" ht="13.5" customHeight="1" x14ac:dyDescent="0.2">
      <c r="B58" s="4" t="s">
        <v>0</v>
      </c>
      <c r="C58" s="32">
        <v>0</v>
      </c>
      <c r="D58" s="32">
        <v>0</v>
      </c>
      <c r="E58" s="32">
        <v>0</v>
      </c>
      <c r="F58" s="32">
        <v>0</v>
      </c>
      <c r="G58" s="32">
        <v>0</v>
      </c>
      <c r="H58" s="32">
        <v>0</v>
      </c>
      <c r="I58" s="32">
        <v>0</v>
      </c>
      <c r="J58" s="32">
        <v>0</v>
      </c>
      <c r="K58" s="32">
        <v>0</v>
      </c>
      <c r="L58" s="32">
        <v>0</v>
      </c>
      <c r="M58" s="32">
        <v>0</v>
      </c>
      <c r="N58" s="32">
        <v>0</v>
      </c>
      <c r="O58" s="32">
        <v>0</v>
      </c>
      <c r="P58" s="32">
        <v>0</v>
      </c>
      <c r="Q58" s="32">
        <v>0</v>
      </c>
      <c r="R58" s="32">
        <v>0</v>
      </c>
      <c r="S58" s="32">
        <v>0</v>
      </c>
      <c r="T58" s="32">
        <v>0</v>
      </c>
      <c r="U58" s="32">
        <v>0</v>
      </c>
      <c r="V58" s="32">
        <v>0</v>
      </c>
      <c r="W58" s="32">
        <v>0</v>
      </c>
      <c r="X58" s="32">
        <v>0</v>
      </c>
      <c r="Y58" s="32">
        <v>0</v>
      </c>
      <c r="Z58" s="32">
        <v>0</v>
      </c>
      <c r="AA58" s="32">
        <v>0</v>
      </c>
      <c r="AB58" s="32">
        <v>0</v>
      </c>
      <c r="AC58" s="32">
        <v>0</v>
      </c>
      <c r="AD58" s="32">
        <v>0</v>
      </c>
      <c r="AE58" s="33">
        <v>0</v>
      </c>
      <c r="AF58" s="33">
        <v>0</v>
      </c>
      <c r="AG58" s="33">
        <v>0</v>
      </c>
      <c r="AH58" s="33">
        <v>0</v>
      </c>
      <c r="AI58" s="33">
        <v>0</v>
      </c>
      <c r="AJ58" s="33">
        <v>0</v>
      </c>
      <c r="AK58" s="33">
        <v>0</v>
      </c>
      <c r="AL58" s="33">
        <v>0</v>
      </c>
      <c r="AM58" s="33">
        <v>0</v>
      </c>
      <c r="AN58" s="32">
        <v>0</v>
      </c>
      <c r="AO58" s="33">
        <v>0</v>
      </c>
      <c r="AP58" s="112">
        <v>0</v>
      </c>
      <c r="AQ58" s="33">
        <v>0</v>
      </c>
      <c r="AR58" s="33">
        <v>0</v>
      </c>
      <c r="AS58" s="33">
        <v>0</v>
      </c>
      <c r="AT58" s="46">
        <v>0</v>
      </c>
      <c r="AU58" s="33">
        <v>0</v>
      </c>
      <c r="AV58" s="33">
        <v>0</v>
      </c>
      <c r="AW58" s="33">
        <v>0</v>
      </c>
      <c r="AX58" s="33">
        <v>0</v>
      </c>
    </row>
    <row r="59" spans="2:83" ht="13.5" customHeight="1" x14ac:dyDescent="0.2">
      <c r="B59" s="2" t="s">
        <v>1</v>
      </c>
      <c r="C59" s="32">
        <v>0</v>
      </c>
      <c r="D59" s="32">
        <v>0</v>
      </c>
      <c r="E59" s="32">
        <v>0</v>
      </c>
      <c r="F59" s="32">
        <v>0</v>
      </c>
      <c r="G59" s="32">
        <v>0</v>
      </c>
      <c r="H59" s="32">
        <v>0</v>
      </c>
      <c r="I59" s="32">
        <v>0</v>
      </c>
      <c r="J59" s="32">
        <v>0</v>
      </c>
      <c r="K59" s="32">
        <v>0</v>
      </c>
      <c r="L59" s="32">
        <v>0</v>
      </c>
      <c r="M59" s="32">
        <v>0</v>
      </c>
      <c r="N59" s="32">
        <v>0</v>
      </c>
      <c r="O59" s="32">
        <v>0</v>
      </c>
      <c r="P59" s="32">
        <v>0</v>
      </c>
      <c r="Q59" s="32">
        <v>0</v>
      </c>
      <c r="R59" s="32">
        <v>0</v>
      </c>
      <c r="S59" s="32">
        <v>0</v>
      </c>
      <c r="T59" s="32">
        <v>0</v>
      </c>
      <c r="U59" s="32">
        <v>0</v>
      </c>
      <c r="V59" s="32">
        <v>0</v>
      </c>
      <c r="W59" s="32">
        <v>0</v>
      </c>
      <c r="X59" s="32">
        <v>1</v>
      </c>
      <c r="Y59" s="32">
        <v>1</v>
      </c>
      <c r="Z59" s="32">
        <v>0</v>
      </c>
      <c r="AA59" s="32">
        <v>0</v>
      </c>
      <c r="AB59" s="32">
        <v>0</v>
      </c>
      <c r="AC59" s="32">
        <v>0</v>
      </c>
      <c r="AD59" s="32">
        <v>0</v>
      </c>
      <c r="AE59" s="33">
        <v>0</v>
      </c>
      <c r="AF59" s="33">
        <v>0</v>
      </c>
      <c r="AG59" s="33">
        <v>0</v>
      </c>
      <c r="AH59" s="33">
        <v>0</v>
      </c>
      <c r="AI59" s="33">
        <v>0</v>
      </c>
      <c r="AJ59" s="33">
        <v>0</v>
      </c>
      <c r="AK59" s="33">
        <v>0</v>
      </c>
      <c r="AL59" s="33">
        <v>0</v>
      </c>
      <c r="AM59" s="33">
        <v>0</v>
      </c>
      <c r="AN59" s="32">
        <v>0</v>
      </c>
      <c r="AO59" s="33">
        <v>0</v>
      </c>
      <c r="AP59" s="112">
        <v>0</v>
      </c>
      <c r="AQ59" s="33">
        <v>0</v>
      </c>
      <c r="AR59" s="33">
        <v>0</v>
      </c>
      <c r="AS59" s="33">
        <v>0</v>
      </c>
      <c r="AT59" s="46">
        <v>0</v>
      </c>
      <c r="AU59" s="33">
        <v>0</v>
      </c>
      <c r="AV59" s="33">
        <v>0</v>
      </c>
      <c r="AW59" s="33">
        <v>0</v>
      </c>
      <c r="AX59" s="33">
        <v>1</v>
      </c>
    </row>
    <row r="60" spans="2:83" ht="13.5" customHeight="1" x14ac:dyDescent="0.2">
      <c r="B60" s="2" t="s">
        <v>2</v>
      </c>
      <c r="C60" s="32">
        <v>0</v>
      </c>
      <c r="D60" s="32">
        <v>0</v>
      </c>
      <c r="E60" s="32">
        <v>0</v>
      </c>
      <c r="F60" s="32">
        <v>0</v>
      </c>
      <c r="G60" s="32">
        <v>0</v>
      </c>
      <c r="H60" s="32">
        <v>0</v>
      </c>
      <c r="I60" s="32">
        <v>0</v>
      </c>
      <c r="J60" s="32">
        <v>0</v>
      </c>
      <c r="K60" s="32">
        <v>0</v>
      </c>
      <c r="L60" s="32">
        <v>0</v>
      </c>
      <c r="M60" s="32">
        <v>0</v>
      </c>
      <c r="N60" s="32">
        <v>0</v>
      </c>
      <c r="O60" s="32">
        <v>0</v>
      </c>
      <c r="P60" s="32">
        <v>1</v>
      </c>
      <c r="Q60" s="32">
        <v>2</v>
      </c>
      <c r="R60" s="32">
        <v>1</v>
      </c>
      <c r="S60" s="32">
        <v>0</v>
      </c>
      <c r="T60" s="32">
        <v>1</v>
      </c>
      <c r="U60" s="32">
        <v>0</v>
      </c>
      <c r="V60" s="32">
        <v>0</v>
      </c>
      <c r="W60" s="32">
        <v>0</v>
      </c>
      <c r="X60" s="32">
        <v>0</v>
      </c>
      <c r="Y60" s="32">
        <v>0</v>
      </c>
      <c r="Z60" s="32">
        <v>0</v>
      </c>
      <c r="AA60" s="32">
        <v>0</v>
      </c>
      <c r="AB60" s="32">
        <v>0</v>
      </c>
      <c r="AC60" s="32">
        <v>0</v>
      </c>
      <c r="AD60" s="32">
        <v>0</v>
      </c>
      <c r="AE60" s="33">
        <v>0</v>
      </c>
      <c r="AF60" s="33">
        <v>0</v>
      </c>
      <c r="AG60" s="33">
        <v>0</v>
      </c>
      <c r="AH60" s="33">
        <v>0</v>
      </c>
      <c r="AI60" s="33">
        <v>0</v>
      </c>
      <c r="AJ60" s="33">
        <v>0</v>
      </c>
      <c r="AK60" s="33">
        <v>0</v>
      </c>
      <c r="AL60" s="33">
        <v>0</v>
      </c>
      <c r="AM60" s="33">
        <v>0</v>
      </c>
      <c r="AN60" s="32">
        <v>0</v>
      </c>
      <c r="AO60" s="33">
        <v>0</v>
      </c>
      <c r="AP60" s="112">
        <v>0</v>
      </c>
      <c r="AQ60" s="33">
        <v>0</v>
      </c>
      <c r="AR60" s="33">
        <v>0</v>
      </c>
      <c r="AS60" s="33">
        <v>0</v>
      </c>
      <c r="AT60" s="46">
        <v>0</v>
      </c>
      <c r="AU60" s="33">
        <v>0</v>
      </c>
      <c r="AV60" s="33">
        <v>0</v>
      </c>
      <c r="AW60" s="33">
        <v>0</v>
      </c>
      <c r="AX60" s="33">
        <v>1</v>
      </c>
    </row>
    <row r="61" spans="2:83" ht="13.5" customHeight="1" x14ac:dyDescent="0.2">
      <c r="B61" s="2" t="s">
        <v>3</v>
      </c>
      <c r="C61" s="32">
        <v>0</v>
      </c>
      <c r="D61" s="32">
        <v>0</v>
      </c>
      <c r="E61" s="32">
        <v>0</v>
      </c>
      <c r="F61" s="32">
        <v>0</v>
      </c>
      <c r="G61" s="32">
        <v>0</v>
      </c>
      <c r="H61" s="32">
        <v>0</v>
      </c>
      <c r="I61" s="32">
        <v>0</v>
      </c>
      <c r="J61" s="32">
        <v>0</v>
      </c>
      <c r="K61" s="32">
        <v>0</v>
      </c>
      <c r="L61" s="32">
        <v>0</v>
      </c>
      <c r="M61" s="32">
        <v>0</v>
      </c>
      <c r="N61" s="32">
        <v>0</v>
      </c>
      <c r="O61" s="32">
        <v>0</v>
      </c>
      <c r="P61" s="32">
        <v>0</v>
      </c>
      <c r="Q61" s="32">
        <v>4</v>
      </c>
      <c r="R61" s="32">
        <v>2</v>
      </c>
      <c r="S61" s="32">
        <v>2</v>
      </c>
      <c r="T61" s="32">
        <v>2</v>
      </c>
      <c r="U61" s="32">
        <v>1</v>
      </c>
      <c r="V61" s="32">
        <v>1</v>
      </c>
      <c r="W61" s="32">
        <v>1</v>
      </c>
      <c r="X61" s="32">
        <v>1</v>
      </c>
      <c r="Y61" s="32">
        <v>0</v>
      </c>
      <c r="Z61" s="32">
        <v>0</v>
      </c>
      <c r="AA61" s="32">
        <v>0</v>
      </c>
      <c r="AB61" s="32">
        <v>0</v>
      </c>
      <c r="AC61" s="32">
        <v>0</v>
      </c>
      <c r="AD61" s="32">
        <v>1</v>
      </c>
      <c r="AE61" s="33">
        <v>0</v>
      </c>
      <c r="AF61" s="33">
        <v>0</v>
      </c>
      <c r="AG61" s="33">
        <v>0</v>
      </c>
      <c r="AH61" s="33">
        <v>0</v>
      </c>
      <c r="AI61" s="33">
        <v>0</v>
      </c>
      <c r="AJ61" s="33">
        <v>0</v>
      </c>
      <c r="AK61" s="33">
        <v>0</v>
      </c>
      <c r="AL61" s="33">
        <v>0</v>
      </c>
      <c r="AM61" s="33">
        <v>0</v>
      </c>
      <c r="AN61" s="32">
        <v>0</v>
      </c>
      <c r="AO61" s="33">
        <v>0</v>
      </c>
      <c r="AP61" s="112">
        <v>0</v>
      </c>
      <c r="AQ61" s="33">
        <v>0</v>
      </c>
      <c r="AR61" s="33">
        <v>1</v>
      </c>
      <c r="AS61" s="33">
        <v>0</v>
      </c>
      <c r="AT61" s="46">
        <v>0</v>
      </c>
      <c r="AU61" s="33">
        <v>1</v>
      </c>
      <c r="AV61" s="33">
        <v>0</v>
      </c>
      <c r="AW61" s="33">
        <v>1</v>
      </c>
      <c r="AX61" s="33">
        <v>1</v>
      </c>
    </row>
    <row r="62" spans="2:83" ht="13.5" customHeight="1" x14ac:dyDescent="0.2">
      <c r="B62" s="50" t="s">
        <v>4</v>
      </c>
      <c r="C62" s="32">
        <v>0</v>
      </c>
      <c r="D62" s="32">
        <v>0</v>
      </c>
      <c r="E62" s="32">
        <v>0</v>
      </c>
      <c r="F62" s="32">
        <v>0</v>
      </c>
      <c r="G62" s="32">
        <v>0</v>
      </c>
      <c r="H62" s="32">
        <v>0</v>
      </c>
      <c r="I62" s="32">
        <v>0</v>
      </c>
      <c r="J62" s="32">
        <v>0</v>
      </c>
      <c r="K62" s="32">
        <v>0</v>
      </c>
      <c r="L62" s="32">
        <v>0</v>
      </c>
      <c r="M62" s="32">
        <v>0</v>
      </c>
      <c r="N62" s="32">
        <v>0</v>
      </c>
      <c r="O62" s="32">
        <v>0</v>
      </c>
      <c r="P62" s="32">
        <v>2</v>
      </c>
      <c r="Q62" s="32">
        <v>5</v>
      </c>
      <c r="R62" s="32">
        <v>5</v>
      </c>
      <c r="S62" s="32">
        <v>5</v>
      </c>
      <c r="T62" s="32">
        <v>1</v>
      </c>
      <c r="U62" s="32">
        <v>4</v>
      </c>
      <c r="V62" s="32">
        <v>5</v>
      </c>
      <c r="W62" s="32">
        <v>2</v>
      </c>
      <c r="X62" s="32">
        <v>1</v>
      </c>
      <c r="Y62" s="32">
        <v>0</v>
      </c>
      <c r="Z62" s="32">
        <v>1</v>
      </c>
      <c r="AA62" s="32">
        <v>1</v>
      </c>
      <c r="AB62" s="32">
        <v>0</v>
      </c>
      <c r="AC62" s="32">
        <v>0</v>
      </c>
      <c r="AD62" s="32">
        <v>0</v>
      </c>
      <c r="AE62" s="33">
        <v>0</v>
      </c>
      <c r="AF62" s="33">
        <v>0</v>
      </c>
      <c r="AG62" s="33">
        <v>0</v>
      </c>
      <c r="AH62" s="33">
        <v>0</v>
      </c>
      <c r="AI62" s="33">
        <v>0</v>
      </c>
      <c r="AJ62" s="33">
        <v>0</v>
      </c>
      <c r="AK62" s="33">
        <v>0</v>
      </c>
      <c r="AL62" s="33">
        <v>0</v>
      </c>
      <c r="AM62" s="33">
        <v>0</v>
      </c>
      <c r="AN62" s="32">
        <v>0</v>
      </c>
      <c r="AO62" s="33">
        <v>0</v>
      </c>
      <c r="AP62" s="112">
        <v>0</v>
      </c>
      <c r="AQ62" s="33">
        <v>1</v>
      </c>
      <c r="AR62" s="33">
        <v>0</v>
      </c>
      <c r="AS62" s="33">
        <v>0</v>
      </c>
      <c r="AT62" s="46">
        <v>1</v>
      </c>
      <c r="AU62" s="33">
        <v>2</v>
      </c>
      <c r="AV62" s="33">
        <v>0</v>
      </c>
      <c r="AW62" s="33">
        <v>0</v>
      </c>
      <c r="AX62" s="33">
        <v>0</v>
      </c>
    </row>
    <row r="63" spans="2:83" ht="13.5" customHeight="1" x14ac:dyDescent="0.2">
      <c r="B63" s="50" t="s">
        <v>5</v>
      </c>
      <c r="C63" s="32">
        <v>0</v>
      </c>
      <c r="D63" s="32">
        <v>0</v>
      </c>
      <c r="E63" s="32">
        <v>0</v>
      </c>
      <c r="F63" s="32">
        <v>0</v>
      </c>
      <c r="G63" s="32">
        <v>0</v>
      </c>
      <c r="H63" s="32">
        <v>0</v>
      </c>
      <c r="I63" s="32">
        <v>0</v>
      </c>
      <c r="J63" s="32">
        <v>0</v>
      </c>
      <c r="K63" s="32">
        <v>0</v>
      </c>
      <c r="L63" s="32">
        <v>0</v>
      </c>
      <c r="M63" s="32">
        <v>0</v>
      </c>
      <c r="N63" s="32">
        <v>0</v>
      </c>
      <c r="O63" s="32">
        <v>4</v>
      </c>
      <c r="P63" s="32">
        <v>6</v>
      </c>
      <c r="Q63" s="32">
        <v>4</v>
      </c>
      <c r="R63" s="32">
        <v>7</v>
      </c>
      <c r="S63" s="32">
        <v>12</v>
      </c>
      <c r="T63" s="32">
        <v>5</v>
      </c>
      <c r="U63" s="32">
        <v>3</v>
      </c>
      <c r="V63" s="32">
        <v>2</v>
      </c>
      <c r="W63" s="32">
        <v>3</v>
      </c>
      <c r="X63" s="32">
        <v>0</v>
      </c>
      <c r="Y63" s="32">
        <v>1</v>
      </c>
      <c r="Z63" s="32">
        <v>0</v>
      </c>
      <c r="AA63" s="32">
        <v>0</v>
      </c>
      <c r="AB63" s="32">
        <v>0</v>
      </c>
      <c r="AC63" s="32">
        <v>0</v>
      </c>
      <c r="AD63" s="32">
        <v>0</v>
      </c>
      <c r="AE63" s="33">
        <v>0</v>
      </c>
      <c r="AF63" s="33">
        <v>0</v>
      </c>
      <c r="AG63" s="33">
        <v>0</v>
      </c>
      <c r="AH63" s="33">
        <v>0</v>
      </c>
      <c r="AI63" s="33">
        <v>0</v>
      </c>
      <c r="AJ63" s="33">
        <v>0</v>
      </c>
      <c r="AK63" s="33">
        <v>0</v>
      </c>
      <c r="AL63" s="33">
        <v>0</v>
      </c>
      <c r="AM63" s="33">
        <v>1</v>
      </c>
      <c r="AN63" s="32">
        <v>2</v>
      </c>
      <c r="AO63" s="33">
        <v>0</v>
      </c>
      <c r="AP63" s="112">
        <v>0</v>
      </c>
      <c r="AQ63" s="33">
        <v>2</v>
      </c>
      <c r="AR63" s="33">
        <v>1</v>
      </c>
      <c r="AS63" s="33">
        <v>2</v>
      </c>
      <c r="AT63" s="46">
        <v>0</v>
      </c>
      <c r="AU63" s="33">
        <v>0</v>
      </c>
      <c r="AV63" s="33">
        <v>1</v>
      </c>
      <c r="AW63" s="33">
        <v>2</v>
      </c>
      <c r="AX63" s="33">
        <v>3</v>
      </c>
    </row>
    <row r="64" spans="2:83" ht="13.5" customHeight="1" x14ac:dyDescent="0.2">
      <c r="B64" s="50" t="s">
        <v>6</v>
      </c>
      <c r="C64" s="32">
        <v>0</v>
      </c>
      <c r="D64" s="32">
        <v>0</v>
      </c>
      <c r="E64" s="32">
        <v>0</v>
      </c>
      <c r="F64" s="32">
        <v>0</v>
      </c>
      <c r="G64" s="32">
        <v>0</v>
      </c>
      <c r="H64" s="32">
        <v>0</v>
      </c>
      <c r="I64" s="32">
        <v>0</v>
      </c>
      <c r="J64" s="32">
        <v>0</v>
      </c>
      <c r="K64" s="32">
        <v>0</v>
      </c>
      <c r="L64" s="32">
        <v>0</v>
      </c>
      <c r="M64" s="32">
        <v>0</v>
      </c>
      <c r="N64" s="32">
        <v>0</v>
      </c>
      <c r="O64" s="32">
        <v>2</v>
      </c>
      <c r="P64" s="32">
        <v>7</v>
      </c>
      <c r="Q64" s="32">
        <v>13</v>
      </c>
      <c r="R64" s="32">
        <v>15</v>
      </c>
      <c r="S64" s="32">
        <v>7</v>
      </c>
      <c r="T64" s="32">
        <v>10</v>
      </c>
      <c r="U64" s="32">
        <v>2</v>
      </c>
      <c r="V64" s="32">
        <v>5</v>
      </c>
      <c r="W64" s="32">
        <v>4</v>
      </c>
      <c r="X64" s="32">
        <v>1</v>
      </c>
      <c r="Y64" s="32">
        <v>3</v>
      </c>
      <c r="Z64" s="32">
        <v>2</v>
      </c>
      <c r="AA64" s="32">
        <v>3</v>
      </c>
      <c r="AB64" s="32">
        <v>0</v>
      </c>
      <c r="AC64" s="32">
        <v>0</v>
      </c>
      <c r="AD64" s="32">
        <v>0</v>
      </c>
      <c r="AE64" s="33">
        <v>1</v>
      </c>
      <c r="AF64" s="33">
        <v>0</v>
      </c>
      <c r="AG64" s="33">
        <v>0</v>
      </c>
      <c r="AH64" s="33">
        <v>0</v>
      </c>
      <c r="AI64" s="33">
        <v>0</v>
      </c>
      <c r="AJ64" s="33">
        <v>0</v>
      </c>
      <c r="AK64" s="33">
        <v>1</v>
      </c>
      <c r="AL64" s="33">
        <v>0</v>
      </c>
      <c r="AM64" s="33">
        <v>1</v>
      </c>
      <c r="AN64" s="32">
        <v>1</v>
      </c>
      <c r="AO64" s="33">
        <v>0</v>
      </c>
      <c r="AP64" s="112">
        <v>1</v>
      </c>
      <c r="AQ64" s="33">
        <v>0</v>
      </c>
      <c r="AR64" s="33">
        <v>0</v>
      </c>
      <c r="AS64" s="33">
        <v>2</v>
      </c>
      <c r="AT64" s="46">
        <v>1</v>
      </c>
      <c r="AU64" s="33">
        <v>1</v>
      </c>
      <c r="AV64" s="33">
        <v>1</v>
      </c>
      <c r="AW64" s="33">
        <v>4</v>
      </c>
      <c r="AX64" s="33">
        <v>3</v>
      </c>
    </row>
    <row r="65" spans="2:50" ht="13.5" customHeight="1" x14ac:dyDescent="0.2">
      <c r="B65" s="50" t="s">
        <v>7</v>
      </c>
      <c r="C65" s="32">
        <v>0</v>
      </c>
      <c r="D65" s="32">
        <v>0</v>
      </c>
      <c r="E65" s="32">
        <v>0</v>
      </c>
      <c r="F65" s="32">
        <v>0</v>
      </c>
      <c r="G65" s="32">
        <v>0</v>
      </c>
      <c r="H65" s="32">
        <v>0</v>
      </c>
      <c r="I65" s="32">
        <v>0</v>
      </c>
      <c r="J65" s="32">
        <v>0</v>
      </c>
      <c r="K65" s="32">
        <v>0</v>
      </c>
      <c r="L65" s="32">
        <v>0</v>
      </c>
      <c r="M65" s="32">
        <v>0</v>
      </c>
      <c r="N65" s="32">
        <v>0</v>
      </c>
      <c r="O65" s="32">
        <v>0</v>
      </c>
      <c r="P65" s="32">
        <v>7</v>
      </c>
      <c r="Q65" s="32">
        <v>19</v>
      </c>
      <c r="R65" s="32">
        <v>31</v>
      </c>
      <c r="S65" s="32">
        <v>38</v>
      </c>
      <c r="T65" s="32">
        <v>16</v>
      </c>
      <c r="U65" s="32">
        <v>10</v>
      </c>
      <c r="V65" s="32">
        <v>7</v>
      </c>
      <c r="W65" s="32">
        <v>11</v>
      </c>
      <c r="X65" s="32">
        <v>1</v>
      </c>
      <c r="Y65" s="32">
        <v>4</v>
      </c>
      <c r="Z65" s="32">
        <v>1</v>
      </c>
      <c r="AA65" s="32">
        <v>5</v>
      </c>
      <c r="AB65" s="32">
        <v>2</v>
      </c>
      <c r="AC65" s="32">
        <v>2</v>
      </c>
      <c r="AD65" s="32">
        <v>2</v>
      </c>
      <c r="AE65" s="33">
        <v>2</v>
      </c>
      <c r="AF65" s="33">
        <v>2</v>
      </c>
      <c r="AG65" s="33">
        <v>1</v>
      </c>
      <c r="AH65" s="33">
        <v>1</v>
      </c>
      <c r="AI65" s="33">
        <v>1</v>
      </c>
      <c r="AJ65" s="33">
        <v>0</v>
      </c>
      <c r="AK65" s="33">
        <v>1</v>
      </c>
      <c r="AL65" s="33">
        <v>0</v>
      </c>
      <c r="AM65" s="33">
        <v>1</v>
      </c>
      <c r="AN65" s="32">
        <v>0</v>
      </c>
      <c r="AO65" s="33">
        <v>2</v>
      </c>
      <c r="AP65" s="112">
        <v>2</v>
      </c>
      <c r="AQ65" s="33">
        <v>1</v>
      </c>
      <c r="AR65" s="33">
        <v>2</v>
      </c>
      <c r="AS65" s="33">
        <v>2</v>
      </c>
      <c r="AT65" s="46">
        <v>3</v>
      </c>
      <c r="AU65" s="33">
        <v>3</v>
      </c>
      <c r="AV65" s="33">
        <v>6</v>
      </c>
      <c r="AW65" s="33">
        <v>3</v>
      </c>
      <c r="AX65" s="33">
        <v>3</v>
      </c>
    </row>
    <row r="66" spans="2:50" ht="13.5" customHeight="1" x14ac:dyDescent="0.2">
      <c r="B66" s="50" t="s">
        <v>8</v>
      </c>
      <c r="C66" s="32">
        <v>0</v>
      </c>
      <c r="D66" s="32">
        <v>0</v>
      </c>
      <c r="E66" s="32">
        <v>0</v>
      </c>
      <c r="F66" s="32">
        <v>0</v>
      </c>
      <c r="G66" s="32">
        <v>0</v>
      </c>
      <c r="H66" s="32">
        <v>0</v>
      </c>
      <c r="I66" s="32">
        <v>0</v>
      </c>
      <c r="J66" s="32">
        <v>0</v>
      </c>
      <c r="K66" s="32">
        <v>0</v>
      </c>
      <c r="L66" s="32">
        <v>0</v>
      </c>
      <c r="M66" s="32">
        <v>0</v>
      </c>
      <c r="N66" s="32">
        <v>0</v>
      </c>
      <c r="O66" s="32">
        <v>4</v>
      </c>
      <c r="P66" s="32">
        <v>18</v>
      </c>
      <c r="Q66" s="32">
        <v>46</v>
      </c>
      <c r="R66" s="32">
        <v>54</v>
      </c>
      <c r="S66" s="32">
        <v>57</v>
      </c>
      <c r="T66" s="32">
        <v>33</v>
      </c>
      <c r="U66" s="32">
        <v>19</v>
      </c>
      <c r="V66" s="32">
        <v>13</v>
      </c>
      <c r="W66" s="32">
        <v>12</v>
      </c>
      <c r="X66" s="32">
        <v>6</v>
      </c>
      <c r="Y66" s="32">
        <v>3</v>
      </c>
      <c r="Z66" s="32">
        <v>6</v>
      </c>
      <c r="AA66" s="32">
        <v>2</v>
      </c>
      <c r="AB66" s="32">
        <v>2</v>
      </c>
      <c r="AC66" s="32">
        <v>4</v>
      </c>
      <c r="AD66" s="32">
        <v>1</v>
      </c>
      <c r="AE66" s="33">
        <v>6</v>
      </c>
      <c r="AF66" s="33">
        <v>1</v>
      </c>
      <c r="AG66" s="33">
        <v>2</v>
      </c>
      <c r="AH66" s="33">
        <v>0</v>
      </c>
      <c r="AI66" s="33">
        <v>1</v>
      </c>
      <c r="AJ66" s="33">
        <v>1</v>
      </c>
      <c r="AK66" s="33">
        <v>2</v>
      </c>
      <c r="AL66" s="33">
        <v>0</v>
      </c>
      <c r="AM66" s="33">
        <v>1</v>
      </c>
      <c r="AN66" s="32">
        <v>0</v>
      </c>
      <c r="AO66" s="33">
        <v>0</v>
      </c>
      <c r="AP66" s="112">
        <v>2</v>
      </c>
      <c r="AQ66" s="33">
        <v>3</v>
      </c>
      <c r="AR66" s="33">
        <v>3</v>
      </c>
      <c r="AS66" s="33">
        <v>7</v>
      </c>
      <c r="AT66" s="46">
        <v>7</v>
      </c>
      <c r="AU66" s="33">
        <v>10</v>
      </c>
      <c r="AV66" s="33">
        <v>8</v>
      </c>
      <c r="AW66" s="33">
        <v>13</v>
      </c>
      <c r="AX66" s="33">
        <v>16</v>
      </c>
    </row>
    <row r="67" spans="2:50" ht="13.5" customHeight="1" x14ac:dyDescent="0.2">
      <c r="B67" s="50" t="s">
        <v>9</v>
      </c>
      <c r="C67" s="32">
        <v>0</v>
      </c>
      <c r="D67" s="32">
        <v>0</v>
      </c>
      <c r="E67" s="32">
        <v>0</v>
      </c>
      <c r="F67" s="32">
        <v>0</v>
      </c>
      <c r="G67" s="32">
        <v>0</v>
      </c>
      <c r="H67" s="32">
        <v>0</v>
      </c>
      <c r="I67" s="32">
        <v>0</v>
      </c>
      <c r="J67" s="32">
        <v>0</v>
      </c>
      <c r="K67" s="32">
        <v>0</v>
      </c>
      <c r="L67" s="32">
        <v>0</v>
      </c>
      <c r="M67" s="32">
        <v>0</v>
      </c>
      <c r="N67" s="32">
        <v>2</v>
      </c>
      <c r="O67" s="32">
        <v>5</v>
      </c>
      <c r="P67" s="32">
        <v>43</v>
      </c>
      <c r="Q67" s="32">
        <v>76</v>
      </c>
      <c r="R67" s="32">
        <v>111</v>
      </c>
      <c r="S67" s="32">
        <v>95</v>
      </c>
      <c r="T67" s="32">
        <v>62</v>
      </c>
      <c r="U67" s="32">
        <v>34</v>
      </c>
      <c r="V67" s="32">
        <v>24</v>
      </c>
      <c r="W67" s="32">
        <v>24</v>
      </c>
      <c r="X67" s="32">
        <v>12</v>
      </c>
      <c r="Y67" s="32">
        <v>14</v>
      </c>
      <c r="Z67" s="32">
        <v>12</v>
      </c>
      <c r="AA67" s="32">
        <v>8</v>
      </c>
      <c r="AB67" s="32">
        <v>8</v>
      </c>
      <c r="AC67" s="32">
        <v>7</v>
      </c>
      <c r="AD67" s="32">
        <v>2</v>
      </c>
      <c r="AE67" s="33">
        <v>3</v>
      </c>
      <c r="AF67" s="33">
        <v>7</v>
      </c>
      <c r="AG67" s="33">
        <v>2</v>
      </c>
      <c r="AH67" s="33">
        <v>2</v>
      </c>
      <c r="AI67" s="33">
        <v>0</v>
      </c>
      <c r="AJ67" s="33">
        <v>2</v>
      </c>
      <c r="AK67" s="33">
        <v>3</v>
      </c>
      <c r="AL67" s="33">
        <v>2</v>
      </c>
      <c r="AM67" s="33">
        <v>1</v>
      </c>
      <c r="AN67" s="32">
        <v>1</v>
      </c>
      <c r="AO67" s="33">
        <v>5</v>
      </c>
      <c r="AP67" s="112">
        <v>1</v>
      </c>
      <c r="AQ67" s="33">
        <v>4</v>
      </c>
      <c r="AR67" s="33">
        <v>6</v>
      </c>
      <c r="AS67" s="33">
        <v>6</v>
      </c>
      <c r="AT67" s="46">
        <v>14</v>
      </c>
      <c r="AU67" s="33">
        <v>13</v>
      </c>
      <c r="AV67" s="33">
        <v>21</v>
      </c>
      <c r="AW67" s="33">
        <v>24</v>
      </c>
      <c r="AX67" s="33">
        <v>23</v>
      </c>
    </row>
    <row r="68" spans="2:50" ht="13.5" customHeight="1" x14ac:dyDescent="0.2">
      <c r="B68" s="50" t="s">
        <v>10</v>
      </c>
      <c r="C68" s="32">
        <v>0</v>
      </c>
      <c r="D68" s="32">
        <v>0</v>
      </c>
      <c r="E68" s="32">
        <v>0</v>
      </c>
      <c r="F68" s="32">
        <v>0</v>
      </c>
      <c r="G68" s="32">
        <v>0</v>
      </c>
      <c r="H68" s="32">
        <v>0</v>
      </c>
      <c r="I68" s="32">
        <v>0</v>
      </c>
      <c r="J68" s="32">
        <v>0</v>
      </c>
      <c r="K68" s="32">
        <v>0</v>
      </c>
      <c r="L68" s="32">
        <v>0</v>
      </c>
      <c r="M68" s="32">
        <v>0</v>
      </c>
      <c r="N68" s="32">
        <v>1</v>
      </c>
      <c r="O68" s="32">
        <v>12</v>
      </c>
      <c r="P68" s="32">
        <v>86</v>
      </c>
      <c r="Q68" s="32">
        <v>135</v>
      </c>
      <c r="R68" s="32">
        <v>203</v>
      </c>
      <c r="S68" s="32">
        <v>162</v>
      </c>
      <c r="T68" s="32">
        <v>112</v>
      </c>
      <c r="U68" s="32">
        <v>69</v>
      </c>
      <c r="V68" s="32">
        <v>55</v>
      </c>
      <c r="W68" s="32">
        <v>41</v>
      </c>
      <c r="X68" s="32">
        <v>25</v>
      </c>
      <c r="Y68" s="32">
        <v>21</v>
      </c>
      <c r="Z68" s="32">
        <v>18</v>
      </c>
      <c r="AA68" s="32">
        <v>13</v>
      </c>
      <c r="AB68" s="32">
        <v>8</v>
      </c>
      <c r="AC68" s="32">
        <v>11</v>
      </c>
      <c r="AD68" s="32">
        <v>7</v>
      </c>
      <c r="AE68" s="33">
        <v>5</v>
      </c>
      <c r="AF68" s="33">
        <v>6</v>
      </c>
      <c r="AG68" s="33">
        <v>5</v>
      </c>
      <c r="AH68" s="33">
        <v>4</v>
      </c>
      <c r="AI68" s="33">
        <v>0</v>
      </c>
      <c r="AJ68" s="33">
        <v>6</v>
      </c>
      <c r="AK68" s="33">
        <v>4</v>
      </c>
      <c r="AL68" s="33">
        <v>2</v>
      </c>
      <c r="AM68" s="33">
        <v>0</v>
      </c>
      <c r="AN68" s="32">
        <v>3</v>
      </c>
      <c r="AO68" s="33">
        <v>4</v>
      </c>
      <c r="AP68" s="112">
        <v>5</v>
      </c>
      <c r="AQ68" s="33">
        <v>8</v>
      </c>
      <c r="AR68" s="33">
        <v>9</v>
      </c>
      <c r="AS68" s="33">
        <v>17</v>
      </c>
      <c r="AT68" s="46">
        <v>20</v>
      </c>
      <c r="AU68" s="33">
        <v>28</v>
      </c>
      <c r="AV68" s="33">
        <v>39</v>
      </c>
      <c r="AW68" s="33">
        <v>35</v>
      </c>
      <c r="AX68" s="33">
        <v>47</v>
      </c>
    </row>
    <row r="69" spans="2:50" ht="13.5" customHeight="1" x14ac:dyDescent="0.2">
      <c r="B69" s="50" t="s">
        <v>11</v>
      </c>
      <c r="C69" s="32">
        <v>0</v>
      </c>
      <c r="D69" s="32">
        <v>0</v>
      </c>
      <c r="E69" s="32">
        <v>0</v>
      </c>
      <c r="F69" s="32">
        <v>0</v>
      </c>
      <c r="G69" s="32">
        <v>0</v>
      </c>
      <c r="H69" s="32">
        <v>0</v>
      </c>
      <c r="I69" s="32">
        <v>0</v>
      </c>
      <c r="J69" s="32">
        <v>0</v>
      </c>
      <c r="K69" s="32">
        <v>0</v>
      </c>
      <c r="L69" s="32">
        <v>0</v>
      </c>
      <c r="M69" s="32">
        <v>1</v>
      </c>
      <c r="N69" s="32">
        <v>0</v>
      </c>
      <c r="O69" s="32">
        <v>19</v>
      </c>
      <c r="P69" s="32">
        <v>118</v>
      </c>
      <c r="Q69" s="32">
        <v>225</v>
      </c>
      <c r="R69" s="32">
        <v>272</v>
      </c>
      <c r="S69" s="32">
        <v>239</v>
      </c>
      <c r="T69" s="32">
        <v>137</v>
      </c>
      <c r="U69" s="32">
        <v>91</v>
      </c>
      <c r="V69" s="32">
        <v>79</v>
      </c>
      <c r="W69" s="32">
        <v>53</v>
      </c>
      <c r="X69" s="32">
        <v>32</v>
      </c>
      <c r="Y69" s="32">
        <v>30</v>
      </c>
      <c r="Z69" s="32">
        <v>20</v>
      </c>
      <c r="AA69" s="32">
        <v>17</v>
      </c>
      <c r="AB69" s="32">
        <v>17</v>
      </c>
      <c r="AC69" s="32">
        <v>12</v>
      </c>
      <c r="AD69" s="32">
        <v>11</v>
      </c>
      <c r="AE69" s="33">
        <v>4</v>
      </c>
      <c r="AF69" s="33">
        <v>4</v>
      </c>
      <c r="AG69" s="33">
        <v>6</v>
      </c>
      <c r="AH69" s="33">
        <v>3</v>
      </c>
      <c r="AI69" s="33">
        <v>3</v>
      </c>
      <c r="AJ69" s="33">
        <v>4</v>
      </c>
      <c r="AK69" s="33">
        <v>3</v>
      </c>
      <c r="AL69" s="33">
        <v>3</v>
      </c>
      <c r="AM69" s="33">
        <v>3</v>
      </c>
      <c r="AN69" s="32">
        <v>4</v>
      </c>
      <c r="AO69" s="33">
        <v>8</v>
      </c>
      <c r="AP69" s="112">
        <v>4</v>
      </c>
      <c r="AQ69" s="33">
        <v>15</v>
      </c>
      <c r="AR69" s="33">
        <v>14</v>
      </c>
      <c r="AS69" s="33">
        <v>28</v>
      </c>
      <c r="AT69" s="46">
        <v>34</v>
      </c>
      <c r="AU69" s="33">
        <v>57</v>
      </c>
      <c r="AV69" s="33">
        <v>63</v>
      </c>
      <c r="AW69" s="33">
        <v>68</v>
      </c>
      <c r="AX69" s="33">
        <v>67</v>
      </c>
    </row>
    <row r="70" spans="2:50" ht="13.5" customHeight="1" x14ac:dyDescent="0.2">
      <c r="B70" s="50" t="s">
        <v>12</v>
      </c>
      <c r="C70" s="32">
        <v>0</v>
      </c>
      <c r="D70" s="32">
        <v>0</v>
      </c>
      <c r="E70" s="32">
        <v>0</v>
      </c>
      <c r="F70" s="32">
        <v>0</v>
      </c>
      <c r="G70" s="32">
        <v>0</v>
      </c>
      <c r="H70" s="32">
        <v>0</v>
      </c>
      <c r="I70" s="32">
        <v>0</v>
      </c>
      <c r="J70" s="32">
        <v>0</v>
      </c>
      <c r="K70" s="32">
        <v>0</v>
      </c>
      <c r="L70" s="32">
        <v>0</v>
      </c>
      <c r="M70" s="32">
        <v>0</v>
      </c>
      <c r="N70" s="32">
        <v>7</v>
      </c>
      <c r="O70" s="32">
        <v>30</v>
      </c>
      <c r="P70" s="32">
        <v>153</v>
      </c>
      <c r="Q70" s="32">
        <v>279</v>
      </c>
      <c r="R70" s="32">
        <v>370</v>
      </c>
      <c r="S70" s="32">
        <v>307</v>
      </c>
      <c r="T70" s="32">
        <v>209</v>
      </c>
      <c r="U70" s="32">
        <v>111</v>
      </c>
      <c r="V70" s="32">
        <v>111</v>
      </c>
      <c r="W70" s="32">
        <v>66</v>
      </c>
      <c r="X70" s="32">
        <v>33</v>
      </c>
      <c r="Y70" s="32">
        <v>50</v>
      </c>
      <c r="Z70" s="32">
        <v>25</v>
      </c>
      <c r="AA70" s="32">
        <v>24</v>
      </c>
      <c r="AB70" s="32">
        <v>24</v>
      </c>
      <c r="AC70" s="32">
        <v>18</v>
      </c>
      <c r="AD70" s="32">
        <v>12</v>
      </c>
      <c r="AE70" s="33">
        <v>9</v>
      </c>
      <c r="AF70" s="33">
        <v>8</v>
      </c>
      <c r="AG70" s="33">
        <v>9</v>
      </c>
      <c r="AH70" s="33">
        <v>9</v>
      </c>
      <c r="AI70" s="33">
        <v>3</v>
      </c>
      <c r="AJ70" s="33">
        <v>5</v>
      </c>
      <c r="AK70" s="33">
        <v>5</v>
      </c>
      <c r="AL70" s="33">
        <v>3</v>
      </c>
      <c r="AM70" s="33">
        <v>6</v>
      </c>
      <c r="AN70" s="32">
        <v>5</v>
      </c>
      <c r="AO70" s="33">
        <v>8</v>
      </c>
      <c r="AP70" s="112">
        <v>12</v>
      </c>
      <c r="AQ70" s="33">
        <v>23</v>
      </c>
      <c r="AR70" s="33">
        <v>25</v>
      </c>
      <c r="AS70" s="33">
        <v>41</v>
      </c>
      <c r="AT70" s="46">
        <v>65</v>
      </c>
      <c r="AU70" s="33">
        <v>73</v>
      </c>
      <c r="AV70" s="33">
        <v>95</v>
      </c>
      <c r="AW70" s="33">
        <v>120</v>
      </c>
      <c r="AX70" s="33">
        <v>113</v>
      </c>
    </row>
    <row r="71" spans="2:50" ht="13.5" customHeight="1" x14ac:dyDescent="0.2">
      <c r="B71" s="50" t="s">
        <v>13</v>
      </c>
      <c r="C71" s="32">
        <v>0</v>
      </c>
      <c r="D71" s="32">
        <v>0</v>
      </c>
      <c r="E71" s="32">
        <v>0</v>
      </c>
      <c r="F71" s="32">
        <v>0</v>
      </c>
      <c r="G71" s="32">
        <v>0</v>
      </c>
      <c r="H71" s="32">
        <v>0</v>
      </c>
      <c r="I71" s="32">
        <v>0</v>
      </c>
      <c r="J71" s="32">
        <v>0</v>
      </c>
      <c r="K71" s="32">
        <v>0</v>
      </c>
      <c r="L71" s="32">
        <v>0</v>
      </c>
      <c r="M71" s="32">
        <v>0</v>
      </c>
      <c r="N71" s="32">
        <v>6</v>
      </c>
      <c r="O71" s="32">
        <v>38</v>
      </c>
      <c r="P71" s="32">
        <v>266</v>
      </c>
      <c r="Q71" s="32">
        <v>446</v>
      </c>
      <c r="R71" s="32">
        <v>591</v>
      </c>
      <c r="S71" s="32">
        <v>470</v>
      </c>
      <c r="T71" s="32">
        <v>327</v>
      </c>
      <c r="U71" s="32">
        <v>189</v>
      </c>
      <c r="V71" s="32">
        <v>194</v>
      </c>
      <c r="W71" s="32">
        <v>138</v>
      </c>
      <c r="X71" s="32">
        <v>90</v>
      </c>
      <c r="Y71" s="32">
        <v>75</v>
      </c>
      <c r="Z71" s="32">
        <v>58</v>
      </c>
      <c r="AA71" s="32">
        <v>45</v>
      </c>
      <c r="AB71" s="32">
        <v>29</v>
      </c>
      <c r="AC71" s="32">
        <v>19</v>
      </c>
      <c r="AD71" s="32">
        <v>23</v>
      </c>
      <c r="AE71" s="33">
        <v>13</v>
      </c>
      <c r="AF71" s="33">
        <v>8</v>
      </c>
      <c r="AG71" s="33">
        <v>9</v>
      </c>
      <c r="AH71" s="33">
        <v>6</v>
      </c>
      <c r="AI71" s="33">
        <v>12</v>
      </c>
      <c r="AJ71" s="33">
        <v>5</v>
      </c>
      <c r="AK71" s="33">
        <v>4</v>
      </c>
      <c r="AL71" s="33">
        <v>3</v>
      </c>
      <c r="AM71" s="33">
        <v>7</v>
      </c>
      <c r="AN71" s="32">
        <v>8</v>
      </c>
      <c r="AO71" s="33">
        <v>16</v>
      </c>
      <c r="AP71" s="112">
        <v>25</v>
      </c>
      <c r="AQ71" s="33">
        <v>33</v>
      </c>
      <c r="AR71" s="33">
        <v>50</v>
      </c>
      <c r="AS71" s="33">
        <v>72</v>
      </c>
      <c r="AT71" s="46">
        <v>97</v>
      </c>
      <c r="AU71" s="33">
        <v>117</v>
      </c>
      <c r="AV71" s="33">
        <v>175</v>
      </c>
      <c r="AW71" s="33">
        <v>175</v>
      </c>
      <c r="AX71" s="33">
        <v>199</v>
      </c>
    </row>
    <row r="72" spans="2:50" ht="13.5" customHeight="1" x14ac:dyDescent="0.2">
      <c r="B72" s="50" t="s">
        <v>14</v>
      </c>
      <c r="C72" s="32">
        <v>0</v>
      </c>
      <c r="D72" s="32">
        <v>0</v>
      </c>
      <c r="E72" s="32">
        <v>0</v>
      </c>
      <c r="F72" s="32">
        <v>0</v>
      </c>
      <c r="G72" s="32">
        <v>0</v>
      </c>
      <c r="H72" s="32">
        <v>0</v>
      </c>
      <c r="I72" s="32">
        <v>0</v>
      </c>
      <c r="J72" s="32">
        <v>0</v>
      </c>
      <c r="K72" s="32">
        <v>0</v>
      </c>
      <c r="L72" s="32">
        <v>0</v>
      </c>
      <c r="M72" s="32">
        <v>0</v>
      </c>
      <c r="N72" s="32">
        <v>6</v>
      </c>
      <c r="O72" s="32">
        <v>63</v>
      </c>
      <c r="P72" s="32">
        <v>352</v>
      </c>
      <c r="Q72" s="32">
        <v>641</v>
      </c>
      <c r="R72" s="32">
        <v>732</v>
      </c>
      <c r="S72" s="32">
        <v>657</v>
      </c>
      <c r="T72" s="32">
        <v>438</v>
      </c>
      <c r="U72" s="32">
        <v>276</v>
      </c>
      <c r="V72" s="32">
        <v>301</v>
      </c>
      <c r="W72" s="32">
        <v>174</v>
      </c>
      <c r="X72" s="32">
        <v>122</v>
      </c>
      <c r="Y72" s="32">
        <v>118</v>
      </c>
      <c r="Z72" s="32">
        <v>79</v>
      </c>
      <c r="AA72" s="32">
        <v>60</v>
      </c>
      <c r="AB72" s="32">
        <v>46</v>
      </c>
      <c r="AC72" s="32">
        <v>44</v>
      </c>
      <c r="AD72" s="32">
        <v>33</v>
      </c>
      <c r="AE72" s="33">
        <v>25</v>
      </c>
      <c r="AF72" s="33">
        <v>16</v>
      </c>
      <c r="AG72" s="33">
        <v>16</v>
      </c>
      <c r="AH72" s="33">
        <v>13</v>
      </c>
      <c r="AI72" s="33">
        <v>9</v>
      </c>
      <c r="AJ72" s="33">
        <v>16</v>
      </c>
      <c r="AK72" s="33">
        <v>8</v>
      </c>
      <c r="AL72" s="33">
        <v>12</v>
      </c>
      <c r="AM72" s="33">
        <v>9</v>
      </c>
      <c r="AN72" s="32">
        <v>17</v>
      </c>
      <c r="AO72" s="33">
        <v>12</v>
      </c>
      <c r="AP72" s="112">
        <v>33</v>
      </c>
      <c r="AQ72" s="33">
        <v>47</v>
      </c>
      <c r="AR72" s="33">
        <v>67</v>
      </c>
      <c r="AS72" s="33">
        <v>99</v>
      </c>
      <c r="AT72" s="46">
        <v>144</v>
      </c>
      <c r="AU72" s="33">
        <v>170</v>
      </c>
      <c r="AV72" s="33">
        <v>218</v>
      </c>
      <c r="AW72" s="33">
        <v>263</v>
      </c>
      <c r="AX72" s="33">
        <v>283</v>
      </c>
    </row>
    <row r="73" spans="2:50" ht="13.5" customHeight="1" x14ac:dyDescent="0.2">
      <c r="B73" s="50" t="s">
        <v>15</v>
      </c>
      <c r="C73" s="32">
        <v>0</v>
      </c>
      <c r="D73" s="32">
        <v>0</v>
      </c>
      <c r="E73" s="32">
        <v>0</v>
      </c>
      <c r="F73" s="32">
        <v>0</v>
      </c>
      <c r="G73" s="32">
        <v>0</v>
      </c>
      <c r="H73" s="32">
        <v>0</v>
      </c>
      <c r="I73" s="32">
        <v>0</v>
      </c>
      <c r="J73" s="32">
        <v>0</v>
      </c>
      <c r="K73" s="32">
        <v>0</v>
      </c>
      <c r="L73" s="32">
        <v>0</v>
      </c>
      <c r="M73" s="32">
        <v>1</v>
      </c>
      <c r="N73" s="32">
        <v>13</v>
      </c>
      <c r="O73" s="32">
        <v>55</v>
      </c>
      <c r="P73" s="32">
        <v>441</v>
      </c>
      <c r="Q73" s="32">
        <v>772</v>
      </c>
      <c r="R73" s="32">
        <v>985</v>
      </c>
      <c r="S73" s="32">
        <v>882</v>
      </c>
      <c r="T73" s="32">
        <v>579</v>
      </c>
      <c r="U73" s="32">
        <v>433</v>
      </c>
      <c r="V73" s="32">
        <v>375</v>
      </c>
      <c r="W73" s="32">
        <v>246</v>
      </c>
      <c r="X73" s="32">
        <v>197</v>
      </c>
      <c r="Y73" s="32">
        <v>167</v>
      </c>
      <c r="Z73" s="32">
        <v>125</v>
      </c>
      <c r="AA73" s="32">
        <v>85</v>
      </c>
      <c r="AB73" s="32">
        <v>72</v>
      </c>
      <c r="AC73" s="32">
        <v>66</v>
      </c>
      <c r="AD73" s="32">
        <v>40</v>
      </c>
      <c r="AE73" s="33">
        <v>41</v>
      </c>
      <c r="AF73" s="33">
        <v>21</v>
      </c>
      <c r="AG73" s="33">
        <v>27</v>
      </c>
      <c r="AH73" s="33">
        <v>14</v>
      </c>
      <c r="AI73" s="33">
        <v>14</v>
      </c>
      <c r="AJ73" s="33">
        <v>13</v>
      </c>
      <c r="AK73" s="33">
        <v>15</v>
      </c>
      <c r="AL73" s="33">
        <v>6</v>
      </c>
      <c r="AM73" s="33">
        <v>9</v>
      </c>
      <c r="AN73" s="32">
        <v>12</v>
      </c>
      <c r="AO73" s="33">
        <v>29</v>
      </c>
      <c r="AP73" s="112">
        <v>32</v>
      </c>
      <c r="AQ73" s="33">
        <v>55</v>
      </c>
      <c r="AR73" s="33">
        <v>82</v>
      </c>
      <c r="AS73" s="33">
        <v>110</v>
      </c>
      <c r="AT73" s="46">
        <v>141</v>
      </c>
      <c r="AU73" s="33">
        <v>255</v>
      </c>
      <c r="AV73" s="33">
        <v>279</v>
      </c>
      <c r="AW73" s="33">
        <v>318</v>
      </c>
      <c r="AX73" s="33">
        <v>327</v>
      </c>
    </row>
    <row r="74" spans="2:50" ht="13.5" customHeight="1" x14ac:dyDescent="0.2">
      <c r="B74" s="50" t="s">
        <v>16</v>
      </c>
      <c r="C74" s="32">
        <v>0</v>
      </c>
      <c r="D74" s="32">
        <v>0</v>
      </c>
      <c r="E74" s="32">
        <v>0</v>
      </c>
      <c r="F74" s="32">
        <v>0</v>
      </c>
      <c r="G74" s="32">
        <v>0</v>
      </c>
      <c r="H74" s="32">
        <v>0</v>
      </c>
      <c r="I74" s="32">
        <v>0</v>
      </c>
      <c r="J74" s="32">
        <v>0</v>
      </c>
      <c r="K74" s="32">
        <v>0</v>
      </c>
      <c r="L74" s="32">
        <v>0</v>
      </c>
      <c r="M74" s="32">
        <v>0</v>
      </c>
      <c r="N74" s="32">
        <v>16</v>
      </c>
      <c r="O74" s="32">
        <v>59</v>
      </c>
      <c r="P74" s="32">
        <v>354</v>
      </c>
      <c r="Q74" s="32">
        <v>668</v>
      </c>
      <c r="R74" s="32">
        <v>958</v>
      </c>
      <c r="S74" s="32">
        <v>896</v>
      </c>
      <c r="T74" s="32">
        <v>638</v>
      </c>
      <c r="U74" s="32">
        <v>380</v>
      </c>
      <c r="V74" s="32">
        <v>396</v>
      </c>
      <c r="W74" s="32">
        <v>285</v>
      </c>
      <c r="X74" s="32">
        <v>201</v>
      </c>
      <c r="Y74" s="32">
        <v>150</v>
      </c>
      <c r="Z74" s="32">
        <v>121</v>
      </c>
      <c r="AA74" s="32">
        <v>64</v>
      </c>
      <c r="AB74" s="32">
        <v>72</v>
      </c>
      <c r="AC74" s="32">
        <v>53</v>
      </c>
      <c r="AD74" s="32">
        <v>34</v>
      </c>
      <c r="AE74" s="33">
        <v>29</v>
      </c>
      <c r="AF74" s="33">
        <v>22</v>
      </c>
      <c r="AG74" s="33">
        <v>16</v>
      </c>
      <c r="AH74" s="33">
        <v>11</v>
      </c>
      <c r="AI74" s="33">
        <v>16</v>
      </c>
      <c r="AJ74" s="33">
        <v>13</v>
      </c>
      <c r="AK74" s="33">
        <v>9</v>
      </c>
      <c r="AL74" s="33">
        <v>8</v>
      </c>
      <c r="AM74" s="33">
        <v>8</v>
      </c>
      <c r="AN74" s="32">
        <v>16</v>
      </c>
      <c r="AO74" s="33">
        <v>23</v>
      </c>
      <c r="AP74" s="112">
        <v>35</v>
      </c>
      <c r="AQ74" s="33">
        <v>43</v>
      </c>
      <c r="AR74" s="33">
        <v>69</v>
      </c>
      <c r="AS74" s="33">
        <v>110</v>
      </c>
      <c r="AT74" s="46">
        <v>152</v>
      </c>
      <c r="AU74" s="33">
        <v>198</v>
      </c>
      <c r="AV74" s="33">
        <v>255</v>
      </c>
      <c r="AW74" s="33">
        <v>284</v>
      </c>
      <c r="AX74" s="33">
        <v>352</v>
      </c>
    </row>
    <row r="75" spans="2:50" ht="13.5" customHeight="1" x14ac:dyDescent="0.2">
      <c r="B75" s="50" t="s">
        <v>17</v>
      </c>
      <c r="C75" s="32">
        <v>0</v>
      </c>
      <c r="D75" s="32">
        <v>0</v>
      </c>
      <c r="E75" s="32">
        <v>0</v>
      </c>
      <c r="F75" s="32">
        <v>0</v>
      </c>
      <c r="G75" s="32">
        <v>0</v>
      </c>
      <c r="H75" s="32">
        <v>0</v>
      </c>
      <c r="I75" s="32">
        <v>0</v>
      </c>
      <c r="J75" s="32">
        <v>0</v>
      </c>
      <c r="K75" s="32">
        <v>0</v>
      </c>
      <c r="L75" s="32">
        <v>0</v>
      </c>
      <c r="M75" s="32">
        <v>0</v>
      </c>
      <c r="N75" s="32">
        <v>11</v>
      </c>
      <c r="O75" s="32">
        <v>42</v>
      </c>
      <c r="P75" s="32">
        <v>272</v>
      </c>
      <c r="Q75" s="32">
        <v>484</v>
      </c>
      <c r="R75" s="32">
        <v>720</v>
      </c>
      <c r="S75" s="32">
        <v>725</v>
      </c>
      <c r="T75" s="32">
        <v>584</v>
      </c>
      <c r="U75" s="32">
        <v>369</v>
      </c>
      <c r="V75" s="32">
        <v>374</v>
      </c>
      <c r="W75" s="32">
        <v>231</v>
      </c>
      <c r="X75" s="32">
        <v>172</v>
      </c>
      <c r="Y75" s="32">
        <v>147</v>
      </c>
      <c r="Z75" s="32">
        <v>103</v>
      </c>
      <c r="AA75" s="32">
        <v>65</v>
      </c>
      <c r="AB75" s="32">
        <v>59</v>
      </c>
      <c r="AC75" s="32">
        <v>46</v>
      </c>
      <c r="AD75" s="32">
        <v>36</v>
      </c>
      <c r="AE75" s="33">
        <v>26</v>
      </c>
      <c r="AF75" s="33">
        <v>19</v>
      </c>
      <c r="AG75" s="33">
        <v>14</v>
      </c>
      <c r="AH75" s="33">
        <v>15</v>
      </c>
      <c r="AI75" s="33">
        <v>10</v>
      </c>
      <c r="AJ75" s="33">
        <v>5</v>
      </c>
      <c r="AK75" s="33">
        <v>11</v>
      </c>
      <c r="AL75" s="33">
        <v>7</v>
      </c>
      <c r="AM75" s="33">
        <v>10</v>
      </c>
      <c r="AN75" s="32">
        <v>7</v>
      </c>
      <c r="AO75" s="33">
        <v>24</v>
      </c>
      <c r="AP75" s="112">
        <v>33</v>
      </c>
      <c r="AQ75" s="33">
        <v>22</v>
      </c>
      <c r="AR75" s="33">
        <v>59</v>
      </c>
      <c r="AS75" s="33">
        <v>71</v>
      </c>
      <c r="AT75" s="46">
        <v>110</v>
      </c>
      <c r="AU75" s="33">
        <v>160</v>
      </c>
      <c r="AV75" s="33">
        <v>192</v>
      </c>
      <c r="AW75" s="33">
        <v>235</v>
      </c>
      <c r="AX75" s="33">
        <v>262</v>
      </c>
    </row>
    <row r="76" spans="2:50" ht="24" customHeight="1" x14ac:dyDescent="0.2">
      <c r="B76" s="1" t="s">
        <v>53</v>
      </c>
      <c r="C76" s="76"/>
      <c r="D76" s="76"/>
      <c r="E76" s="76"/>
      <c r="F76" s="76"/>
      <c r="G76" s="76"/>
      <c r="H76" s="76"/>
      <c r="I76" s="76"/>
      <c r="J76" s="76"/>
      <c r="K76" s="76"/>
      <c r="L76" s="76"/>
      <c r="M76" s="78"/>
      <c r="N76" s="78"/>
      <c r="O76" s="78"/>
      <c r="P76" s="78"/>
      <c r="Q76" s="32" t="s">
        <v>86</v>
      </c>
      <c r="R76" s="32"/>
      <c r="S76" s="32" t="s">
        <v>86</v>
      </c>
      <c r="T76" s="32"/>
      <c r="AN76" s="32"/>
      <c r="AU76" s="33"/>
    </row>
    <row r="77" spans="2:50" ht="13.5" customHeight="1" x14ac:dyDescent="0.2">
      <c r="B77" s="1" t="s">
        <v>49</v>
      </c>
      <c r="C77" s="76"/>
      <c r="D77" s="76"/>
      <c r="E77" s="76"/>
      <c r="F77" s="76"/>
      <c r="G77" s="76"/>
      <c r="H77" s="76"/>
      <c r="I77" s="76"/>
      <c r="J77" s="76"/>
      <c r="K77" s="76"/>
      <c r="L77" s="76"/>
      <c r="M77" s="76"/>
      <c r="N77" s="76"/>
      <c r="O77" s="76"/>
      <c r="P77" s="76"/>
      <c r="Q77" s="32" t="s">
        <v>86</v>
      </c>
      <c r="R77" s="32"/>
      <c r="S77" s="32" t="s">
        <v>86</v>
      </c>
      <c r="T77" s="32"/>
      <c r="AN77" s="32"/>
      <c r="AU77" s="33"/>
    </row>
    <row r="78" spans="2:50" ht="13.5" customHeight="1" x14ac:dyDescent="0.2">
      <c r="B78" s="2" t="s">
        <v>50</v>
      </c>
      <c r="C78" s="32">
        <v>0</v>
      </c>
      <c r="D78" s="32">
        <v>0</v>
      </c>
      <c r="E78" s="32">
        <v>0</v>
      </c>
      <c r="F78" s="32">
        <v>0</v>
      </c>
      <c r="G78" s="32">
        <v>0</v>
      </c>
      <c r="H78" s="32">
        <v>0</v>
      </c>
      <c r="I78" s="32">
        <v>0</v>
      </c>
      <c r="J78" s="32">
        <v>0</v>
      </c>
      <c r="K78" s="32">
        <v>0</v>
      </c>
      <c r="L78" s="32">
        <v>0</v>
      </c>
      <c r="M78" s="32">
        <v>0</v>
      </c>
      <c r="N78" s="32">
        <v>0</v>
      </c>
      <c r="O78" s="32">
        <v>0</v>
      </c>
      <c r="P78" s="32">
        <v>0</v>
      </c>
      <c r="Q78" s="32">
        <v>0</v>
      </c>
      <c r="R78" s="32">
        <v>0</v>
      </c>
      <c r="S78" s="32">
        <v>0</v>
      </c>
      <c r="T78" s="32">
        <v>0</v>
      </c>
      <c r="U78" s="32">
        <v>0</v>
      </c>
      <c r="V78" s="32">
        <v>0</v>
      </c>
      <c r="W78" s="32">
        <v>0</v>
      </c>
      <c r="X78" s="32">
        <v>0</v>
      </c>
      <c r="Y78" s="32">
        <v>0</v>
      </c>
      <c r="Z78" s="32">
        <v>0</v>
      </c>
      <c r="AA78" s="32">
        <v>0</v>
      </c>
      <c r="AB78" s="32">
        <v>0</v>
      </c>
      <c r="AC78" s="32">
        <v>0</v>
      </c>
      <c r="AD78" s="32">
        <v>0</v>
      </c>
      <c r="AE78" s="33">
        <v>0</v>
      </c>
      <c r="AF78" s="33">
        <v>0</v>
      </c>
      <c r="AG78" s="33">
        <v>0</v>
      </c>
      <c r="AH78" s="33">
        <v>0</v>
      </c>
      <c r="AI78" s="33">
        <v>0</v>
      </c>
      <c r="AJ78" s="33">
        <v>0</v>
      </c>
      <c r="AK78" s="33">
        <v>0</v>
      </c>
      <c r="AL78" s="33">
        <v>0</v>
      </c>
      <c r="AM78" s="33">
        <v>0</v>
      </c>
      <c r="AN78" s="32">
        <v>0</v>
      </c>
      <c r="AO78" s="33">
        <v>0</v>
      </c>
      <c r="AP78" s="112">
        <v>0</v>
      </c>
      <c r="AQ78" s="33">
        <v>0</v>
      </c>
      <c r="AR78" s="33">
        <v>0</v>
      </c>
      <c r="AS78" s="33">
        <v>0</v>
      </c>
      <c r="AT78" s="46">
        <v>0</v>
      </c>
      <c r="AU78" s="33">
        <v>0</v>
      </c>
      <c r="AV78" s="33">
        <v>0</v>
      </c>
      <c r="AW78" s="33">
        <v>0</v>
      </c>
      <c r="AX78" s="33">
        <v>0</v>
      </c>
    </row>
    <row r="79" spans="2:50" ht="13.5" customHeight="1" x14ac:dyDescent="0.2">
      <c r="B79" s="4" t="s">
        <v>51</v>
      </c>
      <c r="C79" s="32">
        <v>0</v>
      </c>
      <c r="D79" s="32">
        <v>0</v>
      </c>
      <c r="E79" s="32">
        <v>0</v>
      </c>
      <c r="F79" s="32">
        <v>0</v>
      </c>
      <c r="G79" s="32">
        <v>0</v>
      </c>
      <c r="H79" s="32">
        <v>0</v>
      </c>
      <c r="I79" s="32">
        <v>0</v>
      </c>
      <c r="J79" s="32">
        <v>0</v>
      </c>
      <c r="K79" s="32">
        <v>0</v>
      </c>
      <c r="L79" s="32">
        <v>0</v>
      </c>
      <c r="M79" s="32">
        <v>0</v>
      </c>
      <c r="N79" s="32">
        <v>0</v>
      </c>
      <c r="O79" s="32">
        <v>0</v>
      </c>
      <c r="P79" s="32">
        <v>0</v>
      </c>
      <c r="Q79" s="32">
        <v>0</v>
      </c>
      <c r="R79" s="32">
        <v>1</v>
      </c>
      <c r="S79" s="32">
        <v>0</v>
      </c>
      <c r="T79" s="32">
        <v>0</v>
      </c>
      <c r="U79" s="32">
        <v>0</v>
      </c>
      <c r="V79" s="32">
        <v>0</v>
      </c>
      <c r="W79" s="32">
        <v>0</v>
      </c>
      <c r="X79" s="32">
        <v>0</v>
      </c>
      <c r="Y79" s="32">
        <v>0</v>
      </c>
      <c r="Z79" s="32">
        <v>0</v>
      </c>
      <c r="AA79" s="32">
        <v>0</v>
      </c>
      <c r="AB79" s="32">
        <v>0</v>
      </c>
      <c r="AC79" s="32">
        <v>0</v>
      </c>
      <c r="AD79" s="32">
        <v>0</v>
      </c>
      <c r="AE79" s="33">
        <v>0</v>
      </c>
      <c r="AF79" s="33">
        <v>0</v>
      </c>
      <c r="AG79" s="33">
        <v>0</v>
      </c>
      <c r="AH79" s="33">
        <v>0</v>
      </c>
      <c r="AI79" s="33">
        <v>0</v>
      </c>
      <c r="AJ79" s="33">
        <v>0</v>
      </c>
      <c r="AK79" s="33">
        <v>0</v>
      </c>
      <c r="AL79" s="33">
        <v>0</v>
      </c>
      <c r="AM79" s="33">
        <v>0</v>
      </c>
      <c r="AN79" s="32">
        <v>0</v>
      </c>
      <c r="AO79" s="33">
        <v>0</v>
      </c>
      <c r="AP79" s="112">
        <v>0</v>
      </c>
      <c r="AQ79" s="33">
        <v>0</v>
      </c>
      <c r="AR79" s="33">
        <v>0</v>
      </c>
      <c r="AS79" s="33">
        <v>0</v>
      </c>
      <c r="AT79" s="46">
        <v>0</v>
      </c>
      <c r="AU79" s="33">
        <v>0</v>
      </c>
      <c r="AV79" s="33">
        <v>0</v>
      </c>
      <c r="AW79" s="33">
        <v>0</v>
      </c>
      <c r="AX79" s="33">
        <v>0</v>
      </c>
    </row>
    <row r="80" spans="2:50" ht="13.5" customHeight="1" x14ac:dyDescent="0.2">
      <c r="B80" s="4" t="s">
        <v>0</v>
      </c>
      <c r="C80" s="32">
        <v>0</v>
      </c>
      <c r="D80" s="32">
        <v>0</v>
      </c>
      <c r="E80" s="32">
        <v>0</v>
      </c>
      <c r="F80" s="32">
        <v>0</v>
      </c>
      <c r="G80" s="32">
        <v>0</v>
      </c>
      <c r="H80" s="32">
        <v>0</v>
      </c>
      <c r="I80" s="32">
        <v>0</v>
      </c>
      <c r="J80" s="32">
        <v>0</v>
      </c>
      <c r="K80" s="32">
        <v>0</v>
      </c>
      <c r="L80" s="32">
        <v>0</v>
      </c>
      <c r="M80" s="32">
        <v>0</v>
      </c>
      <c r="N80" s="32">
        <v>0</v>
      </c>
      <c r="O80" s="32">
        <v>0</v>
      </c>
      <c r="P80" s="32">
        <v>0</v>
      </c>
      <c r="Q80" s="32">
        <v>0</v>
      </c>
      <c r="R80" s="32">
        <v>0</v>
      </c>
      <c r="S80" s="32">
        <v>0</v>
      </c>
      <c r="T80" s="32">
        <v>0</v>
      </c>
      <c r="U80" s="32">
        <v>0</v>
      </c>
      <c r="V80" s="32">
        <v>0</v>
      </c>
      <c r="W80" s="32">
        <v>0</v>
      </c>
      <c r="X80" s="32">
        <v>0</v>
      </c>
      <c r="Y80" s="32">
        <v>0</v>
      </c>
      <c r="Z80" s="32">
        <v>0</v>
      </c>
      <c r="AA80" s="32">
        <v>0</v>
      </c>
      <c r="AB80" s="32">
        <v>0</v>
      </c>
      <c r="AC80" s="32">
        <v>0</v>
      </c>
      <c r="AD80" s="32">
        <v>0</v>
      </c>
      <c r="AE80" s="33">
        <v>0</v>
      </c>
      <c r="AF80" s="33">
        <v>0</v>
      </c>
      <c r="AG80" s="33">
        <v>1</v>
      </c>
      <c r="AH80" s="33">
        <v>0</v>
      </c>
      <c r="AI80" s="33">
        <v>0</v>
      </c>
      <c r="AJ80" s="33">
        <v>0</v>
      </c>
      <c r="AK80" s="33">
        <v>0</v>
      </c>
      <c r="AL80" s="33">
        <v>0</v>
      </c>
      <c r="AM80" s="33">
        <v>0</v>
      </c>
      <c r="AN80" s="32">
        <v>0</v>
      </c>
      <c r="AO80" s="33">
        <v>0</v>
      </c>
      <c r="AP80" s="112">
        <v>0</v>
      </c>
      <c r="AQ80" s="33">
        <v>0</v>
      </c>
      <c r="AR80" s="33">
        <v>0</v>
      </c>
      <c r="AS80" s="33">
        <v>0</v>
      </c>
      <c r="AT80" s="46">
        <v>0</v>
      </c>
      <c r="AU80" s="33">
        <v>0</v>
      </c>
      <c r="AV80" s="33">
        <v>0</v>
      </c>
      <c r="AW80" s="33">
        <v>0</v>
      </c>
      <c r="AX80" s="33">
        <v>0</v>
      </c>
    </row>
    <row r="81" spans="2:50" ht="13.5" customHeight="1" x14ac:dyDescent="0.2">
      <c r="B81" s="2" t="s">
        <v>1</v>
      </c>
      <c r="C81" s="32">
        <v>0</v>
      </c>
      <c r="D81" s="32">
        <v>0</v>
      </c>
      <c r="E81" s="32">
        <v>0</v>
      </c>
      <c r="F81" s="32">
        <v>0</v>
      </c>
      <c r="G81" s="32">
        <v>0</v>
      </c>
      <c r="H81" s="32">
        <v>0</v>
      </c>
      <c r="I81" s="32">
        <v>0</v>
      </c>
      <c r="J81" s="32">
        <v>0</v>
      </c>
      <c r="K81" s="32">
        <v>0</v>
      </c>
      <c r="L81" s="32">
        <v>0</v>
      </c>
      <c r="M81" s="32">
        <v>0</v>
      </c>
      <c r="N81" s="32">
        <v>0</v>
      </c>
      <c r="O81" s="32">
        <v>0</v>
      </c>
      <c r="P81" s="32">
        <v>0</v>
      </c>
      <c r="Q81" s="32">
        <v>0</v>
      </c>
      <c r="R81" s="32">
        <v>1</v>
      </c>
      <c r="S81" s="32">
        <v>0</v>
      </c>
      <c r="T81" s="32">
        <v>0</v>
      </c>
      <c r="U81" s="32">
        <v>0</v>
      </c>
      <c r="V81" s="32">
        <v>0</v>
      </c>
      <c r="W81" s="32">
        <v>0</v>
      </c>
      <c r="X81" s="32">
        <v>0</v>
      </c>
      <c r="Y81" s="32">
        <v>0</v>
      </c>
      <c r="Z81" s="32">
        <v>0</v>
      </c>
      <c r="AA81" s="32">
        <v>0</v>
      </c>
      <c r="AB81" s="32">
        <v>0</v>
      </c>
      <c r="AC81" s="32">
        <v>0</v>
      </c>
      <c r="AD81" s="32">
        <v>0</v>
      </c>
      <c r="AE81" s="33">
        <v>0</v>
      </c>
      <c r="AF81" s="33">
        <v>0</v>
      </c>
      <c r="AG81" s="33">
        <v>0</v>
      </c>
      <c r="AH81" s="33">
        <v>0</v>
      </c>
      <c r="AI81" s="33">
        <v>0</v>
      </c>
      <c r="AJ81" s="33">
        <v>0</v>
      </c>
      <c r="AK81" s="33">
        <v>0</v>
      </c>
      <c r="AL81" s="33">
        <v>0</v>
      </c>
      <c r="AM81" s="33">
        <v>0</v>
      </c>
      <c r="AN81" s="32">
        <v>0</v>
      </c>
      <c r="AO81" s="33">
        <v>0</v>
      </c>
      <c r="AP81" s="112">
        <v>0</v>
      </c>
      <c r="AQ81" s="33">
        <v>0</v>
      </c>
      <c r="AR81" s="33">
        <v>0</v>
      </c>
      <c r="AS81" s="33">
        <v>0</v>
      </c>
      <c r="AT81" s="46">
        <v>0</v>
      </c>
      <c r="AU81" s="33">
        <v>0</v>
      </c>
      <c r="AV81" s="33">
        <v>0</v>
      </c>
      <c r="AW81" s="33">
        <v>0</v>
      </c>
      <c r="AX81" s="33">
        <v>0</v>
      </c>
    </row>
    <row r="82" spans="2:50" ht="13.5" customHeight="1" x14ac:dyDescent="0.2">
      <c r="B82" s="2" t="s">
        <v>2</v>
      </c>
      <c r="C82" s="32">
        <v>0</v>
      </c>
      <c r="D82" s="32">
        <v>0</v>
      </c>
      <c r="E82" s="32">
        <v>0</v>
      </c>
      <c r="F82" s="32">
        <v>0</v>
      </c>
      <c r="G82" s="32">
        <v>0</v>
      </c>
      <c r="H82" s="32">
        <v>0</v>
      </c>
      <c r="I82" s="32">
        <v>0</v>
      </c>
      <c r="J82" s="32">
        <v>0</v>
      </c>
      <c r="K82" s="32">
        <v>0</v>
      </c>
      <c r="L82" s="32">
        <v>0</v>
      </c>
      <c r="M82" s="32">
        <v>0</v>
      </c>
      <c r="N82" s="32">
        <v>0</v>
      </c>
      <c r="O82" s="32">
        <v>0</v>
      </c>
      <c r="P82" s="32">
        <v>2</v>
      </c>
      <c r="Q82" s="32">
        <v>1</v>
      </c>
      <c r="R82" s="32">
        <v>0</v>
      </c>
      <c r="S82" s="32">
        <v>0</v>
      </c>
      <c r="T82" s="32">
        <v>0</v>
      </c>
      <c r="U82" s="32">
        <v>0</v>
      </c>
      <c r="V82" s="32">
        <v>1</v>
      </c>
      <c r="W82" s="32">
        <v>0</v>
      </c>
      <c r="X82" s="32">
        <v>0</v>
      </c>
      <c r="Y82" s="32">
        <v>0</v>
      </c>
      <c r="Z82" s="32">
        <v>0</v>
      </c>
      <c r="AA82" s="32">
        <v>0</v>
      </c>
      <c r="AB82" s="32">
        <v>0</v>
      </c>
      <c r="AC82" s="32">
        <v>0</v>
      </c>
      <c r="AD82" s="32">
        <v>0</v>
      </c>
      <c r="AE82" s="33">
        <v>0</v>
      </c>
      <c r="AF82" s="33">
        <v>0</v>
      </c>
      <c r="AG82" s="33">
        <v>0</v>
      </c>
      <c r="AH82" s="33">
        <v>0</v>
      </c>
      <c r="AI82" s="33">
        <v>0</v>
      </c>
      <c r="AJ82" s="33">
        <v>0</v>
      </c>
      <c r="AK82" s="33">
        <v>0</v>
      </c>
      <c r="AL82" s="33">
        <v>0</v>
      </c>
      <c r="AM82" s="33">
        <v>0</v>
      </c>
      <c r="AN82" s="32">
        <v>0</v>
      </c>
      <c r="AO82" s="33">
        <v>0</v>
      </c>
      <c r="AP82" s="112">
        <v>0</v>
      </c>
      <c r="AQ82" s="33">
        <v>0</v>
      </c>
      <c r="AR82" s="33">
        <v>0</v>
      </c>
      <c r="AS82" s="33">
        <v>0</v>
      </c>
      <c r="AT82" s="46">
        <v>0</v>
      </c>
      <c r="AU82" s="33">
        <v>0</v>
      </c>
      <c r="AV82" s="33">
        <v>0</v>
      </c>
      <c r="AW82" s="33">
        <v>0</v>
      </c>
      <c r="AX82" s="33">
        <v>0</v>
      </c>
    </row>
    <row r="83" spans="2:50" ht="13.5" customHeight="1" x14ac:dyDescent="0.2">
      <c r="B83" s="2" t="s">
        <v>3</v>
      </c>
      <c r="C83" s="32">
        <v>0</v>
      </c>
      <c r="D83" s="32">
        <v>0</v>
      </c>
      <c r="E83" s="32">
        <v>0</v>
      </c>
      <c r="F83" s="32">
        <v>0</v>
      </c>
      <c r="G83" s="32">
        <v>0</v>
      </c>
      <c r="H83" s="32">
        <v>0</v>
      </c>
      <c r="I83" s="32">
        <v>0</v>
      </c>
      <c r="J83" s="32">
        <v>0</v>
      </c>
      <c r="K83" s="32">
        <v>0</v>
      </c>
      <c r="L83" s="32">
        <v>0</v>
      </c>
      <c r="M83" s="32">
        <v>0</v>
      </c>
      <c r="N83" s="32">
        <v>0</v>
      </c>
      <c r="O83" s="32">
        <v>0</v>
      </c>
      <c r="P83" s="32">
        <v>3</v>
      </c>
      <c r="Q83" s="32">
        <v>1</v>
      </c>
      <c r="R83" s="32">
        <v>1</v>
      </c>
      <c r="S83" s="32">
        <v>2</v>
      </c>
      <c r="T83" s="32">
        <v>0</v>
      </c>
      <c r="U83" s="32">
        <v>2</v>
      </c>
      <c r="V83" s="32">
        <v>0</v>
      </c>
      <c r="W83" s="32">
        <v>0</v>
      </c>
      <c r="X83" s="32">
        <v>0</v>
      </c>
      <c r="Y83" s="32">
        <v>0</v>
      </c>
      <c r="Z83" s="32">
        <v>0</v>
      </c>
      <c r="AA83" s="32">
        <v>1</v>
      </c>
      <c r="AB83" s="32">
        <v>0</v>
      </c>
      <c r="AC83" s="32">
        <v>0</v>
      </c>
      <c r="AD83" s="32">
        <v>0</v>
      </c>
      <c r="AE83" s="33">
        <v>0</v>
      </c>
      <c r="AF83" s="33">
        <v>0</v>
      </c>
      <c r="AG83" s="33">
        <v>0</v>
      </c>
      <c r="AH83" s="33">
        <v>0</v>
      </c>
      <c r="AI83" s="33">
        <v>0</v>
      </c>
      <c r="AJ83" s="33">
        <v>0</v>
      </c>
      <c r="AK83" s="33">
        <v>0</v>
      </c>
      <c r="AL83" s="33">
        <v>0</v>
      </c>
      <c r="AM83" s="33">
        <v>0</v>
      </c>
      <c r="AN83" s="32">
        <v>0</v>
      </c>
      <c r="AO83" s="33">
        <v>0</v>
      </c>
      <c r="AP83" s="112">
        <v>0</v>
      </c>
      <c r="AQ83" s="33">
        <v>0</v>
      </c>
      <c r="AR83" s="33">
        <v>0</v>
      </c>
      <c r="AS83" s="33">
        <v>0</v>
      </c>
      <c r="AT83" s="46">
        <v>0</v>
      </c>
      <c r="AU83" s="33">
        <v>0</v>
      </c>
      <c r="AV83" s="33">
        <v>2</v>
      </c>
      <c r="AW83" s="33">
        <v>0</v>
      </c>
      <c r="AX83" s="33">
        <v>1</v>
      </c>
    </row>
    <row r="84" spans="2:50" ht="13.5" customHeight="1" x14ac:dyDescent="0.2">
      <c r="B84" s="50" t="s">
        <v>4</v>
      </c>
      <c r="C84" s="32">
        <v>0</v>
      </c>
      <c r="D84" s="32">
        <v>0</v>
      </c>
      <c r="E84" s="32">
        <v>0</v>
      </c>
      <c r="F84" s="32">
        <v>0</v>
      </c>
      <c r="G84" s="32">
        <v>0</v>
      </c>
      <c r="H84" s="32">
        <v>0</v>
      </c>
      <c r="I84" s="32">
        <v>0</v>
      </c>
      <c r="J84" s="32">
        <v>0</v>
      </c>
      <c r="K84" s="32">
        <v>0</v>
      </c>
      <c r="L84" s="32">
        <v>0</v>
      </c>
      <c r="M84" s="32">
        <v>0</v>
      </c>
      <c r="N84" s="32">
        <v>0</v>
      </c>
      <c r="O84" s="32">
        <v>1</v>
      </c>
      <c r="P84" s="32">
        <v>3</v>
      </c>
      <c r="Q84" s="32">
        <v>3</v>
      </c>
      <c r="R84" s="32">
        <v>3</v>
      </c>
      <c r="S84" s="32">
        <v>4</v>
      </c>
      <c r="T84" s="32">
        <v>1</v>
      </c>
      <c r="U84" s="32">
        <v>0</v>
      </c>
      <c r="V84" s="32">
        <v>1</v>
      </c>
      <c r="W84" s="32">
        <v>0</v>
      </c>
      <c r="X84" s="32">
        <v>0</v>
      </c>
      <c r="Y84" s="32">
        <v>1</v>
      </c>
      <c r="Z84" s="32">
        <v>0</v>
      </c>
      <c r="AA84" s="32">
        <v>0</v>
      </c>
      <c r="AB84" s="32">
        <v>0</v>
      </c>
      <c r="AC84" s="32">
        <v>0</v>
      </c>
      <c r="AD84" s="32">
        <v>0</v>
      </c>
      <c r="AE84" s="33">
        <v>0</v>
      </c>
      <c r="AF84" s="33">
        <v>0</v>
      </c>
      <c r="AG84" s="33">
        <v>0</v>
      </c>
      <c r="AH84" s="33">
        <v>0</v>
      </c>
      <c r="AI84" s="33">
        <v>0</v>
      </c>
      <c r="AJ84" s="33">
        <v>0</v>
      </c>
      <c r="AK84" s="33">
        <v>0</v>
      </c>
      <c r="AL84" s="33">
        <v>0</v>
      </c>
      <c r="AM84" s="33">
        <v>0</v>
      </c>
      <c r="AN84" s="32">
        <v>0</v>
      </c>
      <c r="AO84" s="33">
        <v>0</v>
      </c>
      <c r="AP84" s="112">
        <v>0</v>
      </c>
      <c r="AQ84" s="33">
        <v>0</v>
      </c>
      <c r="AR84" s="33">
        <v>0</v>
      </c>
      <c r="AS84" s="33">
        <v>0</v>
      </c>
      <c r="AT84" s="46">
        <v>0</v>
      </c>
      <c r="AU84" s="33">
        <v>1</v>
      </c>
      <c r="AV84" s="33">
        <v>1</v>
      </c>
      <c r="AW84" s="33">
        <v>1</v>
      </c>
      <c r="AX84" s="33">
        <v>1</v>
      </c>
    </row>
    <row r="85" spans="2:50" ht="13.5" customHeight="1" x14ac:dyDescent="0.2">
      <c r="B85" s="50" t="s">
        <v>5</v>
      </c>
      <c r="C85" s="32">
        <v>0</v>
      </c>
      <c r="D85" s="32">
        <v>0</v>
      </c>
      <c r="E85" s="32">
        <v>0</v>
      </c>
      <c r="F85" s="32">
        <v>0</v>
      </c>
      <c r="G85" s="32">
        <v>0</v>
      </c>
      <c r="H85" s="32">
        <v>0</v>
      </c>
      <c r="I85" s="32">
        <v>0</v>
      </c>
      <c r="J85" s="32">
        <v>0</v>
      </c>
      <c r="K85" s="32">
        <v>0</v>
      </c>
      <c r="L85" s="32">
        <v>0</v>
      </c>
      <c r="M85" s="32">
        <v>0</v>
      </c>
      <c r="N85" s="32">
        <v>0</v>
      </c>
      <c r="O85" s="32">
        <v>0</v>
      </c>
      <c r="P85" s="32">
        <v>3</v>
      </c>
      <c r="Q85" s="32">
        <v>3</v>
      </c>
      <c r="R85" s="32">
        <v>6</v>
      </c>
      <c r="S85" s="32">
        <v>8</v>
      </c>
      <c r="T85" s="32">
        <v>1</v>
      </c>
      <c r="U85" s="32">
        <v>5</v>
      </c>
      <c r="V85" s="32">
        <v>2</v>
      </c>
      <c r="W85" s="32">
        <v>1</v>
      </c>
      <c r="X85" s="32">
        <v>0</v>
      </c>
      <c r="Y85" s="32">
        <v>2</v>
      </c>
      <c r="Z85" s="32">
        <v>0</v>
      </c>
      <c r="AA85" s="32">
        <v>1</v>
      </c>
      <c r="AB85" s="32">
        <v>0</v>
      </c>
      <c r="AC85" s="32">
        <v>1</v>
      </c>
      <c r="AD85" s="32">
        <v>0</v>
      </c>
      <c r="AE85" s="33">
        <v>0</v>
      </c>
      <c r="AF85" s="33">
        <v>1</v>
      </c>
      <c r="AG85" s="33">
        <v>0</v>
      </c>
      <c r="AH85" s="33">
        <v>0</v>
      </c>
      <c r="AI85" s="33">
        <v>1</v>
      </c>
      <c r="AJ85" s="33">
        <v>0</v>
      </c>
      <c r="AK85" s="33">
        <v>0</v>
      </c>
      <c r="AL85" s="33">
        <v>0</v>
      </c>
      <c r="AM85" s="33">
        <v>0</v>
      </c>
      <c r="AN85" s="32">
        <v>0</v>
      </c>
      <c r="AO85" s="33">
        <v>0</v>
      </c>
      <c r="AP85" s="112">
        <v>0</v>
      </c>
      <c r="AQ85" s="33">
        <v>0</v>
      </c>
      <c r="AR85" s="33">
        <v>1</v>
      </c>
      <c r="AS85" s="33">
        <v>1</v>
      </c>
      <c r="AT85" s="46">
        <v>1</v>
      </c>
      <c r="AU85" s="33">
        <v>0</v>
      </c>
      <c r="AV85" s="33">
        <v>2</v>
      </c>
      <c r="AW85" s="33">
        <v>1</v>
      </c>
      <c r="AX85" s="33">
        <v>3</v>
      </c>
    </row>
    <row r="86" spans="2:50" ht="13.5" customHeight="1" x14ac:dyDescent="0.2">
      <c r="B86" s="50" t="s">
        <v>6</v>
      </c>
      <c r="C86" s="32">
        <v>0</v>
      </c>
      <c r="D86" s="32">
        <v>0</v>
      </c>
      <c r="E86" s="32">
        <v>0</v>
      </c>
      <c r="F86" s="32">
        <v>0</v>
      </c>
      <c r="G86" s="32">
        <v>0</v>
      </c>
      <c r="H86" s="32">
        <v>0</v>
      </c>
      <c r="I86" s="32">
        <v>0</v>
      </c>
      <c r="J86" s="32">
        <v>0</v>
      </c>
      <c r="K86" s="32">
        <v>0</v>
      </c>
      <c r="L86" s="32">
        <v>0</v>
      </c>
      <c r="M86" s="32">
        <v>0</v>
      </c>
      <c r="N86" s="32">
        <v>0</v>
      </c>
      <c r="O86" s="32">
        <v>1</v>
      </c>
      <c r="P86" s="32">
        <v>5</v>
      </c>
      <c r="Q86" s="32">
        <v>6</v>
      </c>
      <c r="R86" s="32">
        <v>12</v>
      </c>
      <c r="S86" s="32">
        <v>10</v>
      </c>
      <c r="T86" s="32">
        <v>8</v>
      </c>
      <c r="U86" s="32">
        <v>5</v>
      </c>
      <c r="V86" s="32">
        <v>2</v>
      </c>
      <c r="W86" s="32">
        <v>0</v>
      </c>
      <c r="X86" s="32">
        <v>1</v>
      </c>
      <c r="Y86" s="32">
        <v>2</v>
      </c>
      <c r="Z86" s="32">
        <v>1</v>
      </c>
      <c r="AA86" s="32">
        <v>0</v>
      </c>
      <c r="AB86" s="32">
        <v>0</v>
      </c>
      <c r="AC86" s="32">
        <v>1</v>
      </c>
      <c r="AD86" s="32">
        <v>1</v>
      </c>
      <c r="AE86" s="33">
        <v>0</v>
      </c>
      <c r="AF86" s="33">
        <v>0</v>
      </c>
      <c r="AG86" s="33">
        <v>1</v>
      </c>
      <c r="AH86" s="33">
        <v>0</v>
      </c>
      <c r="AI86" s="33">
        <v>0</v>
      </c>
      <c r="AJ86" s="33">
        <v>0</v>
      </c>
      <c r="AK86" s="33">
        <v>1</v>
      </c>
      <c r="AL86" s="33">
        <v>0</v>
      </c>
      <c r="AM86" s="33">
        <v>1</v>
      </c>
      <c r="AN86" s="32">
        <v>0</v>
      </c>
      <c r="AO86" s="33">
        <v>1</v>
      </c>
      <c r="AP86" s="112">
        <v>0</v>
      </c>
      <c r="AQ86" s="33">
        <v>0</v>
      </c>
      <c r="AR86" s="33">
        <v>1</v>
      </c>
      <c r="AS86" s="33">
        <v>1</v>
      </c>
      <c r="AT86" s="46">
        <v>3</v>
      </c>
      <c r="AU86" s="33">
        <v>0</v>
      </c>
      <c r="AV86" s="33">
        <v>2</v>
      </c>
      <c r="AW86" s="33">
        <v>3</v>
      </c>
      <c r="AX86" s="33">
        <v>3</v>
      </c>
    </row>
    <row r="87" spans="2:50" ht="13.5" customHeight="1" x14ac:dyDescent="0.2">
      <c r="B87" s="50" t="s">
        <v>7</v>
      </c>
      <c r="C87" s="32">
        <v>0</v>
      </c>
      <c r="D87" s="32">
        <v>0</v>
      </c>
      <c r="E87" s="32">
        <v>0</v>
      </c>
      <c r="F87" s="32">
        <v>0</v>
      </c>
      <c r="G87" s="32">
        <v>0</v>
      </c>
      <c r="H87" s="32">
        <v>0</v>
      </c>
      <c r="I87" s="32">
        <v>0</v>
      </c>
      <c r="J87" s="32">
        <v>0</v>
      </c>
      <c r="K87" s="32">
        <v>0</v>
      </c>
      <c r="L87" s="32">
        <v>0</v>
      </c>
      <c r="M87" s="32">
        <v>0</v>
      </c>
      <c r="N87" s="32">
        <v>1</v>
      </c>
      <c r="O87" s="32">
        <v>0</v>
      </c>
      <c r="P87" s="32">
        <v>4</v>
      </c>
      <c r="Q87" s="32">
        <v>13</v>
      </c>
      <c r="R87" s="32">
        <v>18</v>
      </c>
      <c r="S87" s="32">
        <v>15</v>
      </c>
      <c r="T87" s="32">
        <v>7</v>
      </c>
      <c r="U87" s="32">
        <v>8</v>
      </c>
      <c r="V87" s="32">
        <v>7</v>
      </c>
      <c r="W87" s="32">
        <v>8</v>
      </c>
      <c r="X87" s="32">
        <v>1</v>
      </c>
      <c r="Y87" s="32">
        <v>2</v>
      </c>
      <c r="Z87" s="32">
        <v>4</v>
      </c>
      <c r="AA87" s="32">
        <v>1</v>
      </c>
      <c r="AB87" s="32">
        <v>1</v>
      </c>
      <c r="AC87" s="32">
        <v>2</v>
      </c>
      <c r="AD87" s="32">
        <v>0</v>
      </c>
      <c r="AE87" s="33">
        <v>0</v>
      </c>
      <c r="AF87" s="33">
        <v>0</v>
      </c>
      <c r="AG87" s="33">
        <v>0</v>
      </c>
      <c r="AH87" s="33">
        <v>0</v>
      </c>
      <c r="AI87" s="33">
        <v>0</v>
      </c>
      <c r="AJ87" s="33">
        <v>1</v>
      </c>
      <c r="AK87" s="33">
        <v>1</v>
      </c>
      <c r="AL87" s="33">
        <v>0</v>
      </c>
      <c r="AM87" s="33">
        <v>0</v>
      </c>
      <c r="AN87" s="32">
        <v>1</v>
      </c>
      <c r="AO87" s="33">
        <v>0</v>
      </c>
      <c r="AP87" s="112">
        <v>0</v>
      </c>
      <c r="AQ87" s="33">
        <v>1</v>
      </c>
      <c r="AR87" s="33">
        <v>3</v>
      </c>
      <c r="AS87" s="33">
        <v>1</v>
      </c>
      <c r="AT87" s="46">
        <v>3</v>
      </c>
      <c r="AU87" s="33">
        <v>2</v>
      </c>
      <c r="AV87" s="33">
        <v>6</v>
      </c>
      <c r="AW87" s="33">
        <v>5</v>
      </c>
      <c r="AX87" s="33">
        <v>4</v>
      </c>
    </row>
    <row r="88" spans="2:50" ht="13.5" customHeight="1" x14ac:dyDescent="0.2">
      <c r="B88" s="50" t="s">
        <v>8</v>
      </c>
      <c r="C88" s="32">
        <v>0</v>
      </c>
      <c r="D88" s="32">
        <v>0</v>
      </c>
      <c r="E88" s="32">
        <v>0</v>
      </c>
      <c r="F88" s="32">
        <v>0</v>
      </c>
      <c r="G88" s="32">
        <v>0</v>
      </c>
      <c r="H88" s="32">
        <v>0</v>
      </c>
      <c r="I88" s="32">
        <v>0</v>
      </c>
      <c r="J88" s="32">
        <v>0</v>
      </c>
      <c r="K88" s="32">
        <v>0</v>
      </c>
      <c r="L88" s="32">
        <v>0</v>
      </c>
      <c r="M88" s="32">
        <v>0</v>
      </c>
      <c r="N88" s="32">
        <v>0</v>
      </c>
      <c r="O88" s="32">
        <v>4</v>
      </c>
      <c r="P88" s="32">
        <v>24</v>
      </c>
      <c r="Q88" s="32">
        <v>29</v>
      </c>
      <c r="R88" s="32">
        <v>22</v>
      </c>
      <c r="S88" s="32">
        <v>25</v>
      </c>
      <c r="T88" s="32">
        <v>23</v>
      </c>
      <c r="U88" s="32">
        <v>7</v>
      </c>
      <c r="V88" s="32">
        <v>12</v>
      </c>
      <c r="W88" s="32">
        <v>7</v>
      </c>
      <c r="X88" s="32">
        <v>5</v>
      </c>
      <c r="Y88" s="32">
        <v>7</v>
      </c>
      <c r="Z88" s="32">
        <v>2</v>
      </c>
      <c r="AA88" s="32">
        <v>4</v>
      </c>
      <c r="AB88" s="32">
        <v>2</v>
      </c>
      <c r="AC88" s="32">
        <v>4</v>
      </c>
      <c r="AD88" s="32">
        <v>0</v>
      </c>
      <c r="AE88" s="33">
        <v>1</v>
      </c>
      <c r="AF88" s="33">
        <v>1</v>
      </c>
      <c r="AG88" s="33">
        <v>2</v>
      </c>
      <c r="AH88" s="33">
        <v>1</v>
      </c>
      <c r="AI88" s="33">
        <v>1</v>
      </c>
      <c r="AJ88" s="33">
        <v>1</v>
      </c>
      <c r="AK88" s="33">
        <v>0</v>
      </c>
      <c r="AL88" s="33">
        <v>0</v>
      </c>
      <c r="AM88" s="33">
        <v>1</v>
      </c>
      <c r="AN88" s="32">
        <v>1</v>
      </c>
      <c r="AO88" s="33">
        <v>1</v>
      </c>
      <c r="AP88" s="112">
        <v>2</v>
      </c>
      <c r="AQ88" s="33">
        <v>2</v>
      </c>
      <c r="AR88" s="33">
        <v>0</v>
      </c>
      <c r="AS88" s="33">
        <v>3</v>
      </c>
      <c r="AT88" s="46">
        <v>2</v>
      </c>
      <c r="AU88" s="33">
        <v>8</v>
      </c>
      <c r="AV88" s="33">
        <v>8</v>
      </c>
      <c r="AW88" s="33">
        <v>7</v>
      </c>
      <c r="AX88" s="33">
        <v>6</v>
      </c>
    </row>
    <row r="89" spans="2:50" ht="13.5" customHeight="1" x14ac:dyDescent="0.2">
      <c r="B89" s="50" t="s">
        <v>9</v>
      </c>
      <c r="C89" s="32">
        <v>0</v>
      </c>
      <c r="D89" s="32">
        <v>0</v>
      </c>
      <c r="E89" s="32">
        <v>0</v>
      </c>
      <c r="F89" s="32">
        <v>0</v>
      </c>
      <c r="G89" s="32">
        <v>0</v>
      </c>
      <c r="H89" s="32">
        <v>0</v>
      </c>
      <c r="I89" s="32">
        <v>0</v>
      </c>
      <c r="J89" s="32">
        <v>0</v>
      </c>
      <c r="K89" s="32">
        <v>0</v>
      </c>
      <c r="L89" s="32">
        <v>0</v>
      </c>
      <c r="M89" s="32">
        <v>0</v>
      </c>
      <c r="N89" s="32">
        <v>0</v>
      </c>
      <c r="O89" s="32">
        <v>4</v>
      </c>
      <c r="P89" s="32">
        <v>21</v>
      </c>
      <c r="Q89" s="32">
        <v>50</v>
      </c>
      <c r="R89" s="32">
        <v>79</v>
      </c>
      <c r="S89" s="32">
        <v>44</v>
      </c>
      <c r="T89" s="32">
        <v>32</v>
      </c>
      <c r="U89" s="32">
        <v>25</v>
      </c>
      <c r="V89" s="32">
        <v>15</v>
      </c>
      <c r="W89" s="32">
        <v>7</v>
      </c>
      <c r="X89" s="32">
        <v>6</v>
      </c>
      <c r="Y89" s="32">
        <v>11</v>
      </c>
      <c r="Z89" s="32">
        <v>4</v>
      </c>
      <c r="AA89" s="32">
        <v>3</v>
      </c>
      <c r="AB89" s="32">
        <v>4</v>
      </c>
      <c r="AC89" s="32">
        <v>1</v>
      </c>
      <c r="AD89" s="32">
        <v>3</v>
      </c>
      <c r="AE89" s="33">
        <v>2</v>
      </c>
      <c r="AF89" s="33">
        <v>2</v>
      </c>
      <c r="AG89" s="33">
        <v>0</v>
      </c>
      <c r="AH89" s="33">
        <v>1</v>
      </c>
      <c r="AI89" s="33">
        <v>0</v>
      </c>
      <c r="AJ89" s="33">
        <v>2</v>
      </c>
      <c r="AK89" s="33">
        <v>0</v>
      </c>
      <c r="AL89" s="33">
        <v>2</v>
      </c>
      <c r="AM89" s="33">
        <v>0</v>
      </c>
      <c r="AN89" s="32">
        <v>1</v>
      </c>
      <c r="AO89" s="33">
        <v>2</v>
      </c>
      <c r="AP89" s="112">
        <v>1</v>
      </c>
      <c r="AQ89" s="33">
        <v>3</v>
      </c>
      <c r="AR89" s="33">
        <v>3</v>
      </c>
      <c r="AS89" s="33">
        <v>4</v>
      </c>
      <c r="AT89" s="46">
        <v>7</v>
      </c>
      <c r="AU89" s="33">
        <v>18</v>
      </c>
      <c r="AV89" s="33">
        <v>12</v>
      </c>
      <c r="AW89" s="33">
        <v>10</v>
      </c>
      <c r="AX89" s="33">
        <v>15</v>
      </c>
    </row>
    <row r="90" spans="2:50" ht="13.5" customHeight="1" x14ac:dyDescent="0.2">
      <c r="B90" s="50" t="s">
        <v>10</v>
      </c>
      <c r="C90" s="32">
        <v>0</v>
      </c>
      <c r="D90" s="32">
        <v>0</v>
      </c>
      <c r="E90" s="32">
        <v>0</v>
      </c>
      <c r="F90" s="32">
        <v>0</v>
      </c>
      <c r="G90" s="32">
        <v>0</v>
      </c>
      <c r="H90" s="32">
        <v>0</v>
      </c>
      <c r="I90" s="32">
        <v>0</v>
      </c>
      <c r="J90" s="32">
        <v>0</v>
      </c>
      <c r="K90" s="32">
        <v>0</v>
      </c>
      <c r="L90" s="32">
        <v>0</v>
      </c>
      <c r="M90" s="32">
        <v>0</v>
      </c>
      <c r="N90" s="32">
        <v>1</v>
      </c>
      <c r="O90" s="32">
        <v>4</v>
      </c>
      <c r="P90" s="32">
        <v>51</v>
      </c>
      <c r="Q90" s="32">
        <v>73</v>
      </c>
      <c r="R90" s="32">
        <v>84</v>
      </c>
      <c r="S90" s="32">
        <v>78</v>
      </c>
      <c r="T90" s="32">
        <v>52</v>
      </c>
      <c r="U90" s="32">
        <v>28</v>
      </c>
      <c r="V90" s="32">
        <v>25</v>
      </c>
      <c r="W90" s="32">
        <v>21</v>
      </c>
      <c r="X90" s="32">
        <v>16</v>
      </c>
      <c r="Y90" s="32">
        <v>20</v>
      </c>
      <c r="Z90" s="32">
        <v>9</v>
      </c>
      <c r="AA90" s="32">
        <v>6</v>
      </c>
      <c r="AB90" s="32">
        <v>4</v>
      </c>
      <c r="AC90" s="32">
        <v>2</v>
      </c>
      <c r="AD90" s="32">
        <v>1</v>
      </c>
      <c r="AE90" s="33">
        <v>2</v>
      </c>
      <c r="AF90" s="33">
        <v>3</v>
      </c>
      <c r="AG90" s="33">
        <v>2</v>
      </c>
      <c r="AH90" s="33">
        <v>1</v>
      </c>
      <c r="AI90" s="33">
        <v>1</v>
      </c>
      <c r="AJ90" s="33">
        <v>1</v>
      </c>
      <c r="AK90" s="33">
        <v>0</v>
      </c>
      <c r="AL90" s="33">
        <v>1</v>
      </c>
      <c r="AM90" s="33">
        <v>1</v>
      </c>
      <c r="AN90" s="32">
        <v>0</v>
      </c>
      <c r="AO90" s="33">
        <v>3</v>
      </c>
      <c r="AP90" s="112">
        <v>5</v>
      </c>
      <c r="AQ90" s="33">
        <v>3</v>
      </c>
      <c r="AR90" s="33">
        <v>3</v>
      </c>
      <c r="AS90" s="33">
        <v>9</v>
      </c>
      <c r="AT90" s="46">
        <v>11</v>
      </c>
      <c r="AU90" s="33">
        <v>19</v>
      </c>
      <c r="AV90" s="33">
        <v>22</v>
      </c>
      <c r="AW90" s="33">
        <v>23</v>
      </c>
      <c r="AX90" s="33">
        <v>29</v>
      </c>
    </row>
    <row r="91" spans="2:50" ht="13.5" customHeight="1" x14ac:dyDescent="0.2">
      <c r="B91" s="50" t="s">
        <v>11</v>
      </c>
      <c r="C91" s="32">
        <v>0</v>
      </c>
      <c r="D91" s="32">
        <v>0</v>
      </c>
      <c r="E91" s="32">
        <v>0</v>
      </c>
      <c r="F91" s="32">
        <v>0</v>
      </c>
      <c r="G91" s="32">
        <v>0</v>
      </c>
      <c r="H91" s="32">
        <v>0</v>
      </c>
      <c r="I91" s="32">
        <v>0</v>
      </c>
      <c r="J91" s="32">
        <v>0</v>
      </c>
      <c r="K91" s="32">
        <v>0</v>
      </c>
      <c r="L91" s="32">
        <v>0</v>
      </c>
      <c r="M91" s="32">
        <v>0</v>
      </c>
      <c r="N91" s="32">
        <v>2</v>
      </c>
      <c r="O91" s="32">
        <v>11</v>
      </c>
      <c r="P91" s="32">
        <v>51</v>
      </c>
      <c r="Q91" s="32">
        <v>108</v>
      </c>
      <c r="R91" s="32">
        <v>141</v>
      </c>
      <c r="S91" s="32">
        <v>123</v>
      </c>
      <c r="T91" s="32">
        <v>61</v>
      </c>
      <c r="U91" s="32">
        <v>44</v>
      </c>
      <c r="V91" s="32">
        <v>43</v>
      </c>
      <c r="W91" s="32">
        <v>33</v>
      </c>
      <c r="X91" s="32">
        <v>21</v>
      </c>
      <c r="Y91" s="32">
        <v>17</v>
      </c>
      <c r="Z91" s="32">
        <v>14</v>
      </c>
      <c r="AA91" s="32">
        <v>14</v>
      </c>
      <c r="AB91" s="32">
        <v>10</v>
      </c>
      <c r="AC91" s="32">
        <v>0</v>
      </c>
      <c r="AD91" s="32">
        <v>4</v>
      </c>
      <c r="AE91" s="33">
        <v>5</v>
      </c>
      <c r="AF91" s="33">
        <v>3</v>
      </c>
      <c r="AG91" s="33">
        <v>3</v>
      </c>
      <c r="AH91" s="33">
        <v>4</v>
      </c>
      <c r="AI91" s="33">
        <v>2</v>
      </c>
      <c r="AJ91" s="33">
        <v>1</v>
      </c>
      <c r="AK91" s="33">
        <v>2</v>
      </c>
      <c r="AL91" s="33">
        <v>2</v>
      </c>
      <c r="AM91" s="33">
        <v>2</v>
      </c>
      <c r="AN91" s="32">
        <v>3</v>
      </c>
      <c r="AO91" s="33">
        <v>3</v>
      </c>
      <c r="AP91" s="112">
        <v>7</v>
      </c>
      <c r="AQ91" s="33">
        <v>3</v>
      </c>
      <c r="AR91" s="33">
        <v>10</v>
      </c>
      <c r="AS91" s="33">
        <v>13</v>
      </c>
      <c r="AT91" s="46">
        <v>12</v>
      </c>
      <c r="AU91" s="33">
        <v>24</v>
      </c>
      <c r="AV91" s="33">
        <v>40</v>
      </c>
      <c r="AW91" s="33">
        <v>29</v>
      </c>
      <c r="AX91" s="33">
        <v>36</v>
      </c>
    </row>
    <row r="92" spans="2:50" ht="13.5" customHeight="1" x14ac:dyDescent="0.2">
      <c r="B92" s="50" t="s">
        <v>12</v>
      </c>
      <c r="C92" s="32">
        <v>0</v>
      </c>
      <c r="D92" s="32">
        <v>0</v>
      </c>
      <c r="E92" s="32">
        <v>0</v>
      </c>
      <c r="F92" s="32">
        <v>0</v>
      </c>
      <c r="G92" s="32">
        <v>0</v>
      </c>
      <c r="H92" s="32">
        <v>0</v>
      </c>
      <c r="I92" s="32">
        <v>0</v>
      </c>
      <c r="J92" s="32">
        <v>0</v>
      </c>
      <c r="K92" s="32">
        <v>0</v>
      </c>
      <c r="L92" s="32">
        <v>0</v>
      </c>
      <c r="M92" s="32">
        <v>0</v>
      </c>
      <c r="N92" s="32">
        <v>4</v>
      </c>
      <c r="O92" s="32">
        <v>12</v>
      </c>
      <c r="P92" s="32">
        <v>71</v>
      </c>
      <c r="Q92" s="32">
        <v>148</v>
      </c>
      <c r="R92" s="32">
        <v>183</v>
      </c>
      <c r="S92" s="32">
        <v>151</v>
      </c>
      <c r="T92" s="32">
        <v>101</v>
      </c>
      <c r="U92" s="32">
        <v>68</v>
      </c>
      <c r="V92" s="32">
        <v>70</v>
      </c>
      <c r="W92" s="32">
        <v>37</v>
      </c>
      <c r="X92" s="32">
        <v>33</v>
      </c>
      <c r="Y92" s="32">
        <v>34</v>
      </c>
      <c r="Z92" s="32">
        <v>20</v>
      </c>
      <c r="AA92" s="32">
        <v>14</v>
      </c>
      <c r="AB92" s="32">
        <v>8</v>
      </c>
      <c r="AC92" s="32">
        <v>10</v>
      </c>
      <c r="AD92" s="32">
        <v>10</v>
      </c>
      <c r="AE92" s="33">
        <v>5</v>
      </c>
      <c r="AF92" s="33">
        <v>5</v>
      </c>
      <c r="AG92" s="33">
        <v>7</v>
      </c>
      <c r="AH92" s="33">
        <v>3</v>
      </c>
      <c r="AI92" s="33">
        <v>7</v>
      </c>
      <c r="AJ92" s="33">
        <v>2</v>
      </c>
      <c r="AK92" s="33">
        <v>3</v>
      </c>
      <c r="AL92" s="33">
        <v>3</v>
      </c>
      <c r="AM92" s="33">
        <v>4</v>
      </c>
      <c r="AN92" s="32">
        <v>1</v>
      </c>
      <c r="AO92" s="33">
        <v>5</v>
      </c>
      <c r="AP92" s="112">
        <v>10</v>
      </c>
      <c r="AQ92" s="33">
        <v>11</v>
      </c>
      <c r="AR92" s="33">
        <v>14</v>
      </c>
      <c r="AS92" s="33">
        <v>21</v>
      </c>
      <c r="AT92" s="46">
        <v>34</v>
      </c>
      <c r="AU92" s="33">
        <v>34</v>
      </c>
      <c r="AV92" s="33">
        <v>54</v>
      </c>
      <c r="AW92" s="33">
        <v>43</v>
      </c>
      <c r="AX92" s="33">
        <v>45</v>
      </c>
    </row>
    <row r="93" spans="2:50" ht="13.5" customHeight="1" x14ac:dyDescent="0.2">
      <c r="B93" s="50" t="s">
        <v>13</v>
      </c>
      <c r="C93" s="32">
        <v>0</v>
      </c>
      <c r="D93" s="32">
        <v>0</v>
      </c>
      <c r="E93" s="32">
        <v>0</v>
      </c>
      <c r="F93" s="32">
        <v>0</v>
      </c>
      <c r="G93" s="32">
        <v>0</v>
      </c>
      <c r="H93" s="32">
        <v>0</v>
      </c>
      <c r="I93" s="32">
        <v>0</v>
      </c>
      <c r="J93" s="32">
        <v>0</v>
      </c>
      <c r="K93" s="32">
        <v>0</v>
      </c>
      <c r="L93" s="32">
        <v>0</v>
      </c>
      <c r="M93" s="32">
        <v>1</v>
      </c>
      <c r="N93" s="32">
        <v>3</v>
      </c>
      <c r="O93" s="32">
        <v>19</v>
      </c>
      <c r="P93" s="32">
        <v>136</v>
      </c>
      <c r="Q93" s="32">
        <v>231</v>
      </c>
      <c r="R93" s="32">
        <v>298</v>
      </c>
      <c r="S93" s="32">
        <v>261</v>
      </c>
      <c r="T93" s="32">
        <v>168</v>
      </c>
      <c r="U93" s="32">
        <v>118</v>
      </c>
      <c r="V93" s="32">
        <v>110</v>
      </c>
      <c r="W93" s="32">
        <v>61</v>
      </c>
      <c r="X93" s="32">
        <v>67</v>
      </c>
      <c r="Y93" s="32">
        <v>54</v>
      </c>
      <c r="Z93" s="32">
        <v>34</v>
      </c>
      <c r="AA93" s="32">
        <v>20</v>
      </c>
      <c r="AB93" s="32">
        <v>24</v>
      </c>
      <c r="AC93" s="32">
        <v>25</v>
      </c>
      <c r="AD93" s="32">
        <v>14</v>
      </c>
      <c r="AE93" s="33">
        <v>14</v>
      </c>
      <c r="AF93" s="33">
        <v>19</v>
      </c>
      <c r="AG93" s="33">
        <v>5</v>
      </c>
      <c r="AH93" s="33">
        <v>9</v>
      </c>
      <c r="AI93" s="33">
        <v>3</v>
      </c>
      <c r="AJ93" s="33">
        <v>4</v>
      </c>
      <c r="AK93" s="33">
        <v>1</v>
      </c>
      <c r="AL93" s="33">
        <v>2</v>
      </c>
      <c r="AM93" s="33">
        <v>3</v>
      </c>
      <c r="AN93" s="32">
        <v>8</v>
      </c>
      <c r="AO93" s="33">
        <v>4</v>
      </c>
      <c r="AP93" s="112">
        <v>14</v>
      </c>
      <c r="AQ93" s="33">
        <v>15</v>
      </c>
      <c r="AR93" s="33">
        <v>24</v>
      </c>
      <c r="AS93" s="33">
        <v>38</v>
      </c>
      <c r="AT93" s="46">
        <v>41</v>
      </c>
      <c r="AU93" s="33">
        <v>77</v>
      </c>
      <c r="AV93" s="33">
        <v>91</v>
      </c>
      <c r="AW93" s="33">
        <v>98</v>
      </c>
      <c r="AX93" s="33">
        <v>107</v>
      </c>
    </row>
    <row r="94" spans="2:50" ht="13.5" customHeight="1" x14ac:dyDescent="0.2">
      <c r="B94" s="50" t="s">
        <v>14</v>
      </c>
      <c r="C94" s="32">
        <v>0</v>
      </c>
      <c r="D94" s="32">
        <v>0</v>
      </c>
      <c r="E94" s="32">
        <v>0</v>
      </c>
      <c r="F94" s="32">
        <v>0</v>
      </c>
      <c r="G94" s="32">
        <v>0</v>
      </c>
      <c r="H94" s="32">
        <v>0</v>
      </c>
      <c r="I94" s="32">
        <v>0</v>
      </c>
      <c r="J94" s="32">
        <v>0</v>
      </c>
      <c r="K94" s="32">
        <v>0</v>
      </c>
      <c r="L94" s="32">
        <v>0</v>
      </c>
      <c r="M94" s="32">
        <v>2</v>
      </c>
      <c r="N94" s="32">
        <v>5</v>
      </c>
      <c r="O94" s="32">
        <v>21</v>
      </c>
      <c r="P94" s="32">
        <v>197</v>
      </c>
      <c r="Q94" s="32">
        <v>332</v>
      </c>
      <c r="R94" s="32">
        <v>465</v>
      </c>
      <c r="S94" s="32">
        <v>383</v>
      </c>
      <c r="T94" s="32">
        <v>332</v>
      </c>
      <c r="U94" s="32">
        <v>188</v>
      </c>
      <c r="V94" s="32">
        <v>168</v>
      </c>
      <c r="W94" s="32">
        <v>142</v>
      </c>
      <c r="X94" s="32">
        <v>88</v>
      </c>
      <c r="Y94" s="32">
        <v>80</v>
      </c>
      <c r="Z94" s="32">
        <v>60</v>
      </c>
      <c r="AA94" s="32">
        <v>35</v>
      </c>
      <c r="AB94" s="32">
        <v>34</v>
      </c>
      <c r="AC94" s="32">
        <v>27</v>
      </c>
      <c r="AD94" s="32">
        <v>18</v>
      </c>
      <c r="AE94" s="33">
        <v>13</v>
      </c>
      <c r="AF94" s="33">
        <v>13</v>
      </c>
      <c r="AG94" s="33">
        <v>13</v>
      </c>
      <c r="AH94" s="33">
        <v>9</v>
      </c>
      <c r="AI94" s="33">
        <v>7</v>
      </c>
      <c r="AJ94" s="33">
        <v>3</v>
      </c>
      <c r="AK94" s="33">
        <v>5</v>
      </c>
      <c r="AL94" s="33">
        <v>1</v>
      </c>
      <c r="AM94" s="33">
        <v>6</v>
      </c>
      <c r="AN94" s="32">
        <v>4</v>
      </c>
      <c r="AO94" s="33">
        <v>15</v>
      </c>
      <c r="AP94" s="112">
        <v>15</v>
      </c>
      <c r="AQ94" s="33">
        <v>23</v>
      </c>
      <c r="AR94" s="33">
        <v>41</v>
      </c>
      <c r="AS94" s="33">
        <v>58</v>
      </c>
      <c r="AT94" s="46">
        <v>80</v>
      </c>
      <c r="AU94" s="33">
        <v>115</v>
      </c>
      <c r="AV94" s="33">
        <v>125</v>
      </c>
      <c r="AW94" s="33">
        <v>152</v>
      </c>
      <c r="AX94" s="33">
        <v>166</v>
      </c>
    </row>
    <row r="95" spans="2:50" ht="13.5" customHeight="1" x14ac:dyDescent="0.2">
      <c r="B95" s="50" t="s">
        <v>15</v>
      </c>
      <c r="C95" s="32">
        <v>0</v>
      </c>
      <c r="D95" s="32">
        <v>0</v>
      </c>
      <c r="E95" s="32">
        <v>0</v>
      </c>
      <c r="F95" s="32">
        <v>0</v>
      </c>
      <c r="G95" s="32">
        <v>0</v>
      </c>
      <c r="H95" s="32">
        <v>0</v>
      </c>
      <c r="I95" s="32">
        <v>0</v>
      </c>
      <c r="J95" s="32">
        <v>0</v>
      </c>
      <c r="K95" s="32">
        <v>0</v>
      </c>
      <c r="L95" s="32">
        <v>0</v>
      </c>
      <c r="M95" s="32">
        <v>0</v>
      </c>
      <c r="N95" s="32">
        <v>7</v>
      </c>
      <c r="O95" s="32">
        <v>42</v>
      </c>
      <c r="P95" s="32">
        <v>241</v>
      </c>
      <c r="Q95" s="32">
        <v>465</v>
      </c>
      <c r="R95" s="32">
        <v>652</v>
      </c>
      <c r="S95" s="32">
        <v>693</v>
      </c>
      <c r="T95" s="32">
        <v>517</v>
      </c>
      <c r="U95" s="32">
        <v>339</v>
      </c>
      <c r="V95" s="32">
        <v>311</v>
      </c>
      <c r="W95" s="32">
        <v>211</v>
      </c>
      <c r="X95" s="32">
        <v>184</v>
      </c>
      <c r="Y95" s="32">
        <v>130</v>
      </c>
      <c r="Z95" s="32">
        <v>99</v>
      </c>
      <c r="AA95" s="32">
        <v>78</v>
      </c>
      <c r="AB95" s="32">
        <v>48</v>
      </c>
      <c r="AC95" s="32">
        <v>47</v>
      </c>
      <c r="AD95" s="32">
        <v>23</v>
      </c>
      <c r="AE95" s="33">
        <v>17</v>
      </c>
      <c r="AF95" s="33">
        <v>12</v>
      </c>
      <c r="AG95" s="33">
        <v>12</v>
      </c>
      <c r="AH95" s="33">
        <v>11</v>
      </c>
      <c r="AI95" s="33">
        <v>9</v>
      </c>
      <c r="AJ95" s="33">
        <v>21</v>
      </c>
      <c r="AK95" s="33">
        <v>6</v>
      </c>
      <c r="AL95" s="33">
        <v>9</v>
      </c>
      <c r="AM95" s="33">
        <v>4</v>
      </c>
      <c r="AN95" s="32">
        <v>9</v>
      </c>
      <c r="AO95" s="33">
        <v>11</v>
      </c>
      <c r="AP95" s="112">
        <v>30</v>
      </c>
      <c r="AQ95" s="33">
        <v>38</v>
      </c>
      <c r="AR95" s="33">
        <v>57</v>
      </c>
      <c r="AS95" s="33">
        <v>77</v>
      </c>
      <c r="AT95" s="46">
        <v>118</v>
      </c>
      <c r="AU95" s="33">
        <v>166</v>
      </c>
      <c r="AV95" s="33">
        <v>194</v>
      </c>
      <c r="AW95" s="33">
        <v>221</v>
      </c>
      <c r="AX95" s="33">
        <v>242</v>
      </c>
    </row>
    <row r="96" spans="2:50" ht="13.5" customHeight="1" x14ac:dyDescent="0.2">
      <c r="B96" s="50" t="s">
        <v>16</v>
      </c>
      <c r="C96" s="32">
        <v>0</v>
      </c>
      <c r="D96" s="32">
        <v>0</v>
      </c>
      <c r="E96" s="32">
        <v>0</v>
      </c>
      <c r="F96" s="32">
        <v>0</v>
      </c>
      <c r="G96" s="32">
        <v>0</v>
      </c>
      <c r="H96" s="32">
        <v>0</v>
      </c>
      <c r="I96" s="32">
        <v>0</v>
      </c>
      <c r="J96" s="32">
        <v>0</v>
      </c>
      <c r="K96" s="32">
        <v>0</v>
      </c>
      <c r="L96" s="32">
        <v>0</v>
      </c>
      <c r="M96" s="32">
        <v>0</v>
      </c>
      <c r="N96" s="32">
        <v>8</v>
      </c>
      <c r="O96" s="32">
        <v>43</v>
      </c>
      <c r="P96" s="32">
        <v>263</v>
      </c>
      <c r="Q96" s="32">
        <v>423</v>
      </c>
      <c r="R96" s="32">
        <v>781</v>
      </c>
      <c r="S96" s="32">
        <v>813</v>
      </c>
      <c r="T96" s="32">
        <v>668</v>
      </c>
      <c r="U96" s="32">
        <v>455</v>
      </c>
      <c r="V96" s="32">
        <v>472</v>
      </c>
      <c r="W96" s="32">
        <v>308</v>
      </c>
      <c r="X96" s="32">
        <v>209</v>
      </c>
      <c r="Y96" s="32">
        <v>187</v>
      </c>
      <c r="Z96" s="32">
        <v>122</v>
      </c>
      <c r="AA96" s="32">
        <v>100</v>
      </c>
      <c r="AB96" s="32">
        <v>50</v>
      </c>
      <c r="AC96" s="32">
        <v>61</v>
      </c>
      <c r="AD96" s="32">
        <v>31</v>
      </c>
      <c r="AE96" s="33">
        <v>25</v>
      </c>
      <c r="AF96" s="33">
        <v>26</v>
      </c>
      <c r="AG96" s="33">
        <v>17</v>
      </c>
      <c r="AH96" s="33">
        <v>16</v>
      </c>
      <c r="AI96" s="33">
        <v>13</v>
      </c>
      <c r="AJ96" s="33">
        <v>22</v>
      </c>
      <c r="AK96" s="33">
        <v>8</v>
      </c>
      <c r="AL96" s="33">
        <v>3</v>
      </c>
      <c r="AM96" s="33">
        <v>15</v>
      </c>
      <c r="AN96" s="32">
        <v>16</v>
      </c>
      <c r="AO96" s="33">
        <v>15</v>
      </c>
      <c r="AP96" s="112">
        <v>22</v>
      </c>
      <c r="AQ96" s="33">
        <v>37</v>
      </c>
      <c r="AR96" s="33">
        <v>52</v>
      </c>
      <c r="AS96" s="33">
        <v>78</v>
      </c>
      <c r="AT96" s="46">
        <v>129</v>
      </c>
      <c r="AU96" s="33">
        <v>160</v>
      </c>
      <c r="AV96" s="33">
        <v>271</v>
      </c>
      <c r="AW96" s="33">
        <v>240</v>
      </c>
      <c r="AX96" s="33">
        <v>287</v>
      </c>
    </row>
    <row r="97" spans="1:50" ht="13.5" customHeight="1" x14ac:dyDescent="0.2">
      <c r="B97" s="50" t="s">
        <v>17</v>
      </c>
      <c r="C97" s="32">
        <v>0</v>
      </c>
      <c r="D97" s="32">
        <v>0</v>
      </c>
      <c r="E97" s="32">
        <v>0</v>
      </c>
      <c r="F97" s="32">
        <v>0</v>
      </c>
      <c r="G97" s="32">
        <v>0</v>
      </c>
      <c r="H97" s="32">
        <v>0</v>
      </c>
      <c r="I97" s="32">
        <v>0</v>
      </c>
      <c r="J97" s="32">
        <v>0</v>
      </c>
      <c r="K97" s="32">
        <v>0</v>
      </c>
      <c r="L97" s="32">
        <v>0</v>
      </c>
      <c r="M97" s="32">
        <v>0</v>
      </c>
      <c r="N97" s="32">
        <v>10</v>
      </c>
      <c r="O97" s="32">
        <v>44</v>
      </c>
      <c r="P97" s="32">
        <v>274</v>
      </c>
      <c r="Q97" s="32">
        <v>508</v>
      </c>
      <c r="R97" s="32">
        <v>954</v>
      </c>
      <c r="S97" s="32">
        <v>1073</v>
      </c>
      <c r="T97" s="32">
        <v>910</v>
      </c>
      <c r="U97" s="32">
        <v>646</v>
      </c>
      <c r="V97" s="32">
        <v>628</v>
      </c>
      <c r="W97" s="32">
        <v>462</v>
      </c>
      <c r="X97" s="32">
        <v>296</v>
      </c>
      <c r="Y97" s="32">
        <v>257</v>
      </c>
      <c r="Z97" s="32">
        <v>174</v>
      </c>
      <c r="AA97" s="32">
        <v>114</v>
      </c>
      <c r="AB97" s="32">
        <v>82</v>
      </c>
      <c r="AC97" s="32">
        <v>69</v>
      </c>
      <c r="AD97" s="32">
        <v>59</v>
      </c>
      <c r="AE97" s="33">
        <v>47</v>
      </c>
      <c r="AF97" s="33">
        <v>18</v>
      </c>
      <c r="AG97" s="33">
        <v>23</v>
      </c>
      <c r="AH97" s="33">
        <v>19</v>
      </c>
      <c r="AI97" s="33">
        <v>26</v>
      </c>
      <c r="AJ97" s="33">
        <v>10</v>
      </c>
      <c r="AK97" s="33">
        <v>8</v>
      </c>
      <c r="AL97" s="33">
        <v>9</v>
      </c>
      <c r="AM97" s="33">
        <v>5</v>
      </c>
      <c r="AN97" s="32">
        <v>19</v>
      </c>
      <c r="AO97" s="33">
        <v>24</v>
      </c>
      <c r="AP97" s="112">
        <v>30</v>
      </c>
      <c r="AQ97" s="33">
        <v>45</v>
      </c>
      <c r="AR97" s="33">
        <v>73</v>
      </c>
      <c r="AS97" s="33">
        <v>107</v>
      </c>
      <c r="AT97" s="46">
        <v>149</v>
      </c>
      <c r="AU97" s="33">
        <v>225</v>
      </c>
      <c r="AV97" s="33">
        <v>283</v>
      </c>
      <c r="AW97" s="33">
        <v>319</v>
      </c>
      <c r="AX97" s="33">
        <v>394</v>
      </c>
    </row>
    <row r="98" spans="1:50" ht="30" customHeight="1" x14ac:dyDescent="0.2">
      <c r="B98" s="1" t="s">
        <v>54</v>
      </c>
      <c r="C98" s="32"/>
      <c r="D98" s="32"/>
      <c r="E98" s="32"/>
      <c r="F98" s="32"/>
      <c r="H98" s="32"/>
      <c r="I98" s="32"/>
      <c r="J98" s="32"/>
      <c r="K98" s="32"/>
      <c r="L98" s="32"/>
      <c r="M98" s="32"/>
      <c r="N98" s="32"/>
      <c r="O98" s="32"/>
      <c r="P98" s="32"/>
      <c r="Q98" s="32" t="s">
        <v>86</v>
      </c>
      <c r="R98" s="32"/>
      <c r="S98" s="32" t="s">
        <v>86</v>
      </c>
      <c r="T98" s="32"/>
      <c r="U98" s="32"/>
      <c r="V98" s="32"/>
      <c r="W98" s="32"/>
      <c r="X98" s="32"/>
      <c r="Y98" s="32"/>
      <c r="Z98" s="32"/>
      <c r="AA98" s="32"/>
      <c r="AB98" s="32"/>
      <c r="AC98" s="32"/>
      <c r="AD98" s="32"/>
      <c r="AN98" s="32"/>
      <c r="AU98" s="33"/>
    </row>
    <row r="99" spans="1:50" ht="13.5" customHeight="1" x14ac:dyDescent="0.2">
      <c r="A99" s="46" t="s">
        <v>55</v>
      </c>
      <c r="B99" s="2" t="s">
        <v>56</v>
      </c>
      <c r="C99" s="32">
        <v>0</v>
      </c>
      <c r="D99" s="32">
        <v>0</v>
      </c>
      <c r="E99" s="32">
        <v>0</v>
      </c>
      <c r="F99" s="32">
        <v>0</v>
      </c>
      <c r="G99" s="32">
        <v>0</v>
      </c>
      <c r="H99" s="32">
        <v>0</v>
      </c>
      <c r="I99" s="32">
        <v>0</v>
      </c>
      <c r="J99" s="32">
        <v>0</v>
      </c>
      <c r="K99" s="32">
        <v>0</v>
      </c>
      <c r="L99" s="32">
        <v>0</v>
      </c>
      <c r="M99" s="32">
        <v>0</v>
      </c>
      <c r="N99" s="32">
        <v>1</v>
      </c>
      <c r="O99" s="32">
        <v>15</v>
      </c>
      <c r="P99" s="32">
        <v>134</v>
      </c>
      <c r="Q99" s="32">
        <v>288</v>
      </c>
      <c r="R99" s="32">
        <v>475</v>
      </c>
      <c r="S99" s="32">
        <v>419</v>
      </c>
      <c r="T99" s="32">
        <v>316</v>
      </c>
      <c r="U99" s="32">
        <v>271</v>
      </c>
      <c r="V99" s="32">
        <v>248</v>
      </c>
      <c r="W99" s="32">
        <v>202</v>
      </c>
      <c r="X99" s="32">
        <v>141</v>
      </c>
      <c r="Y99" s="32">
        <v>113</v>
      </c>
      <c r="Z99" s="32">
        <v>71</v>
      </c>
      <c r="AA99" s="32">
        <v>30</v>
      </c>
      <c r="AB99" s="32">
        <v>32</v>
      </c>
      <c r="AC99" s="32">
        <v>28</v>
      </c>
      <c r="AD99" s="32">
        <v>8</v>
      </c>
      <c r="AE99" s="33">
        <v>8</v>
      </c>
      <c r="AF99" s="33">
        <v>4</v>
      </c>
      <c r="AG99" s="33">
        <v>5</v>
      </c>
      <c r="AH99" s="33">
        <v>5</v>
      </c>
      <c r="AI99" s="33">
        <v>5</v>
      </c>
      <c r="AJ99" s="33">
        <v>4</v>
      </c>
      <c r="AK99" s="33">
        <v>2</v>
      </c>
      <c r="AL99" s="33">
        <v>5</v>
      </c>
      <c r="AM99" s="33">
        <v>3</v>
      </c>
      <c r="AN99" s="32">
        <v>8</v>
      </c>
      <c r="AO99" s="33">
        <v>13</v>
      </c>
      <c r="AP99" s="112">
        <v>40</v>
      </c>
      <c r="AQ99" s="33">
        <v>60</v>
      </c>
      <c r="AR99" s="33">
        <v>93</v>
      </c>
      <c r="AS99" s="33">
        <v>114</v>
      </c>
      <c r="AT99" s="46">
        <v>118</v>
      </c>
      <c r="AU99" s="33">
        <v>152</v>
      </c>
      <c r="AV99" s="33">
        <v>180</v>
      </c>
      <c r="AW99" s="33">
        <v>185</v>
      </c>
      <c r="AX99" s="33">
        <v>220</v>
      </c>
    </row>
    <row r="100" spans="1:50" ht="13.5" customHeight="1" x14ac:dyDescent="0.2">
      <c r="A100" s="46" t="s">
        <v>57</v>
      </c>
      <c r="B100" s="2" t="s">
        <v>58</v>
      </c>
      <c r="C100" s="32">
        <v>0</v>
      </c>
      <c r="D100" s="32">
        <v>0</v>
      </c>
      <c r="E100" s="32">
        <v>0</v>
      </c>
      <c r="F100" s="32">
        <v>0</v>
      </c>
      <c r="G100" s="32">
        <v>0</v>
      </c>
      <c r="H100" s="32">
        <v>0</v>
      </c>
      <c r="I100" s="32">
        <v>0</v>
      </c>
      <c r="J100" s="32">
        <v>0</v>
      </c>
      <c r="K100" s="32">
        <v>0</v>
      </c>
      <c r="L100" s="32">
        <v>0</v>
      </c>
      <c r="M100" s="32">
        <v>1</v>
      </c>
      <c r="N100" s="32">
        <v>12</v>
      </c>
      <c r="O100" s="32">
        <v>60</v>
      </c>
      <c r="P100" s="32">
        <v>418</v>
      </c>
      <c r="Q100" s="32">
        <v>909</v>
      </c>
      <c r="R100" s="32">
        <v>1350</v>
      </c>
      <c r="S100" s="32">
        <v>1207</v>
      </c>
      <c r="T100" s="32">
        <v>910</v>
      </c>
      <c r="U100" s="32">
        <v>597</v>
      </c>
      <c r="V100" s="32">
        <v>620</v>
      </c>
      <c r="W100" s="32">
        <v>394</v>
      </c>
      <c r="X100" s="32">
        <v>282</v>
      </c>
      <c r="Y100" s="32">
        <v>250</v>
      </c>
      <c r="Z100" s="32">
        <v>196</v>
      </c>
      <c r="AA100" s="32">
        <v>134</v>
      </c>
      <c r="AB100" s="32">
        <v>120</v>
      </c>
      <c r="AC100" s="32">
        <v>100</v>
      </c>
      <c r="AD100" s="32">
        <v>62</v>
      </c>
      <c r="AE100" s="33">
        <v>47</v>
      </c>
      <c r="AF100" s="33">
        <v>39</v>
      </c>
      <c r="AG100" s="33">
        <v>32</v>
      </c>
      <c r="AH100" s="33">
        <v>33</v>
      </c>
      <c r="AI100" s="33">
        <v>33</v>
      </c>
      <c r="AJ100" s="33">
        <v>33</v>
      </c>
      <c r="AK100" s="33">
        <v>34</v>
      </c>
      <c r="AL100" s="33">
        <v>13</v>
      </c>
      <c r="AM100" s="33">
        <v>30</v>
      </c>
      <c r="AN100" s="32">
        <v>39</v>
      </c>
      <c r="AO100" s="33">
        <v>60</v>
      </c>
      <c r="AP100" s="112">
        <v>106</v>
      </c>
      <c r="AQ100" s="33">
        <v>153</v>
      </c>
      <c r="AR100" s="33">
        <v>229</v>
      </c>
      <c r="AS100" s="33">
        <v>325</v>
      </c>
      <c r="AT100" s="46">
        <v>445</v>
      </c>
      <c r="AU100" s="33">
        <v>568</v>
      </c>
      <c r="AV100" s="33">
        <v>615</v>
      </c>
      <c r="AW100" s="33">
        <v>629</v>
      </c>
      <c r="AX100" s="33">
        <v>546</v>
      </c>
    </row>
    <row r="101" spans="1:50" ht="13.5" customHeight="1" x14ac:dyDescent="0.2">
      <c r="A101" s="46" t="s">
        <v>59</v>
      </c>
      <c r="B101" s="2" t="s">
        <v>60</v>
      </c>
      <c r="C101" s="32">
        <v>0</v>
      </c>
      <c r="D101" s="32">
        <v>0</v>
      </c>
      <c r="E101" s="32">
        <v>0</v>
      </c>
      <c r="F101" s="32">
        <v>0</v>
      </c>
      <c r="G101" s="32">
        <v>0</v>
      </c>
      <c r="H101" s="32">
        <v>0</v>
      </c>
      <c r="I101" s="32">
        <v>0</v>
      </c>
      <c r="J101" s="32">
        <v>0</v>
      </c>
      <c r="K101" s="32">
        <v>0</v>
      </c>
      <c r="L101" s="32">
        <v>0</v>
      </c>
      <c r="M101" s="32">
        <v>0</v>
      </c>
      <c r="N101" s="32">
        <v>5</v>
      </c>
      <c r="O101" s="32">
        <v>12</v>
      </c>
      <c r="P101" s="32">
        <v>174</v>
      </c>
      <c r="Q101" s="32">
        <v>374</v>
      </c>
      <c r="R101" s="32">
        <v>690</v>
      </c>
      <c r="S101" s="32">
        <v>755</v>
      </c>
      <c r="T101" s="32">
        <v>647</v>
      </c>
      <c r="U101" s="32">
        <v>432</v>
      </c>
      <c r="V101" s="32">
        <v>452</v>
      </c>
      <c r="W101" s="32">
        <v>297</v>
      </c>
      <c r="X101" s="32">
        <v>237</v>
      </c>
      <c r="Y101" s="32">
        <v>210</v>
      </c>
      <c r="Z101" s="32">
        <v>136</v>
      </c>
      <c r="AA101" s="32">
        <v>111</v>
      </c>
      <c r="AB101" s="32">
        <v>69</v>
      </c>
      <c r="AC101" s="32">
        <v>58</v>
      </c>
      <c r="AD101" s="32">
        <v>47</v>
      </c>
      <c r="AE101" s="33">
        <v>30</v>
      </c>
      <c r="AF101" s="33">
        <v>32</v>
      </c>
      <c r="AG101" s="33">
        <v>23</v>
      </c>
      <c r="AH101" s="33">
        <v>16</v>
      </c>
      <c r="AI101" s="33">
        <v>13</v>
      </c>
      <c r="AJ101" s="33">
        <v>12</v>
      </c>
      <c r="AK101" s="33">
        <v>13</v>
      </c>
      <c r="AL101" s="33">
        <v>10</v>
      </c>
      <c r="AM101" s="33">
        <v>14</v>
      </c>
      <c r="AN101" s="32">
        <v>21</v>
      </c>
      <c r="AO101" s="33">
        <v>29</v>
      </c>
      <c r="AP101" s="112">
        <v>30</v>
      </c>
      <c r="AQ101" s="33">
        <v>52</v>
      </c>
      <c r="AR101" s="33">
        <v>87</v>
      </c>
      <c r="AS101" s="33">
        <v>159</v>
      </c>
      <c r="AT101" s="46">
        <v>204</v>
      </c>
      <c r="AU101" s="33">
        <v>329</v>
      </c>
      <c r="AV101" s="33">
        <v>450</v>
      </c>
      <c r="AW101" s="33">
        <v>481</v>
      </c>
      <c r="AX101" s="33">
        <v>537</v>
      </c>
    </row>
    <row r="102" spans="1:50" ht="13.5" customHeight="1" x14ac:dyDescent="0.2">
      <c r="A102" s="46" t="s">
        <v>61</v>
      </c>
      <c r="B102" s="2" t="s">
        <v>62</v>
      </c>
      <c r="C102" s="32">
        <v>0</v>
      </c>
      <c r="D102" s="32">
        <v>0</v>
      </c>
      <c r="E102" s="32">
        <v>0</v>
      </c>
      <c r="F102" s="32">
        <v>0</v>
      </c>
      <c r="G102" s="32">
        <v>0</v>
      </c>
      <c r="H102" s="32">
        <v>0</v>
      </c>
      <c r="I102" s="32">
        <v>0</v>
      </c>
      <c r="J102" s="32">
        <v>0</v>
      </c>
      <c r="K102" s="32">
        <v>0</v>
      </c>
      <c r="L102" s="32">
        <v>0</v>
      </c>
      <c r="M102" s="32">
        <v>0</v>
      </c>
      <c r="N102" s="32">
        <v>3</v>
      </c>
      <c r="O102" s="32">
        <v>24</v>
      </c>
      <c r="P102" s="32">
        <v>185</v>
      </c>
      <c r="Q102" s="32">
        <v>424</v>
      </c>
      <c r="R102" s="32">
        <v>558</v>
      </c>
      <c r="S102" s="32">
        <v>562</v>
      </c>
      <c r="T102" s="32">
        <v>438</v>
      </c>
      <c r="U102" s="32">
        <v>334</v>
      </c>
      <c r="V102" s="32">
        <v>319</v>
      </c>
      <c r="W102" s="32">
        <v>222</v>
      </c>
      <c r="X102" s="32">
        <v>180</v>
      </c>
      <c r="Y102" s="32">
        <v>152</v>
      </c>
      <c r="Z102" s="32">
        <v>135</v>
      </c>
      <c r="AA102" s="32">
        <v>96</v>
      </c>
      <c r="AB102" s="32">
        <v>89</v>
      </c>
      <c r="AC102" s="32">
        <v>62</v>
      </c>
      <c r="AD102" s="32">
        <v>34</v>
      </c>
      <c r="AE102" s="33">
        <v>31</v>
      </c>
      <c r="AF102" s="33">
        <v>35</v>
      </c>
      <c r="AG102" s="33">
        <v>23</v>
      </c>
      <c r="AH102" s="33">
        <v>16</v>
      </c>
      <c r="AI102" s="33">
        <v>6</v>
      </c>
      <c r="AJ102" s="33">
        <v>21</v>
      </c>
      <c r="AK102" s="33">
        <v>6</v>
      </c>
      <c r="AL102" s="33">
        <v>10</v>
      </c>
      <c r="AM102" s="33">
        <v>10</v>
      </c>
      <c r="AN102" s="32">
        <v>14</v>
      </c>
      <c r="AO102" s="33">
        <v>11</v>
      </c>
      <c r="AP102" s="112">
        <v>15</v>
      </c>
      <c r="AQ102" s="33">
        <v>21</v>
      </c>
      <c r="AR102" s="33">
        <v>40</v>
      </c>
      <c r="AS102" s="33">
        <v>79</v>
      </c>
      <c r="AT102" s="46">
        <v>121</v>
      </c>
      <c r="AU102" s="33">
        <v>191</v>
      </c>
      <c r="AV102" s="33">
        <v>245</v>
      </c>
      <c r="AW102" s="33">
        <v>289</v>
      </c>
      <c r="AX102" s="33">
        <v>361</v>
      </c>
    </row>
    <row r="103" spans="1:50" ht="13.5" customHeight="1" x14ac:dyDescent="0.2">
      <c r="A103" s="46" t="s">
        <v>63</v>
      </c>
      <c r="B103" s="2" t="s">
        <v>64</v>
      </c>
      <c r="C103" s="32">
        <v>0</v>
      </c>
      <c r="D103" s="32">
        <v>0</v>
      </c>
      <c r="E103" s="32">
        <v>0</v>
      </c>
      <c r="F103" s="32">
        <v>0</v>
      </c>
      <c r="G103" s="32">
        <v>0</v>
      </c>
      <c r="H103" s="32">
        <v>0</v>
      </c>
      <c r="I103" s="32">
        <v>0</v>
      </c>
      <c r="J103" s="32">
        <v>0</v>
      </c>
      <c r="K103" s="32">
        <v>0</v>
      </c>
      <c r="L103" s="32">
        <v>0</v>
      </c>
      <c r="M103" s="32">
        <v>2</v>
      </c>
      <c r="N103" s="32">
        <v>14</v>
      </c>
      <c r="O103" s="32">
        <v>67</v>
      </c>
      <c r="P103" s="32">
        <v>400</v>
      </c>
      <c r="Q103" s="32">
        <v>807</v>
      </c>
      <c r="R103" s="32">
        <v>999</v>
      </c>
      <c r="S103" s="32">
        <v>880</v>
      </c>
      <c r="T103" s="32">
        <v>651</v>
      </c>
      <c r="U103" s="32">
        <v>443</v>
      </c>
      <c r="V103" s="32">
        <v>382</v>
      </c>
      <c r="W103" s="32">
        <v>290</v>
      </c>
      <c r="X103" s="32">
        <v>184</v>
      </c>
      <c r="Y103" s="32">
        <v>158</v>
      </c>
      <c r="Z103" s="32">
        <v>104</v>
      </c>
      <c r="AA103" s="32">
        <v>93</v>
      </c>
      <c r="AB103" s="32">
        <v>69</v>
      </c>
      <c r="AC103" s="32">
        <v>49</v>
      </c>
      <c r="AD103" s="32">
        <v>48</v>
      </c>
      <c r="AE103" s="33">
        <v>25</v>
      </c>
      <c r="AF103" s="33">
        <v>15</v>
      </c>
      <c r="AG103" s="33">
        <v>17</v>
      </c>
      <c r="AH103" s="33">
        <v>13</v>
      </c>
      <c r="AI103" s="33">
        <v>14</v>
      </c>
      <c r="AJ103" s="33">
        <v>10</v>
      </c>
      <c r="AK103" s="33">
        <v>5</v>
      </c>
      <c r="AL103" s="33">
        <v>9</v>
      </c>
      <c r="AM103" s="33">
        <v>7</v>
      </c>
      <c r="AN103" s="32">
        <v>15</v>
      </c>
      <c r="AO103" s="33">
        <v>33</v>
      </c>
      <c r="AP103" s="112">
        <v>31</v>
      </c>
      <c r="AQ103" s="33">
        <v>43</v>
      </c>
      <c r="AR103" s="33">
        <v>49</v>
      </c>
      <c r="AS103" s="33">
        <v>80</v>
      </c>
      <c r="AT103" s="46">
        <v>110</v>
      </c>
      <c r="AU103" s="33">
        <v>181</v>
      </c>
      <c r="AV103" s="33">
        <v>284</v>
      </c>
      <c r="AW103" s="33">
        <v>306</v>
      </c>
      <c r="AX103" s="33">
        <v>361</v>
      </c>
    </row>
    <row r="104" spans="1:50" ht="13.5" customHeight="1" x14ac:dyDescent="0.2">
      <c r="A104" s="46" t="s">
        <v>65</v>
      </c>
      <c r="B104" s="2" t="s">
        <v>66</v>
      </c>
      <c r="C104" s="32">
        <v>0</v>
      </c>
      <c r="D104" s="32">
        <v>0</v>
      </c>
      <c r="E104" s="32">
        <v>0</v>
      </c>
      <c r="F104" s="32">
        <v>0</v>
      </c>
      <c r="G104" s="32">
        <v>0</v>
      </c>
      <c r="H104" s="32">
        <v>0</v>
      </c>
      <c r="I104" s="32">
        <v>0</v>
      </c>
      <c r="J104" s="32">
        <v>0</v>
      </c>
      <c r="K104" s="32">
        <v>0</v>
      </c>
      <c r="L104" s="32">
        <v>0</v>
      </c>
      <c r="M104" s="32">
        <v>0</v>
      </c>
      <c r="N104" s="32">
        <v>3</v>
      </c>
      <c r="O104" s="32">
        <v>12</v>
      </c>
      <c r="P104" s="32">
        <v>283</v>
      </c>
      <c r="Q104" s="32">
        <v>564</v>
      </c>
      <c r="R104" s="32">
        <v>835</v>
      </c>
      <c r="S104" s="32">
        <v>814</v>
      </c>
      <c r="T104" s="32">
        <v>631</v>
      </c>
      <c r="U104" s="32">
        <v>373</v>
      </c>
      <c r="V104" s="32">
        <v>401</v>
      </c>
      <c r="W104" s="32">
        <v>295</v>
      </c>
      <c r="X104" s="32">
        <v>204</v>
      </c>
      <c r="Y104" s="32">
        <v>188</v>
      </c>
      <c r="Z104" s="32">
        <v>122</v>
      </c>
      <c r="AA104" s="32">
        <v>77</v>
      </c>
      <c r="AB104" s="32">
        <v>59</v>
      </c>
      <c r="AC104" s="32">
        <v>67</v>
      </c>
      <c r="AD104" s="32">
        <v>48</v>
      </c>
      <c r="AE104" s="33">
        <v>45</v>
      </c>
      <c r="AF104" s="33">
        <v>23</v>
      </c>
      <c r="AG104" s="33">
        <v>14</v>
      </c>
      <c r="AH104" s="33">
        <v>11</v>
      </c>
      <c r="AI104" s="33">
        <v>11</v>
      </c>
      <c r="AJ104" s="33">
        <v>7</v>
      </c>
      <c r="AK104" s="33">
        <v>16</v>
      </c>
      <c r="AL104" s="33">
        <v>6</v>
      </c>
      <c r="AM104" s="33">
        <v>8</v>
      </c>
      <c r="AN104" s="32">
        <v>8</v>
      </c>
      <c r="AO104" s="33">
        <v>10</v>
      </c>
      <c r="AP104" s="112">
        <v>14</v>
      </c>
      <c r="AQ104" s="33">
        <v>11</v>
      </c>
      <c r="AR104" s="33">
        <v>33</v>
      </c>
      <c r="AS104" s="33">
        <v>38</v>
      </c>
      <c r="AT104" s="46">
        <v>65</v>
      </c>
      <c r="AU104" s="33">
        <v>116</v>
      </c>
      <c r="AV104" s="33">
        <v>132</v>
      </c>
      <c r="AW104" s="33">
        <v>131</v>
      </c>
      <c r="AX104" s="33">
        <v>155</v>
      </c>
    </row>
    <row r="105" spans="1:50" ht="13.5" customHeight="1" x14ac:dyDescent="0.2">
      <c r="A105" s="46" t="s">
        <v>67</v>
      </c>
      <c r="B105" s="2" t="s">
        <v>68</v>
      </c>
      <c r="C105" s="32">
        <v>0</v>
      </c>
      <c r="D105" s="32">
        <v>0</v>
      </c>
      <c r="E105" s="32">
        <v>0</v>
      </c>
      <c r="F105" s="32">
        <v>0</v>
      </c>
      <c r="G105" s="32">
        <v>0</v>
      </c>
      <c r="H105" s="32">
        <v>0</v>
      </c>
      <c r="I105" s="32">
        <v>0</v>
      </c>
      <c r="J105" s="32">
        <v>0</v>
      </c>
      <c r="K105" s="32">
        <v>0</v>
      </c>
      <c r="L105" s="32">
        <v>0</v>
      </c>
      <c r="M105" s="32">
        <v>0</v>
      </c>
      <c r="N105" s="32">
        <v>44</v>
      </c>
      <c r="O105" s="32">
        <v>237</v>
      </c>
      <c r="P105" s="32">
        <v>1170</v>
      </c>
      <c r="Q105" s="32">
        <v>1506</v>
      </c>
      <c r="R105" s="32">
        <v>1818</v>
      </c>
      <c r="S105" s="32">
        <v>1406</v>
      </c>
      <c r="T105" s="32">
        <v>785</v>
      </c>
      <c r="U105" s="32">
        <v>439</v>
      </c>
      <c r="V105" s="32">
        <v>365</v>
      </c>
      <c r="W105" s="32">
        <v>220</v>
      </c>
      <c r="X105" s="32">
        <v>115</v>
      </c>
      <c r="Y105" s="32">
        <v>113</v>
      </c>
      <c r="Z105" s="32">
        <v>71</v>
      </c>
      <c r="AA105" s="32">
        <v>50</v>
      </c>
      <c r="AB105" s="32">
        <v>35</v>
      </c>
      <c r="AC105" s="32">
        <v>43</v>
      </c>
      <c r="AD105" s="32">
        <v>28</v>
      </c>
      <c r="AE105" s="33">
        <v>18</v>
      </c>
      <c r="AF105" s="33">
        <v>16</v>
      </c>
      <c r="AG105" s="33">
        <v>22</v>
      </c>
      <c r="AH105" s="33">
        <v>8</v>
      </c>
      <c r="AI105" s="33">
        <v>18</v>
      </c>
      <c r="AJ105" s="33">
        <v>10</v>
      </c>
      <c r="AK105" s="33">
        <v>4</v>
      </c>
      <c r="AL105" s="33">
        <v>2</v>
      </c>
      <c r="AM105" s="33">
        <v>6</v>
      </c>
      <c r="AN105" s="32">
        <v>13</v>
      </c>
      <c r="AO105" s="33">
        <v>23</v>
      </c>
      <c r="AP105" s="112">
        <v>31</v>
      </c>
      <c r="AQ105" s="33">
        <v>34</v>
      </c>
      <c r="AR105" s="33">
        <v>43</v>
      </c>
      <c r="AS105" s="33">
        <v>47</v>
      </c>
      <c r="AT105" s="46">
        <v>76</v>
      </c>
      <c r="AU105" s="33">
        <v>87</v>
      </c>
      <c r="AV105" s="33">
        <v>124</v>
      </c>
      <c r="AW105" s="33">
        <v>160</v>
      </c>
      <c r="AX105" s="33">
        <v>190</v>
      </c>
    </row>
    <row r="106" spans="1:50" ht="13.5" customHeight="1" x14ac:dyDescent="0.2">
      <c r="A106" s="46" t="s">
        <v>69</v>
      </c>
      <c r="B106" s="2" t="s">
        <v>70</v>
      </c>
      <c r="C106" s="32">
        <v>0</v>
      </c>
      <c r="D106" s="32">
        <v>0</v>
      </c>
      <c r="E106" s="32">
        <v>0</v>
      </c>
      <c r="F106" s="32">
        <v>0</v>
      </c>
      <c r="G106" s="32">
        <v>0</v>
      </c>
      <c r="H106" s="32">
        <v>0</v>
      </c>
      <c r="I106" s="32">
        <v>0</v>
      </c>
      <c r="J106" s="32">
        <v>0</v>
      </c>
      <c r="K106" s="32">
        <v>0</v>
      </c>
      <c r="L106" s="32">
        <v>0</v>
      </c>
      <c r="M106" s="32">
        <v>2</v>
      </c>
      <c r="N106" s="32">
        <v>17</v>
      </c>
      <c r="O106" s="32">
        <v>69</v>
      </c>
      <c r="P106" s="32">
        <v>411</v>
      </c>
      <c r="Q106" s="32">
        <v>729</v>
      </c>
      <c r="R106" s="32">
        <v>1109</v>
      </c>
      <c r="S106" s="32">
        <v>1232</v>
      </c>
      <c r="T106" s="32">
        <v>966</v>
      </c>
      <c r="U106" s="32">
        <v>551</v>
      </c>
      <c r="V106" s="32">
        <v>598</v>
      </c>
      <c r="W106" s="32">
        <v>409</v>
      </c>
      <c r="X106" s="32">
        <v>269</v>
      </c>
      <c r="Y106" s="32">
        <v>219</v>
      </c>
      <c r="Z106" s="32">
        <v>174</v>
      </c>
      <c r="AA106" s="32">
        <v>117</v>
      </c>
      <c r="AB106" s="32">
        <v>85</v>
      </c>
      <c r="AC106" s="32">
        <v>73</v>
      </c>
      <c r="AD106" s="32">
        <v>62</v>
      </c>
      <c r="AE106" s="33">
        <v>69</v>
      </c>
      <c r="AF106" s="33">
        <v>40</v>
      </c>
      <c r="AG106" s="33">
        <v>45</v>
      </c>
      <c r="AH106" s="33">
        <v>24</v>
      </c>
      <c r="AI106" s="33">
        <v>21</v>
      </c>
      <c r="AJ106" s="33">
        <v>24</v>
      </c>
      <c r="AK106" s="33">
        <v>11</v>
      </c>
      <c r="AL106" s="33">
        <v>17</v>
      </c>
      <c r="AM106" s="33">
        <v>12</v>
      </c>
      <c r="AN106" s="32">
        <v>11</v>
      </c>
      <c r="AO106" s="33">
        <v>16</v>
      </c>
      <c r="AP106" s="112">
        <v>26</v>
      </c>
      <c r="AQ106" s="33">
        <v>21</v>
      </c>
      <c r="AR106" s="33">
        <v>30</v>
      </c>
      <c r="AS106" s="33">
        <v>41</v>
      </c>
      <c r="AT106" s="46">
        <v>73</v>
      </c>
      <c r="AU106" s="33">
        <v>89</v>
      </c>
      <c r="AV106" s="33">
        <v>144</v>
      </c>
      <c r="AW106" s="33">
        <v>176</v>
      </c>
      <c r="AX106" s="33">
        <v>256</v>
      </c>
    </row>
    <row r="107" spans="1:50" ht="13.5" customHeight="1" x14ac:dyDescent="0.2">
      <c r="A107" s="46" t="s">
        <v>71</v>
      </c>
      <c r="B107" s="2" t="s">
        <v>72</v>
      </c>
      <c r="C107" s="32">
        <v>0</v>
      </c>
      <c r="D107" s="32">
        <v>0</v>
      </c>
      <c r="E107" s="32">
        <v>0</v>
      </c>
      <c r="F107" s="32">
        <v>0</v>
      </c>
      <c r="G107" s="32">
        <v>0</v>
      </c>
      <c r="H107" s="32">
        <v>0</v>
      </c>
      <c r="I107" s="32">
        <v>0</v>
      </c>
      <c r="J107" s="32">
        <v>0</v>
      </c>
      <c r="K107" s="32">
        <v>0</v>
      </c>
      <c r="L107" s="32">
        <v>0</v>
      </c>
      <c r="M107" s="32">
        <v>0</v>
      </c>
      <c r="N107" s="32">
        <v>1</v>
      </c>
      <c r="O107" s="32">
        <v>19</v>
      </c>
      <c r="P107" s="32">
        <v>155</v>
      </c>
      <c r="Q107" s="32">
        <v>298</v>
      </c>
      <c r="R107" s="32">
        <v>501</v>
      </c>
      <c r="S107" s="32">
        <v>531</v>
      </c>
      <c r="T107" s="32">
        <v>404</v>
      </c>
      <c r="U107" s="32">
        <v>276</v>
      </c>
      <c r="V107" s="32">
        <v>239</v>
      </c>
      <c r="W107" s="32">
        <v>126</v>
      </c>
      <c r="X107" s="32">
        <v>103</v>
      </c>
      <c r="Y107" s="32">
        <v>85</v>
      </c>
      <c r="Z107" s="32">
        <v>48</v>
      </c>
      <c r="AA107" s="32">
        <v>36</v>
      </c>
      <c r="AB107" s="32">
        <v>16</v>
      </c>
      <c r="AC107" s="32">
        <v>17</v>
      </c>
      <c r="AD107" s="32">
        <v>7</v>
      </c>
      <c r="AE107" s="33">
        <v>11</v>
      </c>
      <c r="AF107" s="33">
        <v>5</v>
      </c>
      <c r="AG107" s="33">
        <v>2</v>
      </c>
      <c r="AH107" s="33">
        <v>2</v>
      </c>
      <c r="AI107" s="33">
        <v>4</v>
      </c>
      <c r="AJ107" s="33">
        <v>5</v>
      </c>
      <c r="AK107" s="33">
        <v>6</v>
      </c>
      <c r="AL107" s="33">
        <v>2</v>
      </c>
      <c r="AM107" s="33">
        <v>7</v>
      </c>
      <c r="AN107" s="32">
        <v>5</v>
      </c>
      <c r="AO107" s="33">
        <v>8</v>
      </c>
      <c r="AP107" s="112">
        <v>3</v>
      </c>
      <c r="AQ107" s="33">
        <v>6</v>
      </c>
      <c r="AR107" s="33">
        <v>18</v>
      </c>
      <c r="AS107" s="33">
        <v>30</v>
      </c>
      <c r="AT107" s="46">
        <v>46</v>
      </c>
      <c r="AU107" s="33">
        <v>58</v>
      </c>
      <c r="AV107" s="33">
        <v>100</v>
      </c>
      <c r="AW107" s="33">
        <v>114</v>
      </c>
      <c r="AX107" s="33">
        <v>194</v>
      </c>
    </row>
    <row r="108" spans="1:50" ht="13.5" customHeight="1" x14ac:dyDescent="0.2">
      <c r="A108" s="46" t="s">
        <v>73</v>
      </c>
      <c r="B108" s="2" t="s">
        <v>74</v>
      </c>
      <c r="C108" s="32">
        <v>0</v>
      </c>
      <c r="D108" s="32">
        <v>0</v>
      </c>
      <c r="E108" s="32">
        <v>0</v>
      </c>
      <c r="F108" s="32">
        <v>0</v>
      </c>
      <c r="G108" s="32">
        <v>0</v>
      </c>
      <c r="H108" s="32">
        <v>0</v>
      </c>
      <c r="I108" s="32">
        <v>0</v>
      </c>
      <c r="J108" s="32">
        <v>0</v>
      </c>
      <c r="K108" s="32">
        <v>0</v>
      </c>
      <c r="L108" s="32">
        <v>0</v>
      </c>
      <c r="M108" s="32">
        <v>0</v>
      </c>
      <c r="N108" s="32">
        <v>2</v>
      </c>
      <c r="O108" s="32">
        <v>21</v>
      </c>
      <c r="P108" s="32">
        <v>134</v>
      </c>
      <c r="Q108" s="32">
        <v>304</v>
      </c>
      <c r="R108" s="32">
        <v>409</v>
      </c>
      <c r="S108" s="32">
        <v>413</v>
      </c>
      <c r="T108" s="32">
        <v>281</v>
      </c>
      <c r="U108" s="32">
        <v>211</v>
      </c>
      <c r="V108" s="32">
        <v>180</v>
      </c>
      <c r="W108" s="32">
        <v>134</v>
      </c>
      <c r="X108" s="32">
        <v>105</v>
      </c>
      <c r="Y108" s="32">
        <v>100</v>
      </c>
      <c r="Z108" s="32">
        <v>57</v>
      </c>
      <c r="AA108" s="32">
        <v>39</v>
      </c>
      <c r="AB108" s="32">
        <v>30</v>
      </c>
      <c r="AC108" s="32">
        <v>35</v>
      </c>
      <c r="AD108" s="32">
        <v>22</v>
      </c>
      <c r="AE108" s="33">
        <v>11</v>
      </c>
      <c r="AF108" s="33">
        <v>7</v>
      </c>
      <c r="AG108" s="33">
        <v>10</v>
      </c>
      <c r="AH108" s="33">
        <v>24</v>
      </c>
      <c r="AI108" s="33">
        <v>14</v>
      </c>
      <c r="AJ108" s="33">
        <v>11</v>
      </c>
      <c r="AK108" s="33">
        <v>3</v>
      </c>
      <c r="AL108" s="33">
        <v>4</v>
      </c>
      <c r="AM108" s="33">
        <v>1</v>
      </c>
      <c r="AN108" s="32">
        <v>5</v>
      </c>
      <c r="AO108" s="33">
        <v>12</v>
      </c>
      <c r="AP108" s="112">
        <v>25</v>
      </c>
      <c r="AQ108" s="33">
        <v>37</v>
      </c>
      <c r="AR108" s="33">
        <v>47</v>
      </c>
      <c r="AS108" s="33">
        <v>65</v>
      </c>
      <c r="AT108" s="46">
        <v>121</v>
      </c>
      <c r="AU108" s="33">
        <v>166</v>
      </c>
      <c r="AV108" s="33">
        <v>190</v>
      </c>
      <c r="AW108" s="33">
        <v>223</v>
      </c>
      <c r="AX108" s="33">
        <v>218</v>
      </c>
    </row>
    <row r="109" spans="1:50" x14ac:dyDescent="0.2">
      <c r="C109" s="79"/>
      <c r="D109" s="79"/>
      <c r="E109" s="79"/>
      <c r="F109" s="79"/>
      <c r="H109" s="32"/>
      <c r="I109" s="32"/>
      <c r="J109" s="79"/>
      <c r="K109" s="32"/>
      <c r="L109" s="32"/>
      <c r="M109" s="32"/>
      <c r="N109" s="32"/>
      <c r="O109" s="32"/>
      <c r="P109" s="32"/>
      <c r="Q109" s="32"/>
    </row>
    <row r="110" spans="1:50" x14ac:dyDescent="0.2">
      <c r="A110" s="55" t="s">
        <v>75</v>
      </c>
      <c r="B110" s="31"/>
      <c r="C110" s="79"/>
      <c r="D110" s="79"/>
      <c r="E110" s="79"/>
      <c r="F110" s="32"/>
      <c r="G110" s="80"/>
      <c r="H110" s="80"/>
      <c r="I110" s="81"/>
      <c r="J110" s="32"/>
      <c r="K110" s="32"/>
      <c r="L110" s="32"/>
      <c r="M110" s="32"/>
      <c r="N110" s="32"/>
      <c r="O110" s="32"/>
      <c r="P110" s="32"/>
      <c r="Q110" s="32"/>
      <c r="S110" s="56"/>
      <c r="T110" s="56"/>
      <c r="U110" s="56"/>
      <c r="V110" s="56"/>
      <c r="W110" s="56"/>
      <c r="X110" s="56"/>
      <c r="Y110" s="56"/>
      <c r="Z110" s="56"/>
      <c r="AA110" s="56"/>
      <c r="AB110" s="56"/>
      <c r="AC110" s="56"/>
      <c r="AD110" s="56"/>
      <c r="AE110" s="56"/>
      <c r="AF110" s="56"/>
      <c r="AG110" s="56"/>
      <c r="AH110" s="56"/>
      <c r="AI110" s="56"/>
      <c r="AJ110" s="56"/>
      <c r="AK110" s="56"/>
      <c r="AL110" s="56"/>
      <c r="AM110" s="56"/>
      <c r="AN110" s="56"/>
      <c r="AO110" s="56"/>
      <c r="AP110" s="163"/>
      <c r="AQ110" s="56"/>
      <c r="AR110" s="56"/>
      <c r="AS110" s="56"/>
      <c r="AT110" s="56"/>
      <c r="AU110" s="56"/>
    </row>
    <row r="111" spans="1:50" ht="15" customHeight="1" x14ac:dyDescent="0.2">
      <c r="A111" s="58" t="s">
        <v>76</v>
      </c>
      <c r="B111" s="59"/>
      <c r="C111" s="59"/>
      <c r="D111" s="59"/>
      <c r="E111" s="60"/>
      <c r="F111" s="61"/>
      <c r="G111" s="62"/>
      <c r="H111" s="56"/>
      <c r="I111" s="57"/>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c r="AN111" s="56"/>
      <c r="AO111" s="56"/>
      <c r="AP111" s="163"/>
      <c r="AQ111" s="56"/>
      <c r="AR111" s="56"/>
      <c r="AS111" s="56"/>
      <c r="AT111" s="56"/>
      <c r="AU111" s="56"/>
    </row>
    <row r="112" spans="1:50" ht="41.85" customHeight="1" x14ac:dyDescent="0.2">
      <c r="A112" s="66" t="s">
        <v>87</v>
      </c>
      <c r="B112" s="66"/>
      <c r="C112" s="66"/>
      <c r="D112" s="66"/>
      <c r="E112" s="66"/>
      <c r="F112" s="66"/>
      <c r="G112" s="66"/>
      <c r="H112" s="56"/>
      <c r="I112" s="57"/>
      <c r="J112" s="56"/>
      <c r="K112" s="56"/>
      <c r="L112" s="56"/>
      <c r="M112" s="56"/>
      <c r="N112" s="56"/>
      <c r="O112" s="56"/>
      <c r="P112" s="56"/>
      <c r="Q112" s="56"/>
      <c r="R112" s="56"/>
      <c r="S112" s="56"/>
      <c r="T112" s="56"/>
      <c r="U112" s="56"/>
      <c r="V112" s="56"/>
      <c r="W112" s="56"/>
      <c r="X112" s="56"/>
      <c r="Y112" s="56"/>
      <c r="Z112" s="56"/>
      <c r="AA112" s="56"/>
      <c r="AB112" s="56"/>
      <c r="AC112" s="56"/>
      <c r="AD112" s="56"/>
      <c r="AE112" s="56"/>
      <c r="AF112" s="56"/>
      <c r="AG112" s="56"/>
      <c r="AH112" s="56"/>
      <c r="AI112" s="56"/>
      <c r="AJ112" s="56"/>
      <c r="AK112" s="56"/>
      <c r="AL112" s="56"/>
      <c r="AM112" s="56"/>
      <c r="AN112" s="56"/>
      <c r="AO112" s="56"/>
      <c r="AP112" s="163"/>
      <c r="AQ112" s="56"/>
      <c r="AR112" s="56"/>
      <c r="AS112" s="56"/>
      <c r="AT112" s="56"/>
      <c r="AU112" s="56"/>
    </row>
    <row r="113" spans="1:47" ht="15" customHeight="1" x14ac:dyDescent="0.2">
      <c r="A113" s="58" t="s">
        <v>88</v>
      </c>
      <c r="B113" s="58"/>
      <c r="C113" s="58"/>
      <c r="D113" s="58"/>
      <c r="E113" s="58"/>
      <c r="F113" s="58"/>
      <c r="G113" s="58"/>
      <c r="H113" s="56"/>
      <c r="I113" s="57"/>
      <c r="J113" s="56"/>
      <c r="K113" s="56"/>
      <c r="L113" s="56"/>
      <c r="M113" s="56"/>
      <c r="N113" s="56"/>
      <c r="O113" s="56"/>
      <c r="P113" s="56"/>
      <c r="Q113" s="56"/>
      <c r="R113" s="56"/>
      <c r="S113" s="56"/>
      <c r="T113" s="56"/>
      <c r="U113" s="56"/>
      <c r="V113" s="56"/>
      <c r="W113" s="56"/>
      <c r="X113" s="56"/>
      <c r="Y113" s="56"/>
      <c r="Z113" s="56"/>
      <c r="AA113" s="56"/>
      <c r="AB113" s="56"/>
      <c r="AC113" s="56"/>
      <c r="AD113" s="56"/>
      <c r="AE113" s="56"/>
      <c r="AF113" s="56"/>
      <c r="AG113" s="56"/>
      <c r="AH113" s="56"/>
      <c r="AI113" s="56"/>
      <c r="AJ113" s="56"/>
      <c r="AK113" s="56"/>
      <c r="AL113" s="56"/>
      <c r="AM113" s="56"/>
      <c r="AN113" s="56"/>
      <c r="AO113" s="56"/>
      <c r="AP113" s="163"/>
      <c r="AQ113" s="56"/>
      <c r="AR113" s="56"/>
      <c r="AS113" s="56"/>
      <c r="AT113" s="56"/>
      <c r="AU113" s="56"/>
    </row>
    <row r="114" spans="1:47" ht="30" customHeight="1" x14ac:dyDescent="0.2">
      <c r="A114" s="58" t="s">
        <v>79</v>
      </c>
      <c r="B114" s="59"/>
      <c r="C114" s="59"/>
      <c r="D114" s="59"/>
      <c r="E114" s="65"/>
      <c r="F114" s="65"/>
      <c r="G114" s="65"/>
      <c r="H114" s="56"/>
      <c r="I114" s="57"/>
      <c r="J114" s="56"/>
      <c r="K114" s="56"/>
      <c r="L114" s="56"/>
      <c r="M114" s="56"/>
      <c r="N114" s="56"/>
      <c r="O114" s="56"/>
      <c r="P114" s="56"/>
      <c r="Q114" s="56"/>
      <c r="R114" s="56"/>
      <c r="S114" s="56"/>
      <c r="T114" s="56"/>
      <c r="U114" s="56"/>
      <c r="V114" s="56"/>
      <c r="W114" s="56"/>
      <c r="X114" s="56"/>
      <c r="Y114" s="56"/>
      <c r="Z114" s="56"/>
      <c r="AA114" s="56"/>
      <c r="AB114" s="56"/>
      <c r="AC114" s="56"/>
      <c r="AD114" s="56"/>
      <c r="AE114" s="56"/>
      <c r="AF114" s="56"/>
      <c r="AG114" s="56"/>
      <c r="AH114" s="56"/>
      <c r="AI114" s="56"/>
      <c r="AJ114" s="56"/>
      <c r="AK114" s="56"/>
      <c r="AL114" s="56"/>
      <c r="AM114" s="56"/>
      <c r="AN114" s="56"/>
      <c r="AO114" s="56"/>
      <c r="AP114" s="163"/>
      <c r="AQ114" s="56"/>
      <c r="AR114" s="56"/>
      <c r="AS114" s="56"/>
      <c r="AT114" s="56"/>
      <c r="AU114" s="56"/>
    </row>
    <row r="115" spans="1:47" ht="45.6" customHeight="1" x14ac:dyDescent="0.2">
      <c r="A115" s="58" t="s">
        <v>80</v>
      </c>
      <c r="B115" s="59"/>
      <c r="C115" s="59"/>
      <c r="D115" s="59"/>
      <c r="E115" s="65"/>
      <c r="F115" s="65"/>
      <c r="G115" s="65"/>
      <c r="H115" s="56"/>
      <c r="I115" s="57"/>
      <c r="J115" s="56"/>
      <c r="K115" s="56"/>
      <c r="L115" s="56"/>
      <c r="M115" s="56"/>
      <c r="N115" s="56"/>
      <c r="O115" s="56"/>
      <c r="S115" s="56"/>
      <c r="T115" s="56"/>
      <c r="U115" s="56"/>
      <c r="V115" s="56"/>
      <c r="W115" s="56"/>
      <c r="X115" s="56"/>
      <c r="Y115" s="56"/>
      <c r="Z115" s="56"/>
      <c r="AA115" s="56"/>
      <c r="AB115" s="56"/>
      <c r="AC115" s="56"/>
      <c r="AD115" s="56"/>
      <c r="AE115" s="56"/>
      <c r="AF115" s="56"/>
      <c r="AG115" s="56"/>
      <c r="AH115" s="56"/>
      <c r="AI115" s="56"/>
      <c r="AJ115" s="56"/>
      <c r="AK115" s="56"/>
      <c r="AL115" s="56"/>
      <c r="AM115" s="56"/>
      <c r="AN115" s="56"/>
      <c r="AO115" s="56"/>
      <c r="AP115" s="163"/>
      <c r="AQ115" s="56"/>
      <c r="AR115" s="56"/>
      <c r="AS115" s="56"/>
      <c r="AT115" s="56"/>
      <c r="AU115" s="56"/>
    </row>
    <row r="116" spans="1:47" ht="28.5" customHeight="1" x14ac:dyDescent="0.2">
      <c r="A116" s="66" t="s">
        <v>89</v>
      </c>
      <c r="B116" s="66"/>
      <c r="C116" s="66"/>
      <c r="D116" s="66"/>
      <c r="E116" s="66"/>
      <c r="F116" s="66"/>
      <c r="G116" s="66"/>
      <c r="H116" s="56"/>
      <c r="I116" s="57"/>
      <c r="J116" s="56"/>
      <c r="K116" s="56"/>
      <c r="L116" s="56"/>
      <c r="M116" s="56"/>
      <c r="N116" s="56"/>
      <c r="O116" s="56"/>
      <c r="S116" s="56"/>
      <c r="T116" s="56"/>
      <c r="U116" s="56"/>
      <c r="V116" s="56"/>
      <c r="W116" s="56"/>
      <c r="X116" s="56"/>
      <c r="Y116" s="56"/>
      <c r="Z116" s="56"/>
      <c r="AA116" s="56"/>
      <c r="AB116" s="56"/>
      <c r="AC116" s="56"/>
      <c r="AD116" s="56"/>
      <c r="AE116" s="56"/>
      <c r="AF116" s="56"/>
      <c r="AG116" s="56"/>
      <c r="AH116" s="56"/>
      <c r="AI116" s="56"/>
      <c r="AJ116" s="56"/>
      <c r="AK116" s="56"/>
      <c r="AL116" s="56"/>
      <c r="AM116" s="56"/>
      <c r="AN116" s="56"/>
      <c r="AO116" s="56"/>
      <c r="AP116" s="163"/>
      <c r="AQ116" s="56"/>
      <c r="AR116" s="56"/>
      <c r="AS116" s="56"/>
      <c r="AT116" s="56"/>
      <c r="AU116" s="56"/>
    </row>
    <row r="117" spans="1:47" ht="21" customHeight="1" x14ac:dyDescent="0.2">
      <c r="A117" s="58" t="s">
        <v>90</v>
      </c>
      <c r="B117" s="59"/>
      <c r="C117" s="59"/>
      <c r="D117" s="59"/>
      <c r="E117" s="65"/>
      <c r="F117" s="65"/>
      <c r="G117" s="65"/>
      <c r="H117" s="56"/>
      <c r="I117" s="57"/>
      <c r="J117" s="56"/>
      <c r="K117" s="56"/>
      <c r="L117" s="56"/>
      <c r="M117" s="56"/>
      <c r="N117" s="56"/>
      <c r="O117" s="56"/>
      <c r="S117" s="56"/>
      <c r="T117" s="56"/>
      <c r="U117" s="56"/>
      <c r="V117" s="56"/>
      <c r="W117" s="56"/>
      <c r="X117" s="56"/>
      <c r="Y117" s="56"/>
      <c r="Z117" s="56"/>
      <c r="AA117" s="56"/>
      <c r="AB117" s="56"/>
      <c r="AC117" s="56"/>
      <c r="AD117" s="56"/>
      <c r="AE117" s="56"/>
      <c r="AF117" s="56"/>
      <c r="AG117" s="56"/>
      <c r="AH117" s="56"/>
      <c r="AI117" s="56"/>
      <c r="AJ117" s="56"/>
      <c r="AK117" s="56"/>
      <c r="AL117" s="56"/>
      <c r="AM117" s="56"/>
      <c r="AN117" s="56"/>
      <c r="AO117" s="56"/>
      <c r="AP117" s="163"/>
      <c r="AQ117" s="56"/>
      <c r="AR117" s="56"/>
      <c r="AS117" s="56"/>
      <c r="AT117" s="56"/>
      <c r="AU117" s="56"/>
    </row>
    <row r="118" spans="1:47" x14ac:dyDescent="0.2">
      <c r="A118" s="82"/>
      <c r="B118" s="82"/>
      <c r="C118" s="82"/>
      <c r="D118" s="82"/>
      <c r="E118" s="82"/>
      <c r="F118" s="82"/>
      <c r="G118" s="82"/>
      <c r="H118" s="56"/>
      <c r="I118" s="57"/>
      <c r="J118" s="56"/>
      <c r="K118" s="56"/>
      <c r="L118" s="56"/>
      <c r="M118" s="56"/>
      <c r="N118" s="56"/>
      <c r="O118" s="56"/>
      <c r="S118" s="56"/>
      <c r="T118" s="56"/>
      <c r="U118" s="56"/>
      <c r="V118" s="56"/>
      <c r="W118" s="56"/>
      <c r="X118" s="56"/>
      <c r="Y118" s="56"/>
      <c r="Z118" s="56"/>
      <c r="AA118" s="56"/>
      <c r="AB118" s="56"/>
      <c r="AC118" s="56"/>
      <c r="AD118" s="56"/>
      <c r="AE118" s="56"/>
      <c r="AF118" s="56"/>
      <c r="AG118" s="56"/>
      <c r="AH118" s="56"/>
      <c r="AI118" s="56"/>
      <c r="AJ118" s="56"/>
      <c r="AK118" s="56"/>
      <c r="AL118" s="56"/>
      <c r="AM118" s="56"/>
      <c r="AN118" s="56"/>
      <c r="AO118" s="56"/>
      <c r="AP118" s="163"/>
      <c r="AQ118" s="56"/>
      <c r="AR118" s="56"/>
      <c r="AS118" s="56"/>
      <c r="AT118" s="56"/>
      <c r="AU118" s="56"/>
    </row>
    <row r="119" spans="1:47" x14ac:dyDescent="0.2">
      <c r="A119" s="60" t="s">
        <v>84</v>
      </c>
      <c r="B119" s="68"/>
      <c r="C119" s="60"/>
      <c r="D119" s="60"/>
      <c r="E119" s="69"/>
      <c r="F119" s="69"/>
      <c r="G119" s="60"/>
    </row>
  </sheetData>
  <mergeCells count="10">
    <mergeCell ref="A115:G115"/>
    <mergeCell ref="A116:G116"/>
    <mergeCell ref="A117:G117"/>
    <mergeCell ref="E119:F119"/>
    <mergeCell ref="A2:K2"/>
    <mergeCell ref="A4:K4"/>
    <mergeCell ref="A111:D111"/>
    <mergeCell ref="A112:G112"/>
    <mergeCell ref="A113:G113"/>
    <mergeCell ref="A114:G114"/>
  </mergeCells>
  <hyperlinks>
    <hyperlink ref="A1" location="Contents!A1" display="contents" xr:uid="{DD4CDAD0-159C-45B7-96D8-548D9CE89FA9}"/>
    <hyperlink ref="A112:G112" r:id="rId1" display="2 For deaths registered from 1st January 2020, cause of death is coded to the ICD-10 classification using MUSE 5.5 software. Previous years were coded to IRIS 4.2.3, further information about the change in software is available." xr:uid="{82CE3358-A3C9-4AAF-A5E5-F7F495BC4ECC}"/>
    <hyperlink ref="A116" r:id="rId2" xr:uid="{1CED6685-8AAC-4099-BDAE-1E31491616A4}"/>
  </hyperlinks>
  <pageMargins left="0.7" right="0.7" top="0.75" bottom="0.75" header="0.3" footer="0.3"/>
  <pageSetup paperSize="9" orientation="landscap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25016-1D3C-47BE-B394-5EC133EE3768}">
  <dimension ref="A1:CQ100"/>
  <sheetViews>
    <sheetView showGridLines="0" zoomScaleNormal="100" workbookViewId="0">
      <pane xSplit="2" ySplit="6" topLeftCell="AB7" activePane="bottomRight" state="frozen"/>
      <selection pane="topRight" activeCell="C1" sqref="C1"/>
      <selection pane="bottomLeft" activeCell="A8" sqref="A8"/>
      <selection pane="bottomRight" activeCell="A8" sqref="A8:XFD8"/>
    </sheetView>
  </sheetViews>
  <sheetFormatPr defaultColWidth="9.5703125" defaultRowHeight="12.75" x14ac:dyDescent="0.2"/>
  <cols>
    <col min="1" max="1" width="10.5703125" style="33" customWidth="1"/>
    <col min="2" max="2" width="31" style="2" customWidth="1"/>
    <col min="3" max="6" width="10.42578125" style="31" customWidth="1"/>
    <col min="7" max="7" width="10.42578125" style="32" customWidth="1"/>
    <col min="8" max="9" width="10.42578125" style="33" customWidth="1"/>
    <col min="10" max="10" width="10.42578125" style="31" customWidth="1"/>
    <col min="11" max="22" width="10.42578125" style="33" customWidth="1"/>
    <col min="23" max="23" width="9.5703125" style="33"/>
    <col min="24" max="24" width="10.42578125" style="33" customWidth="1"/>
    <col min="25" max="27" width="9.5703125" style="33"/>
    <col min="28" max="32" width="9.5703125" style="33" customWidth="1"/>
    <col min="33" max="33" width="9.5703125" style="33"/>
    <col min="34" max="39" width="9.5703125" style="33" customWidth="1"/>
    <col min="40" max="42" width="9.5703125" style="33"/>
    <col min="43" max="66" width="9.5703125" style="33" customWidth="1"/>
    <col min="67" max="16384" width="9.5703125" style="33"/>
  </cols>
  <sheetData>
    <row r="1" spans="1:95" ht="13.5" customHeight="1" x14ac:dyDescent="0.2">
      <c r="A1" s="34" t="s">
        <v>41</v>
      </c>
      <c r="B1" s="34"/>
      <c r="C1" s="34"/>
      <c r="D1" s="34"/>
      <c r="E1" s="34"/>
      <c r="F1" s="34"/>
      <c r="G1" s="34"/>
      <c r="H1" s="34"/>
      <c r="I1" s="34"/>
      <c r="J1" s="34"/>
      <c r="K1" s="34"/>
      <c r="L1" s="34"/>
      <c r="AH1" s="35"/>
    </row>
    <row r="2" spans="1:95" ht="14.25" customHeight="1" x14ac:dyDescent="0.2">
      <c r="A2" s="36"/>
      <c r="B2" s="37"/>
      <c r="C2" s="37"/>
      <c r="D2" s="37"/>
      <c r="E2" s="37"/>
      <c r="F2" s="37"/>
      <c r="G2" s="37"/>
      <c r="H2" s="37"/>
      <c r="I2" s="31"/>
      <c r="J2" s="33"/>
    </row>
    <row r="3" spans="1:95" ht="30" customHeight="1" x14ac:dyDescent="0.2">
      <c r="A3" s="38" t="s">
        <v>42</v>
      </c>
      <c r="B3" s="38"/>
      <c r="C3" s="38"/>
      <c r="D3" s="38"/>
      <c r="E3" s="38"/>
      <c r="F3" s="38"/>
      <c r="G3" s="38"/>
      <c r="H3" s="38"/>
      <c r="I3" s="38"/>
      <c r="J3" s="38"/>
      <c r="K3" s="38"/>
    </row>
    <row r="4" spans="1:95" ht="14.25" customHeight="1" x14ac:dyDescent="0.2">
      <c r="A4" s="39" t="s">
        <v>43</v>
      </c>
      <c r="B4" s="33"/>
      <c r="C4" s="40">
        <v>1</v>
      </c>
      <c r="D4" s="40">
        <v>2</v>
      </c>
      <c r="E4" s="40">
        <v>3</v>
      </c>
      <c r="F4" s="40">
        <v>4</v>
      </c>
      <c r="G4" s="40">
        <v>5</v>
      </c>
      <c r="H4" s="40">
        <v>6</v>
      </c>
      <c r="I4" s="40">
        <v>7</v>
      </c>
      <c r="J4" s="40">
        <v>8</v>
      </c>
      <c r="K4" s="40">
        <v>9</v>
      </c>
      <c r="L4" s="40">
        <v>10</v>
      </c>
      <c r="M4" s="40">
        <v>11</v>
      </c>
      <c r="N4" s="40">
        <v>12</v>
      </c>
      <c r="O4" s="40">
        <v>13</v>
      </c>
      <c r="P4" s="40">
        <v>14</v>
      </c>
      <c r="Q4" s="40">
        <v>15</v>
      </c>
      <c r="R4" s="40">
        <v>16</v>
      </c>
      <c r="S4" s="40">
        <v>17</v>
      </c>
      <c r="T4" s="40">
        <v>18</v>
      </c>
      <c r="U4" s="40">
        <v>19</v>
      </c>
      <c r="V4" s="40">
        <v>20</v>
      </c>
      <c r="W4" s="40">
        <v>21</v>
      </c>
      <c r="X4" s="40">
        <v>22</v>
      </c>
      <c r="Y4" s="40">
        <v>23</v>
      </c>
      <c r="Z4" s="40">
        <v>24</v>
      </c>
      <c r="AA4" s="40">
        <v>25</v>
      </c>
      <c r="AB4" s="40">
        <v>26</v>
      </c>
      <c r="AC4" s="40">
        <v>27</v>
      </c>
      <c r="AD4" s="40">
        <v>28</v>
      </c>
      <c r="AE4" s="40">
        <v>29</v>
      </c>
      <c r="AF4" s="40">
        <v>30</v>
      </c>
      <c r="AG4" s="40">
        <v>31</v>
      </c>
      <c r="AH4" s="40">
        <v>32</v>
      </c>
      <c r="AI4" s="40">
        <v>33</v>
      </c>
      <c r="AJ4" s="40">
        <v>34</v>
      </c>
      <c r="AK4" s="40">
        <v>35</v>
      </c>
      <c r="AL4" s="40">
        <v>36</v>
      </c>
      <c r="AM4" s="40">
        <v>37</v>
      </c>
      <c r="AN4" s="40">
        <v>38</v>
      </c>
      <c r="AO4" s="40">
        <v>39</v>
      </c>
      <c r="AP4" s="40">
        <v>40</v>
      </c>
      <c r="AQ4" s="40">
        <v>41</v>
      </c>
      <c r="AR4" s="40">
        <v>42</v>
      </c>
      <c r="AS4" s="40">
        <v>43</v>
      </c>
      <c r="AT4" s="40">
        <v>44</v>
      </c>
      <c r="AU4" s="40">
        <v>45</v>
      </c>
      <c r="AV4" s="40">
        <v>46</v>
      </c>
      <c r="AW4" s="40">
        <v>47</v>
      </c>
      <c r="AX4" s="40">
        <v>48</v>
      </c>
      <c r="AY4" s="40" t="s">
        <v>44</v>
      </c>
      <c r="AZ4" s="40">
        <v>49</v>
      </c>
      <c r="BA4" s="40">
        <v>50</v>
      </c>
      <c r="BB4" s="40">
        <v>51</v>
      </c>
      <c r="BC4" s="40">
        <v>52</v>
      </c>
      <c r="BD4" s="40">
        <v>53</v>
      </c>
    </row>
    <row r="5" spans="1:95" ht="15" customHeight="1" x14ac:dyDescent="0.2">
      <c r="A5" s="41" t="s">
        <v>45</v>
      </c>
      <c r="C5" s="35">
        <v>43833</v>
      </c>
      <c r="D5" s="35">
        <v>43840</v>
      </c>
      <c r="E5" s="35">
        <v>43847</v>
      </c>
      <c r="F5" s="35">
        <v>43854</v>
      </c>
      <c r="G5" s="35">
        <v>43861</v>
      </c>
      <c r="H5" s="35">
        <v>43868</v>
      </c>
      <c r="I5" s="35">
        <v>43875</v>
      </c>
      <c r="J5" s="35">
        <v>43882</v>
      </c>
      <c r="K5" s="35">
        <v>43889</v>
      </c>
      <c r="L5" s="35">
        <v>43896</v>
      </c>
      <c r="M5" s="35">
        <v>43903</v>
      </c>
      <c r="N5" s="35">
        <v>43910</v>
      </c>
      <c r="O5" s="35">
        <v>43917</v>
      </c>
      <c r="P5" s="35">
        <v>43924</v>
      </c>
      <c r="Q5" s="35">
        <v>43931</v>
      </c>
      <c r="R5" s="35">
        <v>43938</v>
      </c>
      <c r="S5" s="35">
        <v>43945</v>
      </c>
      <c r="T5" s="35">
        <v>43952</v>
      </c>
      <c r="U5" s="35">
        <v>43959</v>
      </c>
      <c r="V5" s="35">
        <v>43966</v>
      </c>
      <c r="W5" s="35">
        <v>43973</v>
      </c>
      <c r="X5" s="35">
        <v>43980</v>
      </c>
      <c r="Y5" s="35">
        <v>43987</v>
      </c>
      <c r="Z5" s="35">
        <v>43994</v>
      </c>
      <c r="AA5" s="35">
        <v>44001</v>
      </c>
      <c r="AB5" s="35">
        <v>44008</v>
      </c>
      <c r="AC5" s="35">
        <v>44015</v>
      </c>
      <c r="AD5" s="35">
        <v>44022</v>
      </c>
      <c r="AE5" s="35">
        <v>44029</v>
      </c>
      <c r="AF5" s="35">
        <v>44036</v>
      </c>
      <c r="AG5" s="35">
        <v>44043</v>
      </c>
      <c r="AH5" s="35">
        <v>44050</v>
      </c>
      <c r="AI5" s="35">
        <v>44057</v>
      </c>
      <c r="AJ5" s="35">
        <v>44064</v>
      </c>
      <c r="AK5" s="35">
        <v>44071</v>
      </c>
      <c r="AL5" s="35">
        <v>44078</v>
      </c>
      <c r="AM5" s="35">
        <v>44085</v>
      </c>
      <c r="AN5" s="35">
        <v>44092</v>
      </c>
      <c r="AO5" s="35">
        <v>44099</v>
      </c>
      <c r="AP5" s="35">
        <v>44106</v>
      </c>
      <c r="AQ5" s="35">
        <v>44113</v>
      </c>
      <c r="AR5" s="35">
        <v>44120</v>
      </c>
      <c r="AS5" s="35">
        <v>44127</v>
      </c>
      <c r="AT5" s="35">
        <v>44134</v>
      </c>
      <c r="AU5" s="35">
        <v>44141</v>
      </c>
      <c r="AV5" s="35">
        <v>44148</v>
      </c>
      <c r="AW5" s="35">
        <v>44155</v>
      </c>
      <c r="AX5" s="35">
        <v>44162</v>
      </c>
      <c r="AY5" s="35" t="s">
        <v>46</v>
      </c>
      <c r="AZ5" s="35">
        <v>44169</v>
      </c>
      <c r="BA5" s="35">
        <v>44176</v>
      </c>
      <c r="BB5" s="35">
        <v>44183</v>
      </c>
      <c r="BC5" s="35">
        <v>44190</v>
      </c>
      <c r="BD5" s="35">
        <v>44197</v>
      </c>
    </row>
    <row r="6" spans="1:95" ht="13.5" thickBot="1" x14ac:dyDescent="0.25">
      <c r="A6" s="42"/>
      <c r="B6" s="42"/>
      <c r="C6" s="43"/>
      <c r="D6" s="43"/>
      <c r="E6" s="43"/>
      <c r="F6" s="43"/>
      <c r="G6" s="43"/>
      <c r="H6" s="43"/>
      <c r="I6" s="43"/>
      <c r="J6" s="43"/>
      <c r="K6" s="44"/>
      <c r="L6" s="44"/>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3"/>
      <c r="AV6" s="45"/>
      <c r="AW6" s="45"/>
      <c r="AX6" s="45"/>
      <c r="AY6" s="45"/>
      <c r="AZ6" s="45"/>
      <c r="BA6" s="45"/>
      <c r="BB6" s="45"/>
      <c r="BC6" s="45"/>
      <c r="BD6" s="45"/>
    </row>
    <row r="7" spans="1:95" x14ac:dyDescent="0.2">
      <c r="A7" s="2"/>
      <c r="G7" s="31"/>
      <c r="H7" s="31"/>
      <c r="I7" s="31"/>
      <c r="K7" s="46"/>
      <c r="L7" s="46"/>
    </row>
    <row r="8" spans="1:95" ht="21.75" customHeight="1" x14ac:dyDescent="0.2">
      <c r="A8" s="47" t="s">
        <v>47</v>
      </c>
      <c r="B8" s="48"/>
      <c r="C8" s="46">
        <v>0</v>
      </c>
      <c r="D8" s="46">
        <v>0</v>
      </c>
      <c r="E8" s="46">
        <v>0</v>
      </c>
      <c r="F8" s="46">
        <v>0</v>
      </c>
      <c r="G8" s="46">
        <v>1</v>
      </c>
      <c r="H8" s="46">
        <v>1</v>
      </c>
      <c r="I8" s="46">
        <v>0</v>
      </c>
      <c r="J8" s="46">
        <v>0</v>
      </c>
      <c r="K8" s="46">
        <v>1</v>
      </c>
      <c r="L8" s="46">
        <v>6</v>
      </c>
      <c r="M8" s="46">
        <v>44</v>
      </c>
      <c r="N8" s="46">
        <v>404</v>
      </c>
      <c r="O8" s="46">
        <v>1882</v>
      </c>
      <c r="P8" s="46">
        <v>5192</v>
      </c>
      <c r="Q8" s="46">
        <v>8255</v>
      </c>
      <c r="R8" s="46">
        <v>8324</v>
      </c>
      <c r="S8" s="46">
        <v>6948</v>
      </c>
      <c r="T8" s="46">
        <v>5221</v>
      </c>
      <c r="U8" s="46">
        <v>3989</v>
      </c>
      <c r="V8" s="46">
        <v>2864</v>
      </c>
      <c r="W8" s="46">
        <v>2285</v>
      </c>
      <c r="X8" s="46">
        <v>1782</v>
      </c>
      <c r="Y8" s="46">
        <v>1310</v>
      </c>
      <c r="Z8" s="46">
        <v>950</v>
      </c>
      <c r="AA8" s="46">
        <v>679</v>
      </c>
      <c r="AB8" s="46">
        <v>588</v>
      </c>
      <c r="AC8" s="46">
        <v>426</v>
      </c>
      <c r="AD8" s="46">
        <v>336</v>
      </c>
      <c r="AE8" s="46">
        <v>233</v>
      </c>
      <c r="AF8" s="46">
        <v>194</v>
      </c>
      <c r="AG8" s="46">
        <v>164</v>
      </c>
      <c r="AH8" s="46">
        <v>134</v>
      </c>
      <c r="AI8" s="46">
        <v>141</v>
      </c>
      <c r="AJ8" s="46">
        <v>101</v>
      </c>
      <c r="AK8" s="46">
        <v>92</v>
      </c>
      <c r="AL8" s="46">
        <v>77</v>
      </c>
      <c r="AM8" s="46">
        <v>100</v>
      </c>
      <c r="AN8" s="46">
        <v>168</v>
      </c>
      <c r="AO8" s="46">
        <v>245</v>
      </c>
      <c r="AP8" s="46">
        <v>378</v>
      </c>
      <c r="AQ8" s="46">
        <v>526</v>
      </c>
      <c r="AR8" s="46">
        <v>771</v>
      </c>
      <c r="AS8" s="46">
        <v>1266</v>
      </c>
      <c r="AT8" s="46">
        <v>1678</v>
      </c>
      <c r="AU8" s="49">
        <v>2187</v>
      </c>
      <c r="AV8" s="49">
        <v>2584</v>
      </c>
      <c r="AW8" s="49">
        <v>2808</v>
      </c>
      <c r="AX8" s="32">
        <v>2713</v>
      </c>
      <c r="AY8" s="32">
        <v>68048</v>
      </c>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2"/>
      <c r="CM8" s="32"/>
      <c r="CN8" s="32"/>
      <c r="CO8" s="32"/>
      <c r="CP8" s="32"/>
      <c r="CQ8" s="32"/>
    </row>
    <row r="9" spans="1:95" ht="24" customHeight="1" x14ac:dyDescent="0.2">
      <c r="B9" s="37" t="s">
        <v>48</v>
      </c>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9"/>
      <c r="AV9" s="49"/>
      <c r="AW9" s="49"/>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row>
    <row r="10" spans="1:95" x14ac:dyDescent="0.2">
      <c r="B10" s="1" t="s">
        <v>49</v>
      </c>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9"/>
      <c r="AV10" s="49"/>
      <c r="AW10" s="49"/>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row>
    <row r="11" spans="1:95" x14ac:dyDescent="0.2">
      <c r="B11" s="2" t="s">
        <v>50</v>
      </c>
      <c r="C11" s="46">
        <v>0</v>
      </c>
      <c r="D11" s="46">
        <v>0</v>
      </c>
      <c r="E11" s="46">
        <v>0</v>
      </c>
      <c r="F11" s="46">
        <v>0</v>
      </c>
      <c r="G11" s="46">
        <v>0</v>
      </c>
      <c r="H11" s="46">
        <v>0</v>
      </c>
      <c r="I11" s="46">
        <v>0</v>
      </c>
      <c r="J11" s="46">
        <v>0</v>
      </c>
      <c r="K11" s="46">
        <v>0</v>
      </c>
      <c r="L11" s="46">
        <v>0</v>
      </c>
      <c r="M11" s="46">
        <v>0</v>
      </c>
      <c r="N11" s="46">
        <v>0</v>
      </c>
      <c r="O11" s="46">
        <v>0</v>
      </c>
      <c r="P11" s="46">
        <v>0</v>
      </c>
      <c r="Q11" s="46">
        <v>0</v>
      </c>
      <c r="R11" s="46">
        <v>0</v>
      </c>
      <c r="S11" s="46">
        <v>0</v>
      </c>
      <c r="T11" s="46">
        <v>0</v>
      </c>
      <c r="U11" s="46">
        <v>1</v>
      </c>
      <c r="V11" s="46">
        <v>1</v>
      </c>
      <c r="W11" s="46">
        <v>0</v>
      </c>
      <c r="X11" s="46">
        <v>0</v>
      </c>
      <c r="Y11" s="46">
        <v>0</v>
      </c>
      <c r="Z11" s="46">
        <v>0</v>
      </c>
      <c r="AA11" s="46">
        <v>0</v>
      </c>
      <c r="AB11" s="46">
        <v>0</v>
      </c>
      <c r="AC11" s="46">
        <v>0</v>
      </c>
      <c r="AD11" s="46">
        <v>0</v>
      </c>
      <c r="AE11" s="46">
        <v>0</v>
      </c>
      <c r="AF11" s="46">
        <v>0</v>
      </c>
      <c r="AG11" s="46">
        <v>0</v>
      </c>
      <c r="AH11" s="46">
        <v>0</v>
      </c>
      <c r="AI11" s="46">
        <v>0</v>
      </c>
      <c r="AJ11" s="46">
        <v>0</v>
      </c>
      <c r="AK11" s="46">
        <v>0</v>
      </c>
      <c r="AL11" s="46">
        <v>0</v>
      </c>
      <c r="AM11" s="46">
        <v>0</v>
      </c>
      <c r="AN11" s="46">
        <v>0</v>
      </c>
      <c r="AO11" s="46">
        <v>0</v>
      </c>
      <c r="AP11" s="46">
        <v>0</v>
      </c>
      <c r="AQ11" s="46">
        <v>0</v>
      </c>
      <c r="AR11" s="46">
        <v>0</v>
      </c>
      <c r="AS11" s="46">
        <v>0</v>
      </c>
      <c r="AT11" s="46">
        <v>0</v>
      </c>
      <c r="AU11" s="49">
        <v>0</v>
      </c>
      <c r="AV11" s="49">
        <v>0</v>
      </c>
      <c r="AW11" s="49">
        <v>0</v>
      </c>
      <c r="AX11" s="32">
        <v>0</v>
      </c>
      <c r="AY11" s="32">
        <v>2</v>
      </c>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c r="CK11" s="32"/>
      <c r="CL11" s="32"/>
      <c r="CM11" s="32"/>
      <c r="CN11" s="32"/>
      <c r="CO11" s="32"/>
      <c r="CP11" s="32"/>
      <c r="CQ11" s="32"/>
    </row>
    <row r="12" spans="1:95" x14ac:dyDescent="0.2">
      <c r="B12" s="3" t="s">
        <v>51</v>
      </c>
      <c r="C12" s="46">
        <v>0</v>
      </c>
      <c r="D12" s="46">
        <v>0</v>
      </c>
      <c r="E12" s="46">
        <v>0</v>
      </c>
      <c r="F12" s="46">
        <v>0</v>
      </c>
      <c r="G12" s="46">
        <v>0</v>
      </c>
      <c r="H12" s="46">
        <v>0</v>
      </c>
      <c r="I12" s="46">
        <v>0</v>
      </c>
      <c r="J12" s="46">
        <v>0</v>
      </c>
      <c r="K12" s="46">
        <v>0</v>
      </c>
      <c r="L12" s="46">
        <v>0</v>
      </c>
      <c r="M12" s="46">
        <v>0</v>
      </c>
      <c r="N12" s="46">
        <v>0</v>
      </c>
      <c r="O12" s="46">
        <v>0</v>
      </c>
      <c r="P12" s="46">
        <v>0</v>
      </c>
      <c r="Q12" s="46">
        <v>0</v>
      </c>
      <c r="R12" s="46">
        <v>0</v>
      </c>
      <c r="S12" s="46">
        <v>0</v>
      </c>
      <c r="T12" s="46">
        <v>0</v>
      </c>
      <c r="U12" s="46">
        <v>0</v>
      </c>
      <c r="V12" s="46">
        <v>0</v>
      </c>
      <c r="W12" s="46">
        <v>0</v>
      </c>
      <c r="X12" s="46">
        <v>0</v>
      </c>
      <c r="Y12" s="46">
        <v>0</v>
      </c>
      <c r="Z12" s="46">
        <v>0</v>
      </c>
      <c r="AA12" s="46">
        <v>0</v>
      </c>
      <c r="AB12" s="46">
        <v>0</v>
      </c>
      <c r="AC12" s="46">
        <v>0</v>
      </c>
      <c r="AD12" s="46">
        <v>0</v>
      </c>
      <c r="AE12" s="46">
        <v>0</v>
      </c>
      <c r="AF12" s="46">
        <v>0</v>
      </c>
      <c r="AG12" s="46">
        <v>0</v>
      </c>
      <c r="AH12" s="46">
        <v>0</v>
      </c>
      <c r="AI12" s="46">
        <v>0</v>
      </c>
      <c r="AJ12" s="46">
        <v>0</v>
      </c>
      <c r="AK12" s="46">
        <v>0</v>
      </c>
      <c r="AL12" s="46">
        <v>0</v>
      </c>
      <c r="AM12" s="46">
        <v>0</v>
      </c>
      <c r="AN12" s="46">
        <v>0</v>
      </c>
      <c r="AO12" s="46">
        <v>0</v>
      </c>
      <c r="AP12" s="46">
        <v>0</v>
      </c>
      <c r="AQ12" s="46">
        <v>0</v>
      </c>
      <c r="AR12" s="46">
        <v>0</v>
      </c>
      <c r="AS12" s="46">
        <v>0</v>
      </c>
      <c r="AT12" s="46">
        <v>0</v>
      </c>
      <c r="AU12" s="49">
        <v>0</v>
      </c>
      <c r="AV12" s="49">
        <v>0</v>
      </c>
      <c r="AW12" s="49">
        <v>0</v>
      </c>
      <c r="AX12" s="32">
        <v>0</v>
      </c>
      <c r="AY12" s="32">
        <v>0</v>
      </c>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row>
    <row r="13" spans="1:95" x14ac:dyDescent="0.2">
      <c r="B13" s="4" t="s">
        <v>0</v>
      </c>
      <c r="C13" s="46">
        <v>0</v>
      </c>
      <c r="D13" s="46">
        <v>0</v>
      </c>
      <c r="E13" s="46">
        <v>0</v>
      </c>
      <c r="F13" s="46">
        <v>0</v>
      </c>
      <c r="G13" s="46">
        <v>0</v>
      </c>
      <c r="H13" s="46">
        <v>0</v>
      </c>
      <c r="I13" s="46">
        <v>0</v>
      </c>
      <c r="J13" s="46">
        <v>0</v>
      </c>
      <c r="K13" s="46">
        <v>0</v>
      </c>
      <c r="L13" s="46">
        <v>0</v>
      </c>
      <c r="M13" s="46">
        <v>0</v>
      </c>
      <c r="N13" s="46">
        <v>0</v>
      </c>
      <c r="O13" s="46">
        <v>0</v>
      </c>
      <c r="P13" s="46">
        <v>1</v>
      </c>
      <c r="Q13" s="46">
        <v>0</v>
      </c>
      <c r="R13" s="46">
        <v>0</v>
      </c>
      <c r="S13" s="46">
        <v>0</v>
      </c>
      <c r="T13" s="46">
        <v>0</v>
      </c>
      <c r="U13" s="46">
        <v>0</v>
      </c>
      <c r="V13" s="46">
        <v>0</v>
      </c>
      <c r="W13" s="46">
        <v>0</v>
      </c>
      <c r="X13" s="46">
        <v>0</v>
      </c>
      <c r="Y13" s="46">
        <v>0</v>
      </c>
      <c r="Z13" s="46">
        <v>0</v>
      </c>
      <c r="AA13" s="46">
        <v>0</v>
      </c>
      <c r="AB13" s="46">
        <v>0</v>
      </c>
      <c r="AC13" s="46">
        <v>0</v>
      </c>
      <c r="AD13" s="46">
        <v>0</v>
      </c>
      <c r="AE13" s="46">
        <v>0</v>
      </c>
      <c r="AF13" s="46">
        <v>0</v>
      </c>
      <c r="AG13" s="46">
        <v>0</v>
      </c>
      <c r="AH13" s="46">
        <v>0</v>
      </c>
      <c r="AI13" s="46">
        <v>0</v>
      </c>
      <c r="AJ13" s="46">
        <v>0</v>
      </c>
      <c r="AK13" s="46">
        <v>0</v>
      </c>
      <c r="AL13" s="46">
        <v>0</v>
      </c>
      <c r="AM13" s="46">
        <v>0</v>
      </c>
      <c r="AN13" s="46">
        <v>0</v>
      </c>
      <c r="AO13" s="46">
        <v>0</v>
      </c>
      <c r="AP13" s="46">
        <v>0</v>
      </c>
      <c r="AQ13" s="46">
        <v>0</v>
      </c>
      <c r="AR13" s="46">
        <v>0</v>
      </c>
      <c r="AS13" s="46">
        <v>0</v>
      </c>
      <c r="AT13" s="46">
        <v>0</v>
      </c>
      <c r="AU13" s="49">
        <v>0</v>
      </c>
      <c r="AV13" s="49">
        <v>0</v>
      </c>
      <c r="AW13" s="49">
        <v>0</v>
      </c>
      <c r="AX13" s="32">
        <v>0</v>
      </c>
      <c r="AY13" s="32">
        <v>1</v>
      </c>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c r="CK13" s="32"/>
      <c r="CL13" s="32"/>
      <c r="CM13" s="32"/>
      <c r="CN13" s="32"/>
      <c r="CO13" s="32"/>
      <c r="CP13" s="32"/>
      <c r="CQ13" s="32"/>
    </row>
    <row r="14" spans="1:95" x14ac:dyDescent="0.2">
      <c r="B14" s="2" t="s">
        <v>1</v>
      </c>
      <c r="C14" s="46">
        <v>0</v>
      </c>
      <c r="D14" s="46">
        <v>0</v>
      </c>
      <c r="E14" s="46">
        <v>0</v>
      </c>
      <c r="F14" s="46">
        <v>0</v>
      </c>
      <c r="G14" s="46">
        <v>0</v>
      </c>
      <c r="H14" s="46">
        <v>0</v>
      </c>
      <c r="I14" s="46">
        <v>0</v>
      </c>
      <c r="J14" s="46">
        <v>0</v>
      </c>
      <c r="K14" s="46">
        <v>0</v>
      </c>
      <c r="L14" s="46">
        <v>0</v>
      </c>
      <c r="M14" s="46">
        <v>0</v>
      </c>
      <c r="N14" s="46">
        <v>0</v>
      </c>
      <c r="O14" s="46">
        <v>0</v>
      </c>
      <c r="P14" s="46">
        <v>0</v>
      </c>
      <c r="Q14" s="46">
        <v>1</v>
      </c>
      <c r="R14" s="46">
        <v>0</v>
      </c>
      <c r="S14" s="46">
        <v>0</v>
      </c>
      <c r="T14" s="46">
        <v>0</v>
      </c>
      <c r="U14" s="46">
        <v>0</v>
      </c>
      <c r="V14" s="46">
        <v>0</v>
      </c>
      <c r="W14" s="46">
        <v>1</v>
      </c>
      <c r="X14" s="46">
        <v>0</v>
      </c>
      <c r="Y14" s="46">
        <v>1</v>
      </c>
      <c r="Z14" s="46">
        <v>0</v>
      </c>
      <c r="AA14" s="46">
        <v>0</v>
      </c>
      <c r="AB14" s="46">
        <v>0</v>
      </c>
      <c r="AC14" s="46">
        <v>0</v>
      </c>
      <c r="AD14" s="46">
        <v>0</v>
      </c>
      <c r="AE14" s="46">
        <v>0</v>
      </c>
      <c r="AF14" s="46">
        <v>0</v>
      </c>
      <c r="AG14" s="46">
        <v>0</v>
      </c>
      <c r="AH14" s="46">
        <v>0</v>
      </c>
      <c r="AI14" s="46">
        <v>0</v>
      </c>
      <c r="AJ14" s="46">
        <v>0</v>
      </c>
      <c r="AK14" s="46">
        <v>0</v>
      </c>
      <c r="AL14" s="46">
        <v>0</v>
      </c>
      <c r="AM14" s="46">
        <v>0</v>
      </c>
      <c r="AN14" s="46">
        <v>0</v>
      </c>
      <c r="AO14" s="46">
        <v>0</v>
      </c>
      <c r="AP14" s="46">
        <v>0</v>
      </c>
      <c r="AQ14" s="46">
        <v>0</v>
      </c>
      <c r="AR14" s="46">
        <v>0</v>
      </c>
      <c r="AS14" s="46">
        <v>0</v>
      </c>
      <c r="AT14" s="46">
        <v>0</v>
      </c>
      <c r="AU14" s="49">
        <v>0</v>
      </c>
      <c r="AV14" s="49">
        <v>0</v>
      </c>
      <c r="AW14" s="49">
        <v>0</v>
      </c>
      <c r="AX14" s="32">
        <v>1</v>
      </c>
      <c r="AY14" s="32">
        <v>4</v>
      </c>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c r="CG14" s="32"/>
      <c r="CH14" s="32"/>
      <c r="CI14" s="32"/>
      <c r="CJ14" s="32"/>
      <c r="CK14" s="32"/>
      <c r="CL14" s="32"/>
      <c r="CM14" s="32"/>
      <c r="CN14" s="32"/>
      <c r="CO14" s="32"/>
      <c r="CP14" s="32"/>
      <c r="CQ14" s="32"/>
    </row>
    <row r="15" spans="1:95" x14ac:dyDescent="0.2">
      <c r="B15" s="2" t="s">
        <v>2</v>
      </c>
      <c r="C15" s="46">
        <v>0</v>
      </c>
      <c r="D15" s="46">
        <v>0</v>
      </c>
      <c r="E15" s="46">
        <v>0</v>
      </c>
      <c r="F15" s="46">
        <v>0</v>
      </c>
      <c r="G15" s="46">
        <v>0</v>
      </c>
      <c r="H15" s="46">
        <v>0</v>
      </c>
      <c r="I15" s="46">
        <v>0</v>
      </c>
      <c r="J15" s="46">
        <v>0</v>
      </c>
      <c r="K15" s="46">
        <v>0</v>
      </c>
      <c r="L15" s="46">
        <v>0</v>
      </c>
      <c r="M15" s="46">
        <v>0</v>
      </c>
      <c r="N15" s="46">
        <v>0</v>
      </c>
      <c r="O15" s="46">
        <v>2</v>
      </c>
      <c r="P15" s="46">
        <v>3</v>
      </c>
      <c r="Q15" s="46">
        <v>1</v>
      </c>
      <c r="R15" s="46">
        <v>2</v>
      </c>
      <c r="S15" s="46">
        <v>0</v>
      </c>
      <c r="T15" s="46">
        <v>0</v>
      </c>
      <c r="U15" s="46">
        <v>0</v>
      </c>
      <c r="V15" s="46">
        <v>1</v>
      </c>
      <c r="W15" s="46">
        <v>0</v>
      </c>
      <c r="X15" s="46">
        <v>0</v>
      </c>
      <c r="Y15" s="46">
        <v>0</v>
      </c>
      <c r="Z15" s="46">
        <v>0</v>
      </c>
      <c r="AA15" s="46">
        <v>0</v>
      </c>
      <c r="AB15" s="46">
        <v>0</v>
      </c>
      <c r="AC15" s="46">
        <v>0</v>
      </c>
      <c r="AD15" s="46">
        <v>0</v>
      </c>
      <c r="AE15" s="46">
        <v>0</v>
      </c>
      <c r="AF15" s="46">
        <v>0</v>
      </c>
      <c r="AG15" s="46">
        <v>0</v>
      </c>
      <c r="AH15" s="46">
        <v>0</v>
      </c>
      <c r="AI15" s="46">
        <v>0</v>
      </c>
      <c r="AJ15" s="46">
        <v>0</v>
      </c>
      <c r="AK15" s="46">
        <v>0</v>
      </c>
      <c r="AL15" s="46">
        <v>0</v>
      </c>
      <c r="AM15" s="46">
        <v>0</v>
      </c>
      <c r="AN15" s="46">
        <v>0</v>
      </c>
      <c r="AO15" s="46">
        <v>0</v>
      </c>
      <c r="AP15" s="46">
        <v>0</v>
      </c>
      <c r="AQ15" s="46">
        <v>0</v>
      </c>
      <c r="AR15" s="46">
        <v>0</v>
      </c>
      <c r="AS15" s="46">
        <v>0</v>
      </c>
      <c r="AT15" s="46">
        <v>0</v>
      </c>
      <c r="AU15" s="49">
        <v>0</v>
      </c>
      <c r="AV15" s="49">
        <v>0</v>
      </c>
      <c r="AW15" s="49">
        <v>1</v>
      </c>
      <c r="AX15" s="32">
        <v>0</v>
      </c>
      <c r="AY15" s="32">
        <v>10</v>
      </c>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c r="CB15" s="32"/>
      <c r="CC15" s="32"/>
      <c r="CD15" s="32"/>
      <c r="CE15" s="32"/>
      <c r="CF15" s="32"/>
      <c r="CG15" s="32"/>
      <c r="CH15" s="32"/>
      <c r="CI15" s="32"/>
      <c r="CJ15" s="32"/>
      <c r="CK15" s="32"/>
      <c r="CL15" s="32"/>
      <c r="CM15" s="32"/>
      <c r="CN15" s="32"/>
      <c r="CO15" s="32"/>
      <c r="CP15" s="32"/>
      <c r="CQ15" s="32"/>
    </row>
    <row r="16" spans="1:95" x14ac:dyDescent="0.2">
      <c r="B16" s="2" t="s">
        <v>3</v>
      </c>
      <c r="C16" s="46">
        <v>0</v>
      </c>
      <c r="D16" s="46">
        <v>0</v>
      </c>
      <c r="E16" s="46">
        <v>0</v>
      </c>
      <c r="F16" s="46">
        <v>0</v>
      </c>
      <c r="G16" s="46">
        <v>0</v>
      </c>
      <c r="H16" s="46">
        <v>0</v>
      </c>
      <c r="I16" s="46">
        <v>0</v>
      </c>
      <c r="J16" s="46">
        <v>0</v>
      </c>
      <c r="K16" s="46">
        <v>0</v>
      </c>
      <c r="L16" s="46">
        <v>0</v>
      </c>
      <c r="M16" s="46">
        <v>0</v>
      </c>
      <c r="N16" s="46">
        <v>1</v>
      </c>
      <c r="O16" s="46">
        <v>1</v>
      </c>
      <c r="P16" s="46">
        <v>5</v>
      </c>
      <c r="Q16" s="46">
        <v>2</v>
      </c>
      <c r="R16" s="46">
        <v>3</v>
      </c>
      <c r="S16" s="46">
        <v>4</v>
      </c>
      <c r="T16" s="46">
        <v>4</v>
      </c>
      <c r="U16" s="46">
        <v>3</v>
      </c>
      <c r="V16" s="46">
        <v>0</v>
      </c>
      <c r="W16" s="46">
        <v>0</v>
      </c>
      <c r="X16" s="46">
        <v>1</v>
      </c>
      <c r="Y16" s="46">
        <v>0</v>
      </c>
      <c r="Z16" s="46">
        <v>1</v>
      </c>
      <c r="AA16" s="46">
        <v>0</v>
      </c>
      <c r="AB16" s="46">
        <v>0</v>
      </c>
      <c r="AC16" s="46">
        <v>0</v>
      </c>
      <c r="AD16" s="46">
        <v>1</v>
      </c>
      <c r="AE16" s="46">
        <v>0</v>
      </c>
      <c r="AF16" s="46">
        <v>0</v>
      </c>
      <c r="AG16" s="46">
        <v>0</v>
      </c>
      <c r="AH16" s="46">
        <v>0</v>
      </c>
      <c r="AI16" s="46">
        <v>0</v>
      </c>
      <c r="AJ16" s="46">
        <v>0</v>
      </c>
      <c r="AK16" s="46">
        <v>0</v>
      </c>
      <c r="AL16" s="46">
        <v>0</v>
      </c>
      <c r="AM16" s="46">
        <v>0</v>
      </c>
      <c r="AN16" s="46">
        <v>0</v>
      </c>
      <c r="AO16" s="46">
        <v>0</v>
      </c>
      <c r="AP16" s="46">
        <v>0</v>
      </c>
      <c r="AQ16" s="46">
        <v>1</v>
      </c>
      <c r="AR16" s="46">
        <v>0</v>
      </c>
      <c r="AS16" s="46">
        <v>0</v>
      </c>
      <c r="AT16" s="46">
        <v>1</v>
      </c>
      <c r="AU16" s="49">
        <v>2</v>
      </c>
      <c r="AV16" s="49">
        <v>1</v>
      </c>
      <c r="AW16" s="49">
        <v>1</v>
      </c>
      <c r="AX16" s="32">
        <v>1</v>
      </c>
      <c r="AY16" s="32">
        <v>33</v>
      </c>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c r="CA16" s="32"/>
      <c r="CB16" s="32"/>
      <c r="CC16" s="32"/>
      <c r="CD16" s="32"/>
      <c r="CE16" s="32"/>
      <c r="CF16" s="32"/>
      <c r="CG16" s="32"/>
      <c r="CH16" s="32"/>
      <c r="CI16" s="32"/>
      <c r="CJ16" s="32"/>
      <c r="CK16" s="32"/>
      <c r="CL16" s="32"/>
      <c r="CM16" s="32"/>
      <c r="CN16" s="32"/>
      <c r="CO16" s="32"/>
      <c r="CP16" s="32"/>
      <c r="CQ16" s="32"/>
    </row>
    <row r="17" spans="2:95" x14ac:dyDescent="0.2">
      <c r="B17" s="50" t="s">
        <v>4</v>
      </c>
      <c r="C17" s="46">
        <v>0</v>
      </c>
      <c r="D17" s="46">
        <v>0</v>
      </c>
      <c r="E17" s="46">
        <v>0</v>
      </c>
      <c r="F17" s="46">
        <v>0</v>
      </c>
      <c r="G17" s="46">
        <v>0</v>
      </c>
      <c r="H17" s="46">
        <v>0</v>
      </c>
      <c r="I17" s="46">
        <v>0</v>
      </c>
      <c r="J17" s="46">
        <v>0</v>
      </c>
      <c r="K17" s="46">
        <v>0</v>
      </c>
      <c r="L17" s="46">
        <v>0</v>
      </c>
      <c r="M17" s="46">
        <v>0</v>
      </c>
      <c r="N17" s="46">
        <v>2</v>
      </c>
      <c r="O17" s="46">
        <v>3</v>
      </c>
      <c r="P17" s="46">
        <v>7</v>
      </c>
      <c r="Q17" s="46">
        <v>13</v>
      </c>
      <c r="R17" s="46">
        <v>6</v>
      </c>
      <c r="S17" s="46">
        <v>8</v>
      </c>
      <c r="T17" s="46">
        <v>2</v>
      </c>
      <c r="U17" s="46">
        <v>3</v>
      </c>
      <c r="V17" s="46">
        <v>2</v>
      </c>
      <c r="W17" s="46">
        <v>0</v>
      </c>
      <c r="X17" s="46">
        <v>2</v>
      </c>
      <c r="Y17" s="46">
        <v>0</v>
      </c>
      <c r="Z17" s="46">
        <v>1</v>
      </c>
      <c r="AA17" s="46">
        <v>0</v>
      </c>
      <c r="AB17" s="46">
        <v>0</v>
      </c>
      <c r="AC17" s="46">
        <v>0</v>
      </c>
      <c r="AD17" s="46">
        <v>0</v>
      </c>
      <c r="AE17" s="46">
        <v>0</v>
      </c>
      <c r="AF17" s="46">
        <v>0</v>
      </c>
      <c r="AG17" s="46">
        <v>0</v>
      </c>
      <c r="AH17" s="46">
        <v>0</v>
      </c>
      <c r="AI17" s="46">
        <v>0</v>
      </c>
      <c r="AJ17" s="46">
        <v>0</v>
      </c>
      <c r="AK17" s="46">
        <v>0</v>
      </c>
      <c r="AL17" s="46">
        <v>0</v>
      </c>
      <c r="AM17" s="46">
        <v>0</v>
      </c>
      <c r="AN17" s="46">
        <v>0</v>
      </c>
      <c r="AO17" s="46">
        <v>0</v>
      </c>
      <c r="AP17" s="46">
        <v>1</v>
      </c>
      <c r="AQ17" s="46">
        <v>0</v>
      </c>
      <c r="AR17" s="46">
        <v>0</v>
      </c>
      <c r="AS17" s="46">
        <v>0</v>
      </c>
      <c r="AT17" s="46">
        <v>4</v>
      </c>
      <c r="AU17" s="49">
        <v>0</v>
      </c>
      <c r="AV17" s="49">
        <v>1</v>
      </c>
      <c r="AW17" s="49">
        <v>2</v>
      </c>
      <c r="AX17" s="32">
        <v>1</v>
      </c>
      <c r="AY17" s="32">
        <v>58</v>
      </c>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c r="CG17" s="32"/>
      <c r="CH17" s="32"/>
      <c r="CI17" s="32"/>
      <c r="CJ17" s="32"/>
      <c r="CK17" s="32"/>
      <c r="CL17" s="32"/>
      <c r="CM17" s="32"/>
      <c r="CN17" s="32"/>
      <c r="CO17" s="32"/>
      <c r="CP17" s="32"/>
      <c r="CQ17" s="32"/>
    </row>
    <row r="18" spans="2:95" x14ac:dyDescent="0.2">
      <c r="B18" s="50" t="s">
        <v>5</v>
      </c>
      <c r="C18" s="46">
        <v>0</v>
      </c>
      <c r="D18" s="46">
        <v>0</v>
      </c>
      <c r="E18" s="46">
        <v>0</v>
      </c>
      <c r="F18" s="46">
        <v>0</v>
      </c>
      <c r="G18" s="46">
        <v>0</v>
      </c>
      <c r="H18" s="46">
        <v>0</v>
      </c>
      <c r="I18" s="46">
        <v>0</v>
      </c>
      <c r="J18" s="46">
        <v>0</v>
      </c>
      <c r="K18" s="46">
        <v>1</v>
      </c>
      <c r="L18" s="46">
        <v>0</v>
      </c>
      <c r="M18" s="46">
        <v>0</v>
      </c>
      <c r="N18" s="46">
        <v>1</v>
      </c>
      <c r="O18" s="46">
        <v>12</v>
      </c>
      <c r="P18" s="46">
        <v>14</v>
      </c>
      <c r="Q18" s="46">
        <v>11</v>
      </c>
      <c r="R18" s="46">
        <v>10</v>
      </c>
      <c r="S18" s="46">
        <v>13</v>
      </c>
      <c r="T18" s="46">
        <v>9</v>
      </c>
      <c r="U18" s="46">
        <v>4</v>
      </c>
      <c r="V18" s="46">
        <v>5</v>
      </c>
      <c r="W18" s="46">
        <v>2</v>
      </c>
      <c r="X18" s="46">
        <v>1</v>
      </c>
      <c r="Y18" s="46">
        <v>1</v>
      </c>
      <c r="Z18" s="46">
        <v>1</v>
      </c>
      <c r="AA18" s="46">
        <v>0</v>
      </c>
      <c r="AB18" s="46">
        <v>0</v>
      </c>
      <c r="AC18" s="46">
        <v>2</v>
      </c>
      <c r="AD18" s="46">
        <v>0</v>
      </c>
      <c r="AE18" s="46">
        <v>0</v>
      </c>
      <c r="AF18" s="46">
        <v>1</v>
      </c>
      <c r="AG18" s="46">
        <v>0</v>
      </c>
      <c r="AH18" s="46">
        <v>0</v>
      </c>
      <c r="AI18" s="46">
        <v>0</v>
      </c>
      <c r="AJ18" s="46">
        <v>1</v>
      </c>
      <c r="AK18" s="46">
        <v>0</v>
      </c>
      <c r="AL18" s="46">
        <v>0</v>
      </c>
      <c r="AM18" s="46">
        <v>1</v>
      </c>
      <c r="AN18" s="46">
        <v>0</v>
      </c>
      <c r="AO18" s="46">
        <v>0</v>
      </c>
      <c r="AP18" s="46">
        <v>0</v>
      </c>
      <c r="AQ18" s="46">
        <v>3</v>
      </c>
      <c r="AR18" s="46">
        <v>3</v>
      </c>
      <c r="AS18" s="46">
        <v>2</v>
      </c>
      <c r="AT18" s="46">
        <v>2</v>
      </c>
      <c r="AU18" s="49">
        <v>1</v>
      </c>
      <c r="AV18" s="49">
        <v>3</v>
      </c>
      <c r="AW18" s="49">
        <v>2</v>
      </c>
      <c r="AX18" s="32">
        <v>4</v>
      </c>
      <c r="AY18" s="32">
        <v>110</v>
      </c>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2"/>
      <c r="CM18" s="32"/>
      <c r="CN18" s="32"/>
      <c r="CO18" s="32"/>
      <c r="CP18" s="32"/>
      <c r="CQ18" s="32"/>
    </row>
    <row r="19" spans="2:95" x14ac:dyDescent="0.2">
      <c r="B19" s="50" t="s">
        <v>6</v>
      </c>
      <c r="C19" s="46">
        <v>0</v>
      </c>
      <c r="D19" s="46">
        <v>0</v>
      </c>
      <c r="E19" s="46">
        <v>0</v>
      </c>
      <c r="F19" s="46">
        <v>0</v>
      </c>
      <c r="G19" s="46">
        <v>0</v>
      </c>
      <c r="H19" s="46">
        <v>0</v>
      </c>
      <c r="I19" s="46">
        <v>0</v>
      </c>
      <c r="J19" s="46">
        <v>0</v>
      </c>
      <c r="K19" s="46">
        <v>0</v>
      </c>
      <c r="L19" s="46">
        <v>0</v>
      </c>
      <c r="M19" s="46">
        <v>1</v>
      </c>
      <c r="N19" s="46">
        <v>0</v>
      </c>
      <c r="O19" s="46">
        <v>9</v>
      </c>
      <c r="P19" s="46">
        <v>16</v>
      </c>
      <c r="Q19" s="46">
        <v>29</v>
      </c>
      <c r="R19" s="46">
        <v>26</v>
      </c>
      <c r="S19" s="46">
        <v>17</v>
      </c>
      <c r="T19" s="46">
        <v>10</v>
      </c>
      <c r="U19" s="46">
        <v>8</v>
      </c>
      <c r="V19" s="46">
        <v>5</v>
      </c>
      <c r="W19" s="46">
        <v>1</v>
      </c>
      <c r="X19" s="46">
        <v>3</v>
      </c>
      <c r="Y19" s="46">
        <v>4</v>
      </c>
      <c r="Z19" s="46">
        <v>3</v>
      </c>
      <c r="AA19" s="46">
        <v>2</v>
      </c>
      <c r="AB19" s="46">
        <v>0</v>
      </c>
      <c r="AC19" s="46">
        <v>1</v>
      </c>
      <c r="AD19" s="46">
        <v>0</v>
      </c>
      <c r="AE19" s="46">
        <v>0</v>
      </c>
      <c r="AF19" s="46">
        <v>1</v>
      </c>
      <c r="AG19" s="46">
        <v>0</v>
      </c>
      <c r="AH19" s="46">
        <v>0</v>
      </c>
      <c r="AI19" s="46">
        <v>0</v>
      </c>
      <c r="AJ19" s="46">
        <v>1</v>
      </c>
      <c r="AK19" s="46">
        <v>2</v>
      </c>
      <c r="AL19" s="46">
        <v>2</v>
      </c>
      <c r="AM19" s="46">
        <v>1</v>
      </c>
      <c r="AN19" s="46">
        <v>0</v>
      </c>
      <c r="AO19" s="46">
        <v>1</v>
      </c>
      <c r="AP19" s="46">
        <v>2</v>
      </c>
      <c r="AQ19" s="46">
        <v>0</v>
      </c>
      <c r="AR19" s="46">
        <v>3</v>
      </c>
      <c r="AS19" s="46">
        <v>2</v>
      </c>
      <c r="AT19" s="46">
        <v>2</v>
      </c>
      <c r="AU19" s="49">
        <v>2</v>
      </c>
      <c r="AV19" s="49">
        <v>4</v>
      </c>
      <c r="AW19" s="49">
        <v>8</v>
      </c>
      <c r="AX19" s="32">
        <v>7</v>
      </c>
      <c r="AY19" s="32">
        <v>173</v>
      </c>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c r="CG19" s="32"/>
      <c r="CH19" s="32"/>
      <c r="CI19" s="32"/>
      <c r="CJ19" s="32"/>
      <c r="CK19" s="32"/>
      <c r="CL19" s="32"/>
      <c r="CM19" s="32"/>
      <c r="CN19" s="32"/>
      <c r="CO19" s="32"/>
      <c r="CP19" s="32"/>
      <c r="CQ19" s="32"/>
    </row>
    <row r="20" spans="2:95" x14ac:dyDescent="0.2">
      <c r="B20" s="50" t="s">
        <v>7</v>
      </c>
      <c r="C20" s="46">
        <v>0</v>
      </c>
      <c r="D20" s="46">
        <v>0</v>
      </c>
      <c r="E20" s="46">
        <v>0</v>
      </c>
      <c r="F20" s="46">
        <v>0</v>
      </c>
      <c r="G20" s="46">
        <v>0</v>
      </c>
      <c r="H20" s="46">
        <v>0</v>
      </c>
      <c r="I20" s="46">
        <v>0</v>
      </c>
      <c r="J20" s="46">
        <v>0</v>
      </c>
      <c r="K20" s="46">
        <v>0</v>
      </c>
      <c r="L20" s="46">
        <v>0</v>
      </c>
      <c r="M20" s="46">
        <v>1</v>
      </c>
      <c r="N20" s="46">
        <v>3</v>
      </c>
      <c r="O20" s="46">
        <v>12</v>
      </c>
      <c r="P20" s="46">
        <v>29</v>
      </c>
      <c r="Q20" s="46">
        <v>54</v>
      </c>
      <c r="R20" s="46">
        <v>46</v>
      </c>
      <c r="S20" s="46">
        <v>35</v>
      </c>
      <c r="T20" s="46">
        <v>14</v>
      </c>
      <c r="U20" s="46">
        <v>16</v>
      </c>
      <c r="V20" s="46">
        <v>14</v>
      </c>
      <c r="W20" s="46">
        <v>8</v>
      </c>
      <c r="X20" s="46">
        <v>6</v>
      </c>
      <c r="Y20" s="46">
        <v>6</v>
      </c>
      <c r="Z20" s="46">
        <v>7</v>
      </c>
      <c r="AA20" s="46">
        <v>4</v>
      </c>
      <c r="AB20" s="46">
        <v>0</v>
      </c>
      <c r="AC20" s="46">
        <v>2</v>
      </c>
      <c r="AD20" s="46">
        <v>4</v>
      </c>
      <c r="AE20" s="46">
        <v>1</v>
      </c>
      <c r="AF20" s="46">
        <v>1</v>
      </c>
      <c r="AG20" s="46">
        <v>1</v>
      </c>
      <c r="AH20" s="46">
        <v>0</v>
      </c>
      <c r="AI20" s="46">
        <v>0</v>
      </c>
      <c r="AJ20" s="46">
        <v>2</v>
      </c>
      <c r="AK20" s="46">
        <v>1</v>
      </c>
      <c r="AL20" s="46">
        <v>0</v>
      </c>
      <c r="AM20" s="46">
        <v>1</v>
      </c>
      <c r="AN20" s="46">
        <v>3</v>
      </c>
      <c r="AO20" s="46">
        <v>1</v>
      </c>
      <c r="AP20" s="46">
        <v>2</v>
      </c>
      <c r="AQ20" s="46">
        <v>6</v>
      </c>
      <c r="AR20" s="46">
        <v>2</v>
      </c>
      <c r="AS20" s="46">
        <v>5</v>
      </c>
      <c r="AT20" s="46">
        <v>5</v>
      </c>
      <c r="AU20" s="49">
        <v>6</v>
      </c>
      <c r="AV20" s="49">
        <v>13</v>
      </c>
      <c r="AW20" s="49">
        <v>5</v>
      </c>
      <c r="AX20" s="32">
        <v>8</v>
      </c>
      <c r="AY20" s="32">
        <v>324</v>
      </c>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c r="CG20" s="32"/>
      <c r="CH20" s="32"/>
      <c r="CI20" s="32"/>
      <c r="CJ20" s="32"/>
      <c r="CK20" s="32"/>
      <c r="CL20" s="32"/>
      <c r="CM20" s="32"/>
      <c r="CN20" s="32"/>
      <c r="CO20" s="32"/>
      <c r="CP20" s="32"/>
      <c r="CQ20" s="32"/>
    </row>
    <row r="21" spans="2:95" x14ac:dyDescent="0.2">
      <c r="B21" s="50" t="s">
        <v>8</v>
      </c>
      <c r="C21" s="46">
        <v>0</v>
      </c>
      <c r="D21" s="46">
        <v>0</v>
      </c>
      <c r="E21" s="46">
        <v>0</v>
      </c>
      <c r="F21" s="46">
        <v>0</v>
      </c>
      <c r="G21" s="46">
        <v>0</v>
      </c>
      <c r="H21" s="46">
        <v>0</v>
      </c>
      <c r="I21" s="46">
        <v>0</v>
      </c>
      <c r="J21" s="46">
        <v>0</v>
      </c>
      <c r="K21" s="46">
        <v>0</v>
      </c>
      <c r="L21" s="46">
        <v>0</v>
      </c>
      <c r="M21" s="46">
        <v>0</v>
      </c>
      <c r="N21" s="46">
        <v>7</v>
      </c>
      <c r="O21" s="46">
        <v>27</v>
      </c>
      <c r="P21" s="46">
        <v>75</v>
      </c>
      <c r="Q21" s="46">
        <v>91</v>
      </c>
      <c r="R21" s="46">
        <v>73</v>
      </c>
      <c r="S21" s="46">
        <v>54</v>
      </c>
      <c r="T21" s="46">
        <v>42</v>
      </c>
      <c r="U21" s="46">
        <v>25</v>
      </c>
      <c r="V21" s="46">
        <v>21</v>
      </c>
      <c r="W21" s="46">
        <v>17</v>
      </c>
      <c r="X21" s="46">
        <v>11</v>
      </c>
      <c r="Y21" s="46">
        <v>9</v>
      </c>
      <c r="Z21" s="46">
        <v>6</v>
      </c>
      <c r="AA21" s="46">
        <v>2</v>
      </c>
      <c r="AB21" s="46">
        <v>6</v>
      </c>
      <c r="AC21" s="46">
        <v>4</v>
      </c>
      <c r="AD21" s="46">
        <v>3</v>
      </c>
      <c r="AE21" s="46">
        <v>6</v>
      </c>
      <c r="AF21" s="46">
        <v>0</v>
      </c>
      <c r="AG21" s="46">
        <v>4</v>
      </c>
      <c r="AH21" s="46">
        <v>2</v>
      </c>
      <c r="AI21" s="46">
        <v>1</v>
      </c>
      <c r="AJ21" s="46">
        <v>2</v>
      </c>
      <c r="AK21" s="46">
        <v>1</v>
      </c>
      <c r="AL21" s="46">
        <v>2</v>
      </c>
      <c r="AM21" s="46">
        <v>0</v>
      </c>
      <c r="AN21" s="46">
        <v>1</v>
      </c>
      <c r="AO21" s="46">
        <v>3</v>
      </c>
      <c r="AP21" s="46">
        <v>4</v>
      </c>
      <c r="AQ21" s="46">
        <v>4</v>
      </c>
      <c r="AR21" s="46">
        <v>5</v>
      </c>
      <c r="AS21" s="46">
        <v>10</v>
      </c>
      <c r="AT21" s="46">
        <v>10</v>
      </c>
      <c r="AU21" s="49">
        <v>23</v>
      </c>
      <c r="AV21" s="49">
        <v>18</v>
      </c>
      <c r="AW21" s="49">
        <v>15</v>
      </c>
      <c r="AX21" s="32">
        <v>20</v>
      </c>
      <c r="AY21" s="32">
        <v>604</v>
      </c>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row>
    <row r="22" spans="2:95" x14ac:dyDescent="0.2">
      <c r="B22" s="50" t="s">
        <v>9</v>
      </c>
      <c r="C22" s="46">
        <v>0</v>
      </c>
      <c r="D22" s="46">
        <v>0</v>
      </c>
      <c r="E22" s="46">
        <v>0</v>
      </c>
      <c r="F22" s="46">
        <v>0</v>
      </c>
      <c r="G22" s="46">
        <v>0</v>
      </c>
      <c r="H22" s="46">
        <v>0</v>
      </c>
      <c r="I22" s="46">
        <v>0</v>
      </c>
      <c r="J22" s="46">
        <v>0</v>
      </c>
      <c r="K22" s="46">
        <v>0</v>
      </c>
      <c r="L22" s="46">
        <v>0</v>
      </c>
      <c r="M22" s="46">
        <v>0</v>
      </c>
      <c r="N22" s="46">
        <v>17</v>
      </c>
      <c r="O22" s="46">
        <v>42</v>
      </c>
      <c r="P22" s="46">
        <v>97</v>
      </c>
      <c r="Q22" s="46">
        <v>172</v>
      </c>
      <c r="R22" s="46">
        <v>156</v>
      </c>
      <c r="S22" s="46">
        <v>117</v>
      </c>
      <c r="T22" s="46">
        <v>77</v>
      </c>
      <c r="U22" s="46">
        <v>47</v>
      </c>
      <c r="V22" s="46">
        <v>29</v>
      </c>
      <c r="W22" s="46">
        <v>25</v>
      </c>
      <c r="X22" s="46">
        <v>25</v>
      </c>
      <c r="Y22" s="46">
        <v>17</v>
      </c>
      <c r="Z22" s="46">
        <v>13</v>
      </c>
      <c r="AA22" s="46">
        <v>10</v>
      </c>
      <c r="AB22" s="46">
        <v>11</v>
      </c>
      <c r="AC22" s="46">
        <v>7</v>
      </c>
      <c r="AD22" s="46">
        <v>5</v>
      </c>
      <c r="AE22" s="46">
        <v>5</v>
      </c>
      <c r="AF22" s="46">
        <v>3</v>
      </c>
      <c r="AG22" s="46">
        <v>2</v>
      </c>
      <c r="AH22" s="46">
        <v>3</v>
      </c>
      <c r="AI22" s="46">
        <v>0</v>
      </c>
      <c r="AJ22" s="46">
        <v>4</v>
      </c>
      <c r="AK22" s="46">
        <v>5</v>
      </c>
      <c r="AL22" s="46">
        <v>2</v>
      </c>
      <c r="AM22" s="46">
        <v>3</v>
      </c>
      <c r="AN22" s="46">
        <v>2</v>
      </c>
      <c r="AO22" s="46">
        <v>6</v>
      </c>
      <c r="AP22" s="46">
        <v>4</v>
      </c>
      <c r="AQ22" s="46">
        <v>6</v>
      </c>
      <c r="AR22" s="46">
        <v>11</v>
      </c>
      <c r="AS22" s="46">
        <v>17</v>
      </c>
      <c r="AT22" s="46">
        <v>24</v>
      </c>
      <c r="AU22" s="49">
        <v>36</v>
      </c>
      <c r="AV22" s="49">
        <v>39</v>
      </c>
      <c r="AW22" s="49">
        <v>30</v>
      </c>
      <c r="AX22" s="32">
        <v>34</v>
      </c>
      <c r="AY22" s="32">
        <v>1103</v>
      </c>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row>
    <row r="23" spans="2:95" x14ac:dyDescent="0.2">
      <c r="B23" s="50" t="s">
        <v>10</v>
      </c>
      <c r="C23" s="46">
        <v>0</v>
      </c>
      <c r="D23" s="46">
        <v>0</v>
      </c>
      <c r="E23" s="46">
        <v>0</v>
      </c>
      <c r="F23" s="46">
        <v>0</v>
      </c>
      <c r="G23" s="46">
        <v>0</v>
      </c>
      <c r="H23" s="46">
        <v>1</v>
      </c>
      <c r="I23" s="46">
        <v>0</v>
      </c>
      <c r="J23" s="46">
        <v>0</v>
      </c>
      <c r="K23" s="46">
        <v>0</v>
      </c>
      <c r="L23" s="46">
        <v>0</v>
      </c>
      <c r="M23" s="46">
        <v>1</v>
      </c>
      <c r="N23" s="46">
        <v>13</v>
      </c>
      <c r="O23" s="46">
        <v>78</v>
      </c>
      <c r="P23" s="46">
        <v>205</v>
      </c>
      <c r="Q23" s="46">
        <v>272</v>
      </c>
      <c r="R23" s="46">
        <v>249</v>
      </c>
      <c r="S23" s="46">
        <v>221</v>
      </c>
      <c r="T23" s="46">
        <v>119</v>
      </c>
      <c r="U23" s="46">
        <v>83</v>
      </c>
      <c r="V23" s="46">
        <v>62</v>
      </c>
      <c r="W23" s="46">
        <v>48</v>
      </c>
      <c r="X23" s="46">
        <v>45</v>
      </c>
      <c r="Y23" s="46">
        <v>29</v>
      </c>
      <c r="Z23" s="46">
        <v>18</v>
      </c>
      <c r="AA23" s="46">
        <v>16</v>
      </c>
      <c r="AB23" s="46">
        <v>9</v>
      </c>
      <c r="AC23" s="46">
        <v>11</v>
      </c>
      <c r="AD23" s="46">
        <v>7</v>
      </c>
      <c r="AE23" s="46">
        <v>5</v>
      </c>
      <c r="AF23" s="46">
        <v>6</v>
      </c>
      <c r="AG23" s="46">
        <v>6</v>
      </c>
      <c r="AH23" s="46">
        <v>3</v>
      </c>
      <c r="AI23" s="46">
        <v>4</v>
      </c>
      <c r="AJ23" s="46">
        <v>5</v>
      </c>
      <c r="AK23" s="46">
        <v>2</v>
      </c>
      <c r="AL23" s="46">
        <v>2</v>
      </c>
      <c r="AM23" s="46">
        <v>1</v>
      </c>
      <c r="AN23" s="46">
        <v>4</v>
      </c>
      <c r="AO23" s="46">
        <v>9</v>
      </c>
      <c r="AP23" s="46">
        <v>9</v>
      </c>
      <c r="AQ23" s="46">
        <v>11</v>
      </c>
      <c r="AR23" s="46">
        <v>15</v>
      </c>
      <c r="AS23" s="46">
        <v>34</v>
      </c>
      <c r="AT23" s="46">
        <v>38</v>
      </c>
      <c r="AU23" s="49">
        <v>46</v>
      </c>
      <c r="AV23" s="49">
        <v>69</v>
      </c>
      <c r="AW23" s="49">
        <v>68</v>
      </c>
      <c r="AX23" s="32">
        <v>60</v>
      </c>
      <c r="AY23" s="32">
        <v>1884</v>
      </c>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c r="CL23" s="32"/>
      <c r="CM23" s="32"/>
      <c r="CN23" s="32"/>
      <c r="CO23" s="32"/>
      <c r="CP23" s="32"/>
      <c r="CQ23" s="32"/>
    </row>
    <row r="24" spans="2:95" x14ac:dyDescent="0.2">
      <c r="B24" s="50" t="s">
        <v>11</v>
      </c>
      <c r="C24" s="46">
        <v>0</v>
      </c>
      <c r="D24" s="46">
        <v>0</v>
      </c>
      <c r="E24" s="46">
        <v>0</v>
      </c>
      <c r="F24" s="46">
        <v>0</v>
      </c>
      <c r="G24" s="46">
        <v>0</v>
      </c>
      <c r="H24" s="46">
        <v>0</v>
      </c>
      <c r="I24" s="46">
        <v>0</v>
      </c>
      <c r="J24" s="46">
        <v>0</v>
      </c>
      <c r="K24" s="46">
        <v>0</v>
      </c>
      <c r="L24" s="46">
        <v>0</v>
      </c>
      <c r="M24" s="46">
        <v>5</v>
      </c>
      <c r="N24" s="46">
        <v>21</v>
      </c>
      <c r="O24" s="46">
        <v>93</v>
      </c>
      <c r="P24" s="46">
        <v>280</v>
      </c>
      <c r="Q24" s="46">
        <v>438</v>
      </c>
      <c r="R24" s="46">
        <v>368</v>
      </c>
      <c r="S24" s="46">
        <v>260</v>
      </c>
      <c r="T24" s="46">
        <v>161</v>
      </c>
      <c r="U24" s="46">
        <v>136</v>
      </c>
      <c r="V24" s="46">
        <v>82</v>
      </c>
      <c r="W24" s="46">
        <v>76</v>
      </c>
      <c r="X24" s="46">
        <v>67</v>
      </c>
      <c r="Y24" s="46">
        <v>29</v>
      </c>
      <c r="Z24" s="46">
        <v>31</v>
      </c>
      <c r="AA24" s="46">
        <v>21</v>
      </c>
      <c r="AB24" s="46">
        <v>20</v>
      </c>
      <c r="AC24" s="46">
        <v>13</v>
      </c>
      <c r="AD24" s="46">
        <v>13</v>
      </c>
      <c r="AE24" s="46">
        <v>4</v>
      </c>
      <c r="AF24" s="46">
        <v>5</v>
      </c>
      <c r="AG24" s="46">
        <v>4</v>
      </c>
      <c r="AH24" s="46">
        <v>6</v>
      </c>
      <c r="AI24" s="46">
        <v>5</v>
      </c>
      <c r="AJ24" s="46">
        <v>3</v>
      </c>
      <c r="AK24" s="46">
        <v>5</v>
      </c>
      <c r="AL24" s="46">
        <v>5</v>
      </c>
      <c r="AM24" s="46">
        <v>5</v>
      </c>
      <c r="AN24" s="46">
        <v>6</v>
      </c>
      <c r="AO24" s="46">
        <v>12</v>
      </c>
      <c r="AP24" s="46">
        <v>13</v>
      </c>
      <c r="AQ24" s="46">
        <v>25</v>
      </c>
      <c r="AR24" s="46">
        <v>32</v>
      </c>
      <c r="AS24" s="46">
        <v>45</v>
      </c>
      <c r="AT24" s="46">
        <v>68</v>
      </c>
      <c r="AU24" s="49">
        <v>81</v>
      </c>
      <c r="AV24" s="49">
        <v>108</v>
      </c>
      <c r="AW24" s="49">
        <v>92</v>
      </c>
      <c r="AX24" s="32">
        <v>97</v>
      </c>
      <c r="AY24" s="32">
        <v>2735</v>
      </c>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c r="CF24" s="32"/>
      <c r="CG24" s="32"/>
      <c r="CH24" s="32"/>
      <c r="CI24" s="32"/>
      <c r="CJ24" s="32"/>
      <c r="CK24" s="32"/>
      <c r="CL24" s="32"/>
      <c r="CM24" s="32"/>
      <c r="CN24" s="32"/>
      <c r="CO24" s="32"/>
      <c r="CP24" s="32"/>
      <c r="CQ24" s="32"/>
    </row>
    <row r="25" spans="2:95" x14ac:dyDescent="0.2">
      <c r="B25" s="50" t="s">
        <v>12</v>
      </c>
      <c r="C25" s="46">
        <v>0</v>
      </c>
      <c r="D25" s="46">
        <v>0</v>
      </c>
      <c r="E25" s="46">
        <v>0</v>
      </c>
      <c r="F25" s="46">
        <v>0</v>
      </c>
      <c r="G25" s="46">
        <v>0</v>
      </c>
      <c r="H25" s="46">
        <v>0</v>
      </c>
      <c r="I25" s="46">
        <v>0</v>
      </c>
      <c r="J25" s="46">
        <v>0</v>
      </c>
      <c r="K25" s="46">
        <v>0</v>
      </c>
      <c r="L25" s="46">
        <v>0</v>
      </c>
      <c r="M25" s="46">
        <v>5</v>
      </c>
      <c r="N25" s="46">
        <v>28</v>
      </c>
      <c r="O25" s="46">
        <v>132</v>
      </c>
      <c r="P25" s="46">
        <v>373</v>
      </c>
      <c r="Q25" s="46">
        <v>540</v>
      </c>
      <c r="R25" s="46">
        <v>493</v>
      </c>
      <c r="S25" s="46">
        <v>348</v>
      </c>
      <c r="T25" s="46">
        <v>269</v>
      </c>
      <c r="U25" s="46">
        <v>183</v>
      </c>
      <c r="V25" s="46">
        <v>131</v>
      </c>
      <c r="W25" s="46">
        <v>82</v>
      </c>
      <c r="X25" s="46">
        <v>70</v>
      </c>
      <c r="Y25" s="46">
        <v>70</v>
      </c>
      <c r="Z25" s="46">
        <v>38</v>
      </c>
      <c r="AA25" s="46">
        <v>37</v>
      </c>
      <c r="AB25" s="46">
        <v>31</v>
      </c>
      <c r="AC25" s="46">
        <v>17</v>
      </c>
      <c r="AD25" s="46">
        <v>15</v>
      </c>
      <c r="AE25" s="46">
        <v>12</v>
      </c>
      <c r="AF25" s="46">
        <v>15</v>
      </c>
      <c r="AG25" s="46">
        <v>12</v>
      </c>
      <c r="AH25" s="46">
        <v>11</v>
      </c>
      <c r="AI25" s="46">
        <v>10</v>
      </c>
      <c r="AJ25" s="46">
        <v>6</v>
      </c>
      <c r="AK25" s="46">
        <v>7</v>
      </c>
      <c r="AL25" s="46">
        <v>4</v>
      </c>
      <c r="AM25" s="46">
        <v>7</v>
      </c>
      <c r="AN25" s="46">
        <v>11</v>
      </c>
      <c r="AO25" s="46">
        <v>17</v>
      </c>
      <c r="AP25" s="46">
        <v>22</v>
      </c>
      <c r="AQ25" s="46">
        <v>32</v>
      </c>
      <c r="AR25" s="46">
        <v>52</v>
      </c>
      <c r="AS25" s="46">
        <v>91</v>
      </c>
      <c r="AT25" s="46">
        <v>91</v>
      </c>
      <c r="AU25" s="49">
        <v>139</v>
      </c>
      <c r="AV25" s="49">
        <v>156</v>
      </c>
      <c r="AW25" s="49">
        <v>156</v>
      </c>
      <c r="AX25" s="32">
        <v>143</v>
      </c>
      <c r="AY25" s="32">
        <v>3856</v>
      </c>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c r="CG25" s="32"/>
      <c r="CH25" s="32"/>
      <c r="CI25" s="32"/>
      <c r="CJ25" s="32"/>
      <c r="CK25" s="32"/>
      <c r="CL25" s="32"/>
      <c r="CM25" s="32"/>
      <c r="CN25" s="32"/>
      <c r="CO25" s="32"/>
      <c r="CP25" s="32"/>
      <c r="CQ25" s="32"/>
    </row>
    <row r="26" spans="2:95" x14ac:dyDescent="0.2">
      <c r="B26" s="50" t="s">
        <v>13</v>
      </c>
      <c r="C26" s="46">
        <v>0</v>
      </c>
      <c r="D26" s="46">
        <v>0</v>
      </c>
      <c r="E26" s="46">
        <v>0</v>
      </c>
      <c r="F26" s="46">
        <v>0</v>
      </c>
      <c r="G26" s="46">
        <v>0</v>
      </c>
      <c r="H26" s="46">
        <v>0</v>
      </c>
      <c r="I26" s="46">
        <v>0</v>
      </c>
      <c r="J26" s="46">
        <v>0</v>
      </c>
      <c r="K26" s="46">
        <v>0</v>
      </c>
      <c r="L26" s="46">
        <v>1</v>
      </c>
      <c r="M26" s="46">
        <v>6</v>
      </c>
      <c r="N26" s="46">
        <v>39</v>
      </c>
      <c r="O26" s="46">
        <v>217</v>
      </c>
      <c r="P26" s="46">
        <v>600</v>
      </c>
      <c r="Q26" s="46">
        <v>865</v>
      </c>
      <c r="R26" s="46">
        <v>788</v>
      </c>
      <c r="S26" s="46">
        <v>581</v>
      </c>
      <c r="T26" s="46">
        <v>396</v>
      </c>
      <c r="U26" s="46">
        <v>341</v>
      </c>
      <c r="V26" s="46">
        <v>200</v>
      </c>
      <c r="W26" s="46">
        <v>187</v>
      </c>
      <c r="X26" s="46">
        <v>139</v>
      </c>
      <c r="Y26" s="46">
        <v>111</v>
      </c>
      <c r="Z26" s="46">
        <v>67</v>
      </c>
      <c r="AA26" s="46">
        <v>70</v>
      </c>
      <c r="AB26" s="46">
        <v>48</v>
      </c>
      <c r="AC26" s="46">
        <v>37</v>
      </c>
      <c r="AD26" s="46">
        <v>34</v>
      </c>
      <c r="AE26" s="46">
        <v>32</v>
      </c>
      <c r="AF26" s="46">
        <v>15</v>
      </c>
      <c r="AG26" s="46">
        <v>14</v>
      </c>
      <c r="AH26" s="46">
        <v>14</v>
      </c>
      <c r="AI26" s="46">
        <v>10</v>
      </c>
      <c r="AJ26" s="46">
        <v>5</v>
      </c>
      <c r="AK26" s="46">
        <v>6</v>
      </c>
      <c r="AL26" s="46">
        <v>9</v>
      </c>
      <c r="AM26" s="46">
        <v>10</v>
      </c>
      <c r="AN26" s="46">
        <v>13</v>
      </c>
      <c r="AO26" s="46">
        <v>27</v>
      </c>
      <c r="AP26" s="46">
        <v>52</v>
      </c>
      <c r="AQ26" s="46">
        <v>53</v>
      </c>
      <c r="AR26" s="46">
        <v>89</v>
      </c>
      <c r="AS26" s="46">
        <v>140</v>
      </c>
      <c r="AT26" s="46">
        <v>168</v>
      </c>
      <c r="AU26" s="49">
        <v>220</v>
      </c>
      <c r="AV26" s="49">
        <v>277</v>
      </c>
      <c r="AW26" s="49">
        <v>272</v>
      </c>
      <c r="AX26" s="32">
        <v>286</v>
      </c>
      <c r="AY26" s="32">
        <v>6439</v>
      </c>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c r="CG26" s="32"/>
      <c r="CH26" s="32"/>
      <c r="CI26" s="32"/>
      <c r="CJ26" s="32"/>
      <c r="CK26" s="32"/>
      <c r="CL26" s="32"/>
      <c r="CM26" s="32"/>
      <c r="CN26" s="32"/>
      <c r="CO26" s="32"/>
      <c r="CP26" s="32"/>
      <c r="CQ26" s="32"/>
    </row>
    <row r="27" spans="2:95" x14ac:dyDescent="0.2">
      <c r="B27" s="50" t="s">
        <v>14</v>
      </c>
      <c r="C27" s="46">
        <v>0</v>
      </c>
      <c r="D27" s="46">
        <v>0</v>
      </c>
      <c r="E27" s="46">
        <v>0</v>
      </c>
      <c r="F27" s="46">
        <v>0</v>
      </c>
      <c r="G27" s="46">
        <v>0</v>
      </c>
      <c r="H27" s="46">
        <v>0</v>
      </c>
      <c r="I27" s="46">
        <v>0</v>
      </c>
      <c r="J27" s="46">
        <v>0</v>
      </c>
      <c r="K27" s="46">
        <v>0</v>
      </c>
      <c r="L27" s="46">
        <v>3</v>
      </c>
      <c r="M27" s="46">
        <v>2</v>
      </c>
      <c r="N27" s="46">
        <v>46</v>
      </c>
      <c r="O27" s="46">
        <v>291</v>
      </c>
      <c r="P27" s="46">
        <v>813</v>
      </c>
      <c r="Q27" s="46">
        <v>1227</v>
      </c>
      <c r="R27" s="46">
        <v>1090</v>
      </c>
      <c r="S27" s="46">
        <v>848</v>
      </c>
      <c r="T27" s="46">
        <v>673</v>
      </c>
      <c r="U27" s="46">
        <v>477</v>
      </c>
      <c r="V27" s="46">
        <v>347</v>
      </c>
      <c r="W27" s="46">
        <v>277</v>
      </c>
      <c r="X27" s="46">
        <v>206</v>
      </c>
      <c r="Y27" s="46">
        <v>163</v>
      </c>
      <c r="Z27" s="46">
        <v>119</v>
      </c>
      <c r="AA27" s="46">
        <v>88</v>
      </c>
      <c r="AB27" s="46">
        <v>78</v>
      </c>
      <c r="AC27" s="46">
        <v>57</v>
      </c>
      <c r="AD27" s="46">
        <v>39</v>
      </c>
      <c r="AE27" s="46">
        <v>33</v>
      </c>
      <c r="AF27" s="46">
        <v>27</v>
      </c>
      <c r="AG27" s="46">
        <v>23</v>
      </c>
      <c r="AH27" s="46">
        <v>15</v>
      </c>
      <c r="AI27" s="46">
        <v>25</v>
      </c>
      <c r="AJ27" s="46">
        <v>14</v>
      </c>
      <c r="AK27" s="46">
        <v>9</v>
      </c>
      <c r="AL27" s="46">
        <v>11</v>
      </c>
      <c r="AM27" s="46">
        <v>19</v>
      </c>
      <c r="AN27" s="46">
        <v>22</v>
      </c>
      <c r="AO27" s="46">
        <v>30</v>
      </c>
      <c r="AP27" s="46">
        <v>59</v>
      </c>
      <c r="AQ27" s="46">
        <v>87</v>
      </c>
      <c r="AR27" s="46">
        <v>117</v>
      </c>
      <c r="AS27" s="46">
        <v>216</v>
      </c>
      <c r="AT27" s="46">
        <v>259</v>
      </c>
      <c r="AU27" s="49">
        <v>311</v>
      </c>
      <c r="AV27" s="49">
        <v>361</v>
      </c>
      <c r="AW27" s="49">
        <v>428</v>
      </c>
      <c r="AX27" s="32">
        <v>391</v>
      </c>
      <c r="AY27" s="32">
        <v>9301</v>
      </c>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c r="CG27" s="32"/>
      <c r="CH27" s="32"/>
      <c r="CI27" s="32"/>
      <c r="CJ27" s="32"/>
      <c r="CK27" s="32"/>
      <c r="CL27" s="32"/>
      <c r="CM27" s="32"/>
      <c r="CN27" s="32"/>
      <c r="CO27" s="32"/>
      <c r="CP27" s="32"/>
      <c r="CQ27" s="32"/>
    </row>
    <row r="28" spans="2:95" x14ac:dyDescent="0.2">
      <c r="B28" s="50" t="s">
        <v>15</v>
      </c>
      <c r="C28" s="46">
        <v>0</v>
      </c>
      <c r="D28" s="46">
        <v>0</v>
      </c>
      <c r="E28" s="46">
        <v>0</v>
      </c>
      <c r="F28" s="46">
        <v>0</v>
      </c>
      <c r="G28" s="46">
        <v>1</v>
      </c>
      <c r="H28" s="46">
        <v>0</v>
      </c>
      <c r="I28" s="46">
        <v>0</v>
      </c>
      <c r="J28" s="46">
        <v>0</v>
      </c>
      <c r="K28" s="46">
        <v>0</v>
      </c>
      <c r="L28" s="46">
        <v>1</v>
      </c>
      <c r="M28" s="46">
        <v>8</v>
      </c>
      <c r="N28" s="46">
        <v>74</v>
      </c>
      <c r="O28" s="46">
        <v>355</v>
      </c>
      <c r="P28" s="46">
        <v>1014</v>
      </c>
      <c r="Q28" s="46">
        <v>1577</v>
      </c>
      <c r="R28" s="46">
        <v>1568</v>
      </c>
      <c r="S28" s="46">
        <v>1329</v>
      </c>
      <c r="T28" s="46">
        <v>989</v>
      </c>
      <c r="U28" s="46">
        <v>714</v>
      </c>
      <c r="V28" s="46">
        <v>545</v>
      </c>
      <c r="W28" s="46">
        <v>419</v>
      </c>
      <c r="X28" s="46">
        <v>358</v>
      </c>
      <c r="Y28" s="46">
        <v>256</v>
      </c>
      <c r="Z28" s="46">
        <v>199</v>
      </c>
      <c r="AA28" s="46">
        <v>129</v>
      </c>
      <c r="AB28" s="46">
        <v>122</v>
      </c>
      <c r="AC28" s="46">
        <v>84</v>
      </c>
      <c r="AD28" s="46">
        <v>63</v>
      </c>
      <c r="AE28" s="46">
        <v>41</v>
      </c>
      <c r="AF28" s="46">
        <v>34</v>
      </c>
      <c r="AG28" s="46">
        <v>35</v>
      </c>
      <c r="AH28" s="46">
        <v>24</v>
      </c>
      <c r="AI28" s="46">
        <v>29</v>
      </c>
      <c r="AJ28" s="46">
        <v>24</v>
      </c>
      <c r="AK28" s="46">
        <v>18</v>
      </c>
      <c r="AL28" s="46">
        <v>11</v>
      </c>
      <c r="AM28" s="46">
        <v>15</v>
      </c>
      <c r="AN28" s="46">
        <v>33</v>
      </c>
      <c r="AO28" s="46">
        <v>43</v>
      </c>
      <c r="AP28" s="46">
        <v>78</v>
      </c>
      <c r="AQ28" s="46">
        <v>104</v>
      </c>
      <c r="AR28" s="46">
        <v>152</v>
      </c>
      <c r="AS28" s="46">
        <v>238</v>
      </c>
      <c r="AT28" s="46">
        <v>338</v>
      </c>
      <c r="AU28" s="49">
        <v>462</v>
      </c>
      <c r="AV28" s="49">
        <v>504</v>
      </c>
      <c r="AW28" s="49">
        <v>546</v>
      </c>
      <c r="AX28" s="32">
        <v>497</v>
      </c>
      <c r="AY28" s="32">
        <v>13031</v>
      </c>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c r="CF28" s="32"/>
      <c r="CG28" s="32"/>
      <c r="CH28" s="32"/>
      <c r="CI28" s="32"/>
      <c r="CJ28" s="32"/>
      <c r="CK28" s="32"/>
      <c r="CL28" s="32"/>
      <c r="CM28" s="32"/>
      <c r="CN28" s="32"/>
      <c r="CO28" s="32"/>
      <c r="CP28" s="32"/>
      <c r="CQ28" s="32"/>
    </row>
    <row r="29" spans="2:95" x14ac:dyDescent="0.2">
      <c r="B29" s="50" t="s">
        <v>16</v>
      </c>
      <c r="C29" s="46">
        <v>0</v>
      </c>
      <c r="D29" s="46">
        <v>0</v>
      </c>
      <c r="E29" s="46">
        <v>0</v>
      </c>
      <c r="F29" s="46">
        <v>0</v>
      </c>
      <c r="G29" s="46">
        <v>0</v>
      </c>
      <c r="H29" s="46">
        <v>0</v>
      </c>
      <c r="I29" s="46">
        <v>0</v>
      </c>
      <c r="J29" s="46">
        <v>0</v>
      </c>
      <c r="K29" s="46">
        <v>0</v>
      </c>
      <c r="L29" s="46">
        <v>0</v>
      </c>
      <c r="M29" s="46">
        <v>8</v>
      </c>
      <c r="N29" s="46">
        <v>84</v>
      </c>
      <c r="O29" s="46">
        <v>335</v>
      </c>
      <c r="P29" s="46">
        <v>867</v>
      </c>
      <c r="Q29" s="46">
        <v>1533</v>
      </c>
      <c r="R29" s="46">
        <v>1733</v>
      </c>
      <c r="S29" s="46">
        <v>1471</v>
      </c>
      <c r="T29" s="46">
        <v>1115</v>
      </c>
      <c r="U29" s="46">
        <v>902</v>
      </c>
      <c r="V29" s="46">
        <v>651</v>
      </c>
      <c r="W29" s="46">
        <v>533</v>
      </c>
      <c r="X29" s="46">
        <v>393</v>
      </c>
      <c r="Y29" s="46">
        <v>284</v>
      </c>
      <c r="Z29" s="46">
        <v>210</v>
      </c>
      <c r="AA29" s="46">
        <v>143</v>
      </c>
      <c r="AB29" s="46">
        <v>118</v>
      </c>
      <c r="AC29" s="46">
        <v>91</v>
      </c>
      <c r="AD29" s="46">
        <v>64</v>
      </c>
      <c r="AE29" s="46">
        <v>43</v>
      </c>
      <c r="AF29" s="46">
        <v>47</v>
      </c>
      <c r="AG29" s="46">
        <v>27</v>
      </c>
      <c r="AH29" s="46">
        <v>23</v>
      </c>
      <c r="AI29" s="46">
        <v>31</v>
      </c>
      <c r="AJ29" s="46">
        <v>22</v>
      </c>
      <c r="AK29" s="46">
        <v>17</v>
      </c>
      <c r="AL29" s="46">
        <v>14</v>
      </c>
      <c r="AM29" s="46">
        <v>18</v>
      </c>
      <c r="AN29" s="46">
        <v>46</v>
      </c>
      <c r="AO29" s="46">
        <v>42</v>
      </c>
      <c r="AP29" s="46">
        <v>65</v>
      </c>
      <c r="AQ29" s="46">
        <v>95</v>
      </c>
      <c r="AR29" s="46">
        <v>139</v>
      </c>
      <c r="AS29" s="46">
        <v>249</v>
      </c>
      <c r="AT29" s="46">
        <v>338</v>
      </c>
      <c r="AU29" s="49">
        <v>415</v>
      </c>
      <c r="AV29" s="49">
        <v>534</v>
      </c>
      <c r="AW29" s="49">
        <v>585</v>
      </c>
      <c r="AX29" s="32">
        <v>562</v>
      </c>
      <c r="AY29" s="32">
        <v>13847</v>
      </c>
      <c r="AZ29" s="32"/>
      <c r="BA29" s="32"/>
      <c r="BB29" s="32"/>
      <c r="BC29" s="32"/>
      <c r="BD29" s="32"/>
      <c r="BE29" s="32"/>
      <c r="BF29" s="32"/>
      <c r="BG29" s="32"/>
      <c r="BH29" s="32"/>
      <c r="BI29" s="32"/>
      <c r="BJ29" s="32"/>
      <c r="BK29" s="32"/>
      <c r="BL29" s="32"/>
      <c r="BM29" s="32"/>
      <c r="BN29" s="32"/>
      <c r="BO29" s="32"/>
      <c r="BP29" s="32"/>
      <c r="BQ29" s="32"/>
      <c r="BR29" s="32"/>
      <c r="BS29" s="32"/>
      <c r="BT29" s="32"/>
      <c r="BU29" s="32"/>
      <c r="BV29" s="32"/>
      <c r="BW29" s="32"/>
      <c r="BX29" s="32"/>
      <c r="BY29" s="32"/>
      <c r="BZ29" s="32"/>
      <c r="CA29" s="32"/>
      <c r="CB29" s="32"/>
      <c r="CC29" s="32"/>
      <c r="CD29" s="32"/>
      <c r="CE29" s="32"/>
      <c r="CF29" s="32"/>
      <c r="CG29" s="32"/>
      <c r="CH29" s="32"/>
      <c r="CI29" s="32"/>
      <c r="CJ29" s="32"/>
      <c r="CK29" s="32"/>
      <c r="CL29" s="32"/>
      <c r="CM29" s="32"/>
      <c r="CN29" s="32"/>
      <c r="CO29" s="32"/>
      <c r="CP29" s="32"/>
      <c r="CQ29" s="32"/>
    </row>
    <row r="30" spans="2:95" x14ac:dyDescent="0.2">
      <c r="B30" s="50" t="s">
        <v>17</v>
      </c>
      <c r="C30" s="46">
        <v>0</v>
      </c>
      <c r="D30" s="46">
        <v>0</v>
      </c>
      <c r="E30" s="46">
        <v>0</v>
      </c>
      <c r="F30" s="46">
        <v>0</v>
      </c>
      <c r="G30" s="46">
        <v>0</v>
      </c>
      <c r="H30" s="46">
        <v>0</v>
      </c>
      <c r="I30" s="46">
        <v>0</v>
      </c>
      <c r="J30" s="46">
        <v>0</v>
      </c>
      <c r="K30" s="46">
        <v>0</v>
      </c>
      <c r="L30" s="46">
        <v>1</v>
      </c>
      <c r="M30" s="46">
        <v>7</v>
      </c>
      <c r="N30" s="46">
        <v>68</v>
      </c>
      <c r="O30" s="46">
        <v>273</v>
      </c>
      <c r="P30" s="46">
        <v>793</v>
      </c>
      <c r="Q30" s="46">
        <v>1429</v>
      </c>
      <c r="R30" s="46">
        <v>1713</v>
      </c>
      <c r="S30" s="46">
        <v>1642</v>
      </c>
      <c r="T30" s="46">
        <v>1341</v>
      </c>
      <c r="U30" s="46">
        <v>1046</v>
      </c>
      <c r="V30" s="46">
        <v>768</v>
      </c>
      <c r="W30" s="46">
        <v>609</v>
      </c>
      <c r="X30" s="46">
        <v>455</v>
      </c>
      <c r="Y30" s="46">
        <v>330</v>
      </c>
      <c r="Z30" s="46">
        <v>236</v>
      </c>
      <c r="AA30" s="46">
        <v>157</v>
      </c>
      <c r="AB30" s="46">
        <v>145</v>
      </c>
      <c r="AC30" s="46">
        <v>100</v>
      </c>
      <c r="AD30" s="46">
        <v>88</v>
      </c>
      <c r="AE30" s="46">
        <v>51</v>
      </c>
      <c r="AF30" s="46">
        <v>39</v>
      </c>
      <c r="AG30" s="46">
        <v>36</v>
      </c>
      <c r="AH30" s="46">
        <v>33</v>
      </c>
      <c r="AI30" s="46">
        <v>26</v>
      </c>
      <c r="AJ30" s="46">
        <v>12</v>
      </c>
      <c r="AK30" s="46">
        <v>19</v>
      </c>
      <c r="AL30" s="46">
        <v>15</v>
      </c>
      <c r="AM30" s="46">
        <v>19</v>
      </c>
      <c r="AN30" s="46">
        <v>27</v>
      </c>
      <c r="AO30" s="46">
        <v>54</v>
      </c>
      <c r="AP30" s="46">
        <v>67</v>
      </c>
      <c r="AQ30" s="46">
        <v>99</v>
      </c>
      <c r="AR30" s="46">
        <v>151</v>
      </c>
      <c r="AS30" s="46">
        <v>217</v>
      </c>
      <c r="AT30" s="46">
        <v>330</v>
      </c>
      <c r="AU30" s="49">
        <v>443</v>
      </c>
      <c r="AV30" s="49">
        <v>496</v>
      </c>
      <c r="AW30" s="49">
        <v>597</v>
      </c>
      <c r="AX30" s="32">
        <v>601</v>
      </c>
      <c r="AY30" s="32">
        <v>14533</v>
      </c>
      <c r="AZ30" s="32"/>
      <c r="BA30" s="32"/>
      <c r="BB30" s="32"/>
      <c r="BC30" s="32"/>
      <c r="BD30" s="32"/>
      <c r="BE30" s="32"/>
      <c r="BF30" s="32"/>
      <c r="BG30" s="32"/>
      <c r="BH30" s="32"/>
      <c r="BI30" s="32"/>
      <c r="BJ30" s="32"/>
      <c r="BK30" s="32"/>
      <c r="BL30" s="32"/>
      <c r="BM30" s="32"/>
      <c r="BN30" s="32"/>
      <c r="BO30" s="32"/>
      <c r="BP30" s="32"/>
      <c r="BQ30" s="32"/>
      <c r="BR30" s="32"/>
      <c r="BS30" s="32"/>
      <c r="BT30" s="32"/>
      <c r="BU30" s="32"/>
      <c r="BV30" s="32"/>
      <c r="BW30" s="32"/>
      <c r="BX30" s="32"/>
      <c r="BY30" s="32"/>
      <c r="BZ30" s="32"/>
      <c r="CA30" s="32"/>
      <c r="CB30" s="32"/>
      <c r="CC30" s="32"/>
      <c r="CD30" s="32"/>
      <c r="CE30" s="32"/>
      <c r="CF30" s="32"/>
      <c r="CG30" s="32"/>
      <c r="CH30" s="32"/>
      <c r="CI30" s="32"/>
      <c r="CJ30" s="32"/>
      <c r="CK30" s="32"/>
      <c r="CL30" s="32"/>
      <c r="CM30" s="32"/>
      <c r="CN30" s="32"/>
      <c r="CO30" s="32"/>
      <c r="CP30" s="32"/>
      <c r="CQ30" s="32"/>
    </row>
    <row r="31" spans="2:95" ht="24" customHeight="1" x14ac:dyDescent="0.2">
      <c r="B31" s="1" t="s">
        <v>52</v>
      </c>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9"/>
      <c r="AV31" s="49"/>
      <c r="AW31" s="49"/>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c r="CK31" s="32"/>
      <c r="CL31" s="32"/>
      <c r="CM31" s="32"/>
      <c r="CN31" s="32"/>
      <c r="CO31" s="32"/>
      <c r="CP31" s="32"/>
      <c r="CQ31" s="32"/>
    </row>
    <row r="32" spans="2:95" x14ac:dyDescent="0.2">
      <c r="B32" s="1" t="s">
        <v>49</v>
      </c>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9"/>
      <c r="AV32" s="49"/>
      <c r="AW32" s="49"/>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row>
    <row r="33" spans="2:95" x14ac:dyDescent="0.2">
      <c r="B33" s="2" t="s">
        <v>50</v>
      </c>
      <c r="C33" s="46">
        <v>0</v>
      </c>
      <c r="D33" s="46">
        <v>0</v>
      </c>
      <c r="E33" s="46">
        <v>0</v>
      </c>
      <c r="F33" s="46">
        <v>0</v>
      </c>
      <c r="G33" s="46">
        <v>0</v>
      </c>
      <c r="H33" s="46">
        <v>0</v>
      </c>
      <c r="I33" s="46">
        <v>0</v>
      </c>
      <c r="J33" s="46">
        <v>0</v>
      </c>
      <c r="K33" s="46">
        <v>0</v>
      </c>
      <c r="L33" s="46">
        <v>0</v>
      </c>
      <c r="M33" s="46">
        <v>0</v>
      </c>
      <c r="N33" s="46">
        <v>0</v>
      </c>
      <c r="O33" s="46">
        <v>0</v>
      </c>
      <c r="P33" s="46">
        <v>0</v>
      </c>
      <c r="Q33" s="46">
        <v>0</v>
      </c>
      <c r="R33" s="46">
        <v>0</v>
      </c>
      <c r="S33" s="46">
        <v>0</v>
      </c>
      <c r="T33" s="46">
        <v>0</v>
      </c>
      <c r="U33" s="46">
        <v>1</v>
      </c>
      <c r="V33" s="46">
        <v>1</v>
      </c>
      <c r="W33" s="46">
        <v>0</v>
      </c>
      <c r="X33" s="46">
        <v>0</v>
      </c>
      <c r="Y33" s="46">
        <v>0</v>
      </c>
      <c r="Z33" s="46">
        <v>0</v>
      </c>
      <c r="AA33" s="46">
        <v>0</v>
      </c>
      <c r="AB33" s="46">
        <v>0</v>
      </c>
      <c r="AC33" s="46">
        <v>0</v>
      </c>
      <c r="AD33" s="46">
        <v>0</v>
      </c>
      <c r="AE33" s="46">
        <v>0</v>
      </c>
      <c r="AF33" s="46">
        <v>0</v>
      </c>
      <c r="AG33" s="46">
        <v>0</v>
      </c>
      <c r="AH33" s="46">
        <v>0</v>
      </c>
      <c r="AI33" s="46">
        <v>0</v>
      </c>
      <c r="AJ33" s="46">
        <v>0</v>
      </c>
      <c r="AK33" s="46">
        <v>0</v>
      </c>
      <c r="AL33" s="46">
        <v>0</v>
      </c>
      <c r="AM33" s="46">
        <v>0</v>
      </c>
      <c r="AN33" s="46">
        <v>0</v>
      </c>
      <c r="AO33" s="46">
        <v>0</v>
      </c>
      <c r="AP33" s="46">
        <v>0</v>
      </c>
      <c r="AQ33" s="46">
        <v>0</v>
      </c>
      <c r="AR33" s="46">
        <v>0</v>
      </c>
      <c r="AS33" s="46">
        <v>0</v>
      </c>
      <c r="AT33" s="46">
        <v>0</v>
      </c>
      <c r="AU33" s="49">
        <v>0</v>
      </c>
      <c r="AV33" s="49">
        <v>0</v>
      </c>
      <c r="AW33" s="49">
        <v>0</v>
      </c>
      <c r="AX33" s="32">
        <v>0</v>
      </c>
      <c r="AY33" s="32">
        <v>2</v>
      </c>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c r="CD33" s="32"/>
      <c r="CE33" s="32"/>
      <c r="CF33" s="32"/>
      <c r="CG33" s="32"/>
      <c r="CH33" s="32"/>
      <c r="CI33" s="32"/>
      <c r="CJ33" s="32"/>
      <c r="CK33" s="32"/>
      <c r="CL33" s="32"/>
      <c r="CM33" s="32"/>
      <c r="CN33" s="32"/>
      <c r="CO33" s="32"/>
      <c r="CP33" s="32"/>
      <c r="CQ33" s="32"/>
    </row>
    <row r="34" spans="2:95" x14ac:dyDescent="0.2">
      <c r="B34" s="3" t="s">
        <v>51</v>
      </c>
      <c r="C34" s="46">
        <v>0</v>
      </c>
      <c r="D34" s="46">
        <v>0</v>
      </c>
      <c r="E34" s="46">
        <v>0</v>
      </c>
      <c r="F34" s="46">
        <v>0</v>
      </c>
      <c r="G34" s="46">
        <v>0</v>
      </c>
      <c r="H34" s="46">
        <v>0</v>
      </c>
      <c r="I34" s="46">
        <v>0</v>
      </c>
      <c r="J34" s="46">
        <v>0</v>
      </c>
      <c r="K34" s="46">
        <v>0</v>
      </c>
      <c r="L34" s="46">
        <v>0</v>
      </c>
      <c r="M34" s="46">
        <v>0</v>
      </c>
      <c r="N34" s="46">
        <v>0</v>
      </c>
      <c r="O34" s="46">
        <v>0</v>
      </c>
      <c r="P34" s="46">
        <v>0</v>
      </c>
      <c r="Q34" s="46">
        <v>0</v>
      </c>
      <c r="R34" s="46">
        <v>0</v>
      </c>
      <c r="S34" s="46">
        <v>0</v>
      </c>
      <c r="T34" s="46">
        <v>0</v>
      </c>
      <c r="U34" s="46">
        <v>0</v>
      </c>
      <c r="V34" s="46">
        <v>0</v>
      </c>
      <c r="W34" s="46">
        <v>0</v>
      </c>
      <c r="X34" s="46">
        <v>0</v>
      </c>
      <c r="Y34" s="46">
        <v>0</v>
      </c>
      <c r="Z34" s="46">
        <v>0</v>
      </c>
      <c r="AA34" s="46">
        <v>0</v>
      </c>
      <c r="AB34" s="46">
        <v>0</v>
      </c>
      <c r="AC34" s="46">
        <v>0</v>
      </c>
      <c r="AD34" s="46">
        <v>0</v>
      </c>
      <c r="AE34" s="46">
        <v>0</v>
      </c>
      <c r="AF34" s="46">
        <v>0</v>
      </c>
      <c r="AG34" s="46">
        <v>0</v>
      </c>
      <c r="AH34" s="46">
        <v>0</v>
      </c>
      <c r="AI34" s="46">
        <v>0</v>
      </c>
      <c r="AJ34" s="46">
        <v>0</v>
      </c>
      <c r="AK34" s="46">
        <v>0</v>
      </c>
      <c r="AL34" s="46">
        <v>0</v>
      </c>
      <c r="AM34" s="46">
        <v>0</v>
      </c>
      <c r="AN34" s="46">
        <v>0</v>
      </c>
      <c r="AO34" s="46">
        <v>0</v>
      </c>
      <c r="AP34" s="46">
        <v>0</v>
      </c>
      <c r="AQ34" s="46">
        <v>0</v>
      </c>
      <c r="AR34" s="46">
        <v>0</v>
      </c>
      <c r="AS34" s="46">
        <v>0</v>
      </c>
      <c r="AT34" s="46">
        <v>0</v>
      </c>
      <c r="AU34" s="49">
        <v>0</v>
      </c>
      <c r="AV34" s="49">
        <v>0</v>
      </c>
      <c r="AW34" s="49">
        <v>0</v>
      </c>
      <c r="AX34" s="32">
        <v>0</v>
      </c>
      <c r="AY34" s="32">
        <v>0</v>
      </c>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32"/>
      <c r="CC34" s="32"/>
      <c r="CD34" s="32"/>
      <c r="CE34" s="32"/>
      <c r="CF34" s="32"/>
      <c r="CG34" s="32"/>
      <c r="CH34" s="32"/>
      <c r="CI34" s="32"/>
      <c r="CJ34" s="32"/>
      <c r="CK34" s="32"/>
      <c r="CL34" s="32"/>
      <c r="CM34" s="32"/>
      <c r="CN34" s="32"/>
      <c r="CO34" s="32"/>
      <c r="CP34" s="32"/>
      <c r="CQ34" s="32"/>
    </row>
    <row r="35" spans="2:95" x14ac:dyDescent="0.2">
      <c r="B35" s="4" t="s">
        <v>0</v>
      </c>
      <c r="C35" s="46">
        <v>0</v>
      </c>
      <c r="D35" s="46">
        <v>0</v>
      </c>
      <c r="E35" s="46">
        <v>0</v>
      </c>
      <c r="F35" s="46">
        <v>0</v>
      </c>
      <c r="G35" s="46">
        <v>0</v>
      </c>
      <c r="H35" s="46">
        <v>0</v>
      </c>
      <c r="I35" s="46">
        <v>0</v>
      </c>
      <c r="J35" s="46">
        <v>0</v>
      </c>
      <c r="K35" s="46">
        <v>0</v>
      </c>
      <c r="L35" s="46">
        <v>0</v>
      </c>
      <c r="M35" s="46">
        <v>0</v>
      </c>
      <c r="N35" s="46">
        <v>0</v>
      </c>
      <c r="O35" s="46">
        <v>0</v>
      </c>
      <c r="P35" s="46">
        <v>0</v>
      </c>
      <c r="Q35" s="46">
        <v>0</v>
      </c>
      <c r="R35" s="46">
        <v>0</v>
      </c>
      <c r="S35" s="46">
        <v>0</v>
      </c>
      <c r="T35" s="46">
        <v>0</v>
      </c>
      <c r="U35" s="46">
        <v>0</v>
      </c>
      <c r="V35" s="46">
        <v>0</v>
      </c>
      <c r="W35" s="46">
        <v>0</v>
      </c>
      <c r="X35" s="46">
        <v>0</v>
      </c>
      <c r="Y35" s="46">
        <v>0</v>
      </c>
      <c r="Z35" s="46">
        <v>0</v>
      </c>
      <c r="AA35" s="46">
        <v>0</v>
      </c>
      <c r="AB35" s="46">
        <v>0</v>
      </c>
      <c r="AC35" s="46">
        <v>0</v>
      </c>
      <c r="AD35" s="46">
        <v>0</v>
      </c>
      <c r="AE35" s="46">
        <v>0</v>
      </c>
      <c r="AF35" s="46">
        <v>0</v>
      </c>
      <c r="AG35" s="46">
        <v>0</v>
      </c>
      <c r="AH35" s="46">
        <v>0</v>
      </c>
      <c r="AI35" s="46">
        <v>0</v>
      </c>
      <c r="AJ35" s="46">
        <v>0</v>
      </c>
      <c r="AK35" s="46">
        <v>0</v>
      </c>
      <c r="AL35" s="46">
        <v>0</v>
      </c>
      <c r="AM35" s="46">
        <v>0</v>
      </c>
      <c r="AN35" s="46">
        <v>0</v>
      </c>
      <c r="AO35" s="46">
        <v>0</v>
      </c>
      <c r="AP35" s="46">
        <v>0</v>
      </c>
      <c r="AQ35" s="46">
        <v>0</v>
      </c>
      <c r="AR35" s="46">
        <v>0</v>
      </c>
      <c r="AS35" s="46">
        <v>0</v>
      </c>
      <c r="AT35" s="46">
        <v>0</v>
      </c>
      <c r="AU35" s="49">
        <v>0</v>
      </c>
      <c r="AV35" s="49">
        <v>0</v>
      </c>
      <c r="AW35" s="49">
        <v>0</v>
      </c>
      <c r="AX35" s="32">
        <v>0</v>
      </c>
      <c r="AY35" s="32">
        <v>0</v>
      </c>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c r="CD35" s="32"/>
      <c r="CE35" s="32"/>
      <c r="CF35" s="32"/>
      <c r="CG35" s="32"/>
      <c r="CH35" s="32"/>
      <c r="CI35" s="32"/>
      <c r="CJ35" s="32"/>
      <c r="CK35" s="32"/>
      <c r="CL35" s="32"/>
      <c r="CM35" s="32"/>
      <c r="CN35" s="32"/>
      <c r="CO35" s="32"/>
      <c r="CP35" s="32"/>
      <c r="CQ35" s="32"/>
    </row>
    <row r="36" spans="2:95" x14ac:dyDescent="0.2">
      <c r="B36" s="2" t="s">
        <v>1</v>
      </c>
      <c r="C36" s="46">
        <v>0</v>
      </c>
      <c r="D36" s="46">
        <v>0</v>
      </c>
      <c r="E36" s="46">
        <v>0</v>
      </c>
      <c r="F36" s="46">
        <v>0</v>
      </c>
      <c r="G36" s="46">
        <v>0</v>
      </c>
      <c r="H36" s="46">
        <v>0</v>
      </c>
      <c r="I36" s="46">
        <v>0</v>
      </c>
      <c r="J36" s="46">
        <v>0</v>
      </c>
      <c r="K36" s="46">
        <v>0</v>
      </c>
      <c r="L36" s="46">
        <v>0</v>
      </c>
      <c r="M36" s="46">
        <v>0</v>
      </c>
      <c r="N36" s="46">
        <v>0</v>
      </c>
      <c r="O36" s="46">
        <v>0</v>
      </c>
      <c r="P36" s="46">
        <v>0</v>
      </c>
      <c r="Q36" s="46">
        <v>0</v>
      </c>
      <c r="R36" s="46">
        <v>0</v>
      </c>
      <c r="S36" s="46">
        <v>0</v>
      </c>
      <c r="T36" s="46">
        <v>0</v>
      </c>
      <c r="U36" s="46">
        <v>0</v>
      </c>
      <c r="V36" s="46">
        <v>0</v>
      </c>
      <c r="W36" s="46">
        <v>1</v>
      </c>
      <c r="X36" s="46">
        <v>0</v>
      </c>
      <c r="Y36" s="46">
        <v>1</v>
      </c>
      <c r="Z36" s="46">
        <v>0</v>
      </c>
      <c r="AA36" s="46">
        <v>0</v>
      </c>
      <c r="AB36" s="46">
        <v>0</v>
      </c>
      <c r="AC36" s="46">
        <v>0</v>
      </c>
      <c r="AD36" s="46">
        <v>0</v>
      </c>
      <c r="AE36" s="46">
        <v>0</v>
      </c>
      <c r="AF36" s="46">
        <v>0</v>
      </c>
      <c r="AG36" s="46">
        <v>0</v>
      </c>
      <c r="AH36" s="46">
        <v>0</v>
      </c>
      <c r="AI36" s="46">
        <v>0</v>
      </c>
      <c r="AJ36" s="46">
        <v>0</v>
      </c>
      <c r="AK36" s="46">
        <v>0</v>
      </c>
      <c r="AL36" s="46">
        <v>0</v>
      </c>
      <c r="AM36" s="46">
        <v>0</v>
      </c>
      <c r="AN36" s="46">
        <v>0</v>
      </c>
      <c r="AO36" s="46">
        <v>0</v>
      </c>
      <c r="AP36" s="46">
        <v>0</v>
      </c>
      <c r="AQ36" s="46">
        <v>0</v>
      </c>
      <c r="AR36" s="46">
        <v>0</v>
      </c>
      <c r="AS36" s="46">
        <v>0</v>
      </c>
      <c r="AT36" s="46">
        <v>0</v>
      </c>
      <c r="AU36" s="49">
        <v>0</v>
      </c>
      <c r="AV36" s="49">
        <v>0</v>
      </c>
      <c r="AW36" s="49">
        <v>0</v>
      </c>
      <c r="AX36" s="32">
        <v>1</v>
      </c>
      <c r="AY36" s="32">
        <v>3</v>
      </c>
      <c r="AZ36" s="32"/>
      <c r="BA36" s="32"/>
      <c r="BB36" s="32"/>
      <c r="BC36" s="32"/>
      <c r="BD36" s="32"/>
      <c r="BE36" s="32"/>
      <c r="BF36" s="32"/>
      <c r="BG36" s="32"/>
      <c r="BH36" s="32"/>
      <c r="BI36" s="32"/>
      <c r="BJ36" s="32"/>
      <c r="BK36" s="32"/>
      <c r="BL36" s="32"/>
      <c r="BM36" s="32"/>
      <c r="BN36" s="32"/>
      <c r="BO36" s="32"/>
      <c r="BP36" s="32"/>
      <c r="BQ36" s="32"/>
      <c r="BR36" s="32"/>
      <c r="BS36" s="32"/>
      <c r="BT36" s="32"/>
      <c r="BU36" s="32"/>
      <c r="BV36" s="32"/>
      <c r="BW36" s="32"/>
      <c r="BX36" s="32"/>
      <c r="BY36" s="32"/>
      <c r="BZ36" s="32"/>
      <c r="CA36" s="32"/>
      <c r="CB36" s="32"/>
      <c r="CC36" s="32"/>
      <c r="CD36" s="32"/>
      <c r="CE36" s="32"/>
      <c r="CF36" s="32"/>
      <c r="CG36" s="32"/>
      <c r="CH36" s="32"/>
      <c r="CI36" s="32"/>
      <c r="CJ36" s="32"/>
      <c r="CK36" s="32"/>
      <c r="CL36" s="32"/>
      <c r="CM36" s="32"/>
      <c r="CN36" s="32"/>
      <c r="CO36" s="32"/>
      <c r="CP36" s="32"/>
      <c r="CQ36" s="32"/>
    </row>
    <row r="37" spans="2:95" x14ac:dyDescent="0.2">
      <c r="B37" s="2" t="s">
        <v>2</v>
      </c>
      <c r="C37" s="46">
        <v>0</v>
      </c>
      <c r="D37" s="46">
        <v>0</v>
      </c>
      <c r="E37" s="46">
        <v>0</v>
      </c>
      <c r="F37" s="46">
        <v>0</v>
      </c>
      <c r="G37" s="46">
        <v>0</v>
      </c>
      <c r="H37" s="46">
        <v>0</v>
      </c>
      <c r="I37" s="46">
        <v>0</v>
      </c>
      <c r="J37" s="46">
        <v>0</v>
      </c>
      <c r="K37" s="46">
        <v>0</v>
      </c>
      <c r="L37" s="46">
        <v>0</v>
      </c>
      <c r="M37" s="46">
        <v>0</v>
      </c>
      <c r="N37" s="46">
        <v>0</v>
      </c>
      <c r="O37" s="46">
        <v>1</v>
      </c>
      <c r="P37" s="46">
        <v>1</v>
      </c>
      <c r="Q37" s="46">
        <v>1</v>
      </c>
      <c r="R37" s="46">
        <v>2</v>
      </c>
      <c r="S37" s="46">
        <v>0</v>
      </c>
      <c r="T37" s="46">
        <v>0</v>
      </c>
      <c r="U37" s="46">
        <v>0</v>
      </c>
      <c r="V37" s="46">
        <v>0</v>
      </c>
      <c r="W37" s="46">
        <v>0</v>
      </c>
      <c r="X37" s="46">
        <v>0</v>
      </c>
      <c r="Y37" s="46">
        <v>0</v>
      </c>
      <c r="Z37" s="46">
        <v>0</v>
      </c>
      <c r="AA37" s="46">
        <v>0</v>
      </c>
      <c r="AB37" s="46">
        <v>0</v>
      </c>
      <c r="AC37" s="46">
        <v>0</v>
      </c>
      <c r="AD37" s="46">
        <v>0</v>
      </c>
      <c r="AE37" s="46">
        <v>0</v>
      </c>
      <c r="AF37" s="46">
        <v>0</v>
      </c>
      <c r="AG37" s="46">
        <v>0</v>
      </c>
      <c r="AH37" s="46">
        <v>0</v>
      </c>
      <c r="AI37" s="46">
        <v>0</v>
      </c>
      <c r="AJ37" s="46">
        <v>0</v>
      </c>
      <c r="AK37" s="46">
        <v>0</v>
      </c>
      <c r="AL37" s="46">
        <v>0</v>
      </c>
      <c r="AM37" s="46">
        <v>0</v>
      </c>
      <c r="AN37" s="46">
        <v>0</v>
      </c>
      <c r="AO37" s="46">
        <v>0</v>
      </c>
      <c r="AP37" s="46">
        <v>0</v>
      </c>
      <c r="AQ37" s="46">
        <v>0</v>
      </c>
      <c r="AR37" s="46">
        <v>0</v>
      </c>
      <c r="AS37" s="46">
        <v>0</v>
      </c>
      <c r="AT37" s="46">
        <v>0</v>
      </c>
      <c r="AU37" s="49">
        <v>0</v>
      </c>
      <c r="AV37" s="49">
        <v>0</v>
      </c>
      <c r="AW37" s="49">
        <v>1</v>
      </c>
      <c r="AX37" s="32">
        <v>0</v>
      </c>
      <c r="AY37" s="32">
        <v>6</v>
      </c>
      <c r="AZ37" s="32"/>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2"/>
      <c r="CF37" s="32"/>
      <c r="CG37" s="32"/>
      <c r="CH37" s="32"/>
      <c r="CI37" s="32"/>
      <c r="CJ37" s="32"/>
      <c r="CK37" s="32"/>
      <c r="CL37" s="32"/>
      <c r="CM37" s="32"/>
      <c r="CN37" s="32"/>
      <c r="CO37" s="32"/>
      <c r="CP37" s="32"/>
      <c r="CQ37" s="32"/>
    </row>
    <row r="38" spans="2:95" x14ac:dyDescent="0.2">
      <c r="B38" s="2" t="s">
        <v>3</v>
      </c>
      <c r="C38" s="46">
        <v>0</v>
      </c>
      <c r="D38" s="46">
        <v>0</v>
      </c>
      <c r="E38" s="46">
        <v>0</v>
      </c>
      <c r="F38" s="46">
        <v>0</v>
      </c>
      <c r="G38" s="46">
        <v>0</v>
      </c>
      <c r="H38" s="46">
        <v>0</v>
      </c>
      <c r="I38" s="46">
        <v>0</v>
      </c>
      <c r="J38" s="46">
        <v>0</v>
      </c>
      <c r="K38" s="46">
        <v>0</v>
      </c>
      <c r="L38" s="46">
        <v>0</v>
      </c>
      <c r="M38" s="46">
        <v>0</v>
      </c>
      <c r="N38" s="46">
        <v>0</v>
      </c>
      <c r="O38" s="46">
        <v>0</v>
      </c>
      <c r="P38" s="46">
        <v>3</v>
      </c>
      <c r="Q38" s="46">
        <v>2</v>
      </c>
      <c r="R38" s="46">
        <v>1</v>
      </c>
      <c r="S38" s="46">
        <v>3</v>
      </c>
      <c r="T38" s="46">
        <v>3</v>
      </c>
      <c r="U38" s="46">
        <v>2</v>
      </c>
      <c r="V38" s="46">
        <v>0</v>
      </c>
      <c r="W38" s="46">
        <v>0</v>
      </c>
      <c r="X38" s="46">
        <v>1</v>
      </c>
      <c r="Y38" s="46">
        <v>0</v>
      </c>
      <c r="Z38" s="46">
        <v>0</v>
      </c>
      <c r="AA38" s="46">
        <v>0</v>
      </c>
      <c r="AB38" s="46">
        <v>0</v>
      </c>
      <c r="AC38" s="46">
        <v>0</v>
      </c>
      <c r="AD38" s="46">
        <v>1</v>
      </c>
      <c r="AE38" s="46">
        <v>0</v>
      </c>
      <c r="AF38" s="46">
        <v>0</v>
      </c>
      <c r="AG38" s="46">
        <v>0</v>
      </c>
      <c r="AH38" s="46">
        <v>0</v>
      </c>
      <c r="AI38" s="46">
        <v>0</v>
      </c>
      <c r="AJ38" s="46">
        <v>0</v>
      </c>
      <c r="AK38" s="46">
        <v>0</v>
      </c>
      <c r="AL38" s="46">
        <v>0</v>
      </c>
      <c r="AM38" s="46">
        <v>0</v>
      </c>
      <c r="AN38" s="46">
        <v>0</v>
      </c>
      <c r="AO38" s="46">
        <v>0</v>
      </c>
      <c r="AP38" s="46">
        <v>0</v>
      </c>
      <c r="AQ38" s="46">
        <v>1</v>
      </c>
      <c r="AR38" s="46">
        <v>0</v>
      </c>
      <c r="AS38" s="46">
        <v>0</v>
      </c>
      <c r="AT38" s="46">
        <v>1</v>
      </c>
      <c r="AU38" s="49">
        <v>1</v>
      </c>
      <c r="AV38" s="49">
        <v>0</v>
      </c>
      <c r="AW38" s="49">
        <v>0</v>
      </c>
      <c r="AX38" s="32">
        <v>1</v>
      </c>
      <c r="AY38" s="32">
        <v>20</v>
      </c>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row>
    <row r="39" spans="2:95" x14ac:dyDescent="0.2">
      <c r="B39" s="50" t="s">
        <v>4</v>
      </c>
      <c r="C39" s="46">
        <v>0</v>
      </c>
      <c r="D39" s="46">
        <v>0</v>
      </c>
      <c r="E39" s="46">
        <v>0</v>
      </c>
      <c r="F39" s="46">
        <v>0</v>
      </c>
      <c r="G39" s="46">
        <v>0</v>
      </c>
      <c r="H39" s="46">
        <v>0</v>
      </c>
      <c r="I39" s="46">
        <v>0</v>
      </c>
      <c r="J39" s="46">
        <v>0</v>
      </c>
      <c r="K39" s="46">
        <v>0</v>
      </c>
      <c r="L39" s="46">
        <v>0</v>
      </c>
      <c r="M39" s="46">
        <v>0</v>
      </c>
      <c r="N39" s="46">
        <v>1</v>
      </c>
      <c r="O39" s="46">
        <v>1</v>
      </c>
      <c r="P39" s="46">
        <v>4</v>
      </c>
      <c r="Q39" s="46">
        <v>8</v>
      </c>
      <c r="R39" s="46">
        <v>4</v>
      </c>
      <c r="S39" s="46">
        <v>5</v>
      </c>
      <c r="T39" s="46">
        <v>2</v>
      </c>
      <c r="U39" s="46">
        <v>3</v>
      </c>
      <c r="V39" s="46">
        <v>2</v>
      </c>
      <c r="W39" s="46">
        <v>0</v>
      </c>
      <c r="X39" s="46">
        <v>1</v>
      </c>
      <c r="Y39" s="46">
        <v>0</v>
      </c>
      <c r="Z39" s="46">
        <v>1</v>
      </c>
      <c r="AA39" s="46">
        <v>0</v>
      </c>
      <c r="AB39" s="46">
        <v>0</v>
      </c>
      <c r="AC39" s="46">
        <v>0</v>
      </c>
      <c r="AD39" s="46">
        <v>0</v>
      </c>
      <c r="AE39" s="46">
        <v>0</v>
      </c>
      <c r="AF39" s="46">
        <v>0</v>
      </c>
      <c r="AG39" s="46">
        <v>0</v>
      </c>
      <c r="AH39" s="46">
        <v>0</v>
      </c>
      <c r="AI39" s="46">
        <v>0</v>
      </c>
      <c r="AJ39" s="46">
        <v>0</v>
      </c>
      <c r="AK39" s="46">
        <v>0</v>
      </c>
      <c r="AL39" s="46">
        <v>0</v>
      </c>
      <c r="AM39" s="46">
        <v>0</v>
      </c>
      <c r="AN39" s="46">
        <v>0</v>
      </c>
      <c r="AO39" s="46">
        <v>0</v>
      </c>
      <c r="AP39" s="46">
        <v>1</v>
      </c>
      <c r="AQ39" s="46">
        <v>0</v>
      </c>
      <c r="AR39" s="46">
        <v>0</v>
      </c>
      <c r="AS39" s="46">
        <v>0</v>
      </c>
      <c r="AT39" s="46">
        <v>3</v>
      </c>
      <c r="AU39" s="49">
        <v>0</v>
      </c>
      <c r="AV39" s="49">
        <v>0</v>
      </c>
      <c r="AW39" s="49">
        <v>0</v>
      </c>
      <c r="AX39" s="32">
        <v>0</v>
      </c>
      <c r="AY39" s="32">
        <v>36</v>
      </c>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row>
    <row r="40" spans="2:95" x14ac:dyDescent="0.2">
      <c r="B40" s="50" t="s">
        <v>5</v>
      </c>
      <c r="C40" s="46">
        <v>0</v>
      </c>
      <c r="D40" s="46">
        <v>0</v>
      </c>
      <c r="E40" s="46">
        <v>0</v>
      </c>
      <c r="F40" s="46">
        <v>0</v>
      </c>
      <c r="G40" s="46">
        <v>0</v>
      </c>
      <c r="H40" s="46">
        <v>0</v>
      </c>
      <c r="I40" s="46">
        <v>0</v>
      </c>
      <c r="J40" s="46">
        <v>0</v>
      </c>
      <c r="K40" s="46">
        <v>0</v>
      </c>
      <c r="L40" s="46">
        <v>0</v>
      </c>
      <c r="M40" s="46">
        <v>0</v>
      </c>
      <c r="N40" s="46">
        <v>0</v>
      </c>
      <c r="O40" s="46">
        <v>9</v>
      </c>
      <c r="P40" s="46">
        <v>8</v>
      </c>
      <c r="Q40" s="46">
        <v>5</v>
      </c>
      <c r="R40" s="46">
        <v>8</v>
      </c>
      <c r="S40" s="46">
        <v>7</v>
      </c>
      <c r="T40" s="46">
        <v>6</v>
      </c>
      <c r="U40" s="46">
        <v>1</v>
      </c>
      <c r="V40" s="46">
        <v>3</v>
      </c>
      <c r="W40" s="46">
        <v>2</v>
      </c>
      <c r="X40" s="46">
        <v>0</v>
      </c>
      <c r="Y40" s="46">
        <v>0</v>
      </c>
      <c r="Z40" s="46">
        <v>0</v>
      </c>
      <c r="AA40" s="46">
        <v>0</v>
      </c>
      <c r="AB40" s="46">
        <v>0</v>
      </c>
      <c r="AC40" s="46">
        <v>1</v>
      </c>
      <c r="AD40" s="46">
        <v>0</v>
      </c>
      <c r="AE40" s="46">
        <v>0</v>
      </c>
      <c r="AF40" s="46">
        <v>0</v>
      </c>
      <c r="AG40" s="46">
        <v>0</v>
      </c>
      <c r="AH40" s="46">
        <v>0</v>
      </c>
      <c r="AI40" s="46">
        <v>0</v>
      </c>
      <c r="AJ40" s="46">
        <v>1</v>
      </c>
      <c r="AK40" s="46">
        <v>0</v>
      </c>
      <c r="AL40" s="46">
        <v>0</v>
      </c>
      <c r="AM40" s="46">
        <v>1</v>
      </c>
      <c r="AN40" s="46">
        <v>0</v>
      </c>
      <c r="AO40" s="46">
        <v>0</v>
      </c>
      <c r="AP40" s="46">
        <v>0</v>
      </c>
      <c r="AQ40" s="46">
        <v>2</v>
      </c>
      <c r="AR40" s="46">
        <v>2</v>
      </c>
      <c r="AS40" s="46">
        <v>2</v>
      </c>
      <c r="AT40" s="46">
        <v>0</v>
      </c>
      <c r="AU40" s="49">
        <v>1</v>
      </c>
      <c r="AV40" s="49">
        <v>1</v>
      </c>
      <c r="AW40" s="49">
        <v>1</v>
      </c>
      <c r="AX40" s="32">
        <v>3</v>
      </c>
      <c r="AY40" s="32">
        <v>64</v>
      </c>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row>
    <row r="41" spans="2:95" x14ac:dyDescent="0.2">
      <c r="B41" s="50" t="s">
        <v>6</v>
      </c>
      <c r="C41" s="46">
        <v>0</v>
      </c>
      <c r="D41" s="46">
        <v>0</v>
      </c>
      <c r="E41" s="46">
        <v>0</v>
      </c>
      <c r="F41" s="46">
        <v>0</v>
      </c>
      <c r="G41" s="46">
        <v>0</v>
      </c>
      <c r="H41" s="46">
        <v>0</v>
      </c>
      <c r="I41" s="46">
        <v>0</v>
      </c>
      <c r="J41" s="46">
        <v>0</v>
      </c>
      <c r="K41" s="46">
        <v>0</v>
      </c>
      <c r="L41" s="46">
        <v>0</v>
      </c>
      <c r="M41" s="46">
        <v>1</v>
      </c>
      <c r="N41" s="46">
        <v>0</v>
      </c>
      <c r="O41" s="46">
        <v>5</v>
      </c>
      <c r="P41" s="46">
        <v>11</v>
      </c>
      <c r="Q41" s="46">
        <v>19</v>
      </c>
      <c r="R41" s="46">
        <v>13</v>
      </c>
      <c r="S41" s="46">
        <v>7</v>
      </c>
      <c r="T41" s="46">
        <v>5</v>
      </c>
      <c r="U41" s="46">
        <v>5</v>
      </c>
      <c r="V41" s="46">
        <v>3</v>
      </c>
      <c r="W41" s="46">
        <v>1</v>
      </c>
      <c r="X41" s="46">
        <v>1</v>
      </c>
      <c r="Y41" s="46">
        <v>3</v>
      </c>
      <c r="Z41" s="46">
        <v>2</v>
      </c>
      <c r="AA41" s="46">
        <v>2</v>
      </c>
      <c r="AB41" s="46">
        <v>0</v>
      </c>
      <c r="AC41" s="46">
        <v>0</v>
      </c>
      <c r="AD41" s="46">
        <v>0</v>
      </c>
      <c r="AE41" s="46">
        <v>0</v>
      </c>
      <c r="AF41" s="46">
        <v>0</v>
      </c>
      <c r="AG41" s="46">
        <v>0</v>
      </c>
      <c r="AH41" s="46">
        <v>0</v>
      </c>
      <c r="AI41" s="46">
        <v>0</v>
      </c>
      <c r="AJ41" s="46">
        <v>1</v>
      </c>
      <c r="AK41" s="46">
        <v>0</v>
      </c>
      <c r="AL41" s="46">
        <v>1</v>
      </c>
      <c r="AM41" s="46">
        <v>1</v>
      </c>
      <c r="AN41" s="46">
        <v>0</v>
      </c>
      <c r="AO41" s="46">
        <v>0</v>
      </c>
      <c r="AP41" s="46">
        <v>1</v>
      </c>
      <c r="AQ41" s="46">
        <v>0</v>
      </c>
      <c r="AR41" s="46">
        <v>2</v>
      </c>
      <c r="AS41" s="46">
        <v>1</v>
      </c>
      <c r="AT41" s="46">
        <v>1</v>
      </c>
      <c r="AU41" s="49">
        <v>2</v>
      </c>
      <c r="AV41" s="49">
        <v>2</v>
      </c>
      <c r="AW41" s="49">
        <v>3</v>
      </c>
      <c r="AX41" s="32">
        <v>4</v>
      </c>
      <c r="AY41" s="32">
        <v>97</v>
      </c>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row>
    <row r="42" spans="2:95" x14ac:dyDescent="0.2">
      <c r="B42" s="50" t="s">
        <v>7</v>
      </c>
      <c r="C42" s="46">
        <v>0</v>
      </c>
      <c r="D42" s="46">
        <v>0</v>
      </c>
      <c r="E42" s="46">
        <v>0</v>
      </c>
      <c r="F42" s="46">
        <v>0</v>
      </c>
      <c r="G42" s="46">
        <v>0</v>
      </c>
      <c r="H42" s="46">
        <v>0</v>
      </c>
      <c r="I42" s="46">
        <v>0</v>
      </c>
      <c r="J42" s="46">
        <v>0</v>
      </c>
      <c r="K42" s="46">
        <v>0</v>
      </c>
      <c r="L42" s="46">
        <v>0</v>
      </c>
      <c r="M42" s="46">
        <v>0</v>
      </c>
      <c r="N42" s="46">
        <v>1</v>
      </c>
      <c r="O42" s="46">
        <v>9</v>
      </c>
      <c r="P42" s="46">
        <v>17</v>
      </c>
      <c r="Q42" s="46">
        <v>34</v>
      </c>
      <c r="R42" s="46">
        <v>31</v>
      </c>
      <c r="S42" s="46">
        <v>25</v>
      </c>
      <c r="T42" s="46">
        <v>10</v>
      </c>
      <c r="U42" s="46">
        <v>8</v>
      </c>
      <c r="V42" s="46">
        <v>7</v>
      </c>
      <c r="W42" s="46">
        <v>4</v>
      </c>
      <c r="X42" s="46">
        <v>4</v>
      </c>
      <c r="Y42" s="46">
        <v>2</v>
      </c>
      <c r="Z42" s="46">
        <v>5</v>
      </c>
      <c r="AA42" s="46">
        <v>3</v>
      </c>
      <c r="AB42" s="46">
        <v>0</v>
      </c>
      <c r="AC42" s="46">
        <v>1</v>
      </c>
      <c r="AD42" s="46">
        <v>4</v>
      </c>
      <c r="AE42" s="46">
        <v>1</v>
      </c>
      <c r="AF42" s="46">
        <v>1</v>
      </c>
      <c r="AG42" s="46">
        <v>1</v>
      </c>
      <c r="AH42" s="46">
        <v>0</v>
      </c>
      <c r="AI42" s="46">
        <v>0</v>
      </c>
      <c r="AJ42" s="46">
        <v>1</v>
      </c>
      <c r="AK42" s="46">
        <v>0</v>
      </c>
      <c r="AL42" s="46">
        <v>0</v>
      </c>
      <c r="AM42" s="46">
        <v>1</v>
      </c>
      <c r="AN42" s="46">
        <v>2</v>
      </c>
      <c r="AO42" s="46">
        <v>1</v>
      </c>
      <c r="AP42" s="46">
        <v>2</v>
      </c>
      <c r="AQ42" s="46">
        <v>2</v>
      </c>
      <c r="AR42" s="46">
        <v>2</v>
      </c>
      <c r="AS42" s="46">
        <v>2</v>
      </c>
      <c r="AT42" s="46">
        <v>3</v>
      </c>
      <c r="AU42" s="49">
        <v>3</v>
      </c>
      <c r="AV42" s="49">
        <v>6</v>
      </c>
      <c r="AW42" s="49">
        <v>1</v>
      </c>
      <c r="AX42" s="32">
        <v>4</v>
      </c>
      <c r="AY42" s="32">
        <v>198</v>
      </c>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row>
    <row r="43" spans="2:95" x14ac:dyDescent="0.2">
      <c r="B43" s="50" t="s">
        <v>8</v>
      </c>
      <c r="C43" s="46">
        <v>0</v>
      </c>
      <c r="D43" s="46">
        <v>0</v>
      </c>
      <c r="E43" s="46">
        <v>0</v>
      </c>
      <c r="F43" s="46">
        <v>0</v>
      </c>
      <c r="G43" s="46">
        <v>0</v>
      </c>
      <c r="H43" s="46">
        <v>0</v>
      </c>
      <c r="I43" s="46">
        <v>0</v>
      </c>
      <c r="J43" s="46">
        <v>0</v>
      </c>
      <c r="K43" s="46">
        <v>0</v>
      </c>
      <c r="L43" s="46">
        <v>0</v>
      </c>
      <c r="M43" s="46">
        <v>0</v>
      </c>
      <c r="N43" s="46">
        <v>2</v>
      </c>
      <c r="O43" s="46">
        <v>13</v>
      </c>
      <c r="P43" s="46">
        <v>44</v>
      </c>
      <c r="Q43" s="46">
        <v>60</v>
      </c>
      <c r="R43" s="46">
        <v>48</v>
      </c>
      <c r="S43" s="46">
        <v>36</v>
      </c>
      <c r="T43" s="46">
        <v>23</v>
      </c>
      <c r="U43" s="46">
        <v>17</v>
      </c>
      <c r="V43" s="46">
        <v>12</v>
      </c>
      <c r="W43" s="46">
        <v>12</v>
      </c>
      <c r="X43" s="46">
        <v>4</v>
      </c>
      <c r="Y43" s="46">
        <v>3</v>
      </c>
      <c r="Z43" s="46">
        <v>4</v>
      </c>
      <c r="AA43" s="46">
        <v>1</v>
      </c>
      <c r="AB43" s="46">
        <v>2</v>
      </c>
      <c r="AC43" s="46">
        <v>2</v>
      </c>
      <c r="AD43" s="46">
        <v>3</v>
      </c>
      <c r="AE43" s="46">
        <v>5</v>
      </c>
      <c r="AF43" s="46">
        <v>0</v>
      </c>
      <c r="AG43" s="46">
        <v>2</v>
      </c>
      <c r="AH43" s="46">
        <v>0</v>
      </c>
      <c r="AI43" s="46">
        <v>1</v>
      </c>
      <c r="AJ43" s="46">
        <v>1</v>
      </c>
      <c r="AK43" s="46">
        <v>1</v>
      </c>
      <c r="AL43" s="46">
        <v>1</v>
      </c>
      <c r="AM43" s="46">
        <v>0</v>
      </c>
      <c r="AN43" s="46">
        <v>0</v>
      </c>
      <c r="AO43" s="46">
        <v>2</v>
      </c>
      <c r="AP43" s="46">
        <v>2</v>
      </c>
      <c r="AQ43" s="46">
        <v>3</v>
      </c>
      <c r="AR43" s="46">
        <v>5</v>
      </c>
      <c r="AS43" s="46">
        <v>7</v>
      </c>
      <c r="AT43" s="46">
        <v>7</v>
      </c>
      <c r="AU43" s="49">
        <v>10</v>
      </c>
      <c r="AV43" s="49">
        <v>13</v>
      </c>
      <c r="AW43" s="49">
        <v>12</v>
      </c>
      <c r="AX43" s="32">
        <v>12</v>
      </c>
      <c r="AY43" s="32">
        <v>370</v>
      </c>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row>
    <row r="44" spans="2:95" x14ac:dyDescent="0.2">
      <c r="B44" s="50" t="s">
        <v>9</v>
      </c>
      <c r="C44" s="46">
        <v>0</v>
      </c>
      <c r="D44" s="46">
        <v>0</v>
      </c>
      <c r="E44" s="46">
        <v>0</v>
      </c>
      <c r="F44" s="46">
        <v>0</v>
      </c>
      <c r="G44" s="46">
        <v>0</v>
      </c>
      <c r="H44" s="46">
        <v>0</v>
      </c>
      <c r="I44" s="46">
        <v>0</v>
      </c>
      <c r="J44" s="46">
        <v>0</v>
      </c>
      <c r="K44" s="46">
        <v>0</v>
      </c>
      <c r="L44" s="46">
        <v>0</v>
      </c>
      <c r="M44" s="46">
        <v>0</v>
      </c>
      <c r="N44" s="46">
        <v>9</v>
      </c>
      <c r="O44" s="46">
        <v>28</v>
      </c>
      <c r="P44" s="46">
        <v>65</v>
      </c>
      <c r="Q44" s="46">
        <v>103</v>
      </c>
      <c r="R44" s="46">
        <v>91</v>
      </c>
      <c r="S44" s="46">
        <v>82</v>
      </c>
      <c r="T44" s="46">
        <v>46</v>
      </c>
      <c r="U44" s="46">
        <v>27</v>
      </c>
      <c r="V44" s="46">
        <v>24</v>
      </c>
      <c r="W44" s="46">
        <v>18</v>
      </c>
      <c r="X44" s="46">
        <v>14</v>
      </c>
      <c r="Y44" s="46">
        <v>11</v>
      </c>
      <c r="Z44" s="46">
        <v>10</v>
      </c>
      <c r="AA44" s="46">
        <v>6</v>
      </c>
      <c r="AB44" s="46">
        <v>10</v>
      </c>
      <c r="AC44" s="46">
        <v>6</v>
      </c>
      <c r="AD44" s="46">
        <v>3</v>
      </c>
      <c r="AE44" s="46">
        <v>2</v>
      </c>
      <c r="AF44" s="46">
        <v>2</v>
      </c>
      <c r="AG44" s="46">
        <v>2</v>
      </c>
      <c r="AH44" s="46">
        <v>2</v>
      </c>
      <c r="AI44" s="46">
        <v>0</v>
      </c>
      <c r="AJ44" s="46">
        <v>2</v>
      </c>
      <c r="AK44" s="46">
        <v>3</v>
      </c>
      <c r="AL44" s="46">
        <v>1</v>
      </c>
      <c r="AM44" s="46">
        <v>2</v>
      </c>
      <c r="AN44" s="46">
        <v>2</v>
      </c>
      <c r="AO44" s="46">
        <v>4</v>
      </c>
      <c r="AP44" s="46">
        <v>2</v>
      </c>
      <c r="AQ44" s="46">
        <v>3</v>
      </c>
      <c r="AR44" s="46">
        <v>7</v>
      </c>
      <c r="AS44" s="46">
        <v>13</v>
      </c>
      <c r="AT44" s="46">
        <v>12</v>
      </c>
      <c r="AU44" s="49">
        <v>20</v>
      </c>
      <c r="AV44" s="49">
        <v>24</v>
      </c>
      <c r="AW44" s="49">
        <v>17</v>
      </c>
      <c r="AX44" s="32">
        <v>24</v>
      </c>
      <c r="AY44" s="32">
        <v>697</v>
      </c>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row>
    <row r="45" spans="2:95" x14ac:dyDescent="0.2">
      <c r="B45" s="50" t="s">
        <v>10</v>
      </c>
      <c r="C45" s="46">
        <v>0</v>
      </c>
      <c r="D45" s="46">
        <v>0</v>
      </c>
      <c r="E45" s="46">
        <v>0</v>
      </c>
      <c r="F45" s="46">
        <v>0</v>
      </c>
      <c r="G45" s="46">
        <v>0</v>
      </c>
      <c r="H45" s="46">
        <v>1</v>
      </c>
      <c r="I45" s="46">
        <v>0</v>
      </c>
      <c r="J45" s="46">
        <v>0</v>
      </c>
      <c r="K45" s="46">
        <v>0</v>
      </c>
      <c r="L45" s="46">
        <v>0</v>
      </c>
      <c r="M45" s="46">
        <v>1</v>
      </c>
      <c r="N45" s="46">
        <v>8</v>
      </c>
      <c r="O45" s="46">
        <v>51</v>
      </c>
      <c r="P45" s="46">
        <v>127</v>
      </c>
      <c r="Q45" s="46">
        <v>188</v>
      </c>
      <c r="R45" s="46">
        <v>171</v>
      </c>
      <c r="S45" s="46">
        <v>152</v>
      </c>
      <c r="T45" s="46">
        <v>86</v>
      </c>
      <c r="U45" s="46">
        <v>58</v>
      </c>
      <c r="V45" s="46">
        <v>45</v>
      </c>
      <c r="W45" s="46">
        <v>30</v>
      </c>
      <c r="X45" s="46">
        <v>27</v>
      </c>
      <c r="Y45" s="46">
        <v>14</v>
      </c>
      <c r="Z45" s="46">
        <v>12</v>
      </c>
      <c r="AA45" s="46">
        <v>11</v>
      </c>
      <c r="AB45" s="46">
        <v>6</v>
      </c>
      <c r="AC45" s="46">
        <v>11</v>
      </c>
      <c r="AD45" s="46">
        <v>5</v>
      </c>
      <c r="AE45" s="46">
        <v>4</v>
      </c>
      <c r="AF45" s="46">
        <v>3</v>
      </c>
      <c r="AG45" s="46">
        <v>5</v>
      </c>
      <c r="AH45" s="46">
        <v>2</v>
      </c>
      <c r="AI45" s="46">
        <v>2</v>
      </c>
      <c r="AJ45" s="46">
        <v>4</v>
      </c>
      <c r="AK45" s="46">
        <v>2</v>
      </c>
      <c r="AL45" s="46">
        <v>2</v>
      </c>
      <c r="AM45" s="46">
        <v>1</v>
      </c>
      <c r="AN45" s="46">
        <v>3</v>
      </c>
      <c r="AO45" s="46">
        <v>6</v>
      </c>
      <c r="AP45" s="46">
        <v>4</v>
      </c>
      <c r="AQ45" s="46">
        <v>9</v>
      </c>
      <c r="AR45" s="46">
        <v>11</v>
      </c>
      <c r="AS45" s="46">
        <v>20</v>
      </c>
      <c r="AT45" s="46">
        <v>23</v>
      </c>
      <c r="AU45" s="49">
        <v>27</v>
      </c>
      <c r="AV45" s="49">
        <v>45</v>
      </c>
      <c r="AW45" s="49">
        <v>44</v>
      </c>
      <c r="AX45" s="32">
        <v>36</v>
      </c>
      <c r="AY45" s="32">
        <v>1257</v>
      </c>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row>
    <row r="46" spans="2:95" x14ac:dyDescent="0.2">
      <c r="B46" s="50" t="s">
        <v>11</v>
      </c>
      <c r="C46" s="46">
        <v>0</v>
      </c>
      <c r="D46" s="46">
        <v>0</v>
      </c>
      <c r="E46" s="46">
        <v>0</v>
      </c>
      <c r="F46" s="46">
        <v>0</v>
      </c>
      <c r="G46" s="46">
        <v>0</v>
      </c>
      <c r="H46" s="46">
        <v>0</v>
      </c>
      <c r="I46" s="46">
        <v>0</v>
      </c>
      <c r="J46" s="46">
        <v>0</v>
      </c>
      <c r="K46" s="46">
        <v>0</v>
      </c>
      <c r="L46" s="46">
        <v>0</v>
      </c>
      <c r="M46" s="46">
        <v>2</v>
      </c>
      <c r="N46" s="46">
        <v>12</v>
      </c>
      <c r="O46" s="46">
        <v>63</v>
      </c>
      <c r="P46" s="46">
        <v>192</v>
      </c>
      <c r="Q46" s="46">
        <v>292</v>
      </c>
      <c r="R46" s="46">
        <v>244</v>
      </c>
      <c r="S46" s="46">
        <v>177</v>
      </c>
      <c r="T46" s="46">
        <v>101</v>
      </c>
      <c r="U46" s="46">
        <v>104</v>
      </c>
      <c r="V46" s="46">
        <v>48</v>
      </c>
      <c r="W46" s="46">
        <v>48</v>
      </c>
      <c r="X46" s="46">
        <v>38</v>
      </c>
      <c r="Y46" s="46">
        <v>16</v>
      </c>
      <c r="Z46" s="46">
        <v>19</v>
      </c>
      <c r="AA46" s="46">
        <v>13</v>
      </c>
      <c r="AB46" s="46">
        <v>15</v>
      </c>
      <c r="AC46" s="46">
        <v>12</v>
      </c>
      <c r="AD46" s="46">
        <v>8</v>
      </c>
      <c r="AE46" s="46">
        <v>1</v>
      </c>
      <c r="AF46" s="46">
        <v>4</v>
      </c>
      <c r="AG46" s="46">
        <v>2</v>
      </c>
      <c r="AH46" s="46">
        <v>2</v>
      </c>
      <c r="AI46" s="46">
        <v>3</v>
      </c>
      <c r="AJ46" s="46">
        <v>2</v>
      </c>
      <c r="AK46" s="46">
        <v>3</v>
      </c>
      <c r="AL46" s="46">
        <v>4</v>
      </c>
      <c r="AM46" s="46">
        <v>4</v>
      </c>
      <c r="AN46" s="46">
        <v>3</v>
      </c>
      <c r="AO46" s="46">
        <v>8</v>
      </c>
      <c r="AP46" s="46">
        <v>7</v>
      </c>
      <c r="AQ46" s="46">
        <v>18</v>
      </c>
      <c r="AR46" s="46">
        <v>21</v>
      </c>
      <c r="AS46" s="46">
        <v>32</v>
      </c>
      <c r="AT46" s="46">
        <v>50</v>
      </c>
      <c r="AU46" s="49">
        <v>55</v>
      </c>
      <c r="AV46" s="49">
        <v>61</v>
      </c>
      <c r="AW46" s="49">
        <v>66</v>
      </c>
      <c r="AX46" s="32">
        <v>65</v>
      </c>
      <c r="AY46" s="32">
        <v>1815</v>
      </c>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row>
    <row r="47" spans="2:95" x14ac:dyDescent="0.2">
      <c r="B47" s="50" t="s">
        <v>12</v>
      </c>
      <c r="C47" s="46">
        <v>0</v>
      </c>
      <c r="D47" s="46">
        <v>0</v>
      </c>
      <c r="E47" s="46">
        <v>0</v>
      </c>
      <c r="F47" s="46">
        <v>0</v>
      </c>
      <c r="G47" s="46">
        <v>0</v>
      </c>
      <c r="H47" s="46">
        <v>0</v>
      </c>
      <c r="I47" s="46">
        <v>0</v>
      </c>
      <c r="J47" s="46">
        <v>0</v>
      </c>
      <c r="K47" s="46">
        <v>0</v>
      </c>
      <c r="L47" s="46">
        <v>0</v>
      </c>
      <c r="M47" s="46">
        <v>4</v>
      </c>
      <c r="N47" s="46">
        <v>17</v>
      </c>
      <c r="O47" s="46">
        <v>87</v>
      </c>
      <c r="P47" s="46">
        <v>257</v>
      </c>
      <c r="Q47" s="46">
        <v>358</v>
      </c>
      <c r="R47" s="46">
        <v>328</v>
      </c>
      <c r="S47" s="46">
        <v>235</v>
      </c>
      <c r="T47" s="46">
        <v>176</v>
      </c>
      <c r="U47" s="46">
        <v>124</v>
      </c>
      <c r="V47" s="46">
        <v>80</v>
      </c>
      <c r="W47" s="46">
        <v>48</v>
      </c>
      <c r="X47" s="46">
        <v>34</v>
      </c>
      <c r="Y47" s="46">
        <v>37</v>
      </c>
      <c r="Z47" s="46">
        <v>24</v>
      </c>
      <c r="AA47" s="46">
        <v>25</v>
      </c>
      <c r="AB47" s="46">
        <v>21</v>
      </c>
      <c r="AC47" s="46">
        <v>11</v>
      </c>
      <c r="AD47" s="46">
        <v>7</v>
      </c>
      <c r="AE47" s="46">
        <v>5</v>
      </c>
      <c r="AF47" s="46">
        <v>11</v>
      </c>
      <c r="AG47" s="46">
        <v>9</v>
      </c>
      <c r="AH47" s="46">
        <v>7</v>
      </c>
      <c r="AI47" s="46">
        <v>3</v>
      </c>
      <c r="AJ47" s="46">
        <v>3</v>
      </c>
      <c r="AK47" s="46">
        <v>4</v>
      </c>
      <c r="AL47" s="46">
        <v>3</v>
      </c>
      <c r="AM47" s="46">
        <v>2</v>
      </c>
      <c r="AN47" s="46">
        <v>8</v>
      </c>
      <c r="AO47" s="46">
        <v>11</v>
      </c>
      <c r="AP47" s="46">
        <v>14</v>
      </c>
      <c r="AQ47" s="46">
        <v>20</v>
      </c>
      <c r="AR47" s="46">
        <v>34</v>
      </c>
      <c r="AS47" s="46">
        <v>55</v>
      </c>
      <c r="AT47" s="46">
        <v>65</v>
      </c>
      <c r="AU47" s="49">
        <v>91</v>
      </c>
      <c r="AV47" s="49">
        <v>110</v>
      </c>
      <c r="AW47" s="49">
        <v>111</v>
      </c>
      <c r="AX47" s="32">
        <v>94</v>
      </c>
      <c r="AY47" s="32">
        <v>2533</v>
      </c>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row>
    <row r="48" spans="2:95" x14ac:dyDescent="0.2">
      <c r="B48" s="50" t="s">
        <v>13</v>
      </c>
      <c r="C48" s="46">
        <v>0</v>
      </c>
      <c r="D48" s="46">
        <v>0</v>
      </c>
      <c r="E48" s="46">
        <v>0</v>
      </c>
      <c r="F48" s="46">
        <v>0</v>
      </c>
      <c r="G48" s="46">
        <v>0</v>
      </c>
      <c r="H48" s="46">
        <v>0</v>
      </c>
      <c r="I48" s="46">
        <v>0</v>
      </c>
      <c r="J48" s="46">
        <v>0</v>
      </c>
      <c r="K48" s="46">
        <v>0</v>
      </c>
      <c r="L48" s="46">
        <v>1</v>
      </c>
      <c r="M48" s="46">
        <v>4</v>
      </c>
      <c r="N48" s="46">
        <v>26</v>
      </c>
      <c r="O48" s="46">
        <v>142</v>
      </c>
      <c r="P48" s="46">
        <v>412</v>
      </c>
      <c r="Q48" s="46">
        <v>570</v>
      </c>
      <c r="R48" s="46">
        <v>520</v>
      </c>
      <c r="S48" s="46">
        <v>370</v>
      </c>
      <c r="T48" s="46">
        <v>252</v>
      </c>
      <c r="U48" s="46">
        <v>217</v>
      </c>
      <c r="V48" s="46">
        <v>130</v>
      </c>
      <c r="W48" s="46">
        <v>110</v>
      </c>
      <c r="X48" s="46">
        <v>90</v>
      </c>
      <c r="Y48" s="46">
        <v>65</v>
      </c>
      <c r="Z48" s="46">
        <v>38</v>
      </c>
      <c r="AA48" s="46">
        <v>48</v>
      </c>
      <c r="AB48" s="46">
        <v>24</v>
      </c>
      <c r="AC48" s="46">
        <v>18</v>
      </c>
      <c r="AD48" s="46">
        <v>19</v>
      </c>
      <c r="AE48" s="46">
        <v>16</v>
      </c>
      <c r="AF48" s="46">
        <v>4</v>
      </c>
      <c r="AG48" s="46">
        <v>8</v>
      </c>
      <c r="AH48" s="46">
        <v>7</v>
      </c>
      <c r="AI48" s="46">
        <v>6</v>
      </c>
      <c r="AJ48" s="46">
        <v>4</v>
      </c>
      <c r="AK48" s="46">
        <v>4</v>
      </c>
      <c r="AL48" s="46">
        <v>8</v>
      </c>
      <c r="AM48" s="46">
        <v>4</v>
      </c>
      <c r="AN48" s="46">
        <v>8</v>
      </c>
      <c r="AO48" s="46">
        <v>21</v>
      </c>
      <c r="AP48" s="46">
        <v>34</v>
      </c>
      <c r="AQ48" s="46">
        <v>36</v>
      </c>
      <c r="AR48" s="46">
        <v>59</v>
      </c>
      <c r="AS48" s="46">
        <v>90</v>
      </c>
      <c r="AT48" s="46">
        <v>113</v>
      </c>
      <c r="AU48" s="49">
        <v>137</v>
      </c>
      <c r="AV48" s="49">
        <v>178</v>
      </c>
      <c r="AW48" s="49">
        <v>178</v>
      </c>
      <c r="AX48" s="32">
        <v>187</v>
      </c>
      <c r="AY48" s="32">
        <v>4158</v>
      </c>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row>
    <row r="49" spans="2:95" x14ac:dyDescent="0.2">
      <c r="B49" s="50" t="s">
        <v>14</v>
      </c>
      <c r="C49" s="46">
        <v>0</v>
      </c>
      <c r="D49" s="46">
        <v>0</v>
      </c>
      <c r="E49" s="46">
        <v>0</v>
      </c>
      <c r="F49" s="46">
        <v>0</v>
      </c>
      <c r="G49" s="46">
        <v>0</v>
      </c>
      <c r="H49" s="46">
        <v>0</v>
      </c>
      <c r="I49" s="46">
        <v>0</v>
      </c>
      <c r="J49" s="46">
        <v>0</v>
      </c>
      <c r="K49" s="46">
        <v>0</v>
      </c>
      <c r="L49" s="46">
        <v>1</v>
      </c>
      <c r="M49" s="46">
        <v>1</v>
      </c>
      <c r="N49" s="46">
        <v>30</v>
      </c>
      <c r="O49" s="46">
        <v>194</v>
      </c>
      <c r="P49" s="46">
        <v>529</v>
      </c>
      <c r="Q49" s="46">
        <v>791</v>
      </c>
      <c r="R49" s="46">
        <v>687</v>
      </c>
      <c r="S49" s="46">
        <v>509</v>
      </c>
      <c r="T49" s="46">
        <v>391</v>
      </c>
      <c r="U49" s="46">
        <v>287</v>
      </c>
      <c r="V49" s="46">
        <v>208</v>
      </c>
      <c r="W49" s="46">
        <v>150</v>
      </c>
      <c r="X49" s="46">
        <v>128</v>
      </c>
      <c r="Y49" s="46">
        <v>96</v>
      </c>
      <c r="Z49" s="46">
        <v>70</v>
      </c>
      <c r="AA49" s="46">
        <v>49</v>
      </c>
      <c r="AB49" s="46">
        <v>45</v>
      </c>
      <c r="AC49" s="46">
        <v>36</v>
      </c>
      <c r="AD49" s="46">
        <v>23</v>
      </c>
      <c r="AE49" s="46">
        <v>19</v>
      </c>
      <c r="AF49" s="46">
        <v>15</v>
      </c>
      <c r="AG49" s="46">
        <v>13</v>
      </c>
      <c r="AH49" s="46">
        <v>9</v>
      </c>
      <c r="AI49" s="46">
        <v>17</v>
      </c>
      <c r="AJ49" s="46">
        <v>11</v>
      </c>
      <c r="AK49" s="46">
        <v>7</v>
      </c>
      <c r="AL49" s="46">
        <v>9</v>
      </c>
      <c r="AM49" s="46">
        <v>11</v>
      </c>
      <c r="AN49" s="46">
        <v>16</v>
      </c>
      <c r="AO49" s="46">
        <v>15</v>
      </c>
      <c r="AP49" s="46">
        <v>40</v>
      </c>
      <c r="AQ49" s="46">
        <v>60</v>
      </c>
      <c r="AR49" s="46">
        <v>71</v>
      </c>
      <c r="AS49" s="46">
        <v>132</v>
      </c>
      <c r="AT49" s="46">
        <v>170</v>
      </c>
      <c r="AU49" s="49">
        <v>187</v>
      </c>
      <c r="AV49" s="49">
        <v>236</v>
      </c>
      <c r="AW49" s="49">
        <v>264</v>
      </c>
      <c r="AX49" s="32">
        <v>233</v>
      </c>
      <c r="AY49" s="32">
        <v>5760</v>
      </c>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row>
    <row r="50" spans="2:95" x14ac:dyDescent="0.2">
      <c r="B50" s="50" t="s">
        <v>15</v>
      </c>
      <c r="C50" s="46">
        <v>0</v>
      </c>
      <c r="D50" s="46">
        <v>0</v>
      </c>
      <c r="E50" s="46">
        <v>0</v>
      </c>
      <c r="F50" s="46">
        <v>0</v>
      </c>
      <c r="G50" s="46">
        <v>1</v>
      </c>
      <c r="H50" s="46">
        <v>0</v>
      </c>
      <c r="I50" s="46">
        <v>0</v>
      </c>
      <c r="J50" s="46">
        <v>0</v>
      </c>
      <c r="K50" s="46">
        <v>0</v>
      </c>
      <c r="L50" s="46">
        <v>1</v>
      </c>
      <c r="M50" s="46">
        <v>7</v>
      </c>
      <c r="N50" s="46">
        <v>41</v>
      </c>
      <c r="O50" s="46">
        <v>231</v>
      </c>
      <c r="P50" s="46">
        <v>644</v>
      </c>
      <c r="Q50" s="46">
        <v>970</v>
      </c>
      <c r="R50" s="46">
        <v>914</v>
      </c>
      <c r="S50" s="46">
        <v>708</v>
      </c>
      <c r="T50" s="46">
        <v>548</v>
      </c>
      <c r="U50" s="46">
        <v>393</v>
      </c>
      <c r="V50" s="46">
        <v>298</v>
      </c>
      <c r="W50" s="46">
        <v>222</v>
      </c>
      <c r="X50" s="46">
        <v>202</v>
      </c>
      <c r="Y50" s="46">
        <v>125</v>
      </c>
      <c r="Z50" s="46">
        <v>115</v>
      </c>
      <c r="AA50" s="46">
        <v>70</v>
      </c>
      <c r="AB50" s="46">
        <v>70</v>
      </c>
      <c r="AC50" s="46">
        <v>53</v>
      </c>
      <c r="AD50" s="46">
        <v>37</v>
      </c>
      <c r="AE50" s="46">
        <v>29</v>
      </c>
      <c r="AF50" s="46">
        <v>22</v>
      </c>
      <c r="AG50" s="46">
        <v>20</v>
      </c>
      <c r="AH50" s="46">
        <v>14</v>
      </c>
      <c r="AI50" s="46">
        <v>13</v>
      </c>
      <c r="AJ50" s="46">
        <v>12</v>
      </c>
      <c r="AK50" s="46">
        <v>12</v>
      </c>
      <c r="AL50" s="46">
        <v>5</v>
      </c>
      <c r="AM50" s="46">
        <v>11</v>
      </c>
      <c r="AN50" s="46">
        <v>20</v>
      </c>
      <c r="AO50" s="46">
        <v>24</v>
      </c>
      <c r="AP50" s="46">
        <v>48</v>
      </c>
      <c r="AQ50" s="46">
        <v>54</v>
      </c>
      <c r="AR50" s="46">
        <v>90</v>
      </c>
      <c r="AS50" s="46">
        <v>137</v>
      </c>
      <c r="AT50" s="46">
        <v>195</v>
      </c>
      <c r="AU50" s="49">
        <v>283</v>
      </c>
      <c r="AV50" s="49">
        <v>286</v>
      </c>
      <c r="AW50" s="49">
        <v>313</v>
      </c>
      <c r="AX50" s="32">
        <v>294</v>
      </c>
      <c r="AY50" s="32">
        <v>7532</v>
      </c>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row>
    <row r="51" spans="2:95" x14ac:dyDescent="0.2">
      <c r="B51" s="50" t="s">
        <v>16</v>
      </c>
      <c r="C51" s="46">
        <v>0</v>
      </c>
      <c r="D51" s="46">
        <v>0</v>
      </c>
      <c r="E51" s="46">
        <v>0</v>
      </c>
      <c r="F51" s="46">
        <v>0</v>
      </c>
      <c r="G51" s="46">
        <v>0</v>
      </c>
      <c r="H51" s="46">
        <v>0</v>
      </c>
      <c r="I51" s="46">
        <v>0</v>
      </c>
      <c r="J51" s="46">
        <v>0</v>
      </c>
      <c r="K51" s="46">
        <v>0</v>
      </c>
      <c r="L51" s="46">
        <v>0</v>
      </c>
      <c r="M51" s="46">
        <v>7</v>
      </c>
      <c r="N51" s="46">
        <v>45</v>
      </c>
      <c r="O51" s="46">
        <v>186</v>
      </c>
      <c r="P51" s="46">
        <v>524</v>
      </c>
      <c r="Q51" s="46">
        <v>903</v>
      </c>
      <c r="R51" s="46">
        <v>903</v>
      </c>
      <c r="S51" s="46">
        <v>779</v>
      </c>
      <c r="T51" s="46">
        <v>538</v>
      </c>
      <c r="U51" s="46">
        <v>400</v>
      </c>
      <c r="V51" s="46">
        <v>300</v>
      </c>
      <c r="W51" s="46">
        <v>260</v>
      </c>
      <c r="X51" s="46">
        <v>182</v>
      </c>
      <c r="Y51" s="46">
        <v>122</v>
      </c>
      <c r="Z51" s="46">
        <v>102</v>
      </c>
      <c r="AA51" s="46">
        <v>71</v>
      </c>
      <c r="AB51" s="46">
        <v>63</v>
      </c>
      <c r="AC51" s="46">
        <v>43</v>
      </c>
      <c r="AD51" s="46">
        <v>29</v>
      </c>
      <c r="AE51" s="46">
        <v>24</v>
      </c>
      <c r="AF51" s="46">
        <v>21</v>
      </c>
      <c r="AG51" s="46">
        <v>11</v>
      </c>
      <c r="AH51" s="46">
        <v>10</v>
      </c>
      <c r="AI51" s="46">
        <v>16</v>
      </c>
      <c r="AJ51" s="46">
        <v>6</v>
      </c>
      <c r="AK51" s="46">
        <v>12</v>
      </c>
      <c r="AL51" s="46">
        <v>8</v>
      </c>
      <c r="AM51" s="46">
        <v>4</v>
      </c>
      <c r="AN51" s="46">
        <v>27</v>
      </c>
      <c r="AO51" s="46">
        <v>22</v>
      </c>
      <c r="AP51" s="46">
        <v>41</v>
      </c>
      <c r="AQ51" s="46">
        <v>46</v>
      </c>
      <c r="AR51" s="46">
        <v>86</v>
      </c>
      <c r="AS51" s="46">
        <v>147</v>
      </c>
      <c r="AT51" s="46">
        <v>171</v>
      </c>
      <c r="AU51" s="49">
        <v>225</v>
      </c>
      <c r="AV51" s="49">
        <v>271</v>
      </c>
      <c r="AW51" s="49">
        <v>324</v>
      </c>
      <c r="AX51" s="32">
        <v>300</v>
      </c>
      <c r="AY51" s="32">
        <v>7229</v>
      </c>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row>
    <row r="52" spans="2:95" x14ac:dyDescent="0.2">
      <c r="B52" s="50" t="s">
        <v>17</v>
      </c>
      <c r="C52" s="46">
        <v>0</v>
      </c>
      <c r="D52" s="46">
        <v>0</v>
      </c>
      <c r="E52" s="46">
        <v>0</v>
      </c>
      <c r="F52" s="46">
        <v>0</v>
      </c>
      <c r="G52" s="46">
        <v>0</v>
      </c>
      <c r="H52" s="46">
        <v>0</v>
      </c>
      <c r="I52" s="46">
        <v>0</v>
      </c>
      <c r="J52" s="46">
        <v>0</v>
      </c>
      <c r="K52" s="46">
        <v>0</v>
      </c>
      <c r="L52" s="46">
        <v>0</v>
      </c>
      <c r="M52" s="46">
        <v>5</v>
      </c>
      <c r="N52" s="46">
        <v>32</v>
      </c>
      <c r="O52" s="46">
        <v>146</v>
      </c>
      <c r="P52" s="46">
        <v>392</v>
      </c>
      <c r="Q52" s="46">
        <v>643</v>
      </c>
      <c r="R52" s="46">
        <v>722</v>
      </c>
      <c r="S52" s="46">
        <v>652</v>
      </c>
      <c r="T52" s="46">
        <v>515</v>
      </c>
      <c r="U52" s="46">
        <v>380</v>
      </c>
      <c r="V52" s="46">
        <v>273</v>
      </c>
      <c r="W52" s="46">
        <v>196</v>
      </c>
      <c r="X52" s="46">
        <v>173</v>
      </c>
      <c r="Y52" s="46">
        <v>124</v>
      </c>
      <c r="Z52" s="46">
        <v>89</v>
      </c>
      <c r="AA52" s="46">
        <v>59</v>
      </c>
      <c r="AB52" s="46">
        <v>63</v>
      </c>
      <c r="AC52" s="46">
        <v>35</v>
      </c>
      <c r="AD52" s="46">
        <v>34</v>
      </c>
      <c r="AE52" s="46">
        <v>18</v>
      </c>
      <c r="AF52" s="46">
        <v>18</v>
      </c>
      <c r="AG52" s="46">
        <v>18</v>
      </c>
      <c r="AH52" s="46">
        <v>11</v>
      </c>
      <c r="AI52" s="46">
        <v>5</v>
      </c>
      <c r="AJ52" s="46">
        <v>7</v>
      </c>
      <c r="AK52" s="46">
        <v>10</v>
      </c>
      <c r="AL52" s="46">
        <v>8</v>
      </c>
      <c r="AM52" s="46">
        <v>7</v>
      </c>
      <c r="AN52" s="46">
        <v>10</v>
      </c>
      <c r="AO52" s="46">
        <v>28</v>
      </c>
      <c r="AP52" s="46">
        <v>34</v>
      </c>
      <c r="AQ52" s="46">
        <v>38</v>
      </c>
      <c r="AR52" s="46">
        <v>58</v>
      </c>
      <c r="AS52" s="46">
        <v>88</v>
      </c>
      <c r="AT52" s="46">
        <v>153</v>
      </c>
      <c r="AU52" s="49">
        <v>176</v>
      </c>
      <c r="AV52" s="49">
        <v>209</v>
      </c>
      <c r="AW52" s="49">
        <v>243</v>
      </c>
      <c r="AX52" s="32">
        <v>239</v>
      </c>
      <c r="AY52" s="32">
        <v>5911</v>
      </c>
      <c r="AZ52" s="32"/>
      <c r="BA52" s="32"/>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2"/>
      <c r="CI52" s="32"/>
      <c r="CJ52" s="32"/>
      <c r="CK52" s="32"/>
      <c r="CL52" s="32"/>
      <c r="CM52" s="32"/>
      <c r="CN52" s="32"/>
      <c r="CO52" s="32"/>
      <c r="CP52" s="32"/>
      <c r="CQ52" s="32"/>
    </row>
    <row r="53" spans="2:95" ht="24" customHeight="1" x14ac:dyDescent="0.2">
      <c r="B53" s="1" t="s">
        <v>53</v>
      </c>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9"/>
      <c r="AV53" s="49"/>
      <c r="AW53" s="49"/>
      <c r="AX53" s="32"/>
      <c r="AY53" s="32"/>
      <c r="AZ53" s="32"/>
      <c r="BA53" s="32"/>
      <c r="BB53" s="32"/>
      <c r="BC53" s="32"/>
      <c r="BD53" s="32"/>
      <c r="BE53" s="32"/>
      <c r="BF53" s="32"/>
      <c r="BG53" s="32"/>
      <c r="BH53" s="32"/>
      <c r="BI53" s="32"/>
      <c r="BJ53" s="32"/>
      <c r="BK53" s="32"/>
      <c r="BL53" s="32"/>
      <c r="BM53" s="32"/>
      <c r="BN53" s="32"/>
      <c r="BO53" s="32"/>
      <c r="BP53" s="32"/>
      <c r="BQ53" s="32"/>
      <c r="BR53" s="32"/>
      <c r="BS53" s="32"/>
      <c r="BT53" s="32"/>
      <c r="BU53" s="32"/>
      <c r="BV53" s="32"/>
      <c r="BW53" s="32"/>
      <c r="BX53" s="32"/>
      <c r="BY53" s="32"/>
      <c r="BZ53" s="32"/>
      <c r="CA53" s="32"/>
      <c r="CB53" s="32"/>
      <c r="CC53" s="32"/>
      <c r="CD53" s="32"/>
      <c r="CE53" s="32"/>
      <c r="CF53" s="32"/>
      <c r="CG53" s="32"/>
      <c r="CH53" s="32"/>
      <c r="CI53" s="32"/>
      <c r="CJ53" s="32"/>
      <c r="CK53" s="32"/>
      <c r="CL53" s="32"/>
      <c r="CM53" s="32"/>
      <c r="CN53" s="32"/>
      <c r="CO53" s="32"/>
      <c r="CP53" s="32"/>
      <c r="CQ53" s="32"/>
    </row>
    <row r="54" spans="2:95" x14ac:dyDescent="0.2">
      <c r="B54" s="1" t="s">
        <v>49</v>
      </c>
      <c r="C54" s="46"/>
      <c r="D54" s="46"/>
      <c r="E54" s="46"/>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9"/>
      <c r="AV54" s="49"/>
      <c r="AW54" s="49"/>
      <c r="AX54" s="32"/>
      <c r="AY54" s="32"/>
      <c r="AZ54" s="32"/>
      <c r="BA54" s="32"/>
      <c r="BB54" s="32"/>
      <c r="BC54" s="32"/>
      <c r="BD54" s="32"/>
      <c r="BE54" s="32"/>
      <c r="BF54" s="32"/>
      <c r="BG54" s="32"/>
      <c r="BH54" s="32"/>
      <c r="BI54" s="32"/>
      <c r="BJ54" s="32"/>
      <c r="BK54" s="32"/>
      <c r="BL54" s="32"/>
      <c r="BM54" s="32"/>
      <c r="BN54" s="32"/>
      <c r="BO54" s="32"/>
      <c r="BP54" s="32"/>
      <c r="BQ54" s="32"/>
      <c r="BR54" s="32"/>
      <c r="BS54" s="32"/>
      <c r="BT54" s="32"/>
      <c r="BU54" s="32"/>
      <c r="BV54" s="32"/>
      <c r="BW54" s="32"/>
      <c r="BX54" s="32"/>
      <c r="BY54" s="32"/>
      <c r="BZ54" s="32"/>
      <c r="CA54" s="32"/>
      <c r="CB54" s="32"/>
      <c r="CC54" s="32"/>
      <c r="CD54" s="32"/>
      <c r="CE54" s="32"/>
      <c r="CF54" s="32"/>
      <c r="CG54" s="32"/>
      <c r="CH54" s="32"/>
      <c r="CI54" s="32"/>
      <c r="CJ54" s="32"/>
      <c r="CK54" s="32"/>
      <c r="CL54" s="32"/>
      <c r="CM54" s="32"/>
      <c r="CN54" s="32"/>
      <c r="CO54" s="32"/>
      <c r="CP54" s="32"/>
      <c r="CQ54" s="32"/>
    </row>
    <row r="55" spans="2:95" x14ac:dyDescent="0.2">
      <c r="B55" s="2" t="s">
        <v>50</v>
      </c>
      <c r="C55" s="46">
        <v>0</v>
      </c>
      <c r="D55" s="46">
        <v>0</v>
      </c>
      <c r="E55" s="46">
        <v>0</v>
      </c>
      <c r="F55" s="46">
        <v>0</v>
      </c>
      <c r="G55" s="46">
        <v>0</v>
      </c>
      <c r="H55" s="46">
        <v>0</v>
      </c>
      <c r="I55" s="46">
        <v>0</v>
      </c>
      <c r="J55" s="46">
        <v>0</v>
      </c>
      <c r="K55" s="46">
        <v>0</v>
      </c>
      <c r="L55" s="46">
        <v>0</v>
      </c>
      <c r="M55" s="46">
        <v>0</v>
      </c>
      <c r="N55" s="46">
        <v>0</v>
      </c>
      <c r="O55" s="46">
        <v>0</v>
      </c>
      <c r="P55" s="46">
        <v>0</v>
      </c>
      <c r="Q55" s="46">
        <v>0</v>
      </c>
      <c r="R55" s="46">
        <v>0</v>
      </c>
      <c r="S55" s="46">
        <v>0</v>
      </c>
      <c r="T55" s="46">
        <v>0</v>
      </c>
      <c r="U55" s="46">
        <v>0</v>
      </c>
      <c r="V55" s="46">
        <v>0</v>
      </c>
      <c r="W55" s="46">
        <v>0</v>
      </c>
      <c r="X55" s="46">
        <v>0</v>
      </c>
      <c r="Y55" s="46">
        <v>0</v>
      </c>
      <c r="Z55" s="46">
        <v>0</v>
      </c>
      <c r="AA55" s="46">
        <v>0</v>
      </c>
      <c r="AB55" s="46">
        <v>0</v>
      </c>
      <c r="AC55" s="46">
        <v>0</v>
      </c>
      <c r="AD55" s="46">
        <v>0</v>
      </c>
      <c r="AE55" s="46">
        <v>0</v>
      </c>
      <c r="AF55" s="46">
        <v>0</v>
      </c>
      <c r="AG55" s="46">
        <v>0</v>
      </c>
      <c r="AH55" s="46">
        <v>0</v>
      </c>
      <c r="AI55" s="46">
        <v>0</v>
      </c>
      <c r="AJ55" s="46">
        <v>0</v>
      </c>
      <c r="AK55" s="46">
        <v>0</v>
      </c>
      <c r="AL55" s="46">
        <v>0</v>
      </c>
      <c r="AM55" s="46">
        <v>0</v>
      </c>
      <c r="AN55" s="46">
        <v>0</v>
      </c>
      <c r="AO55" s="46">
        <v>0</v>
      </c>
      <c r="AP55" s="46">
        <v>0</v>
      </c>
      <c r="AQ55" s="46">
        <v>0</v>
      </c>
      <c r="AR55" s="46">
        <v>0</v>
      </c>
      <c r="AS55" s="46">
        <v>0</v>
      </c>
      <c r="AT55" s="46">
        <v>0</v>
      </c>
      <c r="AU55" s="49">
        <v>0</v>
      </c>
      <c r="AV55" s="49">
        <v>0</v>
      </c>
      <c r="AW55" s="49">
        <v>0</v>
      </c>
      <c r="AX55" s="32">
        <v>0</v>
      </c>
      <c r="AY55" s="32">
        <v>0</v>
      </c>
      <c r="AZ55" s="32"/>
      <c r="BA55" s="32"/>
      <c r="BB55" s="32"/>
      <c r="BC55" s="32"/>
      <c r="BD55" s="32"/>
      <c r="BE55" s="32"/>
      <c r="BF55" s="32"/>
      <c r="BG55" s="32"/>
      <c r="BH55" s="32"/>
      <c r="BI55" s="32"/>
      <c r="BJ55" s="32"/>
      <c r="BK55" s="32"/>
      <c r="BL55" s="32"/>
      <c r="BM55" s="32"/>
      <c r="BN55" s="32"/>
      <c r="BO55" s="32"/>
      <c r="BP55" s="32"/>
      <c r="BQ55" s="32"/>
      <c r="BR55" s="32"/>
      <c r="BS55" s="32"/>
      <c r="BT55" s="32"/>
      <c r="BU55" s="32"/>
      <c r="BV55" s="32"/>
      <c r="BW55" s="32"/>
      <c r="BX55" s="32"/>
      <c r="BY55" s="32"/>
      <c r="BZ55" s="32"/>
      <c r="CA55" s="32"/>
      <c r="CB55" s="32"/>
      <c r="CC55" s="32"/>
      <c r="CD55" s="32"/>
      <c r="CE55" s="32"/>
      <c r="CF55" s="32"/>
      <c r="CG55" s="32"/>
      <c r="CH55" s="32"/>
      <c r="CI55" s="32"/>
      <c r="CJ55" s="32"/>
      <c r="CK55" s="32"/>
      <c r="CL55" s="32"/>
      <c r="CM55" s="32"/>
      <c r="CN55" s="32"/>
      <c r="CO55" s="32"/>
      <c r="CP55" s="32"/>
      <c r="CQ55" s="32"/>
    </row>
    <row r="56" spans="2:95" x14ac:dyDescent="0.2">
      <c r="B56" s="3" t="s">
        <v>51</v>
      </c>
      <c r="C56" s="46">
        <v>0</v>
      </c>
      <c r="D56" s="46">
        <v>0</v>
      </c>
      <c r="E56" s="46">
        <v>0</v>
      </c>
      <c r="F56" s="46">
        <v>0</v>
      </c>
      <c r="G56" s="46">
        <v>0</v>
      </c>
      <c r="H56" s="46">
        <v>0</v>
      </c>
      <c r="I56" s="46">
        <v>0</v>
      </c>
      <c r="J56" s="46">
        <v>0</v>
      </c>
      <c r="K56" s="46">
        <v>0</v>
      </c>
      <c r="L56" s="46">
        <v>0</v>
      </c>
      <c r="M56" s="46">
        <v>0</v>
      </c>
      <c r="N56" s="46">
        <v>0</v>
      </c>
      <c r="O56" s="46">
        <v>0</v>
      </c>
      <c r="P56" s="46">
        <v>0</v>
      </c>
      <c r="Q56" s="46">
        <v>0</v>
      </c>
      <c r="R56" s="46">
        <v>0</v>
      </c>
      <c r="S56" s="46">
        <v>0</v>
      </c>
      <c r="T56" s="46">
        <v>0</v>
      </c>
      <c r="U56" s="46">
        <v>0</v>
      </c>
      <c r="V56" s="46">
        <v>0</v>
      </c>
      <c r="W56" s="46">
        <v>0</v>
      </c>
      <c r="X56" s="46">
        <v>0</v>
      </c>
      <c r="Y56" s="46">
        <v>0</v>
      </c>
      <c r="Z56" s="46">
        <v>0</v>
      </c>
      <c r="AA56" s="46">
        <v>0</v>
      </c>
      <c r="AB56" s="46">
        <v>0</v>
      </c>
      <c r="AC56" s="46">
        <v>0</v>
      </c>
      <c r="AD56" s="46">
        <v>0</v>
      </c>
      <c r="AE56" s="46">
        <v>0</v>
      </c>
      <c r="AF56" s="46">
        <v>0</v>
      </c>
      <c r="AG56" s="46">
        <v>0</v>
      </c>
      <c r="AH56" s="46">
        <v>0</v>
      </c>
      <c r="AI56" s="46">
        <v>0</v>
      </c>
      <c r="AJ56" s="46">
        <v>0</v>
      </c>
      <c r="AK56" s="46">
        <v>0</v>
      </c>
      <c r="AL56" s="46">
        <v>0</v>
      </c>
      <c r="AM56" s="46">
        <v>0</v>
      </c>
      <c r="AN56" s="46">
        <v>0</v>
      </c>
      <c r="AO56" s="46">
        <v>0</v>
      </c>
      <c r="AP56" s="46">
        <v>0</v>
      </c>
      <c r="AQ56" s="46">
        <v>0</v>
      </c>
      <c r="AR56" s="46">
        <v>0</v>
      </c>
      <c r="AS56" s="46">
        <v>0</v>
      </c>
      <c r="AT56" s="46">
        <v>0</v>
      </c>
      <c r="AU56" s="49">
        <v>0</v>
      </c>
      <c r="AV56" s="49">
        <v>0</v>
      </c>
      <c r="AW56" s="49">
        <v>0</v>
      </c>
      <c r="AX56" s="32">
        <v>0</v>
      </c>
      <c r="AY56" s="32">
        <v>0</v>
      </c>
      <c r="AZ56" s="32"/>
      <c r="BA56" s="32"/>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32"/>
      <c r="CA56" s="32"/>
      <c r="CB56" s="32"/>
      <c r="CC56" s="32"/>
      <c r="CD56" s="32"/>
      <c r="CE56" s="32"/>
      <c r="CF56" s="32"/>
      <c r="CG56" s="32"/>
      <c r="CH56" s="32"/>
      <c r="CI56" s="32"/>
      <c r="CJ56" s="32"/>
      <c r="CK56" s="32"/>
      <c r="CL56" s="32"/>
      <c r="CM56" s="32"/>
      <c r="CN56" s="32"/>
      <c r="CO56" s="32"/>
      <c r="CP56" s="32"/>
      <c r="CQ56" s="32"/>
    </row>
    <row r="57" spans="2:95" x14ac:dyDescent="0.2">
      <c r="B57" s="4" t="s">
        <v>0</v>
      </c>
      <c r="C57" s="46">
        <v>0</v>
      </c>
      <c r="D57" s="46">
        <v>0</v>
      </c>
      <c r="E57" s="46">
        <v>0</v>
      </c>
      <c r="F57" s="46">
        <v>0</v>
      </c>
      <c r="G57" s="46">
        <v>0</v>
      </c>
      <c r="H57" s="46">
        <v>0</v>
      </c>
      <c r="I57" s="46">
        <v>0</v>
      </c>
      <c r="J57" s="46">
        <v>0</v>
      </c>
      <c r="K57" s="46">
        <v>0</v>
      </c>
      <c r="L57" s="46">
        <v>0</v>
      </c>
      <c r="M57" s="46">
        <v>0</v>
      </c>
      <c r="N57" s="46">
        <v>0</v>
      </c>
      <c r="O57" s="46">
        <v>0</v>
      </c>
      <c r="P57" s="46">
        <v>1</v>
      </c>
      <c r="Q57" s="46">
        <v>0</v>
      </c>
      <c r="R57" s="46">
        <v>0</v>
      </c>
      <c r="S57" s="46">
        <v>0</v>
      </c>
      <c r="T57" s="46">
        <v>0</v>
      </c>
      <c r="U57" s="46">
        <v>0</v>
      </c>
      <c r="V57" s="46">
        <v>0</v>
      </c>
      <c r="W57" s="46">
        <v>0</v>
      </c>
      <c r="X57" s="46">
        <v>0</v>
      </c>
      <c r="Y57" s="46">
        <v>0</v>
      </c>
      <c r="Z57" s="46">
        <v>0</v>
      </c>
      <c r="AA57" s="46">
        <v>0</v>
      </c>
      <c r="AB57" s="46">
        <v>0</v>
      </c>
      <c r="AC57" s="46">
        <v>0</v>
      </c>
      <c r="AD57" s="46">
        <v>0</v>
      </c>
      <c r="AE57" s="46">
        <v>0</v>
      </c>
      <c r="AF57" s="46">
        <v>0</v>
      </c>
      <c r="AG57" s="46">
        <v>0</v>
      </c>
      <c r="AH57" s="46">
        <v>0</v>
      </c>
      <c r="AI57" s="46">
        <v>0</v>
      </c>
      <c r="AJ57" s="46">
        <v>0</v>
      </c>
      <c r="AK57" s="46">
        <v>0</v>
      </c>
      <c r="AL57" s="46">
        <v>0</v>
      </c>
      <c r="AM57" s="46">
        <v>0</v>
      </c>
      <c r="AN57" s="46">
        <v>0</v>
      </c>
      <c r="AO57" s="46">
        <v>0</v>
      </c>
      <c r="AP57" s="46">
        <v>0</v>
      </c>
      <c r="AQ57" s="46">
        <v>0</v>
      </c>
      <c r="AR57" s="46">
        <v>0</v>
      </c>
      <c r="AS57" s="46">
        <v>0</v>
      </c>
      <c r="AT57" s="46">
        <v>0</v>
      </c>
      <c r="AU57" s="49">
        <v>0</v>
      </c>
      <c r="AV57" s="49">
        <v>0</v>
      </c>
      <c r="AW57" s="49">
        <v>0</v>
      </c>
      <c r="AX57" s="32">
        <v>0</v>
      </c>
      <c r="AY57" s="32">
        <v>1</v>
      </c>
      <c r="AZ57" s="32"/>
      <c r="BA57" s="32"/>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32"/>
      <c r="CA57" s="32"/>
      <c r="CB57" s="32"/>
      <c r="CC57" s="32"/>
      <c r="CD57" s="32"/>
      <c r="CE57" s="32"/>
      <c r="CF57" s="32"/>
      <c r="CG57" s="32"/>
      <c r="CH57" s="32"/>
      <c r="CI57" s="32"/>
      <c r="CJ57" s="32"/>
      <c r="CK57" s="32"/>
      <c r="CL57" s="32"/>
      <c r="CM57" s="32"/>
      <c r="CN57" s="32"/>
      <c r="CO57" s="32"/>
      <c r="CP57" s="32"/>
      <c r="CQ57" s="32"/>
    </row>
    <row r="58" spans="2:95" x14ac:dyDescent="0.2">
      <c r="B58" s="2" t="s">
        <v>1</v>
      </c>
      <c r="C58" s="46">
        <v>0</v>
      </c>
      <c r="D58" s="46">
        <v>0</v>
      </c>
      <c r="E58" s="46">
        <v>0</v>
      </c>
      <c r="F58" s="46">
        <v>0</v>
      </c>
      <c r="G58" s="46">
        <v>0</v>
      </c>
      <c r="H58" s="46">
        <v>0</v>
      </c>
      <c r="I58" s="46">
        <v>0</v>
      </c>
      <c r="J58" s="46">
        <v>0</v>
      </c>
      <c r="K58" s="46">
        <v>0</v>
      </c>
      <c r="L58" s="46">
        <v>0</v>
      </c>
      <c r="M58" s="46">
        <v>0</v>
      </c>
      <c r="N58" s="46">
        <v>0</v>
      </c>
      <c r="O58" s="46">
        <v>0</v>
      </c>
      <c r="P58" s="46">
        <v>0</v>
      </c>
      <c r="Q58" s="46">
        <v>1</v>
      </c>
      <c r="R58" s="46">
        <v>0</v>
      </c>
      <c r="S58" s="46">
        <v>0</v>
      </c>
      <c r="T58" s="46">
        <v>0</v>
      </c>
      <c r="U58" s="46">
        <v>0</v>
      </c>
      <c r="V58" s="46">
        <v>0</v>
      </c>
      <c r="W58" s="46">
        <v>0</v>
      </c>
      <c r="X58" s="46">
        <v>0</v>
      </c>
      <c r="Y58" s="46">
        <v>0</v>
      </c>
      <c r="Z58" s="46">
        <v>0</v>
      </c>
      <c r="AA58" s="46">
        <v>0</v>
      </c>
      <c r="AB58" s="46">
        <v>0</v>
      </c>
      <c r="AC58" s="46">
        <v>0</v>
      </c>
      <c r="AD58" s="46">
        <v>0</v>
      </c>
      <c r="AE58" s="46">
        <v>0</v>
      </c>
      <c r="AF58" s="46">
        <v>0</v>
      </c>
      <c r="AG58" s="46">
        <v>0</v>
      </c>
      <c r="AH58" s="46">
        <v>0</v>
      </c>
      <c r="AI58" s="46">
        <v>0</v>
      </c>
      <c r="AJ58" s="46">
        <v>0</v>
      </c>
      <c r="AK58" s="46">
        <v>0</v>
      </c>
      <c r="AL58" s="46">
        <v>0</v>
      </c>
      <c r="AM58" s="46">
        <v>0</v>
      </c>
      <c r="AN58" s="46">
        <v>0</v>
      </c>
      <c r="AO58" s="46">
        <v>0</v>
      </c>
      <c r="AP58" s="46">
        <v>0</v>
      </c>
      <c r="AQ58" s="46">
        <v>0</v>
      </c>
      <c r="AR58" s="46">
        <v>0</v>
      </c>
      <c r="AS58" s="46">
        <v>0</v>
      </c>
      <c r="AT58" s="46">
        <v>0</v>
      </c>
      <c r="AU58" s="49">
        <v>0</v>
      </c>
      <c r="AV58" s="49">
        <v>0</v>
      </c>
      <c r="AW58" s="49">
        <v>0</v>
      </c>
      <c r="AX58" s="32">
        <v>0</v>
      </c>
      <c r="AY58" s="32">
        <v>1</v>
      </c>
      <c r="AZ58" s="32"/>
      <c r="BA58" s="32"/>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c r="CD58" s="32"/>
      <c r="CE58" s="32"/>
      <c r="CF58" s="32"/>
      <c r="CG58" s="32"/>
      <c r="CH58" s="32"/>
      <c r="CI58" s="32"/>
      <c r="CJ58" s="32"/>
      <c r="CK58" s="32"/>
      <c r="CL58" s="32"/>
      <c r="CM58" s="32"/>
      <c r="CN58" s="32"/>
      <c r="CO58" s="32"/>
      <c r="CP58" s="32"/>
      <c r="CQ58" s="32"/>
    </row>
    <row r="59" spans="2:95" x14ac:dyDescent="0.2">
      <c r="B59" s="2" t="s">
        <v>2</v>
      </c>
      <c r="C59" s="46">
        <v>0</v>
      </c>
      <c r="D59" s="46">
        <v>0</v>
      </c>
      <c r="E59" s="46">
        <v>0</v>
      </c>
      <c r="F59" s="46">
        <v>0</v>
      </c>
      <c r="G59" s="46">
        <v>0</v>
      </c>
      <c r="H59" s="46">
        <v>0</v>
      </c>
      <c r="I59" s="46">
        <v>0</v>
      </c>
      <c r="J59" s="46">
        <v>0</v>
      </c>
      <c r="K59" s="46">
        <v>0</v>
      </c>
      <c r="L59" s="46">
        <v>0</v>
      </c>
      <c r="M59" s="46">
        <v>0</v>
      </c>
      <c r="N59" s="46">
        <v>0</v>
      </c>
      <c r="O59" s="46">
        <v>1</v>
      </c>
      <c r="P59" s="46">
        <v>2</v>
      </c>
      <c r="Q59" s="46">
        <v>0</v>
      </c>
      <c r="R59" s="46">
        <v>0</v>
      </c>
      <c r="S59" s="46">
        <v>0</v>
      </c>
      <c r="T59" s="46">
        <v>0</v>
      </c>
      <c r="U59" s="46">
        <v>0</v>
      </c>
      <c r="V59" s="46">
        <v>1</v>
      </c>
      <c r="W59" s="46">
        <v>0</v>
      </c>
      <c r="X59" s="46">
        <v>0</v>
      </c>
      <c r="Y59" s="46">
        <v>0</v>
      </c>
      <c r="Z59" s="46">
        <v>0</v>
      </c>
      <c r="AA59" s="46">
        <v>0</v>
      </c>
      <c r="AB59" s="46">
        <v>0</v>
      </c>
      <c r="AC59" s="46">
        <v>0</v>
      </c>
      <c r="AD59" s="46">
        <v>0</v>
      </c>
      <c r="AE59" s="46">
        <v>0</v>
      </c>
      <c r="AF59" s="46">
        <v>0</v>
      </c>
      <c r="AG59" s="46">
        <v>0</v>
      </c>
      <c r="AH59" s="46">
        <v>0</v>
      </c>
      <c r="AI59" s="46">
        <v>0</v>
      </c>
      <c r="AJ59" s="46">
        <v>0</v>
      </c>
      <c r="AK59" s="46">
        <v>0</v>
      </c>
      <c r="AL59" s="46">
        <v>0</v>
      </c>
      <c r="AM59" s="46">
        <v>0</v>
      </c>
      <c r="AN59" s="46">
        <v>0</v>
      </c>
      <c r="AO59" s="46">
        <v>0</v>
      </c>
      <c r="AP59" s="46">
        <v>0</v>
      </c>
      <c r="AQ59" s="46">
        <v>0</v>
      </c>
      <c r="AR59" s="46">
        <v>0</v>
      </c>
      <c r="AS59" s="46">
        <v>0</v>
      </c>
      <c r="AT59" s="46">
        <v>0</v>
      </c>
      <c r="AU59" s="49">
        <v>0</v>
      </c>
      <c r="AV59" s="49">
        <v>0</v>
      </c>
      <c r="AW59" s="49">
        <v>0</v>
      </c>
      <c r="AX59" s="32">
        <v>0</v>
      </c>
      <c r="AY59" s="32">
        <v>4</v>
      </c>
      <c r="AZ59" s="32"/>
      <c r="BA59" s="32"/>
      <c r="BB59" s="32"/>
      <c r="BC59" s="32"/>
      <c r="BD59" s="32"/>
      <c r="BE59" s="32"/>
      <c r="BF59" s="32"/>
      <c r="BG59" s="32"/>
      <c r="BH59" s="32"/>
      <c r="BI59" s="32"/>
      <c r="BJ59" s="32"/>
      <c r="BK59" s="32"/>
      <c r="BL59" s="32"/>
      <c r="BM59" s="32"/>
      <c r="BN59" s="32"/>
      <c r="BO59" s="32"/>
      <c r="BP59" s="32"/>
      <c r="BQ59" s="32"/>
      <c r="BR59" s="32"/>
      <c r="BS59" s="32"/>
      <c r="BT59" s="32"/>
      <c r="BU59" s="32"/>
      <c r="BV59" s="32"/>
      <c r="BW59" s="32"/>
      <c r="BX59" s="32"/>
      <c r="BY59" s="32"/>
      <c r="BZ59" s="32"/>
      <c r="CA59" s="32"/>
      <c r="CB59" s="32"/>
      <c r="CC59" s="32"/>
      <c r="CD59" s="32"/>
      <c r="CE59" s="32"/>
      <c r="CF59" s="32"/>
      <c r="CG59" s="32"/>
      <c r="CH59" s="32"/>
      <c r="CI59" s="32"/>
      <c r="CJ59" s="32"/>
      <c r="CK59" s="32"/>
      <c r="CL59" s="32"/>
      <c r="CM59" s="32"/>
      <c r="CN59" s="32"/>
      <c r="CO59" s="32"/>
      <c r="CP59" s="32"/>
      <c r="CQ59" s="32"/>
    </row>
    <row r="60" spans="2:95" x14ac:dyDescent="0.2">
      <c r="B60" s="2" t="s">
        <v>3</v>
      </c>
      <c r="C60" s="46">
        <v>0</v>
      </c>
      <c r="D60" s="46">
        <v>0</v>
      </c>
      <c r="E60" s="46">
        <v>0</v>
      </c>
      <c r="F60" s="46">
        <v>0</v>
      </c>
      <c r="G60" s="46">
        <v>0</v>
      </c>
      <c r="H60" s="46">
        <v>0</v>
      </c>
      <c r="I60" s="46">
        <v>0</v>
      </c>
      <c r="J60" s="46">
        <v>0</v>
      </c>
      <c r="K60" s="46">
        <v>0</v>
      </c>
      <c r="L60" s="46">
        <v>0</v>
      </c>
      <c r="M60" s="46">
        <v>0</v>
      </c>
      <c r="N60" s="46">
        <v>1</v>
      </c>
      <c r="O60" s="46">
        <v>1</v>
      </c>
      <c r="P60" s="46">
        <v>2</v>
      </c>
      <c r="Q60" s="46">
        <v>0</v>
      </c>
      <c r="R60" s="46">
        <v>2</v>
      </c>
      <c r="S60" s="46">
        <v>1</v>
      </c>
      <c r="T60" s="46">
        <v>1</v>
      </c>
      <c r="U60" s="46">
        <v>1</v>
      </c>
      <c r="V60" s="46">
        <v>0</v>
      </c>
      <c r="W60" s="46">
        <v>0</v>
      </c>
      <c r="X60" s="46">
        <v>0</v>
      </c>
      <c r="Y60" s="46">
        <v>0</v>
      </c>
      <c r="Z60" s="46">
        <v>1</v>
      </c>
      <c r="AA60" s="46">
        <v>0</v>
      </c>
      <c r="AB60" s="46">
        <v>0</v>
      </c>
      <c r="AC60" s="46">
        <v>0</v>
      </c>
      <c r="AD60" s="46">
        <v>0</v>
      </c>
      <c r="AE60" s="46">
        <v>0</v>
      </c>
      <c r="AF60" s="46">
        <v>0</v>
      </c>
      <c r="AG60" s="46">
        <v>0</v>
      </c>
      <c r="AH60" s="46">
        <v>0</v>
      </c>
      <c r="AI60" s="46">
        <v>0</v>
      </c>
      <c r="AJ60" s="46">
        <v>0</v>
      </c>
      <c r="AK60" s="46">
        <v>0</v>
      </c>
      <c r="AL60" s="46">
        <v>0</v>
      </c>
      <c r="AM60" s="46">
        <v>0</v>
      </c>
      <c r="AN60" s="46">
        <v>0</v>
      </c>
      <c r="AO60" s="46">
        <v>0</v>
      </c>
      <c r="AP60" s="46">
        <v>0</v>
      </c>
      <c r="AQ60" s="46">
        <v>0</v>
      </c>
      <c r="AR60" s="46">
        <v>0</v>
      </c>
      <c r="AS60" s="46">
        <v>0</v>
      </c>
      <c r="AT60" s="46">
        <v>0</v>
      </c>
      <c r="AU60" s="49">
        <v>1</v>
      </c>
      <c r="AV60" s="49">
        <v>1</v>
      </c>
      <c r="AW60" s="49">
        <v>1</v>
      </c>
      <c r="AX60" s="32">
        <v>0</v>
      </c>
      <c r="AY60" s="32">
        <v>13</v>
      </c>
      <c r="AZ60" s="32"/>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c r="CD60" s="32"/>
      <c r="CE60" s="32"/>
      <c r="CF60" s="32"/>
      <c r="CG60" s="32"/>
      <c r="CH60" s="32"/>
      <c r="CI60" s="32"/>
      <c r="CJ60" s="32"/>
      <c r="CK60" s="32"/>
      <c r="CL60" s="32"/>
      <c r="CM60" s="32"/>
      <c r="CN60" s="32"/>
      <c r="CO60" s="32"/>
      <c r="CP60" s="32"/>
      <c r="CQ60" s="32"/>
    </row>
    <row r="61" spans="2:95" x14ac:dyDescent="0.2">
      <c r="B61" s="50" t="s">
        <v>4</v>
      </c>
      <c r="C61" s="46">
        <v>0</v>
      </c>
      <c r="D61" s="46">
        <v>0</v>
      </c>
      <c r="E61" s="46">
        <v>0</v>
      </c>
      <c r="F61" s="46">
        <v>0</v>
      </c>
      <c r="G61" s="46">
        <v>0</v>
      </c>
      <c r="H61" s="46">
        <v>0</v>
      </c>
      <c r="I61" s="46">
        <v>0</v>
      </c>
      <c r="J61" s="46">
        <v>0</v>
      </c>
      <c r="K61" s="46">
        <v>0</v>
      </c>
      <c r="L61" s="46">
        <v>0</v>
      </c>
      <c r="M61" s="46">
        <v>0</v>
      </c>
      <c r="N61" s="46">
        <v>1</v>
      </c>
      <c r="O61" s="46">
        <v>2</v>
      </c>
      <c r="P61" s="46">
        <v>3</v>
      </c>
      <c r="Q61" s="46">
        <v>5</v>
      </c>
      <c r="R61" s="46">
        <v>2</v>
      </c>
      <c r="S61" s="46">
        <v>3</v>
      </c>
      <c r="T61" s="46">
        <v>0</v>
      </c>
      <c r="U61" s="46">
        <v>0</v>
      </c>
      <c r="V61" s="46">
        <v>0</v>
      </c>
      <c r="W61" s="46">
        <v>0</v>
      </c>
      <c r="X61" s="46">
        <v>1</v>
      </c>
      <c r="Y61" s="46">
        <v>0</v>
      </c>
      <c r="Z61" s="46">
        <v>0</v>
      </c>
      <c r="AA61" s="46">
        <v>0</v>
      </c>
      <c r="AB61" s="46">
        <v>0</v>
      </c>
      <c r="AC61" s="46">
        <v>0</v>
      </c>
      <c r="AD61" s="46">
        <v>0</v>
      </c>
      <c r="AE61" s="46">
        <v>0</v>
      </c>
      <c r="AF61" s="46">
        <v>0</v>
      </c>
      <c r="AG61" s="46">
        <v>0</v>
      </c>
      <c r="AH61" s="46">
        <v>0</v>
      </c>
      <c r="AI61" s="46">
        <v>0</v>
      </c>
      <c r="AJ61" s="46">
        <v>0</v>
      </c>
      <c r="AK61" s="46">
        <v>0</v>
      </c>
      <c r="AL61" s="46">
        <v>0</v>
      </c>
      <c r="AM61" s="46">
        <v>0</v>
      </c>
      <c r="AN61" s="46">
        <v>0</v>
      </c>
      <c r="AO61" s="46">
        <v>0</v>
      </c>
      <c r="AP61" s="46">
        <v>0</v>
      </c>
      <c r="AQ61" s="46">
        <v>0</v>
      </c>
      <c r="AR61" s="46">
        <v>0</v>
      </c>
      <c r="AS61" s="46">
        <v>0</v>
      </c>
      <c r="AT61" s="46">
        <v>1</v>
      </c>
      <c r="AU61" s="49">
        <v>0</v>
      </c>
      <c r="AV61" s="49">
        <v>1</v>
      </c>
      <c r="AW61" s="49">
        <v>2</v>
      </c>
      <c r="AX61" s="32">
        <v>1</v>
      </c>
      <c r="AY61" s="32">
        <v>22</v>
      </c>
      <c r="AZ61" s="32"/>
      <c r="BA61" s="32"/>
      <c r="BB61" s="32"/>
      <c r="BC61" s="32"/>
      <c r="BD61" s="32"/>
      <c r="BE61" s="32"/>
      <c r="BF61" s="32"/>
      <c r="BG61" s="32"/>
      <c r="BH61" s="32"/>
      <c r="BI61" s="32"/>
      <c r="BJ61" s="32"/>
      <c r="BK61" s="32"/>
      <c r="BL61" s="32"/>
      <c r="BM61" s="32"/>
      <c r="BN61" s="32"/>
      <c r="BO61" s="32"/>
      <c r="BP61" s="32"/>
      <c r="BQ61" s="32"/>
      <c r="BR61" s="32"/>
      <c r="BS61" s="32"/>
      <c r="BT61" s="32"/>
      <c r="BU61" s="32"/>
      <c r="BV61" s="32"/>
      <c r="BW61" s="32"/>
      <c r="BX61" s="32"/>
      <c r="BY61" s="32"/>
      <c r="BZ61" s="32"/>
      <c r="CA61" s="32"/>
      <c r="CB61" s="32"/>
      <c r="CC61" s="32"/>
      <c r="CD61" s="32"/>
      <c r="CE61" s="32"/>
      <c r="CF61" s="32"/>
      <c r="CG61" s="32"/>
      <c r="CH61" s="32"/>
      <c r="CI61" s="32"/>
      <c r="CJ61" s="32"/>
      <c r="CK61" s="32"/>
      <c r="CL61" s="32"/>
      <c r="CM61" s="32"/>
      <c r="CN61" s="32"/>
      <c r="CO61" s="32"/>
      <c r="CP61" s="32"/>
      <c r="CQ61" s="32"/>
    </row>
    <row r="62" spans="2:95" x14ac:dyDescent="0.2">
      <c r="B62" s="50" t="s">
        <v>5</v>
      </c>
      <c r="C62" s="46">
        <v>0</v>
      </c>
      <c r="D62" s="46">
        <v>0</v>
      </c>
      <c r="E62" s="46">
        <v>0</v>
      </c>
      <c r="F62" s="46">
        <v>0</v>
      </c>
      <c r="G62" s="46">
        <v>0</v>
      </c>
      <c r="H62" s="46">
        <v>0</v>
      </c>
      <c r="I62" s="46">
        <v>0</v>
      </c>
      <c r="J62" s="46">
        <v>0</v>
      </c>
      <c r="K62" s="46">
        <v>1</v>
      </c>
      <c r="L62" s="46">
        <v>0</v>
      </c>
      <c r="M62" s="46">
        <v>0</v>
      </c>
      <c r="N62" s="46">
        <v>1</v>
      </c>
      <c r="O62" s="46">
        <v>3</v>
      </c>
      <c r="P62" s="46">
        <v>6</v>
      </c>
      <c r="Q62" s="46">
        <v>6</v>
      </c>
      <c r="R62" s="46">
        <v>2</v>
      </c>
      <c r="S62" s="46">
        <v>6</v>
      </c>
      <c r="T62" s="46">
        <v>3</v>
      </c>
      <c r="U62" s="46">
        <v>3</v>
      </c>
      <c r="V62" s="46">
        <v>2</v>
      </c>
      <c r="W62" s="46">
        <v>0</v>
      </c>
      <c r="X62" s="46">
        <v>1</v>
      </c>
      <c r="Y62" s="46">
        <v>1</v>
      </c>
      <c r="Z62" s="46">
        <v>1</v>
      </c>
      <c r="AA62" s="46">
        <v>0</v>
      </c>
      <c r="AB62" s="46">
        <v>0</v>
      </c>
      <c r="AC62" s="46">
        <v>1</v>
      </c>
      <c r="AD62" s="46">
        <v>0</v>
      </c>
      <c r="AE62" s="46">
        <v>0</v>
      </c>
      <c r="AF62" s="46">
        <v>1</v>
      </c>
      <c r="AG62" s="46">
        <v>0</v>
      </c>
      <c r="AH62" s="46">
        <v>0</v>
      </c>
      <c r="AI62" s="46">
        <v>0</v>
      </c>
      <c r="AJ62" s="46">
        <v>0</v>
      </c>
      <c r="AK62" s="46">
        <v>0</v>
      </c>
      <c r="AL62" s="46">
        <v>0</v>
      </c>
      <c r="AM62" s="46">
        <v>0</v>
      </c>
      <c r="AN62" s="46">
        <v>0</v>
      </c>
      <c r="AO62" s="46">
        <v>0</v>
      </c>
      <c r="AP62" s="46">
        <v>0</v>
      </c>
      <c r="AQ62" s="46">
        <v>1</v>
      </c>
      <c r="AR62" s="46">
        <v>1</v>
      </c>
      <c r="AS62" s="46">
        <v>0</v>
      </c>
      <c r="AT62" s="46">
        <v>2</v>
      </c>
      <c r="AU62" s="49">
        <v>0</v>
      </c>
      <c r="AV62" s="49">
        <v>2</v>
      </c>
      <c r="AW62" s="49">
        <v>1</v>
      </c>
      <c r="AX62" s="32">
        <v>1</v>
      </c>
      <c r="AY62" s="32">
        <v>46</v>
      </c>
      <c r="AZ62" s="32"/>
      <c r="BA62" s="32"/>
      <c r="BB62" s="32"/>
      <c r="BC62" s="32"/>
      <c r="BD62" s="32"/>
      <c r="BE62" s="32"/>
      <c r="BF62" s="32"/>
      <c r="BG62" s="32"/>
      <c r="BH62" s="32"/>
      <c r="BI62" s="32"/>
      <c r="BJ62" s="32"/>
      <c r="BK62" s="32"/>
      <c r="BL62" s="32"/>
      <c r="BM62" s="32"/>
      <c r="BN62" s="32"/>
      <c r="BO62" s="32"/>
      <c r="BP62" s="32"/>
      <c r="BQ62" s="32"/>
      <c r="BR62" s="32"/>
      <c r="BS62" s="32"/>
      <c r="BT62" s="32"/>
      <c r="BU62" s="32"/>
      <c r="BV62" s="32"/>
      <c r="BW62" s="32"/>
      <c r="BX62" s="32"/>
      <c r="BY62" s="32"/>
      <c r="BZ62" s="32"/>
      <c r="CA62" s="32"/>
      <c r="CB62" s="32"/>
      <c r="CC62" s="32"/>
      <c r="CD62" s="32"/>
      <c r="CE62" s="32"/>
      <c r="CF62" s="32"/>
      <c r="CG62" s="32"/>
      <c r="CH62" s="32"/>
      <c r="CI62" s="32"/>
      <c r="CJ62" s="32"/>
      <c r="CK62" s="32"/>
      <c r="CL62" s="32"/>
      <c r="CM62" s="32"/>
      <c r="CN62" s="32"/>
      <c r="CO62" s="32"/>
      <c r="CP62" s="32"/>
      <c r="CQ62" s="32"/>
    </row>
    <row r="63" spans="2:95" x14ac:dyDescent="0.2">
      <c r="B63" s="50" t="s">
        <v>6</v>
      </c>
      <c r="C63" s="46">
        <v>0</v>
      </c>
      <c r="D63" s="46">
        <v>0</v>
      </c>
      <c r="E63" s="46">
        <v>0</v>
      </c>
      <c r="F63" s="46">
        <v>0</v>
      </c>
      <c r="G63" s="46">
        <v>0</v>
      </c>
      <c r="H63" s="46">
        <v>0</v>
      </c>
      <c r="I63" s="46">
        <v>0</v>
      </c>
      <c r="J63" s="46">
        <v>0</v>
      </c>
      <c r="K63" s="46">
        <v>0</v>
      </c>
      <c r="L63" s="46">
        <v>0</v>
      </c>
      <c r="M63" s="46">
        <v>0</v>
      </c>
      <c r="N63" s="46">
        <v>0</v>
      </c>
      <c r="O63" s="46">
        <v>4</v>
      </c>
      <c r="P63" s="46">
        <v>5</v>
      </c>
      <c r="Q63" s="46">
        <v>10</v>
      </c>
      <c r="R63" s="46">
        <v>13</v>
      </c>
      <c r="S63" s="46">
        <v>10</v>
      </c>
      <c r="T63" s="46">
        <v>5</v>
      </c>
      <c r="U63" s="46">
        <v>3</v>
      </c>
      <c r="V63" s="46">
        <v>2</v>
      </c>
      <c r="W63" s="46">
        <v>0</v>
      </c>
      <c r="X63" s="46">
        <v>2</v>
      </c>
      <c r="Y63" s="46">
        <v>1</v>
      </c>
      <c r="Z63" s="46">
        <v>1</v>
      </c>
      <c r="AA63" s="46">
        <v>0</v>
      </c>
      <c r="AB63" s="46">
        <v>0</v>
      </c>
      <c r="AC63" s="46">
        <v>1</v>
      </c>
      <c r="AD63" s="46">
        <v>0</v>
      </c>
      <c r="AE63" s="46">
        <v>0</v>
      </c>
      <c r="AF63" s="46">
        <v>1</v>
      </c>
      <c r="AG63" s="46">
        <v>0</v>
      </c>
      <c r="AH63" s="46">
        <v>0</v>
      </c>
      <c r="AI63" s="46">
        <v>0</v>
      </c>
      <c r="AJ63" s="46">
        <v>0</v>
      </c>
      <c r="AK63" s="46">
        <v>2</v>
      </c>
      <c r="AL63" s="46">
        <v>1</v>
      </c>
      <c r="AM63" s="46">
        <v>0</v>
      </c>
      <c r="AN63" s="46">
        <v>0</v>
      </c>
      <c r="AO63" s="46">
        <v>1</v>
      </c>
      <c r="AP63" s="46">
        <v>1</v>
      </c>
      <c r="AQ63" s="46">
        <v>0</v>
      </c>
      <c r="AR63" s="46">
        <v>1</v>
      </c>
      <c r="AS63" s="46">
        <v>1</v>
      </c>
      <c r="AT63" s="46">
        <v>1</v>
      </c>
      <c r="AU63" s="49">
        <v>0</v>
      </c>
      <c r="AV63" s="49">
        <v>2</v>
      </c>
      <c r="AW63" s="49">
        <v>5</v>
      </c>
      <c r="AX63" s="32">
        <v>3</v>
      </c>
      <c r="AY63" s="32">
        <v>76</v>
      </c>
      <c r="AZ63" s="32"/>
      <c r="BA63" s="32"/>
      <c r="BB63" s="32"/>
      <c r="BC63" s="32"/>
      <c r="BD63" s="32"/>
      <c r="BE63" s="32"/>
      <c r="BF63" s="32"/>
      <c r="BG63" s="32"/>
      <c r="BH63" s="32"/>
      <c r="BI63" s="32"/>
      <c r="BJ63" s="32"/>
      <c r="BK63" s="32"/>
      <c r="BL63" s="32"/>
      <c r="BM63" s="32"/>
      <c r="BN63" s="32"/>
      <c r="BO63" s="32"/>
      <c r="BP63" s="32"/>
      <c r="BQ63" s="32"/>
      <c r="BR63" s="32"/>
      <c r="BS63" s="32"/>
      <c r="BT63" s="32"/>
      <c r="BU63" s="32"/>
      <c r="BV63" s="32"/>
      <c r="BW63" s="32"/>
      <c r="BX63" s="32"/>
      <c r="BY63" s="32"/>
      <c r="BZ63" s="32"/>
      <c r="CA63" s="32"/>
      <c r="CB63" s="32"/>
      <c r="CC63" s="32"/>
      <c r="CD63" s="32"/>
      <c r="CE63" s="32"/>
      <c r="CF63" s="32"/>
      <c r="CG63" s="32"/>
      <c r="CH63" s="32"/>
      <c r="CI63" s="32"/>
      <c r="CJ63" s="32"/>
      <c r="CK63" s="32"/>
      <c r="CL63" s="32"/>
      <c r="CM63" s="32"/>
      <c r="CN63" s="32"/>
      <c r="CO63" s="32"/>
      <c r="CP63" s="32"/>
      <c r="CQ63" s="32"/>
    </row>
    <row r="64" spans="2:95" x14ac:dyDescent="0.2">
      <c r="B64" s="50" t="s">
        <v>7</v>
      </c>
      <c r="C64" s="46">
        <v>0</v>
      </c>
      <c r="D64" s="46">
        <v>0</v>
      </c>
      <c r="E64" s="46">
        <v>0</v>
      </c>
      <c r="F64" s="46">
        <v>0</v>
      </c>
      <c r="G64" s="46">
        <v>0</v>
      </c>
      <c r="H64" s="46">
        <v>0</v>
      </c>
      <c r="I64" s="46">
        <v>0</v>
      </c>
      <c r="J64" s="46">
        <v>0</v>
      </c>
      <c r="K64" s="46">
        <v>0</v>
      </c>
      <c r="L64" s="46">
        <v>0</v>
      </c>
      <c r="M64" s="46">
        <v>1</v>
      </c>
      <c r="N64" s="46">
        <v>2</v>
      </c>
      <c r="O64" s="46">
        <v>3</v>
      </c>
      <c r="P64" s="46">
        <v>12</v>
      </c>
      <c r="Q64" s="46">
        <v>20</v>
      </c>
      <c r="R64" s="46">
        <v>15</v>
      </c>
      <c r="S64" s="46">
        <v>10</v>
      </c>
      <c r="T64" s="46">
        <v>4</v>
      </c>
      <c r="U64" s="46">
        <v>8</v>
      </c>
      <c r="V64" s="46">
        <v>7</v>
      </c>
      <c r="W64" s="46">
        <v>4</v>
      </c>
      <c r="X64" s="46">
        <v>2</v>
      </c>
      <c r="Y64" s="46">
        <v>4</v>
      </c>
      <c r="Z64" s="46">
        <v>2</v>
      </c>
      <c r="AA64" s="46">
        <v>1</v>
      </c>
      <c r="AB64" s="46">
        <v>0</v>
      </c>
      <c r="AC64" s="46">
        <v>1</v>
      </c>
      <c r="AD64" s="46">
        <v>0</v>
      </c>
      <c r="AE64" s="46">
        <v>0</v>
      </c>
      <c r="AF64" s="46">
        <v>0</v>
      </c>
      <c r="AG64" s="46">
        <v>0</v>
      </c>
      <c r="AH64" s="46">
        <v>0</v>
      </c>
      <c r="AI64" s="46">
        <v>0</v>
      </c>
      <c r="AJ64" s="46">
        <v>1</v>
      </c>
      <c r="AK64" s="46">
        <v>1</v>
      </c>
      <c r="AL64" s="46">
        <v>0</v>
      </c>
      <c r="AM64" s="46">
        <v>0</v>
      </c>
      <c r="AN64" s="46">
        <v>1</v>
      </c>
      <c r="AO64" s="46">
        <v>0</v>
      </c>
      <c r="AP64" s="46">
        <v>0</v>
      </c>
      <c r="AQ64" s="46">
        <v>4</v>
      </c>
      <c r="AR64" s="46">
        <v>0</v>
      </c>
      <c r="AS64" s="46">
        <v>3</v>
      </c>
      <c r="AT64" s="46">
        <v>2</v>
      </c>
      <c r="AU64" s="49">
        <v>3</v>
      </c>
      <c r="AV64" s="49">
        <v>7</v>
      </c>
      <c r="AW64" s="49">
        <v>4</v>
      </c>
      <c r="AX64" s="32">
        <v>4</v>
      </c>
      <c r="AY64" s="32">
        <v>126</v>
      </c>
      <c r="AZ64" s="32"/>
      <c r="BA64" s="32"/>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32"/>
      <c r="CA64" s="32"/>
      <c r="CB64" s="32"/>
      <c r="CC64" s="32"/>
      <c r="CD64" s="32"/>
      <c r="CE64" s="32"/>
      <c r="CF64" s="32"/>
      <c r="CG64" s="32"/>
      <c r="CH64" s="32"/>
      <c r="CI64" s="32"/>
      <c r="CJ64" s="32"/>
      <c r="CK64" s="32"/>
      <c r="CL64" s="32"/>
      <c r="CM64" s="32"/>
      <c r="CN64" s="32"/>
      <c r="CO64" s="32"/>
      <c r="CP64" s="32"/>
      <c r="CQ64" s="32"/>
    </row>
    <row r="65" spans="1:95" x14ac:dyDescent="0.2">
      <c r="B65" s="50" t="s">
        <v>8</v>
      </c>
      <c r="C65" s="46">
        <v>0</v>
      </c>
      <c r="D65" s="46">
        <v>0</v>
      </c>
      <c r="E65" s="46">
        <v>0</v>
      </c>
      <c r="F65" s="46">
        <v>0</v>
      </c>
      <c r="G65" s="46">
        <v>0</v>
      </c>
      <c r="H65" s="46">
        <v>0</v>
      </c>
      <c r="I65" s="46">
        <v>0</v>
      </c>
      <c r="J65" s="46">
        <v>0</v>
      </c>
      <c r="K65" s="46">
        <v>0</v>
      </c>
      <c r="L65" s="46">
        <v>0</v>
      </c>
      <c r="M65" s="46">
        <v>0</v>
      </c>
      <c r="N65" s="46">
        <v>5</v>
      </c>
      <c r="O65" s="46">
        <v>14</v>
      </c>
      <c r="P65" s="46">
        <v>31</v>
      </c>
      <c r="Q65" s="46">
        <v>31</v>
      </c>
      <c r="R65" s="46">
        <v>25</v>
      </c>
      <c r="S65" s="46">
        <v>18</v>
      </c>
      <c r="T65" s="46">
        <v>19</v>
      </c>
      <c r="U65" s="46">
        <v>8</v>
      </c>
      <c r="V65" s="46">
        <v>9</v>
      </c>
      <c r="W65" s="46">
        <v>5</v>
      </c>
      <c r="X65" s="46">
        <v>7</v>
      </c>
      <c r="Y65" s="46">
        <v>6</v>
      </c>
      <c r="Z65" s="46">
        <v>2</v>
      </c>
      <c r="AA65" s="46">
        <v>1</v>
      </c>
      <c r="AB65" s="46">
        <v>4</v>
      </c>
      <c r="AC65" s="46">
        <v>2</v>
      </c>
      <c r="AD65" s="46">
        <v>0</v>
      </c>
      <c r="AE65" s="46">
        <v>1</v>
      </c>
      <c r="AF65" s="46">
        <v>0</v>
      </c>
      <c r="AG65" s="46">
        <v>2</v>
      </c>
      <c r="AH65" s="46">
        <v>2</v>
      </c>
      <c r="AI65" s="46">
        <v>0</v>
      </c>
      <c r="AJ65" s="46">
        <v>1</v>
      </c>
      <c r="AK65" s="46">
        <v>0</v>
      </c>
      <c r="AL65" s="46">
        <v>1</v>
      </c>
      <c r="AM65" s="46">
        <v>0</v>
      </c>
      <c r="AN65" s="46">
        <v>1</v>
      </c>
      <c r="AO65" s="46">
        <v>1</v>
      </c>
      <c r="AP65" s="46">
        <v>2</v>
      </c>
      <c r="AQ65" s="46">
        <v>1</v>
      </c>
      <c r="AR65" s="46">
        <v>0</v>
      </c>
      <c r="AS65" s="46">
        <v>3</v>
      </c>
      <c r="AT65" s="46">
        <v>3</v>
      </c>
      <c r="AU65" s="49">
        <v>13</v>
      </c>
      <c r="AV65" s="49">
        <v>5</v>
      </c>
      <c r="AW65" s="49">
        <v>3</v>
      </c>
      <c r="AX65" s="32">
        <v>8</v>
      </c>
      <c r="AY65" s="32">
        <v>234</v>
      </c>
      <c r="AZ65" s="32"/>
      <c r="BA65" s="32"/>
      <c r="BB65" s="32"/>
      <c r="BC65" s="32"/>
      <c r="BD65" s="32"/>
      <c r="BE65" s="32"/>
      <c r="BF65" s="32"/>
      <c r="BG65" s="32"/>
      <c r="BH65" s="32"/>
      <c r="BI65" s="32"/>
      <c r="BJ65" s="32"/>
      <c r="BK65" s="32"/>
      <c r="BL65" s="32"/>
      <c r="BM65" s="32"/>
      <c r="BN65" s="32"/>
      <c r="BO65" s="32"/>
      <c r="BP65" s="32"/>
      <c r="BQ65" s="32"/>
      <c r="BR65" s="32"/>
      <c r="BS65" s="32"/>
      <c r="BT65" s="32"/>
      <c r="BU65" s="32"/>
      <c r="BV65" s="32"/>
      <c r="BW65" s="32"/>
      <c r="BX65" s="32"/>
      <c r="BY65" s="32"/>
      <c r="BZ65" s="32"/>
      <c r="CA65" s="32"/>
      <c r="CB65" s="32"/>
      <c r="CC65" s="32"/>
      <c r="CD65" s="32"/>
      <c r="CE65" s="32"/>
      <c r="CF65" s="32"/>
      <c r="CG65" s="32"/>
      <c r="CH65" s="32"/>
      <c r="CI65" s="32"/>
      <c r="CJ65" s="32"/>
      <c r="CK65" s="32"/>
      <c r="CL65" s="32"/>
      <c r="CM65" s="32"/>
      <c r="CN65" s="32"/>
      <c r="CO65" s="32"/>
      <c r="CP65" s="32"/>
      <c r="CQ65" s="32"/>
    </row>
    <row r="66" spans="1:95" x14ac:dyDescent="0.2">
      <c r="B66" s="50" t="s">
        <v>9</v>
      </c>
      <c r="C66" s="46">
        <v>0</v>
      </c>
      <c r="D66" s="46">
        <v>0</v>
      </c>
      <c r="E66" s="46">
        <v>0</v>
      </c>
      <c r="F66" s="46">
        <v>0</v>
      </c>
      <c r="G66" s="46">
        <v>0</v>
      </c>
      <c r="H66" s="46">
        <v>0</v>
      </c>
      <c r="I66" s="46">
        <v>0</v>
      </c>
      <c r="J66" s="46">
        <v>0</v>
      </c>
      <c r="K66" s="46">
        <v>0</v>
      </c>
      <c r="L66" s="46">
        <v>0</v>
      </c>
      <c r="M66" s="46">
        <v>0</v>
      </c>
      <c r="N66" s="46">
        <v>8</v>
      </c>
      <c r="O66" s="46">
        <v>14</v>
      </c>
      <c r="P66" s="46">
        <v>32</v>
      </c>
      <c r="Q66" s="46">
        <v>69</v>
      </c>
      <c r="R66" s="46">
        <v>65</v>
      </c>
      <c r="S66" s="46">
        <v>35</v>
      </c>
      <c r="T66" s="46">
        <v>31</v>
      </c>
      <c r="U66" s="46">
        <v>20</v>
      </c>
      <c r="V66" s="46">
        <v>5</v>
      </c>
      <c r="W66" s="46">
        <v>7</v>
      </c>
      <c r="X66" s="46">
        <v>11</v>
      </c>
      <c r="Y66" s="46">
        <v>6</v>
      </c>
      <c r="Z66" s="46">
        <v>3</v>
      </c>
      <c r="AA66" s="46">
        <v>4</v>
      </c>
      <c r="AB66" s="46">
        <v>1</v>
      </c>
      <c r="AC66" s="46">
        <v>1</v>
      </c>
      <c r="AD66" s="46">
        <v>2</v>
      </c>
      <c r="AE66" s="46">
        <v>3</v>
      </c>
      <c r="AF66" s="46">
        <v>1</v>
      </c>
      <c r="AG66" s="46">
        <v>0</v>
      </c>
      <c r="AH66" s="46">
        <v>1</v>
      </c>
      <c r="AI66" s="46">
        <v>0</v>
      </c>
      <c r="AJ66" s="46">
        <v>2</v>
      </c>
      <c r="AK66" s="46">
        <v>2</v>
      </c>
      <c r="AL66" s="46">
        <v>1</v>
      </c>
      <c r="AM66" s="46">
        <v>1</v>
      </c>
      <c r="AN66" s="46">
        <v>0</v>
      </c>
      <c r="AO66" s="46">
        <v>2</v>
      </c>
      <c r="AP66" s="46">
        <v>2</v>
      </c>
      <c r="AQ66" s="46">
        <v>3</v>
      </c>
      <c r="AR66" s="46">
        <v>4</v>
      </c>
      <c r="AS66" s="46">
        <v>4</v>
      </c>
      <c r="AT66" s="46">
        <v>12</v>
      </c>
      <c r="AU66" s="49">
        <v>16</v>
      </c>
      <c r="AV66" s="49">
        <v>15</v>
      </c>
      <c r="AW66" s="49">
        <v>13</v>
      </c>
      <c r="AX66" s="32">
        <v>10</v>
      </c>
      <c r="AY66" s="32">
        <v>406</v>
      </c>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row>
    <row r="67" spans="1:95" x14ac:dyDescent="0.2">
      <c r="B67" s="50" t="s">
        <v>10</v>
      </c>
      <c r="C67" s="46">
        <v>0</v>
      </c>
      <c r="D67" s="46">
        <v>0</v>
      </c>
      <c r="E67" s="46">
        <v>0</v>
      </c>
      <c r="F67" s="46">
        <v>0</v>
      </c>
      <c r="G67" s="46">
        <v>0</v>
      </c>
      <c r="H67" s="46">
        <v>0</v>
      </c>
      <c r="I67" s="46">
        <v>0</v>
      </c>
      <c r="J67" s="46">
        <v>0</v>
      </c>
      <c r="K67" s="46">
        <v>0</v>
      </c>
      <c r="L67" s="46">
        <v>0</v>
      </c>
      <c r="M67" s="46">
        <v>0</v>
      </c>
      <c r="N67" s="46">
        <v>5</v>
      </c>
      <c r="O67" s="46">
        <v>27</v>
      </c>
      <c r="P67" s="46">
        <v>78</v>
      </c>
      <c r="Q67" s="46">
        <v>84</v>
      </c>
      <c r="R67" s="46">
        <v>78</v>
      </c>
      <c r="S67" s="46">
        <v>69</v>
      </c>
      <c r="T67" s="46">
        <v>33</v>
      </c>
      <c r="U67" s="46">
        <v>25</v>
      </c>
      <c r="V67" s="46">
        <v>17</v>
      </c>
      <c r="W67" s="46">
        <v>18</v>
      </c>
      <c r="X67" s="46">
        <v>18</v>
      </c>
      <c r="Y67" s="46">
        <v>15</v>
      </c>
      <c r="Z67" s="46">
        <v>6</v>
      </c>
      <c r="AA67" s="46">
        <v>5</v>
      </c>
      <c r="AB67" s="46">
        <v>3</v>
      </c>
      <c r="AC67" s="46">
        <v>0</v>
      </c>
      <c r="AD67" s="46">
        <v>2</v>
      </c>
      <c r="AE67" s="46">
        <v>1</v>
      </c>
      <c r="AF67" s="46">
        <v>3</v>
      </c>
      <c r="AG67" s="46">
        <v>1</v>
      </c>
      <c r="AH67" s="46">
        <v>1</v>
      </c>
      <c r="AI67" s="46">
        <v>2</v>
      </c>
      <c r="AJ67" s="46">
        <v>1</v>
      </c>
      <c r="AK67" s="46">
        <v>0</v>
      </c>
      <c r="AL67" s="46">
        <v>0</v>
      </c>
      <c r="AM67" s="46">
        <v>0</v>
      </c>
      <c r="AN67" s="46">
        <v>1</v>
      </c>
      <c r="AO67" s="46">
        <v>3</v>
      </c>
      <c r="AP67" s="46">
        <v>5</v>
      </c>
      <c r="AQ67" s="46">
        <v>2</v>
      </c>
      <c r="AR67" s="46">
        <v>4</v>
      </c>
      <c r="AS67" s="46">
        <v>14</v>
      </c>
      <c r="AT67" s="46">
        <v>15</v>
      </c>
      <c r="AU67" s="49">
        <v>19</v>
      </c>
      <c r="AV67" s="49">
        <v>24</v>
      </c>
      <c r="AW67" s="49">
        <v>24</v>
      </c>
      <c r="AX67" s="32">
        <v>24</v>
      </c>
      <c r="AY67" s="32">
        <v>627</v>
      </c>
      <c r="AZ67" s="32"/>
      <c r="BA67" s="32"/>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32"/>
      <c r="CB67" s="32"/>
      <c r="CC67" s="32"/>
      <c r="CD67" s="32"/>
      <c r="CE67" s="32"/>
      <c r="CF67" s="32"/>
      <c r="CG67" s="32"/>
      <c r="CH67" s="32"/>
      <c r="CI67" s="32"/>
      <c r="CJ67" s="32"/>
      <c r="CK67" s="32"/>
      <c r="CL67" s="32"/>
      <c r="CM67" s="32"/>
      <c r="CN67" s="32"/>
      <c r="CO67" s="32"/>
      <c r="CP67" s="32"/>
      <c r="CQ67" s="32"/>
    </row>
    <row r="68" spans="1:95" x14ac:dyDescent="0.2">
      <c r="B68" s="50" t="s">
        <v>11</v>
      </c>
      <c r="C68" s="46">
        <v>0</v>
      </c>
      <c r="D68" s="46">
        <v>0</v>
      </c>
      <c r="E68" s="46">
        <v>0</v>
      </c>
      <c r="F68" s="46">
        <v>0</v>
      </c>
      <c r="G68" s="46">
        <v>0</v>
      </c>
      <c r="H68" s="46">
        <v>0</v>
      </c>
      <c r="I68" s="46">
        <v>0</v>
      </c>
      <c r="J68" s="46">
        <v>0</v>
      </c>
      <c r="K68" s="46">
        <v>0</v>
      </c>
      <c r="L68" s="46">
        <v>0</v>
      </c>
      <c r="M68" s="46">
        <v>3</v>
      </c>
      <c r="N68" s="46">
        <v>9</v>
      </c>
      <c r="O68" s="46">
        <v>30</v>
      </c>
      <c r="P68" s="46">
        <v>88</v>
      </c>
      <c r="Q68" s="46">
        <v>146</v>
      </c>
      <c r="R68" s="46">
        <v>124</v>
      </c>
      <c r="S68" s="46">
        <v>83</v>
      </c>
      <c r="T68" s="46">
        <v>60</v>
      </c>
      <c r="U68" s="46">
        <v>32</v>
      </c>
      <c r="V68" s="46">
        <v>34</v>
      </c>
      <c r="W68" s="46">
        <v>28</v>
      </c>
      <c r="X68" s="46">
        <v>29</v>
      </c>
      <c r="Y68" s="46">
        <v>13</v>
      </c>
      <c r="Z68" s="46">
        <v>12</v>
      </c>
      <c r="AA68" s="46">
        <v>8</v>
      </c>
      <c r="AB68" s="46">
        <v>5</v>
      </c>
      <c r="AC68" s="46">
        <v>1</v>
      </c>
      <c r="AD68" s="46">
        <v>5</v>
      </c>
      <c r="AE68" s="46">
        <v>3</v>
      </c>
      <c r="AF68" s="46">
        <v>1</v>
      </c>
      <c r="AG68" s="46">
        <v>2</v>
      </c>
      <c r="AH68" s="46">
        <v>4</v>
      </c>
      <c r="AI68" s="46">
        <v>2</v>
      </c>
      <c r="AJ68" s="46">
        <v>1</v>
      </c>
      <c r="AK68" s="46">
        <v>2</v>
      </c>
      <c r="AL68" s="46">
        <v>1</v>
      </c>
      <c r="AM68" s="46">
        <v>1</v>
      </c>
      <c r="AN68" s="46">
        <v>3</v>
      </c>
      <c r="AO68" s="46">
        <v>4</v>
      </c>
      <c r="AP68" s="46">
        <v>6</v>
      </c>
      <c r="AQ68" s="46">
        <v>7</v>
      </c>
      <c r="AR68" s="46">
        <v>11</v>
      </c>
      <c r="AS68" s="46">
        <v>13</v>
      </c>
      <c r="AT68" s="46">
        <v>18</v>
      </c>
      <c r="AU68" s="49">
        <v>26</v>
      </c>
      <c r="AV68" s="49">
        <v>47</v>
      </c>
      <c r="AW68" s="49">
        <v>26</v>
      </c>
      <c r="AX68" s="32">
        <v>32</v>
      </c>
      <c r="AY68" s="32">
        <v>920</v>
      </c>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c r="CQ68" s="32"/>
    </row>
    <row r="69" spans="1:95" x14ac:dyDescent="0.2">
      <c r="B69" s="50" t="s">
        <v>12</v>
      </c>
      <c r="C69" s="46">
        <v>0</v>
      </c>
      <c r="D69" s="46">
        <v>0</v>
      </c>
      <c r="E69" s="46">
        <v>0</v>
      </c>
      <c r="F69" s="46">
        <v>0</v>
      </c>
      <c r="G69" s="46">
        <v>0</v>
      </c>
      <c r="H69" s="46">
        <v>0</v>
      </c>
      <c r="I69" s="46">
        <v>0</v>
      </c>
      <c r="J69" s="46">
        <v>0</v>
      </c>
      <c r="K69" s="46">
        <v>0</v>
      </c>
      <c r="L69" s="46">
        <v>0</v>
      </c>
      <c r="M69" s="46">
        <v>1</v>
      </c>
      <c r="N69" s="46">
        <v>11</v>
      </c>
      <c r="O69" s="46">
        <v>45</v>
      </c>
      <c r="P69" s="46">
        <v>116</v>
      </c>
      <c r="Q69" s="46">
        <v>182</v>
      </c>
      <c r="R69" s="46">
        <v>165</v>
      </c>
      <c r="S69" s="46">
        <v>113</v>
      </c>
      <c r="T69" s="46">
        <v>93</v>
      </c>
      <c r="U69" s="46">
        <v>59</v>
      </c>
      <c r="V69" s="46">
        <v>51</v>
      </c>
      <c r="W69" s="46">
        <v>34</v>
      </c>
      <c r="X69" s="46">
        <v>36</v>
      </c>
      <c r="Y69" s="46">
        <v>33</v>
      </c>
      <c r="Z69" s="46">
        <v>14</v>
      </c>
      <c r="AA69" s="46">
        <v>12</v>
      </c>
      <c r="AB69" s="46">
        <v>10</v>
      </c>
      <c r="AC69" s="46">
        <v>6</v>
      </c>
      <c r="AD69" s="46">
        <v>8</v>
      </c>
      <c r="AE69" s="46">
        <v>7</v>
      </c>
      <c r="AF69" s="46">
        <v>4</v>
      </c>
      <c r="AG69" s="46">
        <v>3</v>
      </c>
      <c r="AH69" s="46">
        <v>4</v>
      </c>
      <c r="AI69" s="46">
        <v>7</v>
      </c>
      <c r="AJ69" s="46">
        <v>3</v>
      </c>
      <c r="AK69" s="46">
        <v>3</v>
      </c>
      <c r="AL69" s="46">
        <v>1</v>
      </c>
      <c r="AM69" s="46">
        <v>5</v>
      </c>
      <c r="AN69" s="46">
        <v>3</v>
      </c>
      <c r="AO69" s="46">
        <v>6</v>
      </c>
      <c r="AP69" s="46">
        <v>8</v>
      </c>
      <c r="AQ69" s="46">
        <v>12</v>
      </c>
      <c r="AR69" s="46">
        <v>18</v>
      </c>
      <c r="AS69" s="46">
        <v>36</v>
      </c>
      <c r="AT69" s="46">
        <v>26</v>
      </c>
      <c r="AU69" s="49">
        <v>48</v>
      </c>
      <c r="AV69" s="49">
        <v>46</v>
      </c>
      <c r="AW69" s="49">
        <v>45</v>
      </c>
      <c r="AX69" s="32">
        <v>49</v>
      </c>
      <c r="AY69" s="32">
        <v>1323</v>
      </c>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c r="CQ69" s="32"/>
    </row>
    <row r="70" spans="1:95" x14ac:dyDescent="0.2">
      <c r="B70" s="50" t="s">
        <v>13</v>
      </c>
      <c r="C70" s="46">
        <v>0</v>
      </c>
      <c r="D70" s="46">
        <v>0</v>
      </c>
      <c r="E70" s="46">
        <v>0</v>
      </c>
      <c r="F70" s="46">
        <v>0</v>
      </c>
      <c r="G70" s="46">
        <v>0</v>
      </c>
      <c r="H70" s="46">
        <v>0</v>
      </c>
      <c r="I70" s="46">
        <v>0</v>
      </c>
      <c r="J70" s="46">
        <v>0</v>
      </c>
      <c r="K70" s="46">
        <v>0</v>
      </c>
      <c r="L70" s="46">
        <v>0</v>
      </c>
      <c r="M70" s="46">
        <v>2</v>
      </c>
      <c r="N70" s="46">
        <v>13</v>
      </c>
      <c r="O70" s="46">
        <v>75</v>
      </c>
      <c r="P70" s="46">
        <v>188</v>
      </c>
      <c r="Q70" s="46">
        <v>295</v>
      </c>
      <c r="R70" s="46">
        <v>268</v>
      </c>
      <c r="S70" s="46">
        <v>211</v>
      </c>
      <c r="T70" s="46">
        <v>144</v>
      </c>
      <c r="U70" s="46">
        <v>124</v>
      </c>
      <c r="V70" s="46">
        <v>70</v>
      </c>
      <c r="W70" s="46">
        <v>77</v>
      </c>
      <c r="X70" s="46">
        <v>49</v>
      </c>
      <c r="Y70" s="46">
        <v>46</v>
      </c>
      <c r="Z70" s="46">
        <v>29</v>
      </c>
      <c r="AA70" s="46">
        <v>22</v>
      </c>
      <c r="AB70" s="46">
        <v>24</v>
      </c>
      <c r="AC70" s="46">
        <v>19</v>
      </c>
      <c r="AD70" s="46">
        <v>15</v>
      </c>
      <c r="AE70" s="46">
        <v>16</v>
      </c>
      <c r="AF70" s="46">
        <v>11</v>
      </c>
      <c r="AG70" s="46">
        <v>6</v>
      </c>
      <c r="AH70" s="46">
        <v>7</v>
      </c>
      <c r="AI70" s="46">
        <v>4</v>
      </c>
      <c r="AJ70" s="46">
        <v>1</v>
      </c>
      <c r="AK70" s="46">
        <v>2</v>
      </c>
      <c r="AL70" s="46">
        <v>1</v>
      </c>
      <c r="AM70" s="46">
        <v>6</v>
      </c>
      <c r="AN70" s="46">
        <v>5</v>
      </c>
      <c r="AO70" s="46">
        <v>6</v>
      </c>
      <c r="AP70" s="46">
        <v>18</v>
      </c>
      <c r="AQ70" s="46">
        <v>17</v>
      </c>
      <c r="AR70" s="46">
        <v>30</v>
      </c>
      <c r="AS70" s="46">
        <v>50</v>
      </c>
      <c r="AT70" s="46">
        <v>55</v>
      </c>
      <c r="AU70" s="49">
        <v>83</v>
      </c>
      <c r="AV70" s="49">
        <v>99</v>
      </c>
      <c r="AW70" s="49">
        <v>94</v>
      </c>
      <c r="AX70" s="32">
        <v>99</v>
      </c>
      <c r="AY70" s="32">
        <v>2281</v>
      </c>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row>
    <row r="71" spans="1:95" x14ac:dyDescent="0.2">
      <c r="B71" s="50" t="s">
        <v>14</v>
      </c>
      <c r="C71" s="46">
        <v>0</v>
      </c>
      <c r="D71" s="46">
        <v>0</v>
      </c>
      <c r="E71" s="46">
        <v>0</v>
      </c>
      <c r="F71" s="46">
        <v>0</v>
      </c>
      <c r="G71" s="46">
        <v>0</v>
      </c>
      <c r="H71" s="46">
        <v>0</v>
      </c>
      <c r="I71" s="46">
        <v>0</v>
      </c>
      <c r="J71" s="46">
        <v>0</v>
      </c>
      <c r="K71" s="46">
        <v>0</v>
      </c>
      <c r="L71" s="46">
        <v>2</v>
      </c>
      <c r="M71" s="46">
        <v>1</v>
      </c>
      <c r="N71" s="46">
        <v>16</v>
      </c>
      <c r="O71" s="46">
        <v>97</v>
      </c>
      <c r="P71" s="46">
        <v>284</v>
      </c>
      <c r="Q71" s="46">
        <v>436</v>
      </c>
      <c r="R71" s="46">
        <v>403</v>
      </c>
      <c r="S71" s="46">
        <v>339</v>
      </c>
      <c r="T71" s="46">
        <v>282</v>
      </c>
      <c r="U71" s="46">
        <v>190</v>
      </c>
      <c r="V71" s="46">
        <v>139</v>
      </c>
      <c r="W71" s="46">
        <v>127</v>
      </c>
      <c r="X71" s="46">
        <v>78</v>
      </c>
      <c r="Y71" s="46">
        <v>67</v>
      </c>
      <c r="Z71" s="46">
        <v>49</v>
      </c>
      <c r="AA71" s="46">
        <v>39</v>
      </c>
      <c r="AB71" s="46">
        <v>33</v>
      </c>
      <c r="AC71" s="46">
        <v>21</v>
      </c>
      <c r="AD71" s="46">
        <v>16</v>
      </c>
      <c r="AE71" s="46">
        <v>14</v>
      </c>
      <c r="AF71" s="46">
        <v>12</v>
      </c>
      <c r="AG71" s="46">
        <v>10</v>
      </c>
      <c r="AH71" s="46">
        <v>6</v>
      </c>
      <c r="AI71" s="46">
        <v>8</v>
      </c>
      <c r="AJ71" s="46">
        <v>3</v>
      </c>
      <c r="AK71" s="46">
        <v>2</v>
      </c>
      <c r="AL71" s="46">
        <v>2</v>
      </c>
      <c r="AM71" s="46">
        <v>8</v>
      </c>
      <c r="AN71" s="46">
        <v>6</v>
      </c>
      <c r="AO71" s="46">
        <v>15</v>
      </c>
      <c r="AP71" s="46">
        <v>19</v>
      </c>
      <c r="AQ71" s="46">
        <v>27</v>
      </c>
      <c r="AR71" s="46">
        <v>46</v>
      </c>
      <c r="AS71" s="46">
        <v>84</v>
      </c>
      <c r="AT71" s="46">
        <v>89</v>
      </c>
      <c r="AU71" s="49">
        <v>124</v>
      </c>
      <c r="AV71" s="49">
        <v>125</v>
      </c>
      <c r="AW71" s="49">
        <v>164</v>
      </c>
      <c r="AX71" s="32">
        <v>158</v>
      </c>
      <c r="AY71" s="32">
        <v>3541</v>
      </c>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row>
    <row r="72" spans="1:95" ht="12.75" customHeight="1" x14ac:dyDescent="0.2">
      <c r="B72" s="50" t="s">
        <v>15</v>
      </c>
      <c r="C72" s="46">
        <v>0</v>
      </c>
      <c r="D72" s="46">
        <v>0</v>
      </c>
      <c r="E72" s="46">
        <v>0</v>
      </c>
      <c r="F72" s="46">
        <v>0</v>
      </c>
      <c r="G72" s="46">
        <v>0</v>
      </c>
      <c r="H72" s="46">
        <v>0</v>
      </c>
      <c r="I72" s="46">
        <v>0</v>
      </c>
      <c r="J72" s="46">
        <v>0</v>
      </c>
      <c r="K72" s="46">
        <v>0</v>
      </c>
      <c r="L72" s="46">
        <v>0</v>
      </c>
      <c r="M72" s="46">
        <v>1</v>
      </c>
      <c r="N72" s="46">
        <v>33</v>
      </c>
      <c r="O72" s="46">
        <v>124</v>
      </c>
      <c r="P72" s="46">
        <v>370</v>
      </c>
      <c r="Q72" s="46">
        <v>607</v>
      </c>
      <c r="R72" s="46">
        <v>654</v>
      </c>
      <c r="S72" s="46">
        <v>621</v>
      </c>
      <c r="T72" s="46">
        <v>441</v>
      </c>
      <c r="U72" s="46">
        <v>321</v>
      </c>
      <c r="V72" s="46">
        <v>247</v>
      </c>
      <c r="W72" s="46">
        <v>197</v>
      </c>
      <c r="X72" s="46">
        <v>156</v>
      </c>
      <c r="Y72" s="46">
        <v>131</v>
      </c>
      <c r="Z72" s="46">
        <v>84</v>
      </c>
      <c r="AA72" s="46">
        <v>59</v>
      </c>
      <c r="AB72" s="46">
        <v>52</v>
      </c>
      <c r="AC72" s="46">
        <v>31</v>
      </c>
      <c r="AD72" s="46">
        <v>26</v>
      </c>
      <c r="AE72" s="46">
        <v>12</v>
      </c>
      <c r="AF72" s="46">
        <v>12</v>
      </c>
      <c r="AG72" s="46">
        <v>15</v>
      </c>
      <c r="AH72" s="46">
        <v>10</v>
      </c>
      <c r="AI72" s="46">
        <v>16</v>
      </c>
      <c r="AJ72" s="46">
        <v>12</v>
      </c>
      <c r="AK72" s="46">
        <v>6</v>
      </c>
      <c r="AL72" s="46">
        <v>6</v>
      </c>
      <c r="AM72" s="46">
        <v>4</v>
      </c>
      <c r="AN72" s="46">
        <v>13</v>
      </c>
      <c r="AO72" s="46">
        <v>19</v>
      </c>
      <c r="AP72" s="46">
        <v>30</v>
      </c>
      <c r="AQ72" s="46">
        <v>50</v>
      </c>
      <c r="AR72" s="46">
        <v>62</v>
      </c>
      <c r="AS72" s="46">
        <v>101</v>
      </c>
      <c r="AT72" s="46">
        <v>143</v>
      </c>
      <c r="AU72" s="49">
        <v>179</v>
      </c>
      <c r="AV72" s="49">
        <v>218</v>
      </c>
      <c r="AW72" s="49">
        <v>233</v>
      </c>
      <c r="AX72" s="32">
        <v>203</v>
      </c>
      <c r="AY72" s="32">
        <v>5499</v>
      </c>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row>
    <row r="73" spans="1:95" x14ac:dyDescent="0.2">
      <c r="B73" s="50" t="s">
        <v>16</v>
      </c>
      <c r="C73" s="46">
        <v>0</v>
      </c>
      <c r="D73" s="46">
        <v>0</v>
      </c>
      <c r="E73" s="46">
        <v>0</v>
      </c>
      <c r="F73" s="46">
        <v>0</v>
      </c>
      <c r="G73" s="46">
        <v>0</v>
      </c>
      <c r="H73" s="46">
        <v>0</v>
      </c>
      <c r="I73" s="46">
        <v>0</v>
      </c>
      <c r="J73" s="46">
        <v>0</v>
      </c>
      <c r="K73" s="46">
        <v>0</v>
      </c>
      <c r="L73" s="46">
        <v>0</v>
      </c>
      <c r="M73" s="46">
        <v>1</v>
      </c>
      <c r="N73" s="46">
        <v>39</v>
      </c>
      <c r="O73" s="46">
        <v>149</v>
      </c>
      <c r="P73" s="46">
        <v>343</v>
      </c>
      <c r="Q73" s="46">
        <v>630</v>
      </c>
      <c r="R73" s="46">
        <v>830</v>
      </c>
      <c r="S73" s="46">
        <v>692</v>
      </c>
      <c r="T73" s="46">
        <v>577</v>
      </c>
      <c r="U73" s="46">
        <v>502</v>
      </c>
      <c r="V73" s="46">
        <v>351</v>
      </c>
      <c r="W73" s="46">
        <v>273</v>
      </c>
      <c r="X73" s="46">
        <v>211</v>
      </c>
      <c r="Y73" s="46">
        <v>162</v>
      </c>
      <c r="Z73" s="46">
        <v>108</v>
      </c>
      <c r="AA73" s="46">
        <v>72</v>
      </c>
      <c r="AB73" s="46">
        <v>55</v>
      </c>
      <c r="AC73" s="46">
        <v>48</v>
      </c>
      <c r="AD73" s="46">
        <v>35</v>
      </c>
      <c r="AE73" s="46">
        <v>19</v>
      </c>
      <c r="AF73" s="46">
        <v>26</v>
      </c>
      <c r="AG73" s="46">
        <v>16</v>
      </c>
      <c r="AH73" s="46">
        <v>13</v>
      </c>
      <c r="AI73" s="46">
        <v>15</v>
      </c>
      <c r="AJ73" s="46">
        <v>16</v>
      </c>
      <c r="AK73" s="46">
        <v>5</v>
      </c>
      <c r="AL73" s="46">
        <v>6</v>
      </c>
      <c r="AM73" s="46">
        <v>14</v>
      </c>
      <c r="AN73" s="46">
        <v>19</v>
      </c>
      <c r="AO73" s="46">
        <v>20</v>
      </c>
      <c r="AP73" s="46">
        <v>24</v>
      </c>
      <c r="AQ73" s="46">
        <v>49</v>
      </c>
      <c r="AR73" s="46">
        <v>53</v>
      </c>
      <c r="AS73" s="46">
        <v>102</v>
      </c>
      <c r="AT73" s="46">
        <v>167</v>
      </c>
      <c r="AU73" s="49">
        <v>190</v>
      </c>
      <c r="AV73" s="49">
        <v>263</v>
      </c>
      <c r="AW73" s="49">
        <v>261</v>
      </c>
      <c r="AX73" s="32">
        <v>262</v>
      </c>
      <c r="AY73" s="32">
        <v>6618</v>
      </c>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row>
    <row r="74" spans="1:95" x14ac:dyDescent="0.2">
      <c r="B74" s="50" t="s">
        <v>17</v>
      </c>
      <c r="C74" s="46">
        <v>0</v>
      </c>
      <c r="D74" s="46">
        <v>0</v>
      </c>
      <c r="E74" s="46">
        <v>0</v>
      </c>
      <c r="F74" s="46">
        <v>0</v>
      </c>
      <c r="G74" s="46">
        <v>0</v>
      </c>
      <c r="H74" s="46">
        <v>0</v>
      </c>
      <c r="I74" s="46">
        <v>0</v>
      </c>
      <c r="J74" s="46">
        <v>0</v>
      </c>
      <c r="K74" s="46">
        <v>0</v>
      </c>
      <c r="L74" s="46">
        <v>1</v>
      </c>
      <c r="M74" s="46">
        <v>2</v>
      </c>
      <c r="N74" s="46">
        <v>36</v>
      </c>
      <c r="O74" s="46">
        <v>127</v>
      </c>
      <c r="P74" s="46">
        <v>401</v>
      </c>
      <c r="Q74" s="46">
        <v>786</v>
      </c>
      <c r="R74" s="46">
        <v>991</v>
      </c>
      <c r="S74" s="46">
        <v>990</v>
      </c>
      <c r="T74" s="46">
        <v>826</v>
      </c>
      <c r="U74" s="46">
        <v>666</v>
      </c>
      <c r="V74" s="46">
        <v>495</v>
      </c>
      <c r="W74" s="46">
        <v>413</v>
      </c>
      <c r="X74" s="46">
        <v>282</v>
      </c>
      <c r="Y74" s="46">
        <v>206</v>
      </c>
      <c r="Z74" s="46">
        <v>147</v>
      </c>
      <c r="AA74" s="46">
        <v>98</v>
      </c>
      <c r="AB74" s="46">
        <v>82</v>
      </c>
      <c r="AC74" s="46">
        <v>65</v>
      </c>
      <c r="AD74" s="46">
        <v>54</v>
      </c>
      <c r="AE74" s="46">
        <v>33</v>
      </c>
      <c r="AF74" s="46">
        <v>21</v>
      </c>
      <c r="AG74" s="46">
        <v>18</v>
      </c>
      <c r="AH74" s="46">
        <v>22</v>
      </c>
      <c r="AI74" s="46">
        <v>21</v>
      </c>
      <c r="AJ74" s="46">
        <v>5</v>
      </c>
      <c r="AK74" s="46">
        <v>9</v>
      </c>
      <c r="AL74" s="46">
        <v>7</v>
      </c>
      <c r="AM74" s="46">
        <v>12</v>
      </c>
      <c r="AN74" s="46">
        <v>17</v>
      </c>
      <c r="AO74" s="46">
        <v>26</v>
      </c>
      <c r="AP74" s="46">
        <v>33</v>
      </c>
      <c r="AQ74" s="46">
        <v>61</v>
      </c>
      <c r="AR74" s="46">
        <v>93</v>
      </c>
      <c r="AS74" s="46">
        <v>129</v>
      </c>
      <c r="AT74" s="46">
        <v>177</v>
      </c>
      <c r="AU74" s="49">
        <v>267</v>
      </c>
      <c r="AV74" s="49">
        <v>287</v>
      </c>
      <c r="AW74" s="49">
        <v>354</v>
      </c>
      <c r="AX74" s="32">
        <v>362</v>
      </c>
      <c r="AY74" s="32">
        <v>8622</v>
      </c>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row>
    <row r="75" spans="1:95" ht="30" customHeight="1" x14ac:dyDescent="0.2">
      <c r="B75" s="1" t="s">
        <v>54</v>
      </c>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9"/>
      <c r="AV75" s="49"/>
      <c r="AW75" s="49"/>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c r="CD75" s="32"/>
      <c r="CE75" s="32"/>
      <c r="CF75" s="32"/>
      <c r="CG75" s="32"/>
      <c r="CH75" s="32"/>
      <c r="CI75" s="32"/>
      <c r="CJ75" s="32"/>
      <c r="CK75" s="32"/>
      <c r="CL75" s="32"/>
      <c r="CM75" s="32"/>
      <c r="CN75" s="32"/>
      <c r="CO75" s="32"/>
      <c r="CP75" s="32"/>
      <c r="CQ75" s="32"/>
    </row>
    <row r="76" spans="1:95" x14ac:dyDescent="0.2">
      <c r="A76" s="46" t="s">
        <v>55</v>
      </c>
      <c r="B76" s="2" t="s">
        <v>56</v>
      </c>
      <c r="C76" s="46">
        <v>0</v>
      </c>
      <c r="D76" s="46">
        <v>0</v>
      </c>
      <c r="E76" s="46">
        <v>0</v>
      </c>
      <c r="F76" s="46">
        <v>0</v>
      </c>
      <c r="G76" s="46">
        <v>0</v>
      </c>
      <c r="H76" s="46">
        <v>0</v>
      </c>
      <c r="I76" s="46">
        <v>0</v>
      </c>
      <c r="J76" s="46">
        <v>0</v>
      </c>
      <c r="K76" s="46">
        <v>0</v>
      </c>
      <c r="L76" s="46">
        <v>0</v>
      </c>
      <c r="M76" s="46">
        <v>0</v>
      </c>
      <c r="N76" s="46">
        <v>4</v>
      </c>
      <c r="O76" s="46">
        <v>42</v>
      </c>
      <c r="P76" s="46">
        <v>217</v>
      </c>
      <c r="Q76" s="46">
        <v>411</v>
      </c>
      <c r="R76" s="46">
        <v>406</v>
      </c>
      <c r="S76" s="46">
        <v>367</v>
      </c>
      <c r="T76" s="46">
        <v>333</v>
      </c>
      <c r="U76" s="46">
        <v>286</v>
      </c>
      <c r="V76" s="46">
        <v>192</v>
      </c>
      <c r="W76" s="46">
        <v>193</v>
      </c>
      <c r="X76" s="46">
        <v>137</v>
      </c>
      <c r="Y76" s="46">
        <v>93</v>
      </c>
      <c r="Z76" s="46">
        <v>56</v>
      </c>
      <c r="AA76" s="46">
        <v>28</v>
      </c>
      <c r="AB76" s="46">
        <v>29</v>
      </c>
      <c r="AC76" s="46">
        <v>17</v>
      </c>
      <c r="AD76" s="46">
        <v>9</v>
      </c>
      <c r="AE76" s="46">
        <v>5</v>
      </c>
      <c r="AF76" s="46">
        <v>5</v>
      </c>
      <c r="AG76" s="46">
        <v>3</v>
      </c>
      <c r="AH76" s="46">
        <v>2</v>
      </c>
      <c r="AI76" s="46">
        <v>5</v>
      </c>
      <c r="AJ76" s="46">
        <v>5</v>
      </c>
      <c r="AK76" s="46">
        <v>3</v>
      </c>
      <c r="AL76" s="46">
        <v>3</v>
      </c>
      <c r="AM76" s="46">
        <v>5</v>
      </c>
      <c r="AN76" s="46">
        <v>13</v>
      </c>
      <c r="AO76" s="46">
        <v>18</v>
      </c>
      <c r="AP76" s="46">
        <v>54</v>
      </c>
      <c r="AQ76" s="46">
        <v>67</v>
      </c>
      <c r="AR76" s="46">
        <v>102</v>
      </c>
      <c r="AS76" s="46">
        <v>122</v>
      </c>
      <c r="AT76" s="46">
        <v>138</v>
      </c>
      <c r="AU76" s="49">
        <v>151</v>
      </c>
      <c r="AV76" s="49">
        <v>171</v>
      </c>
      <c r="AW76" s="49">
        <v>207</v>
      </c>
      <c r="AX76" s="32">
        <v>206</v>
      </c>
      <c r="AY76" s="32">
        <v>4105</v>
      </c>
      <c r="AZ76" s="32"/>
      <c r="BA76" s="32"/>
      <c r="BB76" s="32"/>
      <c r="BC76" s="32"/>
      <c r="BD76" s="32"/>
      <c r="BE76" s="32"/>
      <c r="BF76" s="32"/>
      <c r="BG76" s="32"/>
      <c r="BH76" s="32"/>
      <c r="BI76" s="32"/>
      <c r="BJ76" s="32"/>
      <c r="BK76" s="32"/>
      <c r="BL76" s="32"/>
      <c r="BM76" s="32"/>
      <c r="BN76" s="32"/>
      <c r="BO76" s="32"/>
      <c r="BP76" s="32"/>
      <c r="BQ76" s="32"/>
      <c r="BR76" s="32"/>
      <c r="BS76" s="32"/>
      <c r="BT76" s="32"/>
      <c r="BU76" s="32"/>
      <c r="BV76" s="32"/>
      <c r="BW76" s="32"/>
      <c r="BX76" s="32"/>
      <c r="BY76" s="32"/>
      <c r="BZ76" s="32"/>
      <c r="CA76" s="32"/>
      <c r="CB76" s="32"/>
      <c r="CC76" s="32"/>
      <c r="CD76" s="32"/>
      <c r="CE76" s="32"/>
      <c r="CF76" s="32"/>
      <c r="CG76" s="32"/>
      <c r="CH76" s="32"/>
      <c r="CI76" s="32"/>
      <c r="CJ76" s="32"/>
      <c r="CK76" s="32"/>
      <c r="CL76" s="32"/>
      <c r="CM76" s="32"/>
      <c r="CN76" s="32"/>
      <c r="CO76" s="32"/>
      <c r="CP76" s="32"/>
      <c r="CQ76" s="32"/>
    </row>
    <row r="77" spans="1:95" x14ac:dyDescent="0.2">
      <c r="A77" s="46" t="s">
        <v>57</v>
      </c>
      <c r="B77" s="2" t="s">
        <v>58</v>
      </c>
      <c r="C77" s="46">
        <v>0</v>
      </c>
      <c r="D77" s="46">
        <v>0</v>
      </c>
      <c r="E77" s="46">
        <v>0</v>
      </c>
      <c r="F77" s="46">
        <v>0</v>
      </c>
      <c r="G77" s="46">
        <v>0</v>
      </c>
      <c r="H77" s="46">
        <v>0</v>
      </c>
      <c r="I77" s="46">
        <v>0</v>
      </c>
      <c r="J77" s="46">
        <v>0</v>
      </c>
      <c r="K77" s="46">
        <v>0</v>
      </c>
      <c r="L77" s="46">
        <v>0</v>
      </c>
      <c r="M77" s="46">
        <v>5</v>
      </c>
      <c r="N77" s="46">
        <v>37</v>
      </c>
      <c r="O77" s="46">
        <v>170</v>
      </c>
      <c r="P77" s="46">
        <v>648</v>
      </c>
      <c r="Q77" s="46">
        <v>1118</v>
      </c>
      <c r="R77" s="46">
        <v>1347</v>
      </c>
      <c r="S77" s="46">
        <v>1103</v>
      </c>
      <c r="T77" s="46">
        <v>791</v>
      </c>
      <c r="U77" s="46">
        <v>665</v>
      </c>
      <c r="V77" s="46">
        <v>476</v>
      </c>
      <c r="W77" s="46">
        <v>361</v>
      </c>
      <c r="X77" s="46">
        <v>302</v>
      </c>
      <c r="Y77" s="46">
        <v>216</v>
      </c>
      <c r="Z77" s="46">
        <v>184</v>
      </c>
      <c r="AA77" s="46">
        <v>137</v>
      </c>
      <c r="AB77" s="46">
        <v>112</v>
      </c>
      <c r="AC77" s="46">
        <v>75</v>
      </c>
      <c r="AD77" s="46">
        <v>62</v>
      </c>
      <c r="AE77" s="46">
        <v>44</v>
      </c>
      <c r="AF77" s="46">
        <v>39</v>
      </c>
      <c r="AG77" s="46">
        <v>29</v>
      </c>
      <c r="AH77" s="46">
        <v>36</v>
      </c>
      <c r="AI77" s="46">
        <v>30</v>
      </c>
      <c r="AJ77" s="46">
        <v>29</v>
      </c>
      <c r="AK77" s="46">
        <v>32</v>
      </c>
      <c r="AL77" s="46">
        <v>14</v>
      </c>
      <c r="AM77" s="46">
        <v>33</v>
      </c>
      <c r="AN77" s="46">
        <v>48</v>
      </c>
      <c r="AO77" s="46">
        <v>69</v>
      </c>
      <c r="AP77" s="46">
        <v>132</v>
      </c>
      <c r="AQ77" s="46">
        <v>172</v>
      </c>
      <c r="AR77" s="46">
        <v>268</v>
      </c>
      <c r="AS77" s="46">
        <v>398</v>
      </c>
      <c r="AT77" s="46">
        <v>516</v>
      </c>
      <c r="AU77" s="49">
        <v>589</v>
      </c>
      <c r="AV77" s="49">
        <v>611</v>
      </c>
      <c r="AW77" s="49">
        <v>561</v>
      </c>
      <c r="AX77" s="32">
        <v>499</v>
      </c>
      <c r="AY77" s="32">
        <v>11958</v>
      </c>
      <c r="AZ77" s="32"/>
      <c r="BA77" s="32"/>
      <c r="BB77" s="32"/>
      <c r="BC77" s="32"/>
      <c r="BD77" s="32"/>
      <c r="BE77" s="32"/>
      <c r="BF77" s="32"/>
      <c r="BG77" s="32"/>
      <c r="BH77" s="32"/>
      <c r="BI77" s="32"/>
      <c r="BJ77" s="32"/>
      <c r="BK77" s="32"/>
      <c r="BL77" s="32"/>
      <c r="BM77" s="32"/>
      <c r="BN77" s="32"/>
      <c r="BO77" s="32"/>
      <c r="BP77" s="32"/>
      <c r="BQ77" s="32"/>
      <c r="BR77" s="32"/>
      <c r="BS77" s="32"/>
      <c r="BT77" s="32"/>
      <c r="BU77" s="32"/>
      <c r="BV77" s="32"/>
      <c r="BW77" s="32"/>
      <c r="BX77" s="32"/>
      <c r="BY77" s="32"/>
      <c r="BZ77" s="32"/>
      <c r="CA77" s="32"/>
      <c r="CB77" s="32"/>
      <c r="CC77" s="32"/>
      <c r="CD77" s="32"/>
      <c r="CE77" s="32"/>
      <c r="CF77" s="32"/>
      <c r="CG77" s="32"/>
      <c r="CH77" s="32"/>
      <c r="CI77" s="32"/>
      <c r="CJ77" s="32"/>
      <c r="CK77" s="32"/>
      <c r="CL77" s="32"/>
      <c r="CM77" s="32"/>
      <c r="CN77" s="32"/>
      <c r="CO77" s="32"/>
      <c r="CP77" s="32"/>
      <c r="CQ77" s="32"/>
    </row>
    <row r="78" spans="1:95" x14ac:dyDescent="0.2">
      <c r="A78" s="46" t="s">
        <v>59</v>
      </c>
      <c r="B78" s="2" t="s">
        <v>60</v>
      </c>
      <c r="C78" s="46">
        <v>0</v>
      </c>
      <c r="D78" s="46">
        <v>0</v>
      </c>
      <c r="E78" s="46">
        <v>0</v>
      </c>
      <c r="F78" s="46">
        <v>0</v>
      </c>
      <c r="G78" s="46">
        <v>0</v>
      </c>
      <c r="H78" s="46">
        <v>0</v>
      </c>
      <c r="I78" s="46">
        <v>0</v>
      </c>
      <c r="J78" s="46">
        <v>0</v>
      </c>
      <c r="K78" s="46">
        <v>0</v>
      </c>
      <c r="L78" s="46">
        <v>0</v>
      </c>
      <c r="M78" s="46">
        <v>0</v>
      </c>
      <c r="N78" s="46">
        <v>11</v>
      </c>
      <c r="O78" s="46">
        <v>61</v>
      </c>
      <c r="P78" s="46">
        <v>293</v>
      </c>
      <c r="Q78" s="46">
        <v>603</v>
      </c>
      <c r="R78" s="46">
        <v>692</v>
      </c>
      <c r="S78" s="46">
        <v>691</v>
      </c>
      <c r="T78" s="46">
        <v>588</v>
      </c>
      <c r="U78" s="46">
        <v>462</v>
      </c>
      <c r="V78" s="46">
        <v>342</v>
      </c>
      <c r="W78" s="46">
        <v>263</v>
      </c>
      <c r="X78" s="46">
        <v>222</v>
      </c>
      <c r="Y78" s="46">
        <v>186</v>
      </c>
      <c r="Z78" s="46">
        <v>128</v>
      </c>
      <c r="AA78" s="46">
        <v>82</v>
      </c>
      <c r="AB78" s="46">
        <v>72</v>
      </c>
      <c r="AC78" s="46">
        <v>54</v>
      </c>
      <c r="AD78" s="46">
        <v>38</v>
      </c>
      <c r="AE78" s="46">
        <v>23</v>
      </c>
      <c r="AF78" s="46">
        <v>29</v>
      </c>
      <c r="AG78" s="46">
        <v>18</v>
      </c>
      <c r="AH78" s="46">
        <v>14</v>
      </c>
      <c r="AI78" s="46">
        <v>11</v>
      </c>
      <c r="AJ78" s="46">
        <v>15</v>
      </c>
      <c r="AK78" s="46">
        <v>13</v>
      </c>
      <c r="AL78" s="46">
        <v>10</v>
      </c>
      <c r="AM78" s="46">
        <v>19</v>
      </c>
      <c r="AN78" s="46">
        <v>21</v>
      </c>
      <c r="AO78" s="46">
        <v>32</v>
      </c>
      <c r="AP78" s="46">
        <v>36</v>
      </c>
      <c r="AQ78" s="46">
        <v>71</v>
      </c>
      <c r="AR78" s="46">
        <v>104</v>
      </c>
      <c r="AS78" s="46">
        <v>214</v>
      </c>
      <c r="AT78" s="46">
        <v>263</v>
      </c>
      <c r="AU78" s="49">
        <v>390</v>
      </c>
      <c r="AV78" s="49">
        <v>497</v>
      </c>
      <c r="AW78" s="49">
        <v>476</v>
      </c>
      <c r="AX78" s="32">
        <v>457</v>
      </c>
      <c r="AY78" s="32">
        <v>7501</v>
      </c>
      <c r="AZ78" s="32"/>
      <c r="BA78" s="32"/>
      <c r="BB78" s="32"/>
      <c r="BC78" s="32"/>
      <c r="BD78" s="32"/>
      <c r="BE78" s="32"/>
      <c r="BF78" s="32"/>
      <c r="BG78" s="32"/>
      <c r="BH78" s="32"/>
      <c r="BI78" s="32"/>
      <c r="BJ78" s="32"/>
      <c r="BK78" s="32"/>
      <c r="BL78" s="32"/>
      <c r="BM78" s="32"/>
      <c r="BN78" s="32"/>
      <c r="BO78" s="32"/>
      <c r="BP78" s="32"/>
      <c r="BQ78" s="32"/>
      <c r="BR78" s="32"/>
      <c r="BS78" s="32"/>
      <c r="BT78" s="32"/>
      <c r="BU78" s="32"/>
      <c r="BV78" s="32"/>
      <c r="BW78" s="32"/>
      <c r="BX78" s="32"/>
      <c r="BY78" s="32"/>
      <c r="BZ78" s="32"/>
      <c r="CA78" s="32"/>
      <c r="CB78" s="32"/>
      <c r="CC78" s="32"/>
      <c r="CD78" s="32"/>
      <c r="CE78" s="32"/>
      <c r="CF78" s="32"/>
      <c r="CG78" s="32"/>
      <c r="CH78" s="32"/>
      <c r="CI78" s="32"/>
      <c r="CJ78" s="32"/>
      <c r="CK78" s="32"/>
      <c r="CL78" s="32"/>
      <c r="CM78" s="32"/>
      <c r="CN78" s="32"/>
      <c r="CO78" s="32"/>
      <c r="CP78" s="32"/>
      <c r="CQ78" s="32"/>
    </row>
    <row r="79" spans="1:95" x14ac:dyDescent="0.2">
      <c r="A79" s="46" t="s">
        <v>61</v>
      </c>
      <c r="B79" s="2" t="s">
        <v>62</v>
      </c>
      <c r="C79" s="46">
        <v>0</v>
      </c>
      <c r="D79" s="46">
        <v>0</v>
      </c>
      <c r="E79" s="46">
        <v>0</v>
      </c>
      <c r="F79" s="46">
        <v>0</v>
      </c>
      <c r="G79" s="46">
        <v>0</v>
      </c>
      <c r="H79" s="46">
        <v>0</v>
      </c>
      <c r="I79" s="46">
        <v>0</v>
      </c>
      <c r="J79" s="46">
        <v>0</v>
      </c>
      <c r="K79" s="46">
        <v>0</v>
      </c>
      <c r="L79" s="46">
        <v>0</v>
      </c>
      <c r="M79" s="46">
        <v>3</v>
      </c>
      <c r="N79" s="46">
        <v>18</v>
      </c>
      <c r="O79" s="46">
        <v>97</v>
      </c>
      <c r="P79" s="46">
        <v>294</v>
      </c>
      <c r="Q79" s="46">
        <v>544</v>
      </c>
      <c r="R79" s="46">
        <v>570</v>
      </c>
      <c r="S79" s="46">
        <v>486</v>
      </c>
      <c r="T79" s="46">
        <v>421</v>
      </c>
      <c r="U79" s="46">
        <v>338</v>
      </c>
      <c r="V79" s="46">
        <v>245</v>
      </c>
      <c r="W79" s="46">
        <v>214</v>
      </c>
      <c r="X79" s="46">
        <v>170</v>
      </c>
      <c r="Y79" s="46">
        <v>134</v>
      </c>
      <c r="Z79" s="46">
        <v>130</v>
      </c>
      <c r="AA79" s="46">
        <v>85</v>
      </c>
      <c r="AB79" s="46">
        <v>77</v>
      </c>
      <c r="AC79" s="46">
        <v>43</v>
      </c>
      <c r="AD79" s="46">
        <v>32</v>
      </c>
      <c r="AE79" s="46">
        <v>32</v>
      </c>
      <c r="AF79" s="46">
        <v>28</v>
      </c>
      <c r="AG79" s="46">
        <v>16</v>
      </c>
      <c r="AH79" s="46">
        <v>12</v>
      </c>
      <c r="AI79" s="46">
        <v>11</v>
      </c>
      <c r="AJ79" s="46">
        <v>10</v>
      </c>
      <c r="AK79" s="46">
        <v>6</v>
      </c>
      <c r="AL79" s="46">
        <v>17</v>
      </c>
      <c r="AM79" s="46">
        <v>7</v>
      </c>
      <c r="AN79" s="46">
        <v>11</v>
      </c>
      <c r="AO79" s="46">
        <v>18</v>
      </c>
      <c r="AP79" s="46">
        <v>11</v>
      </c>
      <c r="AQ79" s="46">
        <v>27</v>
      </c>
      <c r="AR79" s="46">
        <v>60</v>
      </c>
      <c r="AS79" s="46">
        <v>107</v>
      </c>
      <c r="AT79" s="46">
        <v>168</v>
      </c>
      <c r="AU79" s="49">
        <v>220</v>
      </c>
      <c r="AV79" s="49">
        <v>264</v>
      </c>
      <c r="AW79" s="49">
        <v>328</v>
      </c>
      <c r="AX79" s="32">
        <v>297</v>
      </c>
      <c r="AY79" s="32">
        <v>5551</v>
      </c>
      <c r="AZ79" s="32"/>
      <c r="BA79" s="32"/>
      <c r="BB79" s="32"/>
      <c r="BC79" s="32"/>
      <c r="BD79" s="32"/>
      <c r="BE79" s="32"/>
      <c r="BF79" s="32"/>
      <c r="BG79" s="32"/>
      <c r="BH79" s="32"/>
      <c r="BI79" s="32"/>
      <c r="BJ79" s="32"/>
      <c r="BK79" s="32"/>
      <c r="BL79" s="32"/>
      <c r="BM79" s="32"/>
      <c r="BN79" s="32"/>
      <c r="BO79" s="32"/>
      <c r="BP79" s="32"/>
      <c r="BQ79" s="32"/>
      <c r="BR79" s="32"/>
      <c r="BS79" s="32"/>
      <c r="BT79" s="32"/>
      <c r="BU79" s="32"/>
      <c r="BV79" s="32"/>
      <c r="BW79" s="32"/>
      <c r="BX79" s="32"/>
      <c r="BY79" s="32"/>
      <c r="BZ79" s="32"/>
      <c r="CA79" s="32"/>
      <c r="CB79" s="32"/>
      <c r="CC79" s="32"/>
      <c r="CD79" s="32"/>
      <c r="CE79" s="32"/>
      <c r="CF79" s="32"/>
      <c r="CG79" s="32"/>
      <c r="CH79" s="32"/>
      <c r="CI79" s="32"/>
      <c r="CJ79" s="32"/>
      <c r="CK79" s="32"/>
      <c r="CL79" s="32"/>
      <c r="CM79" s="32"/>
      <c r="CN79" s="32"/>
      <c r="CO79" s="32"/>
      <c r="CP79" s="32"/>
      <c r="CQ79" s="32"/>
    </row>
    <row r="80" spans="1:95" x14ac:dyDescent="0.2">
      <c r="A80" s="46" t="s">
        <v>63</v>
      </c>
      <c r="B80" s="2" t="s">
        <v>64</v>
      </c>
      <c r="C80" s="46">
        <v>0</v>
      </c>
      <c r="D80" s="46">
        <v>0</v>
      </c>
      <c r="E80" s="46">
        <v>0</v>
      </c>
      <c r="F80" s="46">
        <v>0</v>
      </c>
      <c r="G80" s="46">
        <v>0</v>
      </c>
      <c r="H80" s="46">
        <v>0</v>
      </c>
      <c r="I80" s="46">
        <v>0</v>
      </c>
      <c r="J80" s="46">
        <v>0</v>
      </c>
      <c r="K80" s="46">
        <v>0</v>
      </c>
      <c r="L80" s="46">
        <v>0</v>
      </c>
      <c r="M80" s="46">
        <v>10</v>
      </c>
      <c r="N80" s="46">
        <v>58</v>
      </c>
      <c r="O80" s="46">
        <v>258</v>
      </c>
      <c r="P80" s="46">
        <v>723</v>
      </c>
      <c r="Q80" s="46">
        <v>911</v>
      </c>
      <c r="R80" s="46">
        <v>923</v>
      </c>
      <c r="S80" s="46">
        <v>744</v>
      </c>
      <c r="T80" s="46">
        <v>569</v>
      </c>
      <c r="U80" s="46">
        <v>436</v>
      </c>
      <c r="V80" s="46">
        <v>307</v>
      </c>
      <c r="W80" s="46">
        <v>263</v>
      </c>
      <c r="X80" s="46">
        <v>182</v>
      </c>
      <c r="Y80" s="46">
        <v>132</v>
      </c>
      <c r="Z80" s="46">
        <v>96</v>
      </c>
      <c r="AA80" s="46">
        <v>83</v>
      </c>
      <c r="AB80" s="46">
        <v>74</v>
      </c>
      <c r="AC80" s="46">
        <v>47</v>
      </c>
      <c r="AD80" s="46">
        <v>35</v>
      </c>
      <c r="AE80" s="46">
        <v>18</v>
      </c>
      <c r="AF80" s="46">
        <v>15</v>
      </c>
      <c r="AG80" s="46">
        <v>17</v>
      </c>
      <c r="AH80" s="46">
        <v>9</v>
      </c>
      <c r="AI80" s="46">
        <v>11</v>
      </c>
      <c r="AJ80" s="46">
        <v>8</v>
      </c>
      <c r="AK80" s="46">
        <v>8</v>
      </c>
      <c r="AL80" s="46">
        <v>3</v>
      </c>
      <c r="AM80" s="46">
        <v>9</v>
      </c>
      <c r="AN80" s="46">
        <v>21</v>
      </c>
      <c r="AO80" s="46">
        <v>35</v>
      </c>
      <c r="AP80" s="46">
        <v>36</v>
      </c>
      <c r="AQ80" s="46">
        <v>45</v>
      </c>
      <c r="AR80" s="46">
        <v>61</v>
      </c>
      <c r="AS80" s="46">
        <v>107</v>
      </c>
      <c r="AT80" s="46">
        <v>142</v>
      </c>
      <c r="AU80" s="49">
        <v>228</v>
      </c>
      <c r="AV80" s="49">
        <v>286</v>
      </c>
      <c r="AW80" s="49">
        <v>350</v>
      </c>
      <c r="AX80" s="32">
        <v>322</v>
      </c>
      <c r="AY80" s="32">
        <v>7582</v>
      </c>
      <c r="AZ80" s="32"/>
      <c r="BA80" s="32"/>
      <c r="BB80" s="32"/>
      <c r="BC80" s="32"/>
      <c r="BD80" s="32"/>
      <c r="BE80" s="32"/>
      <c r="BF80" s="32"/>
      <c r="BG80" s="32"/>
      <c r="BH80" s="32"/>
      <c r="BI80" s="32"/>
      <c r="BJ80" s="32"/>
      <c r="BK80" s="32"/>
      <c r="BL80" s="32"/>
      <c r="BM80" s="32"/>
      <c r="BN80" s="32"/>
      <c r="BO80" s="32"/>
      <c r="BP80" s="32"/>
      <c r="BQ80" s="32"/>
      <c r="BR80" s="32"/>
      <c r="BS80" s="32"/>
      <c r="BT80" s="32"/>
      <c r="BU80" s="32"/>
      <c r="BV80" s="32"/>
      <c r="BW80" s="32"/>
      <c r="BX80" s="32"/>
      <c r="BY80" s="32"/>
      <c r="BZ80" s="32"/>
      <c r="CA80" s="32"/>
      <c r="CB80" s="32"/>
      <c r="CC80" s="32"/>
      <c r="CD80" s="32"/>
      <c r="CE80" s="32"/>
      <c r="CF80" s="32"/>
      <c r="CG80" s="32"/>
      <c r="CH80" s="32"/>
      <c r="CI80" s="32"/>
      <c r="CJ80" s="32"/>
      <c r="CK80" s="32"/>
      <c r="CL80" s="32"/>
      <c r="CM80" s="32"/>
      <c r="CN80" s="32"/>
      <c r="CO80" s="32"/>
      <c r="CP80" s="32"/>
      <c r="CQ80" s="32"/>
    </row>
    <row r="81" spans="1:95" x14ac:dyDescent="0.2">
      <c r="A81" s="46" t="s">
        <v>65</v>
      </c>
      <c r="B81" s="2" t="s">
        <v>66</v>
      </c>
      <c r="C81" s="46">
        <v>0</v>
      </c>
      <c r="D81" s="46">
        <v>0</v>
      </c>
      <c r="E81" s="46">
        <v>0</v>
      </c>
      <c r="F81" s="46">
        <v>0</v>
      </c>
      <c r="G81" s="46">
        <v>0</v>
      </c>
      <c r="H81" s="46">
        <v>1</v>
      </c>
      <c r="I81" s="46">
        <v>0</v>
      </c>
      <c r="J81" s="46">
        <v>0</v>
      </c>
      <c r="K81" s="46">
        <v>1</v>
      </c>
      <c r="L81" s="46">
        <v>2</v>
      </c>
      <c r="M81" s="46">
        <v>5</v>
      </c>
      <c r="N81" s="46">
        <v>14</v>
      </c>
      <c r="O81" s="46">
        <v>149</v>
      </c>
      <c r="P81" s="46">
        <v>483</v>
      </c>
      <c r="Q81" s="46">
        <v>751</v>
      </c>
      <c r="R81" s="46">
        <v>839</v>
      </c>
      <c r="S81" s="46">
        <v>677</v>
      </c>
      <c r="T81" s="46">
        <v>550</v>
      </c>
      <c r="U81" s="46">
        <v>377</v>
      </c>
      <c r="V81" s="46">
        <v>301</v>
      </c>
      <c r="W81" s="46">
        <v>255</v>
      </c>
      <c r="X81" s="46">
        <v>205</v>
      </c>
      <c r="Y81" s="46">
        <v>139</v>
      </c>
      <c r="Z81" s="46">
        <v>82</v>
      </c>
      <c r="AA81" s="46">
        <v>66</v>
      </c>
      <c r="AB81" s="46">
        <v>59</v>
      </c>
      <c r="AC81" s="46">
        <v>57</v>
      </c>
      <c r="AD81" s="46">
        <v>47</v>
      </c>
      <c r="AE81" s="46">
        <v>29</v>
      </c>
      <c r="AF81" s="46">
        <v>11</v>
      </c>
      <c r="AG81" s="46">
        <v>15</v>
      </c>
      <c r="AH81" s="46">
        <v>8</v>
      </c>
      <c r="AI81" s="46">
        <v>13</v>
      </c>
      <c r="AJ81" s="46">
        <v>10</v>
      </c>
      <c r="AK81" s="46">
        <v>8</v>
      </c>
      <c r="AL81" s="46">
        <v>4</v>
      </c>
      <c r="AM81" s="46">
        <v>8</v>
      </c>
      <c r="AN81" s="46">
        <v>8</v>
      </c>
      <c r="AO81" s="46">
        <v>13</v>
      </c>
      <c r="AP81" s="46">
        <v>15</v>
      </c>
      <c r="AQ81" s="46">
        <v>21</v>
      </c>
      <c r="AR81" s="46">
        <v>27</v>
      </c>
      <c r="AS81" s="46">
        <v>69</v>
      </c>
      <c r="AT81" s="46">
        <v>93</v>
      </c>
      <c r="AU81" s="49">
        <v>116</v>
      </c>
      <c r="AV81" s="49">
        <v>140</v>
      </c>
      <c r="AW81" s="49">
        <v>139</v>
      </c>
      <c r="AX81" s="32">
        <v>143</v>
      </c>
      <c r="AY81" s="32">
        <v>5950</v>
      </c>
      <c r="AZ81" s="32"/>
      <c r="BA81" s="32"/>
      <c r="BB81" s="32"/>
      <c r="BC81" s="32"/>
      <c r="BD81" s="32"/>
      <c r="BE81" s="32"/>
      <c r="BF81" s="32"/>
      <c r="BG81" s="32"/>
      <c r="BH81" s="32"/>
      <c r="BI81" s="32"/>
      <c r="BJ81" s="32"/>
      <c r="BK81" s="32"/>
      <c r="BL81" s="32"/>
      <c r="BM81" s="32"/>
      <c r="BN81" s="32"/>
      <c r="BO81" s="32"/>
      <c r="BP81" s="32"/>
      <c r="BQ81" s="32"/>
      <c r="BR81" s="32"/>
      <c r="BS81" s="32"/>
      <c r="BT81" s="32"/>
      <c r="BU81" s="32"/>
      <c r="BV81" s="32"/>
      <c r="BW81" s="32"/>
      <c r="BX81" s="32"/>
      <c r="BY81" s="32"/>
      <c r="BZ81" s="32"/>
      <c r="CA81" s="32"/>
      <c r="CB81" s="32"/>
      <c r="CC81" s="32"/>
      <c r="CD81" s="32"/>
      <c r="CE81" s="32"/>
      <c r="CF81" s="32"/>
      <c r="CG81" s="32"/>
      <c r="CH81" s="32"/>
      <c r="CI81" s="32"/>
      <c r="CJ81" s="32"/>
      <c r="CK81" s="32"/>
      <c r="CL81" s="32"/>
      <c r="CM81" s="32"/>
      <c r="CN81" s="32"/>
      <c r="CO81" s="32"/>
      <c r="CP81" s="32"/>
      <c r="CQ81" s="32"/>
    </row>
    <row r="82" spans="1:95" x14ac:dyDescent="0.2">
      <c r="A82" s="46" t="s">
        <v>67</v>
      </c>
      <c r="B82" s="2" t="s">
        <v>68</v>
      </c>
      <c r="C82" s="46">
        <v>0</v>
      </c>
      <c r="D82" s="46">
        <v>0</v>
      </c>
      <c r="E82" s="46">
        <v>0</v>
      </c>
      <c r="F82" s="46">
        <v>0</v>
      </c>
      <c r="G82" s="46">
        <v>0</v>
      </c>
      <c r="H82" s="46">
        <v>0</v>
      </c>
      <c r="I82" s="46">
        <v>0</v>
      </c>
      <c r="J82" s="46">
        <v>0</v>
      </c>
      <c r="K82" s="46">
        <v>0</v>
      </c>
      <c r="L82" s="46">
        <v>2</v>
      </c>
      <c r="M82" s="46">
        <v>17</v>
      </c>
      <c r="N82" s="46">
        <v>166</v>
      </c>
      <c r="O82" s="46">
        <v>721</v>
      </c>
      <c r="P82" s="46">
        <v>1517</v>
      </c>
      <c r="Q82" s="46">
        <v>1965</v>
      </c>
      <c r="R82" s="46">
        <v>1499</v>
      </c>
      <c r="S82" s="46">
        <v>984</v>
      </c>
      <c r="T82" s="46">
        <v>527</v>
      </c>
      <c r="U82" s="46">
        <v>398</v>
      </c>
      <c r="V82" s="46">
        <v>229</v>
      </c>
      <c r="W82" s="46">
        <v>157</v>
      </c>
      <c r="X82" s="46">
        <v>99</v>
      </c>
      <c r="Y82" s="46">
        <v>81</v>
      </c>
      <c r="Z82" s="46">
        <v>50</v>
      </c>
      <c r="AA82" s="46">
        <v>37</v>
      </c>
      <c r="AB82" s="46">
        <v>34</v>
      </c>
      <c r="AC82" s="46">
        <v>22</v>
      </c>
      <c r="AD82" s="46">
        <v>19</v>
      </c>
      <c r="AE82" s="46">
        <v>17</v>
      </c>
      <c r="AF82" s="46">
        <v>17</v>
      </c>
      <c r="AG82" s="46">
        <v>9</v>
      </c>
      <c r="AH82" s="46">
        <v>9</v>
      </c>
      <c r="AI82" s="46">
        <v>14</v>
      </c>
      <c r="AJ82" s="46">
        <v>3</v>
      </c>
      <c r="AK82" s="46">
        <v>3</v>
      </c>
      <c r="AL82" s="46">
        <v>4</v>
      </c>
      <c r="AM82" s="46">
        <v>10</v>
      </c>
      <c r="AN82" s="46">
        <v>12</v>
      </c>
      <c r="AO82" s="46">
        <v>29</v>
      </c>
      <c r="AP82" s="46">
        <v>32</v>
      </c>
      <c r="AQ82" s="46">
        <v>41</v>
      </c>
      <c r="AR82" s="46">
        <v>43</v>
      </c>
      <c r="AS82" s="46">
        <v>55</v>
      </c>
      <c r="AT82" s="46">
        <v>93</v>
      </c>
      <c r="AU82" s="49">
        <v>103</v>
      </c>
      <c r="AV82" s="49">
        <v>126</v>
      </c>
      <c r="AW82" s="49">
        <v>174</v>
      </c>
      <c r="AX82" s="32">
        <v>182</v>
      </c>
      <c r="AY82" s="32">
        <v>9500</v>
      </c>
      <c r="AZ82" s="32"/>
      <c r="BA82" s="32"/>
      <c r="BB82" s="32"/>
      <c r="BC82" s="32"/>
      <c r="BD82" s="32"/>
      <c r="BE82" s="32"/>
      <c r="BF82" s="32"/>
      <c r="BG82" s="32"/>
      <c r="BH82" s="32"/>
      <c r="BI82" s="32"/>
      <c r="BJ82" s="32"/>
      <c r="BK82" s="32"/>
      <c r="BL82" s="32"/>
      <c r="BM82" s="32"/>
      <c r="BN82" s="32"/>
      <c r="BO82" s="32"/>
      <c r="BP82" s="32"/>
      <c r="BQ82" s="32"/>
      <c r="BR82" s="32"/>
      <c r="BS82" s="32"/>
      <c r="BT82" s="32"/>
      <c r="BU82" s="32"/>
      <c r="BV82" s="32"/>
      <c r="BW82" s="32"/>
      <c r="BX82" s="32"/>
      <c r="BY82" s="32"/>
      <c r="BZ82" s="32"/>
      <c r="CA82" s="32"/>
      <c r="CB82" s="32"/>
      <c r="CC82" s="32"/>
      <c r="CD82" s="32"/>
      <c r="CE82" s="32"/>
      <c r="CF82" s="32"/>
      <c r="CG82" s="32"/>
      <c r="CH82" s="32"/>
      <c r="CI82" s="32"/>
      <c r="CJ82" s="32"/>
      <c r="CK82" s="32"/>
      <c r="CL82" s="32"/>
      <c r="CM82" s="32"/>
      <c r="CN82" s="32"/>
      <c r="CO82" s="32"/>
      <c r="CP82" s="32"/>
      <c r="CQ82" s="32"/>
    </row>
    <row r="83" spans="1:95" x14ac:dyDescent="0.2">
      <c r="A83" s="46" t="s">
        <v>69</v>
      </c>
      <c r="B83" s="2" t="s">
        <v>70</v>
      </c>
      <c r="C83" s="46">
        <v>0</v>
      </c>
      <c r="D83" s="46">
        <v>0</v>
      </c>
      <c r="E83" s="46">
        <v>0</v>
      </c>
      <c r="F83" s="46">
        <v>0</v>
      </c>
      <c r="G83" s="46">
        <v>1</v>
      </c>
      <c r="H83" s="46">
        <v>0</v>
      </c>
      <c r="I83" s="46">
        <v>0</v>
      </c>
      <c r="J83" s="46">
        <v>0</v>
      </c>
      <c r="K83" s="46">
        <v>0</v>
      </c>
      <c r="L83" s="46">
        <v>2</v>
      </c>
      <c r="M83" s="46">
        <v>3</v>
      </c>
      <c r="N83" s="46">
        <v>64</v>
      </c>
      <c r="O83" s="46">
        <v>243</v>
      </c>
      <c r="P83" s="46">
        <v>587</v>
      </c>
      <c r="Q83" s="46">
        <v>1102</v>
      </c>
      <c r="R83" s="46">
        <v>1134</v>
      </c>
      <c r="S83" s="46">
        <v>1085</v>
      </c>
      <c r="T83" s="46">
        <v>800</v>
      </c>
      <c r="U83" s="46">
        <v>536</v>
      </c>
      <c r="V83" s="46">
        <v>473</v>
      </c>
      <c r="W83" s="46">
        <v>339</v>
      </c>
      <c r="X83" s="46">
        <v>250</v>
      </c>
      <c r="Y83" s="46">
        <v>191</v>
      </c>
      <c r="Z83" s="46">
        <v>128</v>
      </c>
      <c r="AA83" s="46">
        <v>101</v>
      </c>
      <c r="AB83" s="46">
        <v>85</v>
      </c>
      <c r="AC83" s="46">
        <v>69</v>
      </c>
      <c r="AD83" s="46">
        <v>65</v>
      </c>
      <c r="AE83" s="46">
        <v>49</v>
      </c>
      <c r="AF83" s="46">
        <v>44</v>
      </c>
      <c r="AG83" s="46">
        <v>32</v>
      </c>
      <c r="AH83" s="46">
        <v>22</v>
      </c>
      <c r="AI83" s="46">
        <v>30</v>
      </c>
      <c r="AJ83" s="46">
        <v>10</v>
      </c>
      <c r="AK83" s="46">
        <v>12</v>
      </c>
      <c r="AL83" s="46">
        <v>15</v>
      </c>
      <c r="AM83" s="46">
        <v>3</v>
      </c>
      <c r="AN83" s="46">
        <v>17</v>
      </c>
      <c r="AO83" s="46">
        <v>13</v>
      </c>
      <c r="AP83" s="46">
        <v>30</v>
      </c>
      <c r="AQ83" s="46">
        <v>18</v>
      </c>
      <c r="AR83" s="46">
        <v>34</v>
      </c>
      <c r="AS83" s="46">
        <v>62</v>
      </c>
      <c r="AT83" s="46">
        <v>74</v>
      </c>
      <c r="AU83" s="49">
        <v>133</v>
      </c>
      <c r="AV83" s="49">
        <v>167</v>
      </c>
      <c r="AW83" s="49">
        <v>219</v>
      </c>
      <c r="AX83" s="32">
        <v>219</v>
      </c>
      <c r="AY83" s="32">
        <v>8461</v>
      </c>
      <c r="AZ83" s="32"/>
      <c r="BA83" s="32"/>
      <c r="BB83" s="32"/>
      <c r="BC83" s="32"/>
      <c r="BD83" s="32"/>
      <c r="BE83" s="32"/>
      <c r="BF83" s="32"/>
      <c r="BG83" s="32"/>
      <c r="BH83" s="32"/>
      <c r="BI83" s="32"/>
      <c r="BJ83" s="32"/>
      <c r="BK83" s="32"/>
      <c r="BL83" s="32"/>
      <c r="BM83" s="32"/>
      <c r="BN83" s="32"/>
      <c r="BO83" s="32"/>
      <c r="BP83" s="32"/>
      <c r="BQ83" s="32"/>
      <c r="BR83" s="32"/>
      <c r="BS83" s="32"/>
      <c r="BT83" s="32"/>
      <c r="BU83" s="32"/>
      <c r="BV83" s="32"/>
      <c r="BW83" s="32"/>
      <c r="BX83" s="32"/>
      <c r="BY83" s="32"/>
      <c r="BZ83" s="32"/>
      <c r="CA83" s="32"/>
      <c r="CB83" s="32"/>
      <c r="CC83" s="32"/>
      <c r="CD83" s="32"/>
      <c r="CE83" s="32"/>
      <c r="CF83" s="32"/>
      <c r="CG83" s="32"/>
      <c r="CH83" s="32"/>
      <c r="CI83" s="32"/>
      <c r="CJ83" s="32"/>
      <c r="CK83" s="32"/>
      <c r="CL83" s="32"/>
      <c r="CM83" s="32"/>
      <c r="CN83" s="32"/>
      <c r="CO83" s="32"/>
      <c r="CP83" s="32"/>
      <c r="CQ83" s="32"/>
    </row>
    <row r="84" spans="1:95" x14ac:dyDescent="0.2">
      <c r="A84" s="46" t="s">
        <v>71</v>
      </c>
      <c r="B84" s="2" t="s">
        <v>72</v>
      </c>
      <c r="C84" s="46">
        <v>0</v>
      </c>
      <c r="D84" s="46">
        <v>0</v>
      </c>
      <c r="E84" s="46">
        <v>0</v>
      </c>
      <c r="F84" s="46">
        <v>0</v>
      </c>
      <c r="G84" s="46">
        <v>0</v>
      </c>
      <c r="H84" s="46">
        <v>0</v>
      </c>
      <c r="I84" s="46">
        <v>0</v>
      </c>
      <c r="J84" s="46">
        <v>0</v>
      </c>
      <c r="K84" s="46">
        <v>0</v>
      </c>
      <c r="L84" s="46">
        <v>0</v>
      </c>
      <c r="M84" s="46">
        <v>1</v>
      </c>
      <c r="N84" s="46">
        <v>15</v>
      </c>
      <c r="O84" s="46">
        <v>62</v>
      </c>
      <c r="P84" s="46">
        <v>226</v>
      </c>
      <c r="Q84" s="46">
        <v>453</v>
      </c>
      <c r="R84" s="46">
        <v>487</v>
      </c>
      <c r="S84" s="46">
        <v>458</v>
      </c>
      <c r="T84" s="46">
        <v>383</v>
      </c>
      <c r="U84" s="46">
        <v>276</v>
      </c>
      <c r="V84" s="46">
        <v>153</v>
      </c>
      <c r="W84" s="46">
        <v>115</v>
      </c>
      <c r="X84" s="46">
        <v>101</v>
      </c>
      <c r="Y84" s="46">
        <v>67</v>
      </c>
      <c r="Z84" s="46">
        <v>44</v>
      </c>
      <c r="AA84" s="46">
        <v>22</v>
      </c>
      <c r="AB84" s="46">
        <v>19</v>
      </c>
      <c r="AC84" s="46">
        <v>11</v>
      </c>
      <c r="AD84" s="46">
        <v>9</v>
      </c>
      <c r="AE84" s="46">
        <v>7</v>
      </c>
      <c r="AF84" s="46">
        <v>3</v>
      </c>
      <c r="AG84" s="46">
        <v>4</v>
      </c>
      <c r="AH84" s="46">
        <v>1</v>
      </c>
      <c r="AI84" s="46">
        <v>7</v>
      </c>
      <c r="AJ84" s="46">
        <v>5</v>
      </c>
      <c r="AK84" s="46">
        <v>5</v>
      </c>
      <c r="AL84" s="46">
        <v>4</v>
      </c>
      <c r="AM84" s="46">
        <v>2</v>
      </c>
      <c r="AN84" s="46">
        <v>9</v>
      </c>
      <c r="AO84" s="46">
        <v>5</v>
      </c>
      <c r="AP84" s="46">
        <v>6</v>
      </c>
      <c r="AQ84" s="46">
        <v>10</v>
      </c>
      <c r="AR84" s="46">
        <v>20</v>
      </c>
      <c r="AS84" s="46">
        <v>36</v>
      </c>
      <c r="AT84" s="46">
        <v>60</v>
      </c>
      <c r="AU84" s="49">
        <v>74</v>
      </c>
      <c r="AV84" s="49">
        <v>103</v>
      </c>
      <c r="AW84" s="49">
        <v>150</v>
      </c>
      <c r="AX84" s="32">
        <v>178</v>
      </c>
      <c r="AY84" s="32">
        <v>3591</v>
      </c>
      <c r="AZ84" s="32"/>
      <c r="BA84" s="32"/>
      <c r="BB84" s="32"/>
      <c r="BC84" s="32"/>
      <c r="BD84" s="32"/>
      <c r="BE84" s="32"/>
      <c r="BF84" s="32"/>
      <c r="BG84" s="32"/>
      <c r="BH84" s="32"/>
      <c r="BI84" s="32"/>
      <c r="BJ84" s="32"/>
      <c r="BK84" s="32"/>
      <c r="BL84" s="32"/>
      <c r="BM84" s="32"/>
      <c r="BN84" s="32"/>
      <c r="BO84" s="32"/>
      <c r="BP84" s="32"/>
      <c r="BQ84" s="32"/>
      <c r="BR84" s="32"/>
      <c r="BS84" s="32"/>
      <c r="BT84" s="32"/>
      <c r="BU84" s="32"/>
      <c r="BV84" s="32"/>
      <c r="BW84" s="32"/>
      <c r="BX84" s="32"/>
      <c r="BY84" s="32"/>
      <c r="BZ84" s="32"/>
      <c r="CA84" s="32"/>
      <c r="CB84" s="32"/>
      <c r="CC84" s="32"/>
      <c r="CD84" s="32"/>
      <c r="CE84" s="32"/>
      <c r="CF84" s="32"/>
      <c r="CG84" s="32"/>
      <c r="CH84" s="32"/>
      <c r="CI84" s="32"/>
      <c r="CJ84" s="32"/>
      <c r="CK84" s="32"/>
      <c r="CL84" s="32"/>
      <c r="CM84" s="32"/>
      <c r="CN84" s="32"/>
      <c r="CO84" s="32"/>
      <c r="CP84" s="32"/>
      <c r="CQ84" s="32"/>
    </row>
    <row r="85" spans="1:95" x14ac:dyDescent="0.2">
      <c r="A85" s="46" t="s">
        <v>73</v>
      </c>
      <c r="B85" s="2" t="s">
        <v>74</v>
      </c>
      <c r="C85" s="46">
        <v>0</v>
      </c>
      <c r="D85" s="46">
        <v>0</v>
      </c>
      <c r="E85" s="46">
        <v>0</v>
      </c>
      <c r="F85" s="46">
        <v>0</v>
      </c>
      <c r="G85" s="46">
        <v>0</v>
      </c>
      <c r="H85" s="46">
        <v>0</v>
      </c>
      <c r="I85" s="46">
        <v>0</v>
      </c>
      <c r="J85" s="46">
        <v>0</v>
      </c>
      <c r="K85" s="46">
        <v>0</v>
      </c>
      <c r="L85" s="46">
        <v>0</v>
      </c>
      <c r="M85" s="46">
        <v>0</v>
      </c>
      <c r="N85" s="46">
        <v>15</v>
      </c>
      <c r="O85" s="46">
        <v>73</v>
      </c>
      <c r="P85" s="46">
        <v>190</v>
      </c>
      <c r="Q85" s="46">
        <v>386</v>
      </c>
      <c r="R85" s="46">
        <v>410</v>
      </c>
      <c r="S85" s="46">
        <v>345</v>
      </c>
      <c r="T85" s="46">
        <v>256</v>
      </c>
      <c r="U85" s="46">
        <v>211</v>
      </c>
      <c r="V85" s="46">
        <v>144</v>
      </c>
      <c r="W85" s="46">
        <v>124</v>
      </c>
      <c r="X85" s="46">
        <v>112</v>
      </c>
      <c r="Y85" s="46">
        <v>71</v>
      </c>
      <c r="Z85" s="46">
        <v>52</v>
      </c>
      <c r="AA85" s="46">
        <v>37</v>
      </c>
      <c r="AB85" s="46">
        <v>27</v>
      </c>
      <c r="AC85" s="46">
        <v>30</v>
      </c>
      <c r="AD85" s="46">
        <v>20</v>
      </c>
      <c r="AE85" s="46">
        <v>9</v>
      </c>
      <c r="AF85" s="46">
        <v>3</v>
      </c>
      <c r="AG85" s="46">
        <v>21</v>
      </c>
      <c r="AH85" s="46">
        <v>21</v>
      </c>
      <c r="AI85" s="46">
        <v>9</v>
      </c>
      <c r="AJ85" s="46">
        <v>6</v>
      </c>
      <c r="AK85" s="46">
        <v>1</v>
      </c>
      <c r="AL85" s="46">
        <v>3</v>
      </c>
      <c r="AM85" s="46">
        <v>3</v>
      </c>
      <c r="AN85" s="46">
        <v>8</v>
      </c>
      <c r="AO85" s="46">
        <v>13</v>
      </c>
      <c r="AP85" s="46">
        <v>26</v>
      </c>
      <c r="AQ85" s="46">
        <v>54</v>
      </c>
      <c r="AR85" s="46">
        <v>51</v>
      </c>
      <c r="AS85" s="46">
        <v>96</v>
      </c>
      <c r="AT85" s="46">
        <v>131</v>
      </c>
      <c r="AU85" s="49">
        <v>182</v>
      </c>
      <c r="AV85" s="49">
        <v>216</v>
      </c>
      <c r="AW85" s="49">
        <v>202</v>
      </c>
      <c r="AX85" s="32">
        <v>209</v>
      </c>
      <c r="AY85" s="32">
        <v>3767</v>
      </c>
      <c r="AZ85" s="32"/>
      <c r="BA85" s="32"/>
      <c r="BB85" s="32"/>
      <c r="BC85" s="32"/>
      <c r="BD85" s="32"/>
      <c r="BE85" s="32"/>
      <c r="BF85" s="32"/>
      <c r="BG85" s="32"/>
      <c r="BH85" s="32"/>
      <c r="BI85" s="32"/>
      <c r="BJ85" s="32"/>
      <c r="BK85" s="32"/>
      <c r="BL85" s="32"/>
      <c r="BM85" s="32"/>
      <c r="BN85" s="32"/>
      <c r="BO85" s="32"/>
      <c r="BP85" s="32"/>
      <c r="BQ85" s="32"/>
      <c r="BR85" s="32"/>
      <c r="BS85" s="32"/>
      <c r="BT85" s="32"/>
      <c r="BU85" s="32"/>
      <c r="BV85" s="32"/>
      <c r="BW85" s="32"/>
      <c r="BX85" s="32"/>
      <c r="BY85" s="32"/>
      <c r="BZ85" s="32"/>
      <c r="CA85" s="32"/>
      <c r="CB85" s="32"/>
      <c r="CC85" s="32"/>
      <c r="CD85" s="32"/>
      <c r="CE85" s="32"/>
      <c r="CF85" s="32"/>
      <c r="CG85" s="32"/>
      <c r="CH85" s="32"/>
      <c r="CI85" s="32"/>
      <c r="CJ85" s="32"/>
      <c r="CK85" s="32"/>
      <c r="CL85" s="32"/>
      <c r="CM85" s="32"/>
      <c r="CN85" s="32"/>
      <c r="CO85" s="32"/>
      <c r="CP85" s="32"/>
      <c r="CQ85" s="32"/>
    </row>
    <row r="86" spans="1:95" ht="14.25" x14ac:dyDescent="0.2">
      <c r="A86" s="51"/>
      <c r="B86" s="52"/>
      <c r="C86" s="52"/>
      <c r="F86" s="32"/>
      <c r="G86" s="46"/>
      <c r="H86" s="53"/>
      <c r="I86" s="54"/>
      <c r="J86" s="46"/>
      <c r="K86" s="46"/>
      <c r="AQ86" s="32"/>
    </row>
    <row r="87" spans="1:95" x14ac:dyDescent="0.2">
      <c r="A87" s="55" t="s">
        <v>75</v>
      </c>
      <c r="B87" s="31"/>
      <c r="F87" s="32"/>
      <c r="G87" s="56"/>
      <c r="H87" s="56"/>
      <c r="I87" s="57"/>
      <c r="J87" s="33"/>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W87" s="56"/>
    </row>
    <row r="88" spans="1:95" ht="15" customHeight="1" x14ac:dyDescent="0.2">
      <c r="A88" s="58" t="s">
        <v>76</v>
      </c>
      <c r="B88" s="59"/>
      <c r="C88" s="59"/>
      <c r="D88" s="59"/>
      <c r="E88" s="60"/>
      <c r="F88" s="61"/>
      <c r="G88" s="62"/>
      <c r="H88" s="56"/>
      <c r="I88" s="57"/>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6"/>
      <c r="AK88" s="56"/>
      <c r="AL88" s="56"/>
      <c r="AM88" s="56"/>
      <c r="AN88" s="56"/>
      <c r="AO88" s="56"/>
      <c r="AP88" s="56"/>
      <c r="AQ88" s="56"/>
      <c r="AR88" s="56"/>
      <c r="AS88" s="56"/>
      <c r="AT88" s="56"/>
      <c r="AU88" s="56"/>
      <c r="AW88" s="56"/>
    </row>
    <row r="89" spans="1:95" ht="44.25" customHeight="1" x14ac:dyDescent="0.2">
      <c r="A89" s="63" t="s">
        <v>77</v>
      </c>
      <c r="B89" s="63"/>
      <c r="C89" s="63"/>
      <c r="D89" s="63"/>
      <c r="E89" s="63"/>
      <c r="F89" s="63"/>
      <c r="G89" s="63"/>
      <c r="H89" s="64"/>
      <c r="I89" s="57"/>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56"/>
      <c r="AP89" s="56"/>
      <c r="AQ89" s="56"/>
      <c r="AR89" s="56"/>
      <c r="AS89" s="56"/>
      <c r="AT89" s="56"/>
      <c r="AU89" s="56"/>
      <c r="AW89" s="56"/>
    </row>
    <row r="90" spans="1:95" ht="14.25" x14ac:dyDescent="0.2">
      <c r="A90" s="58" t="s">
        <v>78</v>
      </c>
      <c r="B90" s="58"/>
      <c r="C90" s="58"/>
      <c r="D90" s="58"/>
      <c r="E90" s="58"/>
      <c r="F90" s="58"/>
      <c r="G90" s="58"/>
      <c r="H90" s="56"/>
      <c r="I90" s="57"/>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6"/>
      <c r="AK90" s="56"/>
      <c r="AL90" s="56"/>
      <c r="AM90" s="56"/>
      <c r="AN90" s="56"/>
      <c r="AO90" s="56"/>
      <c r="AP90" s="56"/>
      <c r="AQ90" s="56"/>
      <c r="AR90" s="56"/>
      <c r="AS90" s="56"/>
      <c r="AT90" s="56"/>
      <c r="AU90" s="56"/>
      <c r="AW90" s="56"/>
    </row>
    <row r="91" spans="1:95" ht="27.75" customHeight="1" x14ac:dyDescent="0.2">
      <c r="A91" s="58" t="s">
        <v>79</v>
      </c>
      <c r="B91" s="59"/>
      <c r="C91" s="59"/>
      <c r="D91" s="59"/>
      <c r="E91" s="65"/>
      <c r="F91" s="65"/>
      <c r="G91" s="65"/>
      <c r="H91" s="56"/>
      <c r="I91" s="57"/>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6"/>
      <c r="AK91" s="56"/>
      <c r="AL91" s="56"/>
      <c r="AM91" s="56"/>
      <c r="AN91" s="56"/>
      <c r="AO91" s="56"/>
      <c r="AP91" s="56"/>
      <c r="AQ91" s="56"/>
      <c r="AR91" s="56"/>
      <c r="AS91" s="56"/>
      <c r="AT91" s="56"/>
      <c r="AU91" s="56"/>
      <c r="AW91" s="56"/>
    </row>
    <row r="92" spans="1:95" ht="42" customHeight="1" x14ac:dyDescent="0.2">
      <c r="A92" s="58" t="s">
        <v>80</v>
      </c>
      <c r="B92" s="59"/>
      <c r="C92" s="59"/>
      <c r="D92" s="59"/>
      <c r="E92" s="65"/>
      <c r="F92" s="65"/>
      <c r="G92" s="65"/>
      <c r="H92" s="56"/>
      <c r="I92" s="57"/>
      <c r="J92" s="56"/>
      <c r="K92" s="56"/>
      <c r="L92" s="56"/>
      <c r="M92" s="56"/>
      <c r="N92" s="56"/>
      <c r="O92" s="56"/>
      <c r="S92" s="56"/>
      <c r="T92" s="56"/>
      <c r="U92" s="56"/>
      <c r="V92" s="56"/>
      <c r="W92" s="56"/>
      <c r="X92" s="56"/>
      <c r="Y92" s="56"/>
      <c r="Z92" s="56"/>
      <c r="AA92" s="56"/>
      <c r="AB92" s="56"/>
      <c r="AC92" s="56"/>
      <c r="AD92" s="56"/>
      <c r="AE92" s="56"/>
      <c r="AF92" s="56"/>
      <c r="AG92" s="56"/>
      <c r="AH92" s="56"/>
      <c r="AI92" s="56"/>
      <c r="AJ92" s="56"/>
      <c r="AK92" s="56"/>
      <c r="AL92" s="56"/>
      <c r="AM92" s="56"/>
      <c r="AN92" s="56"/>
      <c r="AO92" s="56"/>
      <c r="AP92" s="56"/>
      <c r="AQ92" s="56"/>
      <c r="AR92" s="56"/>
      <c r="AS92" s="56"/>
      <c r="AT92" s="56"/>
      <c r="AU92" s="56"/>
      <c r="AW92" s="56"/>
    </row>
    <row r="93" spans="1:95" ht="28.5" customHeight="1" x14ac:dyDescent="0.2">
      <c r="A93" s="66" t="s">
        <v>81</v>
      </c>
      <c r="B93" s="66"/>
      <c r="C93" s="66"/>
      <c r="D93" s="66"/>
      <c r="E93" s="66"/>
      <c r="F93" s="66"/>
      <c r="G93" s="66"/>
      <c r="H93" s="56"/>
      <c r="I93" s="57"/>
      <c r="J93" s="56"/>
      <c r="K93" s="56"/>
      <c r="L93" s="56"/>
      <c r="M93" s="56"/>
      <c r="N93" s="56"/>
      <c r="O93" s="56"/>
      <c r="S93" s="56"/>
      <c r="T93" s="56"/>
      <c r="U93" s="56"/>
      <c r="V93" s="56"/>
      <c r="W93" s="56"/>
      <c r="X93" s="56"/>
      <c r="Y93" s="56"/>
      <c r="Z93" s="56"/>
      <c r="AA93" s="56"/>
      <c r="AB93" s="56"/>
      <c r="AC93" s="56"/>
      <c r="AD93" s="56"/>
      <c r="AE93" s="56"/>
      <c r="AF93" s="56"/>
      <c r="AG93" s="56"/>
      <c r="AH93" s="56"/>
      <c r="AI93" s="56"/>
      <c r="AJ93" s="56"/>
      <c r="AK93" s="56"/>
      <c r="AL93" s="56"/>
      <c r="AM93" s="56"/>
      <c r="AN93" s="56"/>
      <c r="AO93" s="56"/>
      <c r="AP93" s="56"/>
      <c r="AQ93" s="56"/>
      <c r="AR93" s="56"/>
      <c r="AS93" s="56"/>
      <c r="AT93" s="56"/>
      <c r="AU93" s="56"/>
      <c r="AW93" s="56"/>
    </row>
    <row r="94" spans="1:95" ht="18.75" customHeight="1" x14ac:dyDescent="0.2">
      <c r="A94" s="58" t="s">
        <v>82</v>
      </c>
      <c r="B94" s="59"/>
      <c r="C94" s="59"/>
      <c r="D94" s="59"/>
      <c r="E94" s="65"/>
      <c r="F94" s="65"/>
      <c r="G94" s="65"/>
      <c r="H94" s="56"/>
      <c r="I94" s="57"/>
      <c r="J94" s="56"/>
      <c r="K94" s="56"/>
      <c r="L94" s="56"/>
      <c r="M94" s="56"/>
      <c r="N94" s="56"/>
      <c r="O94" s="56"/>
      <c r="S94" s="56"/>
      <c r="T94" s="56"/>
      <c r="U94" s="56"/>
      <c r="V94" s="56"/>
      <c r="W94" s="56"/>
      <c r="X94" s="56"/>
      <c r="Y94" s="56"/>
      <c r="Z94" s="56"/>
      <c r="AA94" s="56"/>
      <c r="AB94" s="56"/>
      <c r="AC94" s="56"/>
      <c r="AD94" s="56"/>
      <c r="AE94" s="56"/>
      <c r="AF94" s="56"/>
      <c r="AG94" s="56"/>
      <c r="AH94" s="56"/>
      <c r="AI94" s="56"/>
      <c r="AJ94" s="56"/>
      <c r="AK94" s="56"/>
      <c r="AL94" s="56"/>
      <c r="AM94" s="56"/>
      <c r="AN94" s="56"/>
      <c r="AO94" s="56"/>
      <c r="AP94" s="56"/>
      <c r="AQ94" s="56"/>
      <c r="AR94" s="56"/>
      <c r="AS94" s="56"/>
      <c r="AT94" s="56"/>
      <c r="AU94" s="56"/>
      <c r="AW94" s="56"/>
    </row>
    <row r="95" spans="1:95" ht="29.1" customHeight="1" x14ac:dyDescent="0.2">
      <c r="A95" s="58" t="s">
        <v>83</v>
      </c>
      <c r="B95" s="59"/>
      <c r="C95" s="59"/>
      <c r="D95" s="59"/>
      <c r="E95" s="65"/>
      <c r="F95" s="65"/>
      <c r="G95" s="65"/>
      <c r="H95" s="56"/>
      <c r="I95" s="57"/>
      <c r="J95" s="56"/>
      <c r="K95" s="56"/>
      <c r="L95" s="56"/>
      <c r="M95" s="56"/>
      <c r="N95" s="56"/>
      <c r="O95" s="56"/>
      <c r="S95" s="56"/>
      <c r="T95" s="56"/>
      <c r="U95" s="56"/>
      <c r="V95" s="56"/>
      <c r="W95" s="56"/>
      <c r="X95" s="56"/>
      <c r="Y95" s="56"/>
      <c r="Z95" s="56"/>
      <c r="AA95" s="56"/>
      <c r="AB95" s="56"/>
      <c r="AC95" s="56"/>
      <c r="AD95" s="56"/>
      <c r="AE95" s="56"/>
      <c r="AF95" s="56"/>
      <c r="AG95" s="56"/>
      <c r="AH95" s="56"/>
      <c r="AI95" s="56"/>
      <c r="AJ95" s="56"/>
      <c r="AK95" s="56"/>
      <c r="AL95" s="56"/>
      <c r="AM95" s="56"/>
      <c r="AN95" s="56"/>
      <c r="AO95" s="56"/>
      <c r="AP95" s="56"/>
      <c r="AQ95" s="56"/>
      <c r="AR95" s="56"/>
      <c r="AS95" s="56"/>
      <c r="AT95" s="56"/>
      <c r="AU95" s="56"/>
      <c r="AW95" s="56"/>
    </row>
    <row r="96" spans="1:95" x14ac:dyDescent="0.2">
      <c r="A96" s="67"/>
      <c r="B96" s="67"/>
      <c r="C96" s="67"/>
      <c r="D96" s="67"/>
      <c r="E96" s="67"/>
      <c r="F96" s="67"/>
      <c r="G96" s="67"/>
      <c r="H96" s="56"/>
      <c r="I96" s="57"/>
      <c r="J96" s="56"/>
      <c r="K96" s="56"/>
      <c r="L96" s="56"/>
      <c r="M96" s="56"/>
      <c r="N96" s="56"/>
      <c r="O96" s="56"/>
      <c r="S96" s="56"/>
      <c r="T96" s="56"/>
      <c r="U96" s="56"/>
      <c r="V96" s="56"/>
      <c r="W96" s="56"/>
      <c r="X96" s="56"/>
      <c r="Y96" s="56"/>
      <c r="Z96" s="56"/>
      <c r="AA96" s="56"/>
      <c r="AB96" s="56"/>
      <c r="AC96" s="56"/>
      <c r="AD96" s="56"/>
      <c r="AE96" s="56"/>
      <c r="AF96" s="56"/>
      <c r="AG96" s="56"/>
      <c r="AH96" s="56"/>
      <c r="AI96" s="56"/>
      <c r="AJ96" s="56"/>
      <c r="AK96" s="56"/>
      <c r="AL96" s="56"/>
      <c r="AM96" s="56"/>
      <c r="AN96" s="56"/>
      <c r="AO96" s="56"/>
      <c r="AP96" s="56"/>
      <c r="AQ96" s="56"/>
      <c r="AR96" s="56"/>
      <c r="AS96" s="56"/>
      <c r="AT96" s="56"/>
      <c r="AU96" s="56"/>
      <c r="AW96" s="56"/>
    </row>
    <row r="97" spans="1:47" x14ac:dyDescent="0.2">
      <c r="A97" s="60" t="s">
        <v>84</v>
      </c>
      <c r="B97" s="68"/>
      <c r="C97" s="60"/>
      <c r="D97" s="60"/>
      <c r="E97" s="69"/>
      <c r="F97" s="69"/>
      <c r="G97" s="60"/>
      <c r="AU97" s="31"/>
    </row>
    <row r="98" spans="1:47" x14ac:dyDescent="0.2">
      <c r="AU98" s="31"/>
    </row>
    <row r="99" spans="1:47" x14ac:dyDescent="0.2">
      <c r="AU99" s="31"/>
    </row>
    <row r="100" spans="1:47" x14ac:dyDescent="0.2">
      <c r="B100" s="33"/>
    </row>
  </sheetData>
  <mergeCells count="11">
    <mergeCell ref="A92:G92"/>
    <mergeCell ref="A93:G93"/>
    <mergeCell ref="A94:G94"/>
    <mergeCell ref="A95:G95"/>
    <mergeCell ref="E97:F97"/>
    <mergeCell ref="A1:L1"/>
    <mergeCell ref="A3:K3"/>
    <mergeCell ref="A88:D88"/>
    <mergeCell ref="A89:G89"/>
    <mergeCell ref="A90:G90"/>
    <mergeCell ref="A91:G91"/>
  </mergeCells>
  <hyperlinks>
    <hyperlink ref="A93" r:id="rId1" display="6 These figures represent death registrations, there can be a delay between the date a death occurred and the date a death was registered. More information can be found in our impact of registration delays release. " xr:uid="{B0BDBB23-145B-4B75-8326-5075122397AF}"/>
    <hyperlink ref="A89:G89" r:id="rId2" display="2 For deaths registered from 1st January 2020, cause of death is coded to the ICD-10 classification using MUSE 5.5 software. Previous years were coded to IRIS 4.2.3, further information about the change in software is available." xr:uid="{9EADF405-AC09-49D0-AD58-AA2B8A62AF23}"/>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3C176-19E7-4517-9F3F-9D64926E3CBB}">
  <sheetPr transitionEvaluation="1"/>
  <dimension ref="A1:BC53"/>
  <sheetViews>
    <sheetView showGridLines="0" zoomScaleNormal="100" zoomScaleSheetLayoutView="100" workbookViewId="0">
      <pane xSplit="2" ySplit="6" topLeftCell="C10" activePane="bottomRight" state="frozen"/>
      <selection pane="topRight"/>
      <selection pane="bottomLeft"/>
      <selection pane="bottomRight" activeCell="B13" sqref="B13"/>
    </sheetView>
  </sheetViews>
  <sheetFormatPr defaultColWidth="9.5703125" defaultRowHeight="12.75" x14ac:dyDescent="0.2"/>
  <cols>
    <col min="1" max="1" width="10.5703125" style="33" customWidth="1"/>
    <col min="2" max="2" width="45.140625" style="2" customWidth="1"/>
    <col min="3" max="6" width="10.42578125" style="31" customWidth="1"/>
    <col min="7" max="7" width="10.42578125" style="32" customWidth="1"/>
    <col min="8" max="9" width="10.42578125" style="33" customWidth="1"/>
    <col min="10" max="10" width="10.42578125" style="31" customWidth="1"/>
    <col min="11" max="16" width="10.42578125" style="33" customWidth="1"/>
    <col min="17" max="17" width="11.42578125" style="33" bestFit="1" customWidth="1"/>
    <col min="18" max="46" width="10.42578125" style="33" customWidth="1"/>
    <col min="47" max="47" width="10.42578125" style="31" customWidth="1"/>
    <col min="48" max="54" width="10.42578125" style="33" customWidth="1"/>
    <col min="55" max="16384" width="9.5703125" style="33"/>
  </cols>
  <sheetData>
    <row r="1" spans="1:55" ht="12.75" customHeight="1" x14ac:dyDescent="0.2">
      <c r="A1" s="83" t="s">
        <v>40</v>
      </c>
      <c r="B1" s="31"/>
      <c r="F1" s="32"/>
      <c r="G1" s="33"/>
      <c r="I1" s="31"/>
      <c r="J1" s="33"/>
    </row>
    <row r="2" spans="1:55" x14ac:dyDescent="0.2">
      <c r="A2" s="34" t="s">
        <v>91</v>
      </c>
      <c r="B2" s="84"/>
      <c r="C2" s="84"/>
      <c r="D2" s="84"/>
      <c r="F2" s="32"/>
      <c r="G2" s="33"/>
      <c r="I2" s="31"/>
      <c r="J2" s="33"/>
    </row>
    <row r="4" spans="1:55" ht="14.25" customHeight="1" x14ac:dyDescent="0.2">
      <c r="A4" s="39" t="s">
        <v>43</v>
      </c>
      <c r="B4" s="40"/>
      <c r="C4" s="40">
        <v>1</v>
      </c>
      <c r="D4" s="40">
        <v>2</v>
      </c>
      <c r="E4" s="40">
        <v>3</v>
      </c>
      <c r="F4" s="40">
        <v>4</v>
      </c>
      <c r="G4" s="40">
        <v>5</v>
      </c>
      <c r="H4" s="40">
        <v>6</v>
      </c>
      <c r="I4" s="40">
        <v>7</v>
      </c>
      <c r="J4" s="40">
        <v>8</v>
      </c>
      <c r="K4" s="40">
        <v>9</v>
      </c>
      <c r="L4" s="40">
        <v>10</v>
      </c>
      <c r="M4" s="40">
        <v>11</v>
      </c>
      <c r="N4" s="40">
        <v>12</v>
      </c>
      <c r="O4" s="40">
        <v>13</v>
      </c>
      <c r="P4" s="40">
        <v>14</v>
      </c>
      <c r="Q4" s="40">
        <v>15</v>
      </c>
      <c r="R4" s="40">
        <v>16</v>
      </c>
      <c r="S4" s="40">
        <v>17</v>
      </c>
      <c r="T4" s="40">
        <v>18</v>
      </c>
      <c r="U4" s="40">
        <v>19</v>
      </c>
      <c r="V4" s="40">
        <v>20</v>
      </c>
      <c r="W4" s="40">
        <v>21</v>
      </c>
      <c r="X4" s="40">
        <v>22</v>
      </c>
      <c r="Y4" s="40">
        <v>23</v>
      </c>
      <c r="Z4" s="40">
        <v>24</v>
      </c>
      <c r="AA4" s="40">
        <v>25</v>
      </c>
      <c r="AB4" s="40">
        <v>26</v>
      </c>
      <c r="AC4" s="40">
        <v>27</v>
      </c>
      <c r="AD4" s="40">
        <v>28</v>
      </c>
      <c r="AE4" s="40">
        <v>29</v>
      </c>
      <c r="AF4" s="40">
        <v>30</v>
      </c>
      <c r="AG4" s="40">
        <v>31</v>
      </c>
      <c r="AH4" s="40">
        <v>32</v>
      </c>
      <c r="AI4" s="40">
        <v>33</v>
      </c>
      <c r="AJ4" s="40">
        <v>34</v>
      </c>
      <c r="AK4" s="40">
        <v>35</v>
      </c>
      <c r="AL4" s="40">
        <v>36</v>
      </c>
      <c r="AM4" s="40">
        <v>37</v>
      </c>
      <c r="AN4" s="40">
        <v>38</v>
      </c>
      <c r="AO4" s="40">
        <v>39</v>
      </c>
      <c r="AP4" s="40">
        <v>40</v>
      </c>
      <c r="AQ4" s="40">
        <v>41</v>
      </c>
      <c r="AR4" s="40">
        <v>42</v>
      </c>
      <c r="AS4" s="40">
        <v>43</v>
      </c>
      <c r="AT4" s="40">
        <v>44</v>
      </c>
      <c r="AU4" s="40">
        <v>45</v>
      </c>
      <c r="AV4" s="40">
        <v>46</v>
      </c>
      <c r="AW4" s="40">
        <v>47</v>
      </c>
      <c r="AX4" s="40">
        <v>48</v>
      </c>
      <c r="AY4" s="40">
        <v>49</v>
      </c>
      <c r="AZ4" s="40">
        <v>50</v>
      </c>
      <c r="BA4" s="40">
        <v>51</v>
      </c>
      <c r="BB4" s="40">
        <v>52</v>
      </c>
      <c r="BC4" s="40">
        <v>53</v>
      </c>
    </row>
    <row r="5" spans="1:55" ht="14.25" customHeight="1" x14ac:dyDescent="0.2">
      <c r="A5" s="41" t="s">
        <v>45</v>
      </c>
      <c r="C5" s="35">
        <v>43833</v>
      </c>
      <c r="D5" s="35">
        <v>43840</v>
      </c>
      <c r="E5" s="35">
        <v>43847</v>
      </c>
      <c r="F5" s="35">
        <v>43854</v>
      </c>
      <c r="G5" s="35">
        <v>43861</v>
      </c>
      <c r="H5" s="35">
        <v>43868</v>
      </c>
      <c r="I5" s="35">
        <v>43875</v>
      </c>
      <c r="J5" s="35">
        <v>43882</v>
      </c>
      <c r="K5" s="35">
        <v>43889</v>
      </c>
      <c r="L5" s="35">
        <v>43896</v>
      </c>
      <c r="M5" s="35">
        <v>43903</v>
      </c>
      <c r="N5" s="35">
        <v>43910</v>
      </c>
      <c r="O5" s="35">
        <v>43917</v>
      </c>
      <c r="P5" s="35">
        <v>43924</v>
      </c>
      <c r="Q5" s="35">
        <v>43931</v>
      </c>
      <c r="R5" s="35">
        <v>43938</v>
      </c>
      <c r="S5" s="35">
        <v>43945</v>
      </c>
      <c r="T5" s="35">
        <v>43952</v>
      </c>
      <c r="U5" s="35">
        <v>43959</v>
      </c>
      <c r="V5" s="35">
        <v>43966</v>
      </c>
      <c r="W5" s="35">
        <v>43973</v>
      </c>
      <c r="X5" s="35">
        <v>43980</v>
      </c>
      <c r="Y5" s="35">
        <v>43987</v>
      </c>
      <c r="Z5" s="35">
        <v>43994</v>
      </c>
      <c r="AA5" s="35">
        <v>44001</v>
      </c>
      <c r="AB5" s="35">
        <v>44008</v>
      </c>
      <c r="AC5" s="35">
        <v>44015</v>
      </c>
      <c r="AD5" s="35">
        <v>44022</v>
      </c>
      <c r="AE5" s="35">
        <v>44029</v>
      </c>
      <c r="AF5" s="35">
        <v>44036</v>
      </c>
      <c r="AG5" s="35">
        <v>44043</v>
      </c>
      <c r="AH5" s="35">
        <v>44050</v>
      </c>
      <c r="AI5" s="35">
        <v>44057</v>
      </c>
      <c r="AJ5" s="35">
        <v>44064</v>
      </c>
      <c r="AK5" s="35">
        <v>44071</v>
      </c>
      <c r="AL5" s="35">
        <v>44078</v>
      </c>
      <c r="AM5" s="35">
        <v>44085</v>
      </c>
      <c r="AN5" s="35">
        <v>44092</v>
      </c>
      <c r="AO5" s="35">
        <v>44099</v>
      </c>
      <c r="AP5" s="35">
        <v>44106</v>
      </c>
      <c r="AQ5" s="35">
        <v>44113</v>
      </c>
      <c r="AR5" s="35">
        <v>44120</v>
      </c>
      <c r="AS5" s="35">
        <v>44127</v>
      </c>
      <c r="AT5" s="35">
        <v>44134</v>
      </c>
      <c r="AU5" s="35">
        <v>44141</v>
      </c>
      <c r="AV5" s="35">
        <v>44148</v>
      </c>
      <c r="AW5" s="35">
        <v>44155</v>
      </c>
      <c r="AX5" s="35">
        <v>44162</v>
      </c>
      <c r="AY5" s="35">
        <v>44169</v>
      </c>
      <c r="AZ5" s="35">
        <v>44176</v>
      </c>
      <c r="BA5" s="35">
        <v>44183</v>
      </c>
      <c r="BB5" s="35">
        <v>44190</v>
      </c>
      <c r="BC5" s="35">
        <v>44197</v>
      </c>
    </row>
    <row r="6" spans="1:55" ht="13.5" thickBot="1" x14ac:dyDescent="0.25">
      <c r="A6" s="42"/>
      <c r="B6" s="42"/>
      <c r="C6" s="43"/>
      <c r="D6" s="43"/>
      <c r="E6" s="43"/>
      <c r="F6" s="43"/>
      <c r="G6" s="43"/>
      <c r="H6" s="43"/>
      <c r="I6" s="43"/>
      <c r="J6" s="43"/>
      <c r="K6" s="85"/>
      <c r="L6" s="8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3"/>
      <c r="AV6" s="45"/>
      <c r="AW6" s="45"/>
      <c r="AX6" s="45"/>
      <c r="AY6" s="45"/>
      <c r="AZ6" s="45"/>
      <c r="BA6" s="45"/>
      <c r="BB6" s="45"/>
      <c r="BC6" s="45"/>
    </row>
    <row r="7" spans="1:55" x14ac:dyDescent="0.2">
      <c r="B7" s="68"/>
      <c r="C7" s="57"/>
      <c r="D7" s="57"/>
      <c r="E7" s="57"/>
      <c r="F7" s="57"/>
      <c r="G7" s="57"/>
      <c r="H7" s="57"/>
      <c r="I7" s="57"/>
      <c r="J7" s="57"/>
      <c r="K7" s="86"/>
      <c r="L7" s="86"/>
      <c r="M7" s="71"/>
      <c r="N7" s="71"/>
      <c r="O7" s="71"/>
      <c r="P7" s="71"/>
      <c r="Q7" s="71"/>
      <c r="R7" s="71"/>
      <c r="S7" s="71"/>
      <c r="T7" s="71"/>
      <c r="U7" s="71"/>
      <c r="V7" s="71"/>
      <c r="W7" s="71"/>
      <c r="X7" s="71"/>
      <c r="Y7" s="71"/>
      <c r="Z7" s="71"/>
      <c r="AA7" s="71"/>
      <c r="AB7" s="71"/>
    </row>
    <row r="8" spans="1:55" s="48" customFormat="1" ht="21.75" customHeight="1" x14ac:dyDescent="0.2">
      <c r="A8" s="47" t="s">
        <v>92</v>
      </c>
      <c r="C8" s="87">
        <v>0</v>
      </c>
      <c r="D8" s="76">
        <v>0</v>
      </c>
      <c r="E8" s="76">
        <v>0</v>
      </c>
      <c r="F8" s="76">
        <v>0</v>
      </c>
      <c r="G8" s="76">
        <v>0</v>
      </c>
      <c r="H8" s="76">
        <v>0</v>
      </c>
      <c r="I8" s="76">
        <v>0</v>
      </c>
      <c r="J8" s="88">
        <v>0</v>
      </c>
      <c r="K8" s="76">
        <v>0</v>
      </c>
      <c r="L8" s="76">
        <v>0</v>
      </c>
      <c r="M8" s="76">
        <v>5</v>
      </c>
      <c r="N8" s="76">
        <v>114</v>
      </c>
      <c r="O8" s="76">
        <v>607</v>
      </c>
      <c r="P8" s="76">
        <v>3801</v>
      </c>
      <c r="Q8" s="76">
        <v>6888</v>
      </c>
      <c r="R8" s="76">
        <v>9495</v>
      </c>
      <c r="S8" s="76">
        <v>9008</v>
      </c>
      <c r="T8" s="76">
        <v>6680</v>
      </c>
      <c r="U8" s="76">
        <v>4426</v>
      </c>
      <c r="V8" s="81">
        <v>4214</v>
      </c>
      <c r="W8" s="78">
        <v>2872</v>
      </c>
      <c r="X8" s="81">
        <v>2000</v>
      </c>
      <c r="Y8" s="76">
        <v>1697</v>
      </c>
      <c r="Z8" s="76">
        <v>1204</v>
      </c>
      <c r="AA8" s="76">
        <v>849</v>
      </c>
      <c r="AB8" s="76">
        <v>651</v>
      </c>
      <c r="AC8" s="76">
        <v>561</v>
      </c>
      <c r="AD8" s="76">
        <v>388</v>
      </c>
      <c r="AE8" s="76">
        <v>303</v>
      </c>
      <c r="AF8" s="46">
        <v>231</v>
      </c>
      <c r="AG8" s="76">
        <v>200</v>
      </c>
      <c r="AH8" s="76">
        <v>162</v>
      </c>
      <c r="AI8" s="46">
        <v>146</v>
      </c>
      <c r="AJ8" s="76">
        <v>149</v>
      </c>
      <c r="AK8" s="46">
        <v>111</v>
      </c>
      <c r="AL8" s="76">
        <v>83</v>
      </c>
      <c r="AM8" s="78">
        <v>110</v>
      </c>
      <c r="AN8" s="78">
        <v>158</v>
      </c>
      <c r="AO8" s="76">
        <v>234</v>
      </c>
      <c r="AP8" s="76">
        <v>343</v>
      </c>
      <c r="AQ8" s="78">
        <v>474</v>
      </c>
      <c r="AR8" s="78">
        <v>761</v>
      </c>
      <c r="AS8" s="76">
        <v>1126</v>
      </c>
      <c r="AT8" s="76">
        <v>1598</v>
      </c>
      <c r="AU8" s="76">
        <v>2226</v>
      </c>
      <c r="AV8" s="76">
        <v>2839</v>
      </c>
      <c r="AW8" s="76">
        <v>3040</v>
      </c>
      <c r="AX8" s="76">
        <v>3371</v>
      </c>
      <c r="AY8" s="76"/>
      <c r="AZ8" s="76"/>
      <c r="BA8" s="76"/>
      <c r="BB8" s="76"/>
    </row>
    <row r="9" spans="1:55" s="48" customFormat="1" ht="21.75" customHeight="1" x14ac:dyDescent="0.2">
      <c r="A9" s="47"/>
      <c r="B9" s="47" t="s">
        <v>93</v>
      </c>
      <c r="C9" s="87">
        <v>0</v>
      </c>
      <c r="D9" s="76">
        <v>0</v>
      </c>
      <c r="E9" s="76">
        <v>0</v>
      </c>
      <c r="F9" s="76">
        <v>0</v>
      </c>
      <c r="G9" s="76">
        <v>0</v>
      </c>
      <c r="H9" s="76">
        <v>0</v>
      </c>
      <c r="I9" s="76">
        <v>0</v>
      </c>
      <c r="J9" s="88">
        <v>0</v>
      </c>
      <c r="K9" s="76">
        <v>0</v>
      </c>
      <c r="L9" s="76">
        <v>0</v>
      </c>
      <c r="M9" s="76">
        <v>5</v>
      </c>
      <c r="N9" s="76">
        <v>100</v>
      </c>
      <c r="O9" s="76">
        <v>515</v>
      </c>
      <c r="P9" s="76">
        <v>3330</v>
      </c>
      <c r="Q9" s="76">
        <v>5899</v>
      </c>
      <c r="R9" s="76">
        <v>8335</v>
      </c>
      <c r="S9" s="89">
        <v>7806</v>
      </c>
      <c r="T9" s="76">
        <v>5748</v>
      </c>
      <c r="U9" s="76">
        <v>3716</v>
      </c>
      <c r="V9" s="81">
        <v>3624</v>
      </c>
      <c r="W9" s="78">
        <v>2455</v>
      </c>
      <c r="X9" s="81">
        <v>1715</v>
      </c>
      <c r="Y9" s="76">
        <v>1488</v>
      </c>
      <c r="Z9" s="76">
        <v>1057</v>
      </c>
      <c r="AA9" s="76">
        <v>744</v>
      </c>
      <c r="AB9" s="76">
        <v>574</v>
      </c>
      <c r="AC9" s="33">
        <v>497</v>
      </c>
      <c r="AD9" s="76">
        <v>344</v>
      </c>
      <c r="AE9" s="76">
        <v>284</v>
      </c>
      <c r="AF9" s="76">
        <v>209</v>
      </c>
      <c r="AG9" s="76">
        <v>183</v>
      </c>
      <c r="AH9" s="76">
        <v>128</v>
      </c>
      <c r="AI9" s="46">
        <v>125</v>
      </c>
      <c r="AJ9" s="76">
        <v>126</v>
      </c>
      <c r="AK9" s="76">
        <v>97</v>
      </c>
      <c r="AL9" s="76">
        <v>74</v>
      </c>
      <c r="AM9" s="46">
        <v>97</v>
      </c>
      <c r="AN9" s="46">
        <v>134</v>
      </c>
      <c r="AO9" s="76">
        <v>203</v>
      </c>
      <c r="AP9" s="76">
        <v>296</v>
      </c>
      <c r="AQ9" s="76">
        <v>401</v>
      </c>
      <c r="AR9" s="46">
        <v>622</v>
      </c>
      <c r="AS9" s="76">
        <v>913</v>
      </c>
      <c r="AT9" s="76">
        <v>1258</v>
      </c>
      <c r="AU9" s="76">
        <v>1771</v>
      </c>
      <c r="AV9" s="76">
        <v>2274</v>
      </c>
      <c r="AW9" s="76">
        <v>2471</v>
      </c>
      <c r="AX9" s="76">
        <v>2820</v>
      </c>
      <c r="AY9" s="76"/>
      <c r="AZ9" s="76"/>
      <c r="BA9" s="76"/>
      <c r="BB9" s="76"/>
    </row>
    <row r="10" spans="1:55" s="48" customFormat="1" ht="21.75" customHeight="1" x14ac:dyDescent="0.2">
      <c r="A10" s="47"/>
      <c r="B10" s="47" t="s">
        <v>74</v>
      </c>
      <c r="C10" s="87">
        <v>0</v>
      </c>
      <c r="D10" s="76">
        <v>0</v>
      </c>
      <c r="E10" s="76">
        <v>0</v>
      </c>
      <c r="F10" s="76">
        <v>0</v>
      </c>
      <c r="G10" s="76">
        <v>0</v>
      </c>
      <c r="H10" s="76">
        <v>0</v>
      </c>
      <c r="I10" s="76">
        <v>0</v>
      </c>
      <c r="J10" s="88">
        <v>0</v>
      </c>
      <c r="K10" s="76">
        <v>0</v>
      </c>
      <c r="L10" s="76">
        <v>0</v>
      </c>
      <c r="M10" s="76">
        <v>0</v>
      </c>
      <c r="N10" s="76">
        <v>2</v>
      </c>
      <c r="O10" s="76">
        <v>21</v>
      </c>
      <c r="P10" s="76">
        <v>134</v>
      </c>
      <c r="Q10" s="76">
        <v>304</v>
      </c>
      <c r="R10" s="76">
        <v>409</v>
      </c>
      <c r="S10" s="90">
        <v>413</v>
      </c>
      <c r="T10" s="76">
        <v>281</v>
      </c>
      <c r="U10" s="76">
        <v>211</v>
      </c>
      <c r="V10" s="81">
        <v>180</v>
      </c>
      <c r="W10" s="78">
        <v>134</v>
      </c>
      <c r="X10" s="81">
        <v>105</v>
      </c>
      <c r="Y10" s="76">
        <v>100</v>
      </c>
      <c r="Z10" s="76">
        <v>57</v>
      </c>
      <c r="AA10" s="76">
        <v>39</v>
      </c>
      <c r="AB10" s="76">
        <v>30</v>
      </c>
      <c r="AC10" s="76">
        <v>35</v>
      </c>
      <c r="AD10" s="76">
        <v>22</v>
      </c>
      <c r="AE10" s="76">
        <v>11</v>
      </c>
      <c r="AF10" s="76">
        <v>7</v>
      </c>
      <c r="AG10" s="76">
        <v>10</v>
      </c>
      <c r="AH10" s="76">
        <v>24</v>
      </c>
      <c r="AI10" s="46">
        <v>14</v>
      </c>
      <c r="AJ10" s="76">
        <v>11</v>
      </c>
      <c r="AK10" s="76">
        <v>3</v>
      </c>
      <c r="AL10" s="76">
        <v>4</v>
      </c>
      <c r="AM10" s="46">
        <v>1</v>
      </c>
      <c r="AN10" s="46">
        <v>5</v>
      </c>
      <c r="AO10" s="76">
        <v>12</v>
      </c>
      <c r="AP10" s="76">
        <v>25</v>
      </c>
      <c r="AQ10" s="76">
        <v>37</v>
      </c>
      <c r="AR10" s="46">
        <v>47</v>
      </c>
      <c r="AS10" s="76">
        <v>65</v>
      </c>
      <c r="AT10" s="76">
        <v>121</v>
      </c>
      <c r="AU10" s="76">
        <v>166</v>
      </c>
      <c r="AV10" s="76">
        <v>190</v>
      </c>
      <c r="AW10" s="76">
        <v>223</v>
      </c>
      <c r="AX10" s="76">
        <v>218</v>
      </c>
      <c r="AY10" s="76"/>
      <c r="AZ10" s="76"/>
      <c r="BA10" s="76"/>
      <c r="BB10" s="76"/>
    </row>
    <row r="11" spans="1:55" s="48" customFormat="1" ht="21.75" customHeight="1" x14ac:dyDescent="0.2">
      <c r="A11" s="47"/>
      <c r="B11" s="47" t="s">
        <v>94</v>
      </c>
      <c r="C11" s="91">
        <v>0</v>
      </c>
      <c r="D11" s="91">
        <v>0</v>
      </c>
      <c r="E11" s="91">
        <v>0</v>
      </c>
      <c r="F11" s="91">
        <v>0</v>
      </c>
      <c r="G11" s="91">
        <v>0</v>
      </c>
      <c r="H11" s="91">
        <v>0</v>
      </c>
      <c r="I11" s="91">
        <v>0</v>
      </c>
      <c r="J11" s="91">
        <v>0</v>
      </c>
      <c r="K11" s="91">
        <v>0</v>
      </c>
      <c r="L11" s="91">
        <v>0</v>
      </c>
      <c r="M11" s="91">
        <v>0</v>
      </c>
      <c r="N11" s="91">
        <v>11</v>
      </c>
      <c r="O11" s="91">
        <v>62</v>
      </c>
      <c r="P11" s="91">
        <v>282</v>
      </c>
      <c r="Q11" s="76">
        <v>609</v>
      </c>
      <c r="R11" s="76">
        <v>650</v>
      </c>
      <c r="S11" s="92">
        <v>661</v>
      </c>
      <c r="T11" s="76">
        <v>527</v>
      </c>
      <c r="U11" s="76">
        <v>415</v>
      </c>
      <c r="V11" s="81">
        <v>336</v>
      </c>
      <c r="W11" s="93">
        <v>230</v>
      </c>
      <c r="X11" s="81">
        <v>131</v>
      </c>
      <c r="Y11" s="76">
        <v>89</v>
      </c>
      <c r="Z11" s="76">
        <v>69</v>
      </c>
      <c r="AA11" s="76">
        <v>49</v>
      </c>
      <c r="AB11" s="76">
        <v>35</v>
      </c>
      <c r="AC11" s="76">
        <v>18</v>
      </c>
      <c r="AD11" s="76">
        <v>13</v>
      </c>
      <c r="AE11" s="76">
        <v>6</v>
      </c>
      <c r="AF11" s="76">
        <v>8</v>
      </c>
      <c r="AG11" s="76">
        <v>6</v>
      </c>
      <c r="AH11" s="76">
        <v>5</v>
      </c>
      <c r="AI11" s="46">
        <v>3</v>
      </c>
      <c r="AJ11" s="76">
        <v>6</v>
      </c>
      <c r="AK11" s="46">
        <v>7</v>
      </c>
      <c r="AL11" s="76">
        <v>2</v>
      </c>
      <c r="AM11" s="94">
        <v>5</v>
      </c>
      <c r="AN11" s="94">
        <v>11</v>
      </c>
      <c r="AO11" s="76">
        <v>10</v>
      </c>
      <c r="AP11" s="76">
        <v>20</v>
      </c>
      <c r="AQ11" s="76">
        <v>25</v>
      </c>
      <c r="AR11" s="94">
        <v>75</v>
      </c>
      <c r="AS11" s="76">
        <v>106</v>
      </c>
      <c r="AT11" s="76">
        <v>168</v>
      </c>
      <c r="AU11" s="76">
        <v>207</v>
      </c>
      <c r="AV11" s="76">
        <v>279</v>
      </c>
      <c r="AW11" s="76">
        <v>246</v>
      </c>
      <c r="AX11" s="76">
        <v>252</v>
      </c>
      <c r="AY11" s="76"/>
      <c r="AZ11" s="76"/>
      <c r="BA11" s="76"/>
      <c r="BB11" s="76"/>
    </row>
    <row r="12" spans="1:55" s="48" customFormat="1" ht="21.75" customHeight="1" x14ac:dyDescent="0.2">
      <c r="A12" s="47"/>
      <c r="B12" s="47" t="s">
        <v>95</v>
      </c>
      <c r="C12" s="87">
        <v>0</v>
      </c>
      <c r="D12" s="76">
        <v>0</v>
      </c>
      <c r="E12" s="76">
        <v>0</v>
      </c>
      <c r="F12" s="76">
        <v>0</v>
      </c>
      <c r="G12" s="76">
        <v>0</v>
      </c>
      <c r="H12" s="76">
        <v>0</v>
      </c>
      <c r="I12" s="76">
        <v>0</v>
      </c>
      <c r="J12" s="88">
        <v>0</v>
      </c>
      <c r="K12" s="76">
        <v>0</v>
      </c>
      <c r="L12" s="76">
        <v>0</v>
      </c>
      <c r="M12" s="76">
        <v>0</v>
      </c>
      <c r="N12" s="76">
        <v>1</v>
      </c>
      <c r="O12" s="76">
        <v>9</v>
      </c>
      <c r="P12" s="76">
        <v>55</v>
      </c>
      <c r="Q12" s="76">
        <v>76</v>
      </c>
      <c r="R12" s="76">
        <v>101</v>
      </c>
      <c r="S12" s="95">
        <v>128</v>
      </c>
      <c r="T12" s="76">
        <v>124</v>
      </c>
      <c r="U12" s="76">
        <v>84</v>
      </c>
      <c r="V12" s="81">
        <v>74</v>
      </c>
      <c r="W12" s="78">
        <v>53</v>
      </c>
      <c r="X12" s="81">
        <v>49</v>
      </c>
      <c r="Y12" s="76">
        <v>20</v>
      </c>
      <c r="Z12" s="76">
        <v>21</v>
      </c>
      <c r="AA12" s="76">
        <v>17</v>
      </c>
      <c r="AB12" s="76">
        <v>12</v>
      </c>
      <c r="AC12" s="76">
        <v>11</v>
      </c>
      <c r="AD12" s="76">
        <v>9</v>
      </c>
      <c r="AE12" s="76">
        <v>2</v>
      </c>
      <c r="AF12" s="76">
        <v>7</v>
      </c>
      <c r="AG12" s="76">
        <v>1</v>
      </c>
      <c r="AH12" s="76">
        <v>5</v>
      </c>
      <c r="AI12" s="46">
        <v>4</v>
      </c>
      <c r="AJ12" s="76">
        <v>6</v>
      </c>
      <c r="AK12" s="76">
        <v>4</v>
      </c>
      <c r="AL12" s="76">
        <v>3</v>
      </c>
      <c r="AM12" s="78">
        <v>7</v>
      </c>
      <c r="AN12" s="78">
        <v>8</v>
      </c>
      <c r="AO12" s="76">
        <v>9</v>
      </c>
      <c r="AP12" s="76">
        <v>2</v>
      </c>
      <c r="AQ12" s="76">
        <v>11</v>
      </c>
      <c r="AR12" s="78">
        <v>17</v>
      </c>
      <c r="AS12" s="76">
        <v>42</v>
      </c>
      <c r="AT12" s="76">
        <v>51</v>
      </c>
      <c r="AU12" s="76">
        <v>82</v>
      </c>
      <c r="AV12" s="76">
        <v>96</v>
      </c>
      <c r="AW12" s="76">
        <v>100</v>
      </c>
      <c r="AX12" s="76">
        <v>81</v>
      </c>
      <c r="AY12" s="76"/>
      <c r="AZ12" s="76"/>
      <c r="BA12" s="76"/>
      <c r="BB12" s="76"/>
    </row>
    <row r="13" spans="1:55" s="110" customFormat="1" ht="21.75" customHeight="1" x14ac:dyDescent="0.2">
      <c r="A13" s="108"/>
      <c r="B13" s="108" t="s">
        <v>117</v>
      </c>
      <c r="C13" s="111"/>
      <c r="D13" s="111"/>
      <c r="E13" s="111"/>
      <c r="F13" s="111"/>
      <c r="G13" s="111"/>
      <c r="H13" s="111"/>
      <c r="I13" s="111"/>
      <c r="J13" s="111"/>
      <c r="K13" s="111"/>
      <c r="L13" s="111"/>
      <c r="M13" s="111">
        <f>M9/(M9+M10)</f>
        <v>1</v>
      </c>
      <c r="N13" s="111">
        <f t="shared" ref="N13:AX13" si="0">N9/(N9+N10)</f>
        <v>0.98039215686274506</v>
      </c>
      <c r="O13" s="111">
        <f t="shared" si="0"/>
        <v>0.96082089552238803</v>
      </c>
      <c r="P13" s="111">
        <f t="shared" si="0"/>
        <v>0.96131639722863738</v>
      </c>
      <c r="Q13" s="111">
        <f t="shared" si="0"/>
        <v>0.95099145574721911</v>
      </c>
      <c r="R13" s="111">
        <f t="shared" si="0"/>
        <v>0.95322506861848122</v>
      </c>
      <c r="S13" s="111">
        <f t="shared" si="0"/>
        <v>0.94975057792918849</v>
      </c>
      <c r="T13" s="111">
        <f t="shared" si="0"/>
        <v>0.95339193896168517</v>
      </c>
      <c r="U13" s="111">
        <f t="shared" si="0"/>
        <v>0.9462694168576522</v>
      </c>
      <c r="V13" s="111">
        <f t="shared" si="0"/>
        <v>0.95268138801261826</v>
      </c>
      <c r="W13" s="111">
        <f t="shared" si="0"/>
        <v>0.94824256469679413</v>
      </c>
      <c r="X13" s="111">
        <f t="shared" si="0"/>
        <v>0.94230769230769229</v>
      </c>
      <c r="Y13" s="111">
        <f t="shared" si="0"/>
        <v>0.93702770780856426</v>
      </c>
      <c r="Z13" s="111">
        <f t="shared" si="0"/>
        <v>0.94883303411131059</v>
      </c>
      <c r="AA13" s="111">
        <f t="shared" si="0"/>
        <v>0.95019157088122608</v>
      </c>
      <c r="AB13" s="111">
        <f t="shared" si="0"/>
        <v>0.95033112582781454</v>
      </c>
      <c r="AC13" s="111">
        <f t="shared" si="0"/>
        <v>0.93421052631578949</v>
      </c>
      <c r="AD13" s="111">
        <f t="shared" si="0"/>
        <v>0.93989071038251371</v>
      </c>
      <c r="AE13" s="111">
        <f t="shared" si="0"/>
        <v>0.96271186440677969</v>
      </c>
      <c r="AF13" s="111">
        <f t="shared" si="0"/>
        <v>0.96759259259259256</v>
      </c>
      <c r="AG13" s="111">
        <f t="shared" si="0"/>
        <v>0.94818652849740936</v>
      </c>
      <c r="AH13" s="111">
        <f t="shared" si="0"/>
        <v>0.84210526315789469</v>
      </c>
      <c r="AI13" s="111">
        <f t="shared" si="0"/>
        <v>0.89928057553956831</v>
      </c>
      <c r="AJ13" s="111">
        <f t="shared" si="0"/>
        <v>0.91970802919708028</v>
      </c>
      <c r="AK13" s="111">
        <f t="shared" si="0"/>
        <v>0.97</v>
      </c>
      <c r="AL13" s="111">
        <f t="shared" si="0"/>
        <v>0.94871794871794868</v>
      </c>
      <c r="AM13" s="111">
        <f t="shared" si="0"/>
        <v>0.98979591836734693</v>
      </c>
      <c r="AN13" s="111">
        <f t="shared" si="0"/>
        <v>0.96402877697841727</v>
      </c>
      <c r="AO13" s="111">
        <f t="shared" si="0"/>
        <v>0.94418604651162785</v>
      </c>
      <c r="AP13" s="111">
        <f t="shared" si="0"/>
        <v>0.92211838006230529</v>
      </c>
      <c r="AQ13" s="111">
        <f t="shared" si="0"/>
        <v>0.91552511415525117</v>
      </c>
      <c r="AR13" s="111">
        <f t="shared" si="0"/>
        <v>0.92974588938714497</v>
      </c>
      <c r="AS13" s="111">
        <f t="shared" si="0"/>
        <v>0.93353783231083842</v>
      </c>
      <c r="AT13" s="111">
        <f t="shared" si="0"/>
        <v>0.91225525743292246</v>
      </c>
      <c r="AU13" s="111">
        <f t="shared" si="0"/>
        <v>0.91430046463603509</v>
      </c>
      <c r="AV13" s="111">
        <f t="shared" si="0"/>
        <v>0.92288961038961037</v>
      </c>
      <c r="AW13" s="111">
        <f t="shared" si="0"/>
        <v>0.91722345953971784</v>
      </c>
      <c r="AX13" s="111">
        <f t="shared" si="0"/>
        <v>0.92824226464779458</v>
      </c>
      <c r="AY13" s="109"/>
      <c r="AZ13" s="109"/>
      <c r="BA13" s="109"/>
      <c r="BB13" s="109"/>
    </row>
    <row r="14" spans="1:55" s="48" customFormat="1" ht="21.75" customHeight="1" x14ac:dyDescent="0.2">
      <c r="A14" s="47"/>
      <c r="B14" s="47"/>
      <c r="C14" s="87"/>
      <c r="D14" s="76"/>
      <c r="E14" s="76"/>
      <c r="F14" s="76"/>
      <c r="G14" s="76"/>
      <c r="H14" s="76"/>
      <c r="I14" s="76"/>
      <c r="J14" s="88"/>
      <c r="K14" s="76"/>
      <c r="L14" s="76"/>
      <c r="M14" s="76"/>
      <c r="N14" s="76"/>
      <c r="O14" s="76"/>
      <c r="P14" s="76"/>
      <c r="Q14" s="76"/>
      <c r="R14" s="76"/>
      <c r="S14" s="96"/>
      <c r="T14" s="76"/>
      <c r="U14" s="76"/>
      <c r="V14" s="81"/>
      <c r="W14" s="81"/>
      <c r="X14" s="81"/>
      <c r="Y14" s="76"/>
      <c r="Z14" s="76"/>
      <c r="AA14" s="76"/>
      <c r="AB14" s="76"/>
      <c r="AC14" s="76"/>
      <c r="AD14" s="76"/>
      <c r="AE14" s="76"/>
      <c r="AF14" s="76"/>
      <c r="AG14" s="76"/>
      <c r="AH14" s="76"/>
      <c r="AI14" s="76"/>
      <c r="AJ14" s="76"/>
      <c r="AK14" s="76"/>
      <c r="AL14" s="76"/>
      <c r="AM14" s="76"/>
      <c r="AN14" s="81"/>
      <c r="AO14" s="76"/>
      <c r="AP14" s="76"/>
      <c r="AQ14" s="76"/>
      <c r="AR14" s="76"/>
      <c r="AS14" s="76"/>
      <c r="AT14" s="76"/>
      <c r="AU14" s="76"/>
      <c r="AV14" s="76"/>
      <c r="AW14" s="76"/>
      <c r="AX14" s="76"/>
      <c r="AY14" s="76"/>
      <c r="AZ14" s="76"/>
      <c r="BA14" s="76"/>
      <c r="BB14" s="76"/>
    </row>
    <row r="15" spans="1:55" s="48" customFormat="1" ht="21.75" customHeight="1" x14ac:dyDescent="0.2">
      <c r="A15" s="47" t="s">
        <v>96</v>
      </c>
      <c r="B15" s="47"/>
      <c r="C15" s="87"/>
      <c r="D15" s="76"/>
      <c r="E15" s="76"/>
      <c r="F15" s="76"/>
      <c r="G15" s="76"/>
      <c r="H15" s="76"/>
      <c r="I15" s="76"/>
      <c r="J15" s="88"/>
      <c r="K15" s="76"/>
      <c r="L15" s="76"/>
      <c r="M15" s="76"/>
      <c r="N15" s="76"/>
      <c r="O15" s="76"/>
      <c r="P15" s="76"/>
      <c r="Q15" s="76"/>
      <c r="R15" s="76"/>
      <c r="S15" s="76"/>
      <c r="T15" s="76"/>
      <c r="U15" s="76"/>
      <c r="V15" s="81"/>
      <c r="W15" s="81"/>
      <c r="X15" s="81"/>
      <c r="Y15" s="76"/>
      <c r="Z15" s="76"/>
      <c r="AA15" s="76"/>
      <c r="AB15" s="76"/>
      <c r="AC15" s="76"/>
      <c r="AD15" s="76"/>
      <c r="AE15" s="76"/>
      <c r="AF15" s="76"/>
      <c r="AG15" s="76"/>
      <c r="AH15" s="76"/>
      <c r="AI15" s="76"/>
      <c r="AJ15" s="76"/>
      <c r="AK15" s="76"/>
      <c r="AL15" s="76"/>
      <c r="AM15" s="76"/>
      <c r="AN15" s="81"/>
      <c r="AO15" s="76"/>
      <c r="AP15" s="76"/>
      <c r="AQ15" s="76"/>
      <c r="AR15" s="76"/>
      <c r="AS15" s="76"/>
      <c r="AT15" s="76"/>
      <c r="AU15" s="76"/>
      <c r="AV15" s="76"/>
      <c r="AW15" s="76"/>
      <c r="AX15" s="76"/>
      <c r="AY15" s="76"/>
      <c r="AZ15" s="76"/>
      <c r="BA15" s="76"/>
      <c r="BB15" s="76"/>
    </row>
    <row r="16" spans="1:55" ht="24" customHeight="1" x14ac:dyDescent="0.2">
      <c r="B16" s="37" t="s">
        <v>97</v>
      </c>
      <c r="C16" s="76"/>
      <c r="D16" s="76"/>
      <c r="E16" s="76"/>
      <c r="F16" s="76"/>
      <c r="G16" s="76"/>
      <c r="H16" s="76"/>
      <c r="I16" s="76"/>
      <c r="J16" s="76"/>
      <c r="K16" s="76"/>
      <c r="L16" s="76"/>
      <c r="M16" s="76"/>
      <c r="N16" s="97"/>
      <c r="O16" s="76"/>
      <c r="P16" s="76"/>
      <c r="Q16" s="76"/>
      <c r="R16" s="76"/>
      <c r="S16" s="76"/>
      <c r="T16" s="76"/>
      <c r="U16" s="76"/>
      <c r="V16" s="81"/>
      <c r="W16" s="81"/>
      <c r="X16" s="81"/>
      <c r="Y16" s="76"/>
      <c r="Z16" s="76"/>
      <c r="AB16" s="76"/>
      <c r="AC16" s="76"/>
      <c r="AD16" s="76"/>
      <c r="AE16" s="76"/>
      <c r="AF16" s="76"/>
      <c r="AG16" s="76"/>
      <c r="AH16" s="76"/>
      <c r="AI16" s="76"/>
      <c r="AJ16" s="76"/>
      <c r="AK16" s="76"/>
      <c r="AL16" s="76"/>
      <c r="AM16" s="76"/>
      <c r="AN16" s="81"/>
      <c r="AO16" s="76"/>
      <c r="AP16" s="76"/>
      <c r="AQ16" s="76"/>
      <c r="AR16" s="76"/>
      <c r="AS16" s="76"/>
      <c r="AT16" s="76"/>
      <c r="AU16" s="76"/>
      <c r="AV16" s="76"/>
      <c r="AW16" s="76"/>
      <c r="AX16" s="76"/>
      <c r="AY16" s="76"/>
      <c r="AZ16" s="76"/>
      <c r="BA16" s="76"/>
      <c r="BB16" s="76"/>
    </row>
    <row r="17" spans="2:54" ht="13.5" customHeight="1" x14ac:dyDescent="0.2">
      <c r="B17" s="1" t="s">
        <v>49</v>
      </c>
      <c r="C17" s="76"/>
      <c r="D17" s="76"/>
      <c r="E17" s="76"/>
      <c r="F17" s="76"/>
      <c r="G17" s="76"/>
      <c r="H17" s="76"/>
      <c r="I17" s="76"/>
      <c r="J17" s="76"/>
      <c r="K17" s="76"/>
      <c r="L17" s="76"/>
      <c r="M17" s="76"/>
      <c r="N17" s="76"/>
      <c r="O17" s="76"/>
      <c r="P17" s="76" t="s">
        <v>86</v>
      </c>
      <c r="Q17" s="76"/>
      <c r="R17" s="76"/>
      <c r="S17" s="76"/>
      <c r="T17" s="76"/>
      <c r="U17" s="76"/>
      <c r="V17" s="81"/>
      <c r="W17" s="81"/>
      <c r="X17" s="81"/>
      <c r="Y17" s="76"/>
      <c r="Z17" s="76"/>
      <c r="AB17" s="76"/>
      <c r="AC17" s="76"/>
      <c r="AD17" s="76"/>
      <c r="AE17" s="76"/>
      <c r="AF17" s="76"/>
      <c r="AG17" s="76"/>
      <c r="AH17" s="76"/>
      <c r="AI17" s="76"/>
      <c r="AJ17" s="76"/>
      <c r="AK17" s="76"/>
      <c r="AL17" s="76"/>
      <c r="AM17" s="76"/>
      <c r="AN17" s="81"/>
      <c r="AO17" s="76"/>
      <c r="AP17" s="76"/>
      <c r="AQ17" s="76"/>
      <c r="AR17" s="76"/>
      <c r="AS17" s="76"/>
      <c r="AT17" s="76"/>
      <c r="AU17" s="76"/>
      <c r="AV17" s="76"/>
      <c r="AW17" s="76"/>
      <c r="AX17" s="76"/>
      <c r="AY17" s="76"/>
      <c r="AZ17" s="76"/>
      <c r="BA17" s="76"/>
      <c r="BB17" s="76"/>
    </row>
    <row r="18" spans="2:54" ht="13.5" customHeight="1" x14ac:dyDescent="0.2">
      <c r="B18" s="2" t="s">
        <v>98</v>
      </c>
      <c r="C18" s="87">
        <v>0</v>
      </c>
      <c r="D18" s="76">
        <v>0</v>
      </c>
      <c r="E18" s="76">
        <v>0</v>
      </c>
      <c r="F18" s="76">
        <v>0</v>
      </c>
      <c r="G18" s="76">
        <v>0</v>
      </c>
      <c r="H18" s="76">
        <v>0</v>
      </c>
      <c r="I18" s="76">
        <v>0</v>
      </c>
      <c r="J18" s="88">
        <v>0</v>
      </c>
      <c r="K18" s="76">
        <v>0</v>
      </c>
      <c r="L18" s="76">
        <v>0</v>
      </c>
      <c r="M18" s="98">
        <v>0</v>
      </c>
      <c r="N18" s="76">
        <v>0</v>
      </c>
      <c r="O18" s="76">
        <v>0</v>
      </c>
      <c r="P18" s="76">
        <v>0</v>
      </c>
      <c r="Q18" s="76">
        <v>0</v>
      </c>
      <c r="R18" s="76">
        <v>0</v>
      </c>
      <c r="S18" s="32">
        <v>0</v>
      </c>
      <c r="T18" s="76">
        <v>0</v>
      </c>
      <c r="U18" s="76">
        <v>1</v>
      </c>
      <c r="V18" s="81">
        <v>1</v>
      </c>
      <c r="W18" s="81">
        <v>0</v>
      </c>
      <c r="X18" s="81">
        <v>0</v>
      </c>
      <c r="Y18" s="76">
        <v>0</v>
      </c>
      <c r="Z18" s="76">
        <v>0</v>
      </c>
      <c r="AA18" s="76">
        <v>0</v>
      </c>
      <c r="AB18" s="76">
        <v>0</v>
      </c>
      <c r="AC18" s="76">
        <v>0</v>
      </c>
      <c r="AD18" s="76">
        <v>0</v>
      </c>
      <c r="AE18" s="76">
        <v>0</v>
      </c>
      <c r="AF18" s="76">
        <v>0</v>
      </c>
      <c r="AG18" s="76">
        <v>0</v>
      </c>
      <c r="AH18" s="46">
        <v>0</v>
      </c>
      <c r="AI18" s="46">
        <v>0</v>
      </c>
      <c r="AJ18" s="76">
        <v>0</v>
      </c>
      <c r="AK18" s="76">
        <v>0</v>
      </c>
      <c r="AL18" s="76">
        <v>0</v>
      </c>
      <c r="AM18" s="46">
        <v>0</v>
      </c>
      <c r="AN18" s="81">
        <v>0</v>
      </c>
      <c r="AO18" s="76">
        <v>0</v>
      </c>
      <c r="AP18" s="76">
        <v>0</v>
      </c>
      <c r="AQ18" s="76">
        <v>0</v>
      </c>
      <c r="AR18" s="46">
        <v>0</v>
      </c>
      <c r="AS18" s="76">
        <v>0</v>
      </c>
      <c r="AT18" s="76">
        <v>0</v>
      </c>
      <c r="AU18" s="76">
        <v>0</v>
      </c>
      <c r="AV18" s="76">
        <v>0</v>
      </c>
      <c r="AW18" s="76">
        <v>0</v>
      </c>
      <c r="AX18" s="76">
        <v>0</v>
      </c>
      <c r="AY18" s="76"/>
      <c r="AZ18" s="76"/>
      <c r="BA18" s="76"/>
      <c r="BB18" s="76"/>
    </row>
    <row r="19" spans="2:54" ht="13.5" customHeight="1" x14ac:dyDescent="0.2">
      <c r="B19" s="4" t="s">
        <v>99</v>
      </c>
      <c r="C19" s="87">
        <v>0</v>
      </c>
      <c r="D19" s="76">
        <v>0</v>
      </c>
      <c r="E19" s="76">
        <v>0</v>
      </c>
      <c r="F19" s="76">
        <v>0</v>
      </c>
      <c r="G19" s="76">
        <v>0</v>
      </c>
      <c r="H19" s="76">
        <v>0</v>
      </c>
      <c r="I19" s="76">
        <v>0</v>
      </c>
      <c r="J19" s="88">
        <v>0</v>
      </c>
      <c r="K19" s="76">
        <v>0</v>
      </c>
      <c r="L19" s="76">
        <v>0</v>
      </c>
      <c r="M19" s="98">
        <v>0</v>
      </c>
      <c r="N19" s="76">
        <v>0</v>
      </c>
      <c r="O19" s="76">
        <v>0</v>
      </c>
      <c r="P19" s="76">
        <v>0</v>
      </c>
      <c r="Q19" s="76">
        <v>0</v>
      </c>
      <c r="R19" s="76">
        <v>2</v>
      </c>
      <c r="S19" s="32">
        <v>0</v>
      </c>
      <c r="T19" s="76">
        <v>0</v>
      </c>
      <c r="U19" s="76">
        <v>0</v>
      </c>
      <c r="V19" s="81">
        <v>0</v>
      </c>
      <c r="W19" s="81">
        <v>0</v>
      </c>
      <c r="X19" s="81">
        <v>1</v>
      </c>
      <c r="Y19" s="76">
        <v>1</v>
      </c>
      <c r="Z19" s="76">
        <v>0</v>
      </c>
      <c r="AA19" s="76">
        <v>0</v>
      </c>
      <c r="AB19" s="76">
        <v>0</v>
      </c>
      <c r="AC19" s="76">
        <v>0</v>
      </c>
      <c r="AD19" s="76">
        <v>0</v>
      </c>
      <c r="AE19" s="76">
        <v>0</v>
      </c>
      <c r="AF19" s="76">
        <v>0</v>
      </c>
      <c r="AG19" s="76">
        <v>1</v>
      </c>
      <c r="AH19" s="46">
        <v>0</v>
      </c>
      <c r="AI19" s="46">
        <v>0</v>
      </c>
      <c r="AJ19" s="76">
        <v>0</v>
      </c>
      <c r="AK19" s="76">
        <v>0</v>
      </c>
      <c r="AL19" s="76">
        <v>0</v>
      </c>
      <c r="AM19" s="46">
        <v>0</v>
      </c>
      <c r="AN19" s="81">
        <v>0</v>
      </c>
      <c r="AO19" s="76">
        <v>0</v>
      </c>
      <c r="AP19" s="76">
        <v>0</v>
      </c>
      <c r="AQ19" s="76">
        <v>0</v>
      </c>
      <c r="AR19" s="46">
        <v>0</v>
      </c>
      <c r="AS19" s="76">
        <v>0</v>
      </c>
      <c r="AT19" s="76">
        <v>0</v>
      </c>
      <c r="AU19" s="76">
        <v>0</v>
      </c>
      <c r="AV19" s="76">
        <v>0</v>
      </c>
      <c r="AW19" s="76">
        <v>0</v>
      </c>
      <c r="AX19" s="76">
        <v>1</v>
      </c>
      <c r="AY19" s="76"/>
      <c r="AZ19" s="76"/>
      <c r="BA19" s="76"/>
      <c r="BB19" s="76"/>
    </row>
    <row r="20" spans="2:54" ht="13.5" customHeight="1" x14ac:dyDescent="0.2">
      <c r="B20" s="4" t="s">
        <v>100</v>
      </c>
      <c r="C20" s="87">
        <v>0</v>
      </c>
      <c r="D20" s="76">
        <v>0</v>
      </c>
      <c r="E20" s="76">
        <v>0</v>
      </c>
      <c r="F20" s="76">
        <v>0</v>
      </c>
      <c r="G20" s="76">
        <v>0</v>
      </c>
      <c r="H20" s="76">
        <v>0</v>
      </c>
      <c r="I20" s="76">
        <v>0</v>
      </c>
      <c r="J20" s="88">
        <v>0</v>
      </c>
      <c r="K20" s="76">
        <v>0</v>
      </c>
      <c r="L20" s="76">
        <v>0</v>
      </c>
      <c r="M20" s="98">
        <v>0</v>
      </c>
      <c r="N20" s="76">
        <v>1</v>
      </c>
      <c r="O20" s="76">
        <v>7</v>
      </c>
      <c r="P20" s="76">
        <v>49</v>
      </c>
      <c r="Q20" s="76">
        <v>78</v>
      </c>
      <c r="R20" s="76">
        <v>104</v>
      </c>
      <c r="S20" s="32">
        <v>109</v>
      </c>
      <c r="T20" s="76">
        <v>54</v>
      </c>
      <c r="U20" s="76">
        <v>43</v>
      </c>
      <c r="V20" s="81">
        <v>35</v>
      </c>
      <c r="W20" s="81">
        <v>30</v>
      </c>
      <c r="X20" s="81">
        <v>7</v>
      </c>
      <c r="Y20" s="76">
        <v>18</v>
      </c>
      <c r="Z20" s="76">
        <v>10</v>
      </c>
      <c r="AA20" s="76">
        <v>12</v>
      </c>
      <c r="AB20" s="76">
        <v>3</v>
      </c>
      <c r="AC20" s="76">
        <v>7</v>
      </c>
      <c r="AD20" s="76">
        <v>5</v>
      </c>
      <c r="AE20" s="76">
        <v>3</v>
      </c>
      <c r="AF20" s="76">
        <v>3</v>
      </c>
      <c r="AG20" s="76">
        <v>2</v>
      </c>
      <c r="AH20" s="46">
        <v>1</v>
      </c>
      <c r="AI20" s="46">
        <v>2</v>
      </c>
      <c r="AJ20" s="76">
        <v>2</v>
      </c>
      <c r="AK20" s="76">
        <v>3</v>
      </c>
      <c r="AL20" s="76">
        <v>0</v>
      </c>
      <c r="AM20" s="46">
        <v>4</v>
      </c>
      <c r="AN20" s="81">
        <v>4</v>
      </c>
      <c r="AO20" s="76">
        <v>3</v>
      </c>
      <c r="AP20" s="76">
        <v>3</v>
      </c>
      <c r="AQ20" s="76">
        <v>6</v>
      </c>
      <c r="AR20" s="46">
        <v>11</v>
      </c>
      <c r="AS20" s="76">
        <v>12</v>
      </c>
      <c r="AT20" s="76">
        <v>12</v>
      </c>
      <c r="AU20" s="76">
        <v>12</v>
      </c>
      <c r="AV20" s="76">
        <v>22</v>
      </c>
      <c r="AW20" s="76">
        <v>22</v>
      </c>
      <c r="AX20" s="76">
        <v>26</v>
      </c>
      <c r="AY20" s="76"/>
      <c r="AZ20" s="76"/>
      <c r="BA20" s="76"/>
      <c r="BB20" s="76"/>
    </row>
    <row r="21" spans="2:54" ht="13.5" customHeight="1" x14ac:dyDescent="0.2">
      <c r="B21" s="4" t="s">
        <v>101</v>
      </c>
      <c r="C21" s="87">
        <v>0</v>
      </c>
      <c r="D21" s="76">
        <v>0</v>
      </c>
      <c r="E21" s="76">
        <v>0</v>
      </c>
      <c r="F21" s="76">
        <v>0</v>
      </c>
      <c r="G21" s="76">
        <v>0</v>
      </c>
      <c r="H21" s="76">
        <v>0</v>
      </c>
      <c r="I21" s="76">
        <v>0</v>
      </c>
      <c r="J21" s="88">
        <v>0</v>
      </c>
      <c r="K21" s="76">
        <v>0</v>
      </c>
      <c r="L21" s="76">
        <v>0</v>
      </c>
      <c r="M21" s="98">
        <v>1</v>
      </c>
      <c r="N21" s="76">
        <v>8</v>
      </c>
      <c r="O21" s="76">
        <v>75</v>
      </c>
      <c r="P21" s="76">
        <v>445</v>
      </c>
      <c r="Q21" s="76">
        <v>805</v>
      </c>
      <c r="R21" s="76">
        <v>1020</v>
      </c>
      <c r="S21" s="32">
        <v>884</v>
      </c>
      <c r="T21" s="76">
        <v>555</v>
      </c>
      <c r="U21" s="76">
        <v>357</v>
      </c>
      <c r="V21" s="81">
        <v>292</v>
      </c>
      <c r="W21" s="81">
        <v>215</v>
      </c>
      <c r="X21" s="81">
        <v>133</v>
      </c>
      <c r="Y21" s="76">
        <v>133</v>
      </c>
      <c r="Z21" s="76">
        <v>89</v>
      </c>
      <c r="AA21" s="76">
        <v>70</v>
      </c>
      <c r="AB21" s="76">
        <v>57</v>
      </c>
      <c r="AC21" s="76">
        <v>44</v>
      </c>
      <c r="AD21" s="76">
        <v>30</v>
      </c>
      <c r="AE21" s="76">
        <v>28</v>
      </c>
      <c r="AF21" s="76">
        <v>27</v>
      </c>
      <c r="AG21" s="76">
        <v>24</v>
      </c>
      <c r="AH21" s="46">
        <v>17</v>
      </c>
      <c r="AI21" s="46">
        <v>10</v>
      </c>
      <c r="AJ21" s="76">
        <v>19</v>
      </c>
      <c r="AK21" s="76">
        <v>17</v>
      </c>
      <c r="AL21" s="76">
        <v>12</v>
      </c>
      <c r="AM21" s="46">
        <v>9</v>
      </c>
      <c r="AN21" s="81">
        <v>15</v>
      </c>
      <c r="AO21" s="76">
        <v>28</v>
      </c>
      <c r="AP21" s="76">
        <v>28</v>
      </c>
      <c r="AQ21" s="76">
        <v>47</v>
      </c>
      <c r="AR21" s="46">
        <v>57</v>
      </c>
      <c r="AS21" s="76">
        <v>106</v>
      </c>
      <c r="AT21" s="76">
        <v>127</v>
      </c>
      <c r="AU21" s="76">
        <v>203</v>
      </c>
      <c r="AV21" s="76">
        <v>253</v>
      </c>
      <c r="AW21" s="76">
        <v>243</v>
      </c>
      <c r="AX21" s="76">
        <v>281</v>
      </c>
      <c r="AY21" s="76"/>
      <c r="AZ21" s="76"/>
      <c r="BA21" s="76"/>
      <c r="BB21" s="76"/>
    </row>
    <row r="22" spans="2:54" ht="13.5" customHeight="1" x14ac:dyDescent="0.2">
      <c r="B22" s="4" t="s">
        <v>102</v>
      </c>
      <c r="C22" s="87">
        <v>0</v>
      </c>
      <c r="D22" s="76">
        <v>0</v>
      </c>
      <c r="E22" s="76">
        <v>0</v>
      </c>
      <c r="F22" s="76">
        <v>0</v>
      </c>
      <c r="G22" s="76">
        <v>0</v>
      </c>
      <c r="H22" s="76">
        <v>0</v>
      </c>
      <c r="I22" s="76">
        <v>0</v>
      </c>
      <c r="J22" s="88">
        <v>0</v>
      </c>
      <c r="K22" s="76">
        <v>0</v>
      </c>
      <c r="L22" s="76">
        <v>0</v>
      </c>
      <c r="M22" s="98">
        <v>1</v>
      </c>
      <c r="N22" s="76">
        <v>25</v>
      </c>
      <c r="O22" s="76">
        <v>113</v>
      </c>
      <c r="P22" s="76">
        <v>701</v>
      </c>
      <c r="Q22" s="76">
        <v>1218</v>
      </c>
      <c r="R22" s="76">
        <v>1527</v>
      </c>
      <c r="S22" s="32">
        <v>1296</v>
      </c>
      <c r="T22" s="76">
        <v>891</v>
      </c>
      <c r="U22" s="76">
        <v>540</v>
      </c>
      <c r="V22" s="81">
        <v>536</v>
      </c>
      <c r="W22" s="81">
        <v>330</v>
      </c>
      <c r="X22" s="81">
        <v>242</v>
      </c>
      <c r="Y22" s="76">
        <v>227</v>
      </c>
      <c r="Z22" s="76">
        <v>146</v>
      </c>
      <c r="AA22" s="76">
        <v>108</v>
      </c>
      <c r="AB22" s="76">
        <v>91</v>
      </c>
      <c r="AC22" s="76">
        <v>74</v>
      </c>
      <c r="AD22" s="76">
        <v>62</v>
      </c>
      <c r="AE22" s="76">
        <v>41</v>
      </c>
      <c r="AF22" s="76">
        <v>40</v>
      </c>
      <c r="AG22" s="76">
        <v>31</v>
      </c>
      <c r="AH22" s="46">
        <v>29</v>
      </c>
      <c r="AI22" s="46">
        <v>26</v>
      </c>
      <c r="AJ22" s="76">
        <v>18</v>
      </c>
      <c r="AK22" s="76">
        <v>14</v>
      </c>
      <c r="AL22" s="76">
        <v>11</v>
      </c>
      <c r="AM22" s="46">
        <v>25</v>
      </c>
      <c r="AN22" s="81">
        <v>25</v>
      </c>
      <c r="AO22" s="76">
        <v>35</v>
      </c>
      <c r="AP22" s="76">
        <v>64</v>
      </c>
      <c r="AQ22" s="76">
        <v>87</v>
      </c>
      <c r="AR22" s="46">
        <v>125</v>
      </c>
      <c r="AS22" s="76">
        <v>200</v>
      </c>
      <c r="AT22" s="76">
        <v>286</v>
      </c>
      <c r="AU22" s="76">
        <v>346</v>
      </c>
      <c r="AV22" s="76">
        <v>479</v>
      </c>
      <c r="AW22" s="76">
        <v>495</v>
      </c>
      <c r="AX22" s="76">
        <v>515</v>
      </c>
      <c r="AY22" s="76"/>
      <c r="AZ22" s="76"/>
      <c r="BA22" s="76"/>
      <c r="BB22" s="76"/>
    </row>
    <row r="23" spans="2:54" ht="13.5" customHeight="1" x14ac:dyDescent="0.2">
      <c r="B23" s="4" t="s">
        <v>103</v>
      </c>
      <c r="C23" s="87">
        <v>0</v>
      </c>
      <c r="D23" s="76">
        <v>0</v>
      </c>
      <c r="E23" s="76">
        <v>0</v>
      </c>
      <c r="F23" s="76">
        <v>0</v>
      </c>
      <c r="G23" s="76">
        <v>0</v>
      </c>
      <c r="H23" s="76">
        <v>0</v>
      </c>
      <c r="I23" s="76">
        <v>0</v>
      </c>
      <c r="J23" s="88">
        <v>0</v>
      </c>
      <c r="K23" s="76">
        <v>0</v>
      </c>
      <c r="L23" s="76">
        <v>0</v>
      </c>
      <c r="M23" s="98">
        <v>3</v>
      </c>
      <c r="N23" s="76">
        <v>35</v>
      </c>
      <c r="O23" s="76">
        <v>207</v>
      </c>
      <c r="P23" s="76">
        <v>1352</v>
      </c>
      <c r="Q23" s="76">
        <v>2467</v>
      </c>
      <c r="R23" s="76">
        <v>3089</v>
      </c>
      <c r="S23" s="32">
        <v>2878</v>
      </c>
      <c r="T23" s="76">
        <v>2046</v>
      </c>
      <c r="U23" s="76">
        <v>1414</v>
      </c>
      <c r="V23" s="81">
        <v>1271</v>
      </c>
      <c r="W23" s="81">
        <v>856</v>
      </c>
      <c r="X23" s="81">
        <v>656</v>
      </c>
      <c r="Y23" s="76">
        <v>527</v>
      </c>
      <c r="Z23" s="76">
        <v>394</v>
      </c>
      <c r="AA23" s="76">
        <v>280</v>
      </c>
      <c r="AB23" s="76">
        <v>215</v>
      </c>
      <c r="AC23" s="76">
        <v>194</v>
      </c>
      <c r="AD23" s="76">
        <v>121</v>
      </c>
      <c r="AE23" s="76">
        <v>100</v>
      </c>
      <c r="AF23" s="76">
        <v>69</v>
      </c>
      <c r="AG23" s="76">
        <v>70</v>
      </c>
      <c r="AH23" s="46">
        <v>50</v>
      </c>
      <c r="AI23" s="46">
        <v>39</v>
      </c>
      <c r="AJ23" s="76">
        <v>55</v>
      </c>
      <c r="AK23" s="76">
        <v>37</v>
      </c>
      <c r="AL23" s="76">
        <v>30</v>
      </c>
      <c r="AM23" s="46">
        <v>32</v>
      </c>
      <c r="AN23" s="81">
        <v>46</v>
      </c>
      <c r="AO23" s="76">
        <v>75</v>
      </c>
      <c r="AP23" s="76">
        <v>123</v>
      </c>
      <c r="AQ23" s="76">
        <v>177</v>
      </c>
      <c r="AR23" s="46">
        <v>293</v>
      </c>
      <c r="AS23" s="76">
        <v>398</v>
      </c>
      <c r="AT23" s="76">
        <v>561</v>
      </c>
      <c r="AU23" s="76">
        <v>811</v>
      </c>
      <c r="AV23" s="76">
        <v>946</v>
      </c>
      <c r="AW23" s="76">
        <v>1056</v>
      </c>
      <c r="AX23" s="76">
        <v>1125</v>
      </c>
      <c r="AY23" s="76"/>
      <c r="AZ23" s="76"/>
      <c r="BA23" s="76"/>
      <c r="BB23" s="76"/>
    </row>
    <row r="24" spans="2:54" ht="13.5" customHeight="1" x14ac:dyDescent="0.2">
      <c r="B24" s="2" t="s">
        <v>104</v>
      </c>
      <c r="C24" s="87">
        <v>0</v>
      </c>
      <c r="D24" s="76">
        <v>0</v>
      </c>
      <c r="E24" s="76">
        <v>0</v>
      </c>
      <c r="F24" s="76">
        <v>0</v>
      </c>
      <c r="G24" s="76">
        <v>0</v>
      </c>
      <c r="H24" s="76">
        <v>0</v>
      </c>
      <c r="I24" s="76">
        <v>0</v>
      </c>
      <c r="J24" s="88">
        <v>0</v>
      </c>
      <c r="K24" s="76">
        <v>0</v>
      </c>
      <c r="L24" s="76">
        <v>0</v>
      </c>
      <c r="M24" s="98">
        <v>0</v>
      </c>
      <c r="N24" s="76">
        <v>44</v>
      </c>
      <c r="O24" s="76">
        <v>205</v>
      </c>
      <c r="P24" s="76">
        <v>1254</v>
      </c>
      <c r="Q24" s="76">
        <v>2320</v>
      </c>
      <c r="R24" s="76">
        <v>3753</v>
      </c>
      <c r="S24" s="32">
        <v>3841</v>
      </c>
      <c r="T24" s="76">
        <v>3134</v>
      </c>
      <c r="U24" s="76">
        <v>2071</v>
      </c>
      <c r="V24" s="81">
        <v>2079</v>
      </c>
      <c r="W24" s="81">
        <v>1441</v>
      </c>
      <c r="X24" s="81">
        <v>961</v>
      </c>
      <c r="Y24" s="76">
        <v>791</v>
      </c>
      <c r="Z24" s="76">
        <v>565</v>
      </c>
      <c r="AA24" s="76">
        <v>379</v>
      </c>
      <c r="AB24" s="76">
        <v>285</v>
      </c>
      <c r="AC24" s="76">
        <v>242</v>
      </c>
      <c r="AD24" s="76">
        <v>170</v>
      </c>
      <c r="AE24" s="76">
        <v>131</v>
      </c>
      <c r="AF24" s="76">
        <v>92</v>
      </c>
      <c r="AG24" s="76">
        <v>72</v>
      </c>
      <c r="AH24" s="46">
        <v>65</v>
      </c>
      <c r="AI24" s="46">
        <v>69</v>
      </c>
      <c r="AJ24" s="76">
        <v>55</v>
      </c>
      <c r="AK24" s="76">
        <v>40</v>
      </c>
      <c r="AL24" s="76">
        <v>30</v>
      </c>
      <c r="AM24" s="46">
        <v>40</v>
      </c>
      <c r="AN24" s="81">
        <v>68</v>
      </c>
      <c r="AO24" s="76">
        <v>93</v>
      </c>
      <c r="AP24" s="76">
        <v>125</v>
      </c>
      <c r="AQ24" s="76">
        <v>157</v>
      </c>
      <c r="AR24" s="46">
        <v>275</v>
      </c>
      <c r="AS24" s="76">
        <v>410</v>
      </c>
      <c r="AT24" s="76">
        <v>612</v>
      </c>
      <c r="AU24" s="76">
        <v>854</v>
      </c>
      <c r="AV24" s="76">
        <v>1139</v>
      </c>
      <c r="AW24" s="76">
        <v>1224</v>
      </c>
      <c r="AX24" s="76">
        <v>1423</v>
      </c>
      <c r="AY24" s="76"/>
      <c r="AZ24" s="76"/>
      <c r="BA24" s="76"/>
      <c r="BB24" s="76"/>
    </row>
    <row r="25" spans="2:54" ht="24" customHeight="1" x14ac:dyDescent="0.2">
      <c r="B25" s="1" t="s">
        <v>105</v>
      </c>
      <c r="C25" s="76"/>
      <c r="D25" s="76"/>
      <c r="E25" s="76"/>
      <c r="F25" s="76"/>
      <c r="G25" s="76"/>
      <c r="H25" s="76"/>
      <c r="I25" s="76"/>
      <c r="J25" s="76"/>
      <c r="K25" s="76"/>
      <c r="L25" s="76"/>
      <c r="M25" s="98" t="s">
        <v>86</v>
      </c>
      <c r="N25" s="76" t="s">
        <v>86</v>
      </c>
      <c r="O25" s="76"/>
      <c r="P25" s="76" t="s">
        <v>86</v>
      </c>
      <c r="T25" s="76"/>
      <c r="U25" s="76"/>
      <c r="V25" s="81"/>
      <c r="W25" s="81"/>
      <c r="X25" s="81"/>
      <c r="Y25" s="76"/>
      <c r="Z25" s="76"/>
      <c r="AA25" s="76"/>
      <c r="AB25" s="76"/>
      <c r="AC25" s="76"/>
      <c r="AD25" s="76"/>
      <c r="AE25" s="76"/>
      <c r="AF25" s="76"/>
      <c r="AG25" s="76"/>
      <c r="AH25" s="76"/>
      <c r="AI25" s="76"/>
      <c r="AJ25" s="76"/>
      <c r="AK25" s="76"/>
      <c r="AL25" s="76"/>
      <c r="AM25" s="76"/>
      <c r="AN25" s="81"/>
      <c r="AO25" s="76"/>
      <c r="AP25" s="76"/>
      <c r="AQ25" s="76"/>
      <c r="AR25" s="46"/>
      <c r="AS25" s="76"/>
      <c r="AT25" s="76"/>
      <c r="AU25" s="76"/>
      <c r="AV25" s="76"/>
      <c r="AW25" s="76"/>
      <c r="AX25" s="76"/>
      <c r="AY25" s="76"/>
      <c r="AZ25" s="76"/>
      <c r="BA25" s="76"/>
      <c r="BB25" s="76"/>
    </row>
    <row r="26" spans="2:54" ht="13.5" customHeight="1" x14ac:dyDescent="0.2">
      <c r="B26" s="1" t="s">
        <v>49</v>
      </c>
      <c r="C26" s="76"/>
      <c r="D26" s="76"/>
      <c r="E26" s="76"/>
      <c r="F26" s="76"/>
      <c r="G26" s="76"/>
      <c r="H26" s="76"/>
      <c r="I26" s="76"/>
      <c r="J26" s="76"/>
      <c r="K26" s="76"/>
      <c r="L26" s="76"/>
      <c r="M26" s="98" t="s">
        <v>86</v>
      </c>
      <c r="N26" s="32" t="s">
        <v>86</v>
      </c>
      <c r="O26" s="76"/>
      <c r="P26" s="76" t="s">
        <v>86</v>
      </c>
      <c r="T26" s="76"/>
      <c r="U26" s="76"/>
      <c r="V26" s="81"/>
      <c r="W26" s="81"/>
      <c r="X26" s="81"/>
      <c r="Y26" s="76"/>
      <c r="Z26" s="76"/>
      <c r="AA26" s="76"/>
      <c r="AB26" s="76"/>
      <c r="AC26" s="76"/>
      <c r="AD26" s="76"/>
      <c r="AE26" s="76"/>
      <c r="AF26" s="76"/>
      <c r="AG26" s="76"/>
      <c r="AH26" s="76"/>
      <c r="AI26" s="76"/>
      <c r="AJ26" s="76"/>
      <c r="AK26" s="76"/>
      <c r="AL26" s="76"/>
      <c r="AM26" s="76"/>
      <c r="AN26" s="81"/>
      <c r="AO26" s="76"/>
      <c r="AP26" s="76" t="s">
        <v>106</v>
      </c>
      <c r="AQ26" s="76"/>
      <c r="AR26" s="46"/>
      <c r="AS26" s="76"/>
      <c r="AT26" s="76"/>
      <c r="AU26" s="76"/>
      <c r="AV26" s="76"/>
      <c r="AW26" s="76"/>
      <c r="AX26" s="76"/>
      <c r="AY26" s="76"/>
      <c r="AZ26" s="76"/>
      <c r="BA26" s="76"/>
      <c r="BB26" s="76"/>
    </row>
    <row r="27" spans="2:54" ht="13.5" customHeight="1" x14ac:dyDescent="0.2">
      <c r="B27" s="2" t="s">
        <v>98</v>
      </c>
      <c r="C27" s="87">
        <v>0</v>
      </c>
      <c r="D27" s="76">
        <v>0</v>
      </c>
      <c r="E27" s="76">
        <v>0</v>
      </c>
      <c r="F27" s="76">
        <v>0</v>
      </c>
      <c r="G27" s="76">
        <v>0</v>
      </c>
      <c r="H27" s="76">
        <v>0</v>
      </c>
      <c r="I27" s="76">
        <v>0</v>
      </c>
      <c r="J27" s="88">
        <v>0</v>
      </c>
      <c r="K27" s="76">
        <v>0</v>
      </c>
      <c r="L27" s="76">
        <v>0</v>
      </c>
      <c r="M27" s="98">
        <v>0</v>
      </c>
      <c r="N27" s="76">
        <v>0</v>
      </c>
      <c r="O27" s="76">
        <v>0</v>
      </c>
      <c r="P27" s="76">
        <v>0</v>
      </c>
      <c r="Q27" s="73">
        <v>0</v>
      </c>
      <c r="R27" s="76">
        <v>0</v>
      </c>
      <c r="S27" s="32">
        <v>0</v>
      </c>
      <c r="T27" s="76">
        <v>0</v>
      </c>
      <c r="U27" s="76">
        <v>1</v>
      </c>
      <c r="V27" s="81">
        <v>1</v>
      </c>
      <c r="W27" s="99">
        <v>0</v>
      </c>
      <c r="X27" s="81">
        <v>0</v>
      </c>
      <c r="Y27" s="76">
        <v>0</v>
      </c>
      <c r="Z27" s="76">
        <v>0</v>
      </c>
      <c r="AA27" s="76">
        <v>0</v>
      </c>
      <c r="AB27" s="76">
        <v>0</v>
      </c>
      <c r="AC27" s="76">
        <v>0</v>
      </c>
      <c r="AD27" s="76">
        <v>0</v>
      </c>
      <c r="AE27" s="76">
        <v>0</v>
      </c>
      <c r="AF27" s="76">
        <v>0</v>
      </c>
      <c r="AG27" s="76">
        <v>0</v>
      </c>
      <c r="AH27" s="46">
        <v>0</v>
      </c>
      <c r="AI27" s="76">
        <v>0</v>
      </c>
      <c r="AJ27" s="76">
        <v>0</v>
      </c>
      <c r="AK27" s="76">
        <v>0</v>
      </c>
      <c r="AL27" s="76">
        <v>0</v>
      </c>
      <c r="AM27" s="76">
        <v>0</v>
      </c>
      <c r="AN27" s="81">
        <v>0</v>
      </c>
      <c r="AO27" s="76">
        <v>0</v>
      </c>
      <c r="AP27" s="76">
        <v>0</v>
      </c>
      <c r="AQ27" s="76">
        <v>0</v>
      </c>
      <c r="AR27" s="46">
        <v>0</v>
      </c>
      <c r="AS27" s="76">
        <v>0</v>
      </c>
      <c r="AT27" s="76">
        <v>0</v>
      </c>
      <c r="AU27" s="76">
        <v>0</v>
      </c>
      <c r="AV27" s="76">
        <v>0</v>
      </c>
      <c r="AW27" s="76">
        <v>0</v>
      </c>
      <c r="AX27" s="76">
        <v>0</v>
      </c>
      <c r="AY27" s="76"/>
      <c r="AZ27" s="76"/>
      <c r="BA27" s="76"/>
      <c r="BB27" s="76"/>
    </row>
    <row r="28" spans="2:54" ht="13.5" customHeight="1" x14ac:dyDescent="0.2">
      <c r="B28" s="4" t="s">
        <v>99</v>
      </c>
      <c r="C28" s="87">
        <v>0</v>
      </c>
      <c r="D28" s="76">
        <v>0</v>
      </c>
      <c r="E28" s="76">
        <v>0</v>
      </c>
      <c r="F28" s="76">
        <v>0</v>
      </c>
      <c r="G28" s="76">
        <v>0</v>
      </c>
      <c r="H28" s="76">
        <v>0</v>
      </c>
      <c r="I28" s="76">
        <v>0</v>
      </c>
      <c r="J28" s="88">
        <v>0</v>
      </c>
      <c r="K28" s="76">
        <v>0</v>
      </c>
      <c r="L28" s="76">
        <v>0</v>
      </c>
      <c r="M28" s="98">
        <v>0</v>
      </c>
      <c r="N28" s="76">
        <v>0</v>
      </c>
      <c r="O28" s="76">
        <v>0</v>
      </c>
      <c r="P28" s="76">
        <v>0</v>
      </c>
      <c r="Q28" s="73">
        <v>0</v>
      </c>
      <c r="R28" s="76">
        <v>0</v>
      </c>
      <c r="S28" s="32">
        <v>0</v>
      </c>
      <c r="T28" s="76">
        <v>0</v>
      </c>
      <c r="U28" s="76">
        <v>0</v>
      </c>
      <c r="V28" s="81">
        <v>0</v>
      </c>
      <c r="W28" s="99">
        <v>0</v>
      </c>
      <c r="X28" s="81">
        <v>1</v>
      </c>
      <c r="Y28" s="76">
        <v>1</v>
      </c>
      <c r="Z28" s="76">
        <v>0</v>
      </c>
      <c r="AA28" s="76">
        <v>0</v>
      </c>
      <c r="AB28" s="76">
        <v>0</v>
      </c>
      <c r="AC28" s="76">
        <v>0</v>
      </c>
      <c r="AD28" s="76">
        <v>0</v>
      </c>
      <c r="AE28" s="76">
        <v>0</v>
      </c>
      <c r="AF28" s="76">
        <v>0</v>
      </c>
      <c r="AG28" s="76">
        <v>0</v>
      </c>
      <c r="AH28" s="46">
        <v>0</v>
      </c>
      <c r="AI28" s="76">
        <v>0</v>
      </c>
      <c r="AJ28" s="76">
        <v>0</v>
      </c>
      <c r="AK28" s="76">
        <v>0</v>
      </c>
      <c r="AL28" s="76">
        <v>0</v>
      </c>
      <c r="AM28" s="76">
        <v>0</v>
      </c>
      <c r="AN28" s="81">
        <v>0</v>
      </c>
      <c r="AO28" s="76">
        <v>0</v>
      </c>
      <c r="AP28" s="76">
        <v>0</v>
      </c>
      <c r="AQ28" s="76">
        <v>0</v>
      </c>
      <c r="AR28" s="46">
        <v>0</v>
      </c>
      <c r="AS28" s="76">
        <v>0</v>
      </c>
      <c r="AT28" s="76">
        <v>0</v>
      </c>
      <c r="AU28" s="76">
        <v>0</v>
      </c>
      <c r="AV28" s="76">
        <v>0</v>
      </c>
      <c r="AW28" s="76">
        <v>0</v>
      </c>
      <c r="AX28" s="76">
        <v>1</v>
      </c>
      <c r="AY28" s="76"/>
      <c r="AZ28" s="76"/>
      <c r="BA28" s="76"/>
      <c r="BB28" s="76"/>
    </row>
    <row r="29" spans="2:54" ht="13.5" customHeight="1" x14ac:dyDescent="0.2">
      <c r="B29" s="4" t="s">
        <v>100</v>
      </c>
      <c r="C29" s="87">
        <v>0</v>
      </c>
      <c r="D29" s="76">
        <v>0</v>
      </c>
      <c r="E29" s="76">
        <v>0</v>
      </c>
      <c r="F29" s="76">
        <v>0</v>
      </c>
      <c r="G29" s="76">
        <v>0</v>
      </c>
      <c r="H29" s="76">
        <v>0</v>
      </c>
      <c r="I29" s="76">
        <v>0</v>
      </c>
      <c r="J29" s="88">
        <v>0</v>
      </c>
      <c r="K29" s="76">
        <v>0</v>
      </c>
      <c r="L29" s="76">
        <v>0</v>
      </c>
      <c r="M29" s="98">
        <v>0</v>
      </c>
      <c r="N29" s="76">
        <v>0</v>
      </c>
      <c r="O29" s="76">
        <v>5</v>
      </c>
      <c r="P29" s="76">
        <v>26</v>
      </c>
      <c r="Q29" s="73">
        <v>50</v>
      </c>
      <c r="R29" s="76">
        <v>63</v>
      </c>
      <c r="S29" s="32">
        <v>68</v>
      </c>
      <c r="T29" s="76">
        <v>35</v>
      </c>
      <c r="U29" s="76">
        <v>22</v>
      </c>
      <c r="V29" s="81">
        <v>22</v>
      </c>
      <c r="W29" s="99">
        <v>21</v>
      </c>
      <c r="X29" s="81">
        <v>4</v>
      </c>
      <c r="Y29" s="76">
        <v>10</v>
      </c>
      <c r="Z29" s="76">
        <v>4</v>
      </c>
      <c r="AA29" s="76">
        <v>9</v>
      </c>
      <c r="AB29" s="76">
        <v>2</v>
      </c>
      <c r="AC29" s="76">
        <v>2</v>
      </c>
      <c r="AD29" s="76">
        <v>3</v>
      </c>
      <c r="AE29" s="76">
        <v>3</v>
      </c>
      <c r="AF29" s="76">
        <v>2</v>
      </c>
      <c r="AG29" s="76">
        <v>1</v>
      </c>
      <c r="AH29" s="46">
        <v>1</v>
      </c>
      <c r="AI29" s="76">
        <v>1</v>
      </c>
      <c r="AJ29" s="76">
        <v>0</v>
      </c>
      <c r="AK29" s="76">
        <v>2</v>
      </c>
      <c r="AL29" s="76">
        <v>0</v>
      </c>
      <c r="AM29" s="76">
        <v>3</v>
      </c>
      <c r="AN29" s="81">
        <v>3</v>
      </c>
      <c r="AO29" s="76">
        <v>2</v>
      </c>
      <c r="AP29" s="76">
        <v>3</v>
      </c>
      <c r="AQ29" s="76">
        <v>4</v>
      </c>
      <c r="AR29" s="46">
        <v>6</v>
      </c>
      <c r="AS29" s="76">
        <v>9</v>
      </c>
      <c r="AT29" s="76">
        <v>5</v>
      </c>
      <c r="AU29" s="76">
        <v>8</v>
      </c>
      <c r="AV29" s="76">
        <v>9</v>
      </c>
      <c r="AW29" s="76">
        <v>11</v>
      </c>
      <c r="AX29" s="76">
        <v>11</v>
      </c>
      <c r="AY29" s="76"/>
      <c r="AZ29" s="76"/>
      <c r="BA29" s="76"/>
      <c r="BB29" s="76"/>
    </row>
    <row r="30" spans="2:54" ht="13.5" customHeight="1" x14ac:dyDescent="0.2">
      <c r="B30" s="4" t="s">
        <v>101</v>
      </c>
      <c r="C30" s="87">
        <v>0</v>
      </c>
      <c r="D30" s="76">
        <v>0</v>
      </c>
      <c r="E30" s="76">
        <v>0</v>
      </c>
      <c r="F30" s="76">
        <v>0</v>
      </c>
      <c r="G30" s="76">
        <v>0</v>
      </c>
      <c r="H30" s="76">
        <v>0</v>
      </c>
      <c r="I30" s="76">
        <v>0</v>
      </c>
      <c r="J30" s="88">
        <v>0</v>
      </c>
      <c r="K30" s="76">
        <v>0</v>
      </c>
      <c r="L30" s="76">
        <v>0</v>
      </c>
      <c r="M30" s="98">
        <v>1</v>
      </c>
      <c r="N30" s="76">
        <v>4</v>
      </c>
      <c r="O30" s="76">
        <v>48</v>
      </c>
      <c r="P30" s="76">
        <v>284</v>
      </c>
      <c r="Q30" s="73">
        <v>528</v>
      </c>
      <c r="R30" s="76">
        <v>676</v>
      </c>
      <c r="S30" s="32">
        <v>596</v>
      </c>
      <c r="T30" s="76">
        <v>373</v>
      </c>
      <c r="U30" s="76">
        <v>236</v>
      </c>
      <c r="V30" s="81">
        <v>188</v>
      </c>
      <c r="W30" s="99">
        <v>140</v>
      </c>
      <c r="X30" s="81">
        <v>79</v>
      </c>
      <c r="Y30" s="76">
        <v>76</v>
      </c>
      <c r="Z30" s="76">
        <v>59</v>
      </c>
      <c r="AA30" s="76">
        <v>41</v>
      </c>
      <c r="AB30" s="76">
        <v>38</v>
      </c>
      <c r="AC30" s="76">
        <v>37</v>
      </c>
      <c r="AD30" s="76">
        <v>21</v>
      </c>
      <c r="AE30" s="76">
        <v>18</v>
      </c>
      <c r="AF30" s="76">
        <v>17</v>
      </c>
      <c r="AG30" s="76">
        <v>16</v>
      </c>
      <c r="AH30" s="46">
        <v>10</v>
      </c>
      <c r="AI30" s="76">
        <v>5</v>
      </c>
      <c r="AJ30" s="76">
        <v>14</v>
      </c>
      <c r="AK30" s="76">
        <v>14</v>
      </c>
      <c r="AL30" s="76">
        <v>7</v>
      </c>
      <c r="AM30" s="76">
        <v>5</v>
      </c>
      <c r="AN30" s="81">
        <v>10</v>
      </c>
      <c r="AO30" s="76">
        <v>19</v>
      </c>
      <c r="AP30" s="76">
        <v>13</v>
      </c>
      <c r="AQ30" s="76">
        <v>32</v>
      </c>
      <c r="AR30" s="46">
        <v>38</v>
      </c>
      <c r="AS30" s="76">
        <v>69</v>
      </c>
      <c r="AT30" s="76">
        <v>86</v>
      </c>
      <c r="AU30" s="76">
        <v>123</v>
      </c>
      <c r="AV30" s="76">
        <v>160</v>
      </c>
      <c r="AW30" s="76">
        <v>165</v>
      </c>
      <c r="AX30" s="76">
        <v>180</v>
      </c>
      <c r="AY30" s="76"/>
      <c r="AZ30" s="76"/>
      <c r="BA30" s="76"/>
      <c r="BB30" s="76"/>
    </row>
    <row r="31" spans="2:54" x14ac:dyDescent="0.2">
      <c r="B31" s="4" t="s">
        <v>102</v>
      </c>
      <c r="C31" s="87">
        <v>0</v>
      </c>
      <c r="D31" s="76">
        <v>0</v>
      </c>
      <c r="E31" s="76">
        <v>0</v>
      </c>
      <c r="F31" s="76">
        <v>0</v>
      </c>
      <c r="G31" s="76">
        <v>0</v>
      </c>
      <c r="H31" s="76">
        <v>0</v>
      </c>
      <c r="I31" s="76">
        <v>0</v>
      </c>
      <c r="J31" s="88">
        <v>0</v>
      </c>
      <c r="K31" s="76">
        <v>0</v>
      </c>
      <c r="L31" s="76">
        <v>0</v>
      </c>
      <c r="M31" s="98">
        <v>0</v>
      </c>
      <c r="N31" s="76">
        <v>14</v>
      </c>
      <c r="O31" s="76">
        <v>78</v>
      </c>
      <c r="P31" s="76">
        <v>469</v>
      </c>
      <c r="Q31" s="73">
        <v>800</v>
      </c>
      <c r="R31" s="76">
        <v>1009</v>
      </c>
      <c r="S31" s="32">
        <v>838</v>
      </c>
      <c r="T31" s="76">
        <v>592</v>
      </c>
      <c r="U31" s="76">
        <v>333</v>
      </c>
      <c r="V31" s="81">
        <v>333</v>
      </c>
      <c r="W31" s="99">
        <v>228</v>
      </c>
      <c r="X31" s="81">
        <v>131</v>
      </c>
      <c r="Y31" s="76">
        <v>131</v>
      </c>
      <c r="Z31" s="76">
        <v>89</v>
      </c>
      <c r="AA31" s="76">
        <v>69</v>
      </c>
      <c r="AB31" s="76">
        <v>58</v>
      </c>
      <c r="AC31" s="76">
        <v>38</v>
      </c>
      <c r="AD31" s="76">
        <v>36</v>
      </c>
      <c r="AE31" s="76">
        <v>22</v>
      </c>
      <c r="AF31" s="76">
        <v>16</v>
      </c>
      <c r="AG31" s="76">
        <v>19</v>
      </c>
      <c r="AH31" s="46">
        <v>15</v>
      </c>
      <c r="AI31" s="76">
        <v>16</v>
      </c>
      <c r="AJ31" s="76">
        <v>11</v>
      </c>
      <c r="AK31" s="76">
        <v>9</v>
      </c>
      <c r="AL31" s="76">
        <v>6</v>
      </c>
      <c r="AM31" s="76">
        <v>16</v>
      </c>
      <c r="AN31" s="81">
        <v>15</v>
      </c>
      <c r="AO31" s="76">
        <v>25</v>
      </c>
      <c r="AP31" s="76">
        <v>40</v>
      </c>
      <c r="AQ31" s="76">
        <v>60</v>
      </c>
      <c r="AR31" s="46">
        <v>79</v>
      </c>
      <c r="AS31" s="76">
        <v>132</v>
      </c>
      <c r="AT31" s="76">
        <v>192</v>
      </c>
      <c r="AU31" s="76">
        <v>213</v>
      </c>
      <c r="AV31" s="76">
        <v>310</v>
      </c>
      <c r="AW31" s="76">
        <v>328</v>
      </c>
      <c r="AX31" s="76">
        <v>343</v>
      </c>
      <c r="AY31" s="76"/>
      <c r="AZ31" s="76"/>
      <c r="BA31" s="76"/>
      <c r="BB31" s="76"/>
    </row>
    <row r="32" spans="2:54" ht="13.5" customHeight="1" x14ac:dyDescent="0.2">
      <c r="B32" s="4" t="s">
        <v>103</v>
      </c>
      <c r="C32" s="87">
        <v>0</v>
      </c>
      <c r="D32" s="76">
        <v>0</v>
      </c>
      <c r="E32" s="76">
        <v>0</v>
      </c>
      <c r="F32" s="76">
        <v>0</v>
      </c>
      <c r="G32" s="76">
        <v>0</v>
      </c>
      <c r="H32" s="76">
        <v>0</v>
      </c>
      <c r="I32" s="76">
        <v>0</v>
      </c>
      <c r="J32" s="88">
        <v>0</v>
      </c>
      <c r="K32" s="76">
        <v>0</v>
      </c>
      <c r="L32" s="76">
        <v>0</v>
      </c>
      <c r="M32" s="98">
        <v>1</v>
      </c>
      <c r="N32" s="76">
        <v>22</v>
      </c>
      <c r="O32" s="76">
        <v>133</v>
      </c>
      <c r="P32" s="76">
        <v>854</v>
      </c>
      <c r="Q32" s="73">
        <v>1562</v>
      </c>
      <c r="R32" s="76">
        <v>1866</v>
      </c>
      <c r="S32" s="32">
        <v>1678</v>
      </c>
      <c r="T32" s="76">
        <v>1111</v>
      </c>
      <c r="U32" s="76">
        <v>806</v>
      </c>
      <c r="V32" s="81">
        <v>738</v>
      </c>
      <c r="W32" s="99">
        <v>458</v>
      </c>
      <c r="X32" s="81">
        <v>354</v>
      </c>
      <c r="Y32" s="76">
        <v>303</v>
      </c>
      <c r="Z32" s="76">
        <v>220</v>
      </c>
      <c r="AA32" s="76">
        <v>157</v>
      </c>
      <c r="AB32" s="76">
        <v>125</v>
      </c>
      <c r="AC32" s="76">
        <v>117</v>
      </c>
      <c r="AD32" s="76">
        <v>78</v>
      </c>
      <c r="AE32" s="76">
        <v>68</v>
      </c>
      <c r="AF32" s="76">
        <v>42</v>
      </c>
      <c r="AG32" s="76">
        <v>43</v>
      </c>
      <c r="AH32" s="46">
        <v>28</v>
      </c>
      <c r="AI32" s="76">
        <v>23</v>
      </c>
      <c r="AJ32" s="76">
        <v>30</v>
      </c>
      <c r="AK32" s="76">
        <v>26</v>
      </c>
      <c r="AL32" s="76">
        <v>20</v>
      </c>
      <c r="AM32" s="76">
        <v>22</v>
      </c>
      <c r="AN32" s="81">
        <v>31</v>
      </c>
      <c r="AO32" s="76">
        <v>48</v>
      </c>
      <c r="AP32" s="76">
        <v>73</v>
      </c>
      <c r="AQ32" s="76">
        <v>112</v>
      </c>
      <c r="AR32" s="46">
        <v>181</v>
      </c>
      <c r="AS32" s="76">
        <v>238</v>
      </c>
      <c r="AT32" s="76">
        <v>330</v>
      </c>
      <c r="AU32" s="76">
        <v>489</v>
      </c>
      <c r="AV32" s="76">
        <v>574</v>
      </c>
      <c r="AW32" s="76">
        <v>646</v>
      </c>
      <c r="AX32" s="76">
        <v>667</v>
      </c>
      <c r="AY32" s="76"/>
      <c r="AZ32" s="76"/>
      <c r="BA32" s="76"/>
      <c r="BB32" s="76"/>
    </row>
    <row r="33" spans="1:54" ht="13.5" customHeight="1" x14ac:dyDescent="0.2">
      <c r="B33" s="2" t="s">
        <v>104</v>
      </c>
      <c r="C33" s="87">
        <v>0</v>
      </c>
      <c r="D33" s="76">
        <v>0</v>
      </c>
      <c r="E33" s="76">
        <v>0</v>
      </c>
      <c r="F33" s="76">
        <v>0</v>
      </c>
      <c r="G33" s="76">
        <v>0</v>
      </c>
      <c r="H33" s="76">
        <v>0</v>
      </c>
      <c r="I33" s="76">
        <v>0</v>
      </c>
      <c r="J33" s="88">
        <v>0</v>
      </c>
      <c r="K33" s="76">
        <v>0</v>
      </c>
      <c r="L33" s="76">
        <v>0</v>
      </c>
      <c r="M33" s="98">
        <v>0</v>
      </c>
      <c r="N33" s="76">
        <v>27</v>
      </c>
      <c r="O33" s="76">
        <v>106</v>
      </c>
      <c r="P33" s="76">
        <v>666</v>
      </c>
      <c r="Q33" s="73">
        <v>1264</v>
      </c>
      <c r="R33" s="76">
        <v>1830</v>
      </c>
      <c r="S33" s="32">
        <v>1734</v>
      </c>
      <c r="T33" s="76">
        <v>1352</v>
      </c>
      <c r="U33" s="76">
        <v>826</v>
      </c>
      <c r="V33" s="81">
        <v>847</v>
      </c>
      <c r="W33" s="99">
        <v>578</v>
      </c>
      <c r="X33" s="81">
        <v>409</v>
      </c>
      <c r="Y33" s="76">
        <v>317</v>
      </c>
      <c r="Z33" s="76">
        <v>236</v>
      </c>
      <c r="AA33" s="76">
        <v>145</v>
      </c>
      <c r="AB33" s="76">
        <v>137</v>
      </c>
      <c r="AC33" s="76">
        <v>103</v>
      </c>
      <c r="AD33" s="76">
        <v>72</v>
      </c>
      <c r="AE33" s="76">
        <v>56</v>
      </c>
      <c r="AF33" s="76">
        <v>44</v>
      </c>
      <c r="AG33" s="76">
        <v>31</v>
      </c>
      <c r="AH33" s="46">
        <v>27</v>
      </c>
      <c r="AI33" s="76">
        <v>27</v>
      </c>
      <c r="AJ33" s="76">
        <v>19</v>
      </c>
      <c r="AK33" s="76">
        <v>22</v>
      </c>
      <c r="AL33" s="76">
        <v>16</v>
      </c>
      <c r="AM33" s="76">
        <v>20</v>
      </c>
      <c r="AN33" s="81">
        <v>27</v>
      </c>
      <c r="AO33" s="76">
        <v>51</v>
      </c>
      <c r="AP33" s="76">
        <v>68</v>
      </c>
      <c r="AQ33" s="76">
        <v>70</v>
      </c>
      <c r="AR33" s="46">
        <v>137</v>
      </c>
      <c r="AS33" s="76">
        <v>199</v>
      </c>
      <c r="AT33" s="76">
        <v>301</v>
      </c>
      <c r="AU33" s="76">
        <v>407</v>
      </c>
      <c r="AV33" s="76">
        <v>500</v>
      </c>
      <c r="AW33" s="76">
        <v>569</v>
      </c>
      <c r="AX33" s="76">
        <v>668</v>
      </c>
      <c r="AY33" s="76"/>
      <c r="AZ33" s="76"/>
      <c r="BA33" s="76"/>
      <c r="BB33" s="76"/>
    </row>
    <row r="34" spans="1:54" ht="24" customHeight="1" x14ac:dyDescent="0.2">
      <c r="B34" s="1" t="s">
        <v>107</v>
      </c>
      <c r="C34" s="76"/>
      <c r="D34" s="76"/>
      <c r="E34" s="76"/>
      <c r="F34" s="76"/>
      <c r="G34" s="76"/>
      <c r="H34" s="76"/>
      <c r="I34" s="76"/>
      <c r="J34" s="76"/>
      <c r="K34" s="76"/>
      <c r="L34" s="76"/>
      <c r="M34" s="98" t="s">
        <v>86</v>
      </c>
      <c r="N34" s="76" t="s">
        <v>86</v>
      </c>
      <c r="O34" s="76"/>
      <c r="P34" s="76" t="s">
        <v>86</v>
      </c>
      <c r="T34" s="76"/>
      <c r="U34" s="76"/>
      <c r="V34" s="81"/>
      <c r="W34" s="81"/>
      <c r="X34" s="81"/>
      <c r="Y34" s="76"/>
      <c r="Z34" s="76"/>
      <c r="AA34" s="76"/>
      <c r="AB34" s="76"/>
      <c r="AC34" s="76"/>
      <c r="AD34" s="76"/>
      <c r="AE34" s="76"/>
      <c r="AF34" s="76"/>
      <c r="AG34" s="76"/>
      <c r="AH34" s="76"/>
      <c r="AI34" s="76"/>
      <c r="AJ34" s="76"/>
      <c r="AK34" s="76"/>
      <c r="AL34" s="76"/>
      <c r="AM34" s="76"/>
      <c r="AN34" s="81"/>
      <c r="AO34" s="76"/>
      <c r="AP34" s="76"/>
      <c r="AQ34" s="76"/>
      <c r="AR34" s="46"/>
      <c r="AS34" s="76"/>
      <c r="AT34" s="76"/>
      <c r="AU34" s="76"/>
      <c r="AV34" s="76"/>
      <c r="AW34" s="76"/>
      <c r="AX34" s="76"/>
      <c r="AY34" s="76"/>
      <c r="AZ34" s="76"/>
      <c r="BA34" s="76"/>
      <c r="BB34" s="76"/>
    </row>
    <row r="35" spans="1:54" ht="13.5" customHeight="1" x14ac:dyDescent="0.2">
      <c r="B35" s="1" t="s">
        <v>49</v>
      </c>
      <c r="C35" s="76"/>
      <c r="D35" s="76"/>
      <c r="E35" s="76"/>
      <c r="F35" s="76"/>
      <c r="G35" s="76"/>
      <c r="H35" s="76"/>
      <c r="I35" s="76"/>
      <c r="J35" s="76"/>
      <c r="K35" s="76"/>
      <c r="L35" s="76"/>
      <c r="M35" s="98" t="s">
        <v>86</v>
      </c>
      <c r="N35" s="76" t="s">
        <v>86</v>
      </c>
      <c r="O35" s="76"/>
      <c r="P35" s="76" t="s">
        <v>86</v>
      </c>
      <c r="T35" s="76"/>
      <c r="U35" s="76"/>
      <c r="V35" s="81"/>
      <c r="W35" s="81"/>
      <c r="X35" s="81"/>
      <c r="Y35" s="76"/>
      <c r="Z35" s="76"/>
      <c r="AA35" s="76"/>
      <c r="AB35" s="76"/>
      <c r="AC35" s="76"/>
      <c r="AD35" s="76"/>
      <c r="AE35" s="76"/>
      <c r="AF35" s="76"/>
      <c r="AG35" s="76"/>
      <c r="AH35" s="76"/>
      <c r="AI35" s="76"/>
      <c r="AJ35" s="76"/>
      <c r="AK35" s="76"/>
      <c r="AL35" s="76"/>
      <c r="AM35" s="76"/>
      <c r="AN35" s="81"/>
      <c r="AO35" s="76"/>
      <c r="AP35" s="76"/>
      <c r="AQ35" s="76"/>
      <c r="AR35" s="46"/>
      <c r="AS35" s="76"/>
      <c r="AT35" s="76"/>
      <c r="AU35" s="76"/>
      <c r="AV35" s="76"/>
      <c r="AW35" s="76"/>
      <c r="AX35" s="76"/>
      <c r="AY35" s="76"/>
      <c r="AZ35" s="76"/>
      <c r="BA35" s="76"/>
      <c r="BB35" s="76"/>
    </row>
    <row r="36" spans="1:54" ht="13.5" customHeight="1" x14ac:dyDescent="0.2">
      <c r="B36" s="2" t="s">
        <v>98</v>
      </c>
      <c r="C36" s="87">
        <v>0</v>
      </c>
      <c r="D36" s="76">
        <v>0</v>
      </c>
      <c r="E36" s="76">
        <v>0</v>
      </c>
      <c r="F36" s="76">
        <v>0</v>
      </c>
      <c r="G36" s="76">
        <v>0</v>
      </c>
      <c r="H36" s="76">
        <v>0</v>
      </c>
      <c r="I36" s="76">
        <v>0</v>
      </c>
      <c r="J36" s="88">
        <v>0</v>
      </c>
      <c r="K36" s="76">
        <v>0</v>
      </c>
      <c r="L36" s="76">
        <v>0</v>
      </c>
      <c r="M36" s="98">
        <v>0</v>
      </c>
      <c r="N36" s="76">
        <v>0</v>
      </c>
      <c r="O36" s="76">
        <v>0</v>
      </c>
      <c r="P36" s="76">
        <v>0</v>
      </c>
      <c r="Q36" s="33">
        <v>0</v>
      </c>
      <c r="R36" s="33">
        <v>0</v>
      </c>
      <c r="S36" s="100">
        <v>0</v>
      </c>
      <c r="T36" s="76">
        <v>0</v>
      </c>
      <c r="U36" s="76">
        <v>0</v>
      </c>
      <c r="V36" s="81">
        <v>0</v>
      </c>
      <c r="W36" s="99">
        <v>0</v>
      </c>
      <c r="X36" s="81">
        <v>0</v>
      </c>
      <c r="Y36" s="76">
        <v>0</v>
      </c>
      <c r="Z36" s="76">
        <v>0</v>
      </c>
      <c r="AA36" s="76">
        <v>0</v>
      </c>
      <c r="AB36" s="76">
        <v>0</v>
      </c>
      <c r="AC36" s="76">
        <v>0</v>
      </c>
      <c r="AD36" s="76">
        <v>0</v>
      </c>
      <c r="AE36" s="76">
        <v>0</v>
      </c>
      <c r="AF36" s="76">
        <v>0</v>
      </c>
      <c r="AG36" s="76">
        <v>0</v>
      </c>
      <c r="AH36" s="46">
        <v>0</v>
      </c>
      <c r="AI36" s="76">
        <v>0</v>
      </c>
      <c r="AJ36" s="76">
        <v>0</v>
      </c>
      <c r="AK36" s="76">
        <v>0</v>
      </c>
      <c r="AL36" s="76">
        <v>0</v>
      </c>
      <c r="AM36" s="76">
        <v>0</v>
      </c>
      <c r="AN36" s="81">
        <v>0</v>
      </c>
      <c r="AO36" s="76">
        <v>0</v>
      </c>
      <c r="AP36" s="76">
        <v>0</v>
      </c>
      <c r="AQ36" s="76">
        <v>0</v>
      </c>
      <c r="AR36" s="46">
        <v>0</v>
      </c>
      <c r="AS36" s="76">
        <v>0</v>
      </c>
      <c r="AT36" s="76">
        <v>0</v>
      </c>
      <c r="AU36" s="76">
        <v>0</v>
      </c>
      <c r="AV36" s="76">
        <v>0</v>
      </c>
      <c r="AW36" s="76">
        <v>0</v>
      </c>
      <c r="AX36" s="76">
        <v>0</v>
      </c>
      <c r="AY36" s="76"/>
      <c r="AZ36" s="76"/>
      <c r="BA36" s="76"/>
      <c r="BB36" s="76"/>
    </row>
    <row r="37" spans="1:54" ht="13.5" customHeight="1" x14ac:dyDescent="0.2">
      <c r="B37" s="4" t="s">
        <v>99</v>
      </c>
      <c r="C37" s="87">
        <v>0</v>
      </c>
      <c r="D37" s="76">
        <v>0</v>
      </c>
      <c r="E37" s="76">
        <v>0</v>
      </c>
      <c r="F37" s="76">
        <v>0</v>
      </c>
      <c r="G37" s="76">
        <v>0</v>
      </c>
      <c r="H37" s="76">
        <v>0</v>
      </c>
      <c r="I37" s="76">
        <v>0</v>
      </c>
      <c r="J37" s="88">
        <v>0</v>
      </c>
      <c r="K37" s="76">
        <v>0</v>
      </c>
      <c r="L37" s="76">
        <v>0</v>
      </c>
      <c r="M37" s="98">
        <v>0</v>
      </c>
      <c r="N37" s="76">
        <v>0</v>
      </c>
      <c r="O37" s="76">
        <v>0</v>
      </c>
      <c r="P37" s="76">
        <v>0</v>
      </c>
      <c r="Q37" s="33">
        <v>0</v>
      </c>
      <c r="R37" s="33">
        <v>2</v>
      </c>
      <c r="S37" s="100">
        <v>0</v>
      </c>
      <c r="T37" s="76">
        <v>0</v>
      </c>
      <c r="U37" s="76">
        <v>0</v>
      </c>
      <c r="V37" s="81">
        <v>0</v>
      </c>
      <c r="W37" s="99">
        <v>0</v>
      </c>
      <c r="X37" s="81">
        <v>0</v>
      </c>
      <c r="Y37" s="76">
        <v>0</v>
      </c>
      <c r="Z37" s="76">
        <v>0</v>
      </c>
      <c r="AA37" s="76">
        <v>0</v>
      </c>
      <c r="AB37" s="76">
        <v>0</v>
      </c>
      <c r="AC37" s="76">
        <v>0</v>
      </c>
      <c r="AD37" s="76">
        <v>0</v>
      </c>
      <c r="AE37" s="76">
        <v>0</v>
      </c>
      <c r="AF37" s="76">
        <v>0</v>
      </c>
      <c r="AG37" s="76">
        <v>1</v>
      </c>
      <c r="AH37" s="46">
        <v>0</v>
      </c>
      <c r="AI37" s="76">
        <v>0</v>
      </c>
      <c r="AJ37" s="76">
        <v>0</v>
      </c>
      <c r="AK37" s="76">
        <v>0</v>
      </c>
      <c r="AL37" s="76">
        <v>0</v>
      </c>
      <c r="AM37" s="76">
        <v>0</v>
      </c>
      <c r="AN37" s="81">
        <v>0</v>
      </c>
      <c r="AO37" s="76">
        <v>0</v>
      </c>
      <c r="AP37" s="76">
        <v>0</v>
      </c>
      <c r="AQ37" s="76">
        <v>0</v>
      </c>
      <c r="AR37" s="46">
        <v>0</v>
      </c>
      <c r="AS37" s="76">
        <v>0</v>
      </c>
      <c r="AT37" s="76">
        <v>0</v>
      </c>
      <c r="AU37" s="76">
        <v>0</v>
      </c>
      <c r="AV37" s="76">
        <v>0</v>
      </c>
      <c r="AW37" s="76">
        <v>0</v>
      </c>
      <c r="AX37" s="76">
        <v>0</v>
      </c>
      <c r="AY37" s="76"/>
      <c r="AZ37" s="76"/>
      <c r="BA37" s="76"/>
      <c r="BB37" s="76"/>
    </row>
    <row r="38" spans="1:54" ht="13.5" customHeight="1" x14ac:dyDescent="0.2">
      <c r="B38" s="4" t="s">
        <v>100</v>
      </c>
      <c r="C38" s="87">
        <v>0</v>
      </c>
      <c r="D38" s="76">
        <v>0</v>
      </c>
      <c r="E38" s="76">
        <v>0</v>
      </c>
      <c r="F38" s="76">
        <v>0</v>
      </c>
      <c r="G38" s="76">
        <v>0</v>
      </c>
      <c r="H38" s="76">
        <v>0</v>
      </c>
      <c r="I38" s="76">
        <v>0</v>
      </c>
      <c r="J38" s="88">
        <v>0</v>
      </c>
      <c r="K38" s="76">
        <v>0</v>
      </c>
      <c r="L38" s="76">
        <v>0</v>
      </c>
      <c r="M38" s="98">
        <v>0</v>
      </c>
      <c r="N38" s="76">
        <v>1</v>
      </c>
      <c r="O38" s="76">
        <v>2</v>
      </c>
      <c r="P38" s="76">
        <v>23</v>
      </c>
      <c r="Q38" s="76">
        <v>28</v>
      </c>
      <c r="R38" s="73">
        <v>41</v>
      </c>
      <c r="S38" s="100">
        <v>41</v>
      </c>
      <c r="T38" s="76">
        <v>19</v>
      </c>
      <c r="U38" s="76">
        <v>21</v>
      </c>
      <c r="V38" s="81">
        <v>13</v>
      </c>
      <c r="W38" s="99">
        <v>9</v>
      </c>
      <c r="X38" s="81">
        <v>3</v>
      </c>
      <c r="Y38" s="76">
        <v>8</v>
      </c>
      <c r="Z38" s="76">
        <v>6</v>
      </c>
      <c r="AA38" s="76">
        <v>3</v>
      </c>
      <c r="AB38" s="76">
        <v>1</v>
      </c>
      <c r="AC38" s="76">
        <v>5</v>
      </c>
      <c r="AD38" s="76">
        <v>2</v>
      </c>
      <c r="AE38" s="76">
        <v>0</v>
      </c>
      <c r="AF38" s="76">
        <v>1</v>
      </c>
      <c r="AG38" s="76">
        <v>1</v>
      </c>
      <c r="AH38" s="46">
        <v>0</v>
      </c>
      <c r="AI38" s="76">
        <v>1</v>
      </c>
      <c r="AJ38" s="76">
        <v>2</v>
      </c>
      <c r="AK38" s="76">
        <v>1</v>
      </c>
      <c r="AL38" s="76">
        <v>0</v>
      </c>
      <c r="AM38" s="76">
        <v>1</v>
      </c>
      <c r="AN38" s="81">
        <v>1</v>
      </c>
      <c r="AO38" s="76">
        <v>1</v>
      </c>
      <c r="AP38" s="76">
        <v>0</v>
      </c>
      <c r="AQ38" s="76">
        <v>2</v>
      </c>
      <c r="AR38" s="46">
        <v>5</v>
      </c>
      <c r="AS38" s="76">
        <v>3</v>
      </c>
      <c r="AT38" s="76">
        <v>7</v>
      </c>
      <c r="AU38" s="76">
        <v>4</v>
      </c>
      <c r="AV38" s="76">
        <v>13</v>
      </c>
      <c r="AW38" s="76">
        <v>11</v>
      </c>
      <c r="AX38" s="76">
        <v>15</v>
      </c>
      <c r="AY38" s="76"/>
      <c r="AZ38" s="76"/>
      <c r="BA38" s="76"/>
      <c r="BB38" s="76"/>
    </row>
    <row r="39" spans="1:54" ht="13.5" customHeight="1" x14ac:dyDescent="0.2">
      <c r="B39" s="4" t="s">
        <v>101</v>
      </c>
      <c r="C39" s="87">
        <v>0</v>
      </c>
      <c r="D39" s="76">
        <v>0</v>
      </c>
      <c r="E39" s="76">
        <v>0</v>
      </c>
      <c r="F39" s="76">
        <v>0</v>
      </c>
      <c r="G39" s="76">
        <v>0</v>
      </c>
      <c r="H39" s="76">
        <v>0</v>
      </c>
      <c r="I39" s="76">
        <v>0</v>
      </c>
      <c r="J39" s="88">
        <v>0</v>
      </c>
      <c r="K39" s="76">
        <v>0</v>
      </c>
      <c r="L39" s="76">
        <v>0</v>
      </c>
      <c r="M39" s="98">
        <v>0</v>
      </c>
      <c r="N39" s="76">
        <v>4</v>
      </c>
      <c r="O39" s="76">
        <v>27</v>
      </c>
      <c r="P39" s="76">
        <v>161</v>
      </c>
      <c r="Q39" s="76">
        <v>277</v>
      </c>
      <c r="R39" s="73">
        <v>344</v>
      </c>
      <c r="S39" s="100">
        <v>288</v>
      </c>
      <c r="T39" s="76">
        <v>182</v>
      </c>
      <c r="U39" s="76">
        <v>121</v>
      </c>
      <c r="V39" s="81">
        <v>104</v>
      </c>
      <c r="W39" s="99">
        <v>75</v>
      </c>
      <c r="X39" s="81">
        <v>54</v>
      </c>
      <c r="Y39" s="76">
        <v>57</v>
      </c>
      <c r="Z39" s="76">
        <v>30</v>
      </c>
      <c r="AA39" s="76">
        <v>29</v>
      </c>
      <c r="AB39" s="76">
        <v>19</v>
      </c>
      <c r="AC39" s="76">
        <v>7</v>
      </c>
      <c r="AD39" s="76">
        <v>9</v>
      </c>
      <c r="AE39" s="76">
        <v>10</v>
      </c>
      <c r="AF39" s="76">
        <v>10</v>
      </c>
      <c r="AG39" s="76">
        <v>8</v>
      </c>
      <c r="AH39" s="46">
        <v>7</v>
      </c>
      <c r="AI39" s="76">
        <v>5</v>
      </c>
      <c r="AJ39" s="76">
        <v>5</v>
      </c>
      <c r="AK39" s="76">
        <v>3</v>
      </c>
      <c r="AL39" s="76">
        <v>5</v>
      </c>
      <c r="AM39" s="76">
        <v>4</v>
      </c>
      <c r="AN39" s="81">
        <v>5</v>
      </c>
      <c r="AO39" s="76">
        <v>9</v>
      </c>
      <c r="AP39" s="76">
        <v>15</v>
      </c>
      <c r="AQ39" s="76">
        <v>15</v>
      </c>
      <c r="AR39" s="46">
        <v>19</v>
      </c>
      <c r="AS39" s="76">
        <v>37</v>
      </c>
      <c r="AT39" s="76">
        <v>41</v>
      </c>
      <c r="AU39" s="76">
        <v>80</v>
      </c>
      <c r="AV39" s="76">
        <v>93</v>
      </c>
      <c r="AW39" s="76">
        <v>78</v>
      </c>
      <c r="AX39" s="76">
        <v>101</v>
      </c>
      <c r="AY39" s="76"/>
      <c r="AZ39" s="76"/>
      <c r="BA39" s="76"/>
      <c r="BB39" s="76"/>
    </row>
    <row r="40" spans="1:54" ht="13.5" customHeight="1" x14ac:dyDescent="0.2">
      <c r="B40" s="4" t="s">
        <v>102</v>
      </c>
      <c r="C40" s="87">
        <v>0</v>
      </c>
      <c r="D40" s="76">
        <v>0</v>
      </c>
      <c r="E40" s="76">
        <v>0</v>
      </c>
      <c r="F40" s="76">
        <v>0</v>
      </c>
      <c r="G40" s="76">
        <v>0</v>
      </c>
      <c r="H40" s="76">
        <v>0</v>
      </c>
      <c r="I40" s="76">
        <v>0</v>
      </c>
      <c r="J40" s="88">
        <v>0</v>
      </c>
      <c r="K40" s="76">
        <v>0</v>
      </c>
      <c r="L40" s="76">
        <v>0</v>
      </c>
      <c r="M40" s="98">
        <v>1</v>
      </c>
      <c r="N40" s="76">
        <v>11</v>
      </c>
      <c r="O40" s="76">
        <v>35</v>
      </c>
      <c r="P40" s="76">
        <v>232</v>
      </c>
      <c r="Q40" s="76">
        <v>418</v>
      </c>
      <c r="R40" s="73">
        <v>518</v>
      </c>
      <c r="S40" s="100">
        <v>458</v>
      </c>
      <c r="T40" s="76">
        <v>299</v>
      </c>
      <c r="U40" s="76">
        <v>207</v>
      </c>
      <c r="V40" s="81">
        <v>203</v>
      </c>
      <c r="W40" s="99">
        <v>102</v>
      </c>
      <c r="X40" s="81">
        <v>111</v>
      </c>
      <c r="Y40" s="76">
        <v>96</v>
      </c>
      <c r="Z40" s="76">
        <v>57</v>
      </c>
      <c r="AA40" s="76">
        <v>39</v>
      </c>
      <c r="AB40" s="76">
        <v>33</v>
      </c>
      <c r="AC40" s="76">
        <v>36</v>
      </c>
      <c r="AD40" s="76">
        <v>26</v>
      </c>
      <c r="AE40" s="76">
        <v>19</v>
      </c>
      <c r="AF40" s="76">
        <v>24</v>
      </c>
      <c r="AG40" s="76">
        <v>12</v>
      </c>
      <c r="AH40" s="46">
        <v>14</v>
      </c>
      <c r="AI40" s="76">
        <v>10</v>
      </c>
      <c r="AJ40" s="76">
        <v>7</v>
      </c>
      <c r="AK40" s="76">
        <v>5</v>
      </c>
      <c r="AL40" s="76">
        <v>5</v>
      </c>
      <c r="AM40" s="76">
        <v>9</v>
      </c>
      <c r="AN40" s="81">
        <v>10</v>
      </c>
      <c r="AO40" s="76">
        <v>10</v>
      </c>
      <c r="AP40" s="76">
        <v>24</v>
      </c>
      <c r="AQ40" s="76">
        <v>27</v>
      </c>
      <c r="AR40" s="46">
        <v>46</v>
      </c>
      <c r="AS40" s="76">
        <v>68</v>
      </c>
      <c r="AT40" s="76">
        <v>94</v>
      </c>
      <c r="AU40" s="76">
        <v>133</v>
      </c>
      <c r="AV40" s="76">
        <v>169</v>
      </c>
      <c r="AW40" s="76">
        <v>167</v>
      </c>
      <c r="AX40" s="76">
        <v>172</v>
      </c>
      <c r="AY40" s="76"/>
      <c r="AZ40" s="76"/>
      <c r="BA40" s="76"/>
      <c r="BB40" s="76"/>
    </row>
    <row r="41" spans="1:54" ht="13.5" customHeight="1" x14ac:dyDescent="0.2">
      <c r="B41" s="4" t="s">
        <v>103</v>
      </c>
      <c r="C41" s="87">
        <v>0</v>
      </c>
      <c r="D41" s="76">
        <v>0</v>
      </c>
      <c r="E41" s="76">
        <v>0</v>
      </c>
      <c r="F41" s="76">
        <v>0</v>
      </c>
      <c r="G41" s="76">
        <v>0</v>
      </c>
      <c r="H41" s="76">
        <v>0</v>
      </c>
      <c r="I41" s="76">
        <v>0</v>
      </c>
      <c r="J41" s="88">
        <v>0</v>
      </c>
      <c r="K41" s="76">
        <v>0</v>
      </c>
      <c r="L41" s="76">
        <v>0</v>
      </c>
      <c r="M41" s="98">
        <v>2</v>
      </c>
      <c r="N41" s="76">
        <v>13</v>
      </c>
      <c r="O41" s="76">
        <v>74</v>
      </c>
      <c r="P41" s="76">
        <v>498</v>
      </c>
      <c r="Q41" s="76">
        <v>905</v>
      </c>
      <c r="R41" s="73">
        <v>1223</v>
      </c>
      <c r="S41" s="100">
        <v>1200</v>
      </c>
      <c r="T41" s="76">
        <v>935</v>
      </c>
      <c r="U41" s="76">
        <v>608</v>
      </c>
      <c r="V41" s="81">
        <v>533</v>
      </c>
      <c r="W41" s="99">
        <v>398</v>
      </c>
      <c r="X41" s="81">
        <v>302</v>
      </c>
      <c r="Y41" s="76">
        <v>224</v>
      </c>
      <c r="Z41" s="76">
        <v>174</v>
      </c>
      <c r="AA41" s="76">
        <v>123</v>
      </c>
      <c r="AB41" s="76">
        <v>90</v>
      </c>
      <c r="AC41" s="76">
        <v>77</v>
      </c>
      <c r="AD41" s="76">
        <v>43</v>
      </c>
      <c r="AE41" s="76">
        <v>32</v>
      </c>
      <c r="AF41" s="76">
        <v>27</v>
      </c>
      <c r="AG41" s="76">
        <v>27</v>
      </c>
      <c r="AH41" s="46">
        <v>22</v>
      </c>
      <c r="AI41" s="76">
        <v>16</v>
      </c>
      <c r="AJ41" s="76">
        <v>25</v>
      </c>
      <c r="AK41" s="76">
        <v>11</v>
      </c>
      <c r="AL41" s="76">
        <v>10</v>
      </c>
      <c r="AM41" s="76">
        <v>10</v>
      </c>
      <c r="AN41" s="81">
        <v>15</v>
      </c>
      <c r="AO41" s="76">
        <v>27</v>
      </c>
      <c r="AP41" s="76">
        <v>50</v>
      </c>
      <c r="AQ41" s="76">
        <v>65</v>
      </c>
      <c r="AR41" s="46">
        <v>112</v>
      </c>
      <c r="AS41" s="76">
        <v>160</v>
      </c>
      <c r="AT41" s="76">
        <v>231</v>
      </c>
      <c r="AU41" s="76">
        <v>322</v>
      </c>
      <c r="AV41" s="76">
        <v>372</v>
      </c>
      <c r="AW41" s="76">
        <v>410</v>
      </c>
      <c r="AX41" s="76">
        <v>458</v>
      </c>
      <c r="AY41" s="76"/>
      <c r="AZ41" s="76"/>
      <c r="BA41" s="76"/>
      <c r="BB41" s="76"/>
    </row>
    <row r="42" spans="1:54" ht="13.5" customHeight="1" x14ac:dyDescent="0.2">
      <c r="B42" s="2" t="s">
        <v>104</v>
      </c>
      <c r="C42" s="87">
        <v>0</v>
      </c>
      <c r="D42" s="76">
        <v>0</v>
      </c>
      <c r="E42" s="76">
        <v>0</v>
      </c>
      <c r="F42" s="76">
        <v>0</v>
      </c>
      <c r="G42" s="76">
        <v>0</v>
      </c>
      <c r="H42" s="76">
        <v>0</v>
      </c>
      <c r="I42" s="76">
        <v>0</v>
      </c>
      <c r="J42" s="88">
        <v>0</v>
      </c>
      <c r="K42" s="76">
        <v>0</v>
      </c>
      <c r="L42" s="76">
        <v>0</v>
      </c>
      <c r="M42" s="98">
        <v>0</v>
      </c>
      <c r="N42" s="76">
        <v>17</v>
      </c>
      <c r="O42" s="76">
        <v>99</v>
      </c>
      <c r="P42" s="76">
        <v>588</v>
      </c>
      <c r="Q42" s="76">
        <v>1056</v>
      </c>
      <c r="R42" s="73">
        <v>1923</v>
      </c>
      <c r="S42" s="100">
        <v>2107</v>
      </c>
      <c r="T42" s="76">
        <v>1782</v>
      </c>
      <c r="U42" s="76">
        <v>1245</v>
      </c>
      <c r="V42" s="81">
        <v>1232</v>
      </c>
      <c r="W42" s="99">
        <v>863</v>
      </c>
      <c r="X42" s="81">
        <v>552</v>
      </c>
      <c r="Y42" s="76">
        <v>474</v>
      </c>
      <c r="Z42" s="76">
        <v>329</v>
      </c>
      <c r="AA42" s="76">
        <v>234</v>
      </c>
      <c r="AB42" s="76">
        <v>148</v>
      </c>
      <c r="AC42" s="76">
        <v>139</v>
      </c>
      <c r="AD42" s="76">
        <v>98</v>
      </c>
      <c r="AE42" s="76">
        <v>75</v>
      </c>
      <c r="AF42" s="76">
        <v>48</v>
      </c>
      <c r="AG42" s="76">
        <v>41</v>
      </c>
      <c r="AH42" s="46">
        <v>38</v>
      </c>
      <c r="AI42" s="76">
        <v>42</v>
      </c>
      <c r="AJ42" s="76">
        <v>36</v>
      </c>
      <c r="AK42" s="76">
        <v>18</v>
      </c>
      <c r="AL42" s="76">
        <v>14</v>
      </c>
      <c r="AM42" s="76">
        <v>20</v>
      </c>
      <c r="AN42" s="81">
        <v>41</v>
      </c>
      <c r="AO42" s="76">
        <v>42</v>
      </c>
      <c r="AP42" s="76">
        <v>57</v>
      </c>
      <c r="AQ42" s="76">
        <v>87</v>
      </c>
      <c r="AR42" s="46">
        <v>138</v>
      </c>
      <c r="AS42" s="76">
        <v>211</v>
      </c>
      <c r="AT42" s="76">
        <v>311</v>
      </c>
      <c r="AU42" s="76">
        <v>447</v>
      </c>
      <c r="AV42" s="76">
        <v>639</v>
      </c>
      <c r="AW42" s="76">
        <v>655</v>
      </c>
      <c r="AX42" s="76">
        <v>755</v>
      </c>
      <c r="AY42" s="76"/>
      <c r="AZ42" s="76"/>
      <c r="BA42" s="76"/>
      <c r="BB42" s="76"/>
    </row>
    <row r="43" spans="1:54" ht="12.75" customHeight="1" x14ac:dyDescent="0.2">
      <c r="C43" s="76"/>
      <c r="D43" s="76"/>
      <c r="E43" s="76"/>
      <c r="F43" s="76"/>
      <c r="G43" s="76"/>
      <c r="H43" s="76"/>
      <c r="I43" s="76"/>
      <c r="J43" s="76"/>
      <c r="K43" s="32"/>
      <c r="L43" s="32"/>
      <c r="M43" s="32"/>
      <c r="N43" s="32" t="s">
        <v>86</v>
      </c>
      <c r="O43" s="76"/>
      <c r="P43" s="32" t="s">
        <v>86</v>
      </c>
      <c r="Q43" s="32"/>
      <c r="R43" s="32"/>
      <c r="S43" s="32"/>
      <c r="T43" s="32"/>
      <c r="U43" s="32"/>
      <c r="V43" s="81"/>
      <c r="W43" s="81"/>
      <c r="X43" s="81"/>
      <c r="Y43" s="32"/>
      <c r="Z43" s="32"/>
      <c r="AA43" s="32"/>
      <c r="AB43" s="76"/>
      <c r="AC43" s="32"/>
      <c r="AD43" s="76"/>
      <c r="AE43" s="76"/>
      <c r="AF43" s="32"/>
      <c r="AG43" s="32"/>
      <c r="AH43" s="32"/>
      <c r="AI43" s="32"/>
      <c r="AJ43" s="32"/>
      <c r="AK43" s="32"/>
      <c r="AL43" s="32"/>
      <c r="AM43" s="32"/>
      <c r="AN43" s="81"/>
      <c r="AO43" s="32"/>
      <c r="AP43" s="32"/>
      <c r="AQ43" s="32"/>
      <c r="AR43" s="32"/>
      <c r="AS43" s="32"/>
      <c r="AT43" s="32"/>
      <c r="AU43" s="79"/>
      <c r="AV43" s="76"/>
      <c r="AW43" s="32"/>
      <c r="AX43" s="32"/>
      <c r="AY43" s="32"/>
      <c r="AZ43" s="32"/>
      <c r="BA43" s="32"/>
      <c r="BB43" s="32"/>
    </row>
    <row r="44" spans="1:54" x14ac:dyDescent="0.2">
      <c r="A44" s="55" t="s">
        <v>75</v>
      </c>
      <c r="B44" s="31"/>
      <c r="F44" s="32"/>
      <c r="G44" s="56"/>
      <c r="H44" s="56"/>
      <c r="I44" s="57"/>
      <c r="J44" s="33"/>
    </row>
    <row r="45" spans="1:54" x14ac:dyDescent="0.2">
      <c r="A45" s="101" t="s">
        <v>108</v>
      </c>
      <c r="B45" s="101"/>
      <c r="C45" s="101"/>
      <c r="D45" s="101"/>
      <c r="E45" s="102"/>
      <c r="F45" s="103"/>
      <c r="G45" s="103"/>
      <c r="H45" s="56"/>
      <c r="I45" s="57"/>
      <c r="J45" s="56"/>
      <c r="K45" s="56"/>
      <c r="L45" s="56"/>
      <c r="M45" s="56"/>
      <c r="N45" s="56"/>
      <c r="O45" s="56"/>
    </row>
    <row r="46" spans="1:54" ht="15" customHeight="1" x14ac:dyDescent="0.2">
      <c r="A46" s="101" t="s">
        <v>109</v>
      </c>
      <c r="B46" s="101"/>
      <c r="C46" s="101"/>
      <c r="D46" s="101"/>
      <c r="E46" s="102"/>
      <c r="F46" s="103"/>
      <c r="G46" s="103"/>
      <c r="H46" s="56"/>
      <c r="I46" s="57"/>
      <c r="J46" s="56"/>
      <c r="K46" s="56"/>
      <c r="L46" s="56"/>
      <c r="M46" s="56"/>
      <c r="N46" s="56"/>
      <c r="O46" s="56"/>
    </row>
    <row r="47" spans="1:54" ht="15" customHeight="1" x14ac:dyDescent="0.2">
      <c r="A47" s="58" t="s">
        <v>110</v>
      </c>
      <c r="B47" s="59"/>
      <c r="C47" s="59"/>
      <c r="D47" s="59"/>
      <c r="E47" s="60"/>
      <c r="F47" s="61"/>
      <c r="G47" s="62"/>
      <c r="H47" s="56"/>
      <c r="I47" s="57"/>
      <c r="J47" s="56"/>
      <c r="K47" s="56"/>
      <c r="L47" s="56"/>
      <c r="M47" s="56"/>
      <c r="N47" s="56"/>
      <c r="O47" s="56"/>
      <c r="P47" s="56"/>
      <c r="Q47" s="56"/>
      <c r="R47" s="56"/>
    </row>
    <row r="48" spans="1:54" ht="18.75" customHeight="1" x14ac:dyDescent="0.2">
      <c r="A48" s="104" t="s">
        <v>111</v>
      </c>
      <c r="B48" s="104"/>
      <c r="C48" s="104"/>
      <c r="D48" s="104"/>
      <c r="E48" s="104"/>
      <c r="F48" s="104"/>
      <c r="G48" s="104"/>
      <c r="H48" s="56"/>
      <c r="I48" s="57"/>
      <c r="J48" s="56"/>
      <c r="K48" s="56"/>
      <c r="L48" s="56"/>
      <c r="M48" s="56"/>
      <c r="N48" s="56"/>
      <c r="O48" s="56"/>
      <c r="P48" s="56"/>
      <c r="Q48" s="56"/>
      <c r="R48" s="56"/>
    </row>
    <row r="49" spans="1:18" ht="27.75" customHeight="1" x14ac:dyDescent="0.2">
      <c r="A49" s="104" t="s">
        <v>112</v>
      </c>
      <c r="B49" s="104"/>
      <c r="C49" s="104"/>
      <c r="D49" s="104"/>
      <c r="E49" s="104"/>
      <c r="F49" s="104"/>
      <c r="G49" s="104"/>
      <c r="H49" s="56"/>
      <c r="I49" s="57"/>
      <c r="J49" s="56"/>
      <c r="K49" s="56"/>
      <c r="L49" s="56"/>
      <c r="M49" s="56"/>
      <c r="N49" s="56"/>
      <c r="O49" s="56"/>
      <c r="P49" s="56"/>
      <c r="Q49" s="56"/>
      <c r="R49" s="56"/>
    </row>
    <row r="50" spans="1:18" ht="30" customHeight="1" x14ac:dyDescent="0.2">
      <c r="A50" s="104" t="s">
        <v>113</v>
      </c>
      <c r="B50" s="104"/>
      <c r="C50" s="104"/>
      <c r="D50" s="104"/>
      <c r="E50" s="104"/>
      <c r="F50" s="104"/>
      <c r="G50" s="104"/>
      <c r="H50" s="56"/>
      <c r="I50" s="57"/>
      <c r="J50" s="56"/>
      <c r="K50" s="56"/>
      <c r="L50" s="56"/>
      <c r="M50" s="56"/>
      <c r="N50" s="56"/>
      <c r="O50" s="56"/>
      <c r="P50" s="56"/>
      <c r="Q50" s="56"/>
      <c r="R50" s="56"/>
    </row>
    <row r="51" spans="1:18" ht="57.6" customHeight="1" x14ac:dyDescent="0.2">
      <c r="A51" s="104" t="s">
        <v>114</v>
      </c>
      <c r="B51" s="104"/>
      <c r="C51" s="104"/>
      <c r="D51" s="104"/>
      <c r="E51" s="104"/>
      <c r="F51" s="104"/>
      <c r="G51" s="104"/>
      <c r="H51" s="56"/>
      <c r="I51" s="57"/>
      <c r="J51" s="56"/>
      <c r="K51" s="56"/>
      <c r="L51" s="56"/>
      <c r="M51" s="56"/>
      <c r="N51" s="56"/>
      <c r="O51" s="56"/>
      <c r="P51" s="56"/>
      <c r="Q51" s="56"/>
      <c r="R51" s="56"/>
    </row>
    <row r="52" spans="1:18" ht="14.25" x14ac:dyDescent="0.2">
      <c r="A52" s="105"/>
      <c r="B52" s="106"/>
      <c r="C52" s="106"/>
      <c r="D52" s="60"/>
      <c r="E52" s="60"/>
      <c r="F52" s="61"/>
      <c r="G52" s="62"/>
      <c r="H52" s="56"/>
      <c r="I52" s="57"/>
      <c r="J52" s="56"/>
      <c r="K52" s="56"/>
      <c r="L52" s="56"/>
      <c r="M52" s="56"/>
      <c r="N52" s="56"/>
      <c r="O52" s="56"/>
    </row>
    <row r="53" spans="1:18" ht="16.5" customHeight="1" x14ac:dyDescent="0.2">
      <c r="A53" s="60" t="s">
        <v>84</v>
      </c>
      <c r="B53" s="68"/>
      <c r="C53" s="60"/>
      <c r="D53" s="60"/>
      <c r="E53" s="69"/>
      <c r="F53" s="69"/>
      <c r="G53" s="60"/>
    </row>
  </sheetData>
  <mergeCells count="9">
    <mergeCell ref="A50:G50"/>
    <mergeCell ref="A51:G51"/>
    <mergeCell ref="E53:F53"/>
    <mergeCell ref="A2:D2"/>
    <mergeCell ref="A45:G45"/>
    <mergeCell ref="A46:G46"/>
    <mergeCell ref="A47:D47"/>
    <mergeCell ref="A48:G48"/>
    <mergeCell ref="A49:G49"/>
  </mergeCells>
  <conditionalFormatting sqref="X18">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53A469-C9A4-4DF1-B101-5C6D26D8EBC3}"/>
    <hyperlink ref="A45:G45" r:id="rId1" display="1. Weekly deaths for Scotland are produces by NRS" xr:uid="{A178B876-634C-4E05-BBE0-F9E3232E6A4F}"/>
    <hyperlink ref="A46:G46" r:id="rId2" display="2. Weekly deaths for Northern Ireland are produced by NISRA" xr:uid="{47B65536-74F0-4CB9-A4C7-9972D1FA156C}"/>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65F62-2C26-4676-B5CE-8149915CDC97}">
  <dimension ref="A1:AC57"/>
  <sheetViews>
    <sheetView workbookViewId="0">
      <pane xSplit="2" ySplit="1" topLeftCell="C20" activePane="bottomRight" state="frozen"/>
      <selection pane="topRight" activeCell="C1" sqref="C1"/>
      <selection pane="bottomLeft" activeCell="A2" sqref="A2"/>
      <selection pane="bottomRight" activeCell="C63" sqref="C63"/>
    </sheetView>
  </sheetViews>
  <sheetFormatPr defaultRowHeight="15" x14ac:dyDescent="0.25"/>
  <cols>
    <col min="1" max="1" width="21.140625" customWidth="1"/>
    <col min="2" max="2" width="16.42578125" customWidth="1"/>
    <col min="3" max="3" width="20.42578125" bestFit="1" customWidth="1"/>
    <col min="16" max="16" width="9.140625" style="159"/>
  </cols>
  <sheetData>
    <row r="1" spans="1:29" ht="18.75" thickBot="1" x14ac:dyDescent="0.3">
      <c r="A1" s="13" t="s">
        <v>27</v>
      </c>
      <c r="B1" s="17"/>
      <c r="C1" s="22">
        <v>27</v>
      </c>
      <c r="D1" s="24">
        <v>28</v>
      </c>
      <c r="E1" s="24">
        <v>29</v>
      </c>
      <c r="F1" s="24">
        <v>30</v>
      </c>
      <c r="G1" s="24">
        <v>31</v>
      </c>
      <c r="H1" s="24">
        <v>32</v>
      </c>
      <c r="I1" s="24">
        <v>33</v>
      </c>
      <c r="J1" s="24">
        <v>34</v>
      </c>
      <c r="K1" s="24">
        <v>35</v>
      </c>
      <c r="L1" s="24">
        <v>36</v>
      </c>
      <c r="M1" s="24">
        <v>37</v>
      </c>
      <c r="N1" s="24">
        <v>38</v>
      </c>
      <c r="O1" s="24">
        <v>39</v>
      </c>
      <c r="P1" s="156">
        <v>40</v>
      </c>
      <c r="Q1" s="24">
        <v>41</v>
      </c>
      <c r="R1" s="24">
        <v>42</v>
      </c>
      <c r="S1" s="24">
        <v>43</v>
      </c>
      <c r="T1" s="24">
        <v>44</v>
      </c>
      <c r="U1" s="24">
        <v>45</v>
      </c>
      <c r="V1" s="24">
        <v>46</v>
      </c>
      <c r="W1" s="24">
        <v>47</v>
      </c>
      <c r="X1" s="24">
        <v>48</v>
      </c>
      <c r="Y1" s="27">
        <v>49</v>
      </c>
    </row>
    <row r="2" spans="1:29" ht="18.75" thickBot="1" x14ac:dyDescent="0.3">
      <c r="A2" s="152" t="s">
        <v>146</v>
      </c>
      <c r="B2" s="18" t="s">
        <v>29</v>
      </c>
      <c r="C2" s="151">
        <v>2.7600000000000003E-5</v>
      </c>
      <c r="D2" s="151">
        <v>2.9100000000000003E-5</v>
      </c>
      <c r="E2" s="151">
        <v>3.82E-5</v>
      </c>
      <c r="F2" s="151">
        <v>3.3000000000000003E-5</v>
      </c>
      <c r="G2" s="151">
        <v>4.3300000000000002E-5</v>
      </c>
      <c r="H2" s="151">
        <v>5.49E-5</v>
      </c>
      <c r="I2" s="151">
        <v>5.2099999999999999E-5</v>
      </c>
      <c r="J2" s="151">
        <v>5.3000000000000001E-5</v>
      </c>
      <c r="K2" s="151">
        <v>5.7300000000000004E-5</v>
      </c>
      <c r="L2" s="151">
        <v>9.6099999999999991E-5</v>
      </c>
      <c r="M2" s="151">
        <v>1.3120000000000002E-4</v>
      </c>
      <c r="N2" s="151">
        <v>1.8460000000000001E-4</v>
      </c>
      <c r="O2" s="151">
        <v>2.3940000000000002E-4</v>
      </c>
      <c r="P2" s="157">
        <v>3.8610000000000001E-4</v>
      </c>
      <c r="Q2" s="151">
        <v>4.9370000000000002E-4</v>
      </c>
      <c r="R2" s="151">
        <v>5.71E-4</v>
      </c>
      <c r="S2" s="151">
        <v>7.1370000000000005E-4</v>
      </c>
      <c r="T2" s="151">
        <v>7.4710000000000011E-4</v>
      </c>
      <c r="U2" s="151">
        <v>8.5619999999999999E-4</v>
      </c>
      <c r="V2" s="151">
        <v>9.2460000000000003E-4</v>
      </c>
      <c r="W2" s="151">
        <v>7.5339999999999999E-4</v>
      </c>
      <c r="X2" s="151">
        <v>6.0309999999999997E-4</v>
      </c>
      <c r="Y2" s="151">
        <v>5.9520000000000005E-4</v>
      </c>
    </row>
    <row r="3" spans="1:29" ht="18.75" thickBot="1" x14ac:dyDescent="0.3">
      <c r="A3" s="153"/>
      <c r="B3" s="18" t="s">
        <v>30</v>
      </c>
      <c r="C3" s="151">
        <v>2.4000000000000001E-5</v>
      </c>
      <c r="D3" s="151">
        <v>2.8799999999999999E-5</v>
      </c>
      <c r="E3" s="151">
        <v>3.6699999999999998E-5</v>
      </c>
      <c r="F3" s="151">
        <v>3.3099999999999998E-5</v>
      </c>
      <c r="G3" s="151">
        <v>3.7599999999999999E-5</v>
      </c>
      <c r="H3" s="151">
        <v>3.8399999999999998E-5</v>
      </c>
      <c r="I3" s="151">
        <v>4.9699999999999995E-5</v>
      </c>
      <c r="J3" s="151">
        <v>4.18E-5</v>
      </c>
      <c r="K3" s="151">
        <v>5.1399999999999996E-5</v>
      </c>
      <c r="L3" s="151">
        <v>1.0170000000000001E-4</v>
      </c>
      <c r="M3" s="151">
        <v>2.0320000000000001E-4</v>
      </c>
      <c r="N3" s="151">
        <v>1.9559999999999998E-4</v>
      </c>
      <c r="O3" s="151">
        <v>1.8370000000000002E-4</v>
      </c>
      <c r="P3" s="157">
        <v>2.2019999999999999E-4</v>
      </c>
      <c r="Q3" s="151">
        <v>3.7420000000000004E-4</v>
      </c>
      <c r="R3" s="151">
        <v>5.2709999999999996E-4</v>
      </c>
      <c r="S3" s="151">
        <v>6.7860000000000001E-4</v>
      </c>
      <c r="T3" s="151">
        <v>6.6109999999999997E-4</v>
      </c>
      <c r="U3" s="151">
        <v>8.1090000000000003E-4</v>
      </c>
      <c r="V3" s="151">
        <v>1.0423000000000001E-3</v>
      </c>
      <c r="W3" s="151">
        <v>1.0291E-3</v>
      </c>
      <c r="X3" s="151">
        <v>8.8180000000000008E-4</v>
      </c>
      <c r="Y3" s="151">
        <v>9.3610000000000004E-4</v>
      </c>
    </row>
    <row r="4" spans="1:29" ht="18.75" thickBot="1" x14ac:dyDescent="0.3">
      <c r="A4" s="153"/>
      <c r="B4" s="18" t="s">
        <v>31</v>
      </c>
      <c r="C4" s="151">
        <v>4.1399999999999997E-5</v>
      </c>
      <c r="D4" s="151">
        <v>4.7500000000000003E-5</v>
      </c>
      <c r="E4" s="151">
        <v>4.9800000000000004E-5</v>
      </c>
      <c r="F4" s="151">
        <v>7.3700000000000002E-5</v>
      </c>
      <c r="G4" s="151">
        <v>7.2000000000000002E-5</v>
      </c>
      <c r="H4" s="151">
        <v>8.1899999999999999E-5</v>
      </c>
      <c r="I4" s="151">
        <v>1.041E-4</v>
      </c>
      <c r="J4" s="151">
        <v>1.2040000000000001E-4</v>
      </c>
      <c r="K4" s="151">
        <v>1.8080000000000003E-4</v>
      </c>
      <c r="L4" s="151">
        <v>2.7359999999999998E-4</v>
      </c>
      <c r="M4" s="151">
        <v>3.6259999999999998E-4</v>
      </c>
      <c r="N4" s="151">
        <v>5.4020000000000001E-4</v>
      </c>
      <c r="O4" s="151">
        <v>1.0949E-3</v>
      </c>
      <c r="P4" s="157">
        <v>2.7067000000000003E-3</v>
      </c>
      <c r="Q4" s="151">
        <v>2.9520999999999996E-3</v>
      </c>
      <c r="R4" s="151">
        <v>2.3452999999999998E-3</v>
      </c>
      <c r="S4" s="151">
        <v>2.4329E-3</v>
      </c>
      <c r="T4" s="151">
        <v>1.9995E-3</v>
      </c>
      <c r="U4" s="151">
        <v>2.3277000000000003E-3</v>
      </c>
      <c r="V4" s="151">
        <v>2.6792999999999999E-3</v>
      </c>
      <c r="W4" s="151">
        <v>2.3830000000000001E-3</v>
      </c>
      <c r="X4" s="151">
        <v>1.9126E-3</v>
      </c>
      <c r="Y4" s="151">
        <v>1.9324000000000001E-3</v>
      </c>
    </row>
    <row r="5" spans="1:29" ht="18.75" thickBot="1" x14ac:dyDescent="0.3">
      <c r="A5" s="153"/>
      <c r="B5" s="20" t="s">
        <v>32</v>
      </c>
      <c r="C5" s="151">
        <v>9.3300000000000005E-5</v>
      </c>
      <c r="D5" s="151">
        <v>9.6000000000000002E-5</v>
      </c>
      <c r="E5" s="151">
        <v>1.1630000000000001E-4</v>
      </c>
      <c r="F5" s="151">
        <v>1.338E-4</v>
      </c>
      <c r="G5" s="151">
        <v>1.4450000000000002E-4</v>
      </c>
      <c r="H5" s="151">
        <v>1.7199999999999998E-4</v>
      </c>
      <c r="I5" s="151">
        <v>2.3690000000000001E-4</v>
      </c>
      <c r="J5" s="151">
        <v>2.6939999999999999E-4</v>
      </c>
      <c r="K5" s="151">
        <v>3.102E-4</v>
      </c>
      <c r="L5" s="151">
        <v>5.6470000000000001E-4</v>
      </c>
      <c r="M5" s="151">
        <v>6.2410000000000005E-4</v>
      </c>
      <c r="N5" s="151">
        <v>8.3379999999999999E-4</v>
      </c>
      <c r="O5" s="151">
        <v>1.2901E-3</v>
      </c>
      <c r="P5" s="157">
        <v>2.3289999999999999E-3</v>
      </c>
      <c r="Q5" s="151">
        <v>3.0201999999999998E-3</v>
      </c>
      <c r="R5" s="151">
        <v>3.0695999999999996E-3</v>
      </c>
      <c r="S5" s="151">
        <v>3.5747000000000001E-3</v>
      </c>
      <c r="T5" s="151">
        <v>3.4754E-3</v>
      </c>
      <c r="U5" s="151">
        <v>3.9018999999999998E-3</v>
      </c>
      <c r="V5" s="151">
        <v>3.7518E-3</v>
      </c>
      <c r="W5" s="151">
        <v>2.4015999999999998E-3</v>
      </c>
      <c r="X5" s="151">
        <v>1.7752E-3</v>
      </c>
      <c r="Y5" s="151">
        <v>1.7324E-3</v>
      </c>
    </row>
    <row r="6" spans="1:29" ht="18.75" thickBot="1" x14ac:dyDescent="0.3">
      <c r="A6" s="153"/>
      <c r="B6" s="21" t="s">
        <v>33</v>
      </c>
      <c r="C6" s="151">
        <v>9.6500000000000001E-5</v>
      </c>
      <c r="D6" s="151">
        <v>9.630000000000001E-5</v>
      </c>
      <c r="E6" s="151">
        <v>1.059E-4</v>
      </c>
      <c r="F6" s="151">
        <v>1.116E-4</v>
      </c>
      <c r="G6" s="151">
        <v>1.3180000000000001E-4</v>
      </c>
      <c r="H6" s="151">
        <v>1.4760000000000001E-4</v>
      </c>
      <c r="I6" s="151">
        <v>1.7769999999999998E-4</v>
      </c>
      <c r="J6" s="151">
        <v>1.6430000000000001E-4</v>
      </c>
      <c r="K6" s="151">
        <v>1.952E-4</v>
      </c>
      <c r="L6" s="151">
        <v>3.6759999999999999E-4</v>
      </c>
      <c r="M6" s="151">
        <v>4.5219999999999999E-4</v>
      </c>
      <c r="N6" s="151">
        <v>6.3810000000000006E-4</v>
      </c>
      <c r="O6" s="151">
        <v>8.5430000000000011E-4</v>
      </c>
      <c r="P6" s="157">
        <v>1.2528000000000001E-3</v>
      </c>
      <c r="Q6" s="151">
        <v>1.7137999999999999E-3</v>
      </c>
      <c r="R6" s="151">
        <v>2.1396000000000002E-3</v>
      </c>
      <c r="S6" s="151">
        <v>2.9180999999999999E-3</v>
      </c>
      <c r="T6" s="151">
        <v>3.0119999999999999E-3</v>
      </c>
      <c r="U6" s="151">
        <v>3.3869E-3</v>
      </c>
      <c r="V6" s="151">
        <v>3.3523000000000003E-3</v>
      </c>
      <c r="W6" s="151">
        <v>2.4698000000000003E-3</v>
      </c>
      <c r="X6" s="151">
        <v>1.9123000000000002E-3</v>
      </c>
      <c r="Y6" s="151">
        <v>1.9037000000000001E-3</v>
      </c>
    </row>
    <row r="7" spans="1:29" ht="18.75" thickBot="1" x14ac:dyDescent="0.3">
      <c r="A7" s="153"/>
      <c r="B7" s="18" t="s">
        <v>34</v>
      </c>
      <c r="C7" s="151">
        <v>8.7900000000000009E-5</v>
      </c>
      <c r="D7" s="151">
        <v>8.460000000000001E-5</v>
      </c>
      <c r="E7" s="151">
        <v>8.5000000000000006E-5</v>
      </c>
      <c r="F7" s="151">
        <v>1.031E-4</v>
      </c>
      <c r="G7" s="151">
        <v>1.093E-4</v>
      </c>
      <c r="H7" s="151">
        <v>1.25E-4</v>
      </c>
      <c r="I7" s="151">
        <v>1.362E-4</v>
      </c>
      <c r="J7" s="151">
        <v>1.2569999999999999E-4</v>
      </c>
      <c r="K7" s="151">
        <v>1.372E-4</v>
      </c>
      <c r="L7" s="151">
        <v>2.9780000000000003E-4</v>
      </c>
      <c r="M7" s="151">
        <v>3.8460000000000002E-4</v>
      </c>
      <c r="N7" s="151">
        <v>5.5570000000000001E-4</v>
      </c>
      <c r="O7" s="151">
        <v>7.4430000000000004E-4</v>
      </c>
      <c r="P7" s="157">
        <v>1.0951999999999999E-3</v>
      </c>
      <c r="Q7" s="151">
        <v>1.5737000000000001E-3</v>
      </c>
      <c r="R7" s="151">
        <v>1.9802000000000001E-3</v>
      </c>
      <c r="S7" s="151">
        <v>2.7147000000000004E-3</v>
      </c>
      <c r="T7" s="151">
        <v>2.8991000000000004E-3</v>
      </c>
      <c r="U7" s="151">
        <v>3.1662999999999999E-3</v>
      </c>
      <c r="V7" s="151">
        <v>3.2403000000000002E-3</v>
      </c>
      <c r="W7" s="151">
        <v>2.4987999999999998E-3</v>
      </c>
      <c r="X7" s="151">
        <v>1.9590000000000002E-3</v>
      </c>
      <c r="Y7" s="151">
        <v>1.9580000000000001E-3</v>
      </c>
    </row>
    <row r="8" spans="1:29" ht="18.75" thickBot="1" x14ac:dyDescent="0.3">
      <c r="A8" s="153"/>
      <c r="B8" s="18" t="s">
        <v>35</v>
      </c>
      <c r="C8" s="151">
        <v>6.8399999999999996E-5</v>
      </c>
      <c r="D8" s="151">
        <v>6.7199999999999994E-5</v>
      </c>
      <c r="E8" s="151">
        <v>6.7600000000000003E-5</v>
      </c>
      <c r="F8" s="151">
        <v>7.5900000000000002E-5</v>
      </c>
      <c r="G8" s="151">
        <v>8.0600000000000008E-5</v>
      </c>
      <c r="H8" s="151">
        <v>9.4199999999999999E-5</v>
      </c>
      <c r="I8" s="151">
        <v>1.052E-4</v>
      </c>
      <c r="J8" s="151">
        <v>1.003E-4</v>
      </c>
      <c r="K8" s="151">
        <v>1.0900000000000001E-4</v>
      </c>
      <c r="L8" s="151">
        <v>2.5020000000000001E-4</v>
      </c>
      <c r="M8" s="151">
        <v>3.2240000000000003E-4</v>
      </c>
      <c r="N8" s="151">
        <v>4.8569999999999999E-4</v>
      </c>
      <c r="O8" s="151">
        <v>6.7500000000000004E-4</v>
      </c>
      <c r="P8" s="157">
        <v>1.0869E-3</v>
      </c>
      <c r="Q8" s="151">
        <v>1.5437999999999999E-3</v>
      </c>
      <c r="R8" s="151">
        <v>1.9352000000000002E-3</v>
      </c>
      <c r="S8" s="151">
        <v>2.578E-3</v>
      </c>
      <c r="T8" s="151">
        <v>2.7566000000000001E-3</v>
      </c>
      <c r="U8" s="151">
        <v>3.065E-3</v>
      </c>
      <c r="V8" s="151">
        <v>3.1204000000000002E-3</v>
      </c>
      <c r="W8" s="151">
        <v>2.1909999999999998E-3</v>
      </c>
      <c r="X8" s="151">
        <v>1.5781999999999999E-3</v>
      </c>
      <c r="Y8" s="151">
        <v>1.5196000000000001E-3</v>
      </c>
    </row>
    <row r="9" spans="1:29" ht="18.75" thickBot="1" x14ac:dyDescent="0.3">
      <c r="A9" s="153"/>
      <c r="B9" s="18" t="s">
        <v>36</v>
      </c>
      <c r="C9" s="151">
        <v>5.6700000000000003E-5</v>
      </c>
      <c r="D9" s="151">
        <v>5.0300000000000003E-5</v>
      </c>
      <c r="E9" s="151">
        <v>5.4299999999999998E-5</v>
      </c>
      <c r="F9" s="151">
        <v>5.7399999999999999E-5</v>
      </c>
      <c r="G9" s="151">
        <v>6.2100000000000005E-5</v>
      </c>
      <c r="H9" s="151">
        <v>6.97E-5</v>
      </c>
      <c r="I9" s="151">
        <v>8.1600000000000005E-5</v>
      </c>
      <c r="J9" s="151">
        <v>6.9099999999999999E-5</v>
      </c>
      <c r="K9" s="151">
        <v>7.4500000000000008E-5</v>
      </c>
      <c r="L9" s="151">
        <v>1.5420000000000001E-4</v>
      </c>
      <c r="M9" s="151">
        <v>2.0580000000000002E-4</v>
      </c>
      <c r="N9" s="151">
        <v>2.7819999999999999E-4</v>
      </c>
      <c r="O9" s="151">
        <v>4.3600000000000003E-4</v>
      </c>
      <c r="P9" s="157">
        <v>7.1029999999999997E-4</v>
      </c>
      <c r="Q9" s="151">
        <v>1.0261000000000001E-3</v>
      </c>
      <c r="R9" s="151">
        <v>1.3186000000000001E-3</v>
      </c>
      <c r="S9" s="151">
        <v>1.74E-3</v>
      </c>
      <c r="T9" s="151">
        <v>1.923E-3</v>
      </c>
      <c r="U9" s="151">
        <v>2.1775000000000002E-3</v>
      </c>
      <c r="V9" s="151">
        <v>2.1625999999999998E-3</v>
      </c>
      <c r="W9" s="151">
        <v>1.4933000000000001E-3</v>
      </c>
      <c r="X9" s="151">
        <v>1.0583000000000001E-3</v>
      </c>
      <c r="Y9" s="151">
        <v>1.0066999999999999E-3</v>
      </c>
    </row>
    <row r="10" spans="1:29" ht="18.75" thickBot="1" x14ac:dyDescent="0.3">
      <c r="A10" s="153"/>
      <c r="B10" s="18" t="s">
        <v>37</v>
      </c>
      <c r="C10" s="151">
        <v>4.07E-5</v>
      </c>
      <c r="D10" s="151">
        <v>3.96E-5</v>
      </c>
      <c r="E10" s="151">
        <v>4.1500000000000006E-5</v>
      </c>
      <c r="F10" s="151">
        <v>3.8099999999999998E-5</v>
      </c>
      <c r="G10" s="151">
        <v>3.9799999999999998E-5</v>
      </c>
      <c r="H10" s="151">
        <v>4.7899999999999999E-5</v>
      </c>
      <c r="I10" s="151">
        <v>4.8100000000000004E-5</v>
      </c>
      <c r="J10" s="151">
        <v>3.5800000000000003E-5</v>
      </c>
      <c r="K10" s="151">
        <v>4.5099999999999998E-5</v>
      </c>
      <c r="L10" s="151">
        <v>9.3399999999999993E-5</v>
      </c>
      <c r="M10" s="151">
        <v>1.339E-4</v>
      </c>
      <c r="N10" s="151">
        <v>1.7010000000000001E-4</v>
      </c>
      <c r="O10" s="151">
        <v>2.5510000000000002E-4</v>
      </c>
      <c r="P10" s="157">
        <v>4.3300000000000006E-4</v>
      </c>
      <c r="Q10" s="151">
        <v>6.4809999999999998E-4</v>
      </c>
      <c r="R10" s="151">
        <v>8.8029999999999998E-4</v>
      </c>
      <c r="S10" s="151">
        <v>1.2032E-3</v>
      </c>
      <c r="T10" s="151">
        <v>1.2899999999999999E-3</v>
      </c>
      <c r="U10" s="151">
        <v>1.4661000000000001E-3</v>
      </c>
      <c r="V10" s="151">
        <v>1.536E-3</v>
      </c>
      <c r="W10" s="151">
        <v>1.1275E-3</v>
      </c>
      <c r="X10" s="151">
        <v>8.1309999999999998E-4</v>
      </c>
      <c r="Y10" s="151">
        <v>7.6550000000000001E-4</v>
      </c>
    </row>
    <row r="11" spans="1:29" ht="18.75" thickBot="1" x14ac:dyDescent="0.3">
      <c r="A11" s="153"/>
      <c r="B11" s="18" t="s">
        <v>38</v>
      </c>
      <c r="C11" s="151">
        <v>1.1460000000000001E-4</v>
      </c>
      <c r="D11" s="151">
        <v>1.11E-4</v>
      </c>
      <c r="E11" s="151">
        <v>8.8499999999999996E-5</v>
      </c>
      <c r="F11" s="151">
        <v>1.0400000000000001E-4</v>
      </c>
      <c r="G11" s="151">
        <v>1.0570000000000001E-4</v>
      </c>
      <c r="H11" s="151">
        <v>1.3080000000000001E-4</v>
      </c>
      <c r="I11" s="151">
        <v>1.0400000000000001E-4</v>
      </c>
      <c r="J11" s="151">
        <v>7.5400000000000003E-5</v>
      </c>
      <c r="K11" s="151">
        <v>8.7100000000000003E-5</v>
      </c>
      <c r="L11" s="151">
        <v>2.0129999999999999E-4</v>
      </c>
      <c r="M11" s="151">
        <v>2.3929999999999999E-4</v>
      </c>
      <c r="N11" s="151">
        <v>2.697E-4</v>
      </c>
      <c r="O11" s="151">
        <v>3.5780000000000002E-4</v>
      </c>
      <c r="P11" s="157">
        <v>6.0590000000000004E-4</v>
      </c>
      <c r="Q11" s="151">
        <v>8.8689999999999993E-4</v>
      </c>
      <c r="R11" s="151">
        <v>1.2570000000000001E-3</v>
      </c>
      <c r="S11" s="151">
        <v>1.7412999999999999E-3</v>
      </c>
      <c r="T11" s="151">
        <v>1.9284999999999999E-3</v>
      </c>
      <c r="U11" s="151">
        <v>2.3617E-3</v>
      </c>
      <c r="V11" s="151">
        <v>2.5778000000000003E-3</v>
      </c>
      <c r="W11" s="151">
        <v>2.2027000000000001E-3</v>
      </c>
      <c r="X11" s="151">
        <v>1.9045000000000002E-3</v>
      </c>
      <c r="Y11" s="151">
        <v>1.8340000000000001E-3</v>
      </c>
    </row>
    <row r="12" spans="1:29" ht="18.75" thickBot="1" x14ac:dyDescent="0.3">
      <c r="A12" s="154"/>
      <c r="B12" s="18" t="s">
        <v>39</v>
      </c>
      <c r="C12" s="151">
        <v>6.327256864572419E-5</v>
      </c>
      <c r="D12" s="151">
        <v>5.9336598999922094E-5</v>
      </c>
      <c r="E12" s="151">
        <v>5.7034428075018985E-5</v>
      </c>
      <c r="F12" s="151">
        <v>6.0450552673262311E-5</v>
      </c>
      <c r="G12" s="151">
        <v>6.3495359380392227E-5</v>
      </c>
      <c r="H12" s="151">
        <v>7.4931950426685099E-5</v>
      </c>
      <c r="I12" s="151">
        <v>7.4560632535571695E-5</v>
      </c>
      <c r="J12" s="151">
        <v>5.8742490374140648E-5</v>
      </c>
      <c r="K12" s="151">
        <v>6.683722040041287E-5</v>
      </c>
      <c r="L12" s="151">
        <v>1.4280886092221551E-4</v>
      </c>
      <c r="M12" s="151">
        <v>1.8766406216871479E-4</v>
      </c>
      <c r="N12" s="151">
        <v>2.3853461325125128E-4</v>
      </c>
      <c r="O12" s="151">
        <v>3.5609385757775526E-4</v>
      </c>
      <c r="P12" s="157">
        <v>5.9113808265254058E-4</v>
      </c>
      <c r="Q12" s="151">
        <v>8.6427952335556117E-4</v>
      </c>
      <c r="R12" s="151">
        <v>1.1519766253902273E-3</v>
      </c>
      <c r="S12" s="151">
        <v>1.5521087848540324E-3</v>
      </c>
      <c r="T12" s="151">
        <v>1.7022697400202933E-3</v>
      </c>
      <c r="U12" s="151">
        <v>1.966945132805928E-3</v>
      </c>
      <c r="V12" s="151">
        <v>2.0304404921863205E-3</v>
      </c>
      <c r="W12" s="151">
        <v>1.5145314142733556E-3</v>
      </c>
      <c r="X12" s="151">
        <v>1.150639880982219E-3</v>
      </c>
      <c r="Y12" s="151">
        <v>1.096427468879662E-3</v>
      </c>
    </row>
    <row r="13" spans="1:29" x14ac:dyDescent="0.25">
      <c r="C13" s="40"/>
      <c r="D13" s="40"/>
      <c r="E13" s="40"/>
      <c r="F13" s="40"/>
      <c r="G13" s="40"/>
      <c r="H13" s="40"/>
      <c r="I13" s="40"/>
      <c r="J13" s="40"/>
      <c r="K13" s="40"/>
      <c r="L13" s="40"/>
      <c r="M13" s="40"/>
      <c r="N13" s="40"/>
      <c r="O13" s="40"/>
      <c r="P13" s="158"/>
      <c r="Q13" s="40"/>
      <c r="R13" s="40"/>
      <c r="S13" s="40"/>
      <c r="T13" s="40"/>
      <c r="U13" s="40"/>
      <c r="V13" s="40"/>
      <c r="W13" s="40"/>
      <c r="X13" s="40"/>
    </row>
    <row r="14" spans="1:29" x14ac:dyDescent="0.25">
      <c r="A14" t="s">
        <v>116</v>
      </c>
      <c r="C14">
        <v>27</v>
      </c>
      <c r="D14">
        <v>28</v>
      </c>
      <c r="E14">
        <v>29</v>
      </c>
      <c r="F14">
        <v>30</v>
      </c>
      <c r="G14">
        <v>31</v>
      </c>
      <c r="H14">
        <v>32</v>
      </c>
      <c r="I14">
        <v>33</v>
      </c>
      <c r="J14">
        <v>34</v>
      </c>
      <c r="K14">
        <v>35</v>
      </c>
      <c r="L14">
        <v>36</v>
      </c>
      <c r="M14">
        <v>37</v>
      </c>
      <c r="N14">
        <v>38</v>
      </c>
      <c r="O14">
        <v>39</v>
      </c>
      <c r="P14" s="159">
        <v>40</v>
      </c>
      <c r="Q14">
        <v>41</v>
      </c>
      <c r="R14">
        <v>42</v>
      </c>
      <c r="S14">
        <v>43</v>
      </c>
      <c r="T14">
        <v>44</v>
      </c>
      <c r="U14">
        <v>45</v>
      </c>
      <c r="V14">
        <v>46</v>
      </c>
      <c r="W14">
        <v>47</v>
      </c>
      <c r="X14">
        <v>48</v>
      </c>
      <c r="Y14" s="35"/>
      <c r="Z14" s="35"/>
      <c r="AA14" s="35"/>
      <c r="AB14" s="35"/>
      <c r="AC14" s="35"/>
    </row>
    <row r="15" spans="1:29" x14ac:dyDescent="0.25">
      <c r="A15" t="s">
        <v>49</v>
      </c>
      <c r="C15" s="35">
        <v>44015</v>
      </c>
      <c r="D15" s="35">
        <v>44022</v>
      </c>
      <c r="E15" s="35">
        <v>44029</v>
      </c>
      <c r="F15" s="35">
        <v>44036</v>
      </c>
      <c r="G15" s="35">
        <v>44043</v>
      </c>
      <c r="H15" s="35">
        <v>44050</v>
      </c>
      <c r="I15" s="35">
        <v>44057</v>
      </c>
      <c r="J15" s="35">
        <v>44064</v>
      </c>
      <c r="K15" s="35">
        <v>44071</v>
      </c>
      <c r="L15" s="35">
        <v>44078</v>
      </c>
      <c r="M15" s="35">
        <v>44085</v>
      </c>
      <c r="N15" s="35">
        <v>44092</v>
      </c>
      <c r="O15" s="35">
        <v>44099</v>
      </c>
      <c r="P15" s="160">
        <v>44106</v>
      </c>
      <c r="Q15" s="35">
        <v>44113</v>
      </c>
      <c r="R15" s="35">
        <v>44120</v>
      </c>
      <c r="S15" s="35">
        <v>44127</v>
      </c>
      <c r="T15" s="35">
        <v>44134</v>
      </c>
      <c r="U15" s="35">
        <v>44141</v>
      </c>
      <c r="V15" s="35">
        <v>44148</v>
      </c>
      <c r="W15" s="35">
        <v>44155</v>
      </c>
      <c r="X15" s="35">
        <v>44162</v>
      </c>
    </row>
    <row r="16" spans="1:29" x14ac:dyDescent="0.25">
      <c r="B16" t="s">
        <v>50</v>
      </c>
      <c r="C16" s="6">
        <f>'Covid-19 - Weekly registrations'!AC34/'MYE1'!$D13</f>
        <v>0</v>
      </c>
      <c r="D16" s="6">
        <f>'Covid-19 - Weekly registrations'!AD34/'MYE1'!$D13</f>
        <v>0</v>
      </c>
      <c r="E16" s="6">
        <f>'Covid-19 - Weekly registrations'!AE34/'MYE1'!$D13</f>
        <v>0</v>
      </c>
      <c r="F16" s="6">
        <f>'Covid-19 - Weekly registrations'!AF34/'MYE1'!$D13</f>
        <v>0</v>
      </c>
      <c r="G16" s="6">
        <f>'Covid-19 - Weekly registrations'!AG34/'MYE1'!$D13</f>
        <v>0</v>
      </c>
      <c r="H16" s="6">
        <f>'Covid-19 - Weekly registrations'!AH34/'MYE1'!$D13</f>
        <v>0</v>
      </c>
      <c r="I16" s="6">
        <f>'Covid-19 - Weekly registrations'!AI34/'MYE1'!$D13</f>
        <v>0</v>
      </c>
      <c r="J16" s="6">
        <f>'Covid-19 - Weekly registrations'!AJ34/'MYE1'!$D13</f>
        <v>0</v>
      </c>
      <c r="K16" s="6">
        <f>'Covid-19 - Weekly registrations'!AK34/'MYE1'!$D13</f>
        <v>0</v>
      </c>
      <c r="L16" s="6">
        <f>'Covid-19 - Weekly registrations'!AL34/'MYE1'!$D13</f>
        <v>0</v>
      </c>
      <c r="M16" s="6">
        <f>'Covid-19 - Weekly registrations'!AM34/'MYE1'!$D13</f>
        <v>0</v>
      </c>
      <c r="N16" s="6">
        <f>'Covid-19 - Weekly registrations'!AN34/'MYE1'!$D13</f>
        <v>0</v>
      </c>
      <c r="O16" s="6">
        <f>'Covid-19 - Weekly registrations'!AO34/'MYE1'!$D13</f>
        <v>0</v>
      </c>
      <c r="P16" s="161">
        <f>'Covid-19 - Weekly registrations'!AP34/'MYE1'!$D13</f>
        <v>0</v>
      </c>
      <c r="Q16" s="6">
        <f>'Covid-19 - Weekly registrations'!AQ34/'MYE1'!$D13</f>
        <v>0</v>
      </c>
      <c r="R16" s="6">
        <f>'Covid-19 - Weekly registrations'!AR34/'MYE1'!$D13</f>
        <v>0</v>
      </c>
      <c r="S16" s="6">
        <f>'Covid-19 - Weekly registrations'!AS34/'MYE1'!$D13</f>
        <v>0</v>
      </c>
      <c r="T16" s="6">
        <f>'Covid-19 - Weekly registrations'!AT34/'MYE1'!$D13</f>
        <v>0</v>
      </c>
      <c r="U16" s="6">
        <f>'Covid-19 - Weekly registrations'!AU34/'MYE1'!$D13</f>
        <v>0</v>
      </c>
      <c r="V16" s="6">
        <f>'Covid-19 - Weekly registrations'!AV34/'MYE1'!$D13</f>
        <v>0</v>
      </c>
      <c r="W16" s="6">
        <f>'Covid-19 - Weekly registrations'!AW34/'MYE1'!$D13</f>
        <v>0</v>
      </c>
      <c r="X16" s="6">
        <f>'Covid-19 - Weekly registrations'!AX34/'MYE1'!$D13</f>
        <v>0</v>
      </c>
    </row>
    <row r="17" spans="2:24" x14ac:dyDescent="0.25">
      <c r="B17" t="s">
        <v>51</v>
      </c>
      <c r="C17" s="6">
        <f>'Covid-19 - Weekly registrations'!AC35/'MYE1'!$D13</f>
        <v>0</v>
      </c>
      <c r="D17" s="6">
        <f>'Covid-19 - Weekly registrations'!AD35/'MYE1'!$D13</f>
        <v>0</v>
      </c>
      <c r="E17" s="6">
        <f>'Covid-19 - Weekly registrations'!AE35/'MYE1'!$D13</f>
        <v>0</v>
      </c>
      <c r="F17" s="6">
        <f>'Covid-19 - Weekly registrations'!AF35/'MYE1'!$D13</f>
        <v>0</v>
      </c>
      <c r="G17" s="6">
        <f>'Covid-19 - Weekly registrations'!AG35/'MYE1'!$D13</f>
        <v>0</v>
      </c>
      <c r="H17" s="6">
        <f>'Covid-19 - Weekly registrations'!AH35/'MYE1'!$D13</f>
        <v>0</v>
      </c>
      <c r="I17" s="6">
        <f>'Covid-19 - Weekly registrations'!AI35/'MYE1'!$D13</f>
        <v>0</v>
      </c>
      <c r="J17" s="6">
        <f>'Covid-19 - Weekly registrations'!AJ35/'MYE1'!$D13</f>
        <v>0</v>
      </c>
      <c r="K17" s="6">
        <f>'Covid-19 - Weekly registrations'!AK35/'MYE1'!$D13</f>
        <v>0</v>
      </c>
      <c r="L17" s="6">
        <f>'Covid-19 - Weekly registrations'!AL35/'MYE1'!$D13</f>
        <v>0</v>
      </c>
      <c r="M17" s="6">
        <f>'Covid-19 - Weekly registrations'!AM35/'MYE1'!$D13</f>
        <v>0</v>
      </c>
      <c r="N17" s="6">
        <f>'Covid-19 - Weekly registrations'!AN35/'MYE1'!$D13</f>
        <v>0</v>
      </c>
      <c r="O17" s="6">
        <f>'Covid-19 - Weekly registrations'!AO35/'MYE1'!$D13</f>
        <v>0</v>
      </c>
      <c r="P17" s="161">
        <f>'Covid-19 - Weekly registrations'!AP35/'MYE1'!$D13</f>
        <v>0</v>
      </c>
      <c r="Q17" s="6">
        <f>'Covid-19 - Weekly registrations'!AQ35/'MYE1'!$D13</f>
        <v>0</v>
      </c>
      <c r="R17" s="6">
        <f>'Covid-19 - Weekly registrations'!AR35/'MYE1'!$D13</f>
        <v>0</v>
      </c>
      <c r="S17" s="6">
        <f>'Covid-19 - Weekly registrations'!AS35/'MYE1'!$D13</f>
        <v>0</v>
      </c>
      <c r="T17" s="6">
        <f>'Covid-19 - Weekly registrations'!AT35/'MYE1'!$D13</f>
        <v>0</v>
      </c>
      <c r="U17" s="6">
        <f>'Covid-19 - Weekly registrations'!AU35/'MYE1'!$D13</f>
        <v>0</v>
      </c>
      <c r="V17" s="6">
        <f>'Covid-19 - Weekly registrations'!AV35/'MYE1'!$D13</f>
        <v>0</v>
      </c>
      <c r="W17" s="6">
        <f>'Covid-19 - Weekly registrations'!AW35/'MYE1'!$D13</f>
        <v>0</v>
      </c>
      <c r="X17" s="6">
        <f>'Covid-19 - Weekly registrations'!AX35/'MYE1'!$D13</f>
        <v>0</v>
      </c>
    </row>
    <row r="18" spans="2:24" x14ac:dyDescent="0.25">
      <c r="B18" t="s">
        <v>0</v>
      </c>
      <c r="C18" s="6">
        <f>'Covid-19 - Weekly registrations'!AC36/'MYE1'!$D14</f>
        <v>0</v>
      </c>
      <c r="D18" s="6">
        <f>'Covid-19 - Weekly registrations'!AD36/'MYE1'!$D14</f>
        <v>0</v>
      </c>
      <c r="E18" s="6">
        <f>'Covid-19 - Weekly registrations'!AE36/'MYE1'!$D14</f>
        <v>0</v>
      </c>
      <c r="F18" s="6">
        <f>'Covid-19 - Weekly registrations'!AF36/'MYE1'!$D14</f>
        <v>0</v>
      </c>
      <c r="G18" s="6">
        <f>'Covid-19 - Weekly registrations'!AG36/'MYE1'!$D14</f>
        <v>2.5475257281653345E-7</v>
      </c>
      <c r="H18" s="6">
        <f>'Covid-19 - Weekly registrations'!AH36/'MYE1'!$D14</f>
        <v>0</v>
      </c>
      <c r="I18" s="6">
        <f>'Covid-19 - Weekly registrations'!AI36/'MYE1'!$D14</f>
        <v>0</v>
      </c>
      <c r="J18" s="6">
        <f>'Covid-19 - Weekly registrations'!AJ36/'MYE1'!$D14</f>
        <v>0</v>
      </c>
      <c r="K18" s="6">
        <f>'Covid-19 - Weekly registrations'!AK36/'MYE1'!$D14</f>
        <v>0</v>
      </c>
      <c r="L18" s="6">
        <f>'Covid-19 - Weekly registrations'!AL36/'MYE1'!$D14</f>
        <v>0</v>
      </c>
      <c r="M18" s="6">
        <f>'Covid-19 - Weekly registrations'!AM36/'MYE1'!$D14</f>
        <v>0</v>
      </c>
      <c r="N18" s="6">
        <f>'Covid-19 - Weekly registrations'!AN36/'MYE1'!$D14</f>
        <v>0</v>
      </c>
      <c r="O18" s="6">
        <f>'Covid-19 - Weekly registrations'!AO36/'MYE1'!$D14</f>
        <v>0</v>
      </c>
      <c r="P18" s="161">
        <f>'Covid-19 - Weekly registrations'!AP36/'MYE1'!$D14</f>
        <v>0</v>
      </c>
      <c r="Q18" s="6">
        <f>'Covid-19 - Weekly registrations'!AQ36/'MYE1'!$D14</f>
        <v>0</v>
      </c>
      <c r="R18" s="6">
        <f>'Covid-19 - Weekly registrations'!AR36/'MYE1'!$D14</f>
        <v>0</v>
      </c>
      <c r="S18" s="6">
        <f>'Covid-19 - Weekly registrations'!AS36/'MYE1'!$D14</f>
        <v>0</v>
      </c>
      <c r="T18" s="6">
        <f>'Covid-19 - Weekly registrations'!AT36/'MYE1'!$D14</f>
        <v>0</v>
      </c>
      <c r="U18" s="6">
        <f>'Covid-19 - Weekly registrations'!AU36/'MYE1'!$D14</f>
        <v>0</v>
      </c>
      <c r="V18" s="6">
        <f>'Covid-19 - Weekly registrations'!AV36/'MYE1'!$D14</f>
        <v>0</v>
      </c>
      <c r="W18" s="6">
        <f>'Covid-19 - Weekly registrations'!AW36/'MYE1'!$D14</f>
        <v>0</v>
      </c>
      <c r="X18" s="6">
        <f>'Covid-19 - Weekly registrations'!AX36/'MYE1'!$D14</f>
        <v>0</v>
      </c>
    </row>
    <row r="19" spans="2:24" x14ac:dyDescent="0.25">
      <c r="B19" t="s">
        <v>1</v>
      </c>
      <c r="C19" s="6">
        <f>'Covid-19 - Weekly registrations'!AC37/'MYE1'!$D15</f>
        <v>0</v>
      </c>
      <c r="D19" s="6">
        <f>'Covid-19 - Weekly registrations'!AD37/'MYE1'!$D15</f>
        <v>0</v>
      </c>
      <c r="E19" s="6">
        <f>'Covid-19 - Weekly registrations'!AE37/'MYE1'!$D15</f>
        <v>0</v>
      </c>
      <c r="F19" s="6">
        <f>'Covid-19 - Weekly registrations'!AF37/'MYE1'!$D15</f>
        <v>0</v>
      </c>
      <c r="G19" s="6">
        <f>'Covid-19 - Weekly registrations'!AG37/'MYE1'!$D15</f>
        <v>0</v>
      </c>
      <c r="H19" s="6">
        <f>'Covid-19 - Weekly registrations'!AH37/'MYE1'!$D15</f>
        <v>0</v>
      </c>
      <c r="I19" s="6">
        <f>'Covid-19 - Weekly registrations'!AI37/'MYE1'!$D15</f>
        <v>0</v>
      </c>
      <c r="J19" s="6">
        <f>'Covid-19 - Weekly registrations'!AJ37/'MYE1'!$D15</f>
        <v>0</v>
      </c>
      <c r="K19" s="6">
        <f>'Covid-19 - Weekly registrations'!AK37/'MYE1'!$D15</f>
        <v>0</v>
      </c>
      <c r="L19" s="6">
        <f>'Covid-19 - Weekly registrations'!AL37/'MYE1'!$D15</f>
        <v>0</v>
      </c>
      <c r="M19" s="6">
        <f>'Covid-19 - Weekly registrations'!AM37/'MYE1'!$D15</f>
        <v>0</v>
      </c>
      <c r="N19" s="6">
        <f>'Covid-19 - Weekly registrations'!AN37/'MYE1'!$D15</f>
        <v>0</v>
      </c>
      <c r="O19" s="6">
        <f>'Covid-19 - Weekly registrations'!AO37/'MYE1'!$D15</f>
        <v>0</v>
      </c>
      <c r="P19" s="161">
        <f>'Covid-19 - Weekly registrations'!AP37/'MYE1'!$D15</f>
        <v>0</v>
      </c>
      <c r="Q19" s="6">
        <f>'Covid-19 - Weekly registrations'!AQ37/'MYE1'!$D15</f>
        <v>0</v>
      </c>
      <c r="R19" s="6">
        <f>'Covid-19 - Weekly registrations'!AR37/'MYE1'!$D15</f>
        <v>0</v>
      </c>
      <c r="S19" s="6">
        <f>'Covid-19 - Weekly registrations'!AS37/'MYE1'!$D15</f>
        <v>0</v>
      </c>
      <c r="T19" s="6">
        <f>'Covid-19 - Weekly registrations'!AT37/'MYE1'!$D15</f>
        <v>0</v>
      </c>
      <c r="U19" s="6">
        <f>'Covid-19 - Weekly registrations'!AU37/'MYE1'!$D15</f>
        <v>0</v>
      </c>
      <c r="V19" s="6">
        <f>'Covid-19 - Weekly registrations'!AV37/'MYE1'!$D15</f>
        <v>0</v>
      </c>
      <c r="W19" s="6">
        <f>'Covid-19 - Weekly registrations'!AW37/'MYE1'!$D15</f>
        <v>0</v>
      </c>
      <c r="X19" s="6">
        <f>'Covid-19 - Weekly registrations'!AX37/'MYE1'!$D15</f>
        <v>2.6258138524971808E-7</v>
      </c>
    </row>
    <row r="20" spans="2:24" x14ac:dyDescent="0.25">
      <c r="B20" t="s">
        <v>2</v>
      </c>
      <c r="C20" s="6">
        <f>'Covid-19 - Weekly registrations'!AC38/'MYE1'!$D16</f>
        <v>0</v>
      </c>
      <c r="D20" s="6">
        <f>'Covid-19 - Weekly registrations'!AD38/'MYE1'!$D16</f>
        <v>0</v>
      </c>
      <c r="E20" s="6">
        <f>'Covid-19 - Weekly registrations'!AE38/'MYE1'!$D16</f>
        <v>0</v>
      </c>
      <c r="F20" s="6">
        <f>'Covid-19 - Weekly registrations'!AF38/'MYE1'!$D16</f>
        <v>0</v>
      </c>
      <c r="G20" s="6">
        <f>'Covid-19 - Weekly registrations'!AG38/'MYE1'!$D16</f>
        <v>0</v>
      </c>
      <c r="H20" s="6">
        <f>'Covid-19 - Weekly registrations'!AH38/'MYE1'!$D16</f>
        <v>0</v>
      </c>
      <c r="I20" s="6">
        <f>'Covid-19 - Weekly registrations'!AI38/'MYE1'!$D16</f>
        <v>0</v>
      </c>
      <c r="J20" s="6">
        <f>'Covid-19 - Weekly registrations'!AJ38/'MYE1'!$D16</f>
        <v>0</v>
      </c>
      <c r="K20" s="6">
        <f>'Covid-19 - Weekly registrations'!AK38/'MYE1'!$D16</f>
        <v>0</v>
      </c>
      <c r="L20" s="6">
        <f>'Covid-19 - Weekly registrations'!AL38/'MYE1'!$D16</f>
        <v>0</v>
      </c>
      <c r="M20" s="6">
        <f>'Covid-19 - Weekly registrations'!AM38/'MYE1'!$D16</f>
        <v>0</v>
      </c>
      <c r="N20" s="6">
        <f>'Covid-19 - Weekly registrations'!AN38/'MYE1'!$D16</f>
        <v>0</v>
      </c>
      <c r="O20" s="6">
        <f>'Covid-19 - Weekly registrations'!AO38/'MYE1'!$D16</f>
        <v>0</v>
      </c>
      <c r="P20" s="161">
        <f>'Covid-19 - Weekly registrations'!AP38/'MYE1'!$D16</f>
        <v>0</v>
      </c>
      <c r="Q20" s="6">
        <f>'Covid-19 - Weekly registrations'!AQ38/'MYE1'!$D16</f>
        <v>0</v>
      </c>
      <c r="R20" s="6">
        <f>'Covid-19 - Weekly registrations'!AR38/'MYE1'!$D16</f>
        <v>0</v>
      </c>
      <c r="S20" s="6">
        <f>'Covid-19 - Weekly registrations'!AS38/'MYE1'!$D16</f>
        <v>0</v>
      </c>
      <c r="T20" s="6">
        <f>'Covid-19 - Weekly registrations'!AT38/'MYE1'!$D16</f>
        <v>0</v>
      </c>
      <c r="U20" s="6">
        <f>'Covid-19 - Weekly registrations'!AU38/'MYE1'!$D16</f>
        <v>0</v>
      </c>
      <c r="V20" s="6">
        <f>'Covid-19 - Weekly registrations'!AV38/'MYE1'!$D16</f>
        <v>0</v>
      </c>
      <c r="W20" s="6">
        <f>'Covid-19 - Weekly registrations'!AW38/'MYE1'!$D16</f>
        <v>0</v>
      </c>
      <c r="X20" s="6">
        <f>'Covid-19 - Weekly registrations'!AX38/'MYE1'!$D16</f>
        <v>2.8450884755494893E-7</v>
      </c>
    </row>
    <row r="21" spans="2:24" x14ac:dyDescent="0.25">
      <c r="B21" t="s">
        <v>3</v>
      </c>
      <c r="C21" s="6">
        <f>'Covid-19 - Weekly registrations'!AC39/'MYE1'!$D17</f>
        <v>0</v>
      </c>
      <c r="D21" s="6">
        <f>'Covid-19 - Weekly registrations'!AD39/'MYE1'!$D17</f>
        <v>2.5469463856457833E-7</v>
      </c>
      <c r="E21" s="6">
        <f>'Covid-19 - Weekly registrations'!AE39/'MYE1'!$D17</f>
        <v>0</v>
      </c>
      <c r="F21" s="6">
        <f>'Covid-19 - Weekly registrations'!AF39/'MYE1'!$D17</f>
        <v>0</v>
      </c>
      <c r="G21" s="6">
        <f>'Covid-19 - Weekly registrations'!AG39/'MYE1'!$D17</f>
        <v>0</v>
      </c>
      <c r="H21" s="6">
        <f>'Covid-19 - Weekly registrations'!AH39/'MYE1'!$D17</f>
        <v>0</v>
      </c>
      <c r="I21" s="6">
        <f>'Covid-19 - Weekly registrations'!AI39/'MYE1'!$D17</f>
        <v>0</v>
      </c>
      <c r="J21" s="6">
        <f>'Covid-19 - Weekly registrations'!AJ39/'MYE1'!$D17</f>
        <v>0</v>
      </c>
      <c r="K21" s="6">
        <f>'Covid-19 - Weekly registrations'!AK39/'MYE1'!$D17</f>
        <v>0</v>
      </c>
      <c r="L21" s="6">
        <f>'Covid-19 - Weekly registrations'!AL39/'MYE1'!$D17</f>
        <v>0</v>
      </c>
      <c r="M21" s="6">
        <f>'Covid-19 - Weekly registrations'!AM39/'MYE1'!$D17</f>
        <v>0</v>
      </c>
      <c r="N21" s="6">
        <f>'Covid-19 - Weekly registrations'!AN39/'MYE1'!$D17</f>
        <v>0</v>
      </c>
      <c r="O21" s="6">
        <f>'Covid-19 - Weekly registrations'!AO39/'MYE1'!$D17</f>
        <v>0</v>
      </c>
      <c r="P21" s="161">
        <f>'Covid-19 - Weekly registrations'!AP39/'MYE1'!$D17</f>
        <v>0</v>
      </c>
      <c r="Q21" s="6">
        <f>'Covid-19 - Weekly registrations'!AQ39/'MYE1'!$D17</f>
        <v>0</v>
      </c>
      <c r="R21" s="6">
        <f>'Covid-19 - Weekly registrations'!AR39/'MYE1'!$D17</f>
        <v>2.519455620090007E-7</v>
      </c>
      <c r="S21" s="6">
        <f>'Covid-19 - Weekly registrations'!AS39/'MYE1'!$D17</f>
        <v>0</v>
      </c>
      <c r="T21" s="6">
        <f>'Covid-19 - Weekly registrations'!AT39/'MYE1'!$D17</f>
        <v>0</v>
      </c>
      <c r="U21" s="6">
        <f>'Covid-19 - Weekly registrations'!AU39/'MYE1'!$D17</f>
        <v>2.4776011062512722E-7</v>
      </c>
      <c r="V21" s="6">
        <f>'Covid-19 - Weekly registrations'!AV39/'MYE1'!$D17</f>
        <v>5.0017525049805929E-7</v>
      </c>
      <c r="W21" s="6">
        <f>'Covid-19 - Weekly registrations'!AW39/'MYE1'!$D17</f>
        <v>2.4855219328143586E-7</v>
      </c>
      <c r="X21" s="6">
        <f>'Covid-19 - Weekly registrations'!AX39/'MYE1'!$D17</f>
        <v>5.0307620978319693E-7</v>
      </c>
    </row>
    <row r="22" spans="2:24" x14ac:dyDescent="0.25">
      <c r="B22" t="s">
        <v>4</v>
      </c>
      <c r="C22" s="6">
        <f>'Covid-19 - Weekly registrations'!AC40/'MYE1'!$D18</f>
        <v>0</v>
      </c>
      <c r="D22" s="6">
        <f>'Covid-19 - Weekly registrations'!AD40/'MYE1'!$D18</f>
        <v>0</v>
      </c>
      <c r="E22" s="6">
        <f>'Covid-19 - Weekly registrations'!AE40/'MYE1'!$D18</f>
        <v>0</v>
      </c>
      <c r="F22" s="6">
        <f>'Covid-19 - Weekly registrations'!AF40/'MYE1'!$D18</f>
        <v>0</v>
      </c>
      <c r="G22" s="6">
        <f>'Covid-19 - Weekly registrations'!AG40/'MYE1'!$D18</f>
        <v>0</v>
      </c>
      <c r="H22" s="6">
        <f>'Covid-19 - Weekly registrations'!AH40/'MYE1'!$D18</f>
        <v>0</v>
      </c>
      <c r="I22" s="6">
        <f>'Covid-19 - Weekly registrations'!AI40/'MYE1'!$D18</f>
        <v>0</v>
      </c>
      <c r="J22" s="6">
        <f>'Covid-19 - Weekly registrations'!AJ40/'MYE1'!$D18</f>
        <v>0</v>
      </c>
      <c r="K22" s="6">
        <f>'Covid-19 - Weekly registrations'!AK40/'MYE1'!$D18</f>
        <v>0</v>
      </c>
      <c r="L22" s="6">
        <f>'Covid-19 - Weekly registrations'!AL40/'MYE1'!$D18</f>
        <v>0</v>
      </c>
      <c r="M22" s="6">
        <f>'Covid-19 - Weekly registrations'!AM40/'MYE1'!$D18</f>
        <v>0</v>
      </c>
      <c r="N22" s="6">
        <f>'Covid-19 - Weekly registrations'!AN40/'MYE1'!$D18</f>
        <v>0</v>
      </c>
      <c r="O22" s="6">
        <f>'Covid-19 - Weekly registrations'!AO40/'MYE1'!$D18</f>
        <v>0</v>
      </c>
      <c r="P22" s="161">
        <f>'Covid-19 - Weekly registrations'!AP40/'MYE1'!$D18</f>
        <v>0</v>
      </c>
      <c r="Q22" s="6">
        <f>'Covid-19 - Weekly registrations'!AQ40/'MYE1'!$D18</f>
        <v>2.283293494189299E-7</v>
      </c>
      <c r="R22" s="6">
        <f>'Covid-19 - Weekly registrations'!AR40/'MYE1'!$D18</f>
        <v>0</v>
      </c>
      <c r="S22" s="6">
        <f>'Covid-19 - Weekly registrations'!AS40/'MYE1'!$D18</f>
        <v>0</v>
      </c>
      <c r="T22" s="6">
        <f>'Covid-19 - Weekly registrations'!AT40/'MYE1'!$D18</f>
        <v>2.2751385648863347E-7</v>
      </c>
      <c r="U22" s="6">
        <f>'Covid-19 - Weekly registrations'!AU40/'MYE1'!$D18</f>
        <v>6.8407177597654698E-7</v>
      </c>
      <c r="V22" s="6">
        <f>'Covid-19 - Weekly registrations'!AV40/'MYE1'!$D18</f>
        <v>2.301660337523148E-7</v>
      </c>
      <c r="W22" s="6">
        <f>'Covid-19 - Weekly registrations'!AW40/'MYE1'!$D18</f>
        <v>2.2875291190861836E-7</v>
      </c>
      <c r="X22" s="6">
        <f>'Covid-19 - Weekly registrations'!AX40/'MYE1'!$D18</f>
        <v>2.3150097044114977E-7</v>
      </c>
    </row>
    <row r="23" spans="2:24" x14ac:dyDescent="0.25">
      <c r="B23" t="s">
        <v>5</v>
      </c>
      <c r="C23" s="6">
        <f>'Covid-19 - Weekly registrations'!AC41/'MYE1'!$D19</f>
        <v>2.3349962716358124E-7</v>
      </c>
      <c r="D23" s="6">
        <f>'Covid-19 - Weekly registrations'!AD41/'MYE1'!$D19</f>
        <v>0</v>
      </c>
      <c r="E23" s="6">
        <f>'Covid-19 - Weekly registrations'!AE41/'MYE1'!$D19</f>
        <v>0</v>
      </c>
      <c r="F23" s="6">
        <f>'Covid-19 - Weekly registrations'!AF41/'MYE1'!$D19</f>
        <v>2.4184324973045933E-7</v>
      </c>
      <c r="G23" s="6">
        <f>'Covid-19 - Weekly registrations'!AG41/'MYE1'!$D19</f>
        <v>0</v>
      </c>
      <c r="H23" s="6">
        <f>'Covid-19 - Weekly registrations'!AH41/'MYE1'!$D19</f>
        <v>0</v>
      </c>
      <c r="I23" s="6">
        <f>'Covid-19 - Weekly registrations'!AI41/'MYE1'!$D19</f>
        <v>2.2476912129435825E-7</v>
      </c>
      <c r="J23" s="6">
        <f>'Covid-19 - Weekly registrations'!AJ41/'MYE1'!$D19</f>
        <v>0</v>
      </c>
      <c r="K23" s="6">
        <f>'Covid-19 - Weekly registrations'!AK41/'MYE1'!$D19</f>
        <v>0</v>
      </c>
      <c r="L23" s="6">
        <f>'Covid-19 - Weekly registrations'!AL41/'MYE1'!$D19</f>
        <v>0</v>
      </c>
      <c r="M23" s="6">
        <f>'Covid-19 - Weekly registrations'!AM41/'MYE1'!$D19</f>
        <v>2.4739282142137407E-7</v>
      </c>
      <c r="N23" s="6">
        <f>'Covid-19 - Weekly registrations'!AN41/'MYE1'!$D19</f>
        <v>4.8190499605510416E-7</v>
      </c>
      <c r="O23" s="6">
        <f>'Covid-19 - Weekly registrations'!AO41/'MYE1'!$D19</f>
        <v>0</v>
      </c>
      <c r="P23" s="161">
        <f>'Covid-19 - Weekly registrations'!AP41/'MYE1'!$D19</f>
        <v>0</v>
      </c>
      <c r="Q23" s="6">
        <f>'Covid-19 - Weekly registrations'!AQ41/'MYE1'!$D19</f>
        <v>4.5765866855986249E-7</v>
      </c>
      <c r="R23" s="6">
        <f>'Covid-19 - Weekly registrations'!AR41/'MYE1'!$D19</f>
        <v>4.647674424841286E-7</v>
      </c>
      <c r="S23" s="6">
        <f>'Covid-19 - Weekly registrations'!AS41/'MYE1'!$D19</f>
        <v>6.9999447548719328E-7</v>
      </c>
      <c r="T23" s="6">
        <f>'Covid-19 - Weekly registrations'!AT41/'MYE1'!$D19</f>
        <v>2.280120556216045E-7</v>
      </c>
      <c r="U23" s="6">
        <f>'Covid-19 - Weekly registrations'!AU41/'MYE1'!$D19</f>
        <v>0</v>
      </c>
      <c r="V23" s="6">
        <f>'Covid-19 - Weekly registrations'!AV41/'MYE1'!$D19</f>
        <v>6.9201012149462847E-7</v>
      </c>
      <c r="W23" s="6">
        <f>'Covid-19 - Weekly registrations'!AW41/'MYE1'!$D19</f>
        <v>6.8776147280046266E-7</v>
      </c>
      <c r="X23" s="6">
        <f>'Covid-19 - Weekly registrations'!AX41/'MYE1'!$D19</f>
        <v>1.39204740221139E-6</v>
      </c>
    </row>
    <row r="24" spans="2:24" x14ac:dyDescent="0.25">
      <c r="B24" t="s">
        <v>6</v>
      </c>
      <c r="C24" s="6">
        <f>'Covid-19 - Weekly registrations'!AC42/'MYE1'!$D20</f>
        <v>2.3840646806552748E-7</v>
      </c>
      <c r="D24" s="6">
        <f>'Covid-19 - Weekly registrations'!AD42/'MYE1'!$D20</f>
        <v>2.3985602636439433E-7</v>
      </c>
      <c r="E24" s="6">
        <f>'Covid-19 - Weekly registrations'!AE42/'MYE1'!$D20</f>
        <v>2.4567988573532324E-7</v>
      </c>
      <c r="F24" s="6">
        <f>'Covid-19 - Weekly registrations'!AF42/'MYE1'!$D20</f>
        <v>0</v>
      </c>
      <c r="G24" s="6">
        <f>'Covid-19 - Weekly registrations'!AG42/'MYE1'!$D20</f>
        <v>2.4197308310992894E-7</v>
      </c>
      <c r="H24" s="6">
        <f>'Covid-19 - Weekly registrations'!AH42/'MYE1'!$D20</f>
        <v>0</v>
      </c>
      <c r="I24" s="6">
        <f>'Covid-19 - Weekly registrations'!AI42/'MYE1'!$D20</f>
        <v>0</v>
      </c>
      <c r="J24" s="6">
        <f>'Covid-19 - Weekly registrations'!AJ42/'MYE1'!$D20</f>
        <v>0</v>
      </c>
      <c r="K24" s="6">
        <f>'Covid-19 - Weekly registrations'!AK42/'MYE1'!$D20</f>
        <v>4.950795725574841E-7</v>
      </c>
      <c r="L24" s="6">
        <f>'Covid-19 - Weekly registrations'!AL42/'MYE1'!$D20</f>
        <v>0</v>
      </c>
      <c r="M24" s="6">
        <f>'Covid-19 - Weekly registrations'!AM42/'MYE1'!$D20</f>
        <v>5.0518323730355524E-7</v>
      </c>
      <c r="N24" s="6">
        <f>'Covid-19 - Weekly registrations'!AN42/'MYE1'!$D20</f>
        <v>2.4601595610288091E-7</v>
      </c>
      <c r="O24" s="6">
        <f>'Covid-19 - Weekly registrations'!AO42/'MYE1'!$D20</f>
        <v>2.4095217748542141E-7</v>
      </c>
      <c r="P24" s="161">
        <f>'Covid-19 - Weekly registrations'!AP42/'MYE1'!$D20</f>
        <v>2.3532060487043595E-7</v>
      </c>
      <c r="Q24" s="6">
        <f>'Covid-19 - Weekly registrations'!AQ42/'MYE1'!$D20</f>
        <v>0</v>
      </c>
      <c r="R24" s="6">
        <f>'Covid-19 - Weekly registrations'!AR42/'MYE1'!$D20</f>
        <v>2.3726711211591012E-7</v>
      </c>
      <c r="S24" s="6">
        <f>'Covid-19 - Weekly registrations'!AS42/'MYE1'!$D20</f>
        <v>7.1470439843302599E-7</v>
      </c>
      <c r="T24" s="6">
        <f>'Covid-19 - Weekly registrations'!AT42/'MYE1'!$D20</f>
        <v>9.3121431528496679E-7</v>
      </c>
      <c r="U24" s="6">
        <f>'Covid-19 - Weekly registrations'!AU42/'MYE1'!$D20</f>
        <v>2.3332550681500895E-7</v>
      </c>
      <c r="V24" s="6">
        <f>'Covid-19 - Weekly registrations'!AV42/'MYE1'!$D20</f>
        <v>7.0655225849912059E-7</v>
      </c>
      <c r="W24" s="6">
        <f>'Covid-19 - Weekly registrations'!AW42/'MYE1'!$D20</f>
        <v>1.6385000969177022E-6</v>
      </c>
      <c r="X24" s="6">
        <f>'Covid-19 - Weekly registrations'!AX42/'MYE1'!$D20</f>
        <v>1.4213003616854265E-6</v>
      </c>
    </row>
    <row r="25" spans="2:24" x14ac:dyDescent="0.25">
      <c r="B25" t="s">
        <v>7</v>
      </c>
      <c r="C25" s="6">
        <f>'Covid-19 - Weekly registrations'!AC43/'MYE1'!$D21</f>
        <v>1.0426884432099078E-6</v>
      </c>
      <c r="D25" s="6">
        <f>'Covid-19 - Weekly registrations'!AD43/'MYE1'!$D21</f>
        <v>5.2451409719233113E-7</v>
      </c>
      <c r="E25" s="6">
        <f>'Covid-19 - Weekly registrations'!AE43/'MYE1'!$D21</f>
        <v>5.3724963853527462E-7</v>
      </c>
      <c r="F25" s="6">
        <f>'Covid-19 - Weekly registrations'!AF43/'MYE1'!$D21</f>
        <v>5.399733708902639E-7</v>
      </c>
      <c r="G25" s="6">
        <f>'Covid-19 - Weekly registrations'!AG43/'MYE1'!$D21</f>
        <v>2.6457182493182877E-7</v>
      </c>
      <c r="H25" s="6">
        <f>'Covid-19 - Weekly registrations'!AH43/'MYE1'!$D21</f>
        <v>2.349720435402609E-7</v>
      </c>
      <c r="I25" s="6">
        <f>'Covid-19 - Weekly registrations'!AI43/'MYE1'!$D21</f>
        <v>2.509256310288308E-7</v>
      </c>
      <c r="J25" s="6">
        <f>'Covid-19 - Weekly registrations'!AJ43/'MYE1'!$D21</f>
        <v>2.5662548915847842E-7</v>
      </c>
      <c r="K25" s="6">
        <f>'Covid-19 - Weekly registrations'!AK43/'MYE1'!$D21</f>
        <v>5.4131684530587611E-7</v>
      </c>
      <c r="L25" s="6">
        <f>'Covid-19 - Weekly registrations'!AL43/'MYE1'!$D21</f>
        <v>0</v>
      </c>
      <c r="M25" s="6">
        <f>'Covid-19 - Weekly registrations'!AM43/'MYE1'!$D21</f>
        <v>2.7618206393156942E-7</v>
      </c>
      <c r="N25" s="6">
        <f>'Covid-19 - Weekly registrations'!AN43/'MYE1'!$D21</f>
        <v>2.689922764629066E-7</v>
      </c>
      <c r="O25" s="6">
        <f>'Covid-19 - Weekly registrations'!AO43/'MYE1'!$D21</f>
        <v>5.26911146473713E-7</v>
      </c>
      <c r="P25" s="161">
        <f>'Covid-19 - Weekly registrations'!AP43/'MYE1'!$D21</f>
        <v>5.145960953545278E-7</v>
      </c>
      <c r="Q25" s="6">
        <f>'Covid-19 - Weekly registrations'!AQ43/'MYE1'!$D21</f>
        <v>5.1091666659053883E-7</v>
      </c>
      <c r="R25" s="6">
        <f>'Covid-19 - Weekly registrations'!AR43/'MYE1'!$D21</f>
        <v>1.2971317313895757E-6</v>
      </c>
      <c r="S25" s="6">
        <f>'Covid-19 - Weekly registrations'!AS43/'MYE1'!$D21</f>
        <v>7.8145322839204497E-7</v>
      </c>
      <c r="T25" s="6">
        <f>'Covid-19 - Weekly registrations'!AT43/'MYE1'!$D21</f>
        <v>1.5272756847441941E-6</v>
      </c>
      <c r="U25" s="6">
        <f>'Covid-19 - Weekly registrations'!AU43/'MYE1'!$D21</f>
        <v>1.2755831009754518E-6</v>
      </c>
      <c r="V25" s="6">
        <f>'Covid-19 - Weekly registrations'!AV43/'MYE1'!$D21</f>
        <v>3.0901589224433378E-6</v>
      </c>
      <c r="W25" s="6">
        <f>'Covid-19 - Weekly registrations'!AW43/'MYE1'!$D21</f>
        <v>2.0474577713755957E-6</v>
      </c>
      <c r="X25" s="6">
        <f>'Covid-19 - Weekly registrations'!AX43/'MYE1'!$D21</f>
        <v>1.8130475364180848E-6</v>
      </c>
    </row>
    <row r="26" spans="2:24" x14ac:dyDescent="0.25">
      <c r="B26" t="s">
        <v>8</v>
      </c>
      <c r="C26" s="6">
        <f>'Covid-19 - Weekly registrations'!AC44/'MYE1'!$D22</f>
        <v>1.9090435912089136E-6</v>
      </c>
      <c r="D26" s="6">
        <f>'Covid-19 - Weekly registrations'!AD44/'MYE1'!$D22</f>
        <v>2.4008136904759214E-7</v>
      </c>
      <c r="E26" s="6">
        <f>'Covid-19 - Weekly registrations'!AE44/'MYE1'!$D22</f>
        <v>1.721374899191766E-6</v>
      </c>
      <c r="F26" s="6">
        <f>'Covid-19 - Weekly registrations'!AF44/'MYE1'!$D22</f>
        <v>4.9431482138045094E-7</v>
      </c>
      <c r="G26" s="6">
        <f>'Covid-19 - Weekly registrations'!AG44/'MYE1'!$D22</f>
        <v>9.6880165899925453E-7</v>
      </c>
      <c r="H26" s="6">
        <f>'Covid-19 - Weekly registrations'!AH44/'MYE1'!$D22</f>
        <v>2.1510350323480713E-7</v>
      </c>
      <c r="I26" s="6">
        <f>'Covid-19 - Weekly registrations'!AI44/'MYE1'!$D22</f>
        <v>4.5941620520024004E-7</v>
      </c>
      <c r="J26" s="6">
        <f>'Covid-19 - Weekly registrations'!AJ44/'MYE1'!$D22</f>
        <v>4.6985199520449665E-7</v>
      </c>
      <c r="K26" s="6">
        <f>'Covid-19 - Weekly registrations'!AK44/'MYE1'!$D22</f>
        <v>4.9554469557718698E-7</v>
      </c>
      <c r="L26" s="6">
        <f>'Covid-19 - Weekly registrations'!AL44/'MYE1'!$D22</f>
        <v>0</v>
      </c>
      <c r="M26" s="6">
        <f>'Covid-19 - Weekly registrations'!AM44/'MYE1'!$D22</f>
        <v>5.0565785262978263E-7</v>
      </c>
      <c r="N26" s="6">
        <f>'Covid-19 - Weekly registrations'!AN44/'MYE1'!$D22</f>
        <v>2.4624708598732869E-7</v>
      </c>
      <c r="O26" s="6">
        <f>'Covid-19 - Weekly registrations'!AO44/'MYE1'!$D22</f>
        <v>2.4117854999321254E-7</v>
      </c>
      <c r="P26" s="161">
        <f>'Covid-19 - Weekly registrations'!AP44/'MYE1'!$D22</f>
        <v>9.4216674625588423E-7</v>
      </c>
      <c r="Q26" s="6">
        <f>'Covid-19 - Weekly registrations'!AQ44/'MYE1'!$D22</f>
        <v>1.1692876649158075E-6</v>
      </c>
      <c r="R26" s="6">
        <f>'Covid-19 - Weekly registrations'!AR44/'MYE1'!$D22</f>
        <v>7.1247006760901087E-7</v>
      </c>
      <c r="S26" s="6">
        <f>'Covid-19 - Weekly registrations'!AS44/'MYE1'!$D22</f>
        <v>2.3845861903209354E-6</v>
      </c>
      <c r="T26" s="6">
        <f>'Covid-19 - Weekly registrations'!AT44/'MYE1'!$D22</f>
        <v>2.0972006621131819E-6</v>
      </c>
      <c r="U26" s="6">
        <f>'Covid-19 - Weekly registrations'!AU44/'MYE1'!$D22</f>
        <v>4.2038048543580429E-6</v>
      </c>
      <c r="V26" s="6">
        <f>'Covid-19 - Weekly registrations'!AV44/'MYE1'!$D22</f>
        <v>3.7718189775824179E-6</v>
      </c>
      <c r="W26" s="6">
        <f>'Covid-19 - Weekly registrations'!AW44/'MYE1'!$D22</f>
        <v>4.685827010658389E-6</v>
      </c>
      <c r="X26" s="6">
        <f>'Covid-19 - Weekly registrations'!AX44/'MYE1'!$D22</f>
        <v>5.2163307577571848E-6</v>
      </c>
    </row>
    <row r="27" spans="2:24" x14ac:dyDescent="0.25">
      <c r="B27" t="s">
        <v>9</v>
      </c>
      <c r="C27" s="6">
        <f>'Covid-19 - Weekly registrations'!AC45/'MYE1'!$D23</f>
        <v>1.810511393095569E-6</v>
      </c>
      <c r="D27" s="6">
        <f>'Covid-19 - Weekly registrations'!AD45/'MYE1'!$D23</f>
        <v>1.1384497869307164E-6</v>
      </c>
      <c r="E27" s="6">
        <f>'Covid-19 - Weekly registrations'!AE45/'MYE1'!$D23</f>
        <v>1.1660920836886716E-6</v>
      </c>
      <c r="F27" s="6">
        <f>'Covid-19 - Weekly registrations'!AF45/'MYE1'!$D23</f>
        <v>2.1096070252296078E-6</v>
      </c>
      <c r="G27" s="6">
        <f>'Covid-19 - Weekly registrations'!AG45/'MYE1'!$D23</f>
        <v>4.5939926394171299E-7</v>
      </c>
      <c r="H27" s="6">
        <f>'Covid-19 - Weekly registrations'!AH45/'MYE1'!$D23</f>
        <v>6.1200385118723454E-7</v>
      </c>
      <c r="I27" s="6">
        <f>'Covid-19 - Weekly registrations'!AI45/'MYE1'!$D23</f>
        <v>0</v>
      </c>
      <c r="J27" s="6">
        <f>'Covid-19 - Weekly registrations'!AJ45/'MYE1'!$D23</f>
        <v>8.9120268840768823E-7</v>
      </c>
      <c r="K27" s="6">
        <f>'Covid-19 - Weekly registrations'!AK45/'MYE1'!$D23</f>
        <v>7.0495193608629588E-7</v>
      </c>
      <c r="L27" s="6">
        <f>'Covid-19 - Weekly registrations'!AL45/'MYE1'!$D23</f>
        <v>9.1931347731757669E-7</v>
      </c>
      <c r="M27" s="6">
        <f>'Covid-19 - Weekly registrations'!AM45/'MYE1'!$D23</f>
        <v>2.3977957009737954E-7</v>
      </c>
      <c r="N27" s="6">
        <f>'Covid-19 - Weekly registrations'!AN45/'MYE1'!$D23</f>
        <v>4.6707488163150455E-7</v>
      </c>
      <c r="O27" s="6">
        <f>'Covid-19 - Weekly registrations'!AO45/'MYE1'!$D23</f>
        <v>1.6011135637794715E-6</v>
      </c>
      <c r="P27" s="161">
        <f>'Covid-19 - Weekly registrations'!AP45/'MYE1'!$D23</f>
        <v>4.4676916654685968E-7</v>
      </c>
      <c r="Q27" s="6">
        <f>'Covid-19 - Weekly registrations'!AQ45/'MYE1'!$D23</f>
        <v>1.5525114818953949E-6</v>
      </c>
      <c r="R27" s="6">
        <f>'Covid-19 - Weekly registrations'!AR45/'MYE1'!$D23</f>
        <v>2.0270912313146686E-6</v>
      </c>
      <c r="S27" s="6">
        <f>'Covid-19 - Weekly registrations'!AS45/'MYE1'!$D23</f>
        <v>2.2615096298877299E-6</v>
      </c>
      <c r="T27" s="6">
        <f>'Covid-19 - Weekly registrations'!AT45/'MYE1'!$D23</f>
        <v>4.6408997623976147E-6</v>
      </c>
      <c r="U27" s="6">
        <f>'Covid-19 - Weekly registrations'!AU45/'MYE1'!$D23</f>
        <v>6.8662111216505006E-6</v>
      </c>
      <c r="V27" s="6">
        <f>'Covid-19 - Weekly registrations'!AV45/'MYE1'!$D23</f>
        <v>7.3778566948648595E-6</v>
      </c>
      <c r="W27" s="6">
        <f>'Covid-19 - Weekly registrations'!AW45/'MYE1'!$D23</f>
        <v>7.5547585647058445E-6</v>
      </c>
      <c r="X27" s="6">
        <f>'Covid-19 - Weekly registrations'!AX45/'MYE1'!$D23</f>
        <v>8.5449879386881241E-6</v>
      </c>
    </row>
    <row r="28" spans="2:24" x14ac:dyDescent="0.25">
      <c r="B28" t="s">
        <v>10</v>
      </c>
      <c r="C28" s="6">
        <f>'Covid-19 - Weekly registrations'!AC46/'MYE1'!$D24</f>
        <v>3.1235410643584962E-6</v>
      </c>
      <c r="D28" s="6">
        <f>'Covid-19 - Weekly registrations'!AD46/'MYE1'!$D24</f>
        <v>1.9338663442821523E-6</v>
      </c>
      <c r="E28" s="6">
        <f>'Covid-19 - Weekly registrations'!AE46/'MYE1'!$D24</f>
        <v>1.7332191355814549E-6</v>
      </c>
      <c r="F28" s="6">
        <f>'Covid-19 - Weekly registrations'!AF46/'MYE1'!$D24</f>
        <v>2.2397222041472706E-6</v>
      </c>
      <c r="G28" s="6">
        <f>'Covid-19 - Weekly registrations'!AG46/'MYE1'!$D24</f>
        <v>1.707068434546538E-6</v>
      </c>
      <c r="H28" s="6">
        <f>'Covid-19 - Weekly registrations'!AH46/'MYE1'!$D24</f>
        <v>1.0829178121286227E-6</v>
      </c>
      <c r="I28" s="6">
        <f>'Covid-19 - Weekly registrations'!AI46/'MYE1'!$D24</f>
        <v>2.3128865142135599E-7</v>
      </c>
      <c r="J28" s="6">
        <f>'Covid-19 - Weekly registrations'!AJ46/'MYE1'!$D24</f>
        <v>1.6557971437638192E-6</v>
      </c>
      <c r="K28" s="6">
        <f>'Covid-19 - Weekly registrations'!AK46/'MYE1'!$D24</f>
        <v>9.9790876387652571E-7</v>
      </c>
      <c r="L28" s="6">
        <f>'Covid-19 - Weekly registrations'!AL46/'MYE1'!$D24</f>
        <v>7.320107903138669E-7</v>
      </c>
      <c r="M28" s="6">
        <f>'Covid-19 - Weekly registrations'!AM46/'MYE1'!$D24</f>
        <v>2.5456856221339942E-7</v>
      </c>
      <c r="N28" s="6">
        <f>'Covid-19 - Weekly registrations'!AN46/'MYE1'!$D24</f>
        <v>7.4382430297108086E-7</v>
      </c>
      <c r="O28" s="6">
        <f>'Covid-19 - Weekly registrations'!AO46/'MYE1'!$D24</f>
        <v>1.6998661633523653E-6</v>
      </c>
      <c r="P28" s="161">
        <f>'Covid-19 - Weekly registrations'!AP46/'MYE1'!$D24</f>
        <v>2.3716237443190706E-6</v>
      </c>
      <c r="Q28" s="6">
        <f>'Covid-19 - Weekly registrations'!AQ46/'MYE1'!$D24</f>
        <v>2.5901329599511339E-6</v>
      </c>
      <c r="R28" s="6">
        <f>'Covid-19 - Weekly registrations'!AR46/'MYE1'!$D24</f>
        <v>2.8694893954565164E-6</v>
      </c>
      <c r="S28" s="6">
        <f>'Covid-19 - Weekly registrations'!AS46/'MYE1'!$D24</f>
        <v>6.2425838121405375E-6</v>
      </c>
      <c r="T28" s="6">
        <f>'Covid-19 - Weekly registrations'!AT46/'MYE1'!$D24</f>
        <v>7.2733951043369164E-6</v>
      </c>
      <c r="U28" s="6">
        <f>'Covid-19 - Weekly registrations'!AU46/'MYE1'!$D24</f>
        <v>1.1052128088763895E-5</v>
      </c>
      <c r="V28" s="6">
        <f>'Covid-19 - Weekly registrations'!AV46/'MYE1'!$D24</f>
        <v>1.4479004496959139E-5</v>
      </c>
      <c r="W28" s="6">
        <f>'Covid-19 - Weekly registrations'!AW46/'MYE1'!$D24</f>
        <v>1.368239924357066E-5</v>
      </c>
      <c r="X28" s="6">
        <f>'Covid-19 - Weekly registrations'!AX46/'MYE1'!$D24</f>
        <v>1.8144041986556624E-5</v>
      </c>
    </row>
    <row r="29" spans="2:24" x14ac:dyDescent="0.25">
      <c r="B29" t="s">
        <v>11</v>
      </c>
      <c r="C29" s="6">
        <f>'Covid-19 - Weekly registrations'!AC47/'MYE1'!$D25</f>
        <v>3.3923100503858378E-6</v>
      </c>
      <c r="D29" s="6">
        <f>'Covid-19 - Weekly registrations'!AD47/'MYE1'!$D25</f>
        <v>4.2661699548452702E-6</v>
      </c>
      <c r="E29" s="6">
        <f>'Covid-19 - Weekly registrations'!AE47/'MYE1'!$D25</f>
        <v>2.6218531914846481E-6</v>
      </c>
      <c r="F29" s="6">
        <f>'Covid-19 - Weekly registrations'!AF47/'MYE1'!$D25</f>
        <v>2.0495575219652044E-6</v>
      </c>
      <c r="G29" s="6">
        <f>'Covid-19 - Weekly registrations'!AG47/'MYE1'!$D25</f>
        <v>2.5822948358443168E-6</v>
      </c>
      <c r="H29" s="6">
        <f>'Covid-19 - Weekly registrations'!AH47/'MYE1'!$D25</f>
        <v>1.7837498856488912E-6</v>
      </c>
      <c r="I29" s="6">
        <f>'Covid-19 - Weekly registrations'!AI47/'MYE1'!$D25</f>
        <v>1.3606134308890404E-6</v>
      </c>
      <c r="J29" s="6">
        <f>'Covid-19 - Weekly registrations'!AJ47/'MYE1'!$D25</f>
        <v>1.3915202118885055E-6</v>
      </c>
      <c r="K29" s="6">
        <f>'Covid-19 - Weekly registrations'!AK47/'MYE1'!$D25</f>
        <v>1.4676120710941547E-6</v>
      </c>
      <c r="L29" s="6">
        <f>'Covid-19 - Weekly registrations'!AL47/'MYE1'!$D25</f>
        <v>1.4354122820640689E-6</v>
      </c>
      <c r="M29" s="6">
        <f>'Covid-19 - Weekly registrations'!AM47/'MYE1'!$D25</f>
        <v>1.4975633378511783E-6</v>
      </c>
      <c r="N29" s="6">
        <f>'Covid-19 - Weekly registrations'!AN47/'MYE1'!$D25</f>
        <v>2.0420086370782722E-6</v>
      </c>
      <c r="O29" s="6">
        <f>'Covid-19 - Weekly registrations'!AO47/'MYE1'!$D25</f>
        <v>3.1428221095691657E-6</v>
      </c>
      <c r="P29" s="161">
        <f>'Covid-19 - Weekly registrations'!AP47/'MYE1'!$D25</f>
        <v>3.0693675713669063E-6</v>
      </c>
      <c r="Q29" s="6">
        <f>'Covid-19 - Weekly registrations'!AQ47/'MYE1'!$D25</f>
        <v>4.9866892289966617E-6</v>
      </c>
      <c r="R29" s="6">
        <f>'Covid-19 - Weekly registrations'!AR47/'MYE1'!$D25</f>
        <v>6.752196075784304E-6</v>
      </c>
      <c r="S29" s="6">
        <f>'Covid-19 - Weekly registrations'!AS47/'MYE1'!$D25</f>
        <v>1.1582046814932112E-5</v>
      </c>
      <c r="T29" s="6">
        <f>'Covid-19 - Weekly registrations'!AT47/'MYE1'!$D25</f>
        <v>1.2698246201128347E-5</v>
      </c>
      <c r="U29" s="6">
        <f>'Covid-19 - Weekly registrations'!AU47/'MYE1'!$D25</f>
        <v>2.2410084593619379E-5</v>
      </c>
      <c r="V29" s="6">
        <f>'Covid-19 - Weekly registrations'!AV47/'MYE1'!$D25</f>
        <v>2.8764479391134615E-5</v>
      </c>
      <c r="W29" s="6">
        <f>'Covid-19 - Weekly registrations'!AW47/'MYE1'!$D25</f>
        <v>2.692256442222462E-5</v>
      </c>
      <c r="X29" s="6">
        <f>'Covid-19 - Weekly registrations'!AX47/'MYE1'!$D25</f>
        <v>2.893131008395432E-5</v>
      </c>
    </row>
    <row r="30" spans="2:24" x14ac:dyDescent="0.25">
      <c r="B30" t="s">
        <v>12</v>
      </c>
      <c r="C30" s="6">
        <f>'Covid-19 - Weekly registrations'!AC48/'MYE1'!$D26</f>
        <v>8.7811114159077492E-6</v>
      </c>
      <c r="D30" s="6">
        <f>'Covid-19 - Weekly registrations'!AD48/'MYE1'!$D26</f>
        <v>6.9413946669976524E-6</v>
      </c>
      <c r="E30" s="6">
        <f>'Covid-19 - Weekly registrations'!AE48/'MYE1'!$D26</f>
        <v>4.5245048651456878E-6</v>
      </c>
      <c r="F30" s="6">
        <f>'Covid-19 - Weekly registrations'!AF48/'MYE1'!$D26</f>
        <v>4.2226257044433795E-6</v>
      </c>
      <c r="G30" s="6">
        <f>'Covid-19 - Weekly registrations'!AG48/'MYE1'!$D26</f>
        <v>5.0928450525930697E-6</v>
      </c>
      <c r="H30" s="6">
        <f>'Covid-19 - Weekly registrations'!AH48/'MYE1'!$D26</f>
        <v>3.392300587231967E-6</v>
      </c>
      <c r="I30" s="6">
        <f>'Covid-19 - Weekly registrations'!AI48/'MYE1'!$D26</f>
        <v>3.01885262840075E-6</v>
      </c>
      <c r="J30" s="6">
        <f>'Covid-19 - Weekly registrations'!AJ48/'MYE1'!$D26</f>
        <v>2.1611988002141617E-6</v>
      </c>
      <c r="K30" s="6">
        <f>'Covid-19 - Weekly registrations'!AK48/'MYE1'!$D26</f>
        <v>2.605004159278548E-6</v>
      </c>
      <c r="L30" s="6">
        <f>'Covid-19 - Weekly registrations'!AL48/'MYE1'!$D26</f>
        <v>1.9108872698910838E-6</v>
      </c>
      <c r="M30" s="6">
        <f>'Covid-19 - Weekly registrations'!AM48/'MYE1'!$D26</f>
        <v>3.322709386834883E-6</v>
      </c>
      <c r="N30" s="6">
        <f>'Covid-19 - Weekly registrations'!AN48/'MYE1'!$D26</f>
        <v>1.9417260105873624E-6</v>
      </c>
      <c r="O30" s="6">
        <f>'Covid-19 - Weekly registrations'!AO48/'MYE1'!$D26</f>
        <v>4.1204782883817355E-6</v>
      </c>
      <c r="P30" s="161">
        <f>'Covid-19 - Weekly registrations'!AP48/'MYE1'!$D26</f>
        <v>6.8101403014186924E-6</v>
      </c>
      <c r="Q30" s="6">
        <f>'Covid-19 - Weekly registrations'!AQ48/'MYE1'!$D26</f>
        <v>1.044950886986411E-5</v>
      </c>
      <c r="R30" s="6">
        <f>'Covid-19 - Weekly registrations'!AR48/'MYE1'!$D26</f>
        <v>1.2172382016507754E-5</v>
      </c>
      <c r="S30" s="6">
        <f>'Covid-19 - Weekly registrations'!AS48/'MYE1'!$D26</f>
        <v>1.9429888664026294E-5</v>
      </c>
      <c r="T30" s="6">
        <f>'Covid-19 - Weekly registrations'!AT48/'MYE1'!$D26</f>
        <v>3.031784088321032E-5</v>
      </c>
      <c r="U30" s="6">
        <f>'Covid-19 - Weekly registrations'!AU48/'MYE1'!$D26</f>
        <v>3.2841230272315504E-5</v>
      </c>
      <c r="V30" s="6">
        <f>'Covid-19 - Weekly registrations'!AV48/'MYE1'!$D26</f>
        <v>4.6161798939351058E-5</v>
      </c>
      <c r="W30" s="6">
        <f>'Covid-19 - Weekly registrations'!AW48/'MYE1'!$D26</f>
        <v>5.01891058138503E-5</v>
      </c>
      <c r="X30" s="6">
        <f>'Covid-19 - Weekly registrations'!AX48/'MYE1'!$D26</f>
        <v>4.9234000478821094E-5</v>
      </c>
    </row>
    <row r="31" spans="2:24" x14ac:dyDescent="0.25">
      <c r="B31" t="s">
        <v>13</v>
      </c>
      <c r="C31" s="6">
        <f>'Covid-19 - Weekly registrations'!AC49/'MYE1'!$D27</f>
        <v>1.3893428120312748E-5</v>
      </c>
      <c r="D31" s="6">
        <f>'Covid-19 - Weekly registrations'!AD49/'MYE1'!$D27</f>
        <v>1.1754145621038853E-5</v>
      </c>
      <c r="E31" s="6">
        <f>'Covid-19 - Weekly registrations'!AE49/'MYE1'!$D27</f>
        <v>8.7856130979604801E-6</v>
      </c>
      <c r="F31" s="6">
        <f>'Covid-19 - Weekly registrations'!AF49/'MYE1'!$D27</f>
        <v>8.8301541398466572E-6</v>
      </c>
      <c r="G31" s="6">
        <f>'Covid-19 - Weekly registrations'!AG49/'MYE1'!$D27</f>
        <v>4.4867699444752238E-6</v>
      </c>
      <c r="H31" s="6">
        <f>'Covid-19 - Weekly registrations'!AH49/'MYE1'!$D27</f>
        <v>4.2694273353073746E-6</v>
      </c>
      <c r="I31" s="6">
        <f>'Covid-19 - Weekly registrations'!AI49/'MYE1'!$D27</f>
        <v>4.5593030221920019E-6</v>
      </c>
      <c r="J31" s="6">
        <f>'Covid-19 - Weekly registrations'!AJ49/'MYE1'!$D27</f>
        <v>2.7977214527534271E-6</v>
      </c>
      <c r="K31" s="6">
        <f>'Covid-19 - Weekly registrations'!AK49/'MYE1'!$D27</f>
        <v>1.6392822039523937E-6</v>
      </c>
      <c r="L31" s="6">
        <f>'Covid-19 - Weekly registrations'!AL49/'MYE1'!$D27</f>
        <v>1.6033159277356219E-6</v>
      </c>
      <c r="M31" s="6">
        <f>'Covid-19 - Weekly registrations'!AM49/'MYE1'!$D27</f>
        <v>3.3454738856171304E-6</v>
      </c>
      <c r="N31" s="6">
        <f>'Covid-19 - Weekly registrations'!AN49/'MYE1'!$D27</f>
        <v>5.2134110291091487E-6</v>
      </c>
      <c r="O31" s="6">
        <f>'Covid-19 - Weekly registrations'!AO49/'MYE1'!$D27</f>
        <v>6.3826283846048604E-6</v>
      </c>
      <c r="P31" s="161">
        <f>'Covid-19 - Weekly registrations'!AP49/'MYE1'!$D27</f>
        <v>1.2155232528776976E-5</v>
      </c>
      <c r="Q31" s="6">
        <f>'Covid-19 - Weekly registrations'!AQ49/'MYE1'!$D27</f>
        <v>1.4853318204432367E-5</v>
      </c>
      <c r="R31" s="6">
        <f>'Covid-19 - Weekly registrations'!AR49/'MYE1'!$D27</f>
        <v>2.3254551733937645E-5</v>
      </c>
      <c r="S31" s="6">
        <f>'Covid-19 - Weekly registrations'!AS49/'MYE1'!$D27</f>
        <v>3.4708559809191685E-5</v>
      </c>
      <c r="T31" s="6">
        <f>'Covid-19 - Weekly registrations'!AT49/'MYE1'!$D27</f>
        <v>4.2550772296517181E-5</v>
      </c>
      <c r="U31" s="6">
        <f>'Covid-19 - Weekly registrations'!AU49/'MYE1'!$D27</f>
        <v>5.9951859229730296E-5</v>
      </c>
      <c r="V31" s="6">
        <f>'Covid-19 - Weekly registrations'!AV49/'MYE1'!$D27</f>
        <v>8.2974258322360731E-5</v>
      </c>
      <c r="W31" s="6">
        <f>'Covid-19 - Weekly registrations'!AW49/'MYE1'!$D27</f>
        <v>8.4634958708456186E-5</v>
      </c>
      <c r="X31" s="6">
        <f>'Covid-19 - Weekly registrations'!AX49/'MYE1'!$D27</f>
        <v>9.6005198715554848E-5</v>
      </c>
    </row>
    <row r="32" spans="2:24" x14ac:dyDescent="0.25">
      <c r="B32" t="s">
        <v>14</v>
      </c>
      <c r="C32" s="6">
        <f>'Covid-19 - Weekly registrations'!AC50/'MYE1'!$D28</f>
        <v>3.2082165780521738E-5</v>
      </c>
      <c r="D32" s="6">
        <f>'Covid-19 - Weekly registrations'!AD50/'MYE1'!$D28</f>
        <v>2.3185053734494074E-5</v>
      </c>
      <c r="E32" s="6">
        <f>'Covid-19 - Weekly registrations'!AE50/'MYE1'!$D28</f>
        <v>1.7694589596399478E-5</v>
      </c>
      <c r="F32" s="6">
        <f>'Covid-19 - Weekly registrations'!AF50/'MYE1'!$D28</f>
        <v>1.3572226737489998E-5</v>
      </c>
      <c r="G32" s="6">
        <f>'Covid-19 - Weekly registrations'!AG50/'MYE1'!$D28</f>
        <v>1.3300021778503723E-5</v>
      </c>
      <c r="H32" s="6">
        <f>'Covid-19 - Weekly registrations'!AH50/'MYE1'!$D28</f>
        <v>8.9608588412962923E-6</v>
      </c>
      <c r="I32" s="6">
        <f>'Covid-19 - Weekly registrations'!AI50/'MYE1'!$D28</f>
        <v>6.9594636193847904E-6</v>
      </c>
      <c r="J32" s="6">
        <f>'Covid-19 - Weekly registrations'!AJ50/'MYE1'!$D28</f>
        <v>8.4520907692270038E-6</v>
      </c>
      <c r="K32" s="6">
        <f>'Covid-19 - Weekly registrations'!AK50/'MYE1'!$D28</f>
        <v>6.0992391187107341E-6</v>
      </c>
      <c r="L32" s="6">
        <f>'Covid-19 - Weekly registrations'!AL50/'MYE1'!$D28</f>
        <v>5.9654202324159959E-6</v>
      </c>
      <c r="M32" s="6">
        <f>'Covid-19 - Weekly registrations'!AM50/'MYE1'!$D28</f>
        <v>7.1812077535840661E-6</v>
      </c>
      <c r="N32" s="6">
        <f>'Covid-19 - Weekly registrations'!AN50/'MYE1'!$D28</f>
        <v>9.7919653124744011E-6</v>
      </c>
      <c r="O32" s="6">
        <f>'Covid-19 - Weekly registrations'!AO50/'MYE1'!$D28</f>
        <v>1.2330534868839249E-5</v>
      </c>
      <c r="P32" s="161">
        <f>'Covid-19 - Weekly registrations'!AP50/'MYE1'!$D28</f>
        <v>2.1408610927548997E-5</v>
      </c>
      <c r="Q32" s="6">
        <f>'Covid-19 - Weekly registrations'!AQ50/'MYE1'!$D28</f>
        <v>3.0997657520162356E-5</v>
      </c>
      <c r="R32" s="6">
        <f>'Covid-19 - Weekly registrations'!AR50/'MYE1'!$D28</f>
        <v>4.856781838962271E-5</v>
      </c>
      <c r="S32" s="6">
        <f>'Covid-19 - Weekly registrations'!AS50/'MYE1'!$D28</f>
        <v>7.089117074570895E-5</v>
      </c>
      <c r="T32" s="6">
        <f>'Covid-19 - Weekly registrations'!AT50/'MYE1'!$D28</f>
        <v>9.883823166804982E-5</v>
      </c>
      <c r="U32" s="6">
        <f>'Covid-19 - Weekly registrations'!AU50/'MYE1'!$D28</f>
        <v>1.2603593105841389E-4</v>
      </c>
      <c r="V32" s="6">
        <f>'Covid-19 - Weekly registrations'!AV50/'MYE1'!$D28</f>
        <v>1.5311031514523608E-4</v>
      </c>
      <c r="W32" s="6">
        <f>'Covid-19 - Weekly registrations'!AW50/'MYE1'!$D28</f>
        <v>1.8411273275851652E-4</v>
      </c>
      <c r="X32" s="6">
        <f>'Covid-19 - Weekly registrations'!AX50/'MYE1'!$D28</f>
        <v>2.0158966042418963E-4</v>
      </c>
    </row>
    <row r="33" spans="1:27" x14ac:dyDescent="0.25">
      <c r="B33" t="s">
        <v>15</v>
      </c>
      <c r="C33" s="6">
        <f>'Covid-19 - Weekly registrations'!AC51/'MYE1'!$D29</f>
        <v>6.9011591607722535E-5</v>
      </c>
      <c r="D33" s="6">
        <f>'Covid-19 - Weekly registrations'!AD51/'MYE1'!$D29</f>
        <v>3.8709427681111735E-5</v>
      </c>
      <c r="E33" s="6">
        <f>'Covid-19 - Weekly registrations'!AE51/'MYE1'!$D29</f>
        <v>3.6502546369502434E-5</v>
      </c>
      <c r="F33" s="6">
        <f>'Covid-19 - Weekly registrations'!AF51/'MYE1'!$D29</f>
        <v>2.0873982668002601E-5</v>
      </c>
      <c r="G33" s="6">
        <f>'Covid-19 - Weekly registrations'!AG51/'MYE1'!$D29</f>
        <v>2.4174485031136514E-5</v>
      </c>
      <c r="H33" s="6">
        <f>'Covid-19 - Weekly registrations'!AH51/'MYE1'!$D29</f>
        <v>1.3762750414103955E-5</v>
      </c>
      <c r="I33" s="6">
        <f>'Covid-19 - Weekly registrations'!AI51/'MYE1'!$D29</f>
        <v>1.35214072188926E-5</v>
      </c>
      <c r="J33" s="6">
        <f>'Covid-19 - Weekly registrations'!AJ51/'MYE1'!$D29</f>
        <v>2.0442204976394262E-5</v>
      </c>
      <c r="K33" s="6">
        <f>'Covid-19 - Weekly registrations'!AK51/'MYE1'!$D29</f>
        <v>1.3316493231926636E-5</v>
      </c>
      <c r="L33" s="6">
        <f>'Covid-19 - Weekly registrations'!AL51/'MYE1'!$D29</f>
        <v>9.3030899433798862E-6</v>
      </c>
      <c r="M33" s="6">
        <f>'Covid-19 - Weekly registrations'!AM51/'MYE1'!$D29</f>
        <v>8.4117790094774675E-6</v>
      </c>
      <c r="N33" s="6">
        <f>'Covid-19 - Weekly registrations'!AN51/'MYE1'!$D29</f>
        <v>1.3234518230943924E-5</v>
      </c>
      <c r="O33" s="6">
        <f>'Covid-19 - Weekly registrations'!AO51/'MYE1'!$D29</f>
        <v>2.4689734114976257E-5</v>
      </c>
      <c r="P33" s="161">
        <f>'Covid-19 - Weekly registrations'!AP51/'MYE1'!$D29</f>
        <v>3.7374656669728039E-5</v>
      </c>
      <c r="Q33" s="6">
        <f>'Covid-19 - Weekly registrations'!AQ51/'MYE1'!$D29</f>
        <v>5.5661134547205477E-5</v>
      </c>
      <c r="R33" s="6">
        <f>'Covid-19 - Weekly registrations'!AR51/'MYE1'!$D29</f>
        <v>8.4484669771111347E-5</v>
      </c>
      <c r="S33" s="6">
        <f>'Covid-19 - Weekly registrations'!AS51/'MYE1'!$D29</f>
        <v>1.1412278803184373E-4</v>
      </c>
      <c r="T33" s="6">
        <f>'Covid-19 - Weekly registrations'!AT51/'MYE1'!$D29</f>
        <v>1.5445962734419763E-4</v>
      </c>
      <c r="U33" s="6">
        <f>'Covid-19 - Weekly registrations'!AU51/'MYE1'!$D29</f>
        <v>2.516343237429549E-4</v>
      </c>
      <c r="V33" s="6">
        <f>'Covid-19 - Weekly registrations'!AV51/'MYE1'!$D29</f>
        <v>2.8537093704069586E-4</v>
      </c>
      <c r="W33" s="6">
        <f>'Covid-19 - Weekly registrations'!AW51/'MYE1'!$D29</f>
        <v>3.2319360801258559E-4</v>
      </c>
      <c r="X33" s="6">
        <f>'Covid-19 - Weekly registrations'!AX51/'MYE1'!$D29</f>
        <v>3.4528081561043087E-4</v>
      </c>
    </row>
    <row r="34" spans="1:27" x14ac:dyDescent="0.25">
      <c r="B34" t="s">
        <v>16</v>
      </c>
      <c r="C34" s="6">
        <f>'Covid-19 - Weekly registrations'!AC52/'MYE1'!$D30</f>
        <v>1.1406770802094133E-4</v>
      </c>
      <c r="D34" s="6">
        <f>'Covid-19 - Weekly registrations'!AD52/'MYE1'!$D30</f>
        <v>6.5434052986178417E-5</v>
      </c>
      <c r="E34" s="6">
        <f>'Covid-19 - Weekly registrations'!AE52/'MYE1'!$D30</f>
        <v>5.5680508322086614E-5</v>
      </c>
      <c r="F34" s="6">
        <f>'Covid-19 - Weekly registrations'!AF52/'MYE1'!$D30</f>
        <v>4.9744707305950419E-5</v>
      </c>
      <c r="G34" s="6">
        <f>'Covid-19 - Weekly registrations'!AG52/'MYE1'!$D30</f>
        <v>3.3513580419784706E-5</v>
      </c>
      <c r="H34" s="6">
        <f>'Covid-19 - Weekly registrations'!AH52/'MYE1'!$D30</f>
        <v>2.4352483254285472E-5</v>
      </c>
      <c r="I34" s="6">
        <f>'Covid-19 - Weekly registrations'!AI52/'MYE1'!$D30</f>
        <v>2.7932275581849719E-5</v>
      </c>
      <c r="J34" s="6">
        <f>'Covid-19 - Weekly registrations'!AJ52/'MYE1'!$D30</f>
        <v>3.4477131857876785E-5</v>
      </c>
      <c r="K34" s="6">
        <f>'Covid-19 - Weekly registrations'!AK52/'MYE1'!$D30</f>
        <v>1.7661751223148567E-5</v>
      </c>
      <c r="L34" s="6">
        <f>'Covid-19 - Weekly registrations'!AL52/'MYE1'!$D30</f>
        <v>1.1177454475628536E-5</v>
      </c>
      <c r="M34" s="6">
        <f>'Covid-19 - Weekly registrations'!AM52/'MYE1'!$D30</f>
        <v>2.4382969875895384E-5</v>
      </c>
      <c r="N34" s="6">
        <f>'Covid-19 - Weekly registrations'!AN52/'MYE1'!$D30</f>
        <v>3.3040992467578371E-5</v>
      </c>
      <c r="O34" s="6">
        <f>'Covid-19 - Weekly registrations'!AO52/'MYE1'!$D30</f>
        <v>3.8428575157704611E-5</v>
      </c>
      <c r="P34" s="161">
        <f>'Covid-19 - Weekly registrations'!AP52/'MYE1'!$D30</f>
        <v>5.6295624580735732E-5</v>
      </c>
      <c r="Q34" s="6">
        <f>'Covid-19 - Weekly registrations'!AQ52/'MYE1'!$D30</f>
        <v>7.8446461151023605E-5</v>
      </c>
      <c r="R34" s="6">
        <f>'Covid-19 - Weekly registrations'!AR52/'MYE1'!$D30</f>
        <v>1.2049325727660352E-4</v>
      </c>
      <c r="S34" s="6">
        <f>'Covid-19 - Weekly registrations'!AS52/'MYE1'!$D30</f>
        <v>1.8797620587715136E-4</v>
      </c>
      <c r="T34" s="6">
        <f>'Covid-19 - Weekly registrations'!AT52/'MYE1'!$D30</f>
        <v>2.7455907458277053E-4</v>
      </c>
      <c r="U34" s="6">
        <f>'Covid-19 - Weekly registrations'!AU52/'MYE1'!$D30</f>
        <v>3.5057833542514647E-4</v>
      </c>
      <c r="V34" s="6">
        <f>'Covid-19 - Weekly registrations'!AV52/'MYE1'!$D30</f>
        <v>5.1993446736799749E-4</v>
      </c>
      <c r="W34" s="6">
        <f>'Covid-19 - Weekly registrations'!AW52/'MYE1'!$D30</f>
        <v>5.1477749063767828E-4</v>
      </c>
      <c r="X34" s="6">
        <f>'Covid-19 - Weekly registrations'!AX52/'MYE1'!$D30</f>
        <v>6.352948056992519E-4</v>
      </c>
    </row>
    <row r="35" spans="1:27" x14ac:dyDescent="0.25">
      <c r="B35" t="s">
        <v>17</v>
      </c>
      <c r="C35" s="6">
        <f>'Covid-19 - Weekly registrations'!AC53/'MYE1'!$D31</f>
        <v>1.9612334407283788E-4</v>
      </c>
      <c r="D35" s="6">
        <f>'Covid-19 - Weekly registrations'!AD53/'MYE1'!$D31</f>
        <v>1.6300001914302549E-4</v>
      </c>
      <c r="E35" s="6">
        <f>'Covid-19 - Weekly registrations'!AE53/'MYE1'!$D31</f>
        <v>1.2829386150816266E-4</v>
      </c>
      <c r="F35" s="6">
        <f>'Covid-19 - Weekly registrations'!AF53/'MYE1'!$D31</f>
        <v>6.5355320982944028E-5</v>
      </c>
      <c r="G35" s="6">
        <f>'Covid-19 - Weekly registrations'!AG53/'MYE1'!$D31</f>
        <v>6.4044552837687764E-5</v>
      </c>
      <c r="H35" s="6">
        <f>'Covid-19 - Weekly registrations'!AH53/'MYE1'!$D31</f>
        <v>5.2267531745559727E-5</v>
      </c>
      <c r="I35" s="6">
        <f>'Covid-19 - Weekly registrations'!AI53/'MYE1'!$D31</f>
        <v>5.9099581626181724E-5</v>
      </c>
      <c r="J35" s="6">
        <f>'Covid-19 - Weekly registrations'!AJ53/'MYE1'!$D31</f>
        <v>2.5184186681288241E-5</v>
      </c>
      <c r="K35" s="6">
        <f>'Covid-19 - Weekly registrations'!AK53/'MYE1'!$D31</f>
        <v>3.3644341160556347E-5</v>
      </c>
      <c r="L35" s="6">
        <f>'Covid-19 - Weekly registrations'!AL53/'MYE1'!$D31</f>
        <v>2.7710463662992827E-5</v>
      </c>
      <c r="M35" s="6">
        <f>'Covid-19 - Weekly registrations'!AM53/'MYE1'!$D31</f>
        <v>2.7103389764143135E-5</v>
      </c>
      <c r="N35" s="6">
        <f>'Covid-19 - Weekly registrations'!AN53/'MYE1'!$D31</f>
        <v>4.5756209419026032E-5</v>
      </c>
      <c r="O35" s="6">
        <f>'Covid-19 - Weekly registrations'!AO53/'MYE1'!$D31</f>
        <v>8.2734283150187648E-5</v>
      </c>
      <c r="P35" s="161">
        <f>'Covid-19 - Weekly registrations'!AP53/'MYE1'!$D31</f>
        <v>1.0605079317752862E-4</v>
      </c>
      <c r="Q35" s="6">
        <f>'Covid-19 - Weekly registrations'!AQ53/'MYE1'!$D31</f>
        <v>1.119777553919517E-4</v>
      </c>
      <c r="R35" s="6">
        <f>'Covid-19 - Weekly registrations'!AR53/'MYE1'!$D31</f>
        <v>2.2403965285740156E-4</v>
      </c>
      <c r="S35" s="6">
        <f>'Covid-19 - Weekly registrations'!AS53/'MYE1'!$D31</f>
        <v>3.0334624125590189E-4</v>
      </c>
      <c r="T35" s="6">
        <f>'Covid-19 - Weekly registrations'!AT53/'MYE1'!$D31</f>
        <v>4.3132321327213021E-4</v>
      </c>
      <c r="U35" s="6">
        <f>'Covid-19 - Weekly registrations'!AU53/'MYE1'!$D31</f>
        <v>6.4259355132153715E-4</v>
      </c>
      <c r="V35" s="6">
        <f>'Covid-19 - Weekly registrations'!AV53/'MYE1'!$D31</f>
        <v>8.0025806457425196E-4</v>
      </c>
      <c r="W35" s="6">
        <f>'Covid-19 - Weekly registrations'!AW53/'MYE1'!$D31</f>
        <v>9.276232209573462E-4</v>
      </c>
      <c r="X35" s="6">
        <f>'Covid-19 - Weekly registrations'!AX53/'MYE1'!$D31</f>
        <v>1.1116085310383255E-3</v>
      </c>
    </row>
    <row r="37" spans="1:27" x14ac:dyDescent="0.25">
      <c r="A37" t="s">
        <v>147</v>
      </c>
      <c r="Y37" t="s">
        <v>148</v>
      </c>
      <c r="Z37" t="s">
        <v>149</v>
      </c>
      <c r="AA37" t="s">
        <v>150</v>
      </c>
    </row>
    <row r="38" spans="1:27" x14ac:dyDescent="0.25">
      <c r="B38" s="9" t="s">
        <v>50</v>
      </c>
      <c r="C38" s="6"/>
      <c r="D38" s="6"/>
      <c r="E38" s="6">
        <f t="shared" ref="E38:W38" si="0">E16/C$2</f>
        <v>0</v>
      </c>
      <c r="F38" s="6">
        <f t="shared" si="0"/>
        <v>0</v>
      </c>
      <c r="G38" s="6">
        <f t="shared" si="0"/>
        <v>0</v>
      </c>
      <c r="H38" s="6">
        <f t="shared" si="0"/>
        <v>0</v>
      </c>
      <c r="I38" s="6">
        <f t="shared" si="0"/>
        <v>0</v>
      </c>
      <c r="J38" s="6">
        <f t="shared" si="0"/>
        <v>0</v>
      </c>
      <c r="K38" s="6">
        <f t="shared" si="0"/>
        <v>0</v>
      </c>
      <c r="L38" s="6">
        <f t="shared" si="0"/>
        <v>0</v>
      </c>
      <c r="M38" s="6">
        <f t="shared" si="0"/>
        <v>0</v>
      </c>
      <c r="N38" s="6">
        <f t="shared" si="0"/>
        <v>0</v>
      </c>
      <c r="O38" s="6">
        <f t="shared" si="0"/>
        <v>0</v>
      </c>
      <c r="P38" s="161">
        <f t="shared" si="0"/>
        <v>0</v>
      </c>
      <c r="Q38" s="6">
        <f t="shared" si="0"/>
        <v>0</v>
      </c>
      <c r="R38" s="6">
        <f t="shared" si="0"/>
        <v>0</v>
      </c>
      <c r="S38" s="6">
        <f t="shared" si="0"/>
        <v>0</v>
      </c>
      <c r="T38" s="6">
        <f t="shared" si="0"/>
        <v>0</v>
      </c>
      <c r="U38" s="6">
        <f t="shared" si="0"/>
        <v>0</v>
      </c>
      <c r="V38" s="6">
        <f t="shared" si="0"/>
        <v>0</v>
      </c>
      <c r="W38" s="6">
        <f t="shared" si="0"/>
        <v>0</v>
      </c>
      <c r="X38" s="6">
        <f>X16/V$2</f>
        <v>0</v>
      </c>
      <c r="Y38" s="155">
        <f>MIN($P38:$X38)</f>
        <v>0</v>
      </c>
      <c r="Z38" s="155">
        <f>AVERAGE($P38:$X38)</f>
        <v>0</v>
      </c>
      <c r="AA38" s="155">
        <f>MAX($P38:$X38)</f>
        <v>0</v>
      </c>
    </row>
    <row r="39" spans="1:27" x14ac:dyDescent="0.25">
      <c r="B39" s="9" t="s">
        <v>51</v>
      </c>
      <c r="C39" s="6"/>
      <c r="D39" s="6"/>
      <c r="E39" s="6">
        <f t="shared" ref="E39:W39" si="1">E17/C$2</f>
        <v>0</v>
      </c>
      <c r="F39" s="6">
        <f t="shared" si="1"/>
        <v>0</v>
      </c>
      <c r="G39" s="6">
        <f t="shared" si="1"/>
        <v>0</v>
      </c>
      <c r="H39" s="6">
        <f t="shared" si="1"/>
        <v>0</v>
      </c>
      <c r="I39" s="6">
        <f t="shared" si="1"/>
        <v>0</v>
      </c>
      <c r="J39" s="6">
        <f t="shared" si="1"/>
        <v>0</v>
      </c>
      <c r="K39" s="6">
        <f t="shared" si="1"/>
        <v>0</v>
      </c>
      <c r="L39" s="6">
        <f t="shared" si="1"/>
        <v>0</v>
      </c>
      <c r="M39" s="6">
        <f t="shared" si="1"/>
        <v>0</v>
      </c>
      <c r="N39" s="6">
        <f t="shared" si="1"/>
        <v>0</v>
      </c>
      <c r="O39" s="6">
        <f t="shared" si="1"/>
        <v>0</v>
      </c>
      <c r="P39" s="161">
        <f t="shared" si="1"/>
        <v>0</v>
      </c>
      <c r="Q39" s="6">
        <f t="shared" si="1"/>
        <v>0</v>
      </c>
      <c r="R39" s="6">
        <f t="shared" si="1"/>
        <v>0</v>
      </c>
      <c r="S39" s="6">
        <f t="shared" si="1"/>
        <v>0</v>
      </c>
      <c r="T39" s="6">
        <f t="shared" si="1"/>
        <v>0</v>
      </c>
      <c r="U39" s="6">
        <f t="shared" si="1"/>
        <v>0</v>
      </c>
      <c r="V39" s="6">
        <f t="shared" si="1"/>
        <v>0</v>
      </c>
      <c r="W39" s="6">
        <f t="shared" si="1"/>
        <v>0</v>
      </c>
      <c r="X39" s="6">
        <f>X17/V$2</f>
        <v>0</v>
      </c>
      <c r="Y39" s="155">
        <f t="shared" ref="Y39:Y57" si="2">MIN($P39:$X39)</f>
        <v>0</v>
      </c>
      <c r="Z39" s="155">
        <f t="shared" ref="Z39:Z57" si="3">AVERAGE($P39:$X39)</f>
        <v>0</v>
      </c>
      <c r="AA39" s="155">
        <f t="shared" ref="AA39:AA57" si="4">MAX($P39:$X39)</f>
        <v>0</v>
      </c>
    </row>
    <row r="40" spans="1:27" x14ac:dyDescent="0.25">
      <c r="B40" s="9" t="s">
        <v>0</v>
      </c>
      <c r="C40" s="6"/>
      <c r="D40" s="6"/>
      <c r="E40" s="6">
        <f t="shared" ref="E40:W40" si="5">E18/C$3</f>
        <v>0</v>
      </c>
      <c r="F40" s="6">
        <f t="shared" si="5"/>
        <v>0</v>
      </c>
      <c r="G40" s="6">
        <f t="shared" si="5"/>
        <v>6.9414869977257078E-3</v>
      </c>
      <c r="H40" s="6">
        <f t="shared" si="5"/>
        <v>0</v>
      </c>
      <c r="I40" s="6">
        <f t="shared" si="5"/>
        <v>0</v>
      </c>
      <c r="J40" s="6">
        <f t="shared" si="5"/>
        <v>0</v>
      </c>
      <c r="K40" s="6">
        <f t="shared" si="5"/>
        <v>0</v>
      </c>
      <c r="L40" s="6">
        <f t="shared" si="5"/>
        <v>0</v>
      </c>
      <c r="M40" s="6">
        <f t="shared" si="5"/>
        <v>0</v>
      </c>
      <c r="N40" s="6">
        <f t="shared" si="5"/>
        <v>0</v>
      </c>
      <c r="O40" s="6">
        <f t="shared" si="5"/>
        <v>0</v>
      </c>
      <c r="P40" s="161">
        <f t="shared" si="5"/>
        <v>0</v>
      </c>
      <c r="Q40" s="6">
        <f t="shared" si="5"/>
        <v>0</v>
      </c>
      <c r="R40" s="6">
        <f t="shared" si="5"/>
        <v>0</v>
      </c>
      <c r="S40" s="6">
        <f t="shared" si="5"/>
        <v>0</v>
      </c>
      <c r="T40" s="6">
        <f t="shared" si="5"/>
        <v>0</v>
      </c>
      <c r="U40" s="6">
        <f t="shared" si="5"/>
        <v>0</v>
      </c>
      <c r="V40" s="6">
        <f t="shared" si="5"/>
        <v>0</v>
      </c>
      <c r="W40" s="6">
        <f t="shared" si="5"/>
        <v>0</v>
      </c>
      <c r="X40" s="6">
        <f>X18/V$3</f>
        <v>0</v>
      </c>
      <c r="Y40" s="155">
        <f t="shared" si="2"/>
        <v>0</v>
      </c>
      <c r="Z40" s="155">
        <f t="shared" si="3"/>
        <v>0</v>
      </c>
      <c r="AA40" s="155">
        <f t="shared" si="4"/>
        <v>0</v>
      </c>
    </row>
    <row r="41" spans="1:27" x14ac:dyDescent="0.25">
      <c r="B41" s="9" t="s">
        <v>1</v>
      </c>
      <c r="C41" s="6"/>
      <c r="D41" s="6"/>
      <c r="E41" s="6">
        <f t="shared" ref="E41:W41" si="6">E19/C$4</f>
        <v>0</v>
      </c>
      <c r="F41" s="6">
        <f t="shared" si="6"/>
        <v>0</v>
      </c>
      <c r="G41" s="6">
        <f t="shared" si="6"/>
        <v>0</v>
      </c>
      <c r="H41" s="6">
        <f t="shared" si="6"/>
        <v>0</v>
      </c>
      <c r="I41" s="6">
        <f t="shared" si="6"/>
        <v>0</v>
      </c>
      <c r="J41" s="6">
        <f t="shared" si="6"/>
        <v>0</v>
      </c>
      <c r="K41" s="6">
        <f t="shared" si="6"/>
        <v>0</v>
      </c>
      <c r="L41" s="6">
        <f t="shared" si="6"/>
        <v>0</v>
      </c>
      <c r="M41" s="6">
        <f t="shared" si="6"/>
        <v>0</v>
      </c>
      <c r="N41" s="6">
        <f t="shared" si="6"/>
        <v>0</v>
      </c>
      <c r="O41" s="6">
        <f t="shared" si="6"/>
        <v>0</v>
      </c>
      <c r="P41" s="161">
        <f t="shared" si="6"/>
        <v>0</v>
      </c>
      <c r="Q41" s="6">
        <f t="shared" si="6"/>
        <v>0</v>
      </c>
      <c r="R41" s="6">
        <f t="shared" si="6"/>
        <v>0</v>
      </c>
      <c r="S41" s="6">
        <f t="shared" si="6"/>
        <v>0</v>
      </c>
      <c r="T41" s="6">
        <f t="shared" si="6"/>
        <v>0</v>
      </c>
      <c r="U41" s="6">
        <f t="shared" si="6"/>
        <v>0</v>
      </c>
      <c r="V41" s="6">
        <f t="shared" si="6"/>
        <v>0</v>
      </c>
      <c r="W41" s="6">
        <f t="shared" si="6"/>
        <v>0</v>
      </c>
      <c r="X41" s="6">
        <f>X19/V$4</f>
        <v>9.8003726812868316E-5</v>
      </c>
      <c r="Y41" s="155">
        <f>MIN($P41:$X41)</f>
        <v>0</v>
      </c>
      <c r="Z41" s="155">
        <f t="shared" si="3"/>
        <v>1.088930297920759E-5</v>
      </c>
      <c r="AA41" s="155">
        <f t="shared" si="4"/>
        <v>9.8003726812868316E-5</v>
      </c>
    </row>
    <row r="42" spans="1:27" x14ac:dyDescent="0.25">
      <c r="B42" s="9" t="s">
        <v>2</v>
      </c>
      <c r="C42" s="6"/>
      <c r="D42" s="6"/>
      <c r="E42" s="6">
        <f t="shared" ref="E42:W42" si="7">E20/C$4</f>
        <v>0</v>
      </c>
      <c r="F42" s="6">
        <f t="shared" si="7"/>
        <v>0</v>
      </c>
      <c r="G42" s="6">
        <f t="shared" si="7"/>
        <v>0</v>
      </c>
      <c r="H42" s="6">
        <f t="shared" si="7"/>
        <v>0</v>
      </c>
      <c r="I42" s="6">
        <f t="shared" si="7"/>
        <v>0</v>
      </c>
      <c r="J42" s="6">
        <f t="shared" si="7"/>
        <v>0</v>
      </c>
      <c r="K42" s="6">
        <f t="shared" si="7"/>
        <v>0</v>
      </c>
      <c r="L42" s="6">
        <f t="shared" si="7"/>
        <v>0</v>
      </c>
      <c r="M42" s="6">
        <f t="shared" si="7"/>
        <v>0</v>
      </c>
      <c r="N42" s="6">
        <f t="shared" si="7"/>
        <v>0</v>
      </c>
      <c r="O42" s="6">
        <f t="shared" si="7"/>
        <v>0</v>
      </c>
      <c r="P42" s="161">
        <f t="shared" si="7"/>
        <v>0</v>
      </c>
      <c r="Q42" s="6">
        <f t="shared" si="7"/>
        <v>0</v>
      </c>
      <c r="R42" s="6">
        <f t="shared" si="7"/>
        <v>0</v>
      </c>
      <c r="S42" s="6">
        <f t="shared" si="7"/>
        <v>0</v>
      </c>
      <c r="T42" s="6">
        <f t="shared" si="7"/>
        <v>0</v>
      </c>
      <c r="U42" s="6">
        <f t="shared" si="7"/>
        <v>0</v>
      </c>
      <c r="V42" s="6">
        <f t="shared" si="7"/>
        <v>0</v>
      </c>
      <c r="W42" s="6">
        <f t="shared" si="7"/>
        <v>0</v>
      </c>
      <c r="X42" s="6">
        <f>X20/V$4</f>
        <v>1.0618775335160264E-4</v>
      </c>
      <c r="Y42" s="155">
        <f t="shared" si="2"/>
        <v>0</v>
      </c>
      <c r="Z42" s="155">
        <f t="shared" si="3"/>
        <v>1.1798639261289182E-5</v>
      </c>
      <c r="AA42" s="155">
        <f t="shared" si="4"/>
        <v>1.0618775335160264E-4</v>
      </c>
    </row>
    <row r="43" spans="1:27" x14ac:dyDescent="0.25">
      <c r="B43" s="9" t="s">
        <v>3</v>
      </c>
      <c r="C43" s="6"/>
      <c r="D43" s="6"/>
      <c r="E43" s="6">
        <f t="shared" ref="E43:W43" si="8">E21/C$5</f>
        <v>0</v>
      </c>
      <c r="F43" s="6">
        <f t="shared" si="8"/>
        <v>0</v>
      </c>
      <c r="G43" s="6">
        <f t="shared" si="8"/>
        <v>0</v>
      </c>
      <c r="H43" s="6">
        <f t="shared" si="8"/>
        <v>0</v>
      </c>
      <c r="I43" s="6">
        <f t="shared" si="8"/>
        <v>0</v>
      </c>
      <c r="J43" s="6">
        <f t="shared" si="8"/>
        <v>0</v>
      </c>
      <c r="K43" s="6">
        <f t="shared" si="8"/>
        <v>0</v>
      </c>
      <c r="L43" s="6">
        <f t="shared" si="8"/>
        <v>0</v>
      </c>
      <c r="M43" s="6">
        <f t="shared" si="8"/>
        <v>0</v>
      </c>
      <c r="N43" s="6">
        <f t="shared" si="8"/>
        <v>0</v>
      </c>
      <c r="O43" s="6">
        <f t="shared" si="8"/>
        <v>0</v>
      </c>
      <c r="P43" s="161">
        <f t="shared" si="8"/>
        <v>0</v>
      </c>
      <c r="Q43" s="6">
        <f t="shared" si="8"/>
        <v>0</v>
      </c>
      <c r="R43" s="6">
        <f t="shared" si="8"/>
        <v>1.081775706350368E-4</v>
      </c>
      <c r="S43" s="6">
        <f t="shared" si="8"/>
        <v>0</v>
      </c>
      <c r="T43" s="6">
        <f t="shared" si="8"/>
        <v>0</v>
      </c>
      <c r="U43" s="6">
        <f t="shared" si="8"/>
        <v>6.9309343616283102E-5</v>
      </c>
      <c r="V43" s="6">
        <f t="shared" si="8"/>
        <v>1.4391875769639734E-4</v>
      </c>
      <c r="W43" s="6">
        <f t="shared" si="8"/>
        <v>6.3700298132047427E-5</v>
      </c>
      <c r="X43" s="6">
        <f>X21/V$5</f>
        <v>1.3408929308150673E-4</v>
      </c>
      <c r="Y43" s="169">
        <v>1.5E-5</v>
      </c>
      <c r="Z43" s="155">
        <f t="shared" si="3"/>
        <v>5.7688362573474608E-5</v>
      </c>
      <c r="AA43" s="155">
        <f t="shared" si="4"/>
        <v>1.4391875769639734E-4</v>
      </c>
    </row>
    <row r="44" spans="1:27" x14ac:dyDescent="0.25">
      <c r="B44" s="9" t="s">
        <v>4</v>
      </c>
      <c r="C44" s="6"/>
      <c r="D44" s="6"/>
      <c r="E44" s="6">
        <f t="shared" ref="E44:W44" si="9">E22/C$5</f>
        <v>0</v>
      </c>
      <c r="F44" s="6">
        <f t="shared" si="9"/>
        <v>0</v>
      </c>
      <c r="G44" s="6">
        <f t="shared" si="9"/>
        <v>0</v>
      </c>
      <c r="H44" s="6">
        <f t="shared" si="9"/>
        <v>0</v>
      </c>
      <c r="I44" s="6">
        <f t="shared" si="9"/>
        <v>0</v>
      </c>
      <c r="J44" s="6">
        <f t="shared" si="9"/>
        <v>0</v>
      </c>
      <c r="K44" s="6">
        <f t="shared" si="9"/>
        <v>0</v>
      </c>
      <c r="L44" s="6">
        <f t="shared" si="9"/>
        <v>0</v>
      </c>
      <c r="M44" s="6">
        <f t="shared" si="9"/>
        <v>0</v>
      </c>
      <c r="N44" s="6">
        <f t="shared" si="9"/>
        <v>0</v>
      </c>
      <c r="O44" s="6">
        <f t="shared" si="9"/>
        <v>0</v>
      </c>
      <c r="P44" s="161">
        <f t="shared" si="9"/>
        <v>0</v>
      </c>
      <c r="Q44" s="6">
        <f t="shared" si="9"/>
        <v>1.7698577584600411E-4</v>
      </c>
      <c r="R44" s="6">
        <f t="shared" si="9"/>
        <v>0</v>
      </c>
      <c r="S44" s="6">
        <f t="shared" si="9"/>
        <v>0</v>
      </c>
      <c r="T44" s="6">
        <f t="shared" si="9"/>
        <v>7.4118405163094058E-5</v>
      </c>
      <c r="U44" s="6">
        <f t="shared" si="9"/>
        <v>1.9136480711012027E-4</v>
      </c>
      <c r="V44" s="6">
        <f t="shared" si="9"/>
        <v>6.6227206581203547E-5</v>
      </c>
      <c r="W44" s="6">
        <f t="shared" si="9"/>
        <v>5.8626031397170194E-5</v>
      </c>
      <c r="X44" s="6">
        <f>X22/V$5</f>
        <v>6.1703974210019122E-5</v>
      </c>
      <c r="Y44" s="169">
        <v>2.0000000000000002E-5</v>
      </c>
      <c r="Z44" s="155">
        <f t="shared" si="3"/>
        <v>6.9891800034179027E-5</v>
      </c>
      <c r="AA44" s="155">
        <f t="shared" si="4"/>
        <v>1.9136480711012027E-4</v>
      </c>
    </row>
    <row r="45" spans="1:27" x14ac:dyDescent="0.25">
      <c r="B45" s="9" t="s">
        <v>5</v>
      </c>
      <c r="C45" s="6"/>
      <c r="D45" s="6"/>
      <c r="E45" s="6">
        <f t="shared" ref="E45:W45" si="10">E23/C$6</f>
        <v>0</v>
      </c>
      <c r="F45" s="6">
        <f t="shared" si="10"/>
        <v>2.5113525413339491E-3</v>
      </c>
      <c r="G45" s="6">
        <f t="shared" si="10"/>
        <v>0</v>
      </c>
      <c r="H45" s="6">
        <f t="shared" si="10"/>
        <v>0</v>
      </c>
      <c r="I45" s="6">
        <f t="shared" si="10"/>
        <v>1.705380282961747E-3</v>
      </c>
      <c r="J45" s="6">
        <f t="shared" si="10"/>
        <v>0</v>
      </c>
      <c r="K45" s="6">
        <f t="shared" si="10"/>
        <v>0</v>
      </c>
      <c r="L45" s="6">
        <f t="shared" si="10"/>
        <v>0</v>
      </c>
      <c r="M45" s="6">
        <f t="shared" si="10"/>
        <v>1.2673812572816295E-3</v>
      </c>
      <c r="N45" s="6">
        <f t="shared" si="10"/>
        <v>1.3109493907919048E-3</v>
      </c>
      <c r="O45" s="6">
        <f t="shared" si="10"/>
        <v>0</v>
      </c>
      <c r="P45" s="161">
        <f t="shared" si="10"/>
        <v>0</v>
      </c>
      <c r="Q45" s="6">
        <f t="shared" si="10"/>
        <v>5.357118910919612E-4</v>
      </c>
      <c r="R45" s="6">
        <f t="shared" si="10"/>
        <v>3.7098295217443213E-4</v>
      </c>
      <c r="S45" s="6">
        <f t="shared" si="10"/>
        <v>4.0844583702135214E-4</v>
      </c>
      <c r="T45" s="6">
        <f t="shared" si="10"/>
        <v>1.065676087220062E-4</v>
      </c>
      <c r="U45" s="6">
        <f t="shared" si="10"/>
        <v>0</v>
      </c>
      <c r="V45" s="6">
        <f t="shared" si="10"/>
        <v>2.2975103635279831E-4</v>
      </c>
      <c r="W45" s="6">
        <f t="shared" si="10"/>
        <v>2.0306518432798803E-4</v>
      </c>
      <c r="X45" s="6">
        <f>X23/V$6</f>
        <v>4.1525143996998774E-4</v>
      </c>
      <c r="Y45" s="169">
        <v>6.0000000000000002E-5</v>
      </c>
      <c r="Z45" s="155">
        <f t="shared" si="3"/>
        <v>2.5219732774005841E-4</v>
      </c>
      <c r="AA45" s="155">
        <f t="shared" si="4"/>
        <v>5.357118910919612E-4</v>
      </c>
    </row>
    <row r="46" spans="1:27" x14ac:dyDescent="0.25">
      <c r="B46" s="9" t="s">
        <v>6</v>
      </c>
      <c r="C46" s="6"/>
      <c r="D46" s="6"/>
      <c r="E46" s="6">
        <f t="shared" ref="E46:W46" si="11">E24/C$6</f>
        <v>2.5459055516613809E-3</v>
      </c>
      <c r="F46" s="6">
        <f t="shared" si="11"/>
        <v>0</v>
      </c>
      <c r="G46" s="6">
        <f t="shared" si="11"/>
        <v>2.2849205203959297E-3</v>
      </c>
      <c r="H46" s="6">
        <f t="shared" si="11"/>
        <v>0</v>
      </c>
      <c r="I46" s="6">
        <f t="shared" si="11"/>
        <v>0</v>
      </c>
      <c r="J46" s="6">
        <f t="shared" si="11"/>
        <v>0</v>
      </c>
      <c r="K46" s="6">
        <f t="shared" si="11"/>
        <v>2.7860414887871925E-3</v>
      </c>
      <c r="L46" s="6">
        <f t="shared" si="11"/>
        <v>0</v>
      </c>
      <c r="M46" s="6">
        <f t="shared" si="11"/>
        <v>2.5880288796288689E-3</v>
      </c>
      <c r="N46" s="6">
        <f t="shared" si="11"/>
        <v>6.6924906448008958E-4</v>
      </c>
      <c r="O46" s="6">
        <f t="shared" si="11"/>
        <v>5.3284426688505397E-4</v>
      </c>
      <c r="P46" s="161">
        <f t="shared" si="11"/>
        <v>3.687832704441873E-4</v>
      </c>
      <c r="Q46" s="6">
        <f t="shared" si="11"/>
        <v>0</v>
      </c>
      <c r="R46" s="6">
        <f t="shared" si="11"/>
        <v>1.8938945730835737E-4</v>
      </c>
      <c r="S46" s="6">
        <f t="shared" si="11"/>
        <v>4.1702905731883882E-4</v>
      </c>
      <c r="T46" s="6">
        <f t="shared" si="11"/>
        <v>4.3522822737192312E-4</v>
      </c>
      <c r="U46" s="6">
        <f t="shared" si="11"/>
        <v>7.9958022965288697E-5</v>
      </c>
      <c r="V46" s="6">
        <f t="shared" si="11"/>
        <v>2.3457910308735745E-4</v>
      </c>
      <c r="W46" s="6">
        <f t="shared" si="11"/>
        <v>4.8377575272895635E-4</v>
      </c>
      <c r="X46" s="6">
        <f>X24/V$6</f>
        <v>4.2397767553185167E-4</v>
      </c>
      <c r="Y46" s="169">
        <v>9.0000000000000006E-5</v>
      </c>
      <c r="Z46" s="155">
        <f t="shared" si="3"/>
        <v>2.9252450741741788E-4</v>
      </c>
      <c r="AA46" s="155">
        <f t="shared" si="4"/>
        <v>4.8377575272895635E-4</v>
      </c>
    </row>
    <row r="47" spans="1:27" x14ac:dyDescent="0.25">
      <c r="B47" s="9" t="s">
        <v>7</v>
      </c>
      <c r="C47" s="6"/>
      <c r="D47" s="6"/>
      <c r="E47" s="6">
        <f t="shared" ref="E47:W47" si="12">E25/C$7</f>
        <v>6.1120550459075607E-3</v>
      </c>
      <c r="F47" s="6">
        <f t="shared" si="12"/>
        <v>6.3826639585137573E-3</v>
      </c>
      <c r="G47" s="6">
        <f t="shared" si="12"/>
        <v>3.1126097050803384E-3</v>
      </c>
      <c r="H47" s="6">
        <f t="shared" si="12"/>
        <v>2.2790692874904064E-3</v>
      </c>
      <c r="I47" s="6">
        <f t="shared" si="12"/>
        <v>2.2957514275281864E-3</v>
      </c>
      <c r="J47" s="6">
        <f t="shared" si="12"/>
        <v>2.0530039132678271E-3</v>
      </c>
      <c r="K47" s="6">
        <f t="shared" si="12"/>
        <v>3.9744261769888113E-3</v>
      </c>
      <c r="L47" s="6">
        <f t="shared" si="12"/>
        <v>0</v>
      </c>
      <c r="M47" s="6">
        <f t="shared" si="12"/>
        <v>2.0129888041659581E-3</v>
      </c>
      <c r="N47" s="6">
        <f t="shared" si="12"/>
        <v>9.0326486387812819E-4</v>
      </c>
      <c r="O47" s="6">
        <f t="shared" si="12"/>
        <v>1.370023781782925E-3</v>
      </c>
      <c r="P47" s="161">
        <f t="shared" si="12"/>
        <v>9.2603220326530099E-4</v>
      </c>
      <c r="Q47" s="6">
        <f t="shared" si="12"/>
        <v>6.8643915973470209E-4</v>
      </c>
      <c r="R47" s="6">
        <f t="shared" si="12"/>
        <v>1.1843788635770415E-3</v>
      </c>
      <c r="S47" s="6">
        <f t="shared" si="12"/>
        <v>4.965706477677098E-4</v>
      </c>
      <c r="T47" s="6">
        <f t="shared" si="12"/>
        <v>7.7127344952236849E-4</v>
      </c>
      <c r="U47" s="6">
        <f t="shared" si="12"/>
        <v>4.698799502617054E-4</v>
      </c>
      <c r="V47" s="6">
        <f t="shared" si="12"/>
        <v>1.0659028396548368E-3</v>
      </c>
      <c r="W47" s="6">
        <f t="shared" si="12"/>
        <v>6.4664048617490315E-4</v>
      </c>
      <c r="X47" s="6">
        <f>X25/V$7</f>
        <v>5.5953076456441832E-4</v>
      </c>
      <c r="Y47" s="155">
        <f t="shared" si="2"/>
        <v>4.698799502617054E-4</v>
      </c>
      <c r="Z47" s="155">
        <f t="shared" si="3"/>
        <v>7.5629426272477631E-4</v>
      </c>
      <c r="AA47" s="155">
        <f t="shared" si="4"/>
        <v>1.1843788635770415E-3</v>
      </c>
    </row>
    <row r="48" spans="1:27" x14ac:dyDescent="0.25">
      <c r="B48" s="9" t="s">
        <v>8</v>
      </c>
      <c r="C48" s="6"/>
      <c r="D48" s="6"/>
      <c r="E48" s="6">
        <f t="shared" ref="E48:W48" si="13">E26/C$7</f>
        <v>1.9583332186481978E-2</v>
      </c>
      <c r="F48" s="6">
        <f t="shared" si="13"/>
        <v>5.8429647917310982E-3</v>
      </c>
      <c r="G48" s="6">
        <f t="shared" si="13"/>
        <v>1.1397666576461817E-2</v>
      </c>
      <c r="H48" s="6">
        <f t="shared" si="13"/>
        <v>2.0863579363220868E-3</v>
      </c>
      <c r="I48" s="6">
        <f t="shared" si="13"/>
        <v>4.2032589679802381E-3</v>
      </c>
      <c r="J48" s="6">
        <f t="shared" si="13"/>
        <v>3.7588159616359731E-3</v>
      </c>
      <c r="K48" s="6">
        <f t="shared" si="13"/>
        <v>3.6383604667928559E-3</v>
      </c>
      <c r="L48" s="6">
        <f t="shared" si="13"/>
        <v>0</v>
      </c>
      <c r="M48" s="6">
        <f t="shared" si="13"/>
        <v>3.6855528617331097E-3</v>
      </c>
      <c r="N48" s="6">
        <f t="shared" si="13"/>
        <v>8.26887461340929E-4</v>
      </c>
      <c r="O48" s="6">
        <f t="shared" si="13"/>
        <v>6.2708931355489478E-4</v>
      </c>
      <c r="P48" s="161">
        <f t="shared" si="13"/>
        <v>1.6954593238363942E-3</v>
      </c>
      <c r="Q48" s="6">
        <f t="shared" si="13"/>
        <v>1.5709897419263837E-3</v>
      </c>
      <c r="R48" s="6">
        <f t="shared" si="13"/>
        <v>6.5053877612217942E-4</v>
      </c>
      <c r="S48" s="6">
        <f t="shared" si="13"/>
        <v>1.5152736800666806E-3</v>
      </c>
      <c r="T48" s="6">
        <f t="shared" si="13"/>
        <v>1.0590852752818815E-3</v>
      </c>
      <c r="U48" s="6">
        <f t="shared" si="13"/>
        <v>1.548533854333091E-3</v>
      </c>
      <c r="V48" s="6">
        <f t="shared" si="13"/>
        <v>1.3010310018910756E-3</v>
      </c>
      <c r="W48" s="6">
        <f t="shared" si="13"/>
        <v>1.4799062030314213E-3</v>
      </c>
      <c r="X48" s="6">
        <f>X26/V$7</f>
        <v>1.6098295706438244E-3</v>
      </c>
      <c r="Y48" s="155">
        <f t="shared" si="2"/>
        <v>6.5053877612217942E-4</v>
      </c>
      <c r="Z48" s="155">
        <f t="shared" si="3"/>
        <v>1.3811830474592145E-3</v>
      </c>
      <c r="AA48" s="155">
        <f t="shared" si="4"/>
        <v>1.6954593238363942E-3</v>
      </c>
    </row>
    <row r="49" spans="2:27" x14ac:dyDescent="0.25">
      <c r="B49" s="9" t="s">
        <v>9</v>
      </c>
      <c r="C49" s="6"/>
      <c r="D49" s="6"/>
      <c r="E49" s="6">
        <f t="shared" ref="E49:W49" si="14">E27/C$8</f>
        <v>1.7048129878489353E-2</v>
      </c>
      <c r="F49" s="6">
        <f t="shared" si="14"/>
        <v>3.1392961684964409E-2</v>
      </c>
      <c r="G49" s="6">
        <f t="shared" si="14"/>
        <v>6.7958470997294814E-3</v>
      </c>
      <c r="H49" s="6">
        <f t="shared" si="14"/>
        <v>8.0632918469991377E-3</v>
      </c>
      <c r="I49" s="6">
        <f t="shared" si="14"/>
        <v>0</v>
      </c>
      <c r="J49" s="6">
        <f t="shared" si="14"/>
        <v>9.4607504077249289E-3</v>
      </c>
      <c r="K49" s="6">
        <f t="shared" si="14"/>
        <v>6.7010640312385539E-3</v>
      </c>
      <c r="L49" s="6">
        <f t="shared" si="14"/>
        <v>9.165637859596976E-3</v>
      </c>
      <c r="M49" s="6">
        <f t="shared" si="14"/>
        <v>2.1998125697007295E-3</v>
      </c>
      <c r="N49" s="6">
        <f t="shared" si="14"/>
        <v>1.8668060816606896E-3</v>
      </c>
      <c r="O49" s="6">
        <f t="shared" si="14"/>
        <v>4.9662331382737948E-3</v>
      </c>
      <c r="P49" s="161">
        <f t="shared" si="14"/>
        <v>9.1984592659431687E-4</v>
      </c>
      <c r="Q49" s="6">
        <f t="shared" si="14"/>
        <v>2.3000170102153998E-3</v>
      </c>
      <c r="R49" s="6">
        <f t="shared" si="14"/>
        <v>1.8650209138970177E-3</v>
      </c>
      <c r="S49" s="6">
        <f t="shared" si="14"/>
        <v>1.4648980631479013E-3</v>
      </c>
      <c r="T49" s="6">
        <f t="shared" si="14"/>
        <v>2.3981499392298545E-3</v>
      </c>
      <c r="U49" s="6">
        <f t="shared" si="14"/>
        <v>2.6633867810901862E-3</v>
      </c>
      <c r="V49" s="6">
        <f t="shared" si="14"/>
        <v>2.6764335394561631E-3</v>
      </c>
      <c r="W49" s="6">
        <f t="shared" si="14"/>
        <v>2.4648478188273554E-3</v>
      </c>
      <c r="X49" s="6">
        <f>X27/V$8</f>
        <v>2.7384271050788756E-3</v>
      </c>
      <c r="Y49" s="155">
        <f t="shared" si="2"/>
        <v>9.1984592659431687E-4</v>
      </c>
      <c r="Z49" s="155">
        <f t="shared" si="3"/>
        <v>2.1656696775041186E-3</v>
      </c>
      <c r="AA49" s="155">
        <f t="shared" si="4"/>
        <v>2.7384271050788756E-3</v>
      </c>
    </row>
    <row r="50" spans="2:27" x14ac:dyDescent="0.25">
      <c r="B50" s="9" t="s">
        <v>10</v>
      </c>
      <c r="C50" s="6"/>
      <c r="D50" s="6"/>
      <c r="E50" s="6">
        <f t="shared" ref="E50:W50" si="15">E28/C$8</f>
        <v>2.5339461046512499E-2</v>
      </c>
      <c r="F50" s="6">
        <f t="shared" si="15"/>
        <v>3.3329199466477243E-2</v>
      </c>
      <c r="G50" s="6">
        <f t="shared" si="15"/>
        <v>2.5252491635303815E-2</v>
      </c>
      <c r="H50" s="6">
        <f t="shared" si="15"/>
        <v>1.4267691859402142E-2</v>
      </c>
      <c r="I50" s="6">
        <f t="shared" si="15"/>
        <v>2.8695862459225305E-3</v>
      </c>
      <c r="J50" s="6">
        <f t="shared" si="15"/>
        <v>1.7577464371165807E-2</v>
      </c>
      <c r="K50" s="6">
        <f t="shared" si="15"/>
        <v>9.4858247516780014E-3</v>
      </c>
      <c r="L50" s="6">
        <f t="shared" si="15"/>
        <v>7.2982132633486229E-3</v>
      </c>
      <c r="M50" s="6">
        <f t="shared" si="15"/>
        <v>2.3354913964532056E-3</v>
      </c>
      <c r="N50" s="6">
        <f t="shared" si="15"/>
        <v>2.9729188767828969E-3</v>
      </c>
      <c r="O50" s="6">
        <f t="shared" si="15"/>
        <v>5.2725377275197431E-3</v>
      </c>
      <c r="P50" s="161">
        <f t="shared" si="15"/>
        <v>4.8828983823740388E-3</v>
      </c>
      <c r="Q50" s="6">
        <f t="shared" si="15"/>
        <v>3.8372340147424205E-3</v>
      </c>
      <c r="R50" s="6">
        <f t="shared" si="15"/>
        <v>2.6400675273314162E-3</v>
      </c>
      <c r="S50" s="6">
        <f t="shared" si="15"/>
        <v>4.0436480192645018E-3</v>
      </c>
      <c r="T50" s="6">
        <f t="shared" si="15"/>
        <v>3.7584720464742226E-3</v>
      </c>
      <c r="U50" s="6">
        <f t="shared" si="15"/>
        <v>4.2870939056493E-3</v>
      </c>
      <c r="V50" s="6">
        <f t="shared" si="15"/>
        <v>5.2524865765650212E-3</v>
      </c>
      <c r="W50" s="6">
        <f t="shared" si="15"/>
        <v>4.4640780566299054E-3</v>
      </c>
      <c r="X50" s="6">
        <f>X28/V$8</f>
        <v>5.8146526043316958E-3</v>
      </c>
      <c r="Y50" s="155">
        <f t="shared" si="2"/>
        <v>2.6400675273314162E-3</v>
      </c>
      <c r="Z50" s="155">
        <f t="shared" si="3"/>
        <v>4.3311812370402814E-3</v>
      </c>
      <c r="AA50" s="155">
        <f t="shared" si="4"/>
        <v>5.8146526043316958E-3</v>
      </c>
    </row>
    <row r="51" spans="2:27" x14ac:dyDescent="0.25">
      <c r="B51" s="9" t="s">
        <v>11</v>
      </c>
      <c r="C51" s="6"/>
      <c r="D51" s="6"/>
      <c r="E51" s="6">
        <f t="shared" ref="E51:W51" si="16">E29/C$9</f>
        <v>4.6240797027947936E-2</v>
      </c>
      <c r="F51" s="6">
        <f t="shared" si="16"/>
        <v>4.0746670416803264E-2</v>
      </c>
      <c r="G51" s="6">
        <f t="shared" si="16"/>
        <v>4.7556074324941376E-2</v>
      </c>
      <c r="H51" s="6">
        <f t="shared" si="16"/>
        <v>3.107578197994584E-2</v>
      </c>
      <c r="I51" s="6">
        <f t="shared" si="16"/>
        <v>2.1910039144751051E-2</v>
      </c>
      <c r="J51" s="6">
        <f t="shared" si="16"/>
        <v>1.9964421978314283E-2</v>
      </c>
      <c r="K51" s="6">
        <f t="shared" si="16"/>
        <v>1.7985442047722483E-2</v>
      </c>
      <c r="L51" s="6">
        <f t="shared" si="16"/>
        <v>2.0772970796875092E-2</v>
      </c>
      <c r="M51" s="6">
        <f t="shared" si="16"/>
        <v>2.0101521313438633E-2</v>
      </c>
      <c r="N51" s="6">
        <f t="shared" si="16"/>
        <v>1.3242598165228742E-2</v>
      </c>
      <c r="O51" s="6">
        <f t="shared" si="16"/>
        <v>1.5271244458547937E-2</v>
      </c>
      <c r="P51" s="161">
        <f t="shared" si="16"/>
        <v>1.1032953168105344E-2</v>
      </c>
      <c r="Q51" s="6">
        <f t="shared" si="16"/>
        <v>1.143736061696482E-2</v>
      </c>
      <c r="R51" s="6">
        <f t="shared" si="16"/>
        <v>9.5061186481547287E-3</v>
      </c>
      <c r="S51" s="6">
        <f t="shared" si="16"/>
        <v>1.1287444513139179E-2</v>
      </c>
      <c r="T51" s="6">
        <f t="shared" si="16"/>
        <v>9.6300972251845487E-3</v>
      </c>
      <c r="U51" s="6">
        <f t="shared" si="16"/>
        <v>1.2879358961850218E-2</v>
      </c>
      <c r="V51" s="6">
        <f t="shared" si="16"/>
        <v>1.495812760849434E-2</v>
      </c>
      <c r="W51" s="6">
        <f t="shared" si="16"/>
        <v>1.236397906875987E-2</v>
      </c>
      <c r="X51" s="6">
        <f>X29/V$9</f>
        <v>1.3378021864401334E-2</v>
      </c>
      <c r="Y51" s="155">
        <f t="shared" si="2"/>
        <v>9.5061186481547287E-3</v>
      </c>
      <c r="Z51" s="155">
        <f t="shared" si="3"/>
        <v>1.1830384630561597E-2</v>
      </c>
      <c r="AA51" s="155">
        <f t="shared" si="4"/>
        <v>1.495812760849434E-2</v>
      </c>
    </row>
    <row r="52" spans="2:27" x14ac:dyDescent="0.25">
      <c r="B52" s="9" t="s">
        <v>12</v>
      </c>
      <c r="C52" s="6"/>
      <c r="D52" s="6"/>
      <c r="E52" s="6">
        <f t="shared" ref="E52:W52" si="17">E30/C$9</f>
        <v>7.9797263935550047E-2</v>
      </c>
      <c r="F52" s="6">
        <f t="shared" si="17"/>
        <v>8.3948821161896212E-2</v>
      </c>
      <c r="G52" s="6">
        <f t="shared" si="17"/>
        <v>9.3790884946465369E-2</v>
      </c>
      <c r="H52" s="6">
        <f t="shared" si="17"/>
        <v>5.9099313366410576E-2</v>
      </c>
      <c r="I52" s="6">
        <f t="shared" si="17"/>
        <v>4.8612763742363119E-2</v>
      </c>
      <c r="J52" s="6">
        <f t="shared" si="17"/>
        <v>3.1007156387577645E-2</v>
      </c>
      <c r="K52" s="6">
        <f t="shared" si="17"/>
        <v>3.1924070579393969E-2</v>
      </c>
      <c r="L52" s="6">
        <f t="shared" si="17"/>
        <v>2.7653940229972269E-2</v>
      </c>
      <c r="M52" s="6">
        <f t="shared" si="17"/>
        <v>4.4600125997783659E-2</v>
      </c>
      <c r="N52" s="6">
        <f t="shared" si="17"/>
        <v>1.2592256877998458E-2</v>
      </c>
      <c r="O52" s="6">
        <f t="shared" si="17"/>
        <v>2.0021760390581803E-2</v>
      </c>
      <c r="P52" s="161">
        <f t="shared" si="17"/>
        <v>2.4479296554344689E-2</v>
      </c>
      <c r="Q52" s="6">
        <f t="shared" si="17"/>
        <v>2.3966763462991075E-2</v>
      </c>
      <c r="R52" s="6">
        <f t="shared" si="17"/>
        <v>1.7136959054635723E-2</v>
      </c>
      <c r="S52" s="6">
        <f t="shared" si="17"/>
        <v>1.8935667736113725E-2</v>
      </c>
      <c r="T52" s="6">
        <f t="shared" si="17"/>
        <v>2.2992447204012074E-2</v>
      </c>
      <c r="U52" s="6">
        <f t="shared" si="17"/>
        <v>1.8874270271445691E-2</v>
      </c>
      <c r="V52" s="6">
        <f t="shared" si="17"/>
        <v>2.400509565228864E-2</v>
      </c>
      <c r="W52" s="6">
        <f t="shared" si="17"/>
        <v>2.3048957893846291E-2</v>
      </c>
      <c r="X52" s="6">
        <f>X30/V$9</f>
        <v>2.2766115083150421E-2</v>
      </c>
      <c r="Y52" s="155">
        <f t="shared" si="2"/>
        <v>1.7136959054635723E-2</v>
      </c>
      <c r="Z52" s="155">
        <f t="shared" si="3"/>
        <v>2.1800619212536478E-2</v>
      </c>
      <c r="AA52" s="155">
        <f t="shared" si="4"/>
        <v>2.4479296554344689E-2</v>
      </c>
    </row>
    <row r="53" spans="2:27" x14ac:dyDescent="0.25">
      <c r="B53" s="9" t="s">
        <v>13</v>
      </c>
      <c r="C53" s="6"/>
      <c r="D53" s="6"/>
      <c r="E53" s="6">
        <f t="shared" ref="E53:W53" si="18">E31/C$10</f>
        <v>0.21586272967961867</v>
      </c>
      <c r="F53" s="6">
        <f t="shared" si="18"/>
        <v>0.22298369040016811</v>
      </c>
      <c r="G53" s="6">
        <f t="shared" si="18"/>
        <v>0.10811493842108971</v>
      </c>
      <c r="H53" s="6">
        <f t="shared" si="18"/>
        <v>0.11205846024428806</v>
      </c>
      <c r="I53" s="6">
        <f t="shared" si="18"/>
        <v>0.11455535231638196</v>
      </c>
      <c r="J53" s="6">
        <f t="shared" si="18"/>
        <v>5.8407545986501615E-2</v>
      </c>
      <c r="K53" s="6">
        <f t="shared" si="18"/>
        <v>3.4080711100881365E-2</v>
      </c>
      <c r="L53" s="6">
        <f t="shared" si="18"/>
        <v>4.4785361109933572E-2</v>
      </c>
      <c r="M53" s="6">
        <f t="shared" si="18"/>
        <v>7.4179021854038366E-2</v>
      </c>
      <c r="N53" s="6">
        <f t="shared" si="18"/>
        <v>5.5818105236714655E-2</v>
      </c>
      <c r="O53" s="6">
        <f t="shared" si="18"/>
        <v>4.7667127592269307E-2</v>
      </c>
      <c r="P53" s="161">
        <f t="shared" si="18"/>
        <v>7.1459332914620671E-2</v>
      </c>
      <c r="Q53" s="6">
        <f t="shared" si="18"/>
        <v>5.8225473165160198E-2</v>
      </c>
      <c r="R53" s="6">
        <f t="shared" si="18"/>
        <v>5.3705662203089241E-2</v>
      </c>
      <c r="S53" s="6">
        <f t="shared" si="18"/>
        <v>5.3554327741385105E-2</v>
      </c>
      <c r="T53" s="6">
        <f t="shared" si="18"/>
        <v>4.8336671926067457E-2</v>
      </c>
      <c r="U53" s="6">
        <f t="shared" si="18"/>
        <v>4.982701066300723E-2</v>
      </c>
      <c r="V53" s="6">
        <f t="shared" si="18"/>
        <v>6.4321130482450181E-2</v>
      </c>
      <c r="W53" s="6">
        <f t="shared" si="18"/>
        <v>5.7727957648493401E-2</v>
      </c>
      <c r="X53" s="6">
        <f>X31/V$10</f>
        <v>6.2503384580439358E-2</v>
      </c>
      <c r="Y53" s="155">
        <f t="shared" si="2"/>
        <v>4.8336671926067457E-2</v>
      </c>
      <c r="Z53" s="155">
        <f t="shared" si="3"/>
        <v>5.7740105702745868E-2</v>
      </c>
      <c r="AA53" s="155">
        <f t="shared" si="4"/>
        <v>7.1459332914620671E-2</v>
      </c>
    </row>
    <row r="54" spans="2:27" x14ac:dyDescent="0.25">
      <c r="B54" s="9" t="s">
        <v>14</v>
      </c>
      <c r="C54" s="6"/>
      <c r="D54" s="6"/>
      <c r="E54" s="6">
        <f t="shared" ref="E54:W54" si="19">E32/C$10</f>
        <v>0.43475650114003628</v>
      </c>
      <c r="F54" s="6">
        <f t="shared" si="19"/>
        <v>0.3427329984214646</v>
      </c>
      <c r="G54" s="6">
        <f t="shared" si="19"/>
        <v>0.32048245249406559</v>
      </c>
      <c r="H54" s="6">
        <f t="shared" si="19"/>
        <v>0.23519314544084757</v>
      </c>
      <c r="I54" s="6">
        <f t="shared" si="19"/>
        <v>0.17486089495941684</v>
      </c>
      <c r="J54" s="6">
        <f t="shared" si="19"/>
        <v>0.1764528344306264</v>
      </c>
      <c r="K54" s="6">
        <f t="shared" si="19"/>
        <v>0.12680330808130424</v>
      </c>
      <c r="L54" s="6">
        <f t="shared" si="19"/>
        <v>0.1666318500674859</v>
      </c>
      <c r="M54" s="6">
        <f t="shared" si="19"/>
        <v>0.15922855329454694</v>
      </c>
      <c r="N54" s="6">
        <f t="shared" si="19"/>
        <v>0.10483902904148182</v>
      </c>
      <c r="O54" s="6">
        <f t="shared" si="19"/>
        <v>9.2087639050330461E-2</v>
      </c>
      <c r="P54" s="161">
        <f t="shared" si="19"/>
        <v>0.12585897076748381</v>
      </c>
      <c r="Q54" s="6">
        <f t="shared" si="19"/>
        <v>0.12151178957335301</v>
      </c>
      <c r="R54" s="6">
        <f t="shared" si="19"/>
        <v>0.11216586233169215</v>
      </c>
      <c r="S54" s="6">
        <f t="shared" si="19"/>
        <v>0.10938307475036098</v>
      </c>
      <c r="T54" s="6">
        <f t="shared" si="19"/>
        <v>0.11227789579467207</v>
      </c>
      <c r="U54" s="6">
        <f t="shared" si="19"/>
        <v>0.10475060759509133</v>
      </c>
      <c r="V54" s="6">
        <f t="shared" si="19"/>
        <v>0.11869016677925279</v>
      </c>
      <c r="W54" s="6">
        <f t="shared" si="19"/>
        <v>0.1255799282167086</v>
      </c>
      <c r="X54" s="6">
        <f>X32/V$10</f>
        <v>0.1312432685053318</v>
      </c>
      <c r="Y54" s="155">
        <f t="shared" si="2"/>
        <v>0.10475060759509133</v>
      </c>
      <c r="Z54" s="155">
        <f t="shared" si="3"/>
        <v>0.11794017381266071</v>
      </c>
      <c r="AA54" s="155">
        <f t="shared" si="4"/>
        <v>0.1312432685053318</v>
      </c>
    </row>
    <row r="55" spans="2:27" x14ac:dyDescent="0.25">
      <c r="B55" s="9" t="s">
        <v>15</v>
      </c>
      <c r="C55" s="6"/>
      <c r="D55" s="6"/>
      <c r="E55" s="6">
        <f t="shared" ref="E55:W55" si="20">E33/C$11</f>
        <v>0.31852134702881701</v>
      </c>
      <c r="F55" s="6">
        <f t="shared" si="20"/>
        <v>0.18805389790993335</v>
      </c>
      <c r="G55" s="6">
        <f t="shared" si="20"/>
        <v>0.27315802295069508</v>
      </c>
      <c r="H55" s="6">
        <f t="shared" si="20"/>
        <v>0.1323341385971534</v>
      </c>
      <c r="I55" s="6">
        <f t="shared" si="20"/>
        <v>0.12792249024496311</v>
      </c>
      <c r="J55" s="6">
        <f t="shared" si="20"/>
        <v>0.15628597076754022</v>
      </c>
      <c r="K55" s="6">
        <f t="shared" si="20"/>
        <v>0.12804320415314072</v>
      </c>
      <c r="L55" s="6">
        <f t="shared" si="20"/>
        <v>0.12338315574774385</v>
      </c>
      <c r="M55" s="6">
        <f t="shared" si="20"/>
        <v>9.6576108030740154E-2</v>
      </c>
      <c r="N55" s="6">
        <f t="shared" si="20"/>
        <v>6.5745247048901764E-2</v>
      </c>
      <c r="O55" s="6">
        <f t="shared" si="20"/>
        <v>0.10317481870027688</v>
      </c>
      <c r="P55" s="161">
        <f t="shared" si="20"/>
        <v>0.13857863058853556</v>
      </c>
      <c r="Q55" s="6">
        <f t="shared" si="20"/>
        <v>0.15556493724763967</v>
      </c>
      <c r="R55" s="6">
        <f t="shared" si="20"/>
        <v>0.1394366558361303</v>
      </c>
      <c r="S55" s="6">
        <f t="shared" si="20"/>
        <v>0.12867604919590003</v>
      </c>
      <c r="T55" s="6">
        <f t="shared" si="20"/>
        <v>0.12287957624836725</v>
      </c>
      <c r="U55" s="6">
        <f t="shared" si="20"/>
        <v>0.14450946060010045</v>
      </c>
      <c r="V55" s="6">
        <f t="shared" si="20"/>
        <v>0.14797559608021565</v>
      </c>
      <c r="W55" s="6">
        <f t="shared" si="20"/>
        <v>0.13684786721962383</v>
      </c>
      <c r="X55" s="6">
        <f>X33/V$11</f>
        <v>0.13394398929724216</v>
      </c>
      <c r="Y55" s="155">
        <f t="shared" si="2"/>
        <v>0.12287957624836725</v>
      </c>
      <c r="Z55" s="155">
        <f t="shared" si="3"/>
        <v>0.13871252914597276</v>
      </c>
      <c r="AA55" s="155">
        <f t="shared" si="4"/>
        <v>0.15556493724763967</v>
      </c>
    </row>
    <row r="56" spans="2:27" x14ac:dyDescent="0.25">
      <c r="B56" s="9" t="s">
        <v>16</v>
      </c>
      <c r="C56" s="6"/>
      <c r="D56" s="6"/>
      <c r="E56" s="6">
        <f t="shared" ref="E56:W56" si="21">E34/C$11</f>
        <v>0.48586830996585173</v>
      </c>
      <c r="F56" s="6">
        <f t="shared" si="21"/>
        <v>0.44815051626982361</v>
      </c>
      <c r="G56" s="6">
        <f t="shared" si="21"/>
        <v>0.37868452451734136</v>
      </c>
      <c r="H56" s="6">
        <f t="shared" si="21"/>
        <v>0.234158492829668</v>
      </c>
      <c r="I56" s="6">
        <f t="shared" si="21"/>
        <v>0.26425993927956215</v>
      </c>
      <c r="J56" s="6">
        <f t="shared" si="21"/>
        <v>0.26358663499905799</v>
      </c>
      <c r="K56" s="6">
        <f t="shared" si="21"/>
        <v>0.16982453099181313</v>
      </c>
      <c r="L56" s="6">
        <f t="shared" si="21"/>
        <v>0.14824210179878694</v>
      </c>
      <c r="M56" s="6">
        <f t="shared" si="21"/>
        <v>0.27994224886217434</v>
      </c>
      <c r="N56" s="6">
        <f t="shared" si="21"/>
        <v>0.16413806491593827</v>
      </c>
      <c r="O56" s="6">
        <f t="shared" si="21"/>
        <v>0.16058744319976853</v>
      </c>
      <c r="P56" s="161">
        <f t="shared" si="21"/>
        <v>0.2087342401955348</v>
      </c>
      <c r="Q56" s="6">
        <f t="shared" si="21"/>
        <v>0.2192466773365668</v>
      </c>
      <c r="R56" s="6">
        <f t="shared" si="21"/>
        <v>0.19886657414854517</v>
      </c>
      <c r="S56" s="6">
        <f t="shared" si="21"/>
        <v>0.21194746406263545</v>
      </c>
      <c r="T56" s="6">
        <f t="shared" si="21"/>
        <v>0.21842408479138464</v>
      </c>
      <c r="U56" s="6">
        <f t="shared" si="21"/>
        <v>0.20133138197045108</v>
      </c>
      <c r="V56" s="6">
        <f t="shared" si="21"/>
        <v>0.26960563514026314</v>
      </c>
      <c r="W56" s="6">
        <f t="shared" si="21"/>
        <v>0.21796904375563292</v>
      </c>
      <c r="X56" s="6">
        <f>X34/V$11</f>
        <v>0.24644844662085957</v>
      </c>
      <c r="Y56" s="155">
        <f t="shared" si="2"/>
        <v>0.19886657414854517</v>
      </c>
      <c r="Z56" s="155">
        <f t="shared" si="3"/>
        <v>0.2213970608913193</v>
      </c>
      <c r="AA56" s="155">
        <f t="shared" si="4"/>
        <v>0.26960563514026314</v>
      </c>
    </row>
    <row r="57" spans="2:27" x14ac:dyDescent="0.25">
      <c r="B57" s="9" t="s">
        <v>17</v>
      </c>
      <c r="C57" s="6"/>
      <c r="D57" s="6"/>
      <c r="E57" s="6">
        <f t="shared" ref="E57:W57" si="22">E35/C$11</f>
        <v>1.1194926833173007</v>
      </c>
      <c r="F57" s="6">
        <f t="shared" si="22"/>
        <v>0.58878667552201824</v>
      </c>
      <c r="G57" s="6">
        <f t="shared" si="22"/>
        <v>0.72366726370268664</v>
      </c>
      <c r="H57" s="6">
        <f t="shared" si="22"/>
        <v>0.50257242063038199</v>
      </c>
      <c r="I57" s="6">
        <f t="shared" si="22"/>
        <v>0.55912565398468983</v>
      </c>
      <c r="J57" s="6">
        <f t="shared" si="22"/>
        <v>0.19253965352666849</v>
      </c>
      <c r="K57" s="6">
        <f t="shared" si="22"/>
        <v>0.32350328038996484</v>
      </c>
      <c r="L57" s="6">
        <f t="shared" si="22"/>
        <v>0.36751278067629745</v>
      </c>
      <c r="M57" s="6">
        <f t="shared" si="22"/>
        <v>0.31117554264228625</v>
      </c>
      <c r="N57" s="6">
        <f t="shared" si="22"/>
        <v>0.22730357386500763</v>
      </c>
      <c r="O57" s="6">
        <f t="shared" si="22"/>
        <v>0.34573457229497556</v>
      </c>
      <c r="P57" s="161">
        <f t="shared" si="22"/>
        <v>0.39321762394337645</v>
      </c>
      <c r="Q57" s="6">
        <f t="shared" si="22"/>
        <v>0.31296186526537645</v>
      </c>
      <c r="R57" s="6">
        <f t="shared" si="22"/>
        <v>0.36976341451956024</v>
      </c>
      <c r="S57" s="6">
        <f t="shared" si="22"/>
        <v>0.34202981311974506</v>
      </c>
      <c r="T57" s="6">
        <f t="shared" si="22"/>
        <v>0.34313700339867159</v>
      </c>
      <c r="U57" s="6">
        <f t="shared" si="22"/>
        <v>0.36903092592978648</v>
      </c>
      <c r="V57" s="6">
        <f t="shared" si="22"/>
        <v>0.41496399511239407</v>
      </c>
      <c r="W57" s="6">
        <f t="shared" si="22"/>
        <v>0.39277775371865442</v>
      </c>
      <c r="X57" s="6">
        <f>X35/V$11</f>
        <v>0.4312237299396095</v>
      </c>
      <c r="Y57" s="155">
        <f t="shared" si="2"/>
        <v>0.31296186526537645</v>
      </c>
      <c r="Z57" s="155">
        <f t="shared" si="3"/>
        <v>0.37434512499413042</v>
      </c>
      <c r="AA57" s="155">
        <f t="shared" si="4"/>
        <v>0.4312237299396095</v>
      </c>
    </row>
  </sheetData>
  <mergeCells count="2">
    <mergeCell ref="A1:B1"/>
    <mergeCell ref="A2:A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D8EB9-F69E-4E2F-8C77-C6B29FFBF27C}">
  <dimension ref="A1"/>
  <sheetViews>
    <sheetView tabSelected="1" topLeftCell="A10" workbookViewId="0">
      <selection activeCell="M21" sqref="M21"/>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A4402-FC8F-488D-98E0-0286E9E46F49}">
  <dimension ref="A1:CQ4"/>
  <sheetViews>
    <sheetView workbookViewId="0">
      <selection activeCell="V6" sqref="V6"/>
    </sheetView>
  </sheetViews>
  <sheetFormatPr defaultRowHeight="15" x14ac:dyDescent="0.25"/>
  <cols>
    <col min="1" max="1" width="13.85546875" bestFit="1" customWidth="1"/>
    <col min="3" max="9" width="9.28515625" bestFit="1" customWidth="1"/>
    <col min="10" max="12" width="9.5703125" bestFit="1" customWidth="1"/>
    <col min="13" max="25" width="10.5703125" bestFit="1" customWidth="1"/>
    <col min="26" max="43" width="9.5703125" bestFit="1" customWidth="1"/>
    <col min="44" max="50" width="10.5703125" bestFit="1" customWidth="1"/>
  </cols>
  <sheetData>
    <row r="1" spans="1:95" s="33" customFormat="1" ht="14.25" customHeight="1" x14ac:dyDescent="0.2">
      <c r="A1" s="39" t="s">
        <v>43</v>
      </c>
      <c r="B1" s="40"/>
      <c r="C1" s="40">
        <v>1</v>
      </c>
      <c r="D1" s="40">
        <v>2</v>
      </c>
      <c r="E1" s="40">
        <v>3</v>
      </c>
      <c r="F1" s="40">
        <v>4</v>
      </c>
      <c r="G1" s="40">
        <v>5</v>
      </c>
      <c r="H1" s="40">
        <v>6</v>
      </c>
      <c r="I1" s="40">
        <v>7</v>
      </c>
      <c r="J1" s="40">
        <v>8</v>
      </c>
      <c r="K1" s="40">
        <v>9</v>
      </c>
      <c r="L1" s="40">
        <v>10</v>
      </c>
      <c r="M1" s="40">
        <v>11</v>
      </c>
      <c r="N1" s="40">
        <v>12</v>
      </c>
      <c r="O1" s="40">
        <v>13</v>
      </c>
      <c r="P1" s="40">
        <v>14</v>
      </c>
      <c r="Q1" s="40">
        <v>15</v>
      </c>
      <c r="R1" s="40">
        <v>16</v>
      </c>
      <c r="S1" s="40">
        <v>17</v>
      </c>
      <c r="T1" s="40">
        <v>18</v>
      </c>
      <c r="U1" s="40">
        <v>19</v>
      </c>
      <c r="V1" s="40">
        <v>20</v>
      </c>
      <c r="W1" s="40">
        <v>21</v>
      </c>
      <c r="X1" s="40">
        <v>22</v>
      </c>
      <c r="Y1" s="40">
        <v>23</v>
      </c>
      <c r="Z1" s="40">
        <v>24</v>
      </c>
      <c r="AA1" s="40">
        <v>25</v>
      </c>
      <c r="AB1" s="40">
        <v>26</v>
      </c>
      <c r="AC1" s="40">
        <v>27</v>
      </c>
      <c r="AD1" s="40">
        <v>28</v>
      </c>
      <c r="AE1" s="40">
        <v>29</v>
      </c>
      <c r="AF1" s="40">
        <v>30</v>
      </c>
      <c r="AG1" s="40">
        <v>31</v>
      </c>
      <c r="AH1" s="40">
        <v>32</v>
      </c>
      <c r="AI1" s="40">
        <v>33</v>
      </c>
      <c r="AJ1" s="40">
        <v>34</v>
      </c>
      <c r="AK1" s="40">
        <v>35</v>
      </c>
      <c r="AL1" s="40">
        <v>36</v>
      </c>
      <c r="AM1" s="40">
        <v>37</v>
      </c>
      <c r="AN1" s="40">
        <v>38</v>
      </c>
      <c r="AO1" s="40">
        <v>39</v>
      </c>
      <c r="AP1" s="40">
        <v>40</v>
      </c>
      <c r="AQ1" s="40">
        <v>41</v>
      </c>
      <c r="AR1" s="40">
        <v>42</v>
      </c>
      <c r="AS1" s="40">
        <v>43</v>
      </c>
      <c r="AT1" s="40">
        <v>44</v>
      </c>
      <c r="AU1" s="40">
        <v>45</v>
      </c>
      <c r="AV1" s="40">
        <v>46</v>
      </c>
      <c r="AW1" s="40">
        <v>47</v>
      </c>
      <c r="AX1" s="40">
        <v>48</v>
      </c>
      <c r="AY1" s="40">
        <v>49</v>
      </c>
      <c r="AZ1" s="40">
        <v>50</v>
      </c>
      <c r="BA1" s="40">
        <v>51</v>
      </c>
      <c r="BB1" s="40">
        <v>52</v>
      </c>
      <c r="BC1" s="40">
        <v>53</v>
      </c>
    </row>
    <row r="2" spans="1:95" s="33" customFormat="1" ht="14.25" customHeight="1" x14ac:dyDescent="0.2">
      <c r="A2" s="41" t="s">
        <v>45</v>
      </c>
      <c r="B2" s="2"/>
      <c r="C2" s="35">
        <v>43833</v>
      </c>
      <c r="D2" s="35">
        <v>43840</v>
      </c>
      <c r="E2" s="35">
        <v>43847</v>
      </c>
      <c r="F2" s="35">
        <v>43854</v>
      </c>
      <c r="G2" s="35">
        <v>43861</v>
      </c>
      <c r="H2" s="35">
        <v>43868</v>
      </c>
      <c r="I2" s="35">
        <v>43875</v>
      </c>
      <c r="J2" s="35">
        <v>43882</v>
      </c>
      <c r="K2" s="35">
        <v>43889</v>
      </c>
      <c r="L2" s="35">
        <v>43896</v>
      </c>
      <c r="M2" s="35">
        <v>43903</v>
      </c>
      <c r="N2" s="35">
        <v>43910</v>
      </c>
      <c r="O2" s="35">
        <v>43917</v>
      </c>
      <c r="P2" s="35">
        <v>43924</v>
      </c>
      <c r="Q2" s="35">
        <v>43931</v>
      </c>
      <c r="R2" s="35">
        <v>43938</v>
      </c>
      <c r="S2" s="35">
        <v>43945</v>
      </c>
      <c r="T2" s="35">
        <v>43952</v>
      </c>
      <c r="U2" s="35">
        <v>43959</v>
      </c>
      <c r="V2" s="35">
        <v>43966</v>
      </c>
      <c r="W2" s="35">
        <v>43973</v>
      </c>
      <c r="X2" s="35">
        <v>43980</v>
      </c>
      <c r="Y2" s="35">
        <v>43987</v>
      </c>
      <c r="Z2" s="35">
        <v>43994</v>
      </c>
      <c r="AA2" s="35">
        <v>44001</v>
      </c>
      <c r="AB2" s="35">
        <v>44008</v>
      </c>
      <c r="AC2" s="35">
        <v>44015</v>
      </c>
      <c r="AD2" s="35">
        <v>44022</v>
      </c>
      <c r="AE2" s="35">
        <v>44029</v>
      </c>
      <c r="AF2" s="35">
        <v>44036</v>
      </c>
      <c r="AG2" s="35">
        <v>44043</v>
      </c>
      <c r="AH2" s="35">
        <v>44050</v>
      </c>
      <c r="AI2" s="35">
        <v>44057</v>
      </c>
      <c r="AJ2" s="35">
        <v>44064</v>
      </c>
      <c r="AK2" s="35">
        <v>44071</v>
      </c>
      <c r="AL2" s="35">
        <v>44078</v>
      </c>
      <c r="AM2" s="35">
        <v>44085</v>
      </c>
      <c r="AN2" s="35">
        <v>44092</v>
      </c>
      <c r="AO2" s="35">
        <v>44099</v>
      </c>
      <c r="AP2" s="35">
        <v>44106</v>
      </c>
      <c r="AQ2" s="35">
        <v>44113</v>
      </c>
      <c r="AR2" s="35">
        <v>44120</v>
      </c>
      <c r="AS2" s="35">
        <v>44127</v>
      </c>
      <c r="AT2" s="35">
        <v>44134</v>
      </c>
      <c r="AU2" s="35">
        <v>44141</v>
      </c>
      <c r="AV2" s="35">
        <v>44148</v>
      </c>
      <c r="AW2" s="35">
        <v>44155</v>
      </c>
      <c r="AX2" s="35">
        <v>44162</v>
      </c>
      <c r="AY2" s="35">
        <v>44169</v>
      </c>
      <c r="AZ2" s="35">
        <v>44176</v>
      </c>
      <c r="BA2" s="35">
        <v>44183</v>
      </c>
      <c r="BB2" s="35">
        <v>44190</v>
      </c>
      <c r="BC2" s="35">
        <v>44197</v>
      </c>
    </row>
    <row r="3" spans="1:95" s="33" customFormat="1" ht="21.75" customHeight="1" x14ac:dyDescent="0.2">
      <c r="A3" s="47" t="s">
        <v>116</v>
      </c>
      <c r="B3" s="48"/>
      <c r="C3" s="78">
        <f>'Covid-19 - Weekly registrations'!C9</f>
        <v>0</v>
      </c>
      <c r="D3" s="78">
        <f>'Covid-19 - Weekly registrations'!D9</f>
        <v>0</v>
      </c>
      <c r="E3" s="78">
        <f>'Covid-19 - Weekly registrations'!E9</f>
        <v>0</v>
      </c>
      <c r="F3" s="78">
        <f>'Covid-19 - Weekly registrations'!F9</f>
        <v>0</v>
      </c>
      <c r="G3" s="78">
        <f>'Covid-19 - Weekly registrations'!G9</f>
        <v>0</v>
      </c>
      <c r="H3" s="78">
        <f>'Covid-19 - Weekly registrations'!H9</f>
        <v>0</v>
      </c>
      <c r="I3" s="78">
        <f>'Covid-19 - Weekly registrations'!I9</f>
        <v>0</v>
      </c>
      <c r="J3" s="78">
        <f>'Covid-19 - Weekly registrations'!J9</f>
        <v>0</v>
      </c>
      <c r="K3" s="78">
        <f>'Covid-19 - Weekly registrations'!K9</f>
        <v>0</v>
      </c>
      <c r="L3" s="78">
        <f>'Covid-19 - Weekly registrations'!L9</f>
        <v>0</v>
      </c>
      <c r="M3" s="78">
        <f>'Covid-19 - Weekly registrations'!M9</f>
        <v>5</v>
      </c>
      <c r="N3" s="78">
        <f>'Covid-19 - Weekly registrations'!N9</f>
        <v>103</v>
      </c>
      <c r="O3" s="78">
        <f>'Covid-19 - Weekly registrations'!O9</f>
        <v>539</v>
      </c>
      <c r="P3" s="78">
        <f>'Covid-19 - Weekly registrations'!P9</f>
        <v>3475</v>
      </c>
      <c r="Q3" s="78">
        <f>'Covid-19 - Weekly registrations'!Q9</f>
        <v>6213</v>
      </c>
      <c r="R3" s="78">
        <f>'Covid-19 - Weekly registrations'!R9</f>
        <v>8758</v>
      </c>
      <c r="S3" s="78">
        <f>'Covid-19 - Weekly registrations'!S9</f>
        <v>8237</v>
      </c>
      <c r="T3" s="78">
        <f>'Covid-19 - Weekly registrations'!T9</f>
        <v>6035</v>
      </c>
      <c r="U3" s="78">
        <f>'Covid-19 - Weekly registrations'!U9</f>
        <v>3930</v>
      </c>
      <c r="V3" s="78">
        <f>'Covid-19 - Weekly registrations'!V9</f>
        <v>3810</v>
      </c>
      <c r="W3" s="78">
        <f>'Covid-19 - Weekly registrations'!W9</f>
        <v>2589</v>
      </c>
      <c r="X3" s="78">
        <f>'Covid-19 - Weekly registrations'!X9</f>
        <v>1822</v>
      </c>
      <c r="Y3" s="78">
        <f>'Covid-19 - Weekly registrations'!Y9</f>
        <v>1588</v>
      </c>
      <c r="Z3" s="78">
        <f>'Covid-19 - Weekly registrations'!Z9</f>
        <v>1114</v>
      </c>
      <c r="AA3" s="78">
        <f>'Covid-19 - Weekly registrations'!AA9</f>
        <v>783</v>
      </c>
      <c r="AB3" s="78">
        <f>'Covid-19 - Weekly registrations'!AB9</f>
        <v>606</v>
      </c>
      <c r="AC3" s="78">
        <f>'Covid-19 - Weekly registrations'!AC9</f>
        <v>532</v>
      </c>
      <c r="AD3" s="78">
        <f>'Covid-19 - Weekly registrations'!AD9</f>
        <v>366</v>
      </c>
      <c r="AE3" s="78">
        <f>'Covid-19 - Weekly registrations'!AE9</f>
        <v>295</v>
      </c>
      <c r="AF3" s="78">
        <f>'Covid-19 - Weekly registrations'!AF9</f>
        <v>217</v>
      </c>
      <c r="AG3" s="78">
        <f>'Covid-19 - Weekly registrations'!AG9</f>
        <v>193</v>
      </c>
      <c r="AH3" s="78">
        <f>'Covid-19 - Weekly registrations'!AH9</f>
        <v>152</v>
      </c>
      <c r="AI3" s="78">
        <f>'Covid-19 - Weekly registrations'!AI9</f>
        <v>139</v>
      </c>
      <c r="AJ3" s="78">
        <f>'Covid-19 - Weekly registrations'!AJ9</f>
        <v>138</v>
      </c>
      <c r="AK3" s="78">
        <f>'Covid-19 - Weekly registrations'!AK9</f>
        <v>101</v>
      </c>
      <c r="AL3" s="78">
        <f>'Covid-19 - Weekly registrations'!AL9</f>
        <v>78</v>
      </c>
      <c r="AM3" s="78">
        <f>'Covid-19 - Weekly registrations'!AM9</f>
        <v>99</v>
      </c>
      <c r="AN3" s="78">
        <f>'Covid-19 - Weekly registrations'!AN9</f>
        <v>139</v>
      </c>
      <c r="AO3" s="78">
        <f>'Covid-19 - Weekly registrations'!AO9</f>
        <v>215</v>
      </c>
      <c r="AP3" s="78">
        <f>'Covid-19 - Weekly registrations'!AP9</f>
        <v>321</v>
      </c>
      <c r="AQ3" s="78">
        <f>'Covid-19 - Weekly registrations'!AQ9</f>
        <v>438</v>
      </c>
      <c r="AR3" s="78">
        <f>'Covid-19 - Weekly registrations'!AR9</f>
        <v>670</v>
      </c>
      <c r="AS3" s="78">
        <f>'Covid-19 - Weekly registrations'!AS9</f>
        <v>978</v>
      </c>
      <c r="AT3" s="78">
        <f>'Covid-19 - Weekly registrations'!AT9</f>
        <v>1379</v>
      </c>
      <c r="AU3" s="78">
        <f>'Covid-19 - Weekly registrations'!AU9</f>
        <v>1937</v>
      </c>
      <c r="AV3" s="78">
        <f>'Covid-19 - Weekly registrations'!AV9</f>
        <v>2466</v>
      </c>
      <c r="AW3" s="78">
        <f>'Covid-19 - Weekly registrations'!AW9</f>
        <v>2697</v>
      </c>
      <c r="AX3" s="78">
        <f>'Covid-19 - Weekly registrations'!AX9</f>
        <v>3040</v>
      </c>
      <c r="AY3" s="32"/>
      <c r="AZ3" s="32"/>
      <c r="BA3" s="32"/>
      <c r="BB3" s="32"/>
      <c r="BC3" s="32"/>
      <c r="BD3" s="32"/>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c r="CK3" s="32"/>
      <c r="CL3" s="32"/>
      <c r="CM3" s="32"/>
      <c r="CN3" s="32"/>
      <c r="CO3" s="32"/>
      <c r="CP3" s="32"/>
      <c r="CQ3" s="32"/>
    </row>
    <row r="4" spans="1:95" x14ac:dyDescent="0.25">
      <c r="A4" t="s">
        <v>115</v>
      </c>
      <c r="C4" s="107">
        <f>AVERAGE(C3:D3)</f>
        <v>0</v>
      </c>
      <c r="D4" s="107">
        <f t="shared" ref="D4:AX4" si="0">AVERAGE(D3:E3)</f>
        <v>0</v>
      </c>
      <c r="E4" s="107">
        <f t="shared" si="0"/>
        <v>0</v>
      </c>
      <c r="F4" s="107">
        <f t="shared" si="0"/>
        <v>0</v>
      </c>
      <c r="G4" s="107">
        <f t="shared" si="0"/>
        <v>0</v>
      </c>
      <c r="H4" s="107">
        <f t="shared" si="0"/>
        <v>0</v>
      </c>
      <c r="I4" s="107">
        <f t="shared" si="0"/>
        <v>0</v>
      </c>
      <c r="J4" s="107">
        <f t="shared" si="0"/>
        <v>0</v>
      </c>
      <c r="K4" s="107">
        <f t="shared" si="0"/>
        <v>0</v>
      </c>
      <c r="L4" s="107">
        <f t="shared" si="0"/>
        <v>2.5</v>
      </c>
      <c r="M4" s="107">
        <f t="shared" si="0"/>
        <v>54</v>
      </c>
      <c r="N4" s="107">
        <f t="shared" si="0"/>
        <v>321</v>
      </c>
      <c r="O4" s="107">
        <f t="shared" si="0"/>
        <v>2007</v>
      </c>
      <c r="P4" s="107">
        <f t="shared" si="0"/>
        <v>4844</v>
      </c>
      <c r="Q4" s="107">
        <f t="shared" si="0"/>
        <v>7485.5</v>
      </c>
      <c r="R4" s="107">
        <f t="shared" si="0"/>
        <v>8497.5</v>
      </c>
      <c r="S4" s="107">
        <f t="shared" si="0"/>
        <v>7136</v>
      </c>
      <c r="T4" s="107">
        <f t="shared" si="0"/>
        <v>4982.5</v>
      </c>
      <c r="U4" s="107">
        <f t="shared" si="0"/>
        <v>3870</v>
      </c>
      <c r="V4" s="107">
        <f t="shared" si="0"/>
        <v>3199.5</v>
      </c>
      <c r="W4" s="107">
        <f t="shared" si="0"/>
        <v>2205.5</v>
      </c>
      <c r="X4" s="107">
        <f t="shared" si="0"/>
        <v>1705</v>
      </c>
      <c r="Y4" s="107">
        <f t="shared" si="0"/>
        <v>1351</v>
      </c>
      <c r="Z4" s="107">
        <f t="shared" si="0"/>
        <v>948.5</v>
      </c>
      <c r="AA4" s="107">
        <f t="shared" si="0"/>
        <v>694.5</v>
      </c>
      <c r="AB4" s="107">
        <f t="shared" si="0"/>
        <v>569</v>
      </c>
      <c r="AC4" s="107">
        <f t="shared" si="0"/>
        <v>449</v>
      </c>
      <c r="AD4" s="107">
        <f t="shared" si="0"/>
        <v>330.5</v>
      </c>
      <c r="AE4" s="107">
        <f t="shared" si="0"/>
        <v>256</v>
      </c>
      <c r="AF4" s="107">
        <f t="shared" si="0"/>
        <v>205</v>
      </c>
      <c r="AG4" s="107">
        <f t="shared" si="0"/>
        <v>172.5</v>
      </c>
      <c r="AH4" s="107">
        <f t="shared" si="0"/>
        <v>145.5</v>
      </c>
      <c r="AI4" s="107">
        <f t="shared" si="0"/>
        <v>138.5</v>
      </c>
      <c r="AJ4" s="107">
        <f t="shared" si="0"/>
        <v>119.5</v>
      </c>
      <c r="AK4" s="107">
        <f t="shared" si="0"/>
        <v>89.5</v>
      </c>
      <c r="AL4" s="107">
        <f t="shared" si="0"/>
        <v>88.5</v>
      </c>
      <c r="AM4" s="107">
        <f t="shared" si="0"/>
        <v>119</v>
      </c>
      <c r="AN4" s="107">
        <f t="shared" si="0"/>
        <v>177</v>
      </c>
      <c r="AO4" s="107">
        <f t="shared" si="0"/>
        <v>268</v>
      </c>
      <c r="AP4" s="107">
        <f t="shared" si="0"/>
        <v>379.5</v>
      </c>
      <c r="AQ4" s="107">
        <f t="shared" si="0"/>
        <v>554</v>
      </c>
      <c r="AR4" s="107">
        <f t="shared" si="0"/>
        <v>824</v>
      </c>
      <c r="AS4" s="107">
        <f t="shared" si="0"/>
        <v>1178.5</v>
      </c>
      <c r="AT4" s="107">
        <f t="shared" si="0"/>
        <v>1658</v>
      </c>
      <c r="AU4" s="107">
        <f t="shared" si="0"/>
        <v>2201.5</v>
      </c>
      <c r="AV4" s="107">
        <f t="shared" si="0"/>
        <v>2581.5</v>
      </c>
      <c r="AW4" s="107">
        <f t="shared" si="0"/>
        <v>2868.5</v>
      </c>
      <c r="AX4" s="107">
        <f t="shared" si="0"/>
        <v>3040</v>
      </c>
      <c r="AY4" s="9"/>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0AA31-7EF7-4E28-9E87-3E3E5F99B38D}">
  <dimension ref="A1"/>
  <sheetViews>
    <sheetView workbookViewId="0">
      <selection activeCell="B34" sqref="B3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MYE1</vt:lpstr>
      <vt:lpstr>Figure 4. Case rates by agegrp</vt:lpstr>
      <vt:lpstr>Covid-19 - Weekly registrations</vt:lpstr>
      <vt:lpstr>Covid-19 - Weekly occurrences</vt:lpstr>
      <vt:lpstr>UK - Covid-19 - Weekly reg</vt:lpstr>
      <vt:lpstr>work</vt:lpstr>
      <vt:lpstr>visuals</vt:lpstr>
      <vt:lpstr>Shift Test</vt:lpstr>
      <vt:lpstr>Graphs</vt:lpstr>
      <vt:lpstr>% Mortality</vt:lpstr>
      <vt:lpstr>'UK - Covid-19 - Weekly reg'!Print_Area_MI</vt:lpstr>
      <vt:lpstr>'UK - Covid-19 - Weekly reg'!Print_Titles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George</dc:creator>
  <cp:lastModifiedBy>Michael George</cp:lastModifiedBy>
  <dcterms:created xsi:type="dcterms:W3CDTF">2020-12-10T14:22:02Z</dcterms:created>
  <dcterms:modified xsi:type="dcterms:W3CDTF">2020-12-13T15:59:34Z</dcterms:modified>
</cp:coreProperties>
</file>