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drawings/drawing3.xml" ContentType="application/vnd.openxmlformats-officedocument.drawingml.chartshapes+xml"/>
  <Override PartName="/xl/drawings/drawing4.xml" ContentType="application/vnd.openxmlformats-officedocument.drawingml.chartshapes+xml"/>
  <Override PartName="/xl/workbook.xml" ContentType="application/vnd.openxmlformats-officedocument.spreadsheetml.sheet.main+xml"/>
  <Override PartName="/xl/worksheets/sheet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5.xml" ContentType="application/vnd.openxmlformats-officedocument.drawing+xml"/>
  <Override PartName="/xl/worksheets/sheet4.xml" ContentType="application/vnd.openxmlformats-officedocument.spreadsheetml.worksheet+xml"/>
  <Override PartName="/xl/charts/chart2.xml" ContentType="application/vnd.openxmlformats-officedocument.drawingml.chart+xml"/>
  <Override PartName="/xl/worksheets/sheet1.xml" ContentType="application/vnd.openxmlformats-officedocument.spreadsheetml.worksheet+xml"/>
  <Override PartName="/xl/charts/chart1.xml" ContentType="application/vnd.openxmlformats-officedocument.drawingml.chart+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drawings/drawing1.xml" ContentType="application/vnd.openxmlformats-officedocument.drawing+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xl/charts/colors1.xml" ContentType="application/vnd.ms-office.chartcolorstyle+xml"/>
  <Override PartName="/xl/charts/colors2.xml" ContentType="application/vnd.ms-office.chartcolorstyle+xml"/>
  <Override PartName="/xl/charts/style2.xml" ContentType="application/vnd.ms-office.chartstyle+xml"/>
  <Override PartName="/xl/charts/style1.xml" ContentType="application/vnd.ms-office.chartstyle+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08" yWindow="-108" windowWidth="22932" windowHeight="7140" tabRatio="755"/>
  </bookViews>
  <sheets>
    <sheet name="Contents" sheetId="13" r:id="rId1"/>
    <sheet name="Tab1 Deaths by ethnicity" sheetId="1" r:id="rId2"/>
    <sheet name="Tab2 Deaths by gender" sheetId="3" r:id="rId3"/>
    <sheet name="Tab3 Deaths by condition" sheetId="5" r:id="rId4"/>
    <sheet name="Tab4 Deaths by cond (detail)" sheetId="7" r:id="rId5"/>
    <sheet name="COVID19 all deaths LD MH tables" sheetId="9" state="hidden" r:id="rId6"/>
    <sheet name="NCDR extract LD MH tables" sheetId="10" state="hidden" r:id="rId7"/>
    <sheet name="COVID19 all deaths LD MH charts" sheetId="11" state="hidden" r:id="rId8"/>
    <sheet name="NCDR extract LD MH charts" sheetId="12" state="hidden" r:id="rId9"/>
  </sheets>
  <definedNames>
    <definedName name="_AMO_UniqueIdentifier" hidden="1">"'aae63586-2ce3-4a4b-8a32-e7bda9012f4c'"</definedName>
    <definedName name="_Order1" hidden="1">255</definedName>
    <definedName name="_Order2" hidden="1">255</definedName>
    <definedName name="LONDON" localSheetId="0">#REF!</definedName>
    <definedName name="LONDON" localSheetId="7">#REF!</definedName>
    <definedName name="LONDON" localSheetId="5">#REF!</definedName>
    <definedName name="LONDON" localSheetId="6">#REF!</definedName>
    <definedName name="LONDON">#REF!</definedName>
    <definedName name="LONDON2">#REF!</definedName>
    <definedName name="sheet3" localSheetId="0">#REF!</definedName>
    <definedName name="sheet3" localSheetId="7">#REF!</definedName>
    <definedName name="sheet3" localSheetId="5">#REF!</definedName>
    <definedName name="sheet3" localSheetId="6">#REF!</definedName>
    <definedName name="sheet3">#REF!</definedName>
  </definedNames>
  <calcPr calcId="145621"/>
</workbook>
</file>

<file path=xl/calcChain.xml><?xml version="1.0" encoding="utf-8"?>
<calcChain xmlns="http://schemas.openxmlformats.org/spreadsheetml/2006/main">
  <c r="R16" i="12" l="1"/>
  <c r="Q16" i="12"/>
  <c r="P16" i="12"/>
  <c r="O16" i="12"/>
  <c r="N16" i="12"/>
  <c r="M16" i="12"/>
  <c r="L16" i="12"/>
  <c r="K16" i="12"/>
  <c r="J16" i="12"/>
  <c r="R15" i="12"/>
  <c r="Q15" i="12"/>
  <c r="P15" i="12"/>
  <c r="O15" i="12"/>
  <c r="N15" i="12"/>
  <c r="M15" i="12"/>
  <c r="L15" i="12"/>
  <c r="K15" i="12"/>
  <c r="W14" i="12"/>
  <c r="V14" i="12"/>
  <c r="U14" i="12"/>
  <c r="T14" i="12"/>
  <c r="S14" i="12"/>
  <c r="R10" i="12"/>
  <c r="Q10" i="12"/>
  <c r="P10" i="12"/>
  <c r="O10" i="12"/>
  <c r="N10" i="12"/>
  <c r="M10" i="12"/>
  <c r="L10" i="12"/>
  <c r="K10" i="12"/>
  <c r="J10" i="12"/>
  <c r="R9" i="12"/>
  <c r="Q9" i="12"/>
  <c r="P9" i="12"/>
  <c r="O9" i="12"/>
  <c r="N9" i="12"/>
  <c r="M9" i="12"/>
  <c r="L9" i="12"/>
  <c r="K9" i="12"/>
  <c r="W8" i="12"/>
  <c r="V8" i="12"/>
  <c r="U8" i="12"/>
  <c r="T8" i="12"/>
  <c r="S8" i="12"/>
  <c r="B58" i="9"/>
  <c r="R53" i="9"/>
  <c r="Q53" i="9"/>
  <c r="N53" i="9"/>
  <c r="M53" i="9"/>
  <c r="J53" i="9"/>
  <c r="I53" i="9"/>
  <c r="F53" i="9"/>
  <c r="E53" i="9"/>
  <c r="R52" i="9"/>
  <c r="Q52" i="9"/>
  <c r="N52" i="9"/>
  <c r="M52" i="9"/>
  <c r="J52" i="9"/>
  <c r="I52" i="9"/>
  <c r="F52" i="9"/>
  <c r="E52" i="9"/>
  <c r="S51" i="9"/>
  <c r="R51" i="9"/>
  <c r="Q51" i="9"/>
  <c r="O51" i="9"/>
  <c r="N51" i="9"/>
  <c r="M51" i="9"/>
  <c r="K51" i="9"/>
  <c r="J51" i="9"/>
  <c r="I51" i="9"/>
  <c r="G51" i="9"/>
  <c r="F51" i="9"/>
  <c r="E51" i="9"/>
  <c r="S50" i="9"/>
  <c r="R50" i="9"/>
  <c r="Q50" i="9"/>
  <c r="O50" i="9"/>
  <c r="N50" i="9"/>
  <c r="M50" i="9"/>
  <c r="K50" i="9"/>
  <c r="J50" i="9"/>
  <c r="I50" i="9"/>
  <c r="G50" i="9"/>
  <c r="F50" i="9"/>
  <c r="E50" i="9"/>
  <c r="S49" i="9"/>
  <c r="R49" i="9"/>
  <c r="Q49" i="9"/>
  <c r="O49" i="9"/>
  <c r="N49" i="9"/>
  <c r="M49" i="9"/>
  <c r="K49" i="9"/>
  <c r="J49" i="9"/>
  <c r="I49" i="9"/>
  <c r="G49" i="9"/>
  <c r="F49" i="9"/>
  <c r="E49" i="9"/>
  <c r="S48" i="9"/>
  <c r="R48" i="9"/>
  <c r="Q48" i="9"/>
  <c r="O48" i="9"/>
  <c r="N48" i="9"/>
  <c r="M48" i="9"/>
  <c r="K48" i="9"/>
  <c r="J48" i="9"/>
  <c r="I48" i="9"/>
  <c r="G48" i="9"/>
  <c r="F48" i="9"/>
  <c r="E48" i="9"/>
  <c r="S46" i="9"/>
  <c r="R46" i="9"/>
  <c r="Q46" i="9"/>
  <c r="M46" i="9"/>
  <c r="K46" i="9"/>
  <c r="J46" i="9"/>
  <c r="I46" i="9"/>
  <c r="G46" i="9"/>
  <c r="F46" i="9"/>
  <c r="E46" i="9"/>
  <c r="S38" i="9"/>
  <c r="R38" i="9"/>
  <c r="Q38" i="9"/>
  <c r="O38" i="9"/>
  <c r="N38" i="9"/>
  <c r="M38" i="9"/>
  <c r="K38" i="9"/>
  <c r="J38" i="9"/>
  <c r="I38" i="9"/>
  <c r="G38" i="9"/>
  <c r="F38" i="9"/>
  <c r="E38" i="9"/>
  <c r="S37" i="9"/>
  <c r="R37" i="9"/>
  <c r="Q37" i="9"/>
  <c r="O37" i="9"/>
  <c r="N37" i="9"/>
  <c r="M37" i="9"/>
  <c r="K37" i="9"/>
  <c r="J37" i="9"/>
  <c r="I37" i="9"/>
  <c r="G37" i="9"/>
  <c r="F37" i="9"/>
  <c r="E37" i="9"/>
  <c r="S36" i="9"/>
  <c r="R36" i="9"/>
  <c r="Q36" i="9"/>
  <c r="O36" i="9"/>
  <c r="N36" i="9"/>
  <c r="M36" i="9"/>
  <c r="K36" i="9"/>
  <c r="J36" i="9"/>
  <c r="I36" i="9"/>
  <c r="G36" i="9"/>
  <c r="F36" i="9"/>
  <c r="E36" i="9"/>
  <c r="S35" i="9"/>
  <c r="R35" i="9"/>
  <c r="Q35" i="9"/>
  <c r="O35" i="9"/>
  <c r="N35" i="9"/>
  <c r="M35" i="9"/>
  <c r="K35" i="9"/>
  <c r="J35" i="9"/>
  <c r="I35" i="9"/>
  <c r="G35" i="9"/>
  <c r="F35" i="9"/>
  <c r="E35" i="9"/>
  <c r="S34" i="9"/>
  <c r="R34" i="9"/>
  <c r="Q34" i="9"/>
  <c r="O34" i="9"/>
  <c r="N34" i="9"/>
  <c r="M34" i="9"/>
  <c r="K34" i="9"/>
  <c r="J34" i="9"/>
  <c r="I34" i="9"/>
  <c r="G34" i="9"/>
  <c r="F34" i="9"/>
  <c r="E34" i="9"/>
  <c r="S32" i="9"/>
  <c r="R32" i="9"/>
  <c r="Q32" i="9"/>
  <c r="M32" i="9"/>
  <c r="K32" i="9"/>
  <c r="J32" i="9"/>
  <c r="I32" i="9"/>
  <c r="G32" i="9"/>
  <c r="F32" i="9"/>
  <c r="E32" i="9"/>
  <c r="R24" i="9"/>
  <c r="Q24" i="9"/>
  <c r="N24" i="9"/>
  <c r="M24" i="9"/>
  <c r="J24" i="9"/>
  <c r="I24" i="9"/>
  <c r="F24" i="9"/>
  <c r="E24" i="9"/>
  <c r="S23" i="9"/>
  <c r="R23" i="9"/>
  <c r="Q23" i="9"/>
  <c r="O23" i="9"/>
  <c r="N23" i="9"/>
  <c r="M23" i="9"/>
  <c r="K23" i="9"/>
  <c r="J23" i="9"/>
  <c r="I23" i="9"/>
  <c r="G23" i="9"/>
  <c r="F23" i="9"/>
  <c r="E23" i="9"/>
  <c r="S22" i="9"/>
  <c r="R22" i="9"/>
  <c r="Q22" i="9"/>
  <c r="O22" i="9"/>
  <c r="N22" i="9"/>
  <c r="M22" i="9"/>
  <c r="K22" i="9"/>
  <c r="J22" i="9"/>
  <c r="I22" i="9"/>
  <c r="G22" i="9"/>
  <c r="F22" i="9"/>
  <c r="E22" i="9"/>
  <c r="S20" i="9"/>
  <c r="R20" i="9"/>
  <c r="Q20" i="9"/>
  <c r="M20" i="9"/>
  <c r="K20" i="9"/>
  <c r="J20" i="9"/>
  <c r="I20" i="9"/>
  <c r="G20" i="9"/>
  <c r="F20" i="9"/>
  <c r="E20" i="9"/>
</calcChain>
</file>

<file path=xl/sharedStrings.xml><?xml version="1.0" encoding="utf-8"?>
<sst xmlns="http://schemas.openxmlformats.org/spreadsheetml/2006/main" count="1528" uniqueCount="144">
  <si>
    <t>Note: Data in this sheet are updated weekly</t>
  </si>
  <si>
    <t>Title:</t>
  </si>
  <si>
    <t>COVID-19 daily deaths summary</t>
  </si>
  <si>
    <t>Summary:</t>
  </si>
  <si>
    <t>Period:</t>
  </si>
  <si>
    <t>Source:</t>
  </si>
  <si>
    <t>COVID-19 Patient Notification System</t>
  </si>
  <si>
    <t>Basis:</t>
  </si>
  <si>
    <t>Provider</t>
  </si>
  <si>
    <t>Published:</t>
  </si>
  <si>
    <t>Revised:</t>
  </si>
  <si>
    <t>-</t>
  </si>
  <si>
    <t>Status:</t>
  </si>
  <si>
    <t>Published</t>
  </si>
  <si>
    <t>Contact:</t>
  </si>
  <si>
    <t>england.covid19dailydeaths@nhs.net</t>
  </si>
  <si>
    <t>Breakdown by ethnicity</t>
  </si>
  <si>
    <t>Ethnic group</t>
  </si>
  <si>
    <t>Count</t>
  </si>
  <si>
    <t>Percentage</t>
  </si>
  <si>
    <t>Percentage (excluding null and not stated)</t>
  </si>
  <si>
    <t>Total</t>
  </si>
  <si>
    <t>NULL</t>
  </si>
  <si>
    <t>British (White)</t>
  </si>
  <si>
    <t>Irish (White)</t>
  </si>
  <si>
    <t>Any other White background</t>
  </si>
  <si>
    <t>White and Black Caribbean (Mixed)</t>
  </si>
  <si>
    <t>White and Black African (Mixed)</t>
  </si>
  <si>
    <t>White and Asian (Mixed)</t>
  </si>
  <si>
    <t>Any other Mixed background</t>
  </si>
  <si>
    <t>Indian (Asian or Asian British)</t>
  </si>
  <si>
    <t>Pakistani (Asian or Asian British)</t>
  </si>
  <si>
    <t>Bangladeshi (Asian or Asian British)</t>
  </si>
  <si>
    <t>Any other Asian background</t>
  </si>
  <si>
    <t>Caribbean (Black or Black British)</t>
  </si>
  <si>
    <t>African (Black or Black British)</t>
  </si>
  <si>
    <t>Any other Black background</t>
  </si>
  <si>
    <t>Chinese (other ethnic group)</t>
  </si>
  <si>
    <t>Any other ethnic group</t>
  </si>
  <si>
    <t>Not stated</t>
  </si>
  <si>
    <t xml:space="preserve">No match </t>
  </si>
  <si>
    <t>Gender</t>
  </si>
  <si>
    <t>Age group</t>
  </si>
  <si>
    <t>Female</t>
  </si>
  <si>
    <t>Male</t>
  </si>
  <si>
    <t>0 - 19 yrs</t>
  </si>
  <si>
    <t>20 - 39</t>
  </si>
  <si>
    <t>40 - 59</t>
  </si>
  <si>
    <t>60 - 79</t>
  </si>
  <si>
    <t>80+</t>
  </si>
  <si>
    <t>Age</t>
  </si>
  <si>
    <t>Sex</t>
  </si>
  <si>
    <t>Unknown gender</t>
  </si>
  <si>
    <t>Unknown age</t>
  </si>
  <si>
    <t>Breakdown by pre existing condition</t>
  </si>
  <si>
    <t>Pre existing condition</t>
  </si>
  <si>
    <t>Yes</t>
  </si>
  <si>
    <t>No</t>
  </si>
  <si>
    <t xml:space="preserve">Unkown presence of pre-existing condition </t>
  </si>
  <si>
    <t>All data up to 5pm 10 May 2020</t>
  </si>
  <si>
    <t>Date introduced</t>
  </si>
  <si>
    <t>Condition</t>
  </si>
  <si>
    <t>Count of condition</t>
  </si>
  <si>
    <t>Count of unknown or not reported for condition</t>
  </si>
  <si>
    <t>Count of all deaths since condition introduced</t>
  </si>
  <si>
    <t>% of deaths since introduced with condition</t>
  </si>
  <si>
    <t>% of deaths (excluding unknown or not reported) with condition</t>
  </si>
  <si>
    <t>Received treatment for a Mental Health condition</t>
  </si>
  <si>
    <t>Learning Disability and or Autism</t>
  </si>
  <si>
    <t>Asthma</t>
  </si>
  <si>
    <t>Chronic Kidney Disease</t>
  </si>
  <si>
    <t>Chronic Neurological Disorder</t>
  </si>
  <si>
    <t>Chronic Pulmonary Disease</t>
  </si>
  <si>
    <t>Dementia</t>
  </si>
  <si>
    <t>Diabetes</t>
  </si>
  <si>
    <t>Rheumatological Disorder</t>
  </si>
  <si>
    <t>Ischaemic Heart Disease</t>
  </si>
  <si>
    <t>Other</t>
  </si>
  <si>
    <t>Notes:</t>
  </si>
  <si>
    <t>Information on Learning Disablity and Autism and those who have received treatment for a Mental Health condition are collected separately from other conditions listed.</t>
  </si>
  <si>
    <t xml:space="preserve">The accuracy of the information provided on pre exisiting conditions is reliant on the availability and transfer of information from patient records </t>
  </si>
  <si>
    <t>Breakdown of deaths for patients with a Learning Disability and/or Autism and received treatment for a Mental Health condition</t>
  </si>
  <si>
    <t>Breakdown by gender:</t>
  </si>
  <si>
    <t>Learning Disability and/or Autism and received treatment for a Mental Health condition</t>
  </si>
  <si>
    <t>Neither reported to have a Learning Disability and/or Autism nor to have received treatment for a Mental Health condition</t>
  </si>
  <si>
    <t>Gender not stated</t>
  </si>
  <si>
    <t>Breakdown by age:</t>
  </si>
  <si>
    <t>0-19</t>
  </si>
  <si>
    <t>20-39</t>
  </si>
  <si>
    <t>40-59</t>
  </si>
  <si>
    <t>60-79</t>
  </si>
  <si>
    <t>Breakdown by ethnicity:</t>
  </si>
  <si>
    <t>Ethnicity</t>
  </si>
  <si>
    <t>White</t>
  </si>
  <si>
    <t>Black</t>
  </si>
  <si>
    <t>Asian</t>
  </si>
  <si>
    <t>Other (including Mixed and Chinese)</t>
  </si>
  <si>
    <t>No match</t>
  </si>
  <si>
    <t>Those recorded as Mental Health are those with a positive reponse to the question "received treatment for a mental health condition".</t>
  </si>
  <si>
    <t>Ethnicity data is not captured through the CPNS data collection. This information is matched back to patient records from previous hospital episodes.</t>
  </si>
  <si>
    <t>LD_Flag</t>
  </si>
  <si>
    <t>MH_Flag</t>
  </si>
  <si>
    <t>Age_cat</t>
  </si>
  <si>
    <t>Deaths</t>
  </si>
  <si>
    <t>No Match</t>
  </si>
  <si>
    <t>DOD</t>
  </si>
  <si>
    <t>ReceivedTreatmentForMentalHealth</t>
  </si>
  <si>
    <t>NK</t>
  </si>
  <si>
    <t>N</t>
  </si>
  <si>
    <t>Y</t>
  </si>
  <si>
    <t>Date of death</t>
  </si>
  <si>
    <t>Number of cases</t>
  </si>
  <si>
    <t xml:space="preserve">Date of death </t>
  </si>
  <si>
    <t>DateOfDeath</t>
  </si>
  <si>
    <t>Patients who have died form COVID-19 may have had more than one pre-existing condition. Separately identified pre-existing conditions are reported in this table.</t>
  </si>
  <si>
    <t>The date from which information was collected about different pre existing conditions varies and is stated in the table.</t>
  </si>
  <si>
    <t>All Learning disability and/or Autism</t>
  </si>
  <si>
    <t>All Received treatment for a Mental Health condition</t>
  </si>
  <si>
    <t>Due to the sensitivity of the data all results have been rounded to the nearest 5. Any cells containing less than 5 records have been replaced with a *.</t>
  </si>
  <si>
    <t>All data up to 5pm 12 May 2020</t>
  </si>
  <si>
    <t>AE_Closures</t>
  </si>
  <si>
    <t>Contents</t>
  </si>
  <si>
    <t>COVID-19 total deaths - weekly summaries</t>
  </si>
  <si>
    <t>This file contains information on the deaths of patients who have died in hospitals in England and have tested positive for Covid-19. All deaths were reported during the period specified below.</t>
  </si>
  <si>
    <t>This file contains information on the deaths of patients who have died in hospitals in England and have tested positive for Covid-19, split by ethnicity. All deaths were reported during the period specified below.</t>
  </si>
  <si>
    <t>COVID-19 deaths by ethnicity</t>
  </si>
  <si>
    <t>COVID-19 deaths by age and gender</t>
  </si>
  <si>
    <t>COVID-19 deaths by age group and pre-existing condition</t>
  </si>
  <si>
    <t>This file contains information on the deaths of patients who have died in hospitals in England and have tested positive for Covid-19, split by age group and gender. All deaths were reported during the period specified below.</t>
  </si>
  <si>
    <t>Breakdown by gender and age group:</t>
  </si>
  <si>
    <t>COVID-19 deaths by type of pre existing condition</t>
  </si>
  <si>
    <t>This file contains information on the deaths of patients who have died in hospitals in England and have tested positive for Covid-19, split by type of pre-existing condition. All deaths were reported during the period specified below.</t>
  </si>
  <si>
    <t>Breakdown of deaths by pre existing conditions:</t>
  </si>
  <si>
    <t>Table 1: COVID-19 deaths by ethnicity</t>
  </si>
  <si>
    <t>Table 2: COVID-19 deaths by gender and age group</t>
  </si>
  <si>
    <t>Table 4: COVID-19 deaths by type of pre existing condition</t>
  </si>
  <si>
    <t>Table 3: COVID-19 deaths by age group and presence of pre existing condition</t>
  </si>
  <si>
    <t>The accuracy of the information provided on all pre-existing conditions is reliant on the availability and transfer of information by reporting providers from patient records .</t>
  </si>
  <si>
    <t>The data include all deaths reported to NHS England from acute, mental health, learning disability and autism services, provided by NHS providers or providers of NHS funded services.</t>
  </si>
  <si>
    <t>On deaths specifically in Mental Health and Learning Disability and/or Autism inpatient settings, we have been informed of 76 patient deaths, the majority occurring in acute older adult organic or functional services. In these inpatient settings, 14 deaths occurred for patients detained under the Mental Health Act and 3 deaths occurred where the patient was of BAME background. As all these deaths were in hospital they are included in the figures in the table above.</t>
  </si>
  <si>
    <t>We will shortly publish additional data showing deaths of people with learning disability or autism which have been reported through the Learning Disabilities Mortality Review Programme, which includes any death of someone with a learning disability as reported to the Programme provider, the University of Bristol.</t>
  </si>
  <si>
    <t>Indeterminate</t>
  </si>
  <si>
    <t>All data up to 4pm 10 March 2021</t>
  </si>
  <si>
    <t>11 March 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</si>
</sst>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_(* \(#,##0.00\);_(* &quot;-&quot;??_);_(@_)"/>
    <numFmt numFmtId="165" formatCode="[$-F800]dddd\,\ mmmm\ dd\,\ yyyy"/>
    <numFmt numFmtId="166" formatCode="dd/mm/yy;@"/>
    <numFmt numFmtId="167" formatCode="_-* #,##0_-;\-* #,##0_-;_-* &quot;-&quot;??_-;_-@_-"/>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4"/>
      <name val="Verdana"/>
      <family val="2"/>
    </font>
    <font>
      <b/>
      <sz val="12"/>
      <color rgb="FFFF0000"/>
      <name val="Verdana"/>
      <family val="2"/>
    </font>
    <font>
      <sz val="10"/>
      <name val="Verdana"/>
      <family val="2"/>
    </font>
    <font>
      <b/>
      <sz val="10"/>
      <name val="Verdana"/>
      <family val="2"/>
    </font>
    <font>
      <b/>
      <sz val="12"/>
      <color rgb="FF095BA6"/>
      <name val="Verdana"/>
      <family val="2"/>
    </font>
    <font>
      <u/>
      <sz val="11"/>
      <color theme="10"/>
      <name val="Calibri"/>
      <family val="2"/>
      <scheme val="minor"/>
    </font>
    <font>
      <b/>
      <sz val="10"/>
      <color rgb="FF095BA6"/>
      <name val="Verdana"/>
      <family val="2"/>
    </font>
    <font>
      <sz val="10"/>
      <color theme="0"/>
      <name val="Verdana"/>
      <family val="2"/>
    </font>
    <font>
      <b/>
      <sz val="10"/>
      <color theme="1"/>
      <name val="Verdana"/>
      <family val="2"/>
    </font>
    <font>
      <sz val="10"/>
      <color theme="1"/>
      <name val="Verdana"/>
      <family val="2"/>
    </font>
    <font>
      <sz val="10"/>
      <name val="MS Sans Serif"/>
      <family val="2"/>
    </font>
    <font>
      <sz val="11"/>
      <name val="Calibri"/>
      <family val="2"/>
      <scheme val="minor"/>
    </font>
    <font>
      <sz val="11"/>
      <color theme="0"/>
      <name val="Calibri"/>
      <family val="2"/>
      <scheme val="minor"/>
    </font>
    <font>
      <sz val="10"/>
      <color rgb="FFFFFFFF"/>
      <name val="Verdana"/>
      <family val="2"/>
    </font>
    <font>
      <sz val="11"/>
      <color rgb="FFFFFFFF"/>
      <name val="Calibri"/>
      <family val="2"/>
    </font>
  </fonts>
  <fills count="8">
    <fill>
      <patternFill patternType="none"/>
    </fill>
    <fill>
      <patternFill patternType="gray125"/>
    </fill>
    <fill>
      <patternFill patternType="solid">
        <fgColor indexed="9"/>
        <bgColor indexed="64"/>
      </patternFill>
    </fill>
    <fill>
      <patternFill patternType="solid">
        <fgColor theme="0"/>
        <bgColor rgb="FF000000"/>
      </patternFill>
    </fill>
    <fill>
      <patternFill patternType="solid">
        <fgColor rgb="FFFFFFFF"/>
        <bgColor rgb="FF000000"/>
      </patternFill>
    </fill>
    <fill>
      <patternFill patternType="solid">
        <fgColor theme="0"/>
        <bgColor indexed="64"/>
      </patternFill>
    </fill>
    <fill>
      <patternFill patternType="solid">
        <fgColor rgb="FFEDF3F9"/>
        <bgColor rgb="FF000000"/>
      </patternFill>
    </fill>
    <fill>
      <patternFill patternType="solid">
        <fgColor theme="2"/>
        <bgColor indexed="64"/>
      </patternFill>
    </fill>
  </fills>
  <borders count="2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0" fontId="8" fillId="0" borderId="0" applyNumberFormat="0" applyFill="0" applyBorder="0" applyAlignment="0" applyProtection="0"/>
    <xf numFmtId="0" fontId="1" fillId="0" borderId="0"/>
    <xf numFmtId="0" fontId="13" fillId="0" borderId="0"/>
    <xf numFmtId="164" fontId="1"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0" fontId="1" fillId="0" borderId="0"/>
    <xf numFmtId="164" fontId="13" fillId="0" borderId="0" applyFont="0" applyFill="0" applyBorder="0" applyAlignment="0" applyProtection="0"/>
    <xf numFmtId="0" fontId="8" fillId="0" borderId="0" applyNumberFormat="0" applyFill="0" applyBorder="0" applyAlignment="0" applyProtection="0"/>
  </cellStyleXfs>
  <cellXfs count="225">
    <xf numFmtId="0" fontId="0" fillId="0" borderId="0" xfId="0"/>
    <xf numFmtId="0" fontId="3" fillId="2" borderId="0" xfId="0" applyFont="1" applyFill="1"/>
    <xf numFmtId="17" fontId="4" fillId="3" borderId="0" xfId="0" quotePrefix="1" applyNumberFormat="1" applyFont="1" applyFill="1" applyBorder="1" applyAlignment="1">
      <alignment horizontal="left" vertical="center"/>
    </xf>
    <xf numFmtId="0" fontId="5" fillId="4" borderId="0" xfId="0" applyFont="1" applyFill="1" applyBorder="1"/>
    <xf numFmtId="0" fontId="6" fillId="4" borderId="0" xfId="0" applyFont="1" applyFill="1" applyBorder="1" applyAlignment="1">
      <alignment vertical="top"/>
    </xf>
    <xf numFmtId="0" fontId="7" fillId="4" borderId="0" xfId="0" applyFont="1" applyFill="1" applyBorder="1" applyAlignment="1">
      <alignment vertical="top"/>
    </xf>
    <xf numFmtId="0" fontId="7" fillId="4" borderId="0" xfId="0" applyFont="1" applyFill="1" applyBorder="1" applyAlignment="1"/>
    <xf numFmtId="0" fontId="5" fillId="2" borderId="0" xfId="0" applyFont="1" applyFill="1"/>
    <xf numFmtId="0" fontId="6" fillId="4" borderId="0" xfId="0" applyFont="1" applyFill="1" applyBorder="1"/>
    <xf numFmtId="17" fontId="7" fillId="0" borderId="0" xfId="0" applyNumberFormat="1" applyFont="1" applyFill="1" applyBorder="1" applyAlignment="1"/>
    <xf numFmtId="17" fontId="7" fillId="5" borderId="0" xfId="0" applyNumberFormat="1" applyFont="1" applyFill="1" applyBorder="1" applyAlignment="1"/>
    <xf numFmtId="0" fontId="0" fillId="5" borderId="0" xfId="0" applyFill="1" applyAlignment="1">
      <alignment horizontal="center" vertical="center"/>
    </xf>
    <xf numFmtId="0" fontId="5" fillId="4" borderId="0" xfId="0" applyFont="1" applyFill="1" applyBorder="1" applyAlignment="1"/>
    <xf numFmtId="165" fontId="6" fillId="0" borderId="0" xfId="0" quotePrefix="1" applyNumberFormat="1" applyFont="1" applyFill="1" applyBorder="1" applyAlignment="1">
      <alignment horizontal="left"/>
    </xf>
    <xf numFmtId="165" fontId="6" fillId="5" borderId="0" xfId="0" quotePrefix="1" applyNumberFormat="1" applyFont="1" applyFill="1" applyBorder="1" applyAlignment="1">
      <alignment horizontal="left"/>
    </xf>
    <xf numFmtId="0" fontId="5" fillId="3" borderId="0" xfId="0" applyFont="1" applyFill="1" applyBorder="1" applyAlignment="1"/>
    <xf numFmtId="0" fontId="8" fillId="0" borderId="0" xfId="2" applyFill="1" applyBorder="1" applyAlignment="1"/>
    <xf numFmtId="0" fontId="8" fillId="5" borderId="0" xfId="2" applyFill="1" applyBorder="1" applyAlignment="1"/>
    <xf numFmtId="0" fontId="6" fillId="0" borderId="0" xfId="0" applyFont="1" applyFill="1" applyBorder="1"/>
    <xf numFmtId="0" fontId="7" fillId="4" borderId="0" xfId="0" applyFont="1" applyFill="1" applyBorder="1" applyAlignment="1"/>
    <xf numFmtId="0" fontId="0" fillId="2" borderId="0" xfId="0" applyFill="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166" fontId="0" fillId="2" borderId="0" xfId="0" applyNumberFormat="1" applyFill="1"/>
    <xf numFmtId="9" fontId="5" fillId="0" borderId="3" xfId="1" applyFont="1" applyFill="1" applyBorder="1" applyAlignment="1">
      <alignment horizontal="right"/>
    </xf>
    <xf numFmtId="9" fontId="10" fillId="2" borderId="0" xfId="1" applyFont="1" applyFill="1"/>
    <xf numFmtId="0" fontId="10" fillId="2" borderId="0" xfId="0" applyFont="1" applyFill="1"/>
    <xf numFmtId="0" fontId="5" fillId="2" borderId="4" xfId="0" applyFont="1" applyFill="1" applyBorder="1" applyAlignment="1"/>
    <xf numFmtId="0" fontId="0" fillId="0" borderId="5" xfId="0" applyBorder="1" applyAlignment="1"/>
    <xf numFmtId="9" fontId="5" fillId="2" borderId="6" xfId="1" applyFont="1" applyFill="1" applyBorder="1" applyAlignment="1">
      <alignment horizontal="right"/>
    </xf>
    <xf numFmtId="9" fontId="5" fillId="2" borderId="5" xfId="1" applyFont="1" applyFill="1" applyBorder="1" applyAlignment="1">
      <alignment horizontal="right"/>
    </xf>
    <xf numFmtId="0" fontId="5" fillId="2" borderId="7" xfId="0" applyFont="1" applyFill="1" applyBorder="1" applyAlignment="1"/>
    <xf numFmtId="0" fontId="0" fillId="0" borderId="8" xfId="0" applyBorder="1" applyAlignment="1"/>
    <xf numFmtId="9" fontId="5" fillId="2" borderId="9" xfId="1" applyFont="1" applyFill="1" applyBorder="1" applyAlignment="1">
      <alignment horizontal="right"/>
    </xf>
    <xf numFmtId="9" fontId="5" fillId="2" borderId="8" xfId="1" applyFont="1" applyFill="1" applyBorder="1" applyAlignment="1">
      <alignment horizontal="right"/>
    </xf>
    <xf numFmtId="0" fontId="6" fillId="7" borderId="7" xfId="0" applyFont="1" applyFill="1" applyBorder="1" applyAlignment="1"/>
    <xf numFmtId="0" fontId="2" fillId="7" borderId="8" xfId="0" applyFont="1" applyFill="1" applyBorder="1" applyAlignment="1"/>
    <xf numFmtId="9" fontId="6" fillId="7" borderId="9" xfId="1" applyFont="1" applyFill="1" applyBorder="1" applyAlignment="1">
      <alignment horizontal="right"/>
    </xf>
    <xf numFmtId="9" fontId="6" fillId="7" borderId="8" xfId="1" applyFont="1" applyFill="1" applyBorder="1" applyAlignment="1">
      <alignment horizontal="right"/>
    </xf>
    <xf numFmtId="164" fontId="0" fillId="2" borderId="0" xfId="0" applyNumberFormat="1" applyFill="1"/>
    <xf numFmtId="0" fontId="5" fillId="2" borderId="10" xfId="0" applyFont="1" applyFill="1" applyBorder="1" applyAlignment="1"/>
    <xf numFmtId="0" fontId="0" fillId="0" borderId="11" xfId="0" applyBorder="1" applyAlignment="1"/>
    <xf numFmtId="9" fontId="5" fillId="2" borderId="12" xfId="1" applyFont="1" applyFill="1" applyBorder="1" applyAlignment="1">
      <alignment horizontal="right"/>
    </xf>
    <xf numFmtId="9" fontId="5" fillId="2" borderId="11" xfId="1" applyFont="1" applyFill="1" applyBorder="1" applyAlignment="1">
      <alignment horizontal="right"/>
    </xf>
    <xf numFmtId="0" fontId="6" fillId="7" borderId="10" xfId="0" applyFont="1" applyFill="1" applyBorder="1" applyAlignment="1"/>
    <xf numFmtId="0" fontId="2" fillId="7" borderId="11" xfId="0" applyFont="1" applyFill="1" applyBorder="1" applyAlignment="1"/>
    <xf numFmtId="9" fontId="6" fillId="7" borderId="11" xfId="1" applyFont="1" applyFill="1" applyBorder="1" applyAlignment="1">
      <alignment horizontal="right"/>
    </xf>
    <xf numFmtId="0" fontId="6" fillId="7" borderId="13" xfId="0" applyFont="1" applyFill="1" applyBorder="1" applyAlignment="1"/>
    <xf numFmtId="0" fontId="2" fillId="7" borderId="14" xfId="0" applyFont="1" applyFill="1" applyBorder="1" applyAlignment="1"/>
    <xf numFmtId="9" fontId="6" fillId="7" borderId="14" xfId="1" applyFont="1" applyFill="1" applyBorder="1" applyAlignment="1">
      <alignment horizontal="right"/>
    </xf>
    <xf numFmtId="0" fontId="5" fillId="2" borderId="0" xfId="0" applyFont="1" applyFill="1" applyBorder="1" applyAlignment="1"/>
    <xf numFmtId="0" fontId="0" fillId="0" borderId="0" xfId="0" applyBorder="1" applyAlignment="1"/>
    <xf numFmtId="3" fontId="5" fillId="2" borderId="0" xfId="0" applyNumberFormat="1" applyFont="1" applyFill="1" applyBorder="1" applyAlignment="1">
      <alignment horizontal="right"/>
    </xf>
    <xf numFmtId="9" fontId="5" fillId="2" borderId="0" xfId="1" applyFont="1" applyFill="1" applyBorder="1" applyAlignment="1">
      <alignment horizontal="right"/>
    </xf>
    <xf numFmtId="1" fontId="0" fillId="2" borderId="0" xfId="0" applyNumberFormat="1" applyFill="1"/>
    <xf numFmtId="14" fontId="0" fillId="2" borderId="0" xfId="0" applyNumberFormat="1" applyFill="1"/>
    <xf numFmtId="0" fontId="0" fillId="5" borderId="5" xfId="0" applyFill="1" applyBorder="1" applyAlignment="1"/>
    <xf numFmtId="0" fontId="0" fillId="5" borderId="8" xfId="0" applyFill="1" applyBorder="1" applyAlignment="1"/>
    <xf numFmtId="0" fontId="5" fillId="2" borderId="13" xfId="0" applyFont="1" applyFill="1" applyBorder="1" applyAlignment="1"/>
    <xf numFmtId="0" fontId="0" fillId="5" borderId="14" xfId="0" applyFill="1" applyBorder="1" applyAlignment="1"/>
    <xf numFmtId="0" fontId="3" fillId="2" borderId="0" xfId="8" applyFont="1" applyFill="1"/>
    <xf numFmtId="17" fontId="4" fillId="3" borderId="0" xfId="8" quotePrefix="1" applyNumberFormat="1" applyFont="1" applyFill="1" applyBorder="1" applyAlignment="1">
      <alignment horizontal="left" vertical="center"/>
    </xf>
    <xf numFmtId="0" fontId="3" fillId="5" borderId="0" xfId="8" applyFont="1" applyFill="1" applyBorder="1"/>
    <xf numFmtId="0" fontId="5" fillId="4" borderId="0" xfId="8" applyFont="1" applyFill="1" applyBorder="1"/>
    <xf numFmtId="0" fontId="6" fillId="4" borderId="0" xfId="8" applyFont="1" applyFill="1" applyBorder="1" applyAlignment="1">
      <alignment vertical="top"/>
    </xf>
    <xf numFmtId="0" fontId="7" fillId="4" borderId="0" xfId="8" applyFont="1" applyFill="1" applyBorder="1" applyAlignment="1">
      <alignment vertical="top"/>
    </xf>
    <xf numFmtId="0" fontId="7" fillId="4" borderId="0" xfId="8" applyFont="1" applyFill="1" applyBorder="1" applyAlignment="1"/>
    <xf numFmtId="0" fontId="7" fillId="3" borderId="0" xfId="8" applyFont="1" applyFill="1" applyBorder="1" applyAlignment="1"/>
    <xf numFmtId="0" fontId="5" fillId="5" borderId="0" xfId="8" applyFont="1" applyFill="1" applyBorder="1"/>
    <xf numFmtId="0" fontId="5" fillId="2" borderId="0" xfId="8" applyFont="1" applyFill="1"/>
    <xf numFmtId="0" fontId="5" fillId="3" borderId="0" xfId="8" applyFont="1" applyFill="1" applyBorder="1" applyAlignment="1">
      <alignment horizontal="left" vertical="top" wrapText="1"/>
    </xf>
    <xf numFmtId="0" fontId="6" fillId="4" borderId="0" xfId="8" applyFont="1" applyFill="1" applyBorder="1"/>
    <xf numFmtId="17" fontId="7" fillId="5" borderId="0" xfId="8" applyNumberFormat="1" applyFont="1" applyFill="1" applyBorder="1" applyAlignment="1"/>
    <xf numFmtId="0" fontId="5" fillId="5" borderId="0" xfId="8" applyFont="1" applyFill="1"/>
    <xf numFmtId="0" fontId="5" fillId="3" borderId="0" xfId="8" applyFont="1" applyFill="1" applyBorder="1" applyAlignment="1"/>
    <xf numFmtId="0" fontId="1" fillId="5" borderId="0" xfId="8" applyFill="1" applyAlignment="1">
      <alignment horizontal="center" vertical="center"/>
    </xf>
    <xf numFmtId="0" fontId="1" fillId="5" borderId="0" xfId="8" applyFill="1" applyBorder="1" applyAlignment="1">
      <alignment horizontal="center" vertical="center"/>
    </xf>
    <xf numFmtId="0" fontId="5" fillId="4" borderId="0" xfId="8" applyFont="1" applyFill="1" applyBorder="1" applyAlignment="1"/>
    <xf numFmtId="165" fontId="6" fillId="5" borderId="0" xfId="8" quotePrefix="1" applyNumberFormat="1" applyFont="1" applyFill="1" applyBorder="1" applyAlignment="1">
      <alignment horizontal="left"/>
    </xf>
    <xf numFmtId="0" fontId="5" fillId="3" borderId="0" xfId="8" applyFont="1" applyFill="1" applyBorder="1"/>
    <xf numFmtId="0" fontId="1" fillId="2" borderId="0" xfId="8" applyFill="1"/>
    <xf numFmtId="0" fontId="2" fillId="2" borderId="0" xfId="8" applyFont="1" applyFill="1"/>
    <xf numFmtId="0" fontId="1" fillId="5" borderId="0" xfId="8" applyFill="1" applyBorder="1"/>
    <xf numFmtId="1" fontId="1" fillId="2" borderId="0" xfId="8" applyNumberFormat="1" applyFill="1"/>
    <xf numFmtId="1" fontId="1" fillId="5" borderId="0" xfId="8" applyNumberFormat="1" applyFill="1" applyBorder="1"/>
    <xf numFmtId="0" fontId="13" fillId="5" borderId="0" xfId="4" applyFill="1"/>
    <xf numFmtId="0" fontId="13" fillId="5" borderId="0" xfId="4" applyFill="1" applyBorder="1"/>
    <xf numFmtId="0" fontId="2" fillId="5" borderId="0" xfId="4" applyFont="1" applyFill="1" applyBorder="1" applyAlignment="1">
      <alignment horizontal="center"/>
    </xf>
    <xf numFmtId="0" fontId="9" fillId="6" borderId="1" xfId="4" applyFont="1" applyFill="1" applyBorder="1" applyAlignment="1">
      <alignment horizontal="left" vertical="center"/>
    </xf>
    <xf numFmtId="0" fontId="9" fillId="6" borderId="2" xfId="4" applyFont="1" applyFill="1" applyBorder="1" applyAlignment="1">
      <alignment horizontal="left" vertical="center"/>
    </xf>
    <xf numFmtId="0" fontId="9" fillId="3" borderId="17" xfId="4" applyFont="1" applyFill="1" applyBorder="1" applyAlignment="1">
      <alignment horizontal="left" vertical="center"/>
    </xf>
    <xf numFmtId="0" fontId="9" fillId="6" borderId="2" xfId="4" applyFont="1" applyFill="1" applyBorder="1" applyAlignment="1">
      <alignment horizontal="left" vertical="center" wrapText="1"/>
    </xf>
    <xf numFmtId="15" fontId="9" fillId="6" borderId="3" xfId="4" applyNumberFormat="1" applyFont="1" applyFill="1" applyBorder="1" applyAlignment="1">
      <alignment vertical="center" wrapText="1"/>
    </xf>
    <xf numFmtId="15" fontId="9" fillId="3" borderId="17" xfId="4" applyNumberFormat="1" applyFont="1" applyFill="1" applyBorder="1" applyAlignment="1">
      <alignment vertical="center" wrapText="1"/>
    </xf>
    <xf numFmtId="0" fontId="6" fillId="5" borderId="17" xfId="4" applyFont="1" applyFill="1" applyBorder="1" applyAlignment="1">
      <alignment horizontal="left" vertical="center"/>
    </xf>
    <xf numFmtId="167" fontId="5" fillId="0" borderId="3" xfId="9" applyNumberFormat="1" applyFont="1" applyFill="1" applyBorder="1" applyAlignment="1">
      <alignment horizontal="right"/>
    </xf>
    <xf numFmtId="9" fontId="5" fillId="0" borderId="3" xfId="7" applyFont="1" applyFill="1" applyBorder="1" applyAlignment="1">
      <alignment horizontal="right"/>
    </xf>
    <xf numFmtId="9" fontId="5" fillId="5" borderId="18" xfId="7" applyFont="1" applyFill="1" applyBorder="1" applyAlignment="1">
      <alignment horizontal="right"/>
    </xf>
    <xf numFmtId="0" fontId="5" fillId="2" borderId="0" xfId="4" applyFont="1" applyFill="1"/>
    <xf numFmtId="0" fontId="5" fillId="5" borderId="0" xfId="4" applyFont="1" applyFill="1" applyBorder="1"/>
    <xf numFmtId="9" fontId="10" fillId="2" borderId="0" xfId="7" applyFont="1" applyFill="1"/>
    <xf numFmtId="9" fontId="10" fillId="5" borderId="0" xfId="7" applyFont="1" applyFill="1" applyBorder="1"/>
    <xf numFmtId="0" fontId="5" fillId="2" borderId="4" xfId="4" applyFont="1" applyFill="1" applyBorder="1" applyAlignment="1"/>
    <xf numFmtId="0" fontId="13" fillId="0" borderId="5" xfId="4" applyBorder="1" applyAlignment="1"/>
    <xf numFmtId="0" fontId="13" fillId="5" borderId="17" xfId="4" applyFill="1" applyBorder="1" applyAlignment="1"/>
    <xf numFmtId="9" fontId="5" fillId="2" borderId="6" xfId="7" applyFont="1" applyFill="1" applyBorder="1" applyAlignment="1">
      <alignment horizontal="right"/>
    </xf>
    <xf numFmtId="9" fontId="5" fillId="2" borderId="5" xfId="7" applyFont="1" applyFill="1" applyBorder="1" applyAlignment="1">
      <alignment horizontal="right"/>
    </xf>
    <xf numFmtId="9" fontId="5" fillId="5" borderId="17" xfId="7" applyFont="1" applyFill="1" applyBorder="1" applyAlignment="1">
      <alignment horizontal="right"/>
    </xf>
    <xf numFmtId="0" fontId="5" fillId="2" borderId="7" xfId="4" applyFont="1" applyFill="1" applyBorder="1" applyAlignment="1"/>
    <xf numFmtId="0" fontId="13" fillId="0" borderId="8" xfId="4" applyBorder="1" applyAlignment="1"/>
    <xf numFmtId="9" fontId="5" fillId="2" borderId="9" xfId="7" applyFont="1" applyFill="1" applyBorder="1" applyAlignment="1">
      <alignment horizontal="right"/>
    </xf>
    <xf numFmtId="9" fontId="5" fillId="2" borderId="8" xfId="7" applyFont="1" applyFill="1" applyBorder="1" applyAlignment="1">
      <alignment horizontal="right"/>
    </xf>
    <xf numFmtId="0" fontId="5" fillId="2" borderId="13" xfId="4" applyFont="1" applyFill="1" applyBorder="1" applyAlignment="1"/>
    <xf numFmtId="0" fontId="13" fillId="0" borderId="14" xfId="4" applyBorder="1" applyAlignment="1"/>
    <xf numFmtId="9" fontId="5" fillId="2" borderId="16" xfId="7" applyFont="1" applyFill="1" applyBorder="1" applyAlignment="1">
      <alignment horizontal="right"/>
    </xf>
    <xf numFmtId="9" fontId="5" fillId="2" borderId="14" xfId="7" applyFont="1" applyFill="1" applyBorder="1" applyAlignment="1">
      <alignment horizontal="right"/>
    </xf>
    <xf numFmtId="0" fontId="5" fillId="2" borderId="10" xfId="4" applyFont="1" applyFill="1" applyBorder="1" applyAlignment="1"/>
    <xf numFmtId="0" fontId="13" fillId="0" borderId="11" xfId="4" applyBorder="1" applyAlignment="1"/>
    <xf numFmtId="9" fontId="5" fillId="2" borderId="12" xfId="7" applyFont="1" applyFill="1" applyBorder="1" applyAlignment="1">
      <alignment horizontal="right"/>
    </xf>
    <xf numFmtId="9" fontId="5" fillId="2" borderId="11" xfId="7" applyFont="1" applyFill="1" applyBorder="1" applyAlignment="1">
      <alignment horizontal="right"/>
    </xf>
    <xf numFmtId="0" fontId="1" fillId="2" borderId="0" xfId="8" applyFont="1" applyFill="1"/>
    <xf numFmtId="3" fontId="5" fillId="5" borderId="6" xfId="4" applyNumberFormat="1" applyFont="1" applyFill="1" applyBorder="1" applyAlignment="1">
      <alignment horizontal="right"/>
    </xf>
    <xf numFmtId="3" fontId="5" fillId="5" borderId="9" xfId="4" applyNumberFormat="1" applyFont="1" applyFill="1" applyBorder="1" applyAlignment="1">
      <alignment horizontal="right"/>
    </xf>
    <xf numFmtId="3" fontId="5" fillId="5" borderId="16" xfId="4" applyNumberFormat="1" applyFont="1" applyFill="1" applyBorder="1" applyAlignment="1">
      <alignment horizontal="right"/>
    </xf>
    <xf numFmtId="3" fontId="5" fillId="5" borderId="12" xfId="4" applyNumberFormat="1" applyFont="1" applyFill="1" applyBorder="1" applyAlignment="1">
      <alignment horizontal="right"/>
    </xf>
    <xf numFmtId="167" fontId="5" fillId="5" borderId="3" xfId="9" applyNumberFormat="1" applyFont="1" applyFill="1" applyBorder="1" applyAlignment="1">
      <alignment horizontal="right"/>
    </xf>
    <xf numFmtId="0" fontId="5" fillId="5" borderId="0" xfId="4" applyFont="1" applyFill="1"/>
    <xf numFmtId="14" fontId="0" fillId="0" borderId="0" xfId="0" applyNumberFormat="1"/>
    <xf numFmtId="47" fontId="0" fillId="0" borderId="0" xfId="0" applyNumberFormat="1"/>
    <xf numFmtId="0" fontId="0" fillId="2" borderId="0" xfId="8" applyFont="1" applyFill="1"/>
    <xf numFmtId="0" fontId="5" fillId="3" borderId="0" xfId="8" applyFont="1" applyFill="1" applyBorder="1" applyAlignment="1">
      <alignment horizontal="left" vertical="top" wrapText="1"/>
    </xf>
    <xf numFmtId="0" fontId="7" fillId="4" borderId="0" xfId="8" applyFont="1" applyFill="1" applyBorder="1" applyAlignment="1"/>
    <xf numFmtId="17" fontId="4" fillId="5" borderId="0" xfId="8" applyNumberFormat="1" applyFont="1" applyFill="1" applyBorder="1" applyAlignment="1"/>
    <xf numFmtId="0" fontId="11" fillId="5" borderId="0" xfId="3" applyFont="1" applyFill="1"/>
    <xf numFmtId="0" fontId="12" fillId="5" borderId="0" xfId="3" applyFont="1" applyFill="1"/>
    <xf numFmtId="9" fontId="5" fillId="5" borderId="0" xfId="7" applyFont="1" applyFill="1"/>
    <xf numFmtId="0" fontId="9" fillId="6" borderId="1" xfId="4" applyFont="1" applyFill="1" applyBorder="1" applyAlignment="1">
      <alignment horizontal="left" vertical="center" wrapText="1"/>
    </xf>
    <xf numFmtId="0" fontId="14" fillId="2" borderId="0" xfId="8" applyFont="1" applyFill="1"/>
    <xf numFmtId="0" fontId="5" fillId="4" borderId="0" xfId="0" applyFont="1" applyFill="1" applyBorder="1" applyAlignment="1">
      <alignment horizontal="left" vertical="top" wrapText="1"/>
    </xf>
    <xf numFmtId="0" fontId="7" fillId="4" borderId="0" xfId="0" applyFont="1" applyFill="1" applyBorder="1" applyAlignment="1"/>
    <xf numFmtId="0" fontId="3" fillId="5" borderId="0" xfId="0" applyFont="1" applyFill="1"/>
    <xf numFmtId="0" fontId="15" fillId="5" borderId="0" xfId="0" applyFont="1" applyFill="1" applyAlignment="1">
      <alignment horizontal="left"/>
    </xf>
    <xf numFmtId="0" fontId="5" fillId="3" borderId="0" xfId="0" applyFont="1" applyFill="1" applyBorder="1"/>
    <xf numFmtId="0" fontId="5" fillId="4" borderId="0" xfId="0" applyFont="1" applyFill="1"/>
    <xf numFmtId="17" fontId="7" fillId="4" borderId="0" xfId="0" quotePrefix="1" applyNumberFormat="1" applyFont="1" applyFill="1" applyBorder="1" applyAlignment="1"/>
    <xf numFmtId="3" fontId="5" fillId="4" borderId="0" xfId="0" applyNumberFormat="1" applyFont="1" applyFill="1" applyBorder="1"/>
    <xf numFmtId="0" fontId="16" fillId="4" borderId="0" xfId="0" applyFont="1" applyFill="1" applyBorder="1"/>
    <xf numFmtId="0" fontId="17" fillId="4" borderId="0" xfId="0" applyFont="1" applyFill="1" applyBorder="1" applyAlignment="1">
      <alignment vertical="center"/>
    </xf>
    <xf numFmtId="0" fontId="17" fillId="4" borderId="0" xfId="0" applyFont="1" applyFill="1" applyAlignment="1">
      <alignment vertical="center"/>
    </xf>
    <xf numFmtId="0" fontId="16" fillId="4" borderId="0" xfId="0" applyFont="1" applyFill="1"/>
    <xf numFmtId="0" fontId="8" fillId="2" borderId="0" xfId="2" applyFill="1" applyAlignment="1">
      <alignment horizontal="left" indent="2"/>
    </xf>
    <xf numFmtId="3" fontId="5" fillId="0" borderId="3" xfId="1" applyNumberFormat="1" applyFont="1" applyFill="1" applyBorder="1" applyAlignment="1">
      <alignment horizontal="right"/>
    </xf>
    <xf numFmtId="3" fontId="5" fillId="2" borderId="0" xfId="0" applyNumberFormat="1" applyFont="1" applyFill="1"/>
    <xf numFmtId="3" fontId="10" fillId="2" borderId="0" xfId="1" applyNumberFormat="1" applyFont="1" applyFill="1"/>
    <xf numFmtId="3" fontId="5" fillId="0" borderId="6" xfId="1" applyNumberFormat="1" applyFont="1" applyFill="1" applyBorder="1" applyAlignment="1">
      <alignment horizontal="right"/>
    </xf>
    <xf numFmtId="3" fontId="5" fillId="5" borderId="6" xfId="1" applyNumberFormat="1" applyFont="1" applyFill="1" applyBorder="1" applyAlignment="1">
      <alignment horizontal="right"/>
    </xf>
    <xf numFmtId="3" fontId="5" fillId="0" borderId="9" xfId="1" applyNumberFormat="1" applyFont="1" applyFill="1" applyBorder="1" applyAlignment="1">
      <alignment horizontal="right"/>
    </xf>
    <xf numFmtId="3" fontId="5" fillId="5" borderId="9" xfId="1" applyNumberFormat="1" applyFont="1" applyFill="1" applyBorder="1" applyAlignment="1">
      <alignment horizontal="right"/>
    </xf>
    <xf numFmtId="3" fontId="5" fillId="0" borderId="16" xfId="1" applyNumberFormat="1" applyFont="1" applyFill="1" applyBorder="1" applyAlignment="1">
      <alignment horizontal="right"/>
    </xf>
    <xf numFmtId="3" fontId="5" fillId="5" borderId="16" xfId="1" applyNumberFormat="1" applyFont="1" applyFill="1" applyBorder="1" applyAlignment="1">
      <alignment horizontal="right"/>
    </xf>
    <xf numFmtId="3" fontId="5" fillId="5" borderId="5" xfId="1" applyNumberFormat="1" applyFont="1" applyFill="1" applyBorder="1" applyAlignment="1">
      <alignment horizontal="right"/>
    </xf>
    <xf numFmtId="3" fontId="5" fillId="5" borderId="8" xfId="1" applyNumberFormat="1" applyFont="1" applyFill="1" applyBorder="1" applyAlignment="1">
      <alignment horizontal="right"/>
    </xf>
    <xf numFmtId="3" fontId="5" fillId="5" borderId="14" xfId="0" applyNumberFormat="1" applyFont="1" applyFill="1" applyBorder="1" applyAlignment="1">
      <alignment horizontal="right"/>
    </xf>
    <xf numFmtId="3" fontId="5" fillId="5" borderId="14" xfId="1" applyNumberFormat="1" applyFont="1" applyFill="1" applyBorder="1" applyAlignment="1">
      <alignment horizontal="right"/>
    </xf>
    <xf numFmtId="16" fontId="12" fillId="5" borderId="19" xfId="3" applyNumberFormat="1" applyFont="1" applyFill="1" applyBorder="1"/>
    <xf numFmtId="0" fontId="12" fillId="5" borderId="19" xfId="3" applyFont="1" applyFill="1" applyBorder="1"/>
    <xf numFmtId="167" fontId="5" fillId="5" borderId="19" xfId="5" applyNumberFormat="1" applyFont="1" applyFill="1" applyBorder="1"/>
    <xf numFmtId="9" fontId="5" fillId="5" borderId="19" xfId="6" applyFont="1" applyFill="1" applyBorder="1"/>
    <xf numFmtId="16" fontId="12" fillId="5" borderId="0" xfId="3" applyNumberFormat="1" applyFont="1" applyFill="1" applyBorder="1"/>
    <xf numFmtId="0" fontId="12" fillId="5" borderId="0" xfId="3" applyFont="1" applyFill="1" applyBorder="1"/>
    <xf numFmtId="167" fontId="5" fillId="5" borderId="0" xfId="5" applyNumberFormat="1" applyFont="1" applyFill="1" applyBorder="1"/>
    <xf numFmtId="9" fontId="5" fillId="5" borderId="0" xfId="6" applyFont="1" applyFill="1" applyBorder="1"/>
    <xf numFmtId="16" fontId="12" fillId="5" borderId="6" xfId="3" applyNumberFormat="1" applyFont="1" applyFill="1" applyBorder="1"/>
    <xf numFmtId="0" fontId="12" fillId="5" borderId="6" xfId="3" applyFont="1" applyFill="1" applyBorder="1"/>
    <xf numFmtId="167" fontId="5" fillId="5" borderId="6" xfId="5" applyNumberFormat="1" applyFont="1" applyFill="1" applyBorder="1"/>
    <xf numFmtId="9" fontId="5" fillId="5" borderId="6" xfId="6" applyFont="1" applyFill="1" applyBorder="1"/>
    <xf numFmtId="16" fontId="12" fillId="5" borderId="18" xfId="3" applyNumberFormat="1" applyFont="1" applyFill="1" applyBorder="1"/>
    <xf numFmtId="16" fontId="12" fillId="5" borderId="16" xfId="3" applyNumberFormat="1" applyFont="1" applyFill="1" applyBorder="1"/>
    <xf numFmtId="16" fontId="12" fillId="5" borderId="9" xfId="3" applyNumberFormat="1" applyFont="1" applyFill="1" applyBorder="1"/>
    <xf numFmtId="0" fontId="12" fillId="5" borderId="9" xfId="3" applyFont="1" applyFill="1" applyBorder="1"/>
    <xf numFmtId="167" fontId="5" fillId="5" borderId="9" xfId="5" applyNumberFormat="1" applyFont="1" applyFill="1" applyBorder="1"/>
    <xf numFmtId="9" fontId="5" fillId="5" borderId="9" xfId="6" applyFont="1" applyFill="1" applyBorder="1"/>
    <xf numFmtId="16" fontId="12" fillId="5" borderId="12" xfId="3" applyNumberFormat="1" applyFont="1" applyFill="1" applyBorder="1"/>
    <xf numFmtId="167" fontId="5" fillId="5" borderId="12" xfId="5" applyNumberFormat="1" applyFont="1" applyFill="1" applyBorder="1"/>
    <xf numFmtId="167" fontId="5" fillId="5" borderId="16" xfId="5" applyNumberFormat="1" applyFont="1" applyFill="1" applyBorder="1"/>
    <xf numFmtId="9" fontId="5" fillId="5" borderId="12" xfId="6" applyFont="1" applyFill="1" applyBorder="1"/>
    <xf numFmtId="9" fontId="5" fillId="5" borderId="16" xfId="6" applyFont="1" applyFill="1" applyBorder="1"/>
    <xf numFmtId="0" fontId="12" fillId="5" borderId="0" xfId="3" applyFont="1" applyFill="1" applyAlignment="1"/>
    <xf numFmtId="0" fontId="5" fillId="5" borderId="0" xfId="4" applyFont="1" applyFill="1" applyAlignment="1"/>
    <xf numFmtId="0" fontId="0" fillId="0" borderId="0" xfId="0" applyAlignment="1"/>
    <xf numFmtId="0" fontId="0" fillId="5" borderId="0" xfId="0" applyFill="1" applyAlignment="1"/>
    <xf numFmtId="3" fontId="5" fillId="2" borderId="6" xfId="1" applyNumberFormat="1" applyFont="1" applyFill="1" applyBorder="1" applyAlignment="1">
      <alignment horizontal="right"/>
    </xf>
    <xf numFmtId="3" fontId="5" fillId="2" borderId="9" xfId="1" applyNumberFormat="1" applyFont="1" applyFill="1" applyBorder="1" applyAlignment="1">
      <alignment horizontal="right"/>
    </xf>
    <xf numFmtId="3" fontId="6" fillId="7" borderId="9" xfId="1" applyNumberFormat="1" applyFont="1" applyFill="1" applyBorder="1" applyAlignment="1">
      <alignment horizontal="right"/>
    </xf>
    <xf numFmtId="3" fontId="5" fillId="2" borderId="12" xfId="1" applyNumberFormat="1" applyFont="1" applyFill="1" applyBorder="1" applyAlignment="1">
      <alignment horizontal="right"/>
    </xf>
    <xf numFmtId="3" fontId="6" fillId="7" borderId="11" xfId="1" applyNumberFormat="1" applyFont="1" applyFill="1" applyBorder="1" applyAlignment="1">
      <alignment horizontal="right"/>
    </xf>
    <xf numFmtId="3" fontId="6" fillId="7" borderId="14" xfId="1" applyNumberFormat="1" applyFont="1" applyFill="1" applyBorder="1" applyAlignment="1">
      <alignment horizontal="right"/>
    </xf>
    <xf numFmtId="0" fontId="6" fillId="4" borderId="0" xfId="0" applyFont="1" applyFill="1" applyBorder="1" applyAlignment="1"/>
    <xf numFmtId="0" fontId="5" fillId="3" borderId="0" xfId="0" applyFont="1" applyFill="1"/>
    <xf numFmtId="0" fontId="5" fillId="5" borderId="0" xfId="0" applyFont="1" applyFill="1"/>
    <xf numFmtId="0" fontId="7" fillId="4" borderId="0" xfId="0" applyFont="1" applyFill="1" applyBorder="1" applyAlignment="1"/>
    <xf numFmtId="0" fontId="9" fillId="6" borderId="1" xfId="4" applyFont="1" applyFill="1" applyBorder="1" applyAlignment="1">
      <alignment horizontal="center" vertical="center" wrapText="1"/>
    </xf>
    <xf numFmtId="0" fontId="9" fillId="6" borderId="2" xfId="0" applyFont="1" applyFill="1" applyBorder="1" applyAlignment="1">
      <alignment horizontal="center" vertical="center" wrapText="1"/>
    </xf>
    <xf numFmtId="15" fontId="9" fillId="6" borderId="3" xfId="0" applyNumberFormat="1" applyFont="1" applyFill="1" applyBorder="1" applyAlignment="1">
      <alignment horizontal="center" vertical="center" wrapText="1"/>
    </xf>
    <xf numFmtId="0" fontId="9" fillId="6" borderId="3" xfId="4" applyFont="1" applyFill="1" applyBorder="1" applyAlignment="1">
      <alignment horizontal="center" vertical="center" wrapText="1"/>
    </xf>
    <xf numFmtId="1" fontId="9" fillId="6" borderId="3" xfId="0" applyNumberFormat="1" applyFont="1" applyFill="1" applyBorder="1" applyAlignment="1">
      <alignment horizontal="center" vertical="center" wrapText="1"/>
    </xf>
    <xf numFmtId="0" fontId="5" fillId="4" borderId="0" xfId="0" applyFont="1" applyFill="1" applyBorder="1" applyAlignment="1">
      <alignment horizontal="left" vertical="top" wrapText="1"/>
    </xf>
    <xf numFmtId="0" fontId="0" fillId="0" borderId="0" xfId="0" applyAlignment="1">
      <alignment horizontal="left"/>
    </xf>
    <xf numFmtId="0" fontId="7" fillId="4" borderId="0" xfId="0" applyFont="1" applyFill="1" applyBorder="1" applyAlignment="1"/>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9" fillId="6" borderId="1" xfId="0" applyFont="1" applyFill="1" applyBorder="1" applyAlignment="1">
      <alignment horizontal="center" vertical="center" wrapText="1"/>
    </xf>
    <xf numFmtId="0" fontId="0" fillId="0" borderId="15" xfId="0" applyBorder="1" applyAlignment="1">
      <alignment horizontal="center"/>
    </xf>
    <xf numFmtId="0" fontId="0" fillId="0" borderId="2" xfId="0" applyBorder="1" applyAlignment="1">
      <alignment horizontal="center"/>
    </xf>
    <xf numFmtId="0" fontId="7" fillId="4" borderId="0" xfId="8" applyFont="1" applyFill="1" applyBorder="1" applyAlignment="1"/>
    <xf numFmtId="0" fontId="13" fillId="0" borderId="0" xfId="4" applyAlignment="1"/>
    <xf numFmtId="0" fontId="5" fillId="5" borderId="0" xfId="4" applyFont="1" applyFill="1" applyAlignment="1">
      <alignment wrapText="1"/>
    </xf>
    <xf numFmtId="0" fontId="0" fillId="5" borderId="0" xfId="0" applyFill="1" applyAlignment="1">
      <alignment wrapText="1"/>
    </xf>
    <xf numFmtId="0" fontId="6" fillId="0" borderId="1" xfId="4" applyFont="1" applyFill="1" applyBorder="1" applyAlignment="1">
      <alignment horizontal="left" vertical="center"/>
    </xf>
    <xf numFmtId="0" fontId="6" fillId="0" borderId="2" xfId="4" applyFont="1" applyFill="1" applyBorder="1" applyAlignment="1">
      <alignment horizontal="left" vertical="center"/>
    </xf>
    <xf numFmtId="0" fontId="9" fillId="6" borderId="1" xfId="4" applyFont="1" applyFill="1" applyBorder="1" applyAlignment="1">
      <alignment horizontal="center" vertical="center" wrapText="1"/>
    </xf>
    <xf numFmtId="0" fontId="2" fillId="0" borderId="15" xfId="4" applyFont="1" applyBorder="1" applyAlignment="1">
      <alignment horizontal="center"/>
    </xf>
    <xf numFmtId="0" fontId="2" fillId="0" borderId="2" xfId="4" applyFont="1" applyBorder="1" applyAlignment="1">
      <alignment horizontal="center"/>
    </xf>
    <xf numFmtId="0" fontId="9" fillId="6" borderId="15" xfId="4" applyFont="1" applyFill="1" applyBorder="1" applyAlignment="1">
      <alignment horizontal="center" vertical="center" wrapText="1"/>
    </xf>
    <xf numFmtId="0" fontId="9" fillId="6" borderId="2" xfId="4" applyFont="1" applyFill="1" applyBorder="1" applyAlignment="1">
      <alignment horizontal="center" vertical="center" wrapText="1"/>
    </xf>
  </cellXfs>
  <cellStyles count="11">
    <cellStyle name="Comma 2" xfId="5"/>
    <cellStyle name="Comma 3" xfId="9"/>
    <cellStyle name="Hyperlink" xfId="2" builtinId="8"/>
    <cellStyle name="Hyperlink 2" xfId="10"/>
    <cellStyle name="Normal" xfId="0" builtinId="0"/>
    <cellStyle name="Normal 2" xfId="4"/>
    <cellStyle name="Normal 4" xfId="8"/>
    <cellStyle name="Normal 5" xfId="3"/>
    <cellStyle name="Percent" xfId="1" builtinId="5"/>
    <cellStyle name="Percent 2" xfId="7"/>
    <cellStyle name="Percent 3"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microsoft.com/office/2011/relationships/chartStyle" Target="style1.xml"/><Relationship Id="rId2" Type="http://schemas.microsoft.com/office/2011/relationships/chartColorStyle" Target="colors1.xml"/><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3" Type="http://schemas.microsoft.com/office/2011/relationships/chartStyle" Target="style2.xml"/><Relationship Id="rId2" Type="http://schemas.microsoft.com/office/2011/relationships/chartColorStyle" Target="colors2.xml"/><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who have recieved treatment for a mental health condition</a:t>
            </a:r>
          </a:p>
        </c:rich>
      </c:tx>
      <c:overlay val="0"/>
      <c:spPr>
        <a:noFill/>
        <a:ln>
          <a:noFill/>
        </a:ln>
        <a:effectLst/>
      </c:spPr>
    </c:title>
    <c:autoTitleDeleted val="0"/>
    <c:plotArea>
      <c:layout>
        <c:manualLayout>
          <c:layoutTarget val="inner"/>
          <c:xMode val="edge"/>
          <c:yMode val="edge"/>
          <c:x val="8.2560037728346747E-2"/>
          <c:y val="0.1232326815678266"/>
          <c:w val="0.8775993300290531"/>
          <c:h val="0.72923594602011776"/>
        </c:manualLayout>
      </c:layout>
      <c:barChart>
        <c:barDir val="col"/>
        <c:grouping val="clustered"/>
        <c:varyColors val="0"/>
        <c:ser>
          <c:idx val="0"/>
          <c:order val="0"/>
          <c:tx>
            <c:strRef>
              <c:f>'NCDR extract LD MH charts'!$J$9</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charts'!$K$9:$R$9</c:f>
              <c:numCache>
                <c:formatCode>General</c:formatCode>
                <c:ptCount val="8"/>
                <c:pt idx="0">
                  <c:v>7</c:v>
                </c:pt>
                <c:pt idx="1">
                  <c:v>64</c:v>
                </c:pt>
                <c:pt idx="2">
                  <c:v>149</c:v>
                </c:pt>
                <c:pt idx="3">
                  <c:v>239</c:v>
                </c:pt>
                <c:pt idx="4">
                  <c:v>226</c:v>
                </c:pt>
                <c:pt idx="5">
                  <c:v>163</c:v>
                </c:pt>
                <c:pt idx="6">
                  <c:v>96</c:v>
                </c:pt>
                <c:pt idx="7">
                  <c:v>69</c:v>
                </c:pt>
              </c:numCache>
            </c:numRef>
          </c:val>
          <c:extLst xmlns:c16r2="http://schemas.microsoft.com/office/drawing/2015/06/chart">
            <c:ext xmlns:c16="http://schemas.microsoft.com/office/drawing/2014/chart" uri="{C3380CC4-5D6E-409C-BE32-E72D297353CC}">
              <c16:uniqueId val="{00000000-59D1-4071-821F-72ABC71B63CA}"/>
            </c:ext>
          </c:extLst>
        </c:ser>
        <c:dLbls>
          <c:dLblPos val="outEnd"/>
          <c:showLegendKey val="0"/>
          <c:showVal val="1"/>
          <c:showCatName val="0"/>
          <c:showSerName val="0"/>
          <c:showPercent val="0"/>
          <c:showBubbleSize val="0"/>
        </c:dLbls>
        <c:gapWidth val="0"/>
        <c:overlap val="-27"/>
        <c:axId val="58915840"/>
        <c:axId val="64768832"/>
      </c:barChart>
      <c:dateAx>
        <c:axId val="58915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 occuring in</a:t>
                </a:r>
                <a:r>
                  <a:rPr lang="en-GB" baseline="0"/>
                  <a:t> the w</a:t>
                </a:r>
                <a:r>
                  <a:rPr lang="en-GB"/>
                  <a:t>eek beginning</a:t>
                </a:r>
              </a:p>
            </c:rich>
          </c:tx>
          <c:overlay val="0"/>
          <c:spPr>
            <a:noFill/>
            <a:ln>
              <a:noFill/>
            </a:ln>
            <a:effectLst/>
          </c:sp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68832"/>
        <c:crosses val="autoZero"/>
        <c:auto val="1"/>
        <c:lblOffset val="100"/>
        <c:baseTimeUnit val="days"/>
      </c:dateAx>
      <c:valAx>
        <c:axId val="64768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1584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a:t>
            </a:r>
            <a:r>
              <a:rPr lang="en-US" baseline="0"/>
              <a:t> </a:t>
            </a:r>
            <a:r>
              <a:rPr lang="en-US"/>
              <a:t>with a learning disability and/or autism</a:t>
            </a:r>
          </a:p>
        </c:rich>
      </c:tx>
      <c:overlay val="0"/>
      <c:spPr>
        <a:noFill/>
        <a:ln>
          <a:noFill/>
        </a:ln>
        <a:effectLst/>
      </c:spPr>
    </c:title>
    <c:autoTitleDeleted val="0"/>
    <c:plotArea>
      <c:layout>
        <c:manualLayout>
          <c:layoutTarget val="inner"/>
          <c:xMode val="edge"/>
          <c:yMode val="edge"/>
          <c:x val="8.0809445492479412E-2"/>
          <c:y val="0.12513491952380812"/>
          <c:w val="0.88344435254147935"/>
          <c:h val="0.72505639191123084"/>
        </c:manualLayout>
      </c:layout>
      <c:barChart>
        <c:barDir val="col"/>
        <c:grouping val="clustered"/>
        <c:varyColors val="0"/>
        <c:ser>
          <c:idx val="0"/>
          <c:order val="0"/>
          <c:tx>
            <c:strRef>
              <c:f>'NCDR extract LD MH charts'!$J$15</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charts'!$K$15:$R$15</c:f>
              <c:numCache>
                <c:formatCode>General</c:formatCode>
                <c:ptCount val="8"/>
                <c:pt idx="0">
                  <c:v>5</c:v>
                </c:pt>
                <c:pt idx="1">
                  <c:v>42</c:v>
                </c:pt>
                <c:pt idx="2">
                  <c:v>79</c:v>
                </c:pt>
                <c:pt idx="3">
                  <c:v>106</c:v>
                </c:pt>
                <c:pt idx="4">
                  <c:v>83</c:v>
                </c:pt>
                <c:pt idx="5">
                  <c:v>71</c:v>
                </c:pt>
                <c:pt idx="6">
                  <c:v>38</c:v>
                </c:pt>
                <c:pt idx="7">
                  <c:v>24</c:v>
                </c:pt>
              </c:numCache>
            </c:numRef>
          </c:val>
          <c:extLst xmlns:c16r2="http://schemas.microsoft.com/office/drawing/2015/06/chart">
            <c:ext xmlns:c16="http://schemas.microsoft.com/office/drawing/2014/chart" uri="{C3380CC4-5D6E-409C-BE32-E72D297353CC}">
              <c16:uniqueId val="{00000000-C584-4E2A-AC64-44CB2D5C5D30}"/>
            </c:ext>
          </c:extLst>
        </c:ser>
        <c:dLbls>
          <c:dLblPos val="outEnd"/>
          <c:showLegendKey val="0"/>
          <c:showVal val="1"/>
          <c:showCatName val="0"/>
          <c:showSerName val="0"/>
          <c:showPercent val="0"/>
          <c:showBubbleSize val="0"/>
        </c:dLbls>
        <c:gapWidth val="0"/>
        <c:overlap val="-27"/>
        <c:axId val="65055744"/>
        <c:axId val="64770560"/>
      </c:barChart>
      <c:dateAx>
        <c:axId val="65055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a:t>
                </a:r>
                <a:r>
                  <a:rPr lang="en-GB" baseline="0"/>
                  <a:t> occuring in the w</a:t>
                </a:r>
                <a:r>
                  <a:rPr lang="en-GB"/>
                  <a:t>eek beginning</a:t>
                </a:r>
              </a:p>
            </c:rich>
          </c:tx>
          <c:overlay val="0"/>
          <c:spPr>
            <a:noFill/>
            <a:ln>
              <a:noFill/>
            </a:ln>
            <a:effectLst/>
          </c:sp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70560"/>
        <c:crosses val="autoZero"/>
        <c:auto val="1"/>
        <c:lblOffset val="100"/>
        <c:baseTimeUnit val="days"/>
      </c:dateAx>
      <c:valAx>
        <c:axId val="64770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5574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7620</xdr:colOff>
      <xdr:row>1</xdr:row>
      <xdr:rowOff>7620</xdr:rowOff>
    </xdr:from>
    <xdr:to>
      <xdr:col>23</xdr:col>
      <xdr:colOff>220980</xdr:colOff>
      <xdr:row>28</xdr:row>
      <xdr:rowOff>15240</xdr:rowOff>
    </xdr:to>
    <xdr:sp macro="" textlink="">
      <xdr:nvSpPr>
        <xdr:cNvPr id="2" name="TextBox 1">
          <a:extLst>
            <a:ext uri="{FF2B5EF4-FFF2-40B4-BE49-F238E27FC236}">
              <a16:creationId xmlns="" xmlns:a16="http://schemas.microsoft.com/office/drawing/2014/main" id="{D6BE7DAB-21DA-4408-8D5F-D2EC091FC5C2}"/>
            </a:ext>
          </a:extLst>
        </xdr:cNvPr>
        <xdr:cNvSpPr txBox="1"/>
      </xdr:nvSpPr>
      <xdr:spPr>
        <a:xfrm>
          <a:off x="5494020" y="190500"/>
          <a:ext cx="8747760" cy="4945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 as Gender</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 as Age_cat</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 as Ethnicity</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969917</xdr:colOff>
      <xdr:row>38</xdr:row>
      <xdr:rowOff>83548</xdr:rowOff>
    </xdr:from>
    <xdr:to>
      <xdr:col>9</xdr:col>
      <xdr:colOff>40821</xdr:colOff>
      <xdr:row>60</xdr:row>
      <xdr:rowOff>40821</xdr:rowOff>
    </xdr:to>
    <xdr:graphicFrame macro="">
      <xdr:nvGraphicFramePr>
        <xdr:cNvPr id="2" name="Chart 1">
          <a:extLst>
            <a:ext uri="{FF2B5EF4-FFF2-40B4-BE49-F238E27FC236}">
              <a16:creationId xmlns="" xmlns:a16="http://schemas.microsoft.com/office/drawing/2014/main" id="{272A9F3F-11A0-4DF2-9E30-B56F7F887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15</xdr:row>
      <xdr:rowOff>0</xdr:rowOff>
    </xdr:from>
    <xdr:to>
      <xdr:col>9</xdr:col>
      <xdr:colOff>48441</xdr:colOff>
      <xdr:row>36</xdr:row>
      <xdr:rowOff>51436</xdr:rowOff>
    </xdr:to>
    <xdr:graphicFrame macro="">
      <xdr:nvGraphicFramePr>
        <xdr:cNvPr id="3" name="Chart 2">
          <a:extLst>
            <a:ext uri="{FF2B5EF4-FFF2-40B4-BE49-F238E27FC236}">
              <a16:creationId xmlns="" xmlns:a16="http://schemas.microsoft.com/office/drawing/2014/main" id="{B3CEE407-7089-4422-ABB8-31E7C02FC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0.01321</cdr:x>
      <cdr:y>0.94273</cdr:y>
    </cdr:from>
    <cdr:to>
      <cdr:x>0.45876</cdr:x>
      <cdr:y>0.99605</cdr:y>
    </cdr:to>
    <cdr:sp macro="" textlink="">
      <cdr:nvSpPr>
        <cdr:cNvPr id="2" name="TextBox 1">
          <a:extLst xmlns:a="http://schemas.openxmlformats.org/drawingml/2006/main">
            <a:ext uri="{FF2B5EF4-FFF2-40B4-BE49-F238E27FC236}">
              <a16:creationId xmlns="" xmlns:a16="http://schemas.microsoft.com/office/drawing/2014/main" id="{442E25F5-819B-41C5-92E6-26CC3E7AC7B3}"/>
            </a:ext>
          </a:extLst>
        </cdr:cNvPr>
        <cdr:cNvSpPr txBox="1"/>
      </cdr:nvSpPr>
      <cdr:spPr>
        <a:xfrm xmlns:a="http://schemas.openxmlformats.org/drawingml/2006/main">
          <a:off x="100966" y="3637602"/>
          <a:ext cx="3406140" cy="2057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0.00025</cdr:x>
      <cdr:y>0.93681</cdr:y>
    </cdr:from>
    <cdr:to>
      <cdr:x>0.64515</cdr:x>
      <cdr:y>1</cdr:y>
    </cdr:to>
    <cdr:sp macro="" textlink="">
      <cdr:nvSpPr>
        <cdr:cNvPr id="5" name="TextBox 4">
          <a:extLst xmlns:a="http://schemas.openxmlformats.org/drawingml/2006/main">
            <a:ext uri="{FF2B5EF4-FFF2-40B4-BE49-F238E27FC236}">
              <a16:creationId xmlns="" xmlns:a16="http://schemas.microsoft.com/office/drawing/2014/main" id="{D40E9D28-D55B-4125-B6CB-F019529AE0DF}"/>
            </a:ext>
          </a:extLst>
        </cdr:cNvPr>
        <cdr:cNvSpPr txBox="1"/>
      </cdr:nvSpPr>
      <cdr:spPr>
        <a:xfrm xmlns:a="http://schemas.openxmlformats.org/drawingml/2006/main">
          <a:off x="1925" y="3614758"/>
          <a:ext cx="4930110" cy="2438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4.xml><?xml version="1.0" encoding="utf-8"?>
<c:userShapes xmlns:c="http://schemas.openxmlformats.org/drawingml/2006/chart">
  <cdr:relSizeAnchor xmlns:cdr="http://schemas.openxmlformats.org/drawingml/2006/chartDrawing">
    <cdr:from>
      <cdr:x>0</cdr:x>
      <cdr:y>0.9359</cdr:y>
    </cdr:from>
    <cdr:to>
      <cdr:x>0.68302</cdr:x>
      <cdr:y>1</cdr:y>
    </cdr:to>
    <cdr:sp macro="" textlink="">
      <cdr:nvSpPr>
        <cdr:cNvPr id="6" name="TextBox 1">
          <a:extLst xmlns:a="http://schemas.openxmlformats.org/drawingml/2006/main">
            <a:ext uri="{FF2B5EF4-FFF2-40B4-BE49-F238E27FC236}">
              <a16:creationId xmlns="" xmlns:a16="http://schemas.microsoft.com/office/drawing/2014/main" id="{D2E4912A-0C22-40D4-8F49-666FE4C3971C}"/>
            </a:ext>
          </a:extLst>
        </cdr:cNvPr>
        <cdr:cNvSpPr txBox="1"/>
      </cdr:nvSpPr>
      <cdr:spPr>
        <a:xfrm xmlns:a="http://schemas.openxmlformats.org/drawingml/2006/main">
          <a:off x="0" y="3560431"/>
          <a:ext cx="4930070" cy="2438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5.xml><?xml version="1.0" encoding="utf-8"?>
<xdr:wsDr xmlns:xdr="http://schemas.openxmlformats.org/drawingml/2006/spreadsheetDrawing" xmlns:a="http://schemas.openxmlformats.org/drawingml/2006/main">
  <xdr:twoCellAnchor>
    <xdr:from>
      <xdr:col>10</xdr:col>
      <xdr:colOff>354330</xdr:colOff>
      <xdr:row>19</xdr:row>
      <xdr:rowOff>3810</xdr:rowOff>
    </xdr:from>
    <xdr:to>
      <xdr:col>16</xdr:col>
      <xdr:colOff>525780</xdr:colOff>
      <xdr:row>29</xdr:row>
      <xdr:rowOff>72390</xdr:rowOff>
    </xdr:to>
    <xdr:sp macro="" textlink="">
      <xdr:nvSpPr>
        <xdr:cNvPr id="2" name="TextBox 1">
          <a:extLst>
            <a:ext uri="{FF2B5EF4-FFF2-40B4-BE49-F238E27FC236}">
              <a16:creationId xmlns="" xmlns:a16="http://schemas.microsoft.com/office/drawing/2014/main" id="{0E16171C-2852-4EAA-AFF9-B96A79641223}"/>
            </a:ext>
          </a:extLst>
        </xdr:cNvPr>
        <xdr:cNvSpPr txBox="1"/>
      </xdr:nvSpPr>
      <xdr:spPr>
        <a:xfrm>
          <a:off x="6450330" y="3478530"/>
          <a:ext cx="4895850" cy="1897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,DateOfDeath</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,DateOfDeath</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england.covid19dailydeaths@nhs.net"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england.covid19dailydeaths@nhs.net"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england.covid19dailydeaths@nhs.net"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england.covid19dailydeaths@nhs.net"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england.covid19dailydeaths@nhs.net"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E17"/>
  <sheetViews>
    <sheetView tabSelected="1" zoomScale="85" zoomScaleNormal="85" workbookViewId="0"/>
  </sheetViews>
  <sheetFormatPr defaultColWidth="9.109375" defaultRowHeight="14.4" x14ac:dyDescent="0.3"/>
  <cols>
    <col min="1" max="1" width="2" style="7" customWidth="1"/>
    <col min="2" max="2" width="17.88671875" style="7" customWidth="1"/>
    <col min="3" max="3" width="41.5546875" style="20" customWidth="1"/>
    <col min="4" max="9" width="15.33203125" style="20" customWidth="1"/>
    <col min="10" max="10" width="15.44140625" style="20" customWidth="1"/>
    <col min="11" max="11" width="16.88671875" style="20" customWidth="1"/>
    <col min="12" max="12" width="15.33203125" style="20" customWidth="1"/>
    <col min="13" max="13" width="15.44140625" style="20" customWidth="1"/>
    <col min="14" max="14" width="16.88671875" style="20" customWidth="1"/>
    <col min="15" max="16" width="15.33203125" style="20" customWidth="1"/>
    <col min="17" max="17" width="15.44140625" style="20" customWidth="1"/>
    <col min="18" max="18" width="16.88671875" style="20" customWidth="1"/>
    <col min="19" max="21" width="15.33203125" style="20" customWidth="1"/>
    <col min="22" max="53" width="15.44140625" style="20" customWidth="1"/>
    <col min="54" max="54" width="2.5546875" style="20" customWidth="1"/>
    <col min="55" max="55" width="15.33203125" style="20" customWidth="1"/>
    <col min="56" max="56" width="2.5546875" style="20" customWidth="1"/>
    <col min="57" max="64" width="15.33203125" style="20" customWidth="1"/>
    <col min="65" max="16384" width="9.109375" style="20"/>
  </cols>
  <sheetData>
    <row r="1" spans="1:57" s="1" customFormat="1" ht="14.1" customHeight="1" x14ac:dyDescent="0.3">
      <c r="F1" s="140"/>
      <c r="G1" s="140"/>
      <c r="H1" s="140"/>
      <c r="I1" s="140"/>
      <c r="J1" s="140"/>
      <c r="K1" s="140"/>
      <c r="L1" s="140"/>
      <c r="M1" s="140"/>
      <c r="N1" s="140"/>
    </row>
    <row r="2" spans="1:57" s="199" customFormat="1" ht="18.75" customHeight="1" x14ac:dyDescent="0.3">
      <c r="A2" s="3"/>
      <c r="B2" s="4" t="s">
        <v>1</v>
      </c>
      <c r="C2" s="5" t="s">
        <v>122</v>
      </c>
      <c r="D2" s="139"/>
      <c r="E2" s="3"/>
      <c r="F2" s="141"/>
      <c r="G2" s="142"/>
      <c r="H2" s="142"/>
      <c r="I2" s="142"/>
      <c r="J2" s="142"/>
      <c r="K2" s="142"/>
      <c r="L2" s="142"/>
      <c r="M2" s="141" t="s">
        <v>120</v>
      </c>
      <c r="N2" s="142"/>
      <c r="O2" s="3"/>
      <c r="P2" s="3"/>
      <c r="Q2" s="3"/>
      <c r="R2" s="3"/>
      <c r="S2" s="3"/>
      <c r="T2" s="3"/>
      <c r="U2" s="3"/>
      <c r="V2" s="141" t="s">
        <v>120</v>
      </c>
      <c r="W2" s="141"/>
      <c r="X2" s="141"/>
      <c r="Y2" s="141"/>
      <c r="Z2" s="141"/>
      <c r="AA2" s="141"/>
      <c r="AB2" s="141"/>
      <c r="AC2" s="141"/>
      <c r="AD2" s="141"/>
      <c r="AE2" s="141"/>
      <c r="AF2" s="141"/>
      <c r="AG2" s="141"/>
      <c r="AH2" s="141"/>
      <c r="AI2" s="141"/>
      <c r="AJ2" s="141"/>
      <c r="AK2" s="141"/>
      <c r="AL2" s="141"/>
      <c r="AM2" s="141"/>
      <c r="AN2" s="141"/>
      <c r="AO2" s="141"/>
      <c r="AP2" s="141"/>
      <c r="AQ2" s="141"/>
      <c r="AR2" s="141"/>
      <c r="AS2" s="141"/>
      <c r="AT2" s="141"/>
      <c r="AU2" s="141"/>
      <c r="AV2" s="141"/>
      <c r="AW2" s="141"/>
      <c r="AX2" s="141"/>
      <c r="AY2" s="141"/>
      <c r="AZ2" s="141"/>
      <c r="BA2" s="141"/>
      <c r="BB2" s="198"/>
      <c r="BC2" s="198"/>
      <c r="BD2" s="198"/>
      <c r="BE2" s="198"/>
    </row>
    <row r="3" spans="1:57" s="7" customFormat="1" ht="30.6" customHeight="1" x14ac:dyDescent="0.3">
      <c r="A3" s="3"/>
      <c r="B3" s="4" t="s">
        <v>3</v>
      </c>
      <c r="C3" s="206" t="s">
        <v>123</v>
      </c>
      <c r="D3" s="206"/>
      <c r="E3" s="206"/>
      <c r="F3" s="206"/>
      <c r="G3" s="206"/>
      <c r="H3" s="207"/>
      <c r="I3" s="207"/>
      <c r="J3" s="207"/>
      <c r="K3" s="207"/>
      <c r="L3" s="207"/>
      <c r="M3" s="207"/>
      <c r="N3" s="207"/>
      <c r="O3" s="3"/>
      <c r="P3" s="3"/>
      <c r="Q3" s="138"/>
      <c r="R3" s="3"/>
      <c r="S3" s="3"/>
      <c r="T3" s="3"/>
      <c r="U3" s="3"/>
      <c r="V3" s="138"/>
      <c r="W3" s="138"/>
      <c r="X3" s="138"/>
      <c r="Y3" s="138"/>
      <c r="Z3" s="138"/>
      <c r="AA3" s="138"/>
      <c r="AB3" s="138"/>
      <c r="AC3" s="138"/>
      <c r="AD3" s="138"/>
      <c r="AE3" s="138"/>
      <c r="AF3" s="138"/>
      <c r="AG3" s="138"/>
      <c r="AH3" s="138"/>
      <c r="AI3" s="138"/>
      <c r="AJ3" s="138"/>
      <c r="AK3" s="138"/>
      <c r="AL3" s="138"/>
      <c r="AM3" s="138"/>
      <c r="AN3" s="138"/>
      <c r="AO3" s="138"/>
      <c r="AP3" s="138"/>
      <c r="AQ3" s="138"/>
      <c r="AR3" s="138"/>
      <c r="AS3" s="138"/>
      <c r="AT3" s="138"/>
      <c r="AU3" s="138"/>
      <c r="AV3" s="138"/>
      <c r="AW3" s="138"/>
      <c r="AX3" s="138"/>
      <c r="AY3" s="138"/>
      <c r="AZ3" s="138"/>
      <c r="BA3" s="138"/>
      <c r="BB3" s="143"/>
      <c r="BC3" s="143"/>
      <c r="BD3" s="143"/>
      <c r="BE3" s="143"/>
    </row>
    <row r="4" spans="1:57" s="7" customFormat="1" ht="19.5" customHeight="1" x14ac:dyDescent="0.3">
      <c r="A4" s="3"/>
      <c r="B4" s="8" t="s">
        <v>4</v>
      </c>
      <c r="C4" s="9" t="s">
        <v>142</v>
      </c>
      <c r="D4" s="144"/>
      <c r="E4" s="3"/>
      <c r="F4" s="142"/>
      <c r="G4" s="142"/>
      <c r="H4" s="142"/>
      <c r="I4" s="142"/>
      <c r="J4" s="142"/>
      <c r="K4" s="142"/>
      <c r="L4" s="142"/>
      <c r="M4" s="142"/>
      <c r="N4" s="142"/>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143"/>
      <c r="BC4" s="143"/>
      <c r="BD4" s="143"/>
      <c r="BE4" s="143"/>
    </row>
    <row r="5" spans="1:57" s="7" customFormat="1" ht="12.6" x14ac:dyDescent="0.2">
      <c r="A5" s="3"/>
      <c r="B5" s="8" t="s">
        <v>5</v>
      </c>
      <c r="C5" s="12" t="s">
        <v>6</v>
      </c>
      <c r="D5" s="12"/>
      <c r="E5" s="3"/>
      <c r="F5" s="142"/>
      <c r="G5" s="142"/>
      <c r="H5" s="142"/>
      <c r="I5" s="142"/>
      <c r="J5" s="142"/>
      <c r="K5" s="142"/>
      <c r="L5" s="142"/>
      <c r="M5" s="142"/>
      <c r="N5" s="142"/>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143"/>
      <c r="BC5" s="143"/>
      <c r="BD5" s="143"/>
      <c r="BE5" s="143"/>
    </row>
    <row r="6" spans="1:57" s="7" customFormat="1" ht="12.6" x14ac:dyDescent="0.2">
      <c r="A6" s="3"/>
      <c r="B6" s="8" t="s">
        <v>7</v>
      </c>
      <c r="C6" s="12" t="s">
        <v>8</v>
      </c>
      <c r="D6" s="12"/>
      <c r="E6" s="3"/>
      <c r="F6" s="142"/>
      <c r="G6" s="142"/>
      <c r="H6" s="142"/>
      <c r="I6" s="142"/>
      <c r="J6" s="142"/>
      <c r="K6" s="142"/>
      <c r="L6" s="142"/>
      <c r="M6" s="142"/>
      <c r="N6" s="142"/>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143"/>
      <c r="BC6" s="143"/>
      <c r="BD6" s="143"/>
      <c r="BE6" s="143"/>
    </row>
    <row r="7" spans="1:57" s="7" customFormat="1" ht="12.6" x14ac:dyDescent="0.2">
      <c r="A7" s="3"/>
      <c r="B7" s="8" t="s">
        <v>9</v>
      </c>
      <c r="C7" s="13" t="s">
        <v>143</v>
      </c>
      <c r="D7" s="12"/>
      <c r="E7" s="18"/>
      <c r="F7" s="142"/>
      <c r="G7" s="142"/>
      <c r="H7" s="142"/>
      <c r="I7" s="142"/>
      <c r="J7" s="142"/>
      <c r="K7" s="142"/>
      <c r="L7" s="142"/>
      <c r="M7" s="142"/>
      <c r="N7" s="142"/>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143"/>
      <c r="BC7" s="143"/>
      <c r="BD7" s="143"/>
      <c r="BE7" s="143"/>
    </row>
    <row r="8" spans="1:57" s="7" customFormat="1" ht="12.6" x14ac:dyDescent="0.2">
      <c r="A8" s="3"/>
      <c r="B8" s="8" t="s">
        <v>10</v>
      </c>
      <c r="C8" s="12" t="s">
        <v>11</v>
      </c>
      <c r="D8" s="12"/>
      <c r="E8" s="3"/>
      <c r="F8" s="142"/>
      <c r="G8" s="142"/>
      <c r="H8" s="142"/>
      <c r="I8" s="142"/>
      <c r="J8" s="142"/>
      <c r="K8" s="142"/>
      <c r="L8" s="142"/>
      <c r="M8" s="142"/>
      <c r="N8" s="142"/>
      <c r="O8" s="3"/>
      <c r="P8" s="3"/>
      <c r="Q8" s="3"/>
      <c r="R8" s="3"/>
      <c r="S8" s="3"/>
      <c r="T8" s="3"/>
      <c r="U8" s="3"/>
      <c r="V8" s="145"/>
      <c r="W8" s="145"/>
      <c r="X8" s="145"/>
      <c r="Y8" s="145"/>
      <c r="Z8" s="145"/>
      <c r="AA8" s="145"/>
      <c r="AB8" s="145"/>
      <c r="AC8" s="145"/>
      <c r="AD8" s="145"/>
      <c r="AE8" s="145"/>
      <c r="AF8" s="145"/>
      <c r="AG8" s="145"/>
      <c r="AH8" s="145"/>
      <c r="AI8" s="145"/>
      <c r="AJ8" s="145"/>
      <c r="AK8" s="145"/>
      <c r="AL8" s="145"/>
      <c r="AM8" s="145"/>
      <c r="AN8" s="145"/>
      <c r="AO8" s="145"/>
      <c r="AP8" s="145"/>
      <c r="AQ8" s="145"/>
      <c r="AR8" s="145"/>
      <c r="AS8" s="145"/>
      <c r="AT8" s="145"/>
      <c r="AU8" s="145"/>
      <c r="AV8" s="145"/>
      <c r="AW8" s="145"/>
      <c r="AX8" s="145"/>
      <c r="AY8" s="145"/>
      <c r="AZ8" s="145"/>
      <c r="BA8" s="145"/>
      <c r="BB8" s="143"/>
      <c r="BC8" s="143"/>
      <c r="BD8" s="143"/>
      <c r="BE8" s="143"/>
    </row>
    <row r="9" spans="1:57" s="7" customFormat="1" ht="12.6" x14ac:dyDescent="0.2">
      <c r="A9" s="3"/>
      <c r="B9" s="8" t="s">
        <v>12</v>
      </c>
      <c r="C9" s="12" t="s">
        <v>13</v>
      </c>
      <c r="D9" s="12"/>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143"/>
      <c r="BC9" s="143"/>
      <c r="BD9" s="143"/>
      <c r="BE9" s="143"/>
    </row>
    <row r="10" spans="1:57" s="7" customFormat="1" x14ac:dyDescent="0.3">
      <c r="A10" s="3"/>
      <c r="B10" s="8" t="s">
        <v>14</v>
      </c>
      <c r="C10" s="16" t="s">
        <v>15</v>
      </c>
      <c r="D10" s="12"/>
      <c r="E10" s="18"/>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143"/>
      <c r="BC10" s="143"/>
      <c r="BD10" s="143"/>
      <c r="BE10" s="143"/>
    </row>
    <row r="11" spans="1:57" s="7" customFormat="1" ht="12.6" x14ac:dyDescent="0.2">
      <c r="A11" s="3"/>
      <c r="B11" s="3"/>
      <c r="C11" s="3"/>
      <c r="D11" s="3"/>
      <c r="E11" s="3"/>
      <c r="F11" s="146"/>
      <c r="G11" s="3"/>
      <c r="H11" s="3"/>
      <c r="I11" s="3"/>
      <c r="J11" s="3"/>
      <c r="K11" s="3"/>
      <c r="L11" s="3"/>
      <c r="M11" s="146"/>
      <c r="N11" s="3"/>
      <c r="O11" s="3"/>
      <c r="P11" s="3"/>
      <c r="Q11" s="3"/>
      <c r="R11" s="3"/>
      <c r="S11" s="3"/>
      <c r="T11" s="3"/>
      <c r="U11" s="3"/>
      <c r="V11" s="146"/>
      <c r="W11" s="146"/>
      <c r="X11" s="146"/>
      <c r="Y11" s="146"/>
      <c r="Z11" s="146"/>
      <c r="AA11" s="146"/>
      <c r="AB11" s="146"/>
      <c r="AC11" s="146"/>
      <c r="AD11" s="146"/>
      <c r="AE11" s="146"/>
      <c r="AF11" s="146"/>
      <c r="AG11" s="146"/>
      <c r="AH11" s="146"/>
      <c r="AI11" s="146"/>
      <c r="AJ11" s="146"/>
      <c r="AK11" s="146"/>
      <c r="AL11" s="146"/>
      <c r="AM11" s="146"/>
      <c r="AN11" s="146"/>
      <c r="AO11" s="146"/>
      <c r="AP11" s="146"/>
      <c r="AQ11" s="146"/>
      <c r="AR11" s="146"/>
      <c r="AS11" s="146"/>
      <c r="AT11" s="146"/>
      <c r="AU11" s="146"/>
      <c r="AV11" s="146"/>
      <c r="AW11" s="146"/>
      <c r="AX11" s="146"/>
      <c r="AY11" s="146"/>
      <c r="AZ11" s="146"/>
      <c r="BA11" s="146"/>
      <c r="BB11" s="143"/>
      <c r="BC11" s="143"/>
      <c r="BD11" s="143"/>
      <c r="BE11" s="143"/>
    </row>
    <row r="12" spans="1:57" ht="16.2" x14ac:dyDescent="0.3">
      <c r="A12" s="3"/>
      <c r="B12" s="208" t="s">
        <v>121</v>
      </c>
      <c r="C12" s="208"/>
      <c r="D12" s="208"/>
      <c r="E12" s="208"/>
      <c r="F12" s="147"/>
      <c r="G12" s="147"/>
      <c r="H12" s="147"/>
      <c r="I12" s="147"/>
      <c r="J12" s="147"/>
      <c r="K12" s="147"/>
      <c r="L12" s="147"/>
      <c r="M12" s="147"/>
      <c r="N12" s="147"/>
      <c r="O12" s="147"/>
      <c r="P12" s="147"/>
      <c r="Q12" s="147"/>
      <c r="R12" s="147"/>
      <c r="S12" s="147"/>
      <c r="T12" s="147"/>
      <c r="U12" s="147"/>
      <c r="V12" s="147"/>
      <c r="W12" s="147"/>
      <c r="X12" s="147"/>
      <c r="Y12" s="147"/>
      <c r="Z12" s="147"/>
      <c r="AA12" s="147"/>
      <c r="AB12" s="147"/>
      <c r="AC12" s="147"/>
      <c r="AD12" s="147"/>
      <c r="AE12" s="147"/>
      <c r="AF12" s="147"/>
      <c r="AG12" s="147"/>
      <c r="AH12" s="147"/>
      <c r="AI12" s="147"/>
      <c r="AJ12" s="147"/>
      <c r="AK12" s="147"/>
      <c r="AL12" s="147"/>
      <c r="AM12" s="147"/>
      <c r="AN12" s="147"/>
      <c r="AO12" s="147"/>
      <c r="AP12" s="147"/>
      <c r="AQ12" s="147"/>
      <c r="AR12" s="147"/>
      <c r="AS12" s="147"/>
      <c r="AT12" s="147"/>
      <c r="AU12" s="147"/>
      <c r="AV12" s="147"/>
      <c r="AW12" s="147"/>
      <c r="AX12" s="147"/>
      <c r="AY12" s="147"/>
      <c r="AZ12" s="147"/>
      <c r="BA12" s="147"/>
      <c r="BB12" s="148"/>
      <c r="BC12" s="148"/>
      <c r="BD12" s="148"/>
      <c r="BE12" s="148"/>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149"/>
      <c r="BC13" s="149"/>
      <c r="BD13" s="149"/>
      <c r="BE13" s="149"/>
    </row>
    <row r="14" spans="1:57" x14ac:dyDescent="0.3">
      <c r="B14" s="150" t="s">
        <v>133</v>
      </c>
    </row>
    <row r="15" spans="1:57" x14ac:dyDescent="0.3">
      <c r="B15" s="150" t="s">
        <v>134</v>
      </c>
    </row>
    <row r="16" spans="1:57" x14ac:dyDescent="0.3">
      <c r="B16" s="150" t="s">
        <v>136</v>
      </c>
    </row>
    <row r="17" spans="2:2" x14ac:dyDescent="0.3">
      <c r="B17" s="150" t="s">
        <v>135</v>
      </c>
    </row>
  </sheetData>
  <mergeCells count="2">
    <mergeCell ref="C3:N3"/>
    <mergeCell ref="B12:E12"/>
  </mergeCells>
  <hyperlinks>
    <hyperlink ref="B14" location="'Tab1 Deaths by ethnicity'!A1" display="Table 1: COVID-19 deaths by region and date of death"/>
    <hyperlink ref="B15" location="'Tab2 Deaths by gender'!A1" display="Table 2: COVID-19 deaths by region and date of death and where a positive test result for COVID-19 was not received but COVID-19 is mentioned on their death certificate"/>
    <hyperlink ref="B16" location="'Tab3 Deaths by condition'!A1" display="Table 3: COVID-19 deaths by age band and date of death"/>
    <hyperlink ref="B17" location="'Tab4 Deaths by cond (detail)'!A1" display="Table 4: COVID-19 deaths by trust"/>
    <hyperlink ref="C10" r:id="rId1"/>
  </hyperlinks>
  <pageMargins left="0.7" right="0.7" top="0.75" bottom="0.75" header="0.3" footer="0.3"/>
  <pageSetup paperSize="9" orientation="portrait" horizontalDpi="90" verticalDpi="9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U52"/>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1.6640625" style="20" customWidth="1"/>
    <col min="7" max="13" width="15.33203125" style="20" customWidth="1"/>
    <col min="14"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125</v>
      </c>
      <c r="D3" s="5"/>
      <c r="E3" s="6"/>
      <c r="F3" s="3"/>
    </row>
    <row r="4" spans="1:14" s="7" customFormat="1" ht="29.4" customHeight="1" x14ac:dyDescent="0.3">
      <c r="A4" s="3"/>
      <c r="B4" s="4" t="s">
        <v>3</v>
      </c>
      <c r="C4" s="206" t="s">
        <v>124</v>
      </c>
      <c r="D4" s="206"/>
      <c r="E4" s="206"/>
      <c r="F4" s="206"/>
      <c r="G4" s="206"/>
      <c r="H4" s="207"/>
      <c r="I4" s="207"/>
      <c r="J4" s="207"/>
      <c r="K4" s="207"/>
      <c r="L4" s="207"/>
      <c r="M4" s="207"/>
      <c r="N4" s="207"/>
    </row>
    <row r="5" spans="1:14" s="7" customFormat="1" ht="19.5" customHeight="1" x14ac:dyDescent="0.3">
      <c r="A5" s="3"/>
      <c r="B5" s="8" t="s">
        <v>4</v>
      </c>
      <c r="C5" s="9" t="s">
        <v>142</v>
      </c>
      <c r="D5" s="10"/>
      <c r="F5" s="11"/>
    </row>
    <row r="6" spans="1:14" s="7" customFormat="1" x14ac:dyDescent="0.2">
      <c r="A6" s="3"/>
      <c r="B6" s="8" t="s">
        <v>5</v>
      </c>
      <c r="C6" s="12" t="s">
        <v>6</v>
      </c>
      <c r="D6" s="12"/>
      <c r="E6" s="11"/>
      <c r="F6" s="11"/>
    </row>
    <row r="7" spans="1:14" s="7" customFormat="1" x14ac:dyDescent="0.2">
      <c r="A7" s="3"/>
      <c r="B7" s="8" t="s">
        <v>7</v>
      </c>
      <c r="C7" s="12" t="s">
        <v>8</v>
      </c>
      <c r="D7" s="12"/>
      <c r="E7" s="11"/>
      <c r="F7" s="11"/>
    </row>
    <row r="8" spans="1:14" s="7" customFormat="1" x14ac:dyDescent="0.2">
      <c r="A8" s="3"/>
      <c r="B8" s="8" t="s">
        <v>9</v>
      </c>
      <c r="C8" s="13" t="s">
        <v>143</v>
      </c>
      <c r="D8" s="14"/>
      <c r="E8" s="11"/>
      <c r="F8" s="11"/>
    </row>
    <row r="9" spans="1:14" s="7" customFormat="1" ht="12.6" x14ac:dyDescent="0.2">
      <c r="A9" s="3"/>
      <c r="B9" s="8" t="s">
        <v>10</v>
      </c>
      <c r="C9" s="12" t="s">
        <v>11</v>
      </c>
      <c r="D9" s="15"/>
      <c r="E9" s="12"/>
      <c r="F9" s="3"/>
    </row>
    <row r="10" spans="1:14" s="7" customFormat="1" ht="12.6" x14ac:dyDescent="0.2">
      <c r="A10" s="3"/>
      <c r="B10" s="8" t="s">
        <v>12</v>
      </c>
      <c r="C10" s="12" t="s">
        <v>13</v>
      </c>
      <c r="D10" s="15"/>
      <c r="E10" s="12"/>
      <c r="F10" s="3"/>
    </row>
    <row r="11" spans="1:14" s="7" customFormat="1" x14ac:dyDescent="0.3">
      <c r="A11" s="3"/>
      <c r="B11" s="8" t="s">
        <v>14</v>
      </c>
      <c r="C11" s="16" t="s">
        <v>15</v>
      </c>
      <c r="D11" s="17"/>
      <c r="E11" s="12"/>
      <c r="F11" s="18"/>
    </row>
    <row r="12" spans="1:14" s="7" customFormat="1" ht="12.6" x14ac:dyDescent="0.2">
      <c r="A12" s="3"/>
      <c r="B12" s="3"/>
      <c r="C12" s="3"/>
      <c r="D12" s="3"/>
      <c r="E12" s="3"/>
      <c r="F12" s="3"/>
    </row>
    <row r="13" spans="1:14" ht="16.2" x14ac:dyDescent="0.3">
      <c r="A13" s="3"/>
      <c r="B13" s="208" t="s">
        <v>16</v>
      </c>
      <c r="C13" s="208"/>
      <c r="D13" s="208"/>
      <c r="E13" s="208"/>
      <c r="F13" s="208"/>
    </row>
    <row r="14" spans="1:14" ht="10.199999999999999" customHeight="1" x14ac:dyDescent="0.3">
      <c r="A14" s="3"/>
      <c r="B14" s="6"/>
      <c r="C14" s="6"/>
      <c r="D14" s="6"/>
      <c r="E14" s="6"/>
      <c r="F14" s="6"/>
    </row>
    <row r="15" spans="1:14" x14ac:dyDescent="0.3">
      <c r="A15" s="3"/>
      <c r="B15" s="3"/>
      <c r="C15" s="3"/>
      <c r="D15" s="3"/>
      <c r="E15" s="3"/>
      <c r="F15" s="3"/>
    </row>
    <row r="16" spans="1:14" s="23" customFormat="1" ht="37.799999999999997" x14ac:dyDescent="0.3">
      <c r="A16" s="3"/>
      <c r="B16" s="21" t="s">
        <v>17</v>
      </c>
      <c r="C16" s="22"/>
      <c r="D16" s="205" t="s">
        <v>18</v>
      </c>
      <c r="E16" s="203" t="s">
        <v>19</v>
      </c>
      <c r="F16" s="203" t="s">
        <v>20</v>
      </c>
      <c r="H16" s="20"/>
    </row>
    <row r="17" spans="1:21" x14ac:dyDescent="0.3">
      <c r="B17" s="209" t="s">
        <v>21</v>
      </c>
      <c r="C17" s="210"/>
      <c r="D17" s="151">
        <v>84935</v>
      </c>
      <c r="E17" s="24">
        <v>1</v>
      </c>
      <c r="F17" s="24">
        <v>1</v>
      </c>
    </row>
    <row r="18" spans="1:21" s="7" customFormat="1" ht="6.75" customHeight="1" x14ac:dyDescent="0.3">
      <c r="D18" s="153"/>
      <c r="E18" s="25"/>
      <c r="F18" s="25"/>
      <c r="G18" s="26"/>
      <c r="H18" s="20"/>
      <c r="I18" s="26"/>
      <c r="J18" s="26"/>
      <c r="K18" s="26"/>
      <c r="L18" s="26"/>
      <c r="M18" s="26"/>
      <c r="N18" s="26"/>
      <c r="O18" s="26"/>
      <c r="P18" s="26"/>
      <c r="Q18" s="26"/>
      <c r="R18" s="26"/>
      <c r="S18" s="26"/>
      <c r="T18" s="26"/>
      <c r="U18" s="26"/>
    </row>
    <row r="19" spans="1:21" x14ac:dyDescent="0.3">
      <c r="A19" s="20"/>
      <c r="B19" s="27" t="s">
        <v>23</v>
      </c>
      <c r="C19" s="28"/>
      <c r="D19" s="191">
        <v>63728</v>
      </c>
      <c r="E19" s="29">
        <v>0.75031494672396537</v>
      </c>
      <c r="F19" s="30">
        <v>0.82162886943516888</v>
      </c>
    </row>
    <row r="20" spans="1:21" x14ac:dyDescent="0.3">
      <c r="A20" s="20"/>
      <c r="B20" s="31" t="s">
        <v>24</v>
      </c>
      <c r="C20" s="32"/>
      <c r="D20" s="192">
        <v>707</v>
      </c>
      <c r="E20" s="33">
        <v>8.3240124801318652E-3</v>
      </c>
      <c r="F20" s="34">
        <v>9.1151708933383188E-3</v>
      </c>
    </row>
    <row r="21" spans="1:21" x14ac:dyDescent="0.3">
      <c r="A21" s="20"/>
      <c r="B21" s="31" t="s">
        <v>25</v>
      </c>
      <c r="C21" s="32"/>
      <c r="D21" s="192">
        <v>2580</v>
      </c>
      <c r="E21" s="33">
        <v>3.0376170012362393E-2</v>
      </c>
      <c r="F21" s="34">
        <v>3.3263282750796125E-2</v>
      </c>
    </row>
    <row r="22" spans="1:21" x14ac:dyDescent="0.3">
      <c r="A22" s="20"/>
      <c r="B22" s="35"/>
      <c r="C22" s="36"/>
      <c r="D22" s="193">
        <v>67015</v>
      </c>
      <c r="E22" s="37">
        <v>0.78901512921645967</v>
      </c>
      <c r="F22" s="38">
        <v>0.86400732307930328</v>
      </c>
      <c r="G22" s="39"/>
    </row>
    <row r="23" spans="1:21" x14ac:dyDescent="0.3">
      <c r="A23" s="20"/>
      <c r="B23" s="31" t="s">
        <v>26</v>
      </c>
      <c r="C23" s="32"/>
      <c r="D23" s="192">
        <v>97</v>
      </c>
      <c r="E23" s="33">
        <v>1.1420498027903691E-3</v>
      </c>
      <c r="F23" s="34">
        <v>1.2505962894679163E-3</v>
      </c>
    </row>
    <row r="24" spans="1:21" x14ac:dyDescent="0.3">
      <c r="A24" s="20"/>
      <c r="B24" s="40" t="s">
        <v>27</v>
      </c>
      <c r="C24" s="41"/>
      <c r="D24" s="194">
        <v>48</v>
      </c>
      <c r="E24" s="42">
        <v>5.6513804674162595E-4</v>
      </c>
      <c r="F24" s="43">
        <v>6.1885177210783493E-4</v>
      </c>
    </row>
    <row r="25" spans="1:21" x14ac:dyDescent="0.3">
      <c r="A25" s="20"/>
      <c r="B25" s="40" t="s">
        <v>28</v>
      </c>
      <c r="C25" s="41"/>
      <c r="D25" s="194">
        <v>94</v>
      </c>
      <c r="E25" s="42">
        <v>1.1067286748690174E-3</v>
      </c>
      <c r="F25" s="43">
        <v>1.2119180537111768E-3</v>
      </c>
    </row>
    <row r="26" spans="1:21" x14ac:dyDescent="0.3">
      <c r="A26" s="20"/>
      <c r="B26" s="40" t="s">
        <v>29</v>
      </c>
      <c r="C26" s="41"/>
      <c r="D26" s="194">
        <v>168</v>
      </c>
      <c r="E26" s="42">
        <v>1.9779831635956908E-3</v>
      </c>
      <c r="F26" s="43">
        <v>2.1659812023774221E-3</v>
      </c>
    </row>
    <row r="27" spans="1:21" x14ac:dyDescent="0.3">
      <c r="A27" s="20"/>
      <c r="B27" s="44"/>
      <c r="C27" s="45"/>
      <c r="D27" s="195">
        <v>407</v>
      </c>
      <c r="E27" s="46">
        <v>4.7918996879967035E-3</v>
      </c>
      <c r="F27" s="46">
        <v>5.24734731766435E-3</v>
      </c>
    </row>
    <row r="28" spans="1:21" x14ac:dyDescent="0.3">
      <c r="A28" s="20"/>
      <c r="B28" s="40" t="s">
        <v>30</v>
      </c>
      <c r="C28" s="41"/>
      <c r="D28" s="194">
        <v>2183</v>
      </c>
      <c r="E28" s="42">
        <v>2.5702007417436862E-2</v>
      </c>
      <c r="F28" s="43">
        <v>2.8144862885654244E-2</v>
      </c>
    </row>
    <row r="29" spans="1:21" x14ac:dyDescent="0.3">
      <c r="A29" s="20"/>
      <c r="B29" s="40" t="s">
        <v>31</v>
      </c>
      <c r="C29" s="41"/>
      <c r="D29" s="194">
        <v>1776</v>
      </c>
      <c r="E29" s="42">
        <v>2.0910107729440162E-2</v>
      </c>
      <c r="F29" s="43">
        <v>2.2897515567989891E-2</v>
      </c>
    </row>
    <row r="30" spans="1:21" x14ac:dyDescent="0.3">
      <c r="A30" s="20"/>
      <c r="B30" s="40" t="s">
        <v>32</v>
      </c>
      <c r="C30" s="41"/>
      <c r="D30" s="194">
        <v>681</v>
      </c>
      <c r="E30" s="42">
        <v>8.0178960381468174E-3</v>
      </c>
      <c r="F30" s="43">
        <v>8.7799595167799074E-3</v>
      </c>
    </row>
    <row r="31" spans="1:21" x14ac:dyDescent="0.3">
      <c r="A31" s="20"/>
      <c r="B31" s="40" t="s">
        <v>33</v>
      </c>
      <c r="C31" s="41"/>
      <c r="D31" s="194">
        <v>1164</v>
      </c>
      <c r="E31" s="42">
        <v>1.3704597633484429E-2</v>
      </c>
      <c r="F31" s="43">
        <v>1.5007155473614997E-2</v>
      </c>
    </row>
    <row r="32" spans="1:21" x14ac:dyDescent="0.3">
      <c r="A32" s="20"/>
      <c r="B32" s="40" t="s">
        <v>34</v>
      </c>
      <c r="C32" s="41"/>
      <c r="D32" s="194">
        <v>1331</v>
      </c>
      <c r="E32" s="42">
        <v>1.5670807087773003E-2</v>
      </c>
      <c r="F32" s="43">
        <v>1.7160243930740171E-2</v>
      </c>
    </row>
    <row r="33" spans="1:6" x14ac:dyDescent="0.3">
      <c r="A33" s="20"/>
      <c r="B33" s="40" t="s">
        <v>35</v>
      </c>
      <c r="C33" s="41"/>
      <c r="D33" s="194">
        <v>881</v>
      </c>
      <c r="E33" s="42">
        <v>1.0372637899570259E-2</v>
      </c>
      <c r="F33" s="43">
        <v>1.135850856722922E-2</v>
      </c>
    </row>
    <row r="34" spans="1:6" x14ac:dyDescent="0.3">
      <c r="A34" s="20"/>
      <c r="B34" s="40" t="s">
        <v>36</v>
      </c>
      <c r="C34" s="41"/>
      <c r="D34" s="194">
        <v>425</v>
      </c>
      <c r="E34" s="42">
        <v>5.0038264555248135E-3</v>
      </c>
      <c r="F34" s="43">
        <v>5.4794167322047881E-3</v>
      </c>
    </row>
    <row r="35" spans="1:6" x14ac:dyDescent="0.3">
      <c r="A35" s="20"/>
      <c r="B35" s="40" t="s">
        <v>37</v>
      </c>
      <c r="C35" s="41"/>
      <c r="D35" s="194">
        <v>203</v>
      </c>
      <c r="E35" s="42">
        <v>2.3900629893447932E-3</v>
      </c>
      <c r="F35" s="43">
        <v>2.6172272862060517E-3</v>
      </c>
    </row>
    <row r="36" spans="1:6" x14ac:dyDescent="0.3">
      <c r="A36" s="20"/>
      <c r="B36" s="40" t="s">
        <v>38</v>
      </c>
      <c r="C36" s="41"/>
      <c r="D36" s="194">
        <v>1497</v>
      </c>
      <c r="E36" s="42">
        <v>1.7625242832754458E-2</v>
      </c>
      <c r="F36" s="43">
        <v>1.9300439642613101E-2</v>
      </c>
    </row>
    <row r="37" spans="1:6" x14ac:dyDescent="0.3">
      <c r="A37" s="20"/>
      <c r="B37" s="44"/>
      <c r="C37" s="45"/>
      <c r="D37" s="195">
        <v>10141</v>
      </c>
      <c r="E37" s="46">
        <v>0.1193971860834756</v>
      </c>
      <c r="F37" s="46">
        <v>0.13074532960303237</v>
      </c>
    </row>
    <row r="38" spans="1:6" x14ac:dyDescent="0.3">
      <c r="A38" s="20"/>
      <c r="B38" s="40" t="s">
        <v>39</v>
      </c>
      <c r="C38" s="41"/>
      <c r="D38" s="194">
        <v>6633</v>
      </c>
      <c r="E38" s="42">
        <v>7.809501383410844E-2</v>
      </c>
      <c r="F38" s="43"/>
    </row>
    <row r="39" spans="1:6" x14ac:dyDescent="0.3">
      <c r="A39" s="20"/>
      <c r="B39" s="40" t="s">
        <v>40</v>
      </c>
      <c r="C39" s="41"/>
      <c r="D39" s="194">
        <v>739</v>
      </c>
      <c r="E39" s="42">
        <v>8.700771177959617E-3</v>
      </c>
      <c r="F39" s="43"/>
    </row>
    <row r="40" spans="1:6" x14ac:dyDescent="0.3">
      <c r="A40" s="20"/>
      <c r="B40" s="47"/>
      <c r="C40" s="48"/>
      <c r="D40" s="196">
        <v>7372</v>
      </c>
      <c r="E40" s="49">
        <v>8.6795785012068055E-2</v>
      </c>
      <c r="F40" s="49"/>
    </row>
    <row r="41" spans="1:6" x14ac:dyDescent="0.3">
      <c r="A41" s="20"/>
      <c r="B41" s="50"/>
      <c r="C41" s="51"/>
      <c r="D41" s="52"/>
      <c r="E41" s="53"/>
      <c r="F41" s="53"/>
    </row>
    <row r="45" spans="1:6" x14ac:dyDescent="0.3">
      <c r="C45" s="54"/>
    </row>
    <row r="52" spans="4:5" x14ac:dyDescent="0.3">
      <c r="D52" s="55"/>
      <c r="E52" s="55"/>
    </row>
  </sheetData>
  <mergeCells count="3">
    <mergeCell ref="B13:F13"/>
    <mergeCell ref="B17:C17"/>
    <mergeCell ref="C4:N4"/>
  </mergeCells>
  <hyperlinks>
    <hyperlink ref="C1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W36"/>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8" width="15.77734375" style="20" customWidth="1"/>
    <col min="9" max="15" width="15.33203125" style="20" customWidth="1"/>
    <col min="16" max="16384" width="9.109375" style="20"/>
  </cols>
  <sheetData>
    <row r="1" spans="1:15" s="1" customFormat="1" ht="14.1" customHeight="1" x14ac:dyDescent="0.3">
      <c r="B1" s="2" t="s">
        <v>0</v>
      </c>
    </row>
    <row r="2" spans="1:15" s="1" customFormat="1" ht="14.1" customHeight="1" x14ac:dyDescent="0.3"/>
    <row r="3" spans="1:15" s="7" customFormat="1" ht="18.75" customHeight="1" x14ac:dyDescent="0.3">
      <c r="A3" s="3"/>
      <c r="B3" s="4" t="s">
        <v>1</v>
      </c>
      <c r="C3" s="5" t="s">
        <v>126</v>
      </c>
      <c r="D3" s="5"/>
      <c r="E3" s="19"/>
      <c r="F3" s="200"/>
      <c r="G3" s="19"/>
      <c r="H3" s="3"/>
    </row>
    <row r="4" spans="1:15" s="7" customFormat="1" ht="29.4" customHeight="1" x14ac:dyDescent="0.3">
      <c r="A4" s="3"/>
      <c r="B4" s="4" t="s">
        <v>3</v>
      </c>
      <c r="C4" s="206" t="s">
        <v>128</v>
      </c>
      <c r="D4" s="206"/>
      <c r="E4" s="206"/>
      <c r="F4" s="206"/>
      <c r="G4" s="206"/>
      <c r="H4" s="206"/>
      <c r="I4" s="207"/>
      <c r="J4" s="207"/>
      <c r="K4" s="207"/>
      <c r="L4" s="207"/>
      <c r="M4" s="207"/>
      <c r="N4" s="207"/>
      <c r="O4" s="207"/>
    </row>
    <row r="5" spans="1:15" s="7" customFormat="1" ht="19.5" customHeight="1" x14ac:dyDescent="0.3">
      <c r="A5" s="3"/>
      <c r="B5" s="197" t="s">
        <v>4</v>
      </c>
      <c r="C5" s="9" t="s">
        <v>142</v>
      </c>
      <c r="D5" s="10"/>
      <c r="H5" s="11"/>
    </row>
    <row r="6" spans="1:15" s="7" customFormat="1" ht="14.25" customHeight="1" x14ac:dyDescent="0.2">
      <c r="A6" s="3"/>
      <c r="B6" s="8" t="s">
        <v>5</v>
      </c>
      <c r="C6" s="12" t="s">
        <v>6</v>
      </c>
      <c r="D6" s="12"/>
      <c r="E6" s="11"/>
      <c r="F6" s="11"/>
      <c r="G6" s="11"/>
      <c r="H6" s="11"/>
    </row>
    <row r="7" spans="1:15" s="7" customFormat="1" x14ac:dyDescent="0.2">
      <c r="A7" s="3"/>
      <c r="B7" s="8" t="s">
        <v>7</v>
      </c>
      <c r="C7" s="12" t="s">
        <v>8</v>
      </c>
      <c r="D7" s="12"/>
      <c r="E7" s="11"/>
      <c r="F7" s="11"/>
      <c r="G7" s="11"/>
      <c r="H7" s="11"/>
    </row>
    <row r="8" spans="1:15" s="7" customFormat="1" x14ac:dyDescent="0.2">
      <c r="A8" s="3"/>
      <c r="B8" s="8" t="s">
        <v>9</v>
      </c>
      <c r="C8" s="13" t="s">
        <v>143</v>
      </c>
      <c r="D8" s="14"/>
      <c r="E8" s="11"/>
      <c r="F8" s="11"/>
      <c r="G8" s="11"/>
      <c r="H8" s="11"/>
    </row>
    <row r="9" spans="1:15" s="7" customFormat="1" ht="12.6" x14ac:dyDescent="0.2">
      <c r="A9" s="3"/>
      <c r="B9" s="8" t="s">
        <v>10</v>
      </c>
      <c r="C9" s="12" t="s">
        <v>11</v>
      </c>
      <c r="D9" s="15"/>
      <c r="E9" s="12"/>
      <c r="F9" s="12"/>
      <c r="G9" s="12"/>
      <c r="H9" s="3"/>
    </row>
    <row r="10" spans="1:15" s="7" customFormat="1" ht="12.6" x14ac:dyDescent="0.2">
      <c r="A10" s="3"/>
      <c r="B10" s="8" t="s">
        <v>12</v>
      </c>
      <c r="C10" s="12" t="s">
        <v>13</v>
      </c>
      <c r="D10" s="15"/>
      <c r="E10" s="12"/>
      <c r="F10" s="12"/>
      <c r="G10" s="12"/>
      <c r="H10" s="3"/>
    </row>
    <row r="11" spans="1:15" s="7" customFormat="1" x14ac:dyDescent="0.3">
      <c r="A11" s="3"/>
      <c r="B11" s="8" t="s">
        <v>14</v>
      </c>
      <c r="C11" s="16" t="s">
        <v>15</v>
      </c>
      <c r="D11" s="17"/>
      <c r="E11" s="12"/>
      <c r="F11" s="12"/>
      <c r="G11" s="12"/>
      <c r="H11" s="18"/>
    </row>
    <row r="12" spans="1:15" s="7" customFormat="1" ht="12.6" x14ac:dyDescent="0.2">
      <c r="A12" s="3"/>
      <c r="B12" s="3"/>
      <c r="C12" s="3"/>
      <c r="D12" s="3"/>
      <c r="E12" s="3"/>
      <c r="F12" s="3"/>
      <c r="G12" s="3"/>
      <c r="H12" s="3"/>
    </row>
    <row r="13" spans="1:15" ht="16.2" x14ac:dyDescent="0.3">
      <c r="A13" s="3"/>
      <c r="B13" s="208" t="s">
        <v>129</v>
      </c>
      <c r="C13" s="208"/>
      <c r="D13" s="208"/>
      <c r="E13" s="208"/>
      <c r="F13" s="208"/>
      <c r="G13" s="208"/>
      <c r="H13" s="208"/>
    </row>
    <row r="14" spans="1:15" ht="10.199999999999999" customHeight="1" x14ac:dyDescent="0.3">
      <c r="A14" s="3"/>
      <c r="B14" s="19"/>
      <c r="C14" s="19"/>
      <c r="D14" s="19"/>
      <c r="E14" s="19"/>
      <c r="F14" s="200"/>
      <c r="G14" s="19"/>
      <c r="H14" s="19"/>
    </row>
    <row r="15" spans="1:15" x14ac:dyDescent="0.3">
      <c r="A15" s="3"/>
      <c r="B15" s="3"/>
      <c r="C15" s="3"/>
      <c r="D15" s="211" t="s">
        <v>41</v>
      </c>
      <c r="E15" s="212"/>
      <c r="F15" s="212"/>
      <c r="G15" s="212"/>
      <c r="H15" s="213"/>
    </row>
    <row r="16" spans="1:15" s="23" customFormat="1" ht="25.2" x14ac:dyDescent="0.3">
      <c r="A16" s="3"/>
      <c r="B16" s="21" t="s">
        <v>42</v>
      </c>
      <c r="C16" s="22"/>
      <c r="D16" s="202" t="s">
        <v>43</v>
      </c>
      <c r="E16" s="203" t="s">
        <v>44</v>
      </c>
      <c r="F16" s="203" t="s">
        <v>141</v>
      </c>
      <c r="G16" s="203" t="s">
        <v>52</v>
      </c>
      <c r="H16" s="203" t="s">
        <v>21</v>
      </c>
    </row>
    <row r="17" spans="1:23" x14ac:dyDescent="0.3">
      <c r="B17" s="209" t="s">
        <v>21</v>
      </c>
      <c r="C17" s="210"/>
      <c r="D17" s="151">
        <v>34841</v>
      </c>
      <c r="E17" s="151">
        <v>50092</v>
      </c>
      <c r="F17" s="151">
        <v>1</v>
      </c>
      <c r="G17" s="151">
        <v>1</v>
      </c>
      <c r="H17" s="151">
        <v>84935</v>
      </c>
    </row>
    <row r="18" spans="1:23" s="7" customFormat="1" ht="6.75" customHeight="1" x14ac:dyDescent="0.2">
      <c r="D18" s="152"/>
      <c r="E18" s="153"/>
      <c r="F18" s="153"/>
      <c r="G18" s="153"/>
      <c r="H18" s="153"/>
      <c r="I18" s="26"/>
      <c r="J18" s="26"/>
      <c r="K18" s="26"/>
      <c r="L18" s="26"/>
      <c r="M18" s="26"/>
      <c r="N18" s="26"/>
      <c r="O18" s="26"/>
      <c r="P18" s="26"/>
      <c r="Q18" s="26"/>
      <c r="R18" s="26"/>
      <c r="S18" s="26"/>
      <c r="T18" s="26"/>
      <c r="U18" s="26"/>
      <c r="V18" s="26"/>
      <c r="W18" s="26"/>
    </row>
    <row r="19" spans="1:23" x14ac:dyDescent="0.3">
      <c r="A19" s="20"/>
      <c r="B19" s="27" t="s">
        <v>45</v>
      </c>
      <c r="C19" s="56"/>
      <c r="D19" s="154">
        <v>17</v>
      </c>
      <c r="E19" s="154">
        <v>22</v>
      </c>
      <c r="F19" s="154">
        <v>0</v>
      </c>
      <c r="G19" s="154">
        <v>0</v>
      </c>
      <c r="H19" s="155">
        <v>39</v>
      </c>
    </row>
    <row r="20" spans="1:23" x14ac:dyDescent="0.3">
      <c r="A20" s="20"/>
      <c r="B20" s="31" t="s">
        <v>46</v>
      </c>
      <c r="C20" s="57"/>
      <c r="D20" s="156">
        <v>251</v>
      </c>
      <c r="E20" s="156">
        <v>333</v>
      </c>
      <c r="F20" s="156">
        <v>1</v>
      </c>
      <c r="G20" s="156">
        <v>0</v>
      </c>
      <c r="H20" s="157">
        <v>585</v>
      </c>
    </row>
    <row r="21" spans="1:23" x14ac:dyDescent="0.3">
      <c r="A21" s="20"/>
      <c r="B21" s="31" t="s">
        <v>47</v>
      </c>
      <c r="C21" s="57"/>
      <c r="D21" s="156">
        <v>2250</v>
      </c>
      <c r="E21" s="156">
        <v>3764</v>
      </c>
      <c r="F21" s="156">
        <v>0</v>
      </c>
      <c r="G21" s="156">
        <v>0</v>
      </c>
      <c r="H21" s="157">
        <v>6014</v>
      </c>
    </row>
    <row r="22" spans="1:23" x14ac:dyDescent="0.3">
      <c r="A22" s="20"/>
      <c r="B22" s="31" t="s">
        <v>48</v>
      </c>
      <c r="C22" s="57"/>
      <c r="D22" s="156">
        <v>11878</v>
      </c>
      <c r="E22" s="156">
        <v>20580</v>
      </c>
      <c r="F22" s="156">
        <v>0</v>
      </c>
      <c r="G22" s="156">
        <v>0</v>
      </c>
      <c r="H22" s="157">
        <v>32458</v>
      </c>
    </row>
    <row r="23" spans="1:23" x14ac:dyDescent="0.3">
      <c r="A23" s="20"/>
      <c r="B23" s="31" t="s">
        <v>49</v>
      </c>
      <c r="C23" s="57"/>
      <c r="D23" s="156">
        <v>20445</v>
      </c>
      <c r="E23" s="156">
        <v>25393</v>
      </c>
      <c r="F23" s="156">
        <v>0</v>
      </c>
      <c r="G23" s="156">
        <v>1</v>
      </c>
      <c r="H23" s="157">
        <v>45839</v>
      </c>
      <c r="K23" s="54"/>
    </row>
    <row r="24" spans="1:23" x14ac:dyDescent="0.3">
      <c r="A24" s="20"/>
      <c r="B24" s="58" t="s">
        <v>53</v>
      </c>
      <c r="C24" s="59"/>
      <c r="D24" s="158">
        <v>0</v>
      </c>
      <c r="E24" s="158">
        <v>0</v>
      </c>
      <c r="F24" s="158">
        <v>0</v>
      </c>
      <c r="G24" s="158">
        <v>0</v>
      </c>
      <c r="H24" s="158">
        <v>0</v>
      </c>
    </row>
    <row r="25" spans="1:23" x14ac:dyDescent="0.3">
      <c r="A25" s="20"/>
      <c r="B25" s="50"/>
      <c r="C25" s="51"/>
      <c r="D25" s="52"/>
      <c r="E25" s="53"/>
      <c r="F25" s="53"/>
      <c r="G25" s="53"/>
      <c r="H25" s="53"/>
    </row>
    <row r="29" spans="1:23" x14ac:dyDescent="0.3">
      <c r="C29" s="54"/>
    </row>
    <row r="36" spans="4:7" x14ac:dyDescent="0.3">
      <c r="D36" s="55"/>
      <c r="E36" s="55"/>
      <c r="F36" s="55"/>
      <c r="G36" s="55"/>
    </row>
  </sheetData>
  <mergeCells count="4">
    <mergeCell ref="B13:H13"/>
    <mergeCell ref="D15:H15"/>
    <mergeCell ref="B17:C17"/>
    <mergeCell ref="C4:O4"/>
  </mergeCells>
  <hyperlinks>
    <hyperlink ref="C11" r:id="rId1"/>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36"/>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4.6640625" style="20" customWidth="1"/>
    <col min="7" max="7" width="21.6640625" style="20" customWidth="1"/>
    <col min="8" max="14" width="15.33203125" style="20" customWidth="1"/>
    <col min="15"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127</v>
      </c>
      <c r="D3" s="5"/>
      <c r="E3" s="19"/>
      <c r="F3" s="19"/>
      <c r="G3" s="3"/>
    </row>
    <row r="4" spans="1:14" s="7" customFormat="1" ht="29.4" customHeight="1" x14ac:dyDescent="0.3">
      <c r="A4" s="3"/>
      <c r="B4" s="4" t="s">
        <v>3</v>
      </c>
      <c r="C4" s="206" t="s">
        <v>123</v>
      </c>
      <c r="D4" s="206"/>
      <c r="E4" s="206"/>
      <c r="F4" s="206"/>
      <c r="G4" s="206"/>
      <c r="H4" s="207"/>
      <c r="I4" s="207"/>
      <c r="J4" s="207"/>
      <c r="K4" s="207"/>
      <c r="L4" s="207"/>
      <c r="M4" s="207"/>
      <c r="N4" s="207"/>
    </row>
    <row r="5" spans="1:14" s="7" customFormat="1" ht="19.5" customHeight="1" x14ac:dyDescent="0.3">
      <c r="A5" s="3"/>
      <c r="B5" s="8" t="s">
        <v>4</v>
      </c>
      <c r="C5" s="9" t="s">
        <v>142</v>
      </c>
      <c r="D5" s="10"/>
      <c r="G5" s="11"/>
    </row>
    <row r="6" spans="1:14" s="7" customFormat="1" x14ac:dyDescent="0.2">
      <c r="A6" s="3"/>
      <c r="B6" s="8" t="s">
        <v>5</v>
      </c>
      <c r="C6" s="12" t="s">
        <v>6</v>
      </c>
      <c r="D6" s="12"/>
      <c r="E6" s="11"/>
      <c r="F6" s="11"/>
      <c r="G6" s="11"/>
    </row>
    <row r="7" spans="1:14" s="7" customFormat="1" x14ac:dyDescent="0.2">
      <c r="A7" s="3"/>
      <c r="B7" s="8" t="s">
        <v>7</v>
      </c>
      <c r="C7" s="12" t="s">
        <v>8</v>
      </c>
      <c r="D7" s="12"/>
      <c r="E7" s="11"/>
      <c r="F7" s="11"/>
      <c r="G7" s="11"/>
    </row>
    <row r="8" spans="1:14" s="7" customFormat="1" x14ac:dyDescent="0.2">
      <c r="A8" s="3"/>
      <c r="B8" s="8" t="s">
        <v>9</v>
      </c>
      <c r="C8" s="13" t="s">
        <v>143</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x14ac:dyDescent="0.3">
      <c r="A11" s="3"/>
      <c r="B11" s="8" t="s">
        <v>14</v>
      </c>
      <c r="C11" s="16" t="s">
        <v>15</v>
      </c>
      <c r="D11" s="17"/>
      <c r="E11" s="12"/>
      <c r="F11" s="12"/>
      <c r="G11" s="18"/>
    </row>
    <row r="12" spans="1:14" s="7" customFormat="1" ht="12.6" x14ac:dyDescent="0.2">
      <c r="A12" s="3"/>
      <c r="B12" s="3"/>
      <c r="C12" s="3"/>
      <c r="D12" s="3"/>
      <c r="E12" s="3"/>
      <c r="F12" s="3"/>
      <c r="G12" s="3"/>
    </row>
    <row r="13" spans="1:14" ht="16.2" x14ac:dyDescent="0.3">
      <c r="A13" s="3"/>
      <c r="B13" s="208" t="s">
        <v>54</v>
      </c>
      <c r="C13" s="208"/>
      <c r="D13" s="208"/>
      <c r="E13" s="208"/>
      <c r="F13" s="208"/>
      <c r="G13" s="208"/>
    </row>
    <row r="14" spans="1:14" ht="10.199999999999999" customHeight="1" x14ac:dyDescent="0.3">
      <c r="A14" s="3"/>
      <c r="B14" s="19"/>
      <c r="C14" s="19"/>
      <c r="D14" s="19"/>
      <c r="E14" s="19"/>
      <c r="F14" s="19"/>
      <c r="G14" s="19"/>
    </row>
    <row r="15" spans="1:14" x14ac:dyDescent="0.3">
      <c r="A15" s="3"/>
      <c r="B15" s="3"/>
      <c r="C15" s="3"/>
      <c r="D15" s="211" t="s">
        <v>55</v>
      </c>
      <c r="E15" s="212"/>
      <c r="F15" s="212"/>
      <c r="G15" s="213"/>
    </row>
    <row r="16" spans="1:14" s="23" customFormat="1" ht="39" customHeight="1" x14ac:dyDescent="0.3">
      <c r="A16" s="3"/>
      <c r="B16" s="21" t="s">
        <v>42</v>
      </c>
      <c r="C16" s="22"/>
      <c r="D16" s="202" t="s">
        <v>56</v>
      </c>
      <c r="E16" s="203" t="s">
        <v>57</v>
      </c>
      <c r="F16" s="203" t="s">
        <v>58</v>
      </c>
      <c r="G16" s="203" t="s">
        <v>21</v>
      </c>
    </row>
    <row r="17" spans="1:22" x14ac:dyDescent="0.3">
      <c r="B17" s="209" t="s">
        <v>21</v>
      </c>
      <c r="C17" s="210"/>
      <c r="D17" s="151">
        <v>81395</v>
      </c>
      <c r="E17" s="151">
        <v>3540</v>
      </c>
      <c r="F17" s="151">
        <v>0</v>
      </c>
      <c r="G17" s="151">
        <v>84935</v>
      </c>
    </row>
    <row r="18" spans="1:22" s="7" customFormat="1" ht="6.75" customHeight="1" x14ac:dyDescent="0.2">
      <c r="D18" s="152"/>
      <c r="E18" s="153"/>
      <c r="F18" s="153"/>
      <c r="G18" s="153"/>
      <c r="H18" s="26"/>
      <c r="I18" s="26"/>
      <c r="J18" s="26"/>
      <c r="K18" s="26"/>
      <c r="L18" s="26"/>
      <c r="M18" s="26"/>
      <c r="N18" s="26"/>
      <c r="O18" s="26"/>
      <c r="P18" s="26"/>
      <c r="Q18" s="26"/>
      <c r="R18" s="26"/>
      <c r="S18" s="26"/>
      <c r="T18" s="26"/>
      <c r="U18" s="26"/>
      <c r="V18" s="26"/>
    </row>
    <row r="19" spans="1:22" x14ac:dyDescent="0.3">
      <c r="A19" s="20"/>
      <c r="B19" s="27" t="s">
        <v>45</v>
      </c>
      <c r="C19" s="56"/>
      <c r="D19" s="154">
        <v>30</v>
      </c>
      <c r="E19" s="154">
        <v>9</v>
      </c>
      <c r="F19" s="154">
        <v>0</v>
      </c>
      <c r="G19" s="160">
        <v>39</v>
      </c>
    </row>
    <row r="20" spans="1:22" x14ac:dyDescent="0.3">
      <c r="A20" s="20"/>
      <c r="B20" s="31" t="s">
        <v>46</v>
      </c>
      <c r="C20" s="57"/>
      <c r="D20" s="157">
        <v>507</v>
      </c>
      <c r="E20" s="157">
        <v>78</v>
      </c>
      <c r="F20" s="157">
        <v>0</v>
      </c>
      <c r="G20" s="161">
        <v>585</v>
      </c>
    </row>
    <row r="21" spans="1:22" x14ac:dyDescent="0.3">
      <c r="A21" s="20"/>
      <c r="B21" s="31" t="s">
        <v>47</v>
      </c>
      <c r="C21" s="57"/>
      <c r="D21" s="157">
        <v>5416</v>
      </c>
      <c r="E21" s="157">
        <v>598</v>
      </c>
      <c r="F21" s="157">
        <v>0</v>
      </c>
      <c r="G21" s="161">
        <v>6014</v>
      </c>
    </row>
    <row r="22" spans="1:22" x14ac:dyDescent="0.3">
      <c r="A22" s="20"/>
      <c r="B22" s="31" t="s">
        <v>48</v>
      </c>
      <c r="C22" s="57"/>
      <c r="D22" s="157">
        <v>30971</v>
      </c>
      <c r="E22" s="157">
        <v>1487</v>
      </c>
      <c r="F22" s="157">
        <v>0</v>
      </c>
      <c r="G22" s="161">
        <v>32458</v>
      </c>
    </row>
    <row r="23" spans="1:22" x14ac:dyDescent="0.3">
      <c r="A23" s="20"/>
      <c r="B23" s="31" t="s">
        <v>49</v>
      </c>
      <c r="C23" s="57"/>
      <c r="D23" s="157">
        <v>44471</v>
      </c>
      <c r="E23" s="157">
        <v>1368</v>
      </c>
      <c r="F23" s="157">
        <v>0</v>
      </c>
      <c r="G23" s="161">
        <v>45839</v>
      </c>
    </row>
    <row r="24" spans="1:22" x14ac:dyDescent="0.3">
      <c r="A24" s="20"/>
      <c r="B24" s="58" t="s">
        <v>53</v>
      </c>
      <c r="C24" s="59"/>
      <c r="D24" s="162">
        <v>0</v>
      </c>
      <c r="E24" s="159">
        <v>0</v>
      </c>
      <c r="F24" s="159">
        <v>0</v>
      </c>
      <c r="G24" s="163">
        <v>0</v>
      </c>
    </row>
    <row r="25" spans="1:22" x14ac:dyDescent="0.3">
      <c r="A25" s="20"/>
      <c r="B25" s="50"/>
      <c r="C25" s="51"/>
      <c r="D25" s="52"/>
      <c r="E25" s="53"/>
      <c r="F25" s="53"/>
      <c r="G25" s="53"/>
    </row>
    <row r="29" spans="1:22" x14ac:dyDescent="0.3">
      <c r="C29" s="54"/>
    </row>
    <row r="36" spans="4:6" x14ac:dyDescent="0.3">
      <c r="D36" s="55"/>
      <c r="E36" s="55"/>
      <c r="F36" s="55"/>
    </row>
  </sheetData>
  <mergeCells count="4">
    <mergeCell ref="B13:G13"/>
    <mergeCell ref="D15:G15"/>
    <mergeCell ref="B17:C17"/>
    <mergeCell ref="C4:N4"/>
  </mergeCells>
  <hyperlinks>
    <hyperlink ref="C11" r:id="rId1"/>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S54"/>
  <sheetViews>
    <sheetView zoomScale="85" zoomScaleNormal="85" workbookViewId="0"/>
  </sheetViews>
  <sheetFormatPr defaultColWidth="8.88671875" defaultRowHeight="12.6" x14ac:dyDescent="0.2"/>
  <cols>
    <col min="1" max="1" width="2.109375" style="126" customWidth="1"/>
    <col min="2" max="2" width="20.88671875" style="126" customWidth="1"/>
    <col min="3" max="3" width="42.6640625" style="126" customWidth="1"/>
    <col min="4" max="4" width="16.6640625" style="126" customWidth="1"/>
    <col min="5" max="5" width="19.44140625" style="126" customWidth="1"/>
    <col min="6" max="6" width="21.6640625" style="126" customWidth="1"/>
    <col min="7" max="7" width="19.5546875" style="126" customWidth="1"/>
    <col min="8" max="8" width="28.44140625" style="126" customWidth="1"/>
    <col min="9" max="16384" width="8.88671875" style="126"/>
  </cols>
  <sheetData>
    <row r="1" spans="1:19" s="60" customFormat="1" ht="14.1" customHeight="1" x14ac:dyDescent="0.3">
      <c r="B1" s="61" t="s">
        <v>0</v>
      </c>
      <c r="H1" s="62"/>
      <c r="L1" s="62"/>
      <c r="P1" s="62"/>
    </row>
    <row r="2" spans="1:19" s="60" customFormat="1" ht="14.1" customHeight="1" x14ac:dyDescent="0.3">
      <c r="H2" s="62"/>
      <c r="L2" s="62"/>
      <c r="P2" s="62"/>
    </row>
    <row r="3" spans="1:19" s="69" customFormat="1" ht="18.75" customHeight="1" x14ac:dyDescent="0.3">
      <c r="A3" s="63"/>
      <c r="B3" s="64" t="s">
        <v>1</v>
      </c>
      <c r="C3" s="5" t="s">
        <v>130</v>
      </c>
      <c r="D3" s="65"/>
      <c r="E3" s="65"/>
      <c r="F3" s="131"/>
      <c r="G3" s="131"/>
      <c r="H3" s="67"/>
      <c r="I3" s="131"/>
      <c r="J3" s="131"/>
      <c r="K3" s="131"/>
      <c r="L3" s="67"/>
      <c r="M3" s="131"/>
      <c r="N3" s="131"/>
      <c r="O3" s="131"/>
      <c r="P3" s="68"/>
    </row>
    <row r="4" spans="1:19" s="69" customFormat="1" ht="28.5" customHeight="1" x14ac:dyDescent="0.3">
      <c r="A4" s="63"/>
      <c r="B4" s="64" t="s">
        <v>3</v>
      </c>
      <c r="C4" s="206" t="s">
        <v>131</v>
      </c>
      <c r="D4" s="206"/>
      <c r="E4" s="206"/>
      <c r="F4" s="206"/>
      <c r="G4" s="206"/>
      <c r="H4" s="207"/>
      <c r="I4" s="207"/>
      <c r="J4" s="207"/>
      <c r="K4" s="207"/>
      <c r="L4" s="207"/>
      <c r="M4" s="207"/>
      <c r="N4" s="207"/>
      <c r="O4" s="130"/>
      <c r="P4" s="68"/>
    </row>
    <row r="5" spans="1:19" s="69" customFormat="1" ht="19.5" customHeight="1" x14ac:dyDescent="0.3">
      <c r="A5" s="63"/>
      <c r="B5" s="71" t="s">
        <v>4</v>
      </c>
      <c r="C5" s="9" t="s">
        <v>142</v>
      </c>
      <c r="D5" s="72"/>
      <c r="E5" s="72"/>
      <c r="F5" s="73"/>
      <c r="G5" s="73"/>
      <c r="H5" s="68"/>
      <c r="I5" s="73"/>
      <c r="J5" s="73"/>
      <c r="K5" s="73"/>
      <c r="L5" s="68"/>
      <c r="M5" s="73"/>
      <c r="N5" s="73"/>
      <c r="O5" s="73"/>
      <c r="P5" s="68"/>
    </row>
    <row r="6" spans="1:19" s="69" customFormat="1" ht="14.4" x14ac:dyDescent="0.2">
      <c r="A6" s="63"/>
      <c r="B6" s="71" t="s">
        <v>5</v>
      </c>
      <c r="C6" s="12" t="s">
        <v>6</v>
      </c>
      <c r="D6" s="74"/>
      <c r="E6" s="74"/>
      <c r="F6" s="75"/>
      <c r="G6" s="75"/>
      <c r="H6" s="76"/>
      <c r="I6" s="75"/>
      <c r="J6" s="75"/>
      <c r="K6" s="75"/>
      <c r="L6" s="76"/>
      <c r="M6" s="75"/>
      <c r="N6" s="75"/>
      <c r="O6" s="75"/>
      <c r="P6" s="68"/>
    </row>
    <row r="7" spans="1:19" s="69" customFormat="1" ht="14.4" x14ac:dyDescent="0.2">
      <c r="A7" s="63"/>
      <c r="B7" s="71" t="s">
        <v>7</v>
      </c>
      <c r="C7" s="12" t="s">
        <v>8</v>
      </c>
      <c r="D7" s="77"/>
      <c r="E7" s="77"/>
      <c r="F7" s="75"/>
      <c r="G7" s="75"/>
      <c r="H7" s="76"/>
      <c r="I7" s="75"/>
      <c r="J7" s="75"/>
      <c r="K7" s="75"/>
      <c r="L7" s="76"/>
      <c r="M7" s="75"/>
      <c r="N7" s="75"/>
      <c r="O7" s="75"/>
      <c r="P7" s="68"/>
    </row>
    <row r="8" spans="1:19" s="69" customFormat="1" ht="14.4" x14ac:dyDescent="0.2">
      <c r="A8" s="63"/>
      <c r="B8" s="71" t="s">
        <v>9</v>
      </c>
      <c r="C8" s="13" t="s">
        <v>143</v>
      </c>
      <c r="D8" s="78"/>
      <c r="E8" s="78"/>
      <c r="F8" s="75"/>
      <c r="G8" s="75"/>
      <c r="H8" s="76"/>
      <c r="I8" s="75"/>
      <c r="J8" s="75"/>
      <c r="K8" s="75"/>
      <c r="L8" s="76"/>
      <c r="M8" s="75"/>
      <c r="N8" s="75"/>
      <c r="O8" s="75"/>
      <c r="P8" s="68"/>
    </row>
    <row r="9" spans="1:19" s="69" customFormat="1" x14ac:dyDescent="0.2">
      <c r="A9" s="63"/>
      <c r="B9" s="71" t="s">
        <v>10</v>
      </c>
      <c r="C9" s="74" t="s">
        <v>11</v>
      </c>
      <c r="D9" s="74"/>
      <c r="E9" s="74"/>
      <c r="F9" s="77"/>
      <c r="G9" s="77"/>
      <c r="H9" s="74"/>
      <c r="I9" s="77"/>
      <c r="J9" s="77"/>
      <c r="K9" s="77"/>
      <c r="L9" s="74"/>
      <c r="M9" s="77"/>
      <c r="N9" s="77"/>
      <c r="O9" s="77"/>
      <c r="P9" s="68"/>
    </row>
    <row r="10" spans="1:19" s="69" customFormat="1" x14ac:dyDescent="0.2">
      <c r="A10" s="63"/>
      <c r="B10" s="71" t="s">
        <v>12</v>
      </c>
      <c r="C10" s="74" t="s">
        <v>13</v>
      </c>
      <c r="D10" s="74"/>
      <c r="E10" s="74"/>
      <c r="F10" s="77"/>
      <c r="G10" s="77"/>
      <c r="H10" s="74"/>
      <c r="I10" s="77"/>
      <c r="J10" s="77"/>
      <c r="K10" s="77"/>
      <c r="L10" s="74"/>
      <c r="M10" s="77"/>
      <c r="N10" s="77"/>
      <c r="O10" s="77"/>
      <c r="P10" s="68"/>
    </row>
    <row r="11" spans="1:19" s="69" customFormat="1" ht="14.4" x14ac:dyDescent="0.3">
      <c r="A11" s="63"/>
      <c r="B11" s="71" t="s">
        <v>14</v>
      </c>
      <c r="C11" s="17" t="s">
        <v>15</v>
      </c>
      <c r="D11" s="17"/>
      <c r="E11" s="17"/>
      <c r="F11" s="77"/>
      <c r="G11" s="77"/>
      <c r="H11" s="74"/>
      <c r="I11" s="77"/>
      <c r="J11" s="77"/>
      <c r="K11" s="77"/>
      <c r="L11" s="74"/>
      <c r="M11" s="77"/>
      <c r="N11" s="77"/>
      <c r="O11" s="77"/>
      <c r="P11" s="68"/>
    </row>
    <row r="12" spans="1:19" s="69" customFormat="1" x14ac:dyDescent="0.2">
      <c r="A12" s="63"/>
      <c r="B12" s="63"/>
      <c r="C12" s="63"/>
      <c r="D12" s="63"/>
      <c r="E12" s="63"/>
      <c r="F12" s="63"/>
      <c r="G12" s="63"/>
      <c r="H12" s="79"/>
      <c r="I12" s="63"/>
      <c r="J12" s="63"/>
      <c r="K12" s="63"/>
      <c r="L12" s="79"/>
      <c r="M12" s="63"/>
      <c r="N12" s="63"/>
      <c r="O12" s="63"/>
      <c r="P12" s="68"/>
    </row>
    <row r="13" spans="1:19" s="80" customFormat="1" ht="16.2" x14ac:dyDescent="0.3">
      <c r="A13" s="63"/>
      <c r="B13" s="214" t="s">
        <v>132</v>
      </c>
      <c r="C13" s="214"/>
      <c r="D13" s="214"/>
      <c r="E13" s="214"/>
      <c r="F13" s="214"/>
      <c r="G13" s="214"/>
      <c r="H13" s="214"/>
      <c r="I13" s="214"/>
      <c r="J13" s="214"/>
      <c r="K13" s="214"/>
      <c r="L13" s="214"/>
      <c r="M13" s="214"/>
      <c r="N13" s="214"/>
      <c r="O13" s="214"/>
      <c r="P13" s="215"/>
      <c r="Q13" s="215"/>
      <c r="R13" s="215"/>
      <c r="S13" s="215"/>
    </row>
    <row r="15" spans="1:19" ht="50.4" x14ac:dyDescent="0.2">
      <c r="B15" s="136" t="s">
        <v>60</v>
      </c>
      <c r="C15" s="136" t="s">
        <v>61</v>
      </c>
      <c r="D15" s="201" t="s">
        <v>62</v>
      </c>
      <c r="E15" s="201" t="s">
        <v>63</v>
      </c>
      <c r="F15" s="201" t="s">
        <v>64</v>
      </c>
      <c r="G15" s="201" t="s">
        <v>65</v>
      </c>
      <c r="H15" s="204" t="s">
        <v>66</v>
      </c>
    </row>
    <row r="16" spans="1:19" ht="13.5" customHeight="1" x14ac:dyDescent="0.2">
      <c r="B16" s="172">
        <v>43914</v>
      </c>
      <c r="C16" s="173" t="s">
        <v>67</v>
      </c>
      <c r="D16" s="174">
        <v>2214</v>
      </c>
      <c r="E16" s="174">
        <v>19350</v>
      </c>
      <c r="F16" s="174">
        <v>84935</v>
      </c>
      <c r="G16" s="175">
        <v>2.6066992405957497E-2</v>
      </c>
      <c r="H16" s="175">
        <v>3.3757718990622854E-2</v>
      </c>
    </row>
    <row r="17" spans="2:13" ht="13.5" customHeight="1" x14ac:dyDescent="0.2">
      <c r="B17" s="164">
        <v>43914</v>
      </c>
      <c r="C17" s="165" t="s">
        <v>68</v>
      </c>
      <c r="D17" s="166">
        <v>1146</v>
      </c>
      <c r="E17" s="166">
        <v>15131</v>
      </c>
      <c r="F17" s="166">
        <v>84935</v>
      </c>
      <c r="G17" s="167">
        <v>1.3492670865956319E-2</v>
      </c>
      <c r="H17" s="167">
        <v>1.6417397283823278E-2</v>
      </c>
    </row>
    <row r="18" spans="2:13" ht="8.4" customHeight="1" x14ac:dyDescent="0.2">
      <c r="B18" s="168"/>
      <c r="C18" s="169"/>
      <c r="D18" s="170"/>
      <c r="E18" s="170"/>
      <c r="F18" s="170"/>
      <c r="G18" s="171"/>
      <c r="H18" s="171"/>
      <c r="I18" s="99"/>
    </row>
    <row r="19" spans="2:13" ht="13.5" customHeight="1" x14ac:dyDescent="0.2">
      <c r="B19" s="172">
        <v>43921</v>
      </c>
      <c r="C19" s="173" t="s">
        <v>69</v>
      </c>
      <c r="D19" s="174">
        <v>6390</v>
      </c>
      <c r="E19" s="174">
        <v>0</v>
      </c>
      <c r="F19" s="174">
        <v>83339</v>
      </c>
      <c r="G19" s="175">
        <v>7.6674786114544216E-2</v>
      </c>
      <c r="H19" s="175">
        <v>7.6674786114544216E-2</v>
      </c>
    </row>
    <row r="20" spans="2:13" ht="13.5" customHeight="1" x14ac:dyDescent="0.2">
      <c r="B20" s="178">
        <v>43921</v>
      </c>
      <c r="C20" s="179" t="s">
        <v>70</v>
      </c>
      <c r="D20" s="180">
        <v>13826</v>
      </c>
      <c r="E20" s="180">
        <v>0</v>
      </c>
      <c r="F20" s="180">
        <v>83339</v>
      </c>
      <c r="G20" s="181">
        <v>0.16590071875112491</v>
      </c>
      <c r="H20" s="181">
        <v>0.16590071875112491</v>
      </c>
    </row>
    <row r="21" spans="2:13" ht="13.5" customHeight="1" x14ac:dyDescent="0.2">
      <c r="B21" s="178">
        <v>43921</v>
      </c>
      <c r="C21" s="179" t="s">
        <v>71</v>
      </c>
      <c r="D21" s="180">
        <v>2215</v>
      </c>
      <c r="E21" s="180">
        <v>0</v>
      </c>
      <c r="F21" s="180">
        <v>83339</v>
      </c>
      <c r="G21" s="181">
        <v>2.6578192682897562E-2</v>
      </c>
      <c r="H21" s="181">
        <v>2.6578192682897562E-2</v>
      </c>
    </row>
    <row r="22" spans="2:13" ht="13.5" customHeight="1" x14ac:dyDescent="0.2">
      <c r="B22" s="178">
        <v>43921</v>
      </c>
      <c r="C22" s="179" t="s">
        <v>72</v>
      </c>
      <c r="D22" s="180">
        <v>13169</v>
      </c>
      <c r="E22" s="180">
        <v>0</v>
      </c>
      <c r="F22" s="180">
        <v>83339</v>
      </c>
      <c r="G22" s="181">
        <v>0.15801725482667178</v>
      </c>
      <c r="H22" s="181">
        <v>0.15801725482667178</v>
      </c>
    </row>
    <row r="23" spans="2:13" ht="13.5" customHeight="1" x14ac:dyDescent="0.2">
      <c r="B23" s="178">
        <v>43921</v>
      </c>
      <c r="C23" s="179" t="s">
        <v>73</v>
      </c>
      <c r="D23" s="180">
        <v>13310</v>
      </c>
      <c r="E23" s="180">
        <v>0</v>
      </c>
      <c r="F23" s="180">
        <v>83339</v>
      </c>
      <c r="G23" s="181">
        <v>0.15970913977849507</v>
      </c>
      <c r="H23" s="181">
        <v>0.15970913977849507</v>
      </c>
    </row>
    <row r="24" spans="2:13" ht="13.5" customHeight="1" x14ac:dyDescent="0.2">
      <c r="B24" s="176">
        <v>43921</v>
      </c>
      <c r="C24" s="179" t="s">
        <v>74</v>
      </c>
      <c r="D24" s="180">
        <v>21855</v>
      </c>
      <c r="E24" s="180">
        <v>0</v>
      </c>
      <c r="F24" s="180">
        <v>83339</v>
      </c>
      <c r="G24" s="181">
        <v>0.26224216753260776</v>
      </c>
      <c r="H24" s="181">
        <v>0.26224216753260776</v>
      </c>
    </row>
    <row r="25" spans="2:13" s="134" customFormat="1" ht="13.5" customHeight="1" x14ac:dyDescent="0.2">
      <c r="B25" s="182">
        <v>43921</v>
      </c>
      <c r="C25" s="179" t="s">
        <v>75</v>
      </c>
      <c r="D25" s="180">
        <v>2572</v>
      </c>
      <c r="E25" s="180">
        <v>0</v>
      </c>
      <c r="F25" s="180">
        <v>83339</v>
      </c>
      <c r="G25" s="181">
        <v>3.086190139070543E-2</v>
      </c>
      <c r="H25" s="181">
        <v>3.086190139070543E-2</v>
      </c>
    </row>
    <row r="26" spans="2:13" s="134" customFormat="1" ht="13.5" customHeight="1" x14ac:dyDescent="0.2">
      <c r="B26" s="182">
        <v>43952</v>
      </c>
      <c r="C26" s="179" t="s">
        <v>76</v>
      </c>
      <c r="D26" s="183">
        <v>8363</v>
      </c>
      <c r="E26" s="183">
        <v>0</v>
      </c>
      <c r="F26" s="183">
        <v>64520</v>
      </c>
      <c r="G26" s="185">
        <v>0.1296187228766274</v>
      </c>
      <c r="H26" s="185">
        <v>0.1296187228766274</v>
      </c>
    </row>
    <row r="27" spans="2:13" s="134" customFormat="1" ht="13.5" customHeight="1" x14ac:dyDescent="0.2">
      <c r="B27" s="177">
        <v>43921</v>
      </c>
      <c r="C27" s="165" t="s">
        <v>77</v>
      </c>
      <c r="D27" s="184">
        <v>60976</v>
      </c>
      <c r="E27" s="184">
        <v>0</v>
      </c>
      <c r="F27" s="184">
        <v>83339</v>
      </c>
      <c r="G27" s="186">
        <v>0.73166224696720628</v>
      </c>
      <c r="H27" s="186">
        <v>0.73166224696720628</v>
      </c>
    </row>
    <row r="28" spans="2:13" s="134" customFormat="1" x14ac:dyDescent="0.2"/>
    <row r="29" spans="2:13" s="134" customFormat="1" x14ac:dyDescent="0.2">
      <c r="B29" s="133" t="s">
        <v>78</v>
      </c>
    </row>
    <row r="30" spans="2:13" x14ac:dyDescent="0.2">
      <c r="B30" s="134" t="s">
        <v>114</v>
      </c>
      <c r="C30" s="134"/>
      <c r="D30" s="134"/>
      <c r="E30" s="134"/>
      <c r="F30" s="134"/>
      <c r="G30" s="134"/>
      <c r="H30" s="134"/>
    </row>
    <row r="31" spans="2:13" x14ac:dyDescent="0.2">
      <c r="B31" s="187" t="s">
        <v>79</v>
      </c>
      <c r="C31" s="187"/>
      <c r="D31" s="187"/>
      <c r="E31" s="187"/>
      <c r="F31" s="187"/>
      <c r="G31" s="187"/>
      <c r="H31" s="187"/>
      <c r="I31" s="188"/>
      <c r="J31" s="188"/>
      <c r="K31" s="188"/>
      <c r="L31" s="188"/>
      <c r="M31" s="188"/>
    </row>
    <row r="32" spans="2:13" x14ac:dyDescent="0.2">
      <c r="B32" s="187" t="s">
        <v>137</v>
      </c>
      <c r="C32" s="187"/>
      <c r="D32" s="187"/>
      <c r="E32" s="187"/>
      <c r="F32" s="187"/>
      <c r="G32" s="187"/>
      <c r="H32" s="187"/>
      <c r="I32" s="188"/>
      <c r="J32" s="188"/>
      <c r="K32" s="188"/>
      <c r="L32" s="188"/>
      <c r="M32" s="188"/>
    </row>
    <row r="33" spans="2:13" x14ac:dyDescent="0.2">
      <c r="B33" s="187" t="s">
        <v>115</v>
      </c>
      <c r="C33" s="187"/>
      <c r="D33" s="187"/>
      <c r="E33" s="187"/>
      <c r="F33" s="187"/>
      <c r="G33" s="187"/>
      <c r="H33" s="187"/>
      <c r="I33" s="188"/>
      <c r="J33" s="188"/>
      <c r="K33" s="188"/>
      <c r="L33" s="188"/>
      <c r="M33" s="188"/>
    </row>
    <row r="34" spans="2:13" ht="14.4" x14ac:dyDescent="0.3">
      <c r="B34" s="188" t="s">
        <v>138</v>
      </c>
      <c r="C34" s="189"/>
      <c r="D34" s="189"/>
      <c r="E34" s="189"/>
      <c r="F34" s="189"/>
      <c r="G34" s="189"/>
      <c r="H34" s="189"/>
      <c r="I34" s="190"/>
      <c r="J34" s="190"/>
      <c r="K34" s="190"/>
      <c r="L34" s="190"/>
      <c r="M34" s="190"/>
    </row>
    <row r="35" spans="2:13" ht="42.6" customHeight="1" x14ac:dyDescent="0.3">
      <c r="B35" s="216" t="s">
        <v>139</v>
      </c>
      <c r="C35" s="217"/>
      <c r="D35" s="217"/>
      <c r="E35" s="217"/>
      <c r="F35" s="217"/>
      <c r="G35" s="217"/>
      <c r="H35" s="217"/>
      <c r="I35" s="217"/>
      <c r="J35" s="217"/>
      <c r="K35" s="217"/>
      <c r="L35" s="217"/>
      <c r="M35" s="217"/>
    </row>
    <row r="36" spans="2:13" ht="28.2" customHeight="1" x14ac:dyDescent="0.3">
      <c r="B36" s="216" t="s">
        <v>140</v>
      </c>
      <c r="C36" s="217"/>
      <c r="D36" s="217"/>
      <c r="E36" s="217"/>
      <c r="F36" s="217"/>
      <c r="G36" s="217"/>
      <c r="H36" s="217"/>
      <c r="I36" s="217"/>
      <c r="J36" s="217"/>
      <c r="K36" s="217"/>
      <c r="L36" s="217"/>
      <c r="M36" s="217"/>
    </row>
    <row r="37" spans="2:13" x14ac:dyDescent="0.2">
      <c r="I37" s="135"/>
    </row>
    <row r="38" spans="2:13" x14ac:dyDescent="0.2">
      <c r="I38" s="135"/>
    </row>
    <row r="39" spans="2:13" x14ac:dyDescent="0.2">
      <c r="I39" s="135"/>
    </row>
    <row r="40" spans="2:13" x14ac:dyDescent="0.2">
      <c r="I40" s="135"/>
    </row>
    <row r="41" spans="2:13" x14ac:dyDescent="0.2">
      <c r="I41" s="135"/>
    </row>
    <row r="42" spans="2:13" x14ac:dyDescent="0.2">
      <c r="I42" s="135"/>
    </row>
    <row r="43" spans="2:13" x14ac:dyDescent="0.2">
      <c r="I43" s="135"/>
    </row>
    <row r="44" spans="2:13" x14ac:dyDescent="0.2">
      <c r="I44" s="135"/>
    </row>
    <row r="45" spans="2:13" x14ac:dyDescent="0.2">
      <c r="I45" s="135"/>
    </row>
    <row r="46" spans="2:13" x14ac:dyDescent="0.2">
      <c r="I46" s="135"/>
    </row>
    <row r="54" spans="2:8" x14ac:dyDescent="0.2">
      <c r="B54" s="134"/>
      <c r="C54" s="134"/>
      <c r="D54" s="134"/>
      <c r="E54" s="134"/>
      <c r="F54" s="134"/>
      <c r="G54" s="134"/>
      <c r="H54" s="134"/>
    </row>
  </sheetData>
  <mergeCells count="4">
    <mergeCell ref="B13:S13"/>
    <mergeCell ref="C4:N4"/>
    <mergeCell ref="B35:M35"/>
    <mergeCell ref="B36:M36"/>
  </mergeCells>
  <hyperlinks>
    <hyperlink ref="C11" r:id="rId1"/>
  </hyperlinks>
  <pageMargins left="0.7" right="0.7" top="0.75" bottom="0.75" header="0.3" footer="0.3"/>
  <pageSetup paperSize="9" orientation="portrait" horizontalDpi="90" verticalDpi="9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C00000"/>
  </sheetPr>
  <dimension ref="A1:S61"/>
  <sheetViews>
    <sheetView zoomScale="70" zoomScaleNormal="70" workbookViewId="0"/>
  </sheetViews>
  <sheetFormatPr defaultColWidth="9.109375" defaultRowHeight="14.4" x14ac:dyDescent="0.3"/>
  <cols>
    <col min="1" max="1" width="2" style="69" customWidth="1"/>
    <col min="2" max="2" width="14.6640625" style="80" customWidth="1"/>
    <col min="3" max="3" width="41.5546875" style="80" customWidth="1"/>
    <col min="4" max="4" width="3.109375" style="80" customWidth="1"/>
    <col min="5" max="6" width="13.6640625" style="80" customWidth="1"/>
    <col min="7" max="7" width="24.6640625" style="80" customWidth="1"/>
    <col min="8" max="8" width="3.109375" style="82" customWidth="1"/>
    <col min="9" max="10" width="13.6640625" style="80" customWidth="1"/>
    <col min="11" max="11" width="24.6640625" style="80" customWidth="1"/>
    <col min="12" max="12" width="3.109375" style="82" customWidth="1"/>
    <col min="13" max="14" width="13.6640625" style="80" customWidth="1"/>
    <col min="15" max="15" width="24.6640625" style="80" customWidth="1"/>
    <col min="16" max="16" width="3.109375" style="82" customWidth="1"/>
    <col min="17" max="18" width="13.6640625" style="80" customWidth="1"/>
    <col min="19" max="19" width="24.6640625" style="80" customWidth="1"/>
    <col min="20" max="21" width="15.33203125" style="80" customWidth="1"/>
    <col min="22" max="16384" width="9.109375" style="80"/>
  </cols>
  <sheetData>
    <row r="1" spans="1:19" s="60" customFormat="1" ht="14.1" customHeight="1" x14ac:dyDescent="0.3">
      <c r="B1" s="61" t="s">
        <v>0</v>
      </c>
      <c r="H1" s="62"/>
      <c r="L1" s="62"/>
      <c r="P1" s="62"/>
    </row>
    <row r="2" spans="1:19" s="60" customFormat="1" ht="14.1" customHeight="1" x14ac:dyDescent="0.3">
      <c r="H2" s="62"/>
      <c r="L2" s="62"/>
      <c r="P2" s="62"/>
    </row>
    <row r="3" spans="1:19" s="69" customFormat="1" ht="18.75" customHeight="1" x14ac:dyDescent="0.3">
      <c r="A3" s="63"/>
      <c r="B3" s="64" t="s">
        <v>1</v>
      </c>
      <c r="C3" s="65" t="s">
        <v>2</v>
      </c>
      <c r="D3" s="65"/>
      <c r="E3" s="65"/>
      <c r="F3" s="66"/>
      <c r="G3" s="66"/>
      <c r="H3" s="67"/>
      <c r="I3" s="66"/>
      <c r="J3" s="66"/>
      <c r="K3" s="66"/>
      <c r="L3" s="67"/>
      <c r="M3" s="66"/>
      <c r="N3" s="66"/>
      <c r="O3" s="66"/>
      <c r="P3" s="68"/>
    </row>
    <row r="4" spans="1:19" s="69" customFormat="1" ht="29.4" customHeight="1" x14ac:dyDescent="0.3">
      <c r="A4" s="63"/>
      <c r="B4" s="64" t="s">
        <v>3</v>
      </c>
      <c r="C4" s="206" t="s">
        <v>123</v>
      </c>
      <c r="D4" s="206"/>
      <c r="E4" s="206"/>
      <c r="F4" s="206"/>
      <c r="G4" s="206"/>
      <c r="H4" s="207"/>
      <c r="I4" s="207"/>
      <c r="J4" s="207"/>
      <c r="K4" s="207"/>
      <c r="L4" s="207"/>
      <c r="M4" s="207"/>
      <c r="N4" s="207"/>
      <c r="O4" s="70"/>
      <c r="P4" s="68"/>
    </row>
    <row r="5" spans="1:19" s="69" customFormat="1" ht="19.5" customHeight="1" x14ac:dyDescent="0.3">
      <c r="A5" s="63"/>
      <c r="B5" s="71" t="s">
        <v>4</v>
      </c>
      <c r="C5" s="132" t="s">
        <v>119</v>
      </c>
      <c r="D5" s="72"/>
      <c r="E5" s="72"/>
      <c r="F5" s="73"/>
      <c r="G5" s="73"/>
      <c r="H5" s="68"/>
      <c r="I5" s="73"/>
      <c r="J5" s="73"/>
      <c r="K5" s="73"/>
      <c r="L5" s="68"/>
      <c r="M5" s="73"/>
      <c r="N5" s="73"/>
      <c r="O5" s="73"/>
      <c r="P5" s="68"/>
    </row>
    <row r="6" spans="1:19" s="69" customFormat="1" x14ac:dyDescent="0.2">
      <c r="A6" s="63"/>
      <c r="B6" s="71" t="s">
        <v>5</v>
      </c>
      <c r="C6" s="74" t="s">
        <v>6</v>
      </c>
      <c r="D6" s="74"/>
      <c r="E6" s="74"/>
      <c r="F6" s="75"/>
      <c r="G6" s="75"/>
      <c r="H6" s="76"/>
      <c r="I6" s="75"/>
      <c r="J6" s="75"/>
      <c r="K6" s="75"/>
      <c r="L6" s="76"/>
      <c r="M6" s="75"/>
      <c r="N6" s="75"/>
      <c r="O6" s="75"/>
      <c r="P6" s="68"/>
    </row>
    <row r="7" spans="1:19" s="69" customFormat="1" x14ac:dyDescent="0.2">
      <c r="A7" s="63"/>
      <c r="B7" s="71" t="s">
        <v>7</v>
      </c>
      <c r="C7" s="77" t="s">
        <v>8</v>
      </c>
      <c r="D7" s="77"/>
      <c r="E7" s="77"/>
      <c r="F7" s="75"/>
      <c r="G7" s="75"/>
      <c r="H7" s="76"/>
      <c r="I7" s="75"/>
      <c r="J7" s="75"/>
      <c r="K7" s="75"/>
      <c r="L7" s="76"/>
      <c r="M7" s="75"/>
      <c r="N7" s="75"/>
      <c r="O7" s="75"/>
      <c r="P7" s="68"/>
    </row>
    <row r="8" spans="1:19" s="69" customFormat="1" x14ac:dyDescent="0.2">
      <c r="A8" s="63"/>
      <c r="B8" s="71" t="s">
        <v>9</v>
      </c>
      <c r="C8" s="78">
        <v>43965</v>
      </c>
      <c r="D8" s="78"/>
      <c r="E8" s="78"/>
      <c r="F8" s="75"/>
      <c r="G8" s="75"/>
      <c r="H8" s="76"/>
      <c r="I8" s="75"/>
      <c r="J8" s="75"/>
      <c r="K8" s="75"/>
      <c r="L8" s="76"/>
      <c r="M8" s="75"/>
      <c r="N8" s="75"/>
      <c r="O8" s="75"/>
      <c r="P8" s="68"/>
    </row>
    <row r="9" spans="1:19" s="69" customFormat="1" ht="12.6" x14ac:dyDescent="0.2">
      <c r="A9" s="63"/>
      <c r="B9" s="71" t="s">
        <v>10</v>
      </c>
      <c r="C9" s="74" t="s">
        <v>11</v>
      </c>
      <c r="D9" s="74"/>
      <c r="E9" s="74"/>
      <c r="F9" s="77"/>
      <c r="G9" s="77"/>
      <c r="H9" s="74"/>
      <c r="I9" s="77"/>
      <c r="J9" s="77"/>
      <c r="K9" s="77"/>
      <c r="L9" s="74"/>
      <c r="M9" s="77"/>
      <c r="N9" s="77"/>
      <c r="O9" s="77"/>
      <c r="P9" s="68"/>
    </row>
    <row r="10" spans="1:19" s="69" customFormat="1" ht="12.6" x14ac:dyDescent="0.2">
      <c r="A10" s="63"/>
      <c r="B10" s="71" t="s">
        <v>12</v>
      </c>
      <c r="C10" s="74" t="s">
        <v>13</v>
      </c>
      <c r="D10" s="74"/>
      <c r="E10" s="74"/>
      <c r="F10" s="77"/>
      <c r="G10" s="77"/>
      <c r="H10" s="74"/>
      <c r="I10" s="77"/>
      <c r="J10" s="77"/>
      <c r="K10" s="77"/>
      <c r="L10" s="74"/>
      <c r="M10" s="77"/>
      <c r="N10" s="77"/>
      <c r="O10" s="77"/>
      <c r="P10" s="68"/>
    </row>
    <row r="11" spans="1:19" s="69" customFormat="1" x14ac:dyDescent="0.3">
      <c r="A11" s="63"/>
      <c r="B11" s="71" t="s">
        <v>14</v>
      </c>
      <c r="C11" s="17" t="s">
        <v>15</v>
      </c>
      <c r="D11" s="17"/>
      <c r="E11" s="17"/>
      <c r="F11" s="77"/>
      <c r="G11" s="77"/>
      <c r="H11" s="74"/>
      <c r="I11" s="77"/>
      <c r="J11" s="77"/>
      <c r="K11" s="77"/>
      <c r="L11" s="74"/>
      <c r="M11" s="77"/>
      <c r="N11" s="77"/>
      <c r="O11" s="77"/>
      <c r="P11" s="68"/>
    </row>
    <row r="12" spans="1:19" s="69" customFormat="1" ht="12.6" x14ac:dyDescent="0.2">
      <c r="A12" s="63"/>
      <c r="B12" s="63"/>
      <c r="C12" s="63"/>
      <c r="D12" s="63"/>
      <c r="E12" s="63"/>
      <c r="F12" s="63"/>
      <c r="G12" s="63"/>
      <c r="H12" s="79"/>
      <c r="I12" s="63"/>
      <c r="J12" s="63"/>
      <c r="K12" s="63"/>
      <c r="L12" s="79"/>
      <c r="M12" s="63"/>
      <c r="N12" s="63"/>
      <c r="O12" s="63"/>
      <c r="P12" s="68"/>
    </row>
    <row r="13" spans="1:19" ht="16.2" x14ac:dyDescent="0.3">
      <c r="A13" s="63"/>
      <c r="B13" s="214" t="s">
        <v>81</v>
      </c>
      <c r="C13" s="214"/>
      <c r="D13" s="214"/>
      <c r="E13" s="214"/>
      <c r="F13" s="214"/>
      <c r="G13" s="214"/>
      <c r="H13" s="214"/>
      <c r="I13" s="214"/>
      <c r="J13" s="214"/>
      <c r="K13" s="214"/>
      <c r="L13" s="214"/>
      <c r="M13" s="214"/>
      <c r="N13" s="214"/>
      <c r="O13" s="214"/>
      <c r="P13" s="215"/>
      <c r="Q13" s="215"/>
      <c r="R13" s="215"/>
      <c r="S13" s="215"/>
    </row>
    <row r="15" spans="1:19" x14ac:dyDescent="0.3">
      <c r="B15" s="81" t="s">
        <v>82</v>
      </c>
    </row>
    <row r="16" spans="1:19" x14ac:dyDescent="0.3">
      <c r="D16" s="82"/>
    </row>
    <row r="17" spans="2:19" x14ac:dyDescent="0.3">
      <c r="C17" s="83"/>
      <c r="D17" s="84"/>
    </row>
    <row r="18" spans="2:19" ht="38.4" customHeight="1" x14ac:dyDescent="0.3">
      <c r="B18" s="85"/>
      <c r="C18" s="85"/>
      <c r="D18" s="86"/>
      <c r="E18" s="220" t="s">
        <v>116</v>
      </c>
      <c r="F18" s="221"/>
      <c r="G18" s="222"/>
      <c r="H18" s="87"/>
      <c r="I18" s="220" t="s">
        <v>117</v>
      </c>
      <c r="J18" s="223"/>
      <c r="K18" s="224"/>
      <c r="L18" s="87"/>
      <c r="M18" s="220" t="s">
        <v>83</v>
      </c>
      <c r="N18" s="223"/>
      <c r="O18" s="224"/>
      <c r="P18" s="87"/>
      <c r="Q18" s="220" t="s">
        <v>84</v>
      </c>
      <c r="R18" s="223"/>
      <c r="S18" s="224"/>
    </row>
    <row r="19" spans="2:19" ht="37.950000000000003" x14ac:dyDescent="0.3">
      <c r="B19" s="88" t="s">
        <v>41</v>
      </c>
      <c r="C19" s="89"/>
      <c r="D19" s="90"/>
      <c r="E19" s="91" t="s">
        <v>18</v>
      </c>
      <c r="F19" s="92" t="s">
        <v>19</v>
      </c>
      <c r="G19" s="92" t="s">
        <v>20</v>
      </c>
      <c r="H19" s="93"/>
      <c r="I19" s="91" t="s">
        <v>18</v>
      </c>
      <c r="J19" s="92" t="s">
        <v>19</v>
      </c>
      <c r="K19" s="92" t="s">
        <v>20</v>
      </c>
      <c r="L19" s="93"/>
      <c r="M19" s="91" t="s">
        <v>18</v>
      </c>
      <c r="N19" s="92" t="s">
        <v>19</v>
      </c>
      <c r="O19" s="92" t="s">
        <v>20</v>
      </c>
      <c r="P19" s="93"/>
      <c r="Q19" s="91" t="s">
        <v>18</v>
      </c>
      <c r="R19" s="92" t="s">
        <v>19</v>
      </c>
      <c r="S19" s="92" t="s">
        <v>20</v>
      </c>
    </row>
    <row r="20" spans="2:19" x14ac:dyDescent="0.3">
      <c r="B20" s="218" t="s">
        <v>21</v>
      </c>
      <c r="C20" s="219"/>
      <c r="D20" s="94"/>
      <c r="E20" s="95">
        <f>IF(SUMIFS('NCDR extract LD MH tables'!$F$2:$F$166,'NCDR extract LD MH tables'!$A$2:$A$166,1)&lt;5,"*",MROUND(SUMIFS('NCDR extract LD MH tables'!$F$2:$F$166,'NCDR extract LD MH tables'!$A$2:$A$166,1),5))</f>
        <v>450</v>
      </c>
      <c r="F20" s="96">
        <f>SUM(F22:F24)</f>
        <v>1</v>
      </c>
      <c r="G20" s="96">
        <f>SUM(G22:G24)</f>
        <v>1</v>
      </c>
      <c r="H20" s="97"/>
      <c r="I20" s="95">
        <f>IF(SUMIFS('NCDR extract LD MH tables'!$F$2:$F$166,'NCDR extract LD MH tables'!$B$2:$B$166,1)&lt;5,"*",MROUND(SUMIFS('NCDR extract LD MH tables'!$F$2:$F$166,'NCDR extract LD MH tables'!$B$2:$B$166,1),5))</f>
        <v>1020</v>
      </c>
      <c r="J20" s="96">
        <f>SUM(J22:J24)</f>
        <v>1</v>
      </c>
      <c r="K20" s="96">
        <f>SUM(K22:K24)</f>
        <v>1</v>
      </c>
      <c r="L20" s="97"/>
      <c r="M20" s="95">
        <f>IF(SUMIFS('NCDR extract LD MH tables'!$F$2:$F$166,'NCDR extract LD MH tables'!$A$2:$A$166,1,'NCDR extract LD MH tables'!$B$2:$B$166,1)&lt;5,"*",MROUND(SUMIFS('NCDR extract LD MH tables'!$F$2:$F$166,'NCDR extract LD MH tables'!$A$2:$A$166,1,'NCDR extract LD MH tables'!$B$2:$B$166,1),5))</f>
        <v>110</v>
      </c>
      <c r="N20" s="96">
        <v>1</v>
      </c>
      <c r="O20" s="96">
        <v>1</v>
      </c>
      <c r="P20" s="97"/>
      <c r="Q20" s="121">
        <f>IF(SUMIFS('NCDR extract LD MH tables'!$F$2:$F$166,'NCDR extract LD MH tables'!$A$2:$A$166,0,'NCDR extract LD MH tables'!$B$2:$B$166,0)&lt;5,"*",MROUND(SUMIFS('NCDR extract LD MH tables'!$F$2:$F$166,'NCDR extract LD MH tables'!$A$2:$A$166,0,'NCDR extract LD MH tables'!$B$2:$B$166,0),5))</f>
        <v>22590</v>
      </c>
      <c r="R20" s="96">
        <f>SUM(R22:R24)</f>
        <v>0.99977866312527675</v>
      </c>
      <c r="S20" s="96">
        <f>SUM(S22:S24)</f>
        <v>0.99977866312527675</v>
      </c>
    </row>
    <row r="21" spans="2:19" x14ac:dyDescent="0.3">
      <c r="B21" s="98"/>
      <c r="C21" s="98"/>
      <c r="D21" s="99"/>
      <c r="E21" s="98"/>
      <c r="F21" s="100"/>
      <c r="G21" s="100"/>
      <c r="H21" s="101"/>
      <c r="I21" s="98"/>
      <c r="J21" s="100"/>
      <c r="K21" s="100"/>
      <c r="L21" s="101"/>
      <c r="M21" s="98"/>
      <c r="N21" s="100"/>
      <c r="O21" s="100"/>
      <c r="P21" s="101"/>
      <c r="Q21" s="98"/>
      <c r="R21" s="100"/>
      <c r="S21" s="100"/>
    </row>
    <row r="22" spans="2:19" x14ac:dyDescent="0.3">
      <c r="B22" s="102" t="s">
        <v>44</v>
      </c>
      <c r="C22" s="103"/>
      <c r="D22" s="104"/>
      <c r="E22" s="121">
        <f>IF(SUMIFS('NCDR extract LD MH tables'!$F$2:$F$166,'NCDR extract LD MH tables'!$A$2:$A$166,1,'NCDR extract LD MH tables'!$C$2:$C$166,'COVID19 all deaths LD MH tables'!B22)&lt;5,"*",MROUND(SUMIFS('NCDR extract LD MH tables'!$F$2:$F$166,'NCDR extract LD MH tables'!$A$2:$A$166,1,'NCDR extract LD MH tables'!$C$2:$C$166,'COVID19 all deaths LD MH tables'!B22),5))</f>
        <v>280</v>
      </c>
      <c r="F22" s="105">
        <f>IFERROR(E22/E$20,"*")</f>
        <v>0.62222222222222223</v>
      </c>
      <c r="G22" s="105">
        <f>IF(E22="*",E22,IFERROR(E22/(E$20-E$24),E22/E$20))</f>
        <v>0.62222222222222223</v>
      </c>
      <c r="H22" s="107"/>
      <c r="I22" s="121">
        <f>IF(SUMIFS('NCDR extract LD MH tables'!$F$2:$F$166,'NCDR extract LD MH tables'!$B$2:$B$166,1,'NCDR extract LD MH tables'!$C$2:$C$166,'COVID19 all deaths LD MH tables'!B22)&lt;5,"*",MROUND(SUMIFS('NCDR extract LD MH tables'!$F$2:$F$166,'NCDR extract LD MH tables'!$B$2:$B$166,1,'NCDR extract LD MH tables'!$C$2:$C$166,'COVID19 all deaths LD MH tables'!B22),5))</f>
        <v>580</v>
      </c>
      <c r="J22" s="105">
        <f>IFERROR(I22/I$20,"*")</f>
        <v>0.56862745098039214</v>
      </c>
      <c r="K22" s="105">
        <f>IF(I22="*",I22,IFERROR(I22/(I$20-I$24),I22/I$20))</f>
        <v>0.56862745098039214</v>
      </c>
      <c r="L22" s="107"/>
      <c r="M22" s="121">
        <f>IF(SUMIFS('NCDR extract LD MH tables'!$F$2:$F$166,'NCDR extract LD MH tables'!$A$2:$A$166,1,'NCDR extract LD MH tables'!$B$2:$B$166,1,'NCDR extract LD MH tables'!$C$2:$C$166,'COVID19 all deaths LD MH tables'!B22)&lt;5,"*",MROUND(SUMIFS('NCDR extract LD MH tables'!$F$2:$F$166,'NCDR extract LD MH tables'!$A$2:$A$166,1,'NCDR extract LD MH tables'!$B$2:$B$166,1,'NCDR extract LD MH tables'!$C$2:$C$166,'COVID19 all deaths LD MH tables'!B22),5))</f>
        <v>65</v>
      </c>
      <c r="N22" s="105">
        <f>IFERROR(M22/M$20,"*")</f>
        <v>0.59090909090909094</v>
      </c>
      <c r="O22" s="105">
        <f>IF(M22="*",M22,IFERROR(M22/(M$20-M$24),M22/M$20))</f>
        <v>0.59090909090909094</v>
      </c>
      <c r="P22" s="107"/>
      <c r="Q22" s="121">
        <f>IF(SUMIFS('NCDR extract LD MH tables'!$F$2:$F$166,'NCDR extract LD MH tables'!$A$2:$A$166,0,'NCDR extract LD MH tables'!$B$2:$B$166,0,'NCDR extract LD MH tables'!$C$2:$C$166,'COVID19 all deaths LD MH tables'!B22)&lt;5,"*",MROUND(SUMIFS('NCDR extract LD MH tables'!$F$2:$F$166,'NCDR extract LD MH tables'!$A$2:$A$166,0,'NCDR extract LD MH tables'!$B$2:$B$166,0,'NCDR extract LD MH tables'!$C$2:$C$166,'COVID19 all deaths LD MH tables'!B22),5))</f>
        <v>13950</v>
      </c>
      <c r="R22" s="105">
        <f>IFERROR(Q22/Q$20,"*")</f>
        <v>0.61752988047808766</v>
      </c>
      <c r="S22" s="105">
        <f>IF(Q22="*",Q22,IFERROR(Q22/(Q$20-Q$24),Q22/Q$20))</f>
        <v>0.61752988047808766</v>
      </c>
    </row>
    <row r="23" spans="2:19" x14ac:dyDescent="0.3">
      <c r="B23" s="108" t="s">
        <v>43</v>
      </c>
      <c r="C23" s="109"/>
      <c r="D23" s="104"/>
      <c r="E23" s="122">
        <f>IF(SUMIFS('NCDR extract LD MH tables'!$F$2:$F$166,'NCDR extract LD MH tables'!$A$2:$A$166,1,'NCDR extract LD MH tables'!$C$2:$C$166,'COVID19 all deaths LD MH tables'!B23)&lt;5,"*",MROUND(SUMIFS('NCDR extract LD MH tables'!$F$2:$F$166,'NCDR extract LD MH tables'!$A$2:$A$166,1,'NCDR extract LD MH tables'!$C$2:$C$166,'COVID19 all deaths LD MH tables'!B23),5))</f>
        <v>170</v>
      </c>
      <c r="F23" s="110">
        <f>IFERROR(E23/E$20,"*")</f>
        <v>0.37777777777777777</v>
      </c>
      <c r="G23" s="111">
        <f>IF(E23="*",E23,IFERROR(E23/(E$20-E$24),E23/E$20))</f>
        <v>0.37777777777777777</v>
      </c>
      <c r="H23" s="107"/>
      <c r="I23" s="122">
        <f>IF(SUMIFS('NCDR extract LD MH tables'!$F$2:$F$166,'NCDR extract LD MH tables'!$B$2:$B$166,1,'NCDR extract LD MH tables'!$C$2:$C$166,'COVID19 all deaths LD MH tables'!B23)&lt;5,"*",MROUND(SUMIFS('NCDR extract LD MH tables'!$F$2:$F$166,'NCDR extract LD MH tables'!$B$2:$B$166,1,'NCDR extract LD MH tables'!$C$2:$C$166,'COVID19 all deaths LD MH tables'!B23),5))</f>
        <v>440</v>
      </c>
      <c r="J23" s="110">
        <f>IFERROR(I23/I$20,"*")</f>
        <v>0.43137254901960786</v>
      </c>
      <c r="K23" s="111">
        <f>IF(I23="*",I23,IFERROR(I23/(I$20-I$24),I23/I$20))</f>
        <v>0.43137254901960786</v>
      </c>
      <c r="L23" s="107"/>
      <c r="M23" s="122">
        <f>IF(SUMIFS('NCDR extract LD MH tables'!$F$2:$F$166,'NCDR extract LD MH tables'!$A$2:$A$166,1,'NCDR extract LD MH tables'!$B$2:$B$166,1,'NCDR extract LD MH tables'!$C$2:$C$166,'COVID19 all deaths LD MH tables'!B23)&lt;5,"*",MROUND(SUMIFS('NCDR extract LD MH tables'!$F$2:$F$166,'NCDR extract LD MH tables'!$A$2:$A$166,1,'NCDR extract LD MH tables'!$B$2:$B$166,1,'NCDR extract LD MH tables'!$C$2:$C$166,'COVID19 all deaths LD MH tables'!B23),5))</f>
        <v>45</v>
      </c>
      <c r="N23" s="110">
        <f>IFERROR(M23/M$20,"*")</f>
        <v>0.40909090909090912</v>
      </c>
      <c r="O23" s="111">
        <f>IF(M23="*",M23,IFERROR(M23/(M$20-M$24),M23/M$20))</f>
        <v>0.40909090909090912</v>
      </c>
      <c r="P23" s="107"/>
      <c r="Q23" s="122">
        <f>IF(SUMIFS('NCDR extract LD MH tables'!$F$2:$F$166,'NCDR extract LD MH tables'!$A$2:$A$166,0,'NCDR extract LD MH tables'!$B$2:$B$166,0,'NCDR extract LD MH tables'!$C$2:$C$166,'COVID19 all deaths LD MH tables'!B23)&lt;5,"*",MROUND(SUMIFS('NCDR extract LD MH tables'!$F$2:$F$166,'NCDR extract LD MH tables'!$A$2:$A$166,0,'NCDR extract LD MH tables'!$B$2:$B$166,0,'NCDR extract LD MH tables'!$C$2:$C$166,'COVID19 all deaths LD MH tables'!B23),5))</f>
        <v>8635</v>
      </c>
      <c r="R23" s="110">
        <f>IFERROR(Q23/Q$20,"*")</f>
        <v>0.38224878264718903</v>
      </c>
      <c r="S23" s="111">
        <f>IF(Q23="*",Q23,IFERROR(Q23/(Q$20-Q$24),Q23/Q$20))</f>
        <v>0.38224878264718903</v>
      </c>
    </row>
    <row r="24" spans="2:19" x14ac:dyDescent="0.3">
      <c r="B24" s="112" t="s">
        <v>85</v>
      </c>
      <c r="C24" s="113"/>
      <c r="D24" s="104"/>
      <c r="E24" s="123" t="str">
        <f>IF(SUMIFS('NCDR extract LD MH tables'!$F$2:$F$166,'NCDR extract LD MH tables'!$A$2:$A$166,1,'NCDR extract LD MH tables'!$C$2:$C$166,'COVID19 all deaths LD MH tables'!B24)&lt;5,"*",MROUND(SUMIFS('NCDR extract LD MH tables'!$F$2:$F$166,'NCDR extract LD MH tables'!$A$2:$A$166,1,'NCDR extract LD MH tables'!$C$2:$C$166,'COVID19 all deaths LD MH tables'!B24),5))</f>
        <v>*</v>
      </c>
      <c r="F24" s="114" t="str">
        <f>IFERROR(E24/E$20,"*")</f>
        <v>*</v>
      </c>
      <c r="G24" s="115"/>
      <c r="H24" s="107"/>
      <c r="I24" s="123" t="str">
        <f>IF(SUMIFS('NCDR extract LD MH tables'!$F$2:$F$166,'NCDR extract LD MH tables'!$B$2:$B$166,1,'NCDR extract LD MH tables'!$C$2:$C$166,'COVID19 all deaths LD MH tables'!B24)&lt;5,"*",MROUND(SUMIFS('NCDR extract LD MH tables'!$F$2:$F$166,'NCDR extract LD MH tables'!$B$2:$B$166,1,'NCDR extract LD MH tables'!$C$2:$C$166,'COVID19 all deaths LD MH tables'!B24),5))</f>
        <v>*</v>
      </c>
      <c r="J24" s="114" t="str">
        <f>IFERROR(I24/I$20,"*")</f>
        <v>*</v>
      </c>
      <c r="K24" s="115"/>
      <c r="L24" s="107"/>
      <c r="M24" s="123" t="str">
        <f>IF(SUMIFS('NCDR extract LD MH tables'!$F$2:$F$166,'NCDR extract LD MH tables'!$A$2:$A$166,1,'NCDR extract LD MH tables'!$B$2:$B$166,1,'NCDR extract LD MH tables'!$C$2:$C$166,'COVID19 all deaths LD MH tables'!B24)&lt;5,"*",MROUND(SUMIFS('NCDR extract LD MH tables'!$F$2:$F$166,'NCDR extract LD MH tables'!$A$2:$A$166,1,'NCDR extract LD MH tables'!$B$2:$B$166,1,'NCDR extract LD MH tables'!$C$2:$C$166,'COVID19 all deaths LD MH tables'!B24),5))</f>
        <v>*</v>
      </c>
      <c r="N24" s="114" t="str">
        <f>IFERROR(M24/M$20,"*")</f>
        <v>*</v>
      </c>
      <c r="O24" s="115"/>
      <c r="P24" s="107"/>
      <c r="Q24" s="123" t="str">
        <f>IF(SUMIFS('NCDR extract LD MH tables'!$F$2:$F$166,'NCDR extract LD MH tables'!$A$2:$A$166,0,'NCDR extract LD MH tables'!$B$2:$B$166,0,'NCDR extract LD MH tables'!$C$2:$C$166,'COVID19 all deaths LD MH tables'!B24)&lt;5,"*",MROUND(SUMIFS('NCDR extract LD MH tables'!$F$2:$F$166,'NCDR extract LD MH tables'!$A$2:$A$166,0,'NCDR extract LD MH tables'!$B$2:$B$166,0,'NCDR extract LD MH tables'!$C$2:$C$166,'COVID19 all deaths LD MH tables'!B24),5))</f>
        <v>*</v>
      </c>
      <c r="R24" s="114" t="str">
        <f>IFERROR(Q24/Q$20,"*")</f>
        <v>*</v>
      </c>
      <c r="S24" s="115"/>
    </row>
    <row r="25" spans="2:19" x14ac:dyDescent="0.3">
      <c r="D25" s="82"/>
    </row>
    <row r="26" spans="2:19" x14ac:dyDescent="0.3">
      <c r="D26" s="82"/>
    </row>
    <row r="27" spans="2:19" x14ac:dyDescent="0.3">
      <c r="B27" s="81" t="s">
        <v>86</v>
      </c>
      <c r="D27" s="82"/>
    </row>
    <row r="28" spans="2:19" x14ac:dyDescent="0.3">
      <c r="D28" s="82"/>
    </row>
    <row r="29" spans="2:19" x14ac:dyDescent="0.3">
      <c r="C29" s="83"/>
      <c r="D29" s="84"/>
    </row>
    <row r="30" spans="2:19" ht="39" customHeight="1" x14ac:dyDescent="0.3">
      <c r="B30" s="85"/>
      <c r="C30" s="85"/>
      <c r="D30" s="86"/>
      <c r="E30" s="220" t="s">
        <v>116</v>
      </c>
      <c r="F30" s="223"/>
      <c r="G30" s="224"/>
      <c r="H30" s="87"/>
      <c r="I30" s="220" t="s">
        <v>67</v>
      </c>
      <c r="J30" s="223"/>
      <c r="K30" s="224"/>
      <c r="L30" s="87"/>
      <c r="M30" s="220" t="s">
        <v>83</v>
      </c>
      <c r="N30" s="223"/>
      <c r="O30" s="224"/>
      <c r="P30" s="87"/>
      <c r="Q30" s="220" t="s">
        <v>84</v>
      </c>
      <c r="R30" s="223"/>
      <c r="S30" s="224"/>
    </row>
    <row r="31" spans="2:19" ht="37.799999999999997" x14ac:dyDescent="0.3">
      <c r="B31" s="88" t="s">
        <v>50</v>
      </c>
      <c r="C31" s="89"/>
      <c r="D31" s="90"/>
      <c r="E31" s="91" t="s">
        <v>18</v>
      </c>
      <c r="F31" s="92" t="s">
        <v>19</v>
      </c>
      <c r="G31" s="92" t="s">
        <v>20</v>
      </c>
      <c r="H31" s="93"/>
      <c r="I31" s="91" t="s">
        <v>18</v>
      </c>
      <c r="J31" s="92" t="s">
        <v>19</v>
      </c>
      <c r="K31" s="92" t="s">
        <v>20</v>
      </c>
      <c r="L31" s="93"/>
      <c r="M31" s="91" t="s">
        <v>18</v>
      </c>
      <c r="N31" s="92" t="s">
        <v>19</v>
      </c>
      <c r="O31" s="92" t="s">
        <v>20</v>
      </c>
      <c r="P31" s="93"/>
      <c r="Q31" s="91" t="s">
        <v>18</v>
      </c>
      <c r="R31" s="92" t="s">
        <v>19</v>
      </c>
      <c r="S31" s="92" t="s">
        <v>20</v>
      </c>
    </row>
    <row r="32" spans="2:19" x14ac:dyDescent="0.3">
      <c r="B32" s="218" t="s">
        <v>21</v>
      </c>
      <c r="C32" s="219"/>
      <c r="D32" s="94"/>
      <c r="E32" s="95">
        <f>E20</f>
        <v>450</v>
      </c>
      <c r="F32" s="96">
        <f>SUM(F34:F38)</f>
        <v>1</v>
      </c>
      <c r="G32" s="96">
        <f>SUM(G34:G38)</f>
        <v>1</v>
      </c>
      <c r="H32" s="97"/>
      <c r="I32" s="95">
        <f>I20</f>
        <v>1020</v>
      </c>
      <c r="J32" s="96">
        <f>SUM(J34:J38)</f>
        <v>1</v>
      </c>
      <c r="K32" s="96">
        <f>SUM(K34:K38)</f>
        <v>1</v>
      </c>
      <c r="L32" s="97"/>
      <c r="M32" s="95">
        <f>M20</f>
        <v>110</v>
      </c>
      <c r="N32" s="96">
        <v>1</v>
      </c>
      <c r="O32" s="96">
        <v>1</v>
      </c>
      <c r="P32" s="97"/>
      <c r="Q32" s="125">
        <f>Q20</f>
        <v>22590</v>
      </c>
      <c r="R32" s="96">
        <f>SUM(R34:R38)</f>
        <v>0.99977866312527675</v>
      </c>
      <c r="S32" s="96">
        <f>SUM(S34:S38)</f>
        <v>0.99977866312527675</v>
      </c>
    </row>
    <row r="33" spans="2:19" x14ac:dyDescent="0.3">
      <c r="B33" s="98"/>
      <c r="C33" s="98"/>
      <c r="D33" s="99"/>
      <c r="E33" s="98"/>
      <c r="F33" s="100"/>
      <c r="G33" s="100"/>
      <c r="H33" s="101"/>
      <c r="I33" s="98"/>
      <c r="J33" s="100"/>
      <c r="K33" s="100"/>
      <c r="L33" s="101"/>
      <c r="M33" s="98"/>
      <c r="N33" s="100"/>
      <c r="O33" s="100"/>
      <c r="P33" s="101"/>
      <c r="Q33" s="126"/>
      <c r="R33" s="100"/>
      <c r="S33" s="100"/>
    </row>
    <row r="34" spans="2:19" x14ac:dyDescent="0.3">
      <c r="B34" s="102" t="s">
        <v>87</v>
      </c>
      <c r="C34" s="103"/>
      <c r="D34" s="104"/>
      <c r="E34" s="121">
        <f>IF(SUMIFS('NCDR extract LD MH tables'!$F$2:$F$166,'NCDR extract LD MH tables'!$A$2:$A$166,1,'NCDR extract LD MH tables'!$D$2:$D$166,'COVID19 all deaths LD MH tables'!B34)&lt;5,"*",MROUND(SUMIFS('NCDR extract LD MH tables'!$F$2:$F$166,'NCDR extract LD MH tables'!$A$2:$A$166,1,'NCDR extract LD MH tables'!$D$2:$D$166,'COVID19 all deaths LD MH tables'!B34),5))</f>
        <v>5</v>
      </c>
      <c r="F34" s="105">
        <f>IFERROR(E34/E$20,"*")</f>
        <v>1.1111111111111112E-2</v>
      </c>
      <c r="G34" s="106">
        <f>IF(E34="*",E34,E34/(E$20))</f>
        <v>1.1111111111111112E-2</v>
      </c>
      <c r="H34" s="107"/>
      <c r="I34" s="121" t="str">
        <f>IF(SUMIFS('NCDR extract LD MH tables'!$F$2:$F$166,'NCDR extract LD MH tables'!$B$2:$B$166,1,'NCDR extract LD MH tables'!$D$2:$D$166,'COVID19 all deaths LD MH tables'!B34)&lt;5,"*",MROUND(SUMIFS('NCDR extract LD MH tables'!$F$2:$F$166,'NCDR extract LD MH tables'!$B$2:$B$166,1,'NCDR extract LD MH tables'!$D$2:$D$166,'COVID19 all deaths LD MH tables'!B34),5))</f>
        <v>*</v>
      </c>
      <c r="J34" s="105" t="str">
        <f>IFERROR(I34/I$20,"*")</f>
        <v>*</v>
      </c>
      <c r="K34" s="106" t="str">
        <f>IF(I34="*",I34,I34/(I$20))</f>
        <v>*</v>
      </c>
      <c r="L34" s="107"/>
      <c r="M34" s="121" t="str">
        <f>IF(SUMIFS('NCDR extract LD MH tables'!$F$2:$F$166,'NCDR extract LD MH tables'!$A$2:$A$166,1,'NCDR extract LD MH tables'!$B$2:$B$166,1,'NCDR extract LD MH tables'!$D$2:$D$166,'COVID19 all deaths LD MH tables'!B34)&lt;5,"*",MROUND(SUMIFS('NCDR extract LD MH tables'!$F$2:$F$166,'NCDR extract LD MH tables'!$A$2:$A$166,1,'NCDR extract LD MH tables'!$B$2:$B$166,1,'NCDR extract LD MH tables'!$D$2:$D$166,'COVID19 all deaths LD MH tables'!B34),5))</f>
        <v>*</v>
      </c>
      <c r="N34" s="105" t="str">
        <f>IFERROR(M34/M$20,"*")</f>
        <v>*</v>
      </c>
      <c r="O34" s="106" t="str">
        <f>IF(M34="*",M34,M34/(M$20))</f>
        <v>*</v>
      </c>
      <c r="P34" s="107"/>
      <c r="Q34" s="121">
        <f>IF(SUMIFS('NCDR extract LD MH tables'!$F$2:$F$166,'NCDR extract LD MH tables'!$A$2:$A$166,0,'NCDR extract LD MH tables'!$B$2:$B$166,0,'NCDR extract LD MH tables'!$D$2:$D$166,'COVID19 all deaths LD MH tables'!B34)&lt;5,"*",MROUND(SUMIFS('NCDR extract LD MH tables'!$F$2:$F$166,'NCDR extract LD MH tables'!$A$2:$A$166,0,'NCDR extract LD MH tables'!$B$2:$B$166,0,'NCDR extract LD MH tables'!$D$2:$D$166,'COVID19 all deaths LD MH tables'!B34),5))</f>
        <v>5</v>
      </c>
      <c r="R34" s="105">
        <f>IFERROR(Q34/Q$20,"*")</f>
        <v>2.2133687472332891E-4</v>
      </c>
      <c r="S34" s="106">
        <f>IF(Q34="*",Q34,Q34/(Q$20))</f>
        <v>2.2133687472332891E-4</v>
      </c>
    </row>
    <row r="35" spans="2:19" x14ac:dyDescent="0.3">
      <c r="B35" s="108" t="s">
        <v>88</v>
      </c>
      <c r="C35" s="109"/>
      <c r="D35" s="104"/>
      <c r="E35" s="122">
        <f>IF(SUMIFS('NCDR extract LD MH tables'!$F$2:$F$166,'NCDR extract LD MH tables'!$A$2:$A$166,1,'NCDR extract LD MH tables'!$D$2:$D$166,'COVID19 all deaths LD MH tables'!B35)&lt;5,"*",MROUND(SUMIFS('NCDR extract LD MH tables'!$F$2:$F$166,'NCDR extract LD MH tables'!$A$2:$A$166,1,'NCDR extract LD MH tables'!$D$2:$D$166,'COVID19 all deaths LD MH tables'!B35),5))</f>
        <v>30</v>
      </c>
      <c r="F35" s="110">
        <f>IFERROR(E35/E$20,"*")</f>
        <v>6.6666666666666666E-2</v>
      </c>
      <c r="G35" s="111">
        <f>IF(E35="*",E35,E35/(E$20))</f>
        <v>6.6666666666666666E-2</v>
      </c>
      <c r="H35" s="107"/>
      <c r="I35" s="122">
        <f>IF(SUMIFS('NCDR extract LD MH tables'!$F$2:$F$166,'NCDR extract LD MH tables'!$B$2:$B$166,1,'NCDR extract LD MH tables'!$D$2:$D$166,'COVID19 all deaths LD MH tables'!B35)&lt;5,"*",MROUND(SUMIFS('NCDR extract LD MH tables'!$F$2:$F$166,'NCDR extract LD MH tables'!$B$2:$B$166,1,'NCDR extract LD MH tables'!$D$2:$D$166,'COVID19 all deaths LD MH tables'!B35),5))</f>
        <v>10</v>
      </c>
      <c r="J35" s="110">
        <f>IFERROR(I35/I$20,"*")</f>
        <v>9.8039215686274508E-3</v>
      </c>
      <c r="K35" s="111">
        <f>IF(I35="*",I35,I35/(I$20))</f>
        <v>9.8039215686274508E-3</v>
      </c>
      <c r="L35" s="107"/>
      <c r="M35" s="122">
        <f>IF(SUMIFS('NCDR extract LD MH tables'!$F$2:$F$166,'NCDR extract LD MH tables'!$A$2:$A$166,1,'NCDR extract LD MH tables'!$B$2:$B$166,1,'NCDR extract LD MH tables'!$D$2:$D$166,'COVID19 all deaths LD MH tables'!B35)&lt;5,"*",MROUND(SUMIFS('NCDR extract LD MH tables'!$F$2:$F$166,'NCDR extract LD MH tables'!$A$2:$A$166,1,'NCDR extract LD MH tables'!$B$2:$B$166,1,'NCDR extract LD MH tables'!$D$2:$D$166,'COVID19 all deaths LD MH tables'!B35),5))</f>
        <v>5</v>
      </c>
      <c r="N35" s="110">
        <f>IFERROR(M35/M$20,"*")</f>
        <v>4.5454545454545456E-2</v>
      </c>
      <c r="O35" s="111">
        <f>IF(M35="*",M35,M35/(M$20))</f>
        <v>4.5454545454545456E-2</v>
      </c>
      <c r="P35" s="107"/>
      <c r="Q35" s="122">
        <f>IF(SUMIFS('NCDR extract LD MH tables'!$F$2:$F$166,'NCDR extract LD MH tables'!$A$2:$A$166,0,'NCDR extract LD MH tables'!$B$2:$B$166,0,'NCDR extract LD MH tables'!$D$2:$D$166,'COVID19 all deaths LD MH tables'!B35)&lt;5,"*",MROUND(SUMIFS('NCDR extract LD MH tables'!$F$2:$F$166,'NCDR extract LD MH tables'!$A$2:$A$166,0,'NCDR extract LD MH tables'!$B$2:$B$166,0,'NCDR extract LD MH tables'!$D$2:$D$166,'COVID19 all deaths LD MH tables'!B35),5))</f>
        <v>135</v>
      </c>
      <c r="R35" s="110">
        <f>IFERROR(Q35/Q$20,"*")</f>
        <v>5.9760956175298804E-3</v>
      </c>
      <c r="S35" s="111">
        <f>IF(Q35="*",Q35,Q35/(Q$20))</f>
        <v>5.9760956175298804E-3</v>
      </c>
    </row>
    <row r="36" spans="2:19" x14ac:dyDescent="0.3">
      <c r="B36" s="116" t="s">
        <v>89</v>
      </c>
      <c r="C36" s="117"/>
      <c r="D36" s="104"/>
      <c r="E36" s="124">
        <f>IF(SUMIFS('NCDR extract LD MH tables'!$F$2:$F$166,'NCDR extract LD MH tables'!$A$2:$A$166,1,'NCDR extract LD MH tables'!$D$2:$D$166,'COVID19 all deaths LD MH tables'!B36)&lt;5,"*",MROUND(SUMIFS('NCDR extract LD MH tables'!$F$2:$F$166,'NCDR extract LD MH tables'!$A$2:$A$166,1,'NCDR extract LD MH tables'!$D$2:$D$166,'COVID19 all deaths LD MH tables'!B36),5))</f>
        <v>125</v>
      </c>
      <c r="F36" s="118">
        <f>IFERROR(E36/E$20,"*")</f>
        <v>0.27777777777777779</v>
      </c>
      <c r="G36" s="119">
        <f>IF(E36="*",E36,E36/(E$20))</f>
        <v>0.27777777777777779</v>
      </c>
      <c r="H36" s="107"/>
      <c r="I36" s="124">
        <f>IF(SUMIFS('NCDR extract LD MH tables'!$F$2:$F$166,'NCDR extract LD MH tables'!$B$2:$B$166,1,'NCDR extract LD MH tables'!$D$2:$D$166,'COVID19 all deaths LD MH tables'!B36)&lt;5,"*",MROUND(SUMIFS('NCDR extract LD MH tables'!$F$2:$F$166,'NCDR extract LD MH tables'!$B$2:$B$166,1,'NCDR extract LD MH tables'!$D$2:$D$166,'COVID19 all deaths LD MH tables'!B36),5))</f>
        <v>125</v>
      </c>
      <c r="J36" s="118">
        <f>IFERROR(I36/I$20,"*")</f>
        <v>0.12254901960784313</v>
      </c>
      <c r="K36" s="119">
        <f>IF(I36="*",I36,I36/(I$20))</f>
        <v>0.12254901960784313</v>
      </c>
      <c r="L36" s="107"/>
      <c r="M36" s="124">
        <f>IF(SUMIFS('NCDR extract LD MH tables'!$F$2:$F$166,'NCDR extract LD MH tables'!$A$2:$A$166,1,'NCDR extract LD MH tables'!$B$2:$B$166,1,'NCDR extract LD MH tables'!$D$2:$D$166,'COVID19 all deaths LD MH tables'!B36)&lt;5,"*",MROUND(SUMIFS('NCDR extract LD MH tables'!$F$2:$F$166,'NCDR extract LD MH tables'!$A$2:$A$166,1,'NCDR extract LD MH tables'!$B$2:$B$166,1,'NCDR extract LD MH tables'!$D$2:$D$166,'COVID19 all deaths LD MH tables'!B36),5))</f>
        <v>25</v>
      </c>
      <c r="N36" s="118">
        <f>IFERROR(M36/M$20,"*")</f>
        <v>0.22727272727272727</v>
      </c>
      <c r="O36" s="119">
        <f>IF(M36="*",M36,M36/(M$20))</f>
        <v>0.22727272727272727</v>
      </c>
      <c r="P36" s="107"/>
      <c r="Q36" s="124">
        <f>IF(SUMIFS('NCDR extract LD MH tables'!$F$2:$F$166,'NCDR extract LD MH tables'!$A$2:$A$166,0,'NCDR extract LD MH tables'!$B$2:$B$166,0,'NCDR extract LD MH tables'!$D$2:$D$166,'COVID19 all deaths LD MH tables'!B36)&lt;5,"*",MROUND(SUMIFS('NCDR extract LD MH tables'!$F$2:$F$166,'NCDR extract LD MH tables'!$A$2:$A$166,0,'NCDR extract LD MH tables'!$B$2:$B$166,0,'NCDR extract LD MH tables'!$D$2:$D$166,'COVID19 all deaths LD MH tables'!B36),5))</f>
        <v>1680</v>
      </c>
      <c r="R36" s="118">
        <f>IFERROR(Q36/Q$20,"*")</f>
        <v>7.4369189907038516E-2</v>
      </c>
      <c r="S36" s="119">
        <f>IF(Q36="*",Q36,Q36/(Q$20))</f>
        <v>7.4369189907038516E-2</v>
      </c>
    </row>
    <row r="37" spans="2:19" x14ac:dyDescent="0.3">
      <c r="B37" s="116" t="s">
        <v>90</v>
      </c>
      <c r="C37" s="117"/>
      <c r="D37" s="104"/>
      <c r="E37" s="124">
        <f>IF(SUMIFS('NCDR extract LD MH tables'!$F$2:$F$166,'NCDR extract LD MH tables'!$A$2:$A$166,1,'NCDR extract LD MH tables'!$D$2:$D$166,'COVID19 all deaths LD MH tables'!B37)&lt;5,"*",MROUND(SUMIFS('NCDR extract LD MH tables'!$F$2:$F$166,'NCDR extract LD MH tables'!$A$2:$A$166,1,'NCDR extract LD MH tables'!$D$2:$D$166,'COVID19 all deaths LD MH tables'!B37),5))</f>
        <v>200</v>
      </c>
      <c r="F37" s="118">
        <f>IFERROR(E37/E$20,"*")</f>
        <v>0.44444444444444442</v>
      </c>
      <c r="G37" s="119">
        <f>IF(E37="*",E37,E37/(E$20))</f>
        <v>0.44444444444444442</v>
      </c>
      <c r="H37" s="107"/>
      <c r="I37" s="124">
        <f>IF(SUMIFS('NCDR extract LD MH tables'!$F$2:$F$166,'NCDR extract LD MH tables'!$B$2:$B$166,1,'NCDR extract LD MH tables'!$D$2:$D$166,'COVID19 all deaths LD MH tables'!B37)&lt;5,"*",MROUND(SUMIFS('NCDR extract LD MH tables'!$F$2:$F$166,'NCDR extract LD MH tables'!$B$2:$B$166,1,'NCDR extract LD MH tables'!$D$2:$D$166,'COVID19 all deaths LD MH tables'!B37),5))</f>
        <v>435</v>
      </c>
      <c r="J37" s="118">
        <f>IFERROR(I37/I$20,"*")</f>
        <v>0.4264705882352941</v>
      </c>
      <c r="K37" s="119">
        <f>IF(I37="*",I37,I37/(I$20))</f>
        <v>0.4264705882352941</v>
      </c>
      <c r="L37" s="107"/>
      <c r="M37" s="124">
        <f>IF(SUMIFS('NCDR extract LD MH tables'!$F$2:$F$166,'NCDR extract LD MH tables'!$A$2:$A$166,1,'NCDR extract LD MH tables'!$B$2:$B$166,1,'NCDR extract LD MH tables'!$D$2:$D$166,'COVID19 all deaths LD MH tables'!B37)&lt;5,"*",MROUND(SUMIFS('NCDR extract LD MH tables'!$F$2:$F$166,'NCDR extract LD MH tables'!$A$2:$A$166,1,'NCDR extract LD MH tables'!$B$2:$B$166,1,'NCDR extract LD MH tables'!$D$2:$D$166,'COVID19 all deaths LD MH tables'!B37),5))</f>
        <v>45</v>
      </c>
      <c r="N37" s="118">
        <f>IFERROR(M37/M$20,"*")</f>
        <v>0.40909090909090912</v>
      </c>
      <c r="O37" s="119">
        <f>IF(M37="*",M37,M37/(M$20))</f>
        <v>0.40909090909090912</v>
      </c>
      <c r="P37" s="107"/>
      <c r="Q37" s="124">
        <f>IF(SUMIFS('NCDR extract LD MH tables'!$F$2:$F$166,'NCDR extract LD MH tables'!$A$2:$A$166,0,'NCDR extract LD MH tables'!$B$2:$B$166,0,'NCDR extract LD MH tables'!$D$2:$D$166,'COVID19 all deaths LD MH tables'!B37)&lt;5,"*",MROUND(SUMIFS('NCDR extract LD MH tables'!$F$2:$F$166,'NCDR extract LD MH tables'!$A$2:$A$166,0,'NCDR extract LD MH tables'!$B$2:$B$166,0,'NCDR extract LD MH tables'!$D$2:$D$166,'COVID19 all deaths LD MH tables'!B37),5))</f>
        <v>8680</v>
      </c>
      <c r="R37" s="118">
        <f>IFERROR(Q37/Q$20,"*")</f>
        <v>0.38424081451969899</v>
      </c>
      <c r="S37" s="119">
        <f>IF(Q37="*",Q37,Q37/(Q$20))</f>
        <v>0.38424081451969899</v>
      </c>
    </row>
    <row r="38" spans="2:19" x14ac:dyDescent="0.3">
      <c r="B38" s="112" t="s">
        <v>49</v>
      </c>
      <c r="C38" s="113"/>
      <c r="D38" s="104"/>
      <c r="E38" s="123">
        <f>IF(SUMIFS('NCDR extract LD MH tables'!$F$2:$F$166,'NCDR extract LD MH tables'!$A$2:$A$166,1,'NCDR extract LD MH tables'!$D$2:$D$166,'COVID19 all deaths LD MH tables'!B38)&lt;5,"*",MROUND(SUMIFS('NCDR extract LD MH tables'!$F$2:$F$166,'NCDR extract LD MH tables'!$A$2:$A$166,1,'NCDR extract LD MH tables'!$D$2:$D$166,'COVID19 all deaths LD MH tables'!B38),5))</f>
        <v>90</v>
      </c>
      <c r="F38" s="114">
        <f>IFERROR(E38/E$20,"*")</f>
        <v>0.2</v>
      </c>
      <c r="G38" s="115">
        <f>IF(E38="*",E38,E38/(E$20))</f>
        <v>0.2</v>
      </c>
      <c r="H38" s="107"/>
      <c r="I38" s="123">
        <f>IF(SUMIFS('NCDR extract LD MH tables'!$F$2:$F$166,'NCDR extract LD MH tables'!$B$2:$B$166,1,'NCDR extract LD MH tables'!$D$2:$D$166,'COVID19 all deaths LD MH tables'!B38)&lt;5,"*",MROUND(SUMIFS('NCDR extract LD MH tables'!$F$2:$F$166,'NCDR extract LD MH tables'!$B$2:$B$166,1,'NCDR extract LD MH tables'!$D$2:$D$166,'COVID19 all deaths LD MH tables'!B38),5))</f>
        <v>450</v>
      </c>
      <c r="J38" s="114">
        <f>IFERROR(I38/I$20,"*")</f>
        <v>0.44117647058823528</v>
      </c>
      <c r="K38" s="115">
        <f>IF(I38="*",I38,I38/(I$20))</f>
        <v>0.44117647058823528</v>
      </c>
      <c r="L38" s="107"/>
      <c r="M38" s="123">
        <f>IF(SUMIFS('NCDR extract LD MH tables'!$F$2:$F$166,'NCDR extract LD MH tables'!$A$2:$A$166,1,'NCDR extract LD MH tables'!$B$2:$B$166,1,'NCDR extract LD MH tables'!$D$2:$D$166,'COVID19 all deaths LD MH tables'!B38)&lt;5,"*",MROUND(SUMIFS('NCDR extract LD MH tables'!$F$2:$F$166,'NCDR extract LD MH tables'!$A$2:$A$166,1,'NCDR extract LD MH tables'!$B$2:$B$166,1,'NCDR extract LD MH tables'!$D$2:$D$166,'COVID19 all deaths LD MH tables'!B38),5))</f>
        <v>35</v>
      </c>
      <c r="N38" s="114">
        <f>IFERROR(M38/M$20,"*")</f>
        <v>0.31818181818181818</v>
      </c>
      <c r="O38" s="115">
        <f>IF(M38="*",M38,M38/(M$20))</f>
        <v>0.31818181818181818</v>
      </c>
      <c r="P38" s="107"/>
      <c r="Q38" s="123">
        <f>IF(SUMIFS('NCDR extract LD MH tables'!$F$2:$F$166,'NCDR extract LD MH tables'!$A$2:$A$166,0,'NCDR extract LD MH tables'!$B$2:$B$166,0,'NCDR extract LD MH tables'!$D$2:$D$166,'COVID19 all deaths LD MH tables'!B38)&lt;5,"*",MROUND(SUMIFS('NCDR extract LD MH tables'!$F$2:$F$166,'NCDR extract LD MH tables'!$A$2:$A$166,0,'NCDR extract LD MH tables'!$B$2:$B$166,0,'NCDR extract LD MH tables'!$D$2:$D$166,'COVID19 all deaths LD MH tables'!B38),5))</f>
        <v>12085</v>
      </c>
      <c r="R38" s="114">
        <f>IFERROR(Q38/Q$20,"*")</f>
        <v>0.53497122620628601</v>
      </c>
      <c r="S38" s="115">
        <f>IF(Q38="*",Q38,Q38/(Q$20))</f>
        <v>0.53497122620628601</v>
      </c>
    </row>
    <row r="39" spans="2:19" x14ac:dyDescent="0.3">
      <c r="D39" s="82"/>
    </row>
    <row r="40" spans="2:19" x14ac:dyDescent="0.3">
      <c r="D40" s="82"/>
    </row>
    <row r="41" spans="2:19" x14ac:dyDescent="0.3">
      <c r="B41" s="81" t="s">
        <v>91</v>
      </c>
      <c r="D41" s="82"/>
    </row>
    <row r="42" spans="2:19" x14ac:dyDescent="0.3">
      <c r="D42" s="82"/>
    </row>
    <row r="43" spans="2:19" x14ac:dyDescent="0.3">
      <c r="C43" s="83"/>
      <c r="D43" s="84"/>
    </row>
    <row r="44" spans="2:19" ht="39" customHeight="1" x14ac:dyDescent="0.3">
      <c r="B44" s="85"/>
      <c r="C44" s="85"/>
      <c r="D44" s="86"/>
      <c r="E44" s="220" t="s">
        <v>116</v>
      </c>
      <c r="F44" s="221"/>
      <c r="G44" s="222"/>
      <c r="H44" s="87"/>
      <c r="I44" s="220" t="s">
        <v>117</v>
      </c>
      <c r="J44" s="223"/>
      <c r="K44" s="224"/>
      <c r="L44" s="87"/>
      <c r="M44" s="220" t="s">
        <v>83</v>
      </c>
      <c r="N44" s="223"/>
      <c r="O44" s="224"/>
      <c r="P44" s="87"/>
      <c r="Q44" s="220" t="s">
        <v>84</v>
      </c>
      <c r="R44" s="223"/>
      <c r="S44" s="224"/>
    </row>
    <row r="45" spans="2:19" ht="37.799999999999997" x14ac:dyDescent="0.3">
      <c r="B45" s="88" t="s">
        <v>92</v>
      </c>
      <c r="C45" s="89"/>
      <c r="D45" s="90"/>
      <c r="E45" s="91" t="s">
        <v>18</v>
      </c>
      <c r="F45" s="92" t="s">
        <v>19</v>
      </c>
      <c r="G45" s="92" t="s">
        <v>20</v>
      </c>
      <c r="H45" s="93"/>
      <c r="I45" s="91" t="s">
        <v>18</v>
      </c>
      <c r="J45" s="92" t="s">
        <v>19</v>
      </c>
      <c r="K45" s="92" t="s">
        <v>20</v>
      </c>
      <c r="L45" s="93"/>
      <c r="M45" s="91" t="s">
        <v>18</v>
      </c>
      <c r="N45" s="92" t="s">
        <v>19</v>
      </c>
      <c r="O45" s="92" t="s">
        <v>20</v>
      </c>
      <c r="P45" s="93"/>
      <c r="Q45" s="91" t="s">
        <v>18</v>
      </c>
      <c r="R45" s="92" t="s">
        <v>19</v>
      </c>
      <c r="S45" s="92" t="s">
        <v>20</v>
      </c>
    </row>
    <row r="46" spans="2:19" x14ac:dyDescent="0.3">
      <c r="B46" s="218" t="s">
        <v>21</v>
      </c>
      <c r="C46" s="219"/>
      <c r="D46" s="94"/>
      <c r="E46" s="95">
        <f>E32</f>
        <v>450</v>
      </c>
      <c r="F46" s="96">
        <f>SUM(F48:F53)</f>
        <v>1</v>
      </c>
      <c r="G46" s="96">
        <f>SUM(G48:G51)</f>
        <v>1</v>
      </c>
      <c r="H46" s="97"/>
      <c r="I46" s="95">
        <f>I32</f>
        <v>1020</v>
      </c>
      <c r="J46" s="96">
        <f>SUM(J48:J53)</f>
        <v>0.99999999999999989</v>
      </c>
      <c r="K46" s="96">
        <f>SUM(K48:K51)</f>
        <v>1</v>
      </c>
      <c r="L46" s="97"/>
      <c r="M46" s="95">
        <f>M32</f>
        <v>110</v>
      </c>
      <c r="N46" s="96">
        <v>0.99999999999999989</v>
      </c>
      <c r="O46" s="96">
        <v>1</v>
      </c>
      <c r="P46" s="97"/>
      <c r="Q46" s="95">
        <f>Q32</f>
        <v>22590</v>
      </c>
      <c r="R46" s="96">
        <f>SUM(R48:R53)</f>
        <v>0.99999999999999989</v>
      </c>
      <c r="S46" s="96">
        <f>SUM(S48:S51)</f>
        <v>1.0000000000000002</v>
      </c>
    </row>
    <row r="47" spans="2:19" x14ac:dyDescent="0.3">
      <c r="B47" s="98"/>
      <c r="C47" s="98"/>
      <c r="D47" s="99"/>
      <c r="E47" s="98"/>
      <c r="F47" s="100"/>
      <c r="G47" s="100"/>
      <c r="H47" s="101"/>
      <c r="I47" s="98"/>
      <c r="J47" s="100"/>
      <c r="K47" s="100"/>
      <c r="L47" s="101"/>
      <c r="M47" s="98"/>
      <c r="N47" s="100"/>
      <c r="O47" s="100"/>
      <c r="P47" s="101"/>
      <c r="Q47" s="98"/>
      <c r="R47" s="100"/>
      <c r="S47" s="100"/>
    </row>
    <row r="48" spans="2:19" x14ac:dyDescent="0.3">
      <c r="B48" s="102" t="s">
        <v>93</v>
      </c>
      <c r="C48" s="103"/>
      <c r="D48" s="104"/>
      <c r="E48" s="121">
        <f>IF(SUMIFS('NCDR extract LD MH tables'!$F$2:$F$166,'NCDR extract LD MH tables'!$A$2:$A$166,1,'NCDR extract LD MH tables'!$E$2:$E$166,'COVID19 all deaths LD MH tables'!B48)&lt;5,"*",MROUND(SUMIFS('NCDR extract LD MH tables'!$F$2:$F$166,'NCDR extract LD MH tables'!$A$2:$A$166,1,'NCDR extract LD MH tables'!$E$2:$E$166,'COVID19 all deaths LD MH tables'!B48),5))</f>
        <v>340</v>
      </c>
      <c r="F48" s="105">
        <f t="shared" ref="F48:F53" si="0">IFERROR(E48/E$20,"*")</f>
        <v>0.75555555555555554</v>
      </c>
      <c r="G48" s="106">
        <f>IF(E48="*",E48,E48/SUM(E$48:E$51))</f>
        <v>0.85</v>
      </c>
      <c r="H48" s="107"/>
      <c r="I48" s="121">
        <f>IF(SUMIFS('NCDR extract LD MH tables'!$F$2:$F$166,'NCDR extract LD MH tables'!$B$2:$B$166,1,'NCDR extract LD MH tables'!$E$2:$E$166,'COVID19 all deaths LD MH tables'!B48)&lt;5,"*",MROUND(SUMIFS('NCDR extract LD MH tables'!$F$2:$F$166,'NCDR extract LD MH tables'!$B$2:$B$166,1,'NCDR extract LD MH tables'!$E$2:$E$166,'COVID19 all deaths LD MH tables'!B48),5))</f>
        <v>805</v>
      </c>
      <c r="J48" s="105">
        <f t="shared" ref="J48:J53" si="1">IFERROR(I48/I$20,"*")</f>
        <v>0.78921568627450978</v>
      </c>
      <c r="K48" s="106">
        <f>IF(I48="*",I48,I48/SUM(I$48:I$51))</f>
        <v>0.86096256684491979</v>
      </c>
      <c r="L48" s="107"/>
      <c r="M48" s="121">
        <f>IF(SUMIFS('NCDR extract LD MH tables'!$F$2:$F$166,'NCDR extract LD MH tables'!$A$2:$A$166,1,'NCDR extract LD MH tables'!$B$2:$B$166,1,'NCDR extract LD MH tables'!$E$2:$E$166,'COVID19 all deaths LD MH tables'!B48)&lt;5,"*",MROUND(SUMIFS('NCDR extract LD MH tables'!$F$2:$F$166,'NCDR extract LD MH tables'!$A$2:$A$166,1,'NCDR extract LD MH tables'!$B$2:$B$166,1,'NCDR extract LD MH tables'!$E$2:$E$166,'COVID19 all deaths LD MH tables'!B48),5))</f>
        <v>80</v>
      </c>
      <c r="N48" s="105">
        <f t="shared" ref="N48:N53" si="2">IFERROR(M48/M$20,"*")</f>
        <v>0.72727272727272729</v>
      </c>
      <c r="O48" s="106">
        <f>IF(M48="*",M48,M48/SUM(M$48:M$51))</f>
        <v>0.84210526315789469</v>
      </c>
      <c r="P48" s="107"/>
      <c r="Q48" s="121">
        <f>IF(SUMIFS('NCDR extract LD MH tables'!$F$2:$F$166,'NCDR extract LD MH tables'!$A$2:$A$166,0,'NCDR extract LD MH tables'!$B$2:$B$166,0,'NCDR extract LD MH tables'!$E$2:$E$166,'COVID19 all deaths LD MH tables'!B48)&lt;5,"*",MROUND(SUMIFS('NCDR extract LD MH tables'!$F$2:$F$166,'NCDR extract LD MH tables'!$A$2:$A$166,0,'NCDR extract LD MH tables'!$B$2:$B$166,0,'NCDR extract LD MH tables'!$E$2:$E$166,'COVID19 all deaths LD MH tables'!B48),5))</f>
        <v>17020</v>
      </c>
      <c r="R48" s="105">
        <f t="shared" ref="R48:R53" si="3">IFERROR(Q48/Q$20,"*")</f>
        <v>0.75343072155821156</v>
      </c>
      <c r="S48" s="106">
        <f>IF(Q48="*",Q48,Q48/SUM(Q$48:Q$51))</f>
        <v>0.83085184281181357</v>
      </c>
    </row>
    <row r="49" spans="2:19" x14ac:dyDescent="0.3">
      <c r="B49" s="108" t="s">
        <v>94</v>
      </c>
      <c r="C49" s="109"/>
      <c r="D49" s="104"/>
      <c r="E49" s="122">
        <f>IF(SUMIFS('NCDR extract LD MH tables'!$F$2:$F$166,'NCDR extract LD MH tables'!$A$2:$A$166,1,'NCDR extract LD MH tables'!$E$2:$E$166,'COVID19 all deaths LD MH tables'!B49)&lt;5,"*",MROUND(SUMIFS('NCDR extract LD MH tables'!$F$2:$F$166,'NCDR extract LD MH tables'!$A$2:$A$166,1,'NCDR extract LD MH tables'!$E$2:$E$166,'COVID19 all deaths LD MH tables'!B49),5))</f>
        <v>15</v>
      </c>
      <c r="F49" s="110">
        <f t="shared" si="0"/>
        <v>3.3333333333333333E-2</v>
      </c>
      <c r="G49" s="111">
        <f>IF(E49="*",E49,E49/SUM(E$48:E$51))</f>
        <v>3.7499999999999999E-2</v>
      </c>
      <c r="H49" s="107"/>
      <c r="I49" s="122">
        <f>IF(SUMIFS('NCDR extract LD MH tables'!$F$2:$F$166,'NCDR extract LD MH tables'!$B$2:$B$166,1,'NCDR extract LD MH tables'!$E$2:$E$166,'COVID19 all deaths LD MH tables'!B49)&lt;5,"*",MROUND(SUMIFS('NCDR extract LD MH tables'!$F$2:$F$166,'NCDR extract LD MH tables'!$B$2:$B$166,1,'NCDR extract LD MH tables'!$E$2:$E$166,'COVID19 all deaths LD MH tables'!B49),5))</f>
        <v>50</v>
      </c>
      <c r="J49" s="110">
        <f t="shared" si="1"/>
        <v>4.9019607843137254E-2</v>
      </c>
      <c r="K49" s="111">
        <f>IF(I49="*",I49,I49/SUM(I$48:I$51))</f>
        <v>5.3475935828877004E-2</v>
      </c>
      <c r="L49" s="107"/>
      <c r="M49" s="122" t="str">
        <f>IF(SUMIFS('NCDR extract LD MH tables'!$F$2:$F$166,'NCDR extract LD MH tables'!$A$2:$A$166,1,'NCDR extract LD MH tables'!$B$2:$B$166,1,'NCDR extract LD MH tables'!$E$2:$E$166,'COVID19 all deaths LD MH tables'!B49)&lt;5,"*",MROUND(SUMIFS('NCDR extract LD MH tables'!$F$2:$F$166,'NCDR extract LD MH tables'!$A$2:$A$166,1,'NCDR extract LD MH tables'!$B$2:$B$166,1,'NCDR extract LD MH tables'!$E$2:$E$166,'COVID19 all deaths LD MH tables'!B49),5))</f>
        <v>*</v>
      </c>
      <c r="N49" s="110" t="str">
        <f t="shared" si="2"/>
        <v>*</v>
      </c>
      <c r="O49" s="111" t="str">
        <f>IF(M49="*",M49,M49/SUM(M$48:M$51))</f>
        <v>*</v>
      </c>
      <c r="P49" s="107"/>
      <c r="Q49" s="122">
        <f>IF(SUMIFS('NCDR extract LD MH tables'!$F$2:$F$166,'NCDR extract LD MH tables'!$A$2:$A$166,0,'NCDR extract LD MH tables'!$B$2:$B$166,0,'NCDR extract LD MH tables'!$E$2:$E$166,'COVID19 all deaths LD MH tables'!B49)&lt;5,"*",MROUND(SUMIFS('NCDR extract LD MH tables'!$F$2:$F$166,'NCDR extract LD MH tables'!$A$2:$A$166,0,'NCDR extract LD MH tables'!$B$2:$B$166,0,'NCDR extract LD MH tables'!$E$2:$E$166,'COVID19 all deaths LD MH tables'!B49),5))</f>
        <v>1130</v>
      </c>
      <c r="R49" s="110">
        <f t="shared" si="3"/>
        <v>5.0022133687472332E-2</v>
      </c>
      <c r="S49" s="111">
        <f>IF(Q49="*",Q49,Q49/SUM(Q$48:Q$51))</f>
        <v>5.5162313888210884E-2</v>
      </c>
    </row>
    <row r="50" spans="2:19" x14ac:dyDescent="0.3">
      <c r="B50" s="116" t="s">
        <v>95</v>
      </c>
      <c r="C50" s="117"/>
      <c r="D50" s="104"/>
      <c r="E50" s="124">
        <f>IF(SUMIFS('NCDR extract LD MH tables'!$F$2:$F$166,'NCDR extract LD MH tables'!$A$2:$A$166,1,'NCDR extract LD MH tables'!$E$2:$E$166,'COVID19 all deaths LD MH tables'!B50)&lt;5,"*",MROUND(SUMIFS('NCDR extract LD MH tables'!$F$2:$F$166,'NCDR extract LD MH tables'!$A$2:$A$166,1,'NCDR extract LD MH tables'!$E$2:$E$166,'COVID19 all deaths LD MH tables'!B50),5))</f>
        <v>25</v>
      </c>
      <c r="F50" s="118">
        <f t="shared" si="0"/>
        <v>5.5555555555555552E-2</v>
      </c>
      <c r="G50" s="119">
        <f>IF(E50="*",E50,E50/SUM(E$48:E$51))</f>
        <v>6.25E-2</v>
      </c>
      <c r="H50" s="107"/>
      <c r="I50" s="124">
        <f>IF(SUMIFS('NCDR extract LD MH tables'!$F$2:$F$166,'NCDR extract LD MH tables'!$B$2:$B$166,1,'NCDR extract LD MH tables'!$E$2:$E$166,'COVID19 all deaths LD MH tables'!B50)&lt;5,"*",MROUND(SUMIFS('NCDR extract LD MH tables'!$F$2:$F$166,'NCDR extract LD MH tables'!$B$2:$B$166,1,'NCDR extract LD MH tables'!$E$2:$E$166,'COVID19 all deaths LD MH tables'!B50),5))</f>
        <v>45</v>
      </c>
      <c r="J50" s="118">
        <f t="shared" si="1"/>
        <v>4.4117647058823532E-2</v>
      </c>
      <c r="K50" s="119">
        <f>IF(I50="*",I50,I50/SUM(I$48:I$51))</f>
        <v>4.8128342245989303E-2</v>
      </c>
      <c r="L50" s="107"/>
      <c r="M50" s="124">
        <f>IF(SUMIFS('NCDR extract LD MH tables'!$F$2:$F$166,'NCDR extract LD MH tables'!$A$2:$A$166,1,'NCDR extract LD MH tables'!$B$2:$B$166,1,'NCDR extract LD MH tables'!$E$2:$E$166,'COVID19 all deaths LD MH tables'!B50)&lt;5,"*",MROUND(SUMIFS('NCDR extract LD MH tables'!$F$2:$F$166,'NCDR extract LD MH tables'!$A$2:$A$166,1,'NCDR extract LD MH tables'!$B$2:$B$166,1,'NCDR extract LD MH tables'!$E$2:$E$166,'COVID19 all deaths LD MH tables'!B50),5))</f>
        <v>10</v>
      </c>
      <c r="N50" s="118">
        <f t="shared" si="2"/>
        <v>9.0909090909090912E-2</v>
      </c>
      <c r="O50" s="119">
        <f>IF(M50="*",M50,M50/SUM(M$48:M$51))</f>
        <v>0.10526315789473684</v>
      </c>
      <c r="P50" s="107"/>
      <c r="Q50" s="124">
        <f>IF(SUMIFS('NCDR extract LD MH tables'!$F$2:$F$166,'NCDR extract LD MH tables'!$A$2:$A$166,0,'NCDR extract LD MH tables'!$B$2:$B$166,0,'NCDR extract LD MH tables'!$E$2:$E$166,'COVID19 all deaths LD MH tables'!B50)&lt;5,"*",MROUND(SUMIFS('NCDR extract LD MH tables'!$F$2:$F$166,'NCDR extract LD MH tables'!$A$2:$A$166,0,'NCDR extract LD MH tables'!$B$2:$B$166,0,'NCDR extract LD MH tables'!$E$2:$E$166,'COVID19 all deaths LD MH tables'!B50),5))</f>
        <v>1565</v>
      </c>
      <c r="R50" s="118">
        <f t="shared" si="3"/>
        <v>6.9278441788401951E-2</v>
      </c>
      <c r="S50" s="119">
        <f>IF(Q50="*",Q50,Q50/SUM(Q$48:Q$51))</f>
        <v>7.6397363924823047E-2</v>
      </c>
    </row>
    <row r="51" spans="2:19" x14ac:dyDescent="0.3">
      <c r="B51" s="116" t="s">
        <v>96</v>
      </c>
      <c r="C51" s="117"/>
      <c r="D51" s="104"/>
      <c r="E51" s="124">
        <f>IF(SUMIFS('NCDR extract LD MH tables'!$F$2:$F$166,'NCDR extract LD MH tables'!$A$2:$A$166,1,'NCDR extract LD MH tables'!$E$2:$E$166,'COVID19 all deaths LD MH tables'!B51)&lt;5,"*",MROUND(SUMIFS('NCDR extract LD MH tables'!$F$2:$F$166,'NCDR extract LD MH tables'!$A$2:$A$166,1,'NCDR extract LD MH tables'!$E$2:$E$166,'COVID19 all deaths LD MH tables'!B51),5))</f>
        <v>20</v>
      </c>
      <c r="F51" s="118">
        <f t="shared" si="0"/>
        <v>4.4444444444444446E-2</v>
      </c>
      <c r="G51" s="119">
        <f>IF(E51="*",E51,E51/SUM(E$48:E$51))</f>
        <v>0.05</v>
      </c>
      <c r="H51" s="107"/>
      <c r="I51" s="124">
        <f>IF(SUMIFS('NCDR extract LD MH tables'!$F$2:$F$166,'NCDR extract LD MH tables'!$B$2:$B$166,1,'NCDR extract LD MH tables'!$E$2:$E$166,'COVID19 all deaths LD MH tables'!B51)&lt;5,"*",MROUND(SUMIFS('NCDR extract LD MH tables'!$F$2:$F$166,'NCDR extract LD MH tables'!$B$2:$B$166,1,'NCDR extract LD MH tables'!$E$2:$E$166,'COVID19 all deaths LD MH tables'!B51),5))</f>
        <v>35</v>
      </c>
      <c r="J51" s="118">
        <f t="shared" si="1"/>
        <v>3.4313725490196081E-2</v>
      </c>
      <c r="K51" s="119">
        <f>IF(I51="*",I51,I51/SUM(I$48:I$51))</f>
        <v>3.7433155080213901E-2</v>
      </c>
      <c r="L51" s="107"/>
      <c r="M51" s="124">
        <f>IF(SUMIFS('NCDR extract LD MH tables'!$F$2:$F$166,'NCDR extract LD MH tables'!$A$2:$A$166,1,'NCDR extract LD MH tables'!$B$2:$B$166,1,'NCDR extract LD MH tables'!$E$2:$E$166,'COVID19 all deaths LD MH tables'!B51)&lt;5,"*",MROUND(SUMIFS('NCDR extract LD MH tables'!$F$2:$F$166,'NCDR extract LD MH tables'!$A$2:$A$166,1,'NCDR extract LD MH tables'!$B$2:$B$166,1,'NCDR extract LD MH tables'!$E$2:$E$166,'COVID19 all deaths LD MH tables'!B51),5))</f>
        <v>5</v>
      </c>
      <c r="N51" s="118">
        <f t="shared" si="2"/>
        <v>4.5454545454545456E-2</v>
      </c>
      <c r="O51" s="119">
        <f>IF(M51="*",M51,M51/SUM(M$48:M$51))</f>
        <v>5.2631578947368418E-2</v>
      </c>
      <c r="P51" s="107"/>
      <c r="Q51" s="124">
        <f>IF(SUMIFS('NCDR extract LD MH tables'!$F$2:$F$166,'NCDR extract LD MH tables'!$A$2:$A$166,0,'NCDR extract LD MH tables'!$B$2:$B$166,0,'NCDR extract LD MH tables'!$E$2:$E$166,'COVID19 all deaths LD MH tables'!B51)&lt;5,"*",MROUND(SUMIFS('NCDR extract LD MH tables'!$F$2:$F$166,'NCDR extract LD MH tables'!$A$2:$A$166,0,'NCDR extract LD MH tables'!$B$2:$B$166,0,'NCDR extract LD MH tables'!$E$2:$E$166,'COVID19 all deaths LD MH tables'!B51),5))</f>
        <v>770</v>
      </c>
      <c r="R51" s="118">
        <f t="shared" si="3"/>
        <v>3.4085878707392651E-2</v>
      </c>
      <c r="S51" s="119">
        <f>IF(Q51="*",Q51,Q51/SUM(Q$48:Q$51))</f>
        <v>3.7588479375152549E-2</v>
      </c>
    </row>
    <row r="52" spans="2:19" x14ac:dyDescent="0.3">
      <c r="B52" s="116" t="s">
        <v>39</v>
      </c>
      <c r="C52" s="117"/>
      <c r="D52" s="104"/>
      <c r="E52" s="124">
        <f>IF(SUMIFS('NCDR extract LD MH tables'!$F$2:$F$166,'NCDR extract LD MH tables'!$A$2:$A$166,1,'NCDR extract LD MH tables'!$E$2:$E$166,'COVID19 all deaths LD MH tables'!B52)&lt;5,"*",MROUND(SUMIFS('NCDR extract LD MH tables'!$F$2:$F$166,'NCDR extract LD MH tables'!$A$2:$A$166,1,'NCDR extract LD MH tables'!$E$2:$E$166,'COVID19 all deaths LD MH tables'!B52),5))</f>
        <v>40</v>
      </c>
      <c r="F52" s="118">
        <f t="shared" si="0"/>
        <v>8.8888888888888892E-2</v>
      </c>
      <c r="G52" s="119"/>
      <c r="H52" s="107"/>
      <c r="I52" s="124">
        <f>IF(SUMIFS('NCDR extract LD MH tables'!$F$2:$F$166,'NCDR extract LD MH tables'!$B$2:$B$166,1,'NCDR extract LD MH tables'!$E$2:$E$166,'COVID19 all deaths LD MH tables'!B52)&lt;5,"*",MROUND(SUMIFS('NCDR extract LD MH tables'!$F$2:$F$166,'NCDR extract LD MH tables'!$B$2:$B$166,1,'NCDR extract LD MH tables'!$E$2:$E$166,'COVID19 all deaths LD MH tables'!B52),5))</f>
        <v>75</v>
      </c>
      <c r="J52" s="118">
        <f t="shared" si="1"/>
        <v>7.3529411764705885E-2</v>
      </c>
      <c r="K52" s="119"/>
      <c r="L52" s="107"/>
      <c r="M52" s="124">
        <f>IF(SUMIFS('NCDR extract LD MH tables'!$F$2:$F$166,'NCDR extract LD MH tables'!$A$2:$A$166,1,'NCDR extract LD MH tables'!$B$2:$B$166,1,'NCDR extract LD MH tables'!$E$2:$E$166,'COVID19 all deaths LD MH tables'!B52)&lt;5,"*",MROUND(SUMIFS('NCDR extract LD MH tables'!$F$2:$F$166,'NCDR extract LD MH tables'!$A$2:$A$166,1,'NCDR extract LD MH tables'!$B$2:$B$166,1,'NCDR extract LD MH tables'!$E$2:$E$166,'COVID19 all deaths LD MH tables'!B52),5))</f>
        <v>10</v>
      </c>
      <c r="N52" s="118">
        <f t="shared" si="2"/>
        <v>9.0909090909090912E-2</v>
      </c>
      <c r="O52" s="119"/>
      <c r="P52" s="107"/>
      <c r="Q52" s="124">
        <f>IF(SUMIFS('NCDR extract LD MH tables'!$F$2:$F$166,'NCDR extract LD MH tables'!$A$2:$A$166,0,'NCDR extract LD MH tables'!$B$2:$B$166,0,'NCDR extract LD MH tables'!$E$2:$E$166,'COVID19 all deaths LD MH tables'!B52)&lt;5,"*",MROUND(SUMIFS('NCDR extract LD MH tables'!$F$2:$F$166,'NCDR extract LD MH tables'!$A$2:$A$166,0,'NCDR extract LD MH tables'!$B$2:$B$166,0,'NCDR extract LD MH tables'!$E$2:$E$166,'COVID19 all deaths LD MH tables'!B52),5))</f>
        <v>1750</v>
      </c>
      <c r="R52" s="118">
        <f t="shared" si="3"/>
        <v>7.7467906153165123E-2</v>
      </c>
      <c r="S52" s="119"/>
    </row>
    <row r="53" spans="2:19" x14ac:dyDescent="0.3">
      <c r="B53" s="112" t="s">
        <v>97</v>
      </c>
      <c r="C53" s="113"/>
      <c r="D53" s="104"/>
      <c r="E53" s="123">
        <f>IF(SUMIFS('NCDR extract LD MH tables'!$F$2:$F$166,'NCDR extract LD MH tables'!$A$2:$A$166,1,'NCDR extract LD MH tables'!$E$2:$E$166,'COVID19 all deaths LD MH tables'!B53)&lt;5,"*",MROUND(SUMIFS('NCDR extract LD MH tables'!$F$2:$F$166,'NCDR extract LD MH tables'!$A$2:$A$166,1,'NCDR extract LD MH tables'!$E$2:$E$166,'COVID19 all deaths LD MH tables'!B53),5))</f>
        <v>10</v>
      </c>
      <c r="F53" s="114">
        <f t="shared" si="0"/>
        <v>2.2222222222222223E-2</v>
      </c>
      <c r="G53" s="115"/>
      <c r="H53" s="107"/>
      <c r="I53" s="123">
        <f>IF(SUMIFS('NCDR extract LD MH tables'!$F$2:$F$166,'NCDR extract LD MH tables'!$B$2:$B$166,1,'NCDR extract LD MH tables'!$E$2:$E$166,'COVID19 all deaths LD MH tables'!B53)&lt;5,"*",MROUND(SUMIFS('NCDR extract LD MH tables'!$F$2:$F$166,'NCDR extract LD MH tables'!$B$2:$B$166,1,'NCDR extract LD MH tables'!$E$2:$E$166,'COVID19 all deaths LD MH tables'!B53),5))</f>
        <v>10</v>
      </c>
      <c r="J53" s="114">
        <f t="shared" si="1"/>
        <v>9.8039215686274508E-3</v>
      </c>
      <c r="K53" s="115"/>
      <c r="L53" s="107"/>
      <c r="M53" s="123" t="str">
        <f>IF(SUMIFS('NCDR extract LD MH tables'!$F$2:$F$166,'NCDR extract LD MH tables'!$A$2:$A$166,1,'NCDR extract LD MH tables'!$B$2:$B$166,1,'NCDR extract LD MH tables'!$E$2:$E$166,'COVID19 all deaths LD MH tables'!B53)&lt;5,"*",MROUND(SUMIFS('NCDR extract LD MH tables'!$F$2:$F$166,'NCDR extract LD MH tables'!$A$2:$A$166,1,'NCDR extract LD MH tables'!$B$2:$B$166,1,'NCDR extract LD MH tables'!$E$2:$E$166,'COVID19 all deaths LD MH tables'!B53),5))</f>
        <v>*</v>
      </c>
      <c r="N53" s="114" t="str">
        <f t="shared" si="2"/>
        <v>*</v>
      </c>
      <c r="O53" s="115"/>
      <c r="P53" s="107"/>
      <c r="Q53" s="123">
        <f>IF(SUMIFS('NCDR extract LD MH tables'!$F$2:$F$166,'NCDR extract LD MH tables'!$A$2:$A$166,0,'NCDR extract LD MH tables'!$B$2:$B$166,0,'NCDR extract LD MH tables'!$E$2:$E$166,'COVID19 all deaths LD MH tables'!B53)&lt;5,"*",MROUND(SUMIFS('NCDR extract LD MH tables'!$F$2:$F$166,'NCDR extract LD MH tables'!$A$2:$A$166,0,'NCDR extract LD MH tables'!$B$2:$B$166,0,'NCDR extract LD MH tables'!$E$2:$E$166,'COVID19 all deaths LD MH tables'!B53),5))</f>
        <v>355</v>
      </c>
      <c r="R53" s="114">
        <f t="shared" si="3"/>
        <v>1.5714918105356353E-2</v>
      </c>
      <c r="S53" s="115"/>
    </row>
    <row r="54" spans="2:19" x14ac:dyDescent="0.3">
      <c r="D54" s="82"/>
    </row>
    <row r="55" spans="2:19" x14ac:dyDescent="0.3">
      <c r="D55" s="82"/>
    </row>
    <row r="56" spans="2:19" x14ac:dyDescent="0.3">
      <c r="B56" s="81" t="s">
        <v>78</v>
      </c>
      <c r="D56" s="82"/>
    </row>
    <row r="57" spans="2:19" x14ac:dyDescent="0.3">
      <c r="B57" s="80" t="s">
        <v>80</v>
      </c>
      <c r="D57" s="82"/>
    </row>
    <row r="58" spans="2:19" x14ac:dyDescent="0.3">
      <c r="B58" s="137" t="e">
        <f>TEXT(#REF!,"#%")&amp;" of patients have a Learning Disability and/or Autism status of 'Not Known' or 'Null'. "&amp;TEXT(#REF!,"#%")&amp;" of patients have a receiving treatment for a Mental Health condition status of 'Not Known' or 'Null'. "</f>
        <v>#REF!</v>
      </c>
      <c r="D58" s="82"/>
    </row>
    <row r="59" spans="2:19" x14ac:dyDescent="0.3">
      <c r="B59" s="120" t="s">
        <v>98</v>
      </c>
      <c r="D59" s="82"/>
    </row>
    <row r="60" spans="2:19" x14ac:dyDescent="0.3">
      <c r="B60" s="120" t="s">
        <v>99</v>
      </c>
    </row>
    <row r="61" spans="2:19" x14ac:dyDescent="0.3">
      <c r="B61" s="129" t="s">
        <v>118</v>
      </c>
    </row>
  </sheetData>
  <mergeCells count="17">
    <mergeCell ref="E44:G44"/>
    <mergeCell ref="I44:K44"/>
    <mergeCell ref="M44:O44"/>
    <mergeCell ref="Q44:S44"/>
    <mergeCell ref="B46:C46"/>
    <mergeCell ref="C4:N4"/>
    <mergeCell ref="B32:C32"/>
    <mergeCell ref="B13:S13"/>
    <mergeCell ref="E18:G18"/>
    <mergeCell ref="I18:K18"/>
    <mergeCell ref="M18:O18"/>
    <mergeCell ref="Q18:S18"/>
    <mergeCell ref="B20:C20"/>
    <mergeCell ref="E30:G30"/>
    <mergeCell ref="I30:K30"/>
    <mergeCell ref="M30:O30"/>
    <mergeCell ref="Q30:S3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C00000"/>
  </sheetPr>
  <dimension ref="A1:F166"/>
  <sheetViews>
    <sheetView workbookViewId="0"/>
  </sheetViews>
  <sheetFormatPr defaultRowHeight="14.4" x14ac:dyDescent="0.3"/>
  <sheetData>
    <row r="1" spans="1:6" x14ac:dyDescent="0.3">
      <c r="A1" t="s">
        <v>100</v>
      </c>
      <c r="B1" t="s">
        <v>101</v>
      </c>
      <c r="C1" t="s">
        <v>51</v>
      </c>
      <c r="D1" t="s">
        <v>102</v>
      </c>
      <c r="E1" t="s">
        <v>92</v>
      </c>
      <c r="F1" t="s">
        <v>103</v>
      </c>
    </row>
    <row r="2" spans="1:6" x14ac:dyDescent="0.3">
      <c r="A2">
        <v>0</v>
      </c>
      <c r="B2">
        <v>0</v>
      </c>
      <c r="C2" t="s">
        <v>44</v>
      </c>
      <c r="D2" t="s">
        <v>89</v>
      </c>
      <c r="E2" t="s">
        <v>96</v>
      </c>
      <c r="F2">
        <v>96</v>
      </c>
    </row>
    <row r="3" spans="1:6" x14ac:dyDescent="0.3">
      <c r="A3">
        <v>0</v>
      </c>
      <c r="B3">
        <v>0</v>
      </c>
      <c r="C3" t="s">
        <v>44</v>
      </c>
      <c r="D3" t="s">
        <v>90</v>
      </c>
      <c r="E3" t="s">
        <v>95</v>
      </c>
      <c r="F3">
        <v>496</v>
      </c>
    </row>
    <row r="4" spans="1:6" x14ac:dyDescent="0.3">
      <c r="A4">
        <v>0</v>
      </c>
      <c r="B4">
        <v>0</v>
      </c>
      <c r="C4" t="s">
        <v>44</v>
      </c>
      <c r="D4" t="s">
        <v>87</v>
      </c>
      <c r="E4" t="s">
        <v>104</v>
      </c>
      <c r="F4">
        <v>1</v>
      </c>
    </row>
    <row r="5" spans="1:6" x14ac:dyDescent="0.3">
      <c r="A5">
        <v>0</v>
      </c>
      <c r="B5">
        <v>0</v>
      </c>
      <c r="C5" t="s">
        <v>44</v>
      </c>
      <c r="D5" t="s">
        <v>49</v>
      </c>
      <c r="E5" t="s">
        <v>93</v>
      </c>
      <c r="F5">
        <v>5577</v>
      </c>
    </row>
    <row r="6" spans="1:6" x14ac:dyDescent="0.3">
      <c r="A6">
        <v>1</v>
      </c>
      <c r="B6">
        <v>0</v>
      </c>
      <c r="C6" t="s">
        <v>44</v>
      </c>
      <c r="D6" t="s">
        <v>88</v>
      </c>
      <c r="E6" t="s">
        <v>104</v>
      </c>
      <c r="F6">
        <v>1</v>
      </c>
    </row>
    <row r="7" spans="1:6" x14ac:dyDescent="0.3">
      <c r="A7">
        <v>0</v>
      </c>
      <c r="B7">
        <v>1</v>
      </c>
      <c r="C7" t="s">
        <v>44</v>
      </c>
      <c r="D7" t="s">
        <v>89</v>
      </c>
      <c r="E7" t="s">
        <v>96</v>
      </c>
      <c r="F7">
        <v>5</v>
      </c>
    </row>
    <row r="8" spans="1:6" x14ac:dyDescent="0.3">
      <c r="A8">
        <v>1</v>
      </c>
      <c r="B8">
        <v>0</v>
      </c>
      <c r="C8" t="s">
        <v>44</v>
      </c>
      <c r="D8" t="s">
        <v>49</v>
      </c>
      <c r="E8" t="s">
        <v>39</v>
      </c>
      <c r="F8">
        <v>3</v>
      </c>
    </row>
    <row r="9" spans="1:6" x14ac:dyDescent="0.3">
      <c r="A9">
        <v>1</v>
      </c>
      <c r="B9">
        <v>1</v>
      </c>
      <c r="C9" t="s">
        <v>43</v>
      </c>
      <c r="D9" t="s">
        <v>90</v>
      </c>
      <c r="E9" t="s">
        <v>96</v>
      </c>
      <c r="F9">
        <v>1</v>
      </c>
    </row>
    <row r="10" spans="1:6" x14ac:dyDescent="0.3">
      <c r="A10">
        <v>1</v>
      </c>
      <c r="B10">
        <v>1</v>
      </c>
      <c r="C10" t="s">
        <v>44</v>
      </c>
      <c r="D10" t="s">
        <v>88</v>
      </c>
      <c r="E10" t="s">
        <v>95</v>
      </c>
      <c r="F10">
        <v>2</v>
      </c>
    </row>
    <row r="11" spans="1:6" x14ac:dyDescent="0.3">
      <c r="A11">
        <v>0</v>
      </c>
      <c r="B11">
        <v>1</v>
      </c>
      <c r="C11" t="s">
        <v>44</v>
      </c>
      <c r="D11" t="s">
        <v>90</v>
      </c>
      <c r="E11" t="s">
        <v>95</v>
      </c>
      <c r="F11">
        <v>12</v>
      </c>
    </row>
    <row r="12" spans="1:6" x14ac:dyDescent="0.3">
      <c r="A12">
        <v>0</v>
      </c>
      <c r="B12">
        <v>0</v>
      </c>
      <c r="C12" t="s">
        <v>43</v>
      </c>
      <c r="D12" t="s">
        <v>49</v>
      </c>
      <c r="E12" t="s">
        <v>104</v>
      </c>
      <c r="F12">
        <v>37</v>
      </c>
    </row>
    <row r="13" spans="1:6" x14ac:dyDescent="0.3">
      <c r="A13">
        <v>0</v>
      </c>
      <c r="B13">
        <v>1</v>
      </c>
      <c r="C13" t="s">
        <v>43</v>
      </c>
      <c r="D13" t="s">
        <v>90</v>
      </c>
      <c r="E13" t="s">
        <v>104</v>
      </c>
      <c r="F13">
        <v>2</v>
      </c>
    </row>
    <row r="14" spans="1:6" x14ac:dyDescent="0.3">
      <c r="A14">
        <v>0</v>
      </c>
      <c r="B14">
        <v>1</v>
      </c>
      <c r="C14" t="s">
        <v>44</v>
      </c>
      <c r="D14" t="s">
        <v>49</v>
      </c>
      <c r="E14" t="s">
        <v>39</v>
      </c>
      <c r="F14">
        <v>12</v>
      </c>
    </row>
    <row r="15" spans="1:6" x14ac:dyDescent="0.3">
      <c r="A15">
        <v>1</v>
      </c>
      <c r="B15">
        <v>0</v>
      </c>
      <c r="C15" t="s">
        <v>44</v>
      </c>
      <c r="D15" t="s">
        <v>87</v>
      </c>
      <c r="E15" t="s">
        <v>95</v>
      </c>
      <c r="F15">
        <v>1</v>
      </c>
    </row>
    <row r="16" spans="1:6" x14ac:dyDescent="0.3">
      <c r="A16">
        <v>0</v>
      </c>
      <c r="B16">
        <v>1</v>
      </c>
      <c r="C16" t="s">
        <v>43</v>
      </c>
      <c r="D16" t="s">
        <v>49</v>
      </c>
      <c r="E16" t="s">
        <v>104</v>
      </c>
      <c r="F16">
        <v>2</v>
      </c>
    </row>
    <row r="17" spans="1:6" x14ac:dyDescent="0.3">
      <c r="A17">
        <v>0</v>
      </c>
      <c r="B17">
        <v>0</v>
      </c>
      <c r="C17" t="s">
        <v>43</v>
      </c>
      <c r="D17" t="s">
        <v>49</v>
      </c>
      <c r="E17" t="s">
        <v>94</v>
      </c>
      <c r="F17">
        <v>153</v>
      </c>
    </row>
    <row r="18" spans="1:6" x14ac:dyDescent="0.3">
      <c r="A18">
        <v>0</v>
      </c>
      <c r="B18">
        <v>0</v>
      </c>
      <c r="C18" t="s">
        <v>44</v>
      </c>
      <c r="D18" t="s">
        <v>49</v>
      </c>
      <c r="E18" t="s">
        <v>39</v>
      </c>
      <c r="F18">
        <v>467</v>
      </c>
    </row>
    <row r="19" spans="1:6" x14ac:dyDescent="0.3">
      <c r="A19">
        <v>0</v>
      </c>
      <c r="B19">
        <v>0</v>
      </c>
      <c r="C19" t="s">
        <v>44</v>
      </c>
      <c r="D19" t="s">
        <v>88</v>
      </c>
      <c r="E19" t="s">
        <v>95</v>
      </c>
      <c r="F19">
        <v>19</v>
      </c>
    </row>
    <row r="20" spans="1:6" x14ac:dyDescent="0.3">
      <c r="A20">
        <v>1</v>
      </c>
      <c r="B20">
        <v>1</v>
      </c>
      <c r="C20" t="s">
        <v>44</v>
      </c>
      <c r="D20" t="s">
        <v>89</v>
      </c>
      <c r="E20" t="s">
        <v>93</v>
      </c>
      <c r="F20">
        <v>13</v>
      </c>
    </row>
    <row r="21" spans="1:6" x14ac:dyDescent="0.3">
      <c r="A21">
        <v>0</v>
      </c>
      <c r="B21">
        <v>1</v>
      </c>
      <c r="C21" t="s">
        <v>43</v>
      </c>
      <c r="D21" t="s">
        <v>49</v>
      </c>
      <c r="E21" t="s">
        <v>94</v>
      </c>
      <c r="F21">
        <v>8</v>
      </c>
    </row>
    <row r="22" spans="1:6" x14ac:dyDescent="0.3">
      <c r="A22">
        <v>0</v>
      </c>
      <c r="B22">
        <v>0</v>
      </c>
      <c r="C22" t="s">
        <v>44</v>
      </c>
      <c r="D22" t="s">
        <v>88</v>
      </c>
      <c r="E22" t="s">
        <v>104</v>
      </c>
      <c r="F22">
        <v>9</v>
      </c>
    </row>
    <row r="23" spans="1:6" x14ac:dyDescent="0.3">
      <c r="A23">
        <v>1</v>
      </c>
      <c r="B23">
        <v>0</v>
      </c>
      <c r="C23" t="s">
        <v>44</v>
      </c>
      <c r="D23" t="s">
        <v>89</v>
      </c>
      <c r="E23" t="s">
        <v>93</v>
      </c>
      <c r="F23">
        <v>49</v>
      </c>
    </row>
    <row r="24" spans="1:6" x14ac:dyDescent="0.3">
      <c r="A24">
        <v>0</v>
      </c>
      <c r="B24">
        <v>0</v>
      </c>
      <c r="C24" t="s">
        <v>43</v>
      </c>
      <c r="D24" t="s">
        <v>90</v>
      </c>
      <c r="E24" t="s">
        <v>104</v>
      </c>
      <c r="F24">
        <v>53</v>
      </c>
    </row>
    <row r="25" spans="1:6" x14ac:dyDescent="0.3">
      <c r="A25">
        <v>1</v>
      </c>
      <c r="B25">
        <v>0</v>
      </c>
      <c r="C25" t="s">
        <v>43</v>
      </c>
      <c r="D25" t="s">
        <v>88</v>
      </c>
      <c r="E25" t="s">
        <v>95</v>
      </c>
      <c r="F25">
        <v>4</v>
      </c>
    </row>
    <row r="26" spans="1:6" x14ac:dyDescent="0.3">
      <c r="A26">
        <v>0</v>
      </c>
      <c r="B26">
        <v>1</v>
      </c>
      <c r="C26" t="s">
        <v>44</v>
      </c>
      <c r="D26" t="s">
        <v>90</v>
      </c>
      <c r="E26" t="s">
        <v>104</v>
      </c>
      <c r="F26">
        <v>1</v>
      </c>
    </row>
    <row r="27" spans="1:6" x14ac:dyDescent="0.3">
      <c r="A27">
        <v>0</v>
      </c>
      <c r="B27">
        <v>1</v>
      </c>
      <c r="C27" t="s">
        <v>43</v>
      </c>
      <c r="D27" t="s">
        <v>90</v>
      </c>
      <c r="E27" t="s">
        <v>95</v>
      </c>
      <c r="F27">
        <v>8</v>
      </c>
    </row>
    <row r="28" spans="1:6" x14ac:dyDescent="0.3">
      <c r="A28">
        <v>1</v>
      </c>
      <c r="B28">
        <v>0</v>
      </c>
      <c r="C28" t="s">
        <v>43</v>
      </c>
      <c r="D28" t="s">
        <v>90</v>
      </c>
      <c r="E28" t="s">
        <v>96</v>
      </c>
      <c r="F28">
        <v>1</v>
      </c>
    </row>
    <row r="29" spans="1:6" x14ac:dyDescent="0.3">
      <c r="A29">
        <v>1</v>
      </c>
      <c r="B29">
        <v>0</v>
      </c>
      <c r="C29" t="s">
        <v>44</v>
      </c>
      <c r="D29" t="s">
        <v>88</v>
      </c>
      <c r="E29" t="s">
        <v>95</v>
      </c>
      <c r="F29">
        <v>2</v>
      </c>
    </row>
    <row r="30" spans="1:6" x14ac:dyDescent="0.3">
      <c r="A30">
        <v>1</v>
      </c>
      <c r="B30">
        <v>0</v>
      </c>
      <c r="C30" t="s">
        <v>44</v>
      </c>
      <c r="D30" t="s">
        <v>90</v>
      </c>
      <c r="E30" t="s">
        <v>95</v>
      </c>
      <c r="F30">
        <v>4</v>
      </c>
    </row>
    <row r="31" spans="1:6" x14ac:dyDescent="0.3">
      <c r="A31">
        <v>1</v>
      </c>
      <c r="B31">
        <v>0</v>
      </c>
      <c r="C31" t="s">
        <v>43</v>
      </c>
      <c r="D31" t="s">
        <v>89</v>
      </c>
      <c r="E31" t="s">
        <v>95</v>
      </c>
      <c r="F31">
        <v>2</v>
      </c>
    </row>
    <row r="32" spans="1:6" x14ac:dyDescent="0.3">
      <c r="A32">
        <v>0</v>
      </c>
      <c r="B32">
        <v>0</v>
      </c>
      <c r="C32" t="s">
        <v>43</v>
      </c>
      <c r="D32" t="s">
        <v>49</v>
      </c>
      <c r="E32" t="s">
        <v>93</v>
      </c>
      <c r="F32">
        <v>4315</v>
      </c>
    </row>
    <row r="33" spans="1:6" x14ac:dyDescent="0.3">
      <c r="A33">
        <v>0</v>
      </c>
      <c r="B33">
        <v>0</v>
      </c>
      <c r="C33" t="s">
        <v>44</v>
      </c>
      <c r="D33" t="s">
        <v>87</v>
      </c>
      <c r="E33" t="s">
        <v>95</v>
      </c>
      <c r="F33">
        <v>2</v>
      </c>
    </row>
    <row r="34" spans="1:6" x14ac:dyDescent="0.3">
      <c r="A34">
        <v>1</v>
      </c>
      <c r="B34">
        <v>1</v>
      </c>
      <c r="C34" t="s">
        <v>44</v>
      </c>
      <c r="D34" t="s">
        <v>49</v>
      </c>
      <c r="E34" t="s">
        <v>39</v>
      </c>
      <c r="F34">
        <v>2</v>
      </c>
    </row>
    <row r="35" spans="1:6" x14ac:dyDescent="0.3">
      <c r="A35">
        <v>0</v>
      </c>
      <c r="B35">
        <v>0</v>
      </c>
      <c r="C35" t="s">
        <v>44</v>
      </c>
      <c r="D35" t="s">
        <v>88</v>
      </c>
      <c r="E35" t="s">
        <v>93</v>
      </c>
      <c r="F35">
        <v>33</v>
      </c>
    </row>
    <row r="36" spans="1:6" x14ac:dyDescent="0.3">
      <c r="A36">
        <v>0</v>
      </c>
      <c r="B36">
        <v>0</v>
      </c>
      <c r="C36" t="s">
        <v>43</v>
      </c>
      <c r="D36" t="s">
        <v>89</v>
      </c>
      <c r="E36" t="s">
        <v>104</v>
      </c>
      <c r="F36">
        <v>15</v>
      </c>
    </row>
    <row r="37" spans="1:6" x14ac:dyDescent="0.3">
      <c r="A37">
        <v>0</v>
      </c>
      <c r="B37">
        <v>1</v>
      </c>
      <c r="C37" t="s">
        <v>43</v>
      </c>
      <c r="D37" t="s">
        <v>89</v>
      </c>
      <c r="E37" t="s">
        <v>93</v>
      </c>
      <c r="F37">
        <v>29</v>
      </c>
    </row>
    <row r="38" spans="1:6" x14ac:dyDescent="0.3">
      <c r="A38">
        <v>0</v>
      </c>
      <c r="B38">
        <v>0</v>
      </c>
      <c r="C38" t="s">
        <v>43</v>
      </c>
      <c r="D38" t="s">
        <v>89</v>
      </c>
      <c r="E38" t="s">
        <v>94</v>
      </c>
      <c r="F38">
        <v>75</v>
      </c>
    </row>
    <row r="39" spans="1:6" x14ac:dyDescent="0.3">
      <c r="A39">
        <v>0</v>
      </c>
      <c r="B39">
        <v>0</v>
      </c>
      <c r="C39" t="s">
        <v>44</v>
      </c>
      <c r="D39" t="s">
        <v>87</v>
      </c>
      <c r="E39" t="s">
        <v>94</v>
      </c>
      <c r="F39">
        <v>1</v>
      </c>
    </row>
    <row r="40" spans="1:6" x14ac:dyDescent="0.3">
      <c r="A40">
        <v>0</v>
      </c>
      <c r="B40">
        <v>0</v>
      </c>
      <c r="C40" t="s">
        <v>43</v>
      </c>
      <c r="D40" t="s">
        <v>90</v>
      </c>
      <c r="E40" t="s">
        <v>95</v>
      </c>
      <c r="F40">
        <v>271</v>
      </c>
    </row>
    <row r="41" spans="1:6" x14ac:dyDescent="0.3">
      <c r="A41">
        <v>0</v>
      </c>
      <c r="B41">
        <v>1</v>
      </c>
      <c r="C41" t="s">
        <v>44</v>
      </c>
      <c r="D41" t="s">
        <v>89</v>
      </c>
      <c r="E41" t="s">
        <v>95</v>
      </c>
      <c r="F41">
        <v>3</v>
      </c>
    </row>
    <row r="42" spans="1:6" x14ac:dyDescent="0.3">
      <c r="A42">
        <v>0</v>
      </c>
      <c r="B42">
        <v>1</v>
      </c>
      <c r="C42" t="s">
        <v>43</v>
      </c>
      <c r="D42" t="s">
        <v>89</v>
      </c>
      <c r="E42" t="s">
        <v>94</v>
      </c>
      <c r="F42">
        <v>8</v>
      </c>
    </row>
    <row r="43" spans="1:6" x14ac:dyDescent="0.3">
      <c r="A43">
        <v>0</v>
      </c>
      <c r="B43">
        <v>0</v>
      </c>
      <c r="C43" t="s">
        <v>44</v>
      </c>
      <c r="D43" t="s">
        <v>90</v>
      </c>
      <c r="E43" t="s">
        <v>93</v>
      </c>
      <c r="F43">
        <v>4163</v>
      </c>
    </row>
    <row r="44" spans="1:6" x14ac:dyDescent="0.3">
      <c r="A44">
        <v>0</v>
      </c>
      <c r="B44">
        <v>0</v>
      </c>
      <c r="C44" t="s">
        <v>43</v>
      </c>
      <c r="D44" t="s">
        <v>89</v>
      </c>
      <c r="E44" t="s">
        <v>93</v>
      </c>
      <c r="F44">
        <v>320</v>
      </c>
    </row>
    <row r="45" spans="1:6" x14ac:dyDescent="0.3">
      <c r="A45">
        <v>0</v>
      </c>
      <c r="B45">
        <v>1</v>
      </c>
      <c r="C45" t="s">
        <v>44</v>
      </c>
      <c r="D45" t="s">
        <v>90</v>
      </c>
      <c r="E45" t="s">
        <v>94</v>
      </c>
      <c r="F45">
        <v>13</v>
      </c>
    </row>
    <row r="46" spans="1:6" x14ac:dyDescent="0.3">
      <c r="A46">
        <v>0</v>
      </c>
      <c r="B46">
        <v>0</v>
      </c>
      <c r="C46" t="s">
        <v>44</v>
      </c>
      <c r="D46" t="s">
        <v>88</v>
      </c>
      <c r="E46" t="s">
        <v>39</v>
      </c>
      <c r="F46">
        <v>5</v>
      </c>
    </row>
    <row r="47" spans="1:6" x14ac:dyDescent="0.3">
      <c r="A47">
        <v>0</v>
      </c>
      <c r="B47">
        <v>0</v>
      </c>
      <c r="C47" t="s">
        <v>44</v>
      </c>
      <c r="D47" t="s">
        <v>88</v>
      </c>
      <c r="E47" t="s">
        <v>94</v>
      </c>
      <c r="F47">
        <v>8</v>
      </c>
    </row>
    <row r="48" spans="1:6" x14ac:dyDescent="0.3">
      <c r="A48">
        <v>0</v>
      </c>
      <c r="B48">
        <v>0</v>
      </c>
      <c r="C48" t="s">
        <v>43</v>
      </c>
      <c r="D48" t="s">
        <v>88</v>
      </c>
      <c r="E48" t="s">
        <v>95</v>
      </c>
      <c r="F48">
        <v>11</v>
      </c>
    </row>
    <row r="49" spans="1:6" x14ac:dyDescent="0.3">
      <c r="A49">
        <v>0</v>
      </c>
      <c r="B49">
        <v>0</v>
      </c>
      <c r="C49" t="s">
        <v>43</v>
      </c>
      <c r="D49" t="s">
        <v>88</v>
      </c>
      <c r="E49" t="s">
        <v>104</v>
      </c>
      <c r="F49">
        <v>5</v>
      </c>
    </row>
    <row r="50" spans="1:6" x14ac:dyDescent="0.3">
      <c r="A50">
        <v>0</v>
      </c>
      <c r="B50">
        <v>1</v>
      </c>
      <c r="C50" t="s">
        <v>43</v>
      </c>
      <c r="D50" t="s">
        <v>89</v>
      </c>
      <c r="E50" t="s">
        <v>39</v>
      </c>
      <c r="F50">
        <v>4</v>
      </c>
    </row>
    <row r="51" spans="1:6" x14ac:dyDescent="0.3">
      <c r="A51">
        <v>0</v>
      </c>
      <c r="B51">
        <v>1</v>
      </c>
      <c r="C51" t="s">
        <v>44</v>
      </c>
      <c r="D51" t="s">
        <v>90</v>
      </c>
      <c r="E51" t="s">
        <v>39</v>
      </c>
      <c r="F51">
        <v>21</v>
      </c>
    </row>
    <row r="52" spans="1:6" x14ac:dyDescent="0.3">
      <c r="A52">
        <v>0</v>
      </c>
      <c r="B52">
        <v>0</v>
      </c>
      <c r="C52" t="s">
        <v>43</v>
      </c>
      <c r="D52" t="s">
        <v>49</v>
      </c>
      <c r="E52" t="s">
        <v>39</v>
      </c>
      <c r="F52">
        <v>319</v>
      </c>
    </row>
    <row r="53" spans="1:6" x14ac:dyDescent="0.3">
      <c r="A53">
        <v>1</v>
      </c>
      <c r="B53">
        <v>0</v>
      </c>
      <c r="C53" t="s">
        <v>44</v>
      </c>
      <c r="D53" t="s">
        <v>89</v>
      </c>
      <c r="E53" t="s">
        <v>39</v>
      </c>
      <c r="F53">
        <v>4</v>
      </c>
    </row>
    <row r="54" spans="1:6" x14ac:dyDescent="0.3">
      <c r="A54">
        <v>1</v>
      </c>
      <c r="B54">
        <v>0</v>
      </c>
      <c r="C54" t="s">
        <v>43</v>
      </c>
      <c r="D54" t="s">
        <v>49</v>
      </c>
      <c r="E54" t="s">
        <v>104</v>
      </c>
      <c r="F54">
        <v>2</v>
      </c>
    </row>
    <row r="55" spans="1:6" x14ac:dyDescent="0.3">
      <c r="A55">
        <v>0</v>
      </c>
      <c r="B55">
        <v>0</v>
      </c>
      <c r="C55" t="s">
        <v>44</v>
      </c>
      <c r="D55" t="s">
        <v>90</v>
      </c>
      <c r="E55" t="s">
        <v>104</v>
      </c>
      <c r="F55">
        <v>110</v>
      </c>
    </row>
    <row r="56" spans="1:6" x14ac:dyDescent="0.3">
      <c r="A56">
        <v>1</v>
      </c>
      <c r="B56">
        <v>1</v>
      </c>
      <c r="C56" t="s">
        <v>43</v>
      </c>
      <c r="D56" t="s">
        <v>89</v>
      </c>
      <c r="E56" t="s">
        <v>94</v>
      </c>
      <c r="F56">
        <v>2</v>
      </c>
    </row>
    <row r="57" spans="1:6" x14ac:dyDescent="0.3">
      <c r="A57">
        <v>1</v>
      </c>
      <c r="B57">
        <v>1</v>
      </c>
      <c r="C57" t="s">
        <v>43</v>
      </c>
      <c r="D57" t="s">
        <v>90</v>
      </c>
      <c r="E57" t="s">
        <v>95</v>
      </c>
      <c r="F57">
        <v>1</v>
      </c>
    </row>
    <row r="58" spans="1:6" x14ac:dyDescent="0.3">
      <c r="A58">
        <v>0</v>
      </c>
      <c r="B58">
        <v>0</v>
      </c>
      <c r="C58" t="s">
        <v>43</v>
      </c>
      <c r="D58" t="s">
        <v>88</v>
      </c>
      <c r="E58" t="s">
        <v>94</v>
      </c>
      <c r="F58">
        <v>6</v>
      </c>
    </row>
    <row r="59" spans="1:6" x14ac:dyDescent="0.3">
      <c r="A59">
        <v>1</v>
      </c>
      <c r="B59">
        <v>0</v>
      </c>
      <c r="C59" t="s">
        <v>44</v>
      </c>
      <c r="D59" t="s">
        <v>49</v>
      </c>
      <c r="E59" t="s">
        <v>96</v>
      </c>
      <c r="F59">
        <v>1</v>
      </c>
    </row>
    <row r="60" spans="1:6" x14ac:dyDescent="0.3">
      <c r="A60">
        <v>0</v>
      </c>
      <c r="B60">
        <v>0</v>
      </c>
      <c r="C60" t="s">
        <v>44</v>
      </c>
      <c r="D60" t="s">
        <v>90</v>
      </c>
      <c r="E60" t="s">
        <v>94</v>
      </c>
      <c r="F60">
        <v>274</v>
      </c>
    </row>
    <row r="61" spans="1:6" x14ac:dyDescent="0.3">
      <c r="A61">
        <v>0</v>
      </c>
      <c r="B61">
        <v>1</v>
      </c>
      <c r="C61" t="s">
        <v>44</v>
      </c>
      <c r="D61" t="s">
        <v>90</v>
      </c>
      <c r="E61" t="s">
        <v>93</v>
      </c>
      <c r="F61">
        <v>186</v>
      </c>
    </row>
    <row r="62" spans="1:6" x14ac:dyDescent="0.3">
      <c r="A62">
        <v>0</v>
      </c>
      <c r="B62">
        <v>1</v>
      </c>
      <c r="C62" t="s">
        <v>43</v>
      </c>
      <c r="D62" t="s">
        <v>49</v>
      </c>
      <c r="E62" t="s">
        <v>39</v>
      </c>
      <c r="F62">
        <v>11</v>
      </c>
    </row>
    <row r="63" spans="1:6" x14ac:dyDescent="0.3">
      <c r="A63">
        <v>1</v>
      </c>
      <c r="B63">
        <v>1</v>
      </c>
      <c r="C63" t="s">
        <v>43</v>
      </c>
      <c r="D63" t="s">
        <v>49</v>
      </c>
      <c r="E63" t="s">
        <v>95</v>
      </c>
      <c r="F63">
        <v>1</v>
      </c>
    </row>
    <row r="64" spans="1:6" x14ac:dyDescent="0.3">
      <c r="A64">
        <v>1</v>
      </c>
      <c r="B64">
        <v>1</v>
      </c>
      <c r="C64" t="s">
        <v>43</v>
      </c>
      <c r="D64" t="s">
        <v>49</v>
      </c>
      <c r="E64" t="s">
        <v>93</v>
      </c>
      <c r="F64">
        <v>14</v>
      </c>
    </row>
    <row r="65" spans="1:6" x14ac:dyDescent="0.3">
      <c r="A65">
        <v>0</v>
      </c>
      <c r="B65">
        <v>0</v>
      </c>
      <c r="C65" t="s">
        <v>44</v>
      </c>
      <c r="D65" t="s">
        <v>49</v>
      </c>
      <c r="E65" t="s">
        <v>96</v>
      </c>
      <c r="F65">
        <v>182</v>
      </c>
    </row>
    <row r="66" spans="1:6" x14ac:dyDescent="0.3">
      <c r="A66">
        <v>1</v>
      </c>
      <c r="B66">
        <v>1</v>
      </c>
      <c r="C66" t="s">
        <v>44</v>
      </c>
      <c r="D66" t="s">
        <v>89</v>
      </c>
      <c r="E66" t="s">
        <v>39</v>
      </c>
      <c r="F66">
        <v>2</v>
      </c>
    </row>
    <row r="67" spans="1:6" x14ac:dyDescent="0.3">
      <c r="A67">
        <v>1</v>
      </c>
      <c r="B67">
        <v>0</v>
      </c>
      <c r="C67" t="s">
        <v>44</v>
      </c>
      <c r="D67" t="s">
        <v>89</v>
      </c>
      <c r="E67" t="s">
        <v>94</v>
      </c>
      <c r="F67">
        <v>5</v>
      </c>
    </row>
    <row r="68" spans="1:6" x14ac:dyDescent="0.3">
      <c r="A68">
        <v>1</v>
      </c>
      <c r="B68">
        <v>0</v>
      </c>
      <c r="C68" t="s">
        <v>44</v>
      </c>
      <c r="D68" t="s">
        <v>89</v>
      </c>
      <c r="E68" t="s">
        <v>96</v>
      </c>
      <c r="F68">
        <v>1</v>
      </c>
    </row>
    <row r="69" spans="1:6" x14ac:dyDescent="0.3">
      <c r="A69">
        <v>0</v>
      </c>
      <c r="B69">
        <v>0</v>
      </c>
      <c r="C69" t="s">
        <v>43</v>
      </c>
      <c r="D69" t="s">
        <v>89</v>
      </c>
      <c r="E69" t="s">
        <v>95</v>
      </c>
      <c r="F69">
        <v>58</v>
      </c>
    </row>
    <row r="70" spans="1:6" x14ac:dyDescent="0.3">
      <c r="A70">
        <v>0</v>
      </c>
      <c r="B70">
        <v>1</v>
      </c>
      <c r="C70" t="s">
        <v>44</v>
      </c>
      <c r="D70" t="s">
        <v>49</v>
      </c>
      <c r="E70" t="s">
        <v>96</v>
      </c>
      <c r="F70">
        <v>5</v>
      </c>
    </row>
    <row r="71" spans="1:6" x14ac:dyDescent="0.3">
      <c r="A71">
        <v>1</v>
      </c>
      <c r="B71">
        <v>1</v>
      </c>
      <c r="C71" t="s">
        <v>44</v>
      </c>
      <c r="D71" t="s">
        <v>90</v>
      </c>
      <c r="E71" t="s">
        <v>95</v>
      </c>
      <c r="F71">
        <v>2</v>
      </c>
    </row>
    <row r="72" spans="1:6" x14ac:dyDescent="0.3">
      <c r="A72">
        <v>1</v>
      </c>
      <c r="B72">
        <v>1</v>
      </c>
      <c r="C72" t="s">
        <v>44</v>
      </c>
      <c r="D72" t="s">
        <v>90</v>
      </c>
      <c r="E72" t="s">
        <v>104</v>
      </c>
      <c r="F72">
        <v>1</v>
      </c>
    </row>
    <row r="73" spans="1:6" x14ac:dyDescent="0.3">
      <c r="A73">
        <v>0</v>
      </c>
      <c r="B73">
        <v>1</v>
      </c>
      <c r="C73" t="s">
        <v>43</v>
      </c>
      <c r="D73" t="s">
        <v>49</v>
      </c>
      <c r="E73" t="s">
        <v>93</v>
      </c>
      <c r="F73">
        <v>164</v>
      </c>
    </row>
    <row r="74" spans="1:6" x14ac:dyDescent="0.3">
      <c r="A74">
        <v>0</v>
      </c>
      <c r="B74">
        <v>1</v>
      </c>
      <c r="C74" t="s">
        <v>43</v>
      </c>
      <c r="D74" t="s">
        <v>90</v>
      </c>
      <c r="E74" t="s">
        <v>94</v>
      </c>
      <c r="F74">
        <v>9</v>
      </c>
    </row>
    <row r="75" spans="1:6" x14ac:dyDescent="0.3">
      <c r="A75">
        <v>0</v>
      </c>
      <c r="B75">
        <v>1</v>
      </c>
      <c r="C75" t="s">
        <v>44</v>
      </c>
      <c r="D75" t="s">
        <v>88</v>
      </c>
      <c r="E75" t="s">
        <v>93</v>
      </c>
      <c r="F75">
        <v>1</v>
      </c>
    </row>
    <row r="76" spans="1:6" x14ac:dyDescent="0.3">
      <c r="A76">
        <v>1</v>
      </c>
      <c r="B76">
        <v>0</v>
      </c>
      <c r="C76" t="s">
        <v>43</v>
      </c>
      <c r="D76" t="s">
        <v>90</v>
      </c>
      <c r="E76" t="s">
        <v>39</v>
      </c>
      <c r="F76">
        <v>5</v>
      </c>
    </row>
    <row r="77" spans="1:6" x14ac:dyDescent="0.3">
      <c r="A77">
        <v>1</v>
      </c>
      <c r="B77">
        <v>1</v>
      </c>
      <c r="C77" t="s">
        <v>44</v>
      </c>
      <c r="D77" t="s">
        <v>89</v>
      </c>
      <c r="E77" t="s">
        <v>95</v>
      </c>
      <c r="F77">
        <v>2</v>
      </c>
    </row>
    <row r="78" spans="1:6" x14ac:dyDescent="0.3">
      <c r="A78">
        <v>1</v>
      </c>
      <c r="B78">
        <v>1</v>
      </c>
      <c r="C78" t="s">
        <v>43</v>
      </c>
      <c r="D78" t="s">
        <v>49</v>
      </c>
      <c r="E78" t="s">
        <v>96</v>
      </c>
      <c r="F78">
        <v>1</v>
      </c>
    </row>
    <row r="79" spans="1:6" x14ac:dyDescent="0.3">
      <c r="A79">
        <v>0</v>
      </c>
      <c r="B79">
        <v>0</v>
      </c>
      <c r="C79" t="s">
        <v>43</v>
      </c>
      <c r="D79" t="s">
        <v>90</v>
      </c>
      <c r="E79" t="s">
        <v>94</v>
      </c>
      <c r="F79">
        <v>161</v>
      </c>
    </row>
    <row r="80" spans="1:6" x14ac:dyDescent="0.3">
      <c r="A80">
        <v>1</v>
      </c>
      <c r="B80">
        <v>0</v>
      </c>
      <c r="C80" t="s">
        <v>43</v>
      </c>
      <c r="D80" t="s">
        <v>49</v>
      </c>
      <c r="E80" t="s">
        <v>96</v>
      </c>
      <c r="F80">
        <v>1</v>
      </c>
    </row>
    <row r="81" spans="1:6" x14ac:dyDescent="0.3">
      <c r="A81">
        <v>1</v>
      </c>
      <c r="B81">
        <v>1</v>
      </c>
      <c r="C81" t="s">
        <v>44</v>
      </c>
      <c r="D81" t="s">
        <v>49</v>
      </c>
      <c r="E81" t="s">
        <v>104</v>
      </c>
      <c r="F81">
        <v>1</v>
      </c>
    </row>
    <row r="82" spans="1:6" x14ac:dyDescent="0.3">
      <c r="A82">
        <v>1</v>
      </c>
      <c r="B82">
        <v>1</v>
      </c>
      <c r="C82" t="s">
        <v>44</v>
      </c>
      <c r="D82" t="s">
        <v>90</v>
      </c>
      <c r="E82" t="s">
        <v>39</v>
      </c>
      <c r="F82">
        <v>1</v>
      </c>
    </row>
    <row r="83" spans="1:6" x14ac:dyDescent="0.3">
      <c r="A83">
        <v>1</v>
      </c>
      <c r="B83">
        <v>0</v>
      </c>
      <c r="C83" t="s">
        <v>43</v>
      </c>
      <c r="D83" t="s">
        <v>49</v>
      </c>
      <c r="E83" t="s">
        <v>93</v>
      </c>
      <c r="F83">
        <v>17</v>
      </c>
    </row>
    <row r="84" spans="1:6" x14ac:dyDescent="0.3">
      <c r="A84">
        <v>1</v>
      </c>
      <c r="B84">
        <v>0</v>
      </c>
      <c r="C84" t="s">
        <v>43</v>
      </c>
      <c r="D84" t="s">
        <v>90</v>
      </c>
      <c r="E84" t="s">
        <v>95</v>
      </c>
      <c r="F84">
        <v>1</v>
      </c>
    </row>
    <row r="85" spans="1:6" x14ac:dyDescent="0.3">
      <c r="A85">
        <v>0</v>
      </c>
      <c r="B85">
        <v>1</v>
      </c>
      <c r="C85" t="s">
        <v>44</v>
      </c>
      <c r="D85" t="s">
        <v>89</v>
      </c>
      <c r="E85" t="s">
        <v>94</v>
      </c>
      <c r="F85">
        <v>4</v>
      </c>
    </row>
    <row r="86" spans="1:6" x14ac:dyDescent="0.3">
      <c r="A86">
        <v>1</v>
      </c>
      <c r="B86">
        <v>0</v>
      </c>
      <c r="C86" t="s">
        <v>44</v>
      </c>
      <c r="D86" t="s">
        <v>88</v>
      </c>
      <c r="E86" t="s">
        <v>93</v>
      </c>
      <c r="F86">
        <v>5</v>
      </c>
    </row>
    <row r="87" spans="1:6" x14ac:dyDescent="0.3">
      <c r="A87">
        <v>0</v>
      </c>
      <c r="B87">
        <v>0</v>
      </c>
      <c r="C87" t="s">
        <v>43</v>
      </c>
      <c r="D87" t="s">
        <v>90</v>
      </c>
      <c r="E87" t="s">
        <v>93</v>
      </c>
      <c r="F87">
        <v>2062</v>
      </c>
    </row>
    <row r="88" spans="1:6" x14ac:dyDescent="0.3">
      <c r="A88">
        <v>0</v>
      </c>
      <c r="B88">
        <v>0</v>
      </c>
      <c r="C88" t="s">
        <v>43</v>
      </c>
      <c r="D88" t="s">
        <v>89</v>
      </c>
      <c r="E88" t="s">
        <v>39</v>
      </c>
      <c r="F88">
        <v>43</v>
      </c>
    </row>
    <row r="89" spans="1:6" x14ac:dyDescent="0.3">
      <c r="A89">
        <v>0</v>
      </c>
      <c r="B89">
        <v>0</v>
      </c>
      <c r="C89" t="s">
        <v>44</v>
      </c>
      <c r="D89" t="s">
        <v>90</v>
      </c>
      <c r="E89" t="s">
        <v>39</v>
      </c>
      <c r="F89">
        <v>528</v>
      </c>
    </row>
    <row r="90" spans="1:6" x14ac:dyDescent="0.3">
      <c r="A90">
        <v>1</v>
      </c>
      <c r="B90">
        <v>1</v>
      </c>
      <c r="C90" t="s">
        <v>44</v>
      </c>
      <c r="D90" t="s">
        <v>90</v>
      </c>
      <c r="E90" t="s">
        <v>96</v>
      </c>
      <c r="F90">
        <v>2</v>
      </c>
    </row>
    <row r="91" spans="1:6" x14ac:dyDescent="0.3">
      <c r="A91">
        <v>1</v>
      </c>
      <c r="B91">
        <v>0</v>
      </c>
      <c r="C91" t="s">
        <v>44</v>
      </c>
      <c r="D91" t="s">
        <v>90</v>
      </c>
      <c r="E91" t="s">
        <v>93</v>
      </c>
      <c r="F91">
        <v>87</v>
      </c>
    </row>
    <row r="92" spans="1:6" x14ac:dyDescent="0.3">
      <c r="A92">
        <v>1</v>
      </c>
      <c r="B92">
        <v>0</v>
      </c>
      <c r="C92" t="s">
        <v>44</v>
      </c>
      <c r="D92" t="s">
        <v>88</v>
      </c>
      <c r="E92" t="s">
        <v>39</v>
      </c>
      <c r="F92">
        <v>3</v>
      </c>
    </row>
    <row r="93" spans="1:6" x14ac:dyDescent="0.3">
      <c r="A93">
        <v>1</v>
      </c>
      <c r="B93">
        <v>0</v>
      </c>
      <c r="C93" t="s">
        <v>43</v>
      </c>
      <c r="D93" t="s">
        <v>90</v>
      </c>
      <c r="E93" t="s">
        <v>93</v>
      </c>
      <c r="F93">
        <v>42</v>
      </c>
    </row>
    <row r="94" spans="1:6" x14ac:dyDescent="0.3">
      <c r="A94">
        <v>1</v>
      </c>
      <c r="B94">
        <v>0</v>
      </c>
      <c r="C94" t="s">
        <v>43</v>
      </c>
      <c r="D94" t="s">
        <v>88</v>
      </c>
      <c r="E94" t="s">
        <v>94</v>
      </c>
      <c r="F94">
        <v>2</v>
      </c>
    </row>
    <row r="95" spans="1:6" x14ac:dyDescent="0.3">
      <c r="A95">
        <v>1</v>
      </c>
      <c r="B95">
        <v>0</v>
      </c>
      <c r="C95" t="s">
        <v>43</v>
      </c>
      <c r="D95" t="s">
        <v>89</v>
      </c>
      <c r="E95" t="s">
        <v>93</v>
      </c>
      <c r="F95">
        <v>26</v>
      </c>
    </row>
    <row r="96" spans="1:6" x14ac:dyDescent="0.3">
      <c r="A96">
        <v>0</v>
      </c>
      <c r="B96">
        <v>1</v>
      </c>
      <c r="C96" t="s">
        <v>43</v>
      </c>
      <c r="D96" t="s">
        <v>90</v>
      </c>
      <c r="E96" t="s">
        <v>93</v>
      </c>
      <c r="F96">
        <v>118</v>
      </c>
    </row>
    <row r="97" spans="1:6" x14ac:dyDescent="0.3">
      <c r="A97">
        <v>1</v>
      </c>
      <c r="B97">
        <v>1</v>
      </c>
      <c r="C97" t="s">
        <v>43</v>
      </c>
      <c r="D97" t="s">
        <v>89</v>
      </c>
      <c r="E97" t="s">
        <v>93</v>
      </c>
      <c r="F97">
        <v>3</v>
      </c>
    </row>
    <row r="98" spans="1:6" x14ac:dyDescent="0.3">
      <c r="A98">
        <v>1</v>
      </c>
      <c r="B98">
        <v>1</v>
      </c>
      <c r="C98" t="s">
        <v>43</v>
      </c>
      <c r="D98" t="s">
        <v>49</v>
      </c>
      <c r="E98" t="s">
        <v>39</v>
      </c>
      <c r="F98">
        <v>1</v>
      </c>
    </row>
    <row r="99" spans="1:6" x14ac:dyDescent="0.3">
      <c r="A99">
        <v>1</v>
      </c>
      <c r="B99">
        <v>0</v>
      </c>
      <c r="C99" t="s">
        <v>44</v>
      </c>
      <c r="D99" t="s">
        <v>90</v>
      </c>
      <c r="E99" t="s">
        <v>96</v>
      </c>
      <c r="F99">
        <v>4</v>
      </c>
    </row>
    <row r="100" spans="1:6" x14ac:dyDescent="0.3">
      <c r="A100">
        <v>1</v>
      </c>
      <c r="B100">
        <v>0</v>
      </c>
      <c r="C100" t="s">
        <v>44</v>
      </c>
      <c r="D100" t="s">
        <v>49</v>
      </c>
      <c r="E100" t="s">
        <v>95</v>
      </c>
      <c r="F100">
        <v>1</v>
      </c>
    </row>
    <row r="101" spans="1:6" x14ac:dyDescent="0.3">
      <c r="A101">
        <v>1</v>
      </c>
      <c r="B101">
        <v>0</v>
      </c>
      <c r="C101" t="s">
        <v>43</v>
      </c>
      <c r="D101" t="s">
        <v>49</v>
      </c>
      <c r="E101" t="s">
        <v>39</v>
      </c>
      <c r="F101">
        <v>1</v>
      </c>
    </row>
    <row r="102" spans="1:6" x14ac:dyDescent="0.3">
      <c r="A102">
        <v>1</v>
      </c>
      <c r="B102">
        <v>0</v>
      </c>
      <c r="C102" t="s">
        <v>43</v>
      </c>
      <c r="D102" t="s">
        <v>87</v>
      </c>
      <c r="E102" t="s">
        <v>39</v>
      </c>
      <c r="F102">
        <v>1</v>
      </c>
    </row>
    <row r="103" spans="1:6" x14ac:dyDescent="0.3">
      <c r="A103">
        <v>0</v>
      </c>
      <c r="B103">
        <v>1</v>
      </c>
      <c r="C103" t="s">
        <v>43</v>
      </c>
      <c r="D103" t="s">
        <v>90</v>
      </c>
      <c r="E103" t="s">
        <v>39</v>
      </c>
      <c r="F103">
        <v>11</v>
      </c>
    </row>
    <row r="104" spans="1:6" x14ac:dyDescent="0.3">
      <c r="A104">
        <v>1</v>
      </c>
      <c r="B104">
        <v>1</v>
      </c>
      <c r="C104" t="s">
        <v>44</v>
      </c>
      <c r="D104" t="s">
        <v>90</v>
      </c>
      <c r="E104" t="s">
        <v>93</v>
      </c>
      <c r="F104">
        <v>22</v>
      </c>
    </row>
    <row r="105" spans="1:6" x14ac:dyDescent="0.3">
      <c r="A105">
        <v>0</v>
      </c>
      <c r="B105">
        <v>0</v>
      </c>
      <c r="C105" t="s">
        <v>44</v>
      </c>
      <c r="D105" t="s">
        <v>89</v>
      </c>
      <c r="E105" t="s">
        <v>95</v>
      </c>
      <c r="F105">
        <v>162</v>
      </c>
    </row>
    <row r="106" spans="1:6" x14ac:dyDescent="0.3">
      <c r="A106">
        <v>0</v>
      </c>
      <c r="B106">
        <v>0</v>
      </c>
      <c r="C106" t="s">
        <v>43</v>
      </c>
      <c r="D106" t="s">
        <v>87</v>
      </c>
      <c r="E106" t="s">
        <v>94</v>
      </c>
      <c r="F106">
        <v>1</v>
      </c>
    </row>
    <row r="107" spans="1:6" x14ac:dyDescent="0.3">
      <c r="A107">
        <v>1</v>
      </c>
      <c r="B107">
        <v>1</v>
      </c>
      <c r="C107" t="s">
        <v>43</v>
      </c>
      <c r="D107" t="s">
        <v>89</v>
      </c>
      <c r="E107" t="s">
        <v>39</v>
      </c>
      <c r="F107">
        <v>4</v>
      </c>
    </row>
    <row r="108" spans="1:6" x14ac:dyDescent="0.3">
      <c r="A108">
        <v>0</v>
      </c>
      <c r="B108">
        <v>0</v>
      </c>
      <c r="C108" t="s">
        <v>43</v>
      </c>
      <c r="D108" t="s">
        <v>88</v>
      </c>
      <c r="E108" t="s">
        <v>39</v>
      </c>
      <c r="F108">
        <v>8</v>
      </c>
    </row>
    <row r="109" spans="1:6" x14ac:dyDescent="0.3">
      <c r="A109">
        <v>1</v>
      </c>
      <c r="B109">
        <v>1</v>
      </c>
      <c r="C109" t="s">
        <v>43</v>
      </c>
      <c r="D109" t="s">
        <v>90</v>
      </c>
      <c r="E109" t="s">
        <v>93</v>
      </c>
      <c r="F109">
        <v>13</v>
      </c>
    </row>
    <row r="110" spans="1:6" x14ac:dyDescent="0.3">
      <c r="A110">
        <v>0</v>
      </c>
      <c r="B110">
        <v>1</v>
      </c>
      <c r="C110" t="s">
        <v>44</v>
      </c>
      <c r="D110" t="s">
        <v>49</v>
      </c>
      <c r="E110" t="s">
        <v>95</v>
      </c>
      <c r="F110">
        <v>4</v>
      </c>
    </row>
    <row r="111" spans="1:6" x14ac:dyDescent="0.3">
      <c r="A111">
        <v>0</v>
      </c>
      <c r="B111">
        <v>0</v>
      </c>
      <c r="C111" t="s">
        <v>44</v>
      </c>
      <c r="D111" t="s">
        <v>49</v>
      </c>
      <c r="E111" t="s">
        <v>95</v>
      </c>
      <c r="F111">
        <v>351</v>
      </c>
    </row>
    <row r="112" spans="1:6" x14ac:dyDescent="0.3">
      <c r="A112">
        <v>0</v>
      </c>
      <c r="B112">
        <v>1</v>
      </c>
      <c r="C112" t="s">
        <v>43</v>
      </c>
      <c r="D112" t="s">
        <v>89</v>
      </c>
      <c r="E112" t="s">
        <v>95</v>
      </c>
      <c r="F112">
        <v>3</v>
      </c>
    </row>
    <row r="113" spans="1:6" x14ac:dyDescent="0.3">
      <c r="A113">
        <v>1</v>
      </c>
      <c r="B113">
        <v>0</v>
      </c>
      <c r="C113" t="s">
        <v>44</v>
      </c>
      <c r="D113" t="s">
        <v>89</v>
      </c>
      <c r="E113" t="s">
        <v>104</v>
      </c>
      <c r="F113">
        <v>1</v>
      </c>
    </row>
    <row r="114" spans="1:6" x14ac:dyDescent="0.3">
      <c r="A114">
        <v>1</v>
      </c>
      <c r="B114">
        <v>0</v>
      </c>
      <c r="C114" t="s">
        <v>43</v>
      </c>
      <c r="D114" t="s">
        <v>89</v>
      </c>
      <c r="E114" t="s">
        <v>94</v>
      </c>
      <c r="F114">
        <v>1</v>
      </c>
    </row>
    <row r="115" spans="1:6" x14ac:dyDescent="0.3">
      <c r="A115">
        <v>1</v>
      </c>
      <c r="B115">
        <v>0</v>
      </c>
      <c r="C115" t="s">
        <v>44</v>
      </c>
      <c r="D115" t="s">
        <v>89</v>
      </c>
      <c r="E115" t="s">
        <v>95</v>
      </c>
      <c r="F115">
        <v>2</v>
      </c>
    </row>
    <row r="116" spans="1:6" x14ac:dyDescent="0.3">
      <c r="A116">
        <v>0</v>
      </c>
      <c r="B116">
        <v>1</v>
      </c>
      <c r="C116" t="s">
        <v>43</v>
      </c>
      <c r="D116" t="s">
        <v>88</v>
      </c>
      <c r="E116" t="s">
        <v>93</v>
      </c>
      <c r="F116">
        <v>1</v>
      </c>
    </row>
    <row r="117" spans="1:6" x14ac:dyDescent="0.3">
      <c r="A117">
        <v>0</v>
      </c>
      <c r="B117">
        <v>0</v>
      </c>
      <c r="C117" t="s">
        <v>85</v>
      </c>
      <c r="D117" t="s">
        <v>49</v>
      </c>
      <c r="E117" t="s">
        <v>96</v>
      </c>
      <c r="F117">
        <v>1</v>
      </c>
    </row>
    <row r="118" spans="1:6" x14ac:dyDescent="0.3">
      <c r="A118">
        <v>1</v>
      </c>
      <c r="B118">
        <v>0</v>
      </c>
      <c r="C118" t="s">
        <v>44</v>
      </c>
      <c r="D118" t="s">
        <v>90</v>
      </c>
      <c r="E118" t="s">
        <v>104</v>
      </c>
      <c r="F118">
        <v>2</v>
      </c>
    </row>
    <row r="119" spans="1:6" x14ac:dyDescent="0.3">
      <c r="A119">
        <v>1</v>
      </c>
      <c r="B119">
        <v>0</v>
      </c>
      <c r="C119" t="s">
        <v>43</v>
      </c>
      <c r="D119" t="s">
        <v>89</v>
      </c>
      <c r="E119" t="s">
        <v>104</v>
      </c>
      <c r="F119">
        <v>1</v>
      </c>
    </row>
    <row r="120" spans="1:6" x14ac:dyDescent="0.3">
      <c r="A120">
        <v>0</v>
      </c>
      <c r="B120">
        <v>1</v>
      </c>
      <c r="C120" t="s">
        <v>43</v>
      </c>
      <c r="D120" t="s">
        <v>88</v>
      </c>
      <c r="E120" t="s">
        <v>39</v>
      </c>
      <c r="F120">
        <v>1</v>
      </c>
    </row>
    <row r="121" spans="1:6" x14ac:dyDescent="0.3">
      <c r="A121">
        <v>0</v>
      </c>
      <c r="B121">
        <v>0</v>
      </c>
      <c r="C121" t="s">
        <v>44</v>
      </c>
      <c r="D121" t="s">
        <v>87</v>
      </c>
      <c r="E121" t="s">
        <v>39</v>
      </c>
      <c r="F121">
        <v>1</v>
      </c>
    </row>
    <row r="122" spans="1:6" x14ac:dyDescent="0.3">
      <c r="A122">
        <v>0</v>
      </c>
      <c r="B122">
        <v>0</v>
      </c>
      <c r="C122" t="s">
        <v>44</v>
      </c>
      <c r="D122" t="s">
        <v>88</v>
      </c>
      <c r="E122" t="s">
        <v>96</v>
      </c>
      <c r="F122">
        <v>7</v>
      </c>
    </row>
    <row r="123" spans="1:6" x14ac:dyDescent="0.3">
      <c r="A123">
        <v>0</v>
      </c>
      <c r="B123">
        <v>0</v>
      </c>
      <c r="C123" t="s">
        <v>43</v>
      </c>
      <c r="D123" t="s">
        <v>88</v>
      </c>
      <c r="E123" t="s">
        <v>96</v>
      </c>
      <c r="F123">
        <v>4</v>
      </c>
    </row>
    <row r="124" spans="1:6" x14ac:dyDescent="0.3">
      <c r="A124">
        <v>1</v>
      </c>
      <c r="B124">
        <v>0</v>
      </c>
      <c r="C124" t="s">
        <v>44</v>
      </c>
      <c r="D124" t="s">
        <v>87</v>
      </c>
      <c r="E124" t="s">
        <v>93</v>
      </c>
      <c r="F124">
        <v>1</v>
      </c>
    </row>
    <row r="125" spans="1:6" x14ac:dyDescent="0.3">
      <c r="A125">
        <v>0</v>
      </c>
      <c r="B125">
        <v>0</v>
      </c>
      <c r="C125" t="s">
        <v>43</v>
      </c>
      <c r="D125" t="s">
        <v>88</v>
      </c>
      <c r="E125" t="s">
        <v>93</v>
      </c>
      <c r="F125">
        <v>21</v>
      </c>
    </row>
    <row r="126" spans="1:6" x14ac:dyDescent="0.3">
      <c r="A126">
        <v>1</v>
      </c>
      <c r="B126">
        <v>1</v>
      </c>
      <c r="C126" t="s">
        <v>43</v>
      </c>
      <c r="D126" t="s">
        <v>88</v>
      </c>
      <c r="E126" t="s">
        <v>93</v>
      </c>
      <c r="F126">
        <v>2</v>
      </c>
    </row>
    <row r="127" spans="1:6" x14ac:dyDescent="0.3">
      <c r="A127">
        <v>0</v>
      </c>
      <c r="B127">
        <v>0</v>
      </c>
      <c r="C127" t="s">
        <v>44</v>
      </c>
      <c r="D127" t="s">
        <v>90</v>
      </c>
      <c r="E127" t="s">
        <v>96</v>
      </c>
      <c r="F127">
        <v>211</v>
      </c>
    </row>
    <row r="128" spans="1:6" x14ac:dyDescent="0.3">
      <c r="A128">
        <v>1</v>
      </c>
      <c r="B128">
        <v>0</v>
      </c>
      <c r="C128" t="s">
        <v>44</v>
      </c>
      <c r="D128" t="s">
        <v>90</v>
      </c>
      <c r="E128" t="s">
        <v>39</v>
      </c>
      <c r="F128">
        <v>9</v>
      </c>
    </row>
    <row r="129" spans="1:6" x14ac:dyDescent="0.3">
      <c r="A129">
        <v>0</v>
      </c>
      <c r="B129">
        <v>1</v>
      </c>
      <c r="C129" t="s">
        <v>44</v>
      </c>
      <c r="D129" t="s">
        <v>89</v>
      </c>
      <c r="E129" t="s">
        <v>39</v>
      </c>
      <c r="F129">
        <v>7</v>
      </c>
    </row>
    <row r="130" spans="1:6" x14ac:dyDescent="0.3">
      <c r="A130">
        <v>0</v>
      </c>
      <c r="B130">
        <v>1</v>
      </c>
      <c r="C130" t="s">
        <v>44</v>
      </c>
      <c r="D130" t="s">
        <v>49</v>
      </c>
      <c r="E130" t="s">
        <v>93</v>
      </c>
      <c r="F130">
        <v>190</v>
      </c>
    </row>
    <row r="131" spans="1:6" x14ac:dyDescent="0.3">
      <c r="A131">
        <v>1</v>
      </c>
      <c r="B131">
        <v>0</v>
      </c>
      <c r="C131" t="s">
        <v>44</v>
      </c>
      <c r="D131" t="s">
        <v>49</v>
      </c>
      <c r="E131" t="s">
        <v>94</v>
      </c>
      <c r="F131">
        <v>3</v>
      </c>
    </row>
    <row r="132" spans="1:6" x14ac:dyDescent="0.3">
      <c r="A132">
        <v>1</v>
      </c>
      <c r="B132">
        <v>1</v>
      </c>
      <c r="C132" t="s">
        <v>43</v>
      </c>
      <c r="D132" t="s">
        <v>89</v>
      </c>
      <c r="E132" t="s">
        <v>96</v>
      </c>
      <c r="F132">
        <v>1</v>
      </c>
    </row>
    <row r="133" spans="1:6" x14ac:dyDescent="0.3">
      <c r="A133">
        <v>0</v>
      </c>
      <c r="B133">
        <v>1</v>
      </c>
      <c r="C133" t="s">
        <v>44</v>
      </c>
      <c r="D133" t="s">
        <v>90</v>
      </c>
      <c r="E133" t="s">
        <v>96</v>
      </c>
      <c r="F133">
        <v>6</v>
      </c>
    </row>
    <row r="134" spans="1:6" x14ac:dyDescent="0.3">
      <c r="A134">
        <v>0</v>
      </c>
      <c r="B134">
        <v>0</v>
      </c>
      <c r="C134" t="s">
        <v>44</v>
      </c>
      <c r="D134" t="s">
        <v>89</v>
      </c>
      <c r="E134" t="s">
        <v>39</v>
      </c>
      <c r="F134">
        <v>139</v>
      </c>
    </row>
    <row r="135" spans="1:6" x14ac:dyDescent="0.3">
      <c r="A135">
        <v>1</v>
      </c>
      <c r="B135">
        <v>0</v>
      </c>
      <c r="C135" t="s">
        <v>44</v>
      </c>
      <c r="D135" t="s">
        <v>88</v>
      </c>
      <c r="E135" t="s">
        <v>94</v>
      </c>
      <c r="F135">
        <v>1</v>
      </c>
    </row>
    <row r="136" spans="1:6" x14ac:dyDescent="0.3">
      <c r="A136">
        <v>1</v>
      </c>
      <c r="B136">
        <v>0</v>
      </c>
      <c r="C136" t="s">
        <v>44</v>
      </c>
      <c r="D136" t="s">
        <v>88</v>
      </c>
      <c r="E136" t="s">
        <v>96</v>
      </c>
      <c r="F136">
        <v>1</v>
      </c>
    </row>
    <row r="137" spans="1:6" x14ac:dyDescent="0.3">
      <c r="A137">
        <v>1</v>
      </c>
      <c r="B137">
        <v>0</v>
      </c>
      <c r="C137" t="s">
        <v>43</v>
      </c>
      <c r="D137" t="s">
        <v>87</v>
      </c>
      <c r="E137" t="s">
        <v>94</v>
      </c>
      <c r="F137">
        <v>1</v>
      </c>
    </row>
    <row r="138" spans="1:6" x14ac:dyDescent="0.3">
      <c r="A138">
        <v>0</v>
      </c>
      <c r="B138">
        <v>0</v>
      </c>
      <c r="C138" t="s">
        <v>44</v>
      </c>
      <c r="D138" t="s">
        <v>49</v>
      </c>
      <c r="E138" t="s">
        <v>94</v>
      </c>
      <c r="F138">
        <v>304</v>
      </c>
    </row>
    <row r="139" spans="1:6" x14ac:dyDescent="0.3">
      <c r="A139">
        <v>1</v>
      </c>
      <c r="B139">
        <v>0</v>
      </c>
      <c r="C139" t="s">
        <v>43</v>
      </c>
      <c r="D139" t="s">
        <v>88</v>
      </c>
      <c r="E139" t="s">
        <v>39</v>
      </c>
      <c r="F139">
        <v>1</v>
      </c>
    </row>
    <row r="140" spans="1:6" x14ac:dyDescent="0.3">
      <c r="A140">
        <v>0</v>
      </c>
      <c r="B140">
        <v>1</v>
      </c>
      <c r="C140" t="s">
        <v>44</v>
      </c>
      <c r="D140" t="s">
        <v>88</v>
      </c>
      <c r="E140" t="s">
        <v>95</v>
      </c>
      <c r="F140">
        <v>1</v>
      </c>
    </row>
    <row r="141" spans="1:6" x14ac:dyDescent="0.3">
      <c r="A141">
        <v>0</v>
      </c>
      <c r="B141">
        <v>1</v>
      </c>
      <c r="C141" t="s">
        <v>44</v>
      </c>
      <c r="D141" t="s">
        <v>49</v>
      </c>
      <c r="E141" t="s">
        <v>94</v>
      </c>
      <c r="F141">
        <v>7</v>
      </c>
    </row>
    <row r="142" spans="1:6" x14ac:dyDescent="0.3">
      <c r="A142">
        <v>1</v>
      </c>
      <c r="B142">
        <v>0</v>
      </c>
      <c r="C142" t="s">
        <v>43</v>
      </c>
      <c r="D142" t="s">
        <v>89</v>
      </c>
      <c r="E142" t="s">
        <v>96</v>
      </c>
      <c r="F142">
        <v>5</v>
      </c>
    </row>
    <row r="143" spans="1:6" x14ac:dyDescent="0.3">
      <c r="A143">
        <v>0</v>
      </c>
      <c r="B143">
        <v>1</v>
      </c>
      <c r="C143" t="s">
        <v>43</v>
      </c>
      <c r="D143" t="s">
        <v>90</v>
      </c>
      <c r="E143" t="s">
        <v>96</v>
      </c>
      <c r="F143">
        <v>5</v>
      </c>
    </row>
    <row r="144" spans="1:6" x14ac:dyDescent="0.3">
      <c r="A144">
        <v>0</v>
      </c>
      <c r="B144">
        <v>0</v>
      </c>
      <c r="C144" t="s">
        <v>43</v>
      </c>
      <c r="D144" t="s">
        <v>90</v>
      </c>
      <c r="E144" t="s">
        <v>96</v>
      </c>
      <c r="F144">
        <v>115</v>
      </c>
    </row>
    <row r="145" spans="1:6" x14ac:dyDescent="0.3">
      <c r="A145">
        <v>0</v>
      </c>
      <c r="B145">
        <v>0</v>
      </c>
      <c r="C145" t="s">
        <v>44</v>
      </c>
      <c r="D145" t="s">
        <v>87</v>
      </c>
      <c r="E145" t="s">
        <v>96</v>
      </c>
      <c r="F145">
        <v>1</v>
      </c>
    </row>
    <row r="146" spans="1:6" x14ac:dyDescent="0.3">
      <c r="A146">
        <v>0</v>
      </c>
      <c r="B146">
        <v>0</v>
      </c>
      <c r="C146" t="s">
        <v>43</v>
      </c>
      <c r="D146" t="s">
        <v>89</v>
      </c>
      <c r="E146" t="s">
        <v>96</v>
      </c>
      <c r="F146">
        <v>33</v>
      </c>
    </row>
    <row r="147" spans="1:6" x14ac:dyDescent="0.3">
      <c r="A147">
        <v>0</v>
      </c>
      <c r="B147">
        <v>0</v>
      </c>
      <c r="C147" t="s">
        <v>44</v>
      </c>
      <c r="D147" t="s">
        <v>89</v>
      </c>
      <c r="E147" t="s">
        <v>94</v>
      </c>
      <c r="F147">
        <v>147</v>
      </c>
    </row>
    <row r="148" spans="1:6" x14ac:dyDescent="0.3">
      <c r="A148">
        <v>1</v>
      </c>
      <c r="B148">
        <v>0</v>
      </c>
      <c r="C148" t="s">
        <v>44</v>
      </c>
      <c r="D148" t="s">
        <v>49</v>
      </c>
      <c r="E148" t="s">
        <v>93</v>
      </c>
      <c r="F148">
        <v>26</v>
      </c>
    </row>
    <row r="149" spans="1:6" x14ac:dyDescent="0.3">
      <c r="A149">
        <v>1</v>
      </c>
      <c r="B149">
        <v>0</v>
      </c>
      <c r="C149" t="s">
        <v>43</v>
      </c>
      <c r="D149" t="s">
        <v>89</v>
      </c>
      <c r="E149" t="s">
        <v>39</v>
      </c>
      <c r="F149">
        <v>3</v>
      </c>
    </row>
    <row r="150" spans="1:6" x14ac:dyDescent="0.3">
      <c r="A150">
        <v>0</v>
      </c>
      <c r="B150">
        <v>1</v>
      </c>
      <c r="C150" t="s">
        <v>44</v>
      </c>
      <c r="D150" t="s">
        <v>49</v>
      </c>
      <c r="E150" t="s">
        <v>104</v>
      </c>
      <c r="F150">
        <v>1</v>
      </c>
    </row>
    <row r="151" spans="1:6" x14ac:dyDescent="0.3">
      <c r="A151">
        <v>1</v>
      </c>
      <c r="B151">
        <v>0</v>
      </c>
      <c r="C151" t="s">
        <v>43</v>
      </c>
      <c r="D151" t="s">
        <v>87</v>
      </c>
      <c r="E151" t="s">
        <v>93</v>
      </c>
      <c r="F151">
        <v>1</v>
      </c>
    </row>
    <row r="152" spans="1:6" x14ac:dyDescent="0.3">
      <c r="A152">
        <v>0</v>
      </c>
      <c r="B152">
        <v>0</v>
      </c>
      <c r="C152" t="s">
        <v>44</v>
      </c>
      <c r="D152" t="s">
        <v>49</v>
      </c>
      <c r="E152" t="s">
        <v>104</v>
      </c>
      <c r="F152">
        <v>68</v>
      </c>
    </row>
    <row r="153" spans="1:6" x14ac:dyDescent="0.3">
      <c r="A153">
        <v>1</v>
      </c>
      <c r="B153">
        <v>1</v>
      </c>
      <c r="C153" t="s">
        <v>44</v>
      </c>
      <c r="D153" t="s">
        <v>88</v>
      </c>
      <c r="E153" t="s">
        <v>96</v>
      </c>
      <c r="F153">
        <v>1</v>
      </c>
    </row>
    <row r="154" spans="1:6" x14ac:dyDescent="0.3">
      <c r="A154">
        <v>0</v>
      </c>
      <c r="B154">
        <v>0</v>
      </c>
      <c r="C154" t="s">
        <v>43</v>
      </c>
      <c r="D154" t="s">
        <v>49</v>
      </c>
      <c r="E154" t="s">
        <v>95</v>
      </c>
      <c r="F154">
        <v>193</v>
      </c>
    </row>
    <row r="155" spans="1:6" x14ac:dyDescent="0.3">
      <c r="A155">
        <v>1</v>
      </c>
      <c r="B155">
        <v>0</v>
      </c>
      <c r="C155" t="s">
        <v>43</v>
      </c>
      <c r="D155" t="s">
        <v>88</v>
      </c>
      <c r="E155" t="s">
        <v>93</v>
      </c>
      <c r="F155">
        <v>7</v>
      </c>
    </row>
    <row r="156" spans="1:6" x14ac:dyDescent="0.3">
      <c r="A156">
        <v>1</v>
      </c>
      <c r="B156">
        <v>0</v>
      </c>
      <c r="C156" t="s">
        <v>43</v>
      </c>
      <c r="D156" t="s">
        <v>90</v>
      </c>
      <c r="E156" t="s">
        <v>104</v>
      </c>
      <c r="F156">
        <v>1</v>
      </c>
    </row>
    <row r="157" spans="1:6" x14ac:dyDescent="0.3">
      <c r="A157">
        <v>1</v>
      </c>
      <c r="B157">
        <v>1</v>
      </c>
      <c r="C157" t="s">
        <v>44</v>
      </c>
      <c r="D157" t="s">
        <v>49</v>
      </c>
      <c r="E157" t="s">
        <v>93</v>
      </c>
      <c r="F157">
        <v>13</v>
      </c>
    </row>
    <row r="158" spans="1:6" x14ac:dyDescent="0.3">
      <c r="A158">
        <v>0</v>
      </c>
      <c r="B158">
        <v>1</v>
      </c>
      <c r="C158" t="s">
        <v>44</v>
      </c>
      <c r="D158" t="s">
        <v>89</v>
      </c>
      <c r="E158" t="s">
        <v>104</v>
      </c>
      <c r="F158">
        <v>1</v>
      </c>
    </row>
    <row r="159" spans="1:6" x14ac:dyDescent="0.3">
      <c r="A159">
        <v>0</v>
      </c>
      <c r="B159">
        <v>0</v>
      </c>
      <c r="C159" t="s">
        <v>43</v>
      </c>
      <c r="D159" t="s">
        <v>90</v>
      </c>
      <c r="E159" t="s">
        <v>39</v>
      </c>
      <c r="F159">
        <v>238</v>
      </c>
    </row>
    <row r="160" spans="1:6" x14ac:dyDescent="0.3">
      <c r="A160">
        <v>0</v>
      </c>
      <c r="B160">
        <v>1</v>
      </c>
      <c r="C160" t="s">
        <v>43</v>
      </c>
      <c r="D160" t="s">
        <v>89</v>
      </c>
      <c r="E160" t="s">
        <v>96</v>
      </c>
      <c r="F160">
        <v>1</v>
      </c>
    </row>
    <row r="161" spans="1:6" x14ac:dyDescent="0.3">
      <c r="A161">
        <v>0</v>
      </c>
      <c r="B161">
        <v>1</v>
      </c>
      <c r="C161" t="s">
        <v>44</v>
      </c>
      <c r="D161" t="s">
        <v>89</v>
      </c>
      <c r="E161" t="s">
        <v>93</v>
      </c>
      <c r="F161">
        <v>35</v>
      </c>
    </row>
    <row r="162" spans="1:6" x14ac:dyDescent="0.3">
      <c r="A162">
        <v>0</v>
      </c>
      <c r="B162">
        <v>1</v>
      </c>
      <c r="C162" t="s">
        <v>43</v>
      </c>
      <c r="D162" t="s">
        <v>49</v>
      </c>
      <c r="E162" t="s">
        <v>96</v>
      </c>
      <c r="F162">
        <v>6</v>
      </c>
    </row>
    <row r="163" spans="1:6" x14ac:dyDescent="0.3">
      <c r="A163">
        <v>0</v>
      </c>
      <c r="B163">
        <v>0</v>
      </c>
      <c r="C163" t="s">
        <v>43</v>
      </c>
      <c r="D163" t="s">
        <v>49</v>
      </c>
      <c r="E163" t="s">
        <v>96</v>
      </c>
      <c r="F163">
        <v>120</v>
      </c>
    </row>
    <row r="164" spans="1:6" x14ac:dyDescent="0.3">
      <c r="A164">
        <v>0</v>
      </c>
      <c r="B164">
        <v>1</v>
      </c>
      <c r="C164" t="s">
        <v>43</v>
      </c>
      <c r="D164" t="s">
        <v>49</v>
      </c>
      <c r="E164" t="s">
        <v>95</v>
      </c>
      <c r="F164">
        <v>6</v>
      </c>
    </row>
    <row r="165" spans="1:6" x14ac:dyDescent="0.3">
      <c r="A165">
        <v>0</v>
      </c>
      <c r="B165">
        <v>0</v>
      </c>
      <c r="C165" t="s">
        <v>44</v>
      </c>
      <c r="D165" t="s">
        <v>89</v>
      </c>
      <c r="E165" t="s">
        <v>104</v>
      </c>
      <c r="F165">
        <v>59</v>
      </c>
    </row>
    <row r="166" spans="1:6" x14ac:dyDescent="0.3">
      <c r="A166">
        <v>0</v>
      </c>
      <c r="B166">
        <v>0</v>
      </c>
      <c r="C166" t="s">
        <v>44</v>
      </c>
      <c r="D166" t="s">
        <v>89</v>
      </c>
      <c r="E166" t="s">
        <v>93</v>
      </c>
      <c r="F166">
        <v>531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C00000"/>
  </sheetPr>
  <dimension ref="A1:S13"/>
  <sheetViews>
    <sheetView zoomScale="70" zoomScaleNormal="70" workbookViewId="0"/>
  </sheetViews>
  <sheetFormatPr defaultColWidth="9.109375" defaultRowHeight="14.4" x14ac:dyDescent="0.3"/>
  <cols>
    <col min="1" max="1" width="2" style="69" customWidth="1"/>
    <col min="2" max="2" width="14.6640625" style="80" customWidth="1"/>
    <col min="3" max="3" width="41.5546875" style="80" customWidth="1"/>
    <col min="4" max="4" width="3.109375" style="80" customWidth="1"/>
    <col min="5" max="6" width="13.6640625" style="80" customWidth="1"/>
    <col min="7" max="7" width="24.6640625" style="80" customWidth="1"/>
    <col min="8" max="8" width="3.109375" style="82" customWidth="1"/>
    <col min="9" max="10" width="13.6640625" style="80" customWidth="1"/>
    <col min="11" max="11" width="24.6640625" style="80" customWidth="1"/>
    <col min="12" max="12" width="3.109375" style="82" customWidth="1"/>
    <col min="13" max="14" width="13.6640625" style="80" customWidth="1"/>
    <col min="15" max="15" width="24.6640625" style="80" customWidth="1"/>
    <col min="16" max="16" width="3.109375" style="82" customWidth="1"/>
    <col min="17" max="18" width="13.6640625" style="80" customWidth="1"/>
    <col min="19" max="19" width="24.6640625" style="80" customWidth="1"/>
    <col min="20" max="21" width="15.33203125" style="80" customWidth="1"/>
    <col min="22" max="16384" width="9.109375" style="80"/>
  </cols>
  <sheetData>
    <row r="1" spans="1:19" s="60" customFormat="1" ht="14.1" customHeight="1" x14ac:dyDescent="0.3">
      <c r="B1" s="61" t="s">
        <v>0</v>
      </c>
      <c r="H1" s="62"/>
      <c r="L1" s="62"/>
      <c r="P1" s="62"/>
    </row>
    <row r="2" spans="1:19" s="60" customFormat="1" ht="14.1" customHeight="1" x14ac:dyDescent="0.3">
      <c r="H2" s="62"/>
      <c r="L2" s="62"/>
      <c r="P2" s="62"/>
    </row>
    <row r="3" spans="1:19" s="69" customFormat="1" ht="18.75" customHeight="1" x14ac:dyDescent="0.3">
      <c r="A3" s="63"/>
      <c r="B3" s="64" t="s">
        <v>1</v>
      </c>
      <c r="C3" s="65" t="s">
        <v>2</v>
      </c>
      <c r="D3" s="65"/>
      <c r="E3" s="65"/>
      <c r="F3" s="66"/>
      <c r="G3" s="66"/>
      <c r="H3" s="67"/>
      <c r="I3" s="66"/>
      <c r="J3" s="66"/>
      <c r="K3" s="66"/>
      <c r="L3" s="67"/>
      <c r="M3" s="66"/>
      <c r="N3" s="66"/>
      <c r="O3" s="66"/>
      <c r="P3" s="68"/>
    </row>
    <row r="4" spans="1:19" s="69" customFormat="1" ht="29.4" customHeight="1" x14ac:dyDescent="0.3">
      <c r="A4" s="63"/>
      <c r="B4" s="64" t="s">
        <v>3</v>
      </c>
      <c r="C4" s="206" t="s">
        <v>123</v>
      </c>
      <c r="D4" s="206"/>
      <c r="E4" s="206"/>
      <c r="F4" s="206"/>
      <c r="G4" s="206"/>
      <c r="H4" s="207"/>
      <c r="I4" s="207"/>
      <c r="J4" s="207"/>
      <c r="K4" s="207"/>
      <c r="L4" s="207"/>
      <c r="M4" s="207"/>
      <c r="N4" s="207"/>
      <c r="O4" s="70"/>
      <c r="P4" s="68"/>
    </row>
    <row r="5" spans="1:19" s="69" customFormat="1" ht="19.5" customHeight="1" x14ac:dyDescent="0.3">
      <c r="A5" s="63"/>
      <c r="B5" s="71" t="s">
        <v>4</v>
      </c>
      <c r="C5" s="132" t="s">
        <v>59</v>
      </c>
      <c r="D5" s="72"/>
      <c r="E5" s="72"/>
      <c r="F5" s="73"/>
      <c r="G5" s="73"/>
      <c r="H5" s="68"/>
      <c r="I5" s="73"/>
      <c r="J5" s="73"/>
      <c r="K5" s="73"/>
      <c r="L5" s="68"/>
      <c r="M5" s="73"/>
      <c r="N5" s="73"/>
      <c r="O5" s="73"/>
      <c r="P5" s="68"/>
    </row>
    <row r="6" spans="1:19" s="69" customFormat="1" x14ac:dyDescent="0.2">
      <c r="A6" s="63"/>
      <c r="B6" s="71" t="s">
        <v>5</v>
      </c>
      <c r="C6" s="74" t="s">
        <v>6</v>
      </c>
      <c r="D6" s="74"/>
      <c r="E6" s="74"/>
      <c r="F6" s="75"/>
      <c r="G6" s="75"/>
      <c r="H6" s="76"/>
      <c r="I6" s="75"/>
      <c r="J6" s="75"/>
      <c r="K6" s="75"/>
      <c r="L6" s="76"/>
      <c r="M6" s="75"/>
      <c r="N6" s="75"/>
      <c r="O6" s="75"/>
      <c r="P6" s="68"/>
    </row>
    <row r="7" spans="1:19" s="69" customFormat="1" x14ac:dyDescent="0.2">
      <c r="A7" s="63"/>
      <c r="B7" s="71" t="s">
        <v>7</v>
      </c>
      <c r="C7" s="77" t="s">
        <v>8</v>
      </c>
      <c r="D7" s="77"/>
      <c r="E7" s="77"/>
      <c r="F7" s="75"/>
      <c r="G7" s="75"/>
      <c r="H7" s="76"/>
      <c r="I7" s="75"/>
      <c r="J7" s="75"/>
      <c r="K7" s="75"/>
      <c r="L7" s="76"/>
      <c r="M7" s="75"/>
      <c r="N7" s="75"/>
      <c r="O7" s="75"/>
      <c r="P7" s="68"/>
    </row>
    <row r="8" spans="1:19" s="69" customFormat="1" x14ac:dyDescent="0.2">
      <c r="A8" s="63"/>
      <c r="B8" s="71" t="s">
        <v>9</v>
      </c>
      <c r="C8" s="78">
        <v>43965</v>
      </c>
      <c r="D8" s="78"/>
      <c r="E8" s="78"/>
      <c r="F8" s="75"/>
      <c r="G8" s="75"/>
      <c r="H8" s="76"/>
      <c r="I8" s="75"/>
      <c r="J8" s="75"/>
      <c r="K8" s="75"/>
      <c r="L8" s="76"/>
      <c r="M8" s="75"/>
      <c r="N8" s="75"/>
      <c r="O8" s="75"/>
      <c r="P8" s="68"/>
    </row>
    <row r="9" spans="1:19" s="69" customFormat="1" ht="12.6" x14ac:dyDescent="0.2">
      <c r="A9" s="63"/>
      <c r="B9" s="71" t="s">
        <v>10</v>
      </c>
      <c r="C9" s="74" t="s">
        <v>11</v>
      </c>
      <c r="D9" s="74"/>
      <c r="E9" s="74"/>
      <c r="F9" s="77"/>
      <c r="G9" s="77"/>
      <c r="H9" s="74"/>
      <c r="I9" s="77"/>
      <c r="J9" s="77"/>
      <c r="K9" s="77"/>
      <c r="L9" s="74"/>
      <c r="M9" s="77"/>
      <c r="N9" s="77"/>
      <c r="O9" s="77"/>
      <c r="P9" s="68"/>
    </row>
    <row r="10" spans="1:19" s="69" customFormat="1" ht="12.6" x14ac:dyDescent="0.2">
      <c r="A10" s="63"/>
      <c r="B10" s="71" t="s">
        <v>12</v>
      </c>
      <c r="C10" s="74" t="s">
        <v>13</v>
      </c>
      <c r="D10" s="74"/>
      <c r="E10" s="74"/>
      <c r="F10" s="77"/>
      <c r="G10" s="77"/>
      <c r="H10" s="74"/>
      <c r="I10" s="77"/>
      <c r="J10" s="77"/>
      <c r="K10" s="77"/>
      <c r="L10" s="74"/>
      <c r="M10" s="77"/>
      <c r="N10" s="77"/>
      <c r="O10" s="77"/>
      <c r="P10" s="68"/>
    </row>
    <row r="11" spans="1:19" s="69" customFormat="1" x14ac:dyDescent="0.3">
      <c r="A11" s="63"/>
      <c r="B11" s="71" t="s">
        <v>14</v>
      </c>
      <c r="C11" s="17" t="s">
        <v>15</v>
      </c>
      <c r="D11" s="17"/>
      <c r="E11" s="17"/>
      <c r="F11" s="77"/>
      <c r="G11" s="77"/>
      <c r="H11" s="74"/>
      <c r="I11" s="77"/>
      <c r="J11" s="77"/>
      <c r="K11" s="77"/>
      <c r="L11" s="74"/>
      <c r="M11" s="77"/>
      <c r="N11" s="77"/>
      <c r="O11" s="77"/>
      <c r="P11" s="68"/>
    </row>
    <row r="12" spans="1:19" s="69" customFormat="1" ht="12.6" x14ac:dyDescent="0.2">
      <c r="A12" s="63"/>
      <c r="B12" s="63"/>
      <c r="C12" s="63"/>
      <c r="D12" s="63"/>
      <c r="E12" s="63"/>
      <c r="F12" s="63"/>
      <c r="G12" s="63"/>
      <c r="H12" s="79"/>
      <c r="I12" s="63"/>
      <c r="J12" s="63"/>
      <c r="K12" s="63"/>
      <c r="L12" s="79"/>
      <c r="M12" s="63"/>
      <c r="N12" s="63"/>
      <c r="O12" s="63"/>
      <c r="P12" s="68"/>
    </row>
    <row r="13" spans="1:19" ht="16.2" x14ac:dyDescent="0.3">
      <c r="A13" s="63"/>
      <c r="B13" s="214" t="s">
        <v>81</v>
      </c>
      <c r="C13" s="214"/>
      <c r="D13" s="214"/>
      <c r="E13" s="214"/>
      <c r="F13" s="214"/>
      <c r="G13" s="214"/>
      <c r="H13" s="214"/>
      <c r="I13" s="214"/>
      <c r="J13" s="214"/>
      <c r="K13" s="214"/>
      <c r="L13" s="214"/>
      <c r="M13" s="214"/>
      <c r="N13" s="214"/>
      <c r="O13" s="214"/>
      <c r="P13" s="215"/>
      <c r="Q13" s="215"/>
      <c r="R13" s="215"/>
      <c r="S13" s="215"/>
    </row>
  </sheetData>
  <mergeCells count="2">
    <mergeCell ref="B13:S13"/>
    <mergeCell ref="C4:N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C00000"/>
  </sheetPr>
  <dimension ref="B4:W481"/>
  <sheetViews>
    <sheetView workbookViewId="0"/>
  </sheetViews>
  <sheetFormatPr defaultRowHeight="14.4" x14ac:dyDescent="0.3"/>
  <cols>
    <col min="11" max="11" width="10.5546875" bestFit="1" customWidth="1"/>
    <col min="12" max="18" width="11.6640625" customWidth="1"/>
    <col min="19" max="23" width="10.5546875" bestFit="1" customWidth="1"/>
  </cols>
  <sheetData>
    <row r="4" spans="2:23" x14ac:dyDescent="0.3">
      <c r="B4" t="s">
        <v>105</v>
      </c>
      <c r="C4" t="s">
        <v>106</v>
      </c>
      <c r="D4" t="s">
        <v>100</v>
      </c>
      <c r="E4" t="s">
        <v>101</v>
      </c>
      <c r="F4" t="s">
        <v>113</v>
      </c>
      <c r="G4" t="s">
        <v>103</v>
      </c>
    </row>
    <row r="5" spans="2:23" x14ac:dyDescent="0.3">
      <c r="B5" s="127">
        <v>43921</v>
      </c>
      <c r="C5" t="s">
        <v>107</v>
      </c>
      <c r="D5">
        <v>1</v>
      </c>
      <c r="E5">
        <v>1</v>
      </c>
      <c r="F5" s="128">
        <v>43917</v>
      </c>
      <c r="G5">
        <v>1</v>
      </c>
    </row>
    <row r="6" spans="2:23" x14ac:dyDescent="0.3">
      <c r="B6" s="127">
        <v>43942</v>
      </c>
      <c r="C6" t="s">
        <v>108</v>
      </c>
      <c r="D6">
        <v>0</v>
      </c>
      <c r="E6">
        <v>1</v>
      </c>
      <c r="F6" s="128">
        <v>43919</v>
      </c>
      <c r="G6">
        <v>12</v>
      </c>
    </row>
    <row r="7" spans="2:23" x14ac:dyDescent="0.3">
      <c r="B7" s="127">
        <v>43943</v>
      </c>
      <c r="C7" t="s">
        <v>109</v>
      </c>
      <c r="D7">
        <v>0</v>
      </c>
      <c r="E7">
        <v>0</v>
      </c>
      <c r="F7" s="128">
        <v>43941</v>
      </c>
      <c r="G7">
        <v>511</v>
      </c>
    </row>
    <row r="8" spans="2:23" x14ac:dyDescent="0.3">
      <c r="B8" s="127">
        <v>43907</v>
      </c>
      <c r="C8" t="s">
        <v>108</v>
      </c>
      <c r="D8">
        <v>0</v>
      </c>
      <c r="E8">
        <v>0</v>
      </c>
      <c r="F8" s="128">
        <v>43901</v>
      </c>
      <c r="G8">
        <v>11</v>
      </c>
      <c r="J8" t="s">
        <v>110</v>
      </c>
      <c r="K8" s="127">
        <v>43906</v>
      </c>
      <c r="L8" s="127">
        <v>43913</v>
      </c>
      <c r="M8" s="127">
        <v>43920</v>
      </c>
      <c r="N8" s="127">
        <v>43927</v>
      </c>
      <c r="O8" s="127">
        <v>43934</v>
      </c>
      <c r="P8" s="127">
        <v>43941</v>
      </c>
      <c r="Q8" s="127">
        <v>43948</v>
      </c>
      <c r="R8" s="127">
        <v>43955</v>
      </c>
      <c r="S8" s="127">
        <f>R8+7</f>
        <v>43962</v>
      </c>
      <c r="T8" s="127">
        <f>S8+7</f>
        <v>43969</v>
      </c>
      <c r="U8" s="127">
        <f>T8+7</f>
        <v>43976</v>
      </c>
      <c r="V8" s="127">
        <f>U8+7</f>
        <v>43983</v>
      </c>
      <c r="W8" s="127">
        <f>V8+7</f>
        <v>43990</v>
      </c>
    </row>
    <row r="9" spans="2:23" x14ac:dyDescent="0.3">
      <c r="B9" s="127">
        <v>43952</v>
      </c>
      <c r="C9" t="s">
        <v>107</v>
      </c>
      <c r="D9">
        <v>0</v>
      </c>
      <c r="E9">
        <v>0</v>
      </c>
      <c r="F9" s="128">
        <v>43895</v>
      </c>
      <c r="G9">
        <v>2</v>
      </c>
      <c r="J9" t="s">
        <v>111</v>
      </c>
      <c r="K9">
        <f>IF(K10-J10&lt;5,"*",K10-J10)</f>
        <v>7</v>
      </c>
      <c r="L9">
        <f t="shared" ref="L9:R9" si="0">IF(L10-K10&lt;5,"*",L10-K10)</f>
        <v>64</v>
      </c>
      <c r="M9">
        <f t="shared" si="0"/>
        <v>149</v>
      </c>
      <c r="N9">
        <f t="shared" si="0"/>
        <v>239</v>
      </c>
      <c r="O9">
        <f t="shared" si="0"/>
        <v>226</v>
      </c>
      <c r="P9">
        <f t="shared" si="0"/>
        <v>163</v>
      </c>
      <c r="Q9">
        <f t="shared" si="0"/>
        <v>96</v>
      </c>
      <c r="R9">
        <f t="shared" si="0"/>
        <v>69</v>
      </c>
    </row>
    <row r="10" spans="2:23" x14ac:dyDescent="0.3">
      <c r="B10" s="127">
        <v>43943</v>
      </c>
      <c r="C10" t="s">
        <v>108</v>
      </c>
      <c r="D10">
        <v>1</v>
      </c>
      <c r="E10">
        <v>0</v>
      </c>
      <c r="F10" s="128">
        <v>43939</v>
      </c>
      <c r="G10">
        <v>11</v>
      </c>
      <c r="J10">
        <f>SUMIFS($G$5:$G$5000,$E$5:$E$5000,1,$F$5:$F$5000,"&lt;"&amp;K8)</f>
        <v>2</v>
      </c>
      <c r="K10">
        <f t="shared" ref="K10:R10" si="1">SUMIFS($G$5:$G$5000,$E$5:$E$5000,1,$F$5:$F$5000,"&lt;"&amp;L8)</f>
        <v>9</v>
      </c>
      <c r="L10">
        <f t="shared" si="1"/>
        <v>73</v>
      </c>
      <c r="M10">
        <f t="shared" si="1"/>
        <v>222</v>
      </c>
      <c r="N10">
        <f t="shared" si="1"/>
        <v>461</v>
      </c>
      <c r="O10">
        <f t="shared" si="1"/>
        <v>687</v>
      </c>
      <c r="P10">
        <f t="shared" si="1"/>
        <v>850</v>
      </c>
      <c r="Q10">
        <f t="shared" si="1"/>
        <v>946</v>
      </c>
      <c r="R10">
        <f t="shared" si="1"/>
        <v>1015</v>
      </c>
    </row>
    <row r="11" spans="2:23" x14ac:dyDescent="0.3">
      <c r="B11" s="127">
        <v>43933</v>
      </c>
      <c r="C11" t="s">
        <v>107</v>
      </c>
      <c r="D11">
        <v>0</v>
      </c>
      <c r="E11">
        <v>0</v>
      </c>
      <c r="F11" s="128">
        <v>43947</v>
      </c>
      <c r="G11">
        <v>351</v>
      </c>
    </row>
    <row r="12" spans="2:23" x14ac:dyDescent="0.3">
      <c r="B12" s="127">
        <v>43949</v>
      </c>
      <c r="C12" t="s">
        <v>107</v>
      </c>
      <c r="D12">
        <v>0</v>
      </c>
      <c r="E12">
        <v>1</v>
      </c>
      <c r="F12" s="128">
        <v>43951</v>
      </c>
      <c r="G12">
        <v>16</v>
      </c>
    </row>
    <row r="13" spans="2:23" x14ac:dyDescent="0.3">
      <c r="B13" s="127">
        <v>43927</v>
      </c>
      <c r="C13" t="s">
        <v>107</v>
      </c>
      <c r="D13">
        <v>1</v>
      </c>
      <c r="E13">
        <v>1</v>
      </c>
      <c r="F13" s="128">
        <v>43923</v>
      </c>
      <c r="G13">
        <v>5</v>
      </c>
    </row>
    <row r="14" spans="2:23" x14ac:dyDescent="0.3">
      <c r="B14" s="127">
        <v>43919</v>
      </c>
      <c r="C14" t="s">
        <v>108</v>
      </c>
      <c r="D14">
        <v>1</v>
      </c>
      <c r="E14">
        <v>1</v>
      </c>
      <c r="F14" s="128">
        <v>43949</v>
      </c>
      <c r="G14">
        <v>3</v>
      </c>
      <c r="J14" t="s">
        <v>112</v>
      </c>
      <c r="K14" s="127">
        <v>43906</v>
      </c>
      <c r="L14" s="127">
        <v>43913</v>
      </c>
      <c r="M14" s="127">
        <v>43920</v>
      </c>
      <c r="N14" s="127">
        <v>43927</v>
      </c>
      <c r="O14" s="127">
        <v>43934</v>
      </c>
      <c r="P14" s="127">
        <v>43941</v>
      </c>
      <c r="Q14" s="127">
        <v>43948</v>
      </c>
      <c r="R14" s="127">
        <v>43955</v>
      </c>
      <c r="S14" s="127">
        <f>R14+7</f>
        <v>43962</v>
      </c>
      <c r="T14" s="127">
        <f>S14+7</f>
        <v>43969</v>
      </c>
      <c r="U14" s="127">
        <f>T14+7</f>
        <v>43976</v>
      </c>
      <c r="V14" s="127">
        <f>U14+7</f>
        <v>43983</v>
      </c>
      <c r="W14" s="127">
        <f>V14+7</f>
        <v>43990</v>
      </c>
    </row>
    <row r="15" spans="2:23" x14ac:dyDescent="0.3">
      <c r="B15" s="127">
        <v>43931</v>
      </c>
      <c r="C15" t="s">
        <v>107</v>
      </c>
      <c r="D15">
        <v>0</v>
      </c>
      <c r="E15">
        <v>0</v>
      </c>
      <c r="F15" s="128">
        <v>43955</v>
      </c>
      <c r="G15">
        <v>230</v>
      </c>
      <c r="J15" t="s">
        <v>111</v>
      </c>
      <c r="K15">
        <f t="shared" ref="K15:R15" si="2">IF(K16-J16&lt;5,"*",K16-J16)</f>
        <v>5</v>
      </c>
      <c r="L15">
        <f t="shared" si="2"/>
        <v>42</v>
      </c>
      <c r="M15">
        <f t="shared" si="2"/>
        <v>79</v>
      </c>
      <c r="N15">
        <f t="shared" si="2"/>
        <v>106</v>
      </c>
      <c r="O15">
        <f t="shared" si="2"/>
        <v>83</v>
      </c>
      <c r="P15">
        <f t="shared" si="2"/>
        <v>71</v>
      </c>
      <c r="Q15">
        <f t="shared" si="2"/>
        <v>38</v>
      </c>
      <c r="R15">
        <f t="shared" si="2"/>
        <v>24</v>
      </c>
    </row>
    <row r="16" spans="2:23" x14ac:dyDescent="0.3">
      <c r="B16" s="127">
        <v>43899</v>
      </c>
      <c r="C16" t="s">
        <v>22</v>
      </c>
      <c r="D16">
        <v>0</v>
      </c>
      <c r="E16">
        <v>0</v>
      </c>
      <c r="F16" s="128">
        <v>43961</v>
      </c>
      <c r="G16">
        <v>154</v>
      </c>
      <c r="J16">
        <f>SUMIFS($G$5:$G$5000,$D$5:$D$5000,1,$F$5:$F$5000,"&lt;"&amp;K14)</f>
        <v>1</v>
      </c>
      <c r="K16">
        <f t="shared" ref="K16:R16" si="3">SUMIFS($G$5:$G$5000,$D$5:$D$5000,1,$F$5:$F$5000,"&lt;"&amp;L14)</f>
        <v>6</v>
      </c>
      <c r="L16">
        <f t="shared" si="3"/>
        <v>48</v>
      </c>
      <c r="M16">
        <f t="shared" si="3"/>
        <v>127</v>
      </c>
      <c r="N16">
        <f t="shared" si="3"/>
        <v>233</v>
      </c>
      <c r="O16">
        <f t="shared" si="3"/>
        <v>316</v>
      </c>
      <c r="P16">
        <f t="shared" si="3"/>
        <v>387</v>
      </c>
      <c r="Q16">
        <f t="shared" si="3"/>
        <v>425</v>
      </c>
      <c r="R16">
        <f t="shared" si="3"/>
        <v>449</v>
      </c>
    </row>
    <row r="17" spans="2:7" x14ac:dyDescent="0.3">
      <c r="B17" s="127">
        <v>43949</v>
      </c>
      <c r="C17" t="s">
        <v>108</v>
      </c>
      <c r="D17">
        <v>0</v>
      </c>
      <c r="E17">
        <v>0</v>
      </c>
      <c r="F17" s="128">
        <v>43938</v>
      </c>
      <c r="G17">
        <v>561</v>
      </c>
    </row>
    <row r="18" spans="2:7" x14ac:dyDescent="0.3">
      <c r="B18" s="127">
        <v>43947</v>
      </c>
      <c r="C18" t="s">
        <v>109</v>
      </c>
      <c r="D18">
        <v>1</v>
      </c>
      <c r="E18">
        <v>0</v>
      </c>
      <c r="F18" s="128">
        <v>43953</v>
      </c>
      <c r="G18">
        <v>3</v>
      </c>
    </row>
    <row r="19" spans="2:7" x14ac:dyDescent="0.3">
      <c r="B19" s="127">
        <v>43929</v>
      </c>
      <c r="C19" t="s">
        <v>109</v>
      </c>
      <c r="D19">
        <v>1</v>
      </c>
      <c r="E19">
        <v>1</v>
      </c>
      <c r="F19" s="128">
        <v>43943</v>
      </c>
      <c r="G19">
        <v>7</v>
      </c>
    </row>
    <row r="20" spans="2:7" x14ac:dyDescent="0.3">
      <c r="B20" s="127">
        <v>43913</v>
      </c>
      <c r="C20" t="s">
        <v>22</v>
      </c>
      <c r="D20">
        <v>0</v>
      </c>
      <c r="E20">
        <v>1</v>
      </c>
      <c r="F20" s="128">
        <v>43902</v>
      </c>
      <c r="G20">
        <v>1</v>
      </c>
    </row>
    <row r="21" spans="2:7" x14ac:dyDescent="0.3">
      <c r="B21" s="127">
        <v>43950</v>
      </c>
      <c r="C21" t="s">
        <v>109</v>
      </c>
      <c r="D21">
        <v>0</v>
      </c>
      <c r="E21">
        <v>1</v>
      </c>
      <c r="F21" s="128">
        <v>43925</v>
      </c>
      <c r="G21">
        <v>17</v>
      </c>
    </row>
    <row r="22" spans="2:7" x14ac:dyDescent="0.3">
      <c r="B22" s="127">
        <v>43954</v>
      </c>
      <c r="C22" t="s">
        <v>109</v>
      </c>
      <c r="D22">
        <v>1</v>
      </c>
      <c r="E22">
        <v>0</v>
      </c>
      <c r="F22" s="128">
        <v>43930</v>
      </c>
      <c r="G22">
        <v>18</v>
      </c>
    </row>
    <row r="23" spans="2:7" x14ac:dyDescent="0.3">
      <c r="B23" s="127">
        <v>43928</v>
      </c>
      <c r="C23" t="s">
        <v>107</v>
      </c>
      <c r="D23">
        <v>0</v>
      </c>
      <c r="E23">
        <v>1</v>
      </c>
      <c r="F23" s="128">
        <v>43945</v>
      </c>
      <c r="G23">
        <v>15</v>
      </c>
    </row>
    <row r="24" spans="2:7" x14ac:dyDescent="0.3">
      <c r="B24" s="127">
        <v>43925</v>
      </c>
      <c r="C24" t="s">
        <v>109</v>
      </c>
      <c r="D24">
        <v>0</v>
      </c>
      <c r="E24">
        <v>0</v>
      </c>
      <c r="F24" s="128">
        <v>43918</v>
      </c>
      <c r="G24">
        <v>342</v>
      </c>
    </row>
    <row r="25" spans="2:7" x14ac:dyDescent="0.3">
      <c r="B25" s="127">
        <v>43922</v>
      </c>
      <c r="C25" t="s">
        <v>108</v>
      </c>
      <c r="D25">
        <v>0</v>
      </c>
      <c r="E25">
        <v>0</v>
      </c>
      <c r="F25" s="128">
        <v>43921.875</v>
      </c>
      <c r="G25">
        <v>1</v>
      </c>
    </row>
    <row r="26" spans="2:7" x14ac:dyDescent="0.3">
      <c r="B26" s="127">
        <v>43950</v>
      </c>
      <c r="C26" t="s">
        <v>108</v>
      </c>
      <c r="D26">
        <v>1</v>
      </c>
      <c r="E26">
        <v>0</v>
      </c>
      <c r="F26" s="128">
        <v>43959</v>
      </c>
      <c r="G26">
        <v>3</v>
      </c>
    </row>
    <row r="27" spans="2:7" x14ac:dyDescent="0.3">
      <c r="B27" s="127">
        <v>43914</v>
      </c>
      <c r="C27" t="s">
        <v>108</v>
      </c>
      <c r="D27">
        <v>0</v>
      </c>
      <c r="E27">
        <v>1</v>
      </c>
      <c r="F27" s="128">
        <v>43931</v>
      </c>
      <c r="G27">
        <v>36</v>
      </c>
    </row>
    <row r="28" spans="2:7" x14ac:dyDescent="0.3">
      <c r="B28" s="127">
        <v>43946</v>
      </c>
      <c r="C28" t="s">
        <v>109</v>
      </c>
      <c r="D28">
        <v>1</v>
      </c>
      <c r="E28">
        <v>0</v>
      </c>
      <c r="F28" s="128">
        <v>43916</v>
      </c>
      <c r="G28">
        <v>6</v>
      </c>
    </row>
    <row r="29" spans="2:7" x14ac:dyDescent="0.3">
      <c r="B29" s="127">
        <v>43919</v>
      </c>
      <c r="C29" t="s">
        <v>108</v>
      </c>
      <c r="D29">
        <v>1</v>
      </c>
      <c r="E29">
        <v>0</v>
      </c>
      <c r="F29" s="128">
        <v>43922</v>
      </c>
      <c r="G29">
        <v>11</v>
      </c>
    </row>
    <row r="30" spans="2:7" x14ac:dyDescent="0.3">
      <c r="B30" s="127">
        <v>43929</v>
      </c>
      <c r="C30" t="s">
        <v>108</v>
      </c>
      <c r="D30">
        <v>0</v>
      </c>
      <c r="E30">
        <v>0</v>
      </c>
      <c r="F30" s="128">
        <v>43924</v>
      </c>
      <c r="G30">
        <v>629</v>
      </c>
    </row>
    <row r="31" spans="2:7" x14ac:dyDescent="0.3">
      <c r="B31" s="127">
        <v>43935</v>
      </c>
      <c r="C31" t="s">
        <v>107</v>
      </c>
      <c r="D31">
        <v>0</v>
      </c>
      <c r="E31">
        <v>1</v>
      </c>
      <c r="F31" s="128">
        <v>43939</v>
      </c>
      <c r="G31">
        <v>28</v>
      </c>
    </row>
    <row r="32" spans="2:7" x14ac:dyDescent="0.3">
      <c r="B32" s="127">
        <v>43947</v>
      </c>
      <c r="C32" t="s">
        <v>109</v>
      </c>
      <c r="D32">
        <v>1</v>
      </c>
      <c r="E32">
        <v>0</v>
      </c>
      <c r="F32" s="128">
        <v>43919</v>
      </c>
      <c r="G32">
        <v>12</v>
      </c>
    </row>
    <row r="33" spans="2:7" x14ac:dyDescent="0.3">
      <c r="B33" s="127">
        <v>43952</v>
      </c>
      <c r="C33" t="s">
        <v>108</v>
      </c>
      <c r="D33">
        <v>1</v>
      </c>
      <c r="E33">
        <v>1</v>
      </c>
      <c r="F33" s="128">
        <v>43937</v>
      </c>
      <c r="G33">
        <v>4</v>
      </c>
    </row>
    <row r="34" spans="2:7" x14ac:dyDescent="0.3">
      <c r="B34" s="127">
        <v>43921</v>
      </c>
      <c r="C34" t="s">
        <v>108</v>
      </c>
      <c r="D34">
        <v>0</v>
      </c>
      <c r="E34">
        <v>1</v>
      </c>
      <c r="F34" s="128">
        <v>43922</v>
      </c>
      <c r="G34">
        <v>21</v>
      </c>
    </row>
    <row r="35" spans="2:7" x14ac:dyDescent="0.3">
      <c r="B35" s="127">
        <v>43918</v>
      </c>
      <c r="C35" t="s">
        <v>108</v>
      </c>
      <c r="D35">
        <v>1</v>
      </c>
      <c r="E35">
        <v>0</v>
      </c>
      <c r="F35" s="128">
        <v>43950</v>
      </c>
      <c r="G35">
        <v>2</v>
      </c>
    </row>
    <row r="36" spans="2:7" x14ac:dyDescent="0.3">
      <c r="B36" s="127">
        <v>43948</v>
      </c>
      <c r="C36" t="s">
        <v>107</v>
      </c>
      <c r="D36">
        <v>0</v>
      </c>
      <c r="E36">
        <v>0</v>
      </c>
      <c r="F36" s="128">
        <v>43904</v>
      </c>
      <c r="G36">
        <v>22</v>
      </c>
    </row>
    <row r="37" spans="2:7" x14ac:dyDescent="0.3">
      <c r="B37" s="127">
        <v>43911</v>
      </c>
      <c r="C37" t="s">
        <v>107</v>
      </c>
      <c r="D37">
        <v>1</v>
      </c>
      <c r="E37">
        <v>0</v>
      </c>
      <c r="F37" s="128">
        <v>43936</v>
      </c>
      <c r="G37">
        <v>9</v>
      </c>
    </row>
    <row r="38" spans="2:7" x14ac:dyDescent="0.3">
      <c r="B38" s="127">
        <v>43933</v>
      </c>
      <c r="C38" t="s">
        <v>109</v>
      </c>
      <c r="D38">
        <v>0</v>
      </c>
      <c r="E38">
        <v>0</v>
      </c>
      <c r="F38" s="128">
        <v>43892</v>
      </c>
      <c r="G38">
        <v>1</v>
      </c>
    </row>
    <row r="39" spans="2:7" x14ac:dyDescent="0.3">
      <c r="B39" s="127">
        <v>43938</v>
      </c>
      <c r="C39" t="s">
        <v>109</v>
      </c>
      <c r="D39">
        <v>0</v>
      </c>
      <c r="E39">
        <v>0</v>
      </c>
      <c r="F39" s="128">
        <v>43944</v>
      </c>
      <c r="G39">
        <v>412</v>
      </c>
    </row>
    <row r="40" spans="2:7" x14ac:dyDescent="0.3">
      <c r="B40" s="127">
        <v>43938</v>
      </c>
      <c r="C40" t="s">
        <v>107</v>
      </c>
      <c r="D40">
        <v>0</v>
      </c>
      <c r="E40">
        <v>0</v>
      </c>
      <c r="F40" s="128">
        <v>43898</v>
      </c>
      <c r="G40">
        <v>5</v>
      </c>
    </row>
    <row r="41" spans="2:7" x14ac:dyDescent="0.3">
      <c r="B41" s="127">
        <v>43957</v>
      </c>
      <c r="C41" t="s">
        <v>108</v>
      </c>
      <c r="D41">
        <v>1</v>
      </c>
      <c r="E41">
        <v>0</v>
      </c>
      <c r="F41" s="128">
        <v>43942</v>
      </c>
      <c r="G41">
        <v>8</v>
      </c>
    </row>
    <row r="42" spans="2:7" x14ac:dyDescent="0.3">
      <c r="B42" s="127">
        <v>43935</v>
      </c>
      <c r="C42" t="s">
        <v>109</v>
      </c>
      <c r="D42">
        <v>0</v>
      </c>
      <c r="E42">
        <v>1</v>
      </c>
      <c r="F42" s="128">
        <v>43962</v>
      </c>
      <c r="G42">
        <v>4</v>
      </c>
    </row>
    <row r="43" spans="2:7" x14ac:dyDescent="0.3">
      <c r="B43" s="127">
        <v>43903</v>
      </c>
      <c r="C43" t="s">
        <v>107</v>
      </c>
      <c r="D43">
        <v>0</v>
      </c>
      <c r="E43">
        <v>0</v>
      </c>
      <c r="F43" s="128">
        <v>43958</v>
      </c>
      <c r="G43">
        <v>213</v>
      </c>
    </row>
    <row r="44" spans="2:7" x14ac:dyDescent="0.3">
      <c r="B44" s="127">
        <v>43946</v>
      </c>
      <c r="C44" t="s">
        <v>108</v>
      </c>
      <c r="D44">
        <v>0</v>
      </c>
      <c r="E44">
        <v>1</v>
      </c>
      <c r="F44" s="128">
        <v>43928</v>
      </c>
      <c r="G44">
        <v>28</v>
      </c>
    </row>
    <row r="45" spans="2:7" x14ac:dyDescent="0.3">
      <c r="B45" s="127">
        <v>43935</v>
      </c>
      <c r="C45" t="s">
        <v>108</v>
      </c>
      <c r="D45">
        <v>1</v>
      </c>
      <c r="E45">
        <v>1</v>
      </c>
      <c r="F45" s="128">
        <v>43926</v>
      </c>
      <c r="G45">
        <v>3</v>
      </c>
    </row>
    <row r="46" spans="2:7" x14ac:dyDescent="0.3">
      <c r="B46" s="127">
        <v>43914</v>
      </c>
      <c r="C46" t="s">
        <v>108</v>
      </c>
      <c r="D46">
        <v>0</v>
      </c>
      <c r="E46">
        <v>1</v>
      </c>
      <c r="F46" s="128">
        <v>43948</v>
      </c>
      <c r="G46">
        <v>15</v>
      </c>
    </row>
    <row r="47" spans="2:7" x14ac:dyDescent="0.3">
      <c r="B47" s="127">
        <v>43923</v>
      </c>
      <c r="C47" t="s">
        <v>107</v>
      </c>
      <c r="D47">
        <v>0</v>
      </c>
      <c r="E47">
        <v>1</v>
      </c>
      <c r="F47" s="128">
        <v>43954</v>
      </c>
      <c r="G47">
        <v>7</v>
      </c>
    </row>
    <row r="48" spans="2:7" x14ac:dyDescent="0.3">
      <c r="B48" s="127">
        <v>43939</v>
      </c>
      <c r="C48" t="s">
        <v>109</v>
      </c>
      <c r="D48">
        <v>0</v>
      </c>
      <c r="E48">
        <v>0</v>
      </c>
      <c r="F48" s="128">
        <v>43907</v>
      </c>
      <c r="G48">
        <v>48</v>
      </c>
    </row>
    <row r="49" spans="2:7" x14ac:dyDescent="0.3">
      <c r="B49" s="127">
        <v>43928</v>
      </c>
      <c r="C49" t="s">
        <v>109</v>
      </c>
      <c r="D49">
        <v>1</v>
      </c>
      <c r="E49">
        <v>0</v>
      </c>
      <c r="F49" s="128">
        <v>43933</v>
      </c>
      <c r="G49">
        <v>9</v>
      </c>
    </row>
    <row r="50" spans="2:7" x14ac:dyDescent="0.3">
      <c r="B50" s="127">
        <v>43925</v>
      </c>
      <c r="C50" t="s">
        <v>108</v>
      </c>
      <c r="D50">
        <v>1</v>
      </c>
      <c r="E50">
        <v>0</v>
      </c>
      <c r="F50" s="128">
        <v>43956</v>
      </c>
      <c r="G50">
        <v>4</v>
      </c>
    </row>
    <row r="51" spans="2:7" x14ac:dyDescent="0.3">
      <c r="B51" s="127">
        <v>43906</v>
      </c>
      <c r="C51" t="s">
        <v>22</v>
      </c>
      <c r="D51">
        <v>1</v>
      </c>
      <c r="E51">
        <v>1</v>
      </c>
      <c r="F51" s="128">
        <v>43946</v>
      </c>
      <c r="G51">
        <v>2</v>
      </c>
    </row>
    <row r="52" spans="2:7" x14ac:dyDescent="0.3">
      <c r="B52" s="127">
        <v>43917</v>
      </c>
      <c r="C52" t="s">
        <v>108</v>
      </c>
      <c r="D52">
        <v>0</v>
      </c>
      <c r="E52">
        <v>0</v>
      </c>
      <c r="F52" s="128">
        <v>43935</v>
      </c>
      <c r="G52">
        <v>599</v>
      </c>
    </row>
    <row r="53" spans="2:7" x14ac:dyDescent="0.3">
      <c r="B53" s="127">
        <v>43919</v>
      </c>
      <c r="C53" t="s">
        <v>107</v>
      </c>
      <c r="D53">
        <v>1</v>
      </c>
      <c r="E53">
        <v>1</v>
      </c>
      <c r="F53" s="128">
        <v>43920</v>
      </c>
      <c r="G53">
        <v>3</v>
      </c>
    </row>
    <row r="54" spans="2:7" x14ac:dyDescent="0.3">
      <c r="B54" s="127">
        <v>43931</v>
      </c>
      <c r="C54" t="s">
        <v>108</v>
      </c>
      <c r="D54">
        <v>1</v>
      </c>
      <c r="E54">
        <v>0</v>
      </c>
      <c r="F54" s="128">
        <v>43913</v>
      </c>
      <c r="G54">
        <v>3</v>
      </c>
    </row>
    <row r="55" spans="2:7" x14ac:dyDescent="0.3">
      <c r="B55" s="127">
        <v>43934</v>
      </c>
      <c r="C55" t="s">
        <v>107</v>
      </c>
      <c r="D55">
        <v>0</v>
      </c>
      <c r="E55">
        <v>0</v>
      </c>
      <c r="F55" s="128">
        <v>43915</v>
      </c>
      <c r="G55">
        <v>239</v>
      </c>
    </row>
    <row r="56" spans="2:7" x14ac:dyDescent="0.3">
      <c r="B56" s="127">
        <v>43920</v>
      </c>
      <c r="C56" t="s">
        <v>109</v>
      </c>
      <c r="D56">
        <v>0</v>
      </c>
      <c r="E56">
        <v>0</v>
      </c>
      <c r="F56" s="128">
        <v>43927</v>
      </c>
      <c r="G56">
        <v>689</v>
      </c>
    </row>
    <row r="57" spans="2:7" x14ac:dyDescent="0.3">
      <c r="B57" s="127">
        <v>43927</v>
      </c>
      <c r="C57" t="s">
        <v>108</v>
      </c>
      <c r="D57">
        <v>0</v>
      </c>
      <c r="E57">
        <v>0</v>
      </c>
      <c r="F57" s="128">
        <v>43919.958333333336</v>
      </c>
      <c r="G57">
        <v>21</v>
      </c>
    </row>
    <row r="58" spans="2:7" x14ac:dyDescent="0.3">
      <c r="B58" s="127">
        <v>43942</v>
      </c>
      <c r="C58" t="s">
        <v>109</v>
      </c>
      <c r="D58">
        <v>1</v>
      </c>
      <c r="E58">
        <v>1</v>
      </c>
      <c r="F58" s="128">
        <v>43940</v>
      </c>
      <c r="G58">
        <v>2</v>
      </c>
    </row>
    <row r="59" spans="2:7" x14ac:dyDescent="0.3">
      <c r="B59" s="127">
        <v>43920</v>
      </c>
      <c r="C59" t="s">
        <v>108</v>
      </c>
      <c r="D59">
        <v>1</v>
      </c>
      <c r="E59">
        <v>0</v>
      </c>
      <c r="F59" s="128">
        <v>43962</v>
      </c>
      <c r="G59">
        <v>2</v>
      </c>
    </row>
    <row r="60" spans="2:7" x14ac:dyDescent="0.3">
      <c r="B60" s="127">
        <v>43935</v>
      </c>
      <c r="C60" t="s">
        <v>107</v>
      </c>
      <c r="D60">
        <v>0</v>
      </c>
      <c r="E60">
        <v>1</v>
      </c>
      <c r="F60" s="128">
        <v>43942</v>
      </c>
      <c r="G60">
        <v>19</v>
      </c>
    </row>
    <row r="61" spans="2:7" x14ac:dyDescent="0.3">
      <c r="B61" s="127">
        <v>43953</v>
      </c>
      <c r="C61" t="s">
        <v>107</v>
      </c>
      <c r="D61">
        <v>0</v>
      </c>
      <c r="E61">
        <v>0</v>
      </c>
      <c r="F61" s="128">
        <v>43921</v>
      </c>
      <c r="G61">
        <v>347</v>
      </c>
    </row>
    <row r="62" spans="2:7" x14ac:dyDescent="0.3">
      <c r="B62" s="127">
        <v>43957</v>
      </c>
      <c r="C62" t="s">
        <v>107</v>
      </c>
      <c r="D62">
        <v>0</v>
      </c>
      <c r="E62">
        <v>0</v>
      </c>
      <c r="F62" s="128">
        <v>43899</v>
      </c>
      <c r="G62">
        <v>4</v>
      </c>
    </row>
    <row r="63" spans="2:7" x14ac:dyDescent="0.3">
      <c r="B63" s="127">
        <v>43928</v>
      </c>
      <c r="C63" t="s">
        <v>109</v>
      </c>
      <c r="D63">
        <v>0</v>
      </c>
      <c r="E63">
        <v>1</v>
      </c>
      <c r="F63" s="128">
        <v>43919.958333333336</v>
      </c>
      <c r="G63">
        <v>2</v>
      </c>
    </row>
    <row r="64" spans="2:7" x14ac:dyDescent="0.3">
      <c r="B64" s="127">
        <v>43941</v>
      </c>
      <c r="C64" t="s">
        <v>107</v>
      </c>
      <c r="D64">
        <v>0</v>
      </c>
      <c r="E64">
        <v>1</v>
      </c>
      <c r="F64" s="128">
        <v>43963</v>
      </c>
      <c r="G64">
        <v>1</v>
      </c>
    </row>
    <row r="65" spans="2:7" x14ac:dyDescent="0.3">
      <c r="B65" s="127">
        <v>43913</v>
      </c>
      <c r="C65" t="s">
        <v>109</v>
      </c>
      <c r="D65">
        <v>0</v>
      </c>
      <c r="E65">
        <v>1</v>
      </c>
      <c r="F65" s="128">
        <v>43940</v>
      </c>
      <c r="G65">
        <v>28</v>
      </c>
    </row>
    <row r="66" spans="2:7" x14ac:dyDescent="0.3">
      <c r="B66" s="127">
        <v>43913</v>
      </c>
      <c r="C66" t="s">
        <v>108</v>
      </c>
      <c r="D66">
        <v>0</v>
      </c>
      <c r="E66">
        <v>1</v>
      </c>
      <c r="F66" s="128">
        <v>43917</v>
      </c>
      <c r="G66">
        <v>6</v>
      </c>
    </row>
    <row r="67" spans="2:7" x14ac:dyDescent="0.3">
      <c r="B67" s="127">
        <v>43909</v>
      </c>
      <c r="C67" t="s">
        <v>107</v>
      </c>
      <c r="D67">
        <v>1</v>
      </c>
      <c r="E67">
        <v>1</v>
      </c>
      <c r="F67" s="128">
        <v>43938</v>
      </c>
      <c r="G67">
        <v>2</v>
      </c>
    </row>
    <row r="68" spans="2:7" x14ac:dyDescent="0.3">
      <c r="B68" s="127">
        <v>43944</v>
      </c>
      <c r="C68" t="s">
        <v>108</v>
      </c>
      <c r="D68">
        <v>0</v>
      </c>
      <c r="E68">
        <v>0</v>
      </c>
      <c r="F68" s="128">
        <v>43893</v>
      </c>
      <c r="G68">
        <v>2</v>
      </c>
    </row>
    <row r="69" spans="2:7" x14ac:dyDescent="0.3">
      <c r="B69" s="127">
        <v>43949</v>
      </c>
      <c r="C69" t="s">
        <v>109</v>
      </c>
      <c r="D69">
        <v>1</v>
      </c>
      <c r="E69">
        <v>0</v>
      </c>
      <c r="F69" s="128">
        <v>43937</v>
      </c>
      <c r="G69">
        <v>10</v>
      </c>
    </row>
    <row r="70" spans="2:7" x14ac:dyDescent="0.3">
      <c r="B70" s="127">
        <v>43954</v>
      </c>
      <c r="C70" t="s">
        <v>109</v>
      </c>
      <c r="D70">
        <v>0</v>
      </c>
      <c r="E70">
        <v>1</v>
      </c>
      <c r="F70" s="128">
        <v>43957</v>
      </c>
      <c r="G70">
        <v>7</v>
      </c>
    </row>
    <row r="71" spans="2:7" x14ac:dyDescent="0.3">
      <c r="B71" s="127">
        <v>43928</v>
      </c>
      <c r="C71" t="s">
        <v>108</v>
      </c>
      <c r="D71">
        <v>0</v>
      </c>
      <c r="E71">
        <v>0</v>
      </c>
      <c r="F71" s="128">
        <v>43939</v>
      </c>
      <c r="G71">
        <v>525</v>
      </c>
    </row>
    <row r="72" spans="2:7" x14ac:dyDescent="0.3">
      <c r="B72" s="127">
        <v>43913</v>
      </c>
      <c r="C72" t="s">
        <v>108</v>
      </c>
      <c r="D72">
        <v>0</v>
      </c>
      <c r="E72">
        <v>0</v>
      </c>
      <c r="F72" s="128">
        <v>43953</v>
      </c>
      <c r="G72">
        <v>248</v>
      </c>
    </row>
    <row r="73" spans="2:7" x14ac:dyDescent="0.3">
      <c r="B73" s="127">
        <v>43933</v>
      </c>
      <c r="C73" t="s">
        <v>109</v>
      </c>
      <c r="D73">
        <v>1</v>
      </c>
      <c r="E73">
        <v>0</v>
      </c>
      <c r="F73" s="128">
        <v>43945</v>
      </c>
      <c r="G73">
        <v>4</v>
      </c>
    </row>
    <row r="74" spans="2:7" x14ac:dyDescent="0.3">
      <c r="B74" s="127">
        <v>43954</v>
      </c>
      <c r="C74" t="s">
        <v>107</v>
      </c>
      <c r="D74">
        <v>1</v>
      </c>
      <c r="E74">
        <v>1</v>
      </c>
      <c r="F74" s="128">
        <v>43955</v>
      </c>
      <c r="G74">
        <v>4</v>
      </c>
    </row>
    <row r="75" spans="2:7" x14ac:dyDescent="0.3">
      <c r="B75" s="127">
        <v>43923</v>
      </c>
      <c r="C75" t="s">
        <v>109</v>
      </c>
      <c r="D75">
        <v>0</v>
      </c>
      <c r="E75">
        <v>0</v>
      </c>
      <c r="F75" s="128">
        <v>43920.375</v>
      </c>
      <c r="G75">
        <v>1</v>
      </c>
    </row>
    <row r="76" spans="2:7" x14ac:dyDescent="0.3">
      <c r="B76" s="127">
        <v>43907</v>
      </c>
      <c r="C76" t="s">
        <v>22</v>
      </c>
      <c r="D76">
        <v>0</v>
      </c>
      <c r="E76">
        <v>1</v>
      </c>
      <c r="F76" s="128">
        <v>43921.916666666664</v>
      </c>
      <c r="G76">
        <v>2</v>
      </c>
    </row>
    <row r="77" spans="2:7" x14ac:dyDescent="0.3">
      <c r="B77" s="127">
        <v>43893</v>
      </c>
      <c r="C77" t="s">
        <v>22</v>
      </c>
      <c r="D77">
        <v>1</v>
      </c>
      <c r="E77">
        <v>1</v>
      </c>
      <c r="F77" s="128">
        <v>43921</v>
      </c>
      <c r="G77">
        <v>1</v>
      </c>
    </row>
    <row r="78" spans="2:7" x14ac:dyDescent="0.3">
      <c r="B78" s="127">
        <v>43938</v>
      </c>
      <c r="C78" t="s">
        <v>109</v>
      </c>
      <c r="D78">
        <v>1</v>
      </c>
      <c r="E78">
        <v>0</v>
      </c>
      <c r="F78" s="128">
        <v>43928</v>
      </c>
      <c r="G78">
        <v>13</v>
      </c>
    </row>
    <row r="79" spans="2:7" x14ac:dyDescent="0.3">
      <c r="B79" s="127">
        <v>43934</v>
      </c>
      <c r="C79" t="s">
        <v>107</v>
      </c>
      <c r="D79">
        <v>1</v>
      </c>
      <c r="E79">
        <v>0</v>
      </c>
      <c r="F79" s="128">
        <v>43934</v>
      </c>
      <c r="G79">
        <v>12</v>
      </c>
    </row>
    <row r="80" spans="2:7" x14ac:dyDescent="0.3">
      <c r="B80" s="127">
        <v>43947</v>
      </c>
      <c r="C80" t="s">
        <v>107</v>
      </c>
      <c r="D80">
        <v>1</v>
      </c>
      <c r="E80">
        <v>0</v>
      </c>
      <c r="F80" s="128">
        <v>43951</v>
      </c>
      <c r="G80">
        <v>4</v>
      </c>
    </row>
    <row r="81" spans="2:7" x14ac:dyDescent="0.3">
      <c r="B81" s="127">
        <v>43921</v>
      </c>
      <c r="C81" t="s">
        <v>107</v>
      </c>
      <c r="D81">
        <v>1</v>
      </c>
      <c r="E81">
        <v>0</v>
      </c>
      <c r="F81" s="128">
        <v>43957</v>
      </c>
      <c r="G81">
        <v>1</v>
      </c>
    </row>
    <row r="82" spans="2:7" x14ac:dyDescent="0.3">
      <c r="B82" s="127">
        <v>43908</v>
      </c>
      <c r="C82" t="s">
        <v>108</v>
      </c>
      <c r="D82">
        <v>0</v>
      </c>
      <c r="E82">
        <v>1</v>
      </c>
      <c r="F82" s="128">
        <v>43923</v>
      </c>
      <c r="G82">
        <v>23</v>
      </c>
    </row>
    <row r="83" spans="2:7" x14ac:dyDescent="0.3">
      <c r="B83" s="127">
        <v>43949</v>
      </c>
      <c r="C83" t="s">
        <v>108</v>
      </c>
      <c r="D83">
        <v>0</v>
      </c>
      <c r="E83">
        <v>0</v>
      </c>
      <c r="F83" s="128">
        <v>43936</v>
      </c>
      <c r="G83">
        <v>631</v>
      </c>
    </row>
    <row r="84" spans="2:7" x14ac:dyDescent="0.3">
      <c r="B84" s="127">
        <v>43956</v>
      </c>
      <c r="C84" t="s">
        <v>108</v>
      </c>
      <c r="D84">
        <v>0</v>
      </c>
      <c r="E84">
        <v>0</v>
      </c>
      <c r="F84" s="128">
        <v>43910</v>
      </c>
      <c r="G84">
        <v>102</v>
      </c>
    </row>
    <row r="85" spans="2:7" x14ac:dyDescent="0.3">
      <c r="B85" s="127">
        <v>43931</v>
      </c>
      <c r="C85" t="s">
        <v>109</v>
      </c>
      <c r="D85">
        <v>0</v>
      </c>
      <c r="E85">
        <v>0</v>
      </c>
      <c r="F85" s="128">
        <v>43959</v>
      </c>
      <c r="G85">
        <v>177</v>
      </c>
    </row>
    <row r="86" spans="2:7" x14ac:dyDescent="0.3">
      <c r="B86" s="127">
        <v>43943</v>
      </c>
      <c r="C86" t="s">
        <v>109</v>
      </c>
      <c r="D86">
        <v>0</v>
      </c>
      <c r="E86">
        <v>1</v>
      </c>
      <c r="F86" s="128">
        <v>43949</v>
      </c>
      <c r="G86">
        <v>12</v>
      </c>
    </row>
    <row r="87" spans="2:7" x14ac:dyDescent="0.3">
      <c r="B87" s="127">
        <v>43915</v>
      </c>
      <c r="C87" t="s">
        <v>108</v>
      </c>
      <c r="D87">
        <v>1</v>
      </c>
      <c r="E87">
        <v>0</v>
      </c>
      <c r="F87" s="128">
        <v>43914</v>
      </c>
      <c r="G87">
        <v>1</v>
      </c>
    </row>
    <row r="88" spans="2:7" x14ac:dyDescent="0.3">
      <c r="B88" s="127">
        <v>43904</v>
      </c>
      <c r="C88" t="s">
        <v>108</v>
      </c>
      <c r="D88">
        <v>0</v>
      </c>
      <c r="E88">
        <v>0</v>
      </c>
      <c r="F88" s="128">
        <v>43919.875</v>
      </c>
      <c r="G88">
        <v>1</v>
      </c>
    </row>
    <row r="89" spans="2:7" x14ac:dyDescent="0.3">
      <c r="B89" s="127">
        <v>43925</v>
      </c>
      <c r="C89" t="s">
        <v>109</v>
      </c>
      <c r="D89">
        <v>1</v>
      </c>
      <c r="E89">
        <v>1</v>
      </c>
      <c r="F89" s="128">
        <v>43929</v>
      </c>
      <c r="G89">
        <v>3</v>
      </c>
    </row>
    <row r="90" spans="2:7" x14ac:dyDescent="0.3">
      <c r="B90" s="127">
        <v>43917</v>
      </c>
      <c r="C90" t="s">
        <v>109</v>
      </c>
      <c r="D90">
        <v>1</v>
      </c>
      <c r="E90">
        <v>1</v>
      </c>
      <c r="F90" s="128">
        <v>43941</v>
      </c>
      <c r="G90">
        <v>2</v>
      </c>
    </row>
    <row r="91" spans="2:7" x14ac:dyDescent="0.3">
      <c r="B91" s="127">
        <v>43907</v>
      </c>
      <c r="C91" t="s">
        <v>108</v>
      </c>
      <c r="D91">
        <v>0</v>
      </c>
      <c r="E91">
        <v>0</v>
      </c>
      <c r="F91" s="128">
        <v>43930</v>
      </c>
      <c r="G91">
        <v>731</v>
      </c>
    </row>
    <row r="92" spans="2:7" x14ac:dyDescent="0.3">
      <c r="B92" s="127">
        <v>43946</v>
      </c>
      <c r="C92" t="s">
        <v>109</v>
      </c>
      <c r="D92">
        <v>0</v>
      </c>
      <c r="E92">
        <v>0</v>
      </c>
      <c r="F92" s="128">
        <v>43916</v>
      </c>
      <c r="G92">
        <v>309</v>
      </c>
    </row>
    <row r="93" spans="2:7" x14ac:dyDescent="0.3">
      <c r="B93" s="127">
        <v>43945</v>
      </c>
      <c r="C93" t="s">
        <v>109</v>
      </c>
      <c r="D93">
        <v>0</v>
      </c>
      <c r="E93">
        <v>1</v>
      </c>
      <c r="F93" s="128">
        <v>43943</v>
      </c>
      <c r="G93">
        <v>22</v>
      </c>
    </row>
    <row r="94" spans="2:7" x14ac:dyDescent="0.3">
      <c r="B94" s="127">
        <v>43932</v>
      </c>
      <c r="C94" t="s">
        <v>108</v>
      </c>
      <c r="D94">
        <v>0</v>
      </c>
      <c r="E94">
        <v>0</v>
      </c>
      <c r="F94" s="128">
        <v>43922</v>
      </c>
      <c r="G94">
        <v>578</v>
      </c>
    </row>
    <row r="95" spans="2:7" x14ac:dyDescent="0.3">
      <c r="B95" s="127">
        <v>43953</v>
      </c>
      <c r="C95" t="s">
        <v>107</v>
      </c>
      <c r="D95">
        <v>0</v>
      </c>
      <c r="E95">
        <v>1</v>
      </c>
      <c r="F95" s="128">
        <v>43937</v>
      </c>
      <c r="G95">
        <v>34</v>
      </c>
    </row>
    <row r="96" spans="2:7" x14ac:dyDescent="0.3">
      <c r="B96" s="127">
        <v>43940</v>
      </c>
      <c r="C96" t="s">
        <v>107</v>
      </c>
      <c r="D96">
        <v>1</v>
      </c>
      <c r="E96">
        <v>1</v>
      </c>
      <c r="F96" s="128">
        <v>43935</v>
      </c>
      <c r="G96">
        <v>2</v>
      </c>
    </row>
    <row r="97" spans="2:7" x14ac:dyDescent="0.3">
      <c r="B97" s="127">
        <v>43934</v>
      </c>
      <c r="C97" t="s">
        <v>109</v>
      </c>
      <c r="D97">
        <v>1</v>
      </c>
      <c r="E97">
        <v>1</v>
      </c>
      <c r="F97" s="128">
        <v>43918</v>
      </c>
      <c r="G97">
        <v>1</v>
      </c>
    </row>
    <row r="98" spans="2:7" x14ac:dyDescent="0.3">
      <c r="B98" s="127">
        <v>43960</v>
      </c>
      <c r="C98" t="s">
        <v>107</v>
      </c>
      <c r="D98">
        <v>0</v>
      </c>
      <c r="E98">
        <v>0</v>
      </c>
      <c r="F98" s="128">
        <v>43942</v>
      </c>
      <c r="G98">
        <v>449</v>
      </c>
    </row>
    <row r="99" spans="2:7" x14ac:dyDescent="0.3">
      <c r="B99" s="127">
        <v>43912</v>
      </c>
      <c r="C99" t="s">
        <v>107</v>
      </c>
      <c r="D99">
        <v>0</v>
      </c>
      <c r="E99">
        <v>1</v>
      </c>
      <c r="F99" s="128">
        <v>43920</v>
      </c>
      <c r="G99">
        <v>16</v>
      </c>
    </row>
    <row r="100" spans="2:7" x14ac:dyDescent="0.3">
      <c r="B100" s="127">
        <v>43913</v>
      </c>
      <c r="C100" t="s">
        <v>107</v>
      </c>
      <c r="D100">
        <v>1</v>
      </c>
      <c r="E100">
        <v>1</v>
      </c>
      <c r="F100" s="128">
        <v>43952</v>
      </c>
      <c r="G100">
        <v>2</v>
      </c>
    </row>
    <row r="101" spans="2:7" x14ac:dyDescent="0.3">
      <c r="B101" s="127">
        <v>43895</v>
      </c>
      <c r="C101" t="s">
        <v>107</v>
      </c>
      <c r="D101">
        <v>1</v>
      </c>
      <c r="E101">
        <v>0</v>
      </c>
      <c r="F101" s="128">
        <v>43948</v>
      </c>
      <c r="G101">
        <v>8</v>
      </c>
    </row>
    <row r="102" spans="2:7" x14ac:dyDescent="0.3">
      <c r="B102" s="127">
        <v>43954</v>
      </c>
      <c r="C102" t="s">
        <v>108</v>
      </c>
      <c r="D102">
        <v>0</v>
      </c>
      <c r="E102">
        <v>0</v>
      </c>
      <c r="F102" s="128">
        <v>43896</v>
      </c>
      <c r="G102">
        <v>2</v>
      </c>
    </row>
    <row r="103" spans="2:7" x14ac:dyDescent="0.3">
      <c r="B103" s="127">
        <v>43937</v>
      </c>
      <c r="C103" t="s">
        <v>109</v>
      </c>
      <c r="D103">
        <v>0</v>
      </c>
      <c r="E103">
        <v>1</v>
      </c>
      <c r="F103" s="128">
        <v>43960</v>
      </c>
      <c r="G103">
        <v>11</v>
      </c>
    </row>
    <row r="104" spans="2:7" x14ac:dyDescent="0.3">
      <c r="B104" s="127">
        <v>43935</v>
      </c>
      <c r="C104" t="s">
        <v>108</v>
      </c>
      <c r="D104">
        <v>0</v>
      </c>
      <c r="E104">
        <v>0</v>
      </c>
      <c r="F104" s="128">
        <v>43950</v>
      </c>
      <c r="G104">
        <v>302</v>
      </c>
    </row>
    <row r="105" spans="2:7" x14ac:dyDescent="0.3">
      <c r="B105" s="127">
        <v>43906</v>
      </c>
      <c r="C105" t="s">
        <v>108</v>
      </c>
      <c r="D105">
        <v>0</v>
      </c>
      <c r="E105">
        <v>1</v>
      </c>
      <c r="F105" s="128">
        <v>43914</v>
      </c>
      <c r="G105">
        <v>9</v>
      </c>
    </row>
    <row r="106" spans="2:7" x14ac:dyDescent="0.3">
      <c r="B106" s="127">
        <v>43912</v>
      </c>
      <c r="C106" t="s">
        <v>108</v>
      </c>
      <c r="D106">
        <v>1</v>
      </c>
      <c r="E106">
        <v>0</v>
      </c>
      <c r="F106" s="128">
        <v>43931</v>
      </c>
      <c r="G106">
        <v>8</v>
      </c>
    </row>
    <row r="107" spans="2:7" x14ac:dyDescent="0.3">
      <c r="B107" s="127">
        <v>43950</v>
      </c>
      <c r="C107" t="s">
        <v>109</v>
      </c>
      <c r="D107">
        <v>0</v>
      </c>
      <c r="E107">
        <v>1</v>
      </c>
      <c r="F107" s="128">
        <v>43903</v>
      </c>
      <c r="G107">
        <v>1</v>
      </c>
    </row>
    <row r="108" spans="2:7" x14ac:dyDescent="0.3">
      <c r="B108" s="127">
        <v>43948</v>
      </c>
      <c r="C108" t="s">
        <v>108</v>
      </c>
      <c r="D108">
        <v>0</v>
      </c>
      <c r="E108">
        <v>0</v>
      </c>
      <c r="F108" s="128">
        <v>43913</v>
      </c>
      <c r="G108">
        <v>150</v>
      </c>
    </row>
    <row r="109" spans="2:7" x14ac:dyDescent="0.3">
      <c r="B109" s="127">
        <v>43946</v>
      </c>
      <c r="C109" t="s">
        <v>107</v>
      </c>
      <c r="D109">
        <v>0</v>
      </c>
      <c r="E109">
        <v>0</v>
      </c>
      <c r="F109" s="128">
        <v>43956</v>
      </c>
      <c r="G109">
        <v>225</v>
      </c>
    </row>
    <row r="110" spans="2:7" x14ac:dyDescent="0.3">
      <c r="B110" s="127">
        <v>43945</v>
      </c>
      <c r="C110" t="s">
        <v>107</v>
      </c>
      <c r="D110">
        <v>0</v>
      </c>
      <c r="E110">
        <v>0</v>
      </c>
      <c r="F110" s="128">
        <v>43962</v>
      </c>
      <c r="G110">
        <v>110</v>
      </c>
    </row>
    <row r="111" spans="2:7" x14ac:dyDescent="0.3">
      <c r="B111" s="127">
        <v>43957</v>
      </c>
      <c r="C111" t="s">
        <v>107</v>
      </c>
      <c r="D111">
        <v>0</v>
      </c>
      <c r="E111">
        <v>1</v>
      </c>
      <c r="F111" s="128">
        <v>43926</v>
      </c>
      <c r="G111">
        <v>19</v>
      </c>
    </row>
    <row r="112" spans="2:7" x14ac:dyDescent="0.3">
      <c r="B112" s="127">
        <v>43936</v>
      </c>
      <c r="C112" t="s">
        <v>107</v>
      </c>
      <c r="D112">
        <v>0</v>
      </c>
      <c r="E112">
        <v>0</v>
      </c>
      <c r="F112" s="128">
        <v>43933</v>
      </c>
      <c r="G112">
        <v>667</v>
      </c>
    </row>
    <row r="113" spans="2:7" x14ac:dyDescent="0.3">
      <c r="B113" s="127">
        <v>43922</v>
      </c>
      <c r="C113" t="s">
        <v>107</v>
      </c>
      <c r="D113">
        <v>1</v>
      </c>
      <c r="E113">
        <v>1</v>
      </c>
      <c r="F113" s="128">
        <v>43944</v>
      </c>
      <c r="G113">
        <v>2</v>
      </c>
    </row>
    <row r="114" spans="2:7" x14ac:dyDescent="0.3">
      <c r="B114" s="127">
        <v>43927</v>
      </c>
      <c r="C114" t="s">
        <v>109</v>
      </c>
      <c r="D114">
        <v>1</v>
      </c>
      <c r="E114">
        <v>0</v>
      </c>
      <c r="F114" s="128">
        <v>43954</v>
      </c>
      <c r="G114">
        <v>3</v>
      </c>
    </row>
    <row r="115" spans="2:7" x14ac:dyDescent="0.3">
      <c r="B115" s="127">
        <v>43938</v>
      </c>
      <c r="C115" t="s">
        <v>107</v>
      </c>
      <c r="D115">
        <v>1</v>
      </c>
      <c r="E115">
        <v>0</v>
      </c>
      <c r="F115" s="128">
        <v>43925</v>
      </c>
      <c r="G115">
        <v>7</v>
      </c>
    </row>
    <row r="116" spans="2:7" x14ac:dyDescent="0.3">
      <c r="B116" s="127">
        <v>43929</v>
      </c>
      <c r="C116" t="s">
        <v>109</v>
      </c>
      <c r="D116">
        <v>0</v>
      </c>
      <c r="E116">
        <v>1</v>
      </c>
      <c r="F116" s="128">
        <v>43946</v>
      </c>
      <c r="G116">
        <v>19</v>
      </c>
    </row>
    <row r="117" spans="2:7" x14ac:dyDescent="0.3">
      <c r="B117" s="127">
        <v>43938</v>
      </c>
      <c r="C117" t="s">
        <v>108</v>
      </c>
      <c r="D117">
        <v>0</v>
      </c>
      <c r="E117">
        <v>1</v>
      </c>
      <c r="F117" s="128">
        <v>43934</v>
      </c>
      <c r="G117">
        <v>18</v>
      </c>
    </row>
    <row r="118" spans="2:7" x14ac:dyDescent="0.3">
      <c r="B118" s="127">
        <v>43952</v>
      </c>
      <c r="C118" t="s">
        <v>108</v>
      </c>
      <c r="D118">
        <v>1</v>
      </c>
      <c r="E118">
        <v>0</v>
      </c>
      <c r="F118" s="128">
        <v>43911</v>
      </c>
      <c r="G118">
        <v>3</v>
      </c>
    </row>
    <row r="119" spans="2:7" x14ac:dyDescent="0.3">
      <c r="B119" s="127">
        <v>43945</v>
      </c>
      <c r="C119" t="s">
        <v>109</v>
      </c>
      <c r="D119">
        <v>0</v>
      </c>
      <c r="E119">
        <v>0</v>
      </c>
      <c r="F119" s="128">
        <v>43921.958333333336</v>
      </c>
      <c r="G119">
        <v>3</v>
      </c>
    </row>
    <row r="120" spans="2:7" x14ac:dyDescent="0.3">
      <c r="B120" s="127">
        <v>43943</v>
      </c>
      <c r="C120" t="s">
        <v>108</v>
      </c>
      <c r="D120">
        <v>0</v>
      </c>
      <c r="E120">
        <v>0</v>
      </c>
      <c r="F120" s="128">
        <v>43919</v>
      </c>
      <c r="G120">
        <v>560</v>
      </c>
    </row>
    <row r="121" spans="2:7" x14ac:dyDescent="0.3">
      <c r="B121" s="127">
        <v>43930</v>
      </c>
      <c r="C121" t="s">
        <v>109</v>
      </c>
      <c r="D121">
        <v>1</v>
      </c>
      <c r="E121">
        <v>0</v>
      </c>
      <c r="F121" s="128">
        <v>43917</v>
      </c>
      <c r="G121">
        <v>5</v>
      </c>
    </row>
    <row r="122" spans="2:7" x14ac:dyDescent="0.3">
      <c r="B122" s="127">
        <v>43945</v>
      </c>
      <c r="C122" t="s">
        <v>108</v>
      </c>
      <c r="D122">
        <v>1</v>
      </c>
      <c r="E122">
        <v>1</v>
      </c>
      <c r="F122" s="128">
        <v>43932</v>
      </c>
      <c r="G122">
        <v>2</v>
      </c>
    </row>
    <row r="123" spans="2:7" x14ac:dyDescent="0.3">
      <c r="B123" s="127">
        <v>43950</v>
      </c>
      <c r="C123" t="s">
        <v>107</v>
      </c>
      <c r="D123">
        <v>1</v>
      </c>
      <c r="E123">
        <v>0</v>
      </c>
      <c r="F123" s="128">
        <v>43943</v>
      </c>
      <c r="G123">
        <v>7</v>
      </c>
    </row>
    <row r="124" spans="2:7" x14ac:dyDescent="0.3">
      <c r="B124" s="127">
        <v>43960</v>
      </c>
      <c r="C124" t="s">
        <v>108</v>
      </c>
      <c r="D124">
        <v>0</v>
      </c>
      <c r="E124">
        <v>0</v>
      </c>
      <c r="F124" s="128">
        <v>43923.791666666664</v>
      </c>
      <c r="G124">
        <v>1</v>
      </c>
    </row>
    <row r="125" spans="2:7" x14ac:dyDescent="0.3">
      <c r="B125" s="127">
        <v>43895</v>
      </c>
      <c r="C125" t="s">
        <v>22</v>
      </c>
      <c r="D125">
        <v>1</v>
      </c>
      <c r="E125">
        <v>1</v>
      </c>
      <c r="F125" s="128">
        <v>43936</v>
      </c>
      <c r="G125">
        <v>1</v>
      </c>
    </row>
    <row r="126" spans="2:7" x14ac:dyDescent="0.3">
      <c r="B126" s="127">
        <v>43917</v>
      </c>
      <c r="C126" t="s">
        <v>107</v>
      </c>
      <c r="D126">
        <v>0</v>
      </c>
      <c r="E126">
        <v>1</v>
      </c>
      <c r="F126" s="128">
        <v>43915</v>
      </c>
      <c r="G126">
        <v>4</v>
      </c>
    </row>
    <row r="127" spans="2:7" x14ac:dyDescent="0.3">
      <c r="B127" s="127">
        <v>43937</v>
      </c>
      <c r="C127" t="s">
        <v>107</v>
      </c>
      <c r="D127">
        <v>1</v>
      </c>
      <c r="E127">
        <v>0</v>
      </c>
      <c r="F127" s="128">
        <v>43920</v>
      </c>
      <c r="G127">
        <v>7</v>
      </c>
    </row>
    <row r="128" spans="2:7" x14ac:dyDescent="0.3">
      <c r="B128" s="127">
        <v>43956</v>
      </c>
      <c r="C128" t="s">
        <v>108</v>
      </c>
      <c r="D128">
        <v>0</v>
      </c>
      <c r="E128">
        <v>0</v>
      </c>
      <c r="F128" s="128">
        <v>43905</v>
      </c>
      <c r="G128">
        <v>28</v>
      </c>
    </row>
    <row r="129" spans="2:7" x14ac:dyDescent="0.3">
      <c r="B129" s="127">
        <v>43946</v>
      </c>
      <c r="C129" t="s">
        <v>107</v>
      </c>
      <c r="D129">
        <v>1</v>
      </c>
      <c r="E129">
        <v>0</v>
      </c>
      <c r="F129" s="128">
        <v>43949</v>
      </c>
      <c r="G129">
        <v>3</v>
      </c>
    </row>
    <row r="130" spans="2:7" x14ac:dyDescent="0.3">
      <c r="B130" s="127">
        <v>43944</v>
      </c>
      <c r="C130" t="s">
        <v>107</v>
      </c>
      <c r="D130">
        <v>0</v>
      </c>
      <c r="E130">
        <v>1</v>
      </c>
      <c r="F130" s="128">
        <v>43921</v>
      </c>
      <c r="G130">
        <v>6</v>
      </c>
    </row>
    <row r="131" spans="2:7" x14ac:dyDescent="0.3">
      <c r="B131" s="127">
        <v>43916</v>
      </c>
      <c r="C131" t="s">
        <v>109</v>
      </c>
      <c r="D131">
        <v>1</v>
      </c>
      <c r="E131">
        <v>1</v>
      </c>
      <c r="F131" s="128">
        <v>43953</v>
      </c>
      <c r="G131">
        <v>2</v>
      </c>
    </row>
    <row r="132" spans="2:7" x14ac:dyDescent="0.3">
      <c r="B132" s="127">
        <v>43929</v>
      </c>
      <c r="C132" t="s">
        <v>107</v>
      </c>
      <c r="D132">
        <v>0</v>
      </c>
      <c r="E132">
        <v>0</v>
      </c>
      <c r="F132" s="128">
        <v>43951</v>
      </c>
      <c r="G132">
        <v>278</v>
      </c>
    </row>
    <row r="133" spans="2:7" x14ac:dyDescent="0.3">
      <c r="B133" s="127">
        <v>43899</v>
      </c>
      <c r="C133" t="s">
        <v>108</v>
      </c>
      <c r="D133">
        <v>0</v>
      </c>
      <c r="E133">
        <v>1</v>
      </c>
      <c r="F133" s="128">
        <v>43955</v>
      </c>
      <c r="G133">
        <v>8</v>
      </c>
    </row>
    <row r="134" spans="2:7" x14ac:dyDescent="0.3">
      <c r="B134" s="127">
        <v>43902</v>
      </c>
      <c r="C134" t="s">
        <v>22</v>
      </c>
      <c r="D134">
        <v>0</v>
      </c>
      <c r="E134">
        <v>0</v>
      </c>
      <c r="F134" s="128">
        <v>43945</v>
      </c>
      <c r="G134">
        <v>405</v>
      </c>
    </row>
    <row r="135" spans="2:7" x14ac:dyDescent="0.3">
      <c r="B135" s="127">
        <v>43953</v>
      </c>
      <c r="C135" t="s">
        <v>108</v>
      </c>
      <c r="D135">
        <v>0</v>
      </c>
      <c r="E135">
        <v>1</v>
      </c>
      <c r="F135" s="128">
        <v>43961</v>
      </c>
      <c r="G135">
        <v>6</v>
      </c>
    </row>
    <row r="136" spans="2:7" x14ac:dyDescent="0.3">
      <c r="B136" s="127">
        <v>43962</v>
      </c>
      <c r="C136" t="s">
        <v>108</v>
      </c>
      <c r="D136">
        <v>1</v>
      </c>
      <c r="E136">
        <v>0</v>
      </c>
      <c r="F136" s="128">
        <v>43932</v>
      </c>
      <c r="G136">
        <v>11</v>
      </c>
    </row>
    <row r="137" spans="2:7" x14ac:dyDescent="0.3">
      <c r="B137" s="127">
        <v>43922</v>
      </c>
      <c r="C137" t="s">
        <v>109</v>
      </c>
      <c r="D137">
        <v>1</v>
      </c>
      <c r="E137">
        <v>1</v>
      </c>
      <c r="F137" s="128">
        <v>43947</v>
      </c>
      <c r="G137">
        <v>2</v>
      </c>
    </row>
    <row r="138" spans="2:7" x14ac:dyDescent="0.3">
      <c r="B138" s="127">
        <v>43932</v>
      </c>
      <c r="C138" t="s">
        <v>107</v>
      </c>
      <c r="D138">
        <v>0</v>
      </c>
      <c r="E138">
        <v>1</v>
      </c>
      <c r="F138" s="128">
        <v>43929</v>
      </c>
      <c r="G138">
        <v>33</v>
      </c>
    </row>
    <row r="139" spans="2:7" x14ac:dyDescent="0.3">
      <c r="B139" s="127">
        <v>43941</v>
      </c>
      <c r="C139" t="s">
        <v>109</v>
      </c>
      <c r="D139">
        <v>0</v>
      </c>
      <c r="E139">
        <v>0</v>
      </c>
      <c r="F139" s="128">
        <v>43914</v>
      </c>
      <c r="G139">
        <v>192</v>
      </c>
    </row>
    <row r="140" spans="2:7" x14ac:dyDescent="0.3">
      <c r="B140" s="127">
        <v>43955</v>
      </c>
      <c r="C140" t="s">
        <v>109</v>
      </c>
      <c r="D140">
        <v>0</v>
      </c>
      <c r="E140">
        <v>0</v>
      </c>
      <c r="F140" s="128">
        <v>43908</v>
      </c>
      <c r="G140">
        <v>69</v>
      </c>
    </row>
    <row r="141" spans="2:7" x14ac:dyDescent="0.3">
      <c r="B141" s="127">
        <v>43937</v>
      </c>
      <c r="C141" t="s">
        <v>109</v>
      </c>
      <c r="D141">
        <v>0</v>
      </c>
      <c r="E141">
        <v>0</v>
      </c>
      <c r="F141" s="128">
        <v>43957</v>
      </c>
      <c r="G141">
        <v>233</v>
      </c>
    </row>
    <row r="142" spans="2:7" x14ac:dyDescent="0.3">
      <c r="B142" s="127">
        <v>43951</v>
      </c>
      <c r="C142" t="s">
        <v>108</v>
      </c>
      <c r="D142">
        <v>0</v>
      </c>
      <c r="E142">
        <v>0</v>
      </c>
      <c r="F142" s="128">
        <v>43934</v>
      </c>
      <c r="G142">
        <v>655</v>
      </c>
    </row>
    <row r="143" spans="2:7" x14ac:dyDescent="0.3">
      <c r="B143" s="127">
        <v>43918</v>
      </c>
      <c r="C143" t="s">
        <v>107</v>
      </c>
      <c r="D143">
        <v>1</v>
      </c>
      <c r="E143">
        <v>0</v>
      </c>
      <c r="F143" s="128">
        <v>43926</v>
      </c>
      <c r="G143">
        <v>10</v>
      </c>
    </row>
    <row r="144" spans="2:7" x14ac:dyDescent="0.3">
      <c r="B144" s="127">
        <v>43945</v>
      </c>
      <c r="C144" t="s">
        <v>107</v>
      </c>
      <c r="D144">
        <v>1</v>
      </c>
      <c r="E144">
        <v>0</v>
      </c>
      <c r="F144" s="128">
        <v>43912</v>
      </c>
      <c r="G144">
        <v>1</v>
      </c>
    </row>
    <row r="145" spans="2:7" x14ac:dyDescent="0.3">
      <c r="B145" s="127">
        <v>43940</v>
      </c>
      <c r="C145" t="s">
        <v>108</v>
      </c>
      <c r="D145">
        <v>0</v>
      </c>
      <c r="E145">
        <v>0</v>
      </c>
      <c r="F145" s="128">
        <v>43928</v>
      </c>
      <c r="G145">
        <v>757</v>
      </c>
    </row>
    <row r="146" spans="2:7" x14ac:dyDescent="0.3">
      <c r="B146" s="127">
        <v>43901</v>
      </c>
      <c r="C146" t="s">
        <v>108</v>
      </c>
      <c r="D146">
        <v>0</v>
      </c>
      <c r="E146">
        <v>0</v>
      </c>
      <c r="F146" s="128">
        <v>43920.958333333336</v>
      </c>
      <c r="G146">
        <v>11</v>
      </c>
    </row>
    <row r="147" spans="2:7" x14ac:dyDescent="0.3">
      <c r="B147" s="127">
        <v>43961</v>
      </c>
      <c r="C147" t="s">
        <v>109</v>
      </c>
      <c r="D147">
        <v>1</v>
      </c>
      <c r="E147">
        <v>1</v>
      </c>
      <c r="F147" s="128">
        <v>43927</v>
      </c>
      <c r="G147">
        <v>4</v>
      </c>
    </row>
    <row r="148" spans="2:7" x14ac:dyDescent="0.3">
      <c r="B148" s="127">
        <v>43956</v>
      </c>
      <c r="C148" t="s">
        <v>109</v>
      </c>
      <c r="D148">
        <v>1</v>
      </c>
      <c r="E148">
        <v>1</v>
      </c>
      <c r="F148" s="128">
        <v>43933</v>
      </c>
      <c r="G148">
        <v>3</v>
      </c>
    </row>
    <row r="149" spans="2:7" x14ac:dyDescent="0.3">
      <c r="B149" s="127">
        <v>43904</v>
      </c>
      <c r="C149" t="s">
        <v>107</v>
      </c>
      <c r="D149">
        <v>0</v>
      </c>
      <c r="E149">
        <v>1</v>
      </c>
      <c r="F149" s="128">
        <v>43935</v>
      </c>
      <c r="G149">
        <v>32</v>
      </c>
    </row>
    <row r="150" spans="2:7" x14ac:dyDescent="0.3">
      <c r="B150" s="127">
        <v>43961</v>
      </c>
      <c r="C150" t="s">
        <v>107</v>
      </c>
      <c r="D150">
        <v>0</v>
      </c>
      <c r="E150">
        <v>1</v>
      </c>
      <c r="F150" s="128">
        <v>43941</v>
      </c>
      <c r="G150">
        <v>29</v>
      </c>
    </row>
    <row r="151" spans="2:7" x14ac:dyDescent="0.3">
      <c r="B151" s="127">
        <v>43915</v>
      </c>
      <c r="C151" t="s">
        <v>108</v>
      </c>
      <c r="D151">
        <v>0</v>
      </c>
      <c r="E151">
        <v>1</v>
      </c>
      <c r="F151" s="128">
        <v>43918</v>
      </c>
      <c r="G151">
        <v>11</v>
      </c>
    </row>
    <row r="152" spans="2:7" x14ac:dyDescent="0.3">
      <c r="B152" s="127">
        <v>43916</v>
      </c>
      <c r="C152" t="s">
        <v>109</v>
      </c>
      <c r="D152">
        <v>1</v>
      </c>
      <c r="E152">
        <v>1</v>
      </c>
      <c r="F152" s="128">
        <v>43939</v>
      </c>
      <c r="G152">
        <v>3</v>
      </c>
    </row>
    <row r="153" spans="2:7" x14ac:dyDescent="0.3">
      <c r="B153" s="127">
        <v>43939</v>
      </c>
      <c r="C153" t="s">
        <v>107</v>
      </c>
      <c r="D153">
        <v>1</v>
      </c>
      <c r="E153">
        <v>1</v>
      </c>
      <c r="F153" s="128">
        <v>43916</v>
      </c>
      <c r="G153">
        <v>1</v>
      </c>
    </row>
    <row r="154" spans="2:7" x14ac:dyDescent="0.3">
      <c r="B154" s="127">
        <v>43937</v>
      </c>
      <c r="C154" t="s">
        <v>107</v>
      </c>
      <c r="D154">
        <v>0</v>
      </c>
      <c r="E154">
        <v>0</v>
      </c>
      <c r="F154" s="128">
        <v>43923.958333333336</v>
      </c>
      <c r="G154">
        <v>1</v>
      </c>
    </row>
    <row r="155" spans="2:7" x14ac:dyDescent="0.3">
      <c r="B155" s="127">
        <v>43937</v>
      </c>
      <c r="C155" t="s">
        <v>108</v>
      </c>
      <c r="D155">
        <v>0</v>
      </c>
      <c r="E155">
        <v>1</v>
      </c>
      <c r="F155" s="128">
        <v>43958</v>
      </c>
      <c r="G155">
        <v>12</v>
      </c>
    </row>
    <row r="156" spans="2:7" x14ac:dyDescent="0.3">
      <c r="B156" s="127">
        <v>43959</v>
      </c>
      <c r="C156" t="s">
        <v>107</v>
      </c>
      <c r="D156">
        <v>0</v>
      </c>
      <c r="E156">
        <v>0</v>
      </c>
      <c r="F156" s="128">
        <v>43954</v>
      </c>
      <c r="G156">
        <v>230</v>
      </c>
    </row>
    <row r="157" spans="2:7" x14ac:dyDescent="0.3">
      <c r="B157" s="127">
        <v>43920</v>
      </c>
      <c r="C157" t="s">
        <v>108</v>
      </c>
      <c r="D157">
        <v>0</v>
      </c>
      <c r="E157">
        <v>0</v>
      </c>
      <c r="F157" s="128">
        <v>43902</v>
      </c>
      <c r="G157">
        <v>13</v>
      </c>
    </row>
    <row r="158" spans="2:7" x14ac:dyDescent="0.3">
      <c r="B158" s="127">
        <v>43920</v>
      </c>
      <c r="C158" t="s">
        <v>109</v>
      </c>
      <c r="D158">
        <v>1</v>
      </c>
      <c r="E158">
        <v>0</v>
      </c>
      <c r="F158" s="128">
        <v>43940</v>
      </c>
      <c r="G158">
        <v>5</v>
      </c>
    </row>
    <row r="159" spans="2:7" x14ac:dyDescent="0.3">
      <c r="B159" s="127">
        <v>43933</v>
      </c>
      <c r="C159" t="s">
        <v>108</v>
      </c>
      <c r="D159">
        <v>1</v>
      </c>
      <c r="E159">
        <v>0</v>
      </c>
      <c r="F159" s="128">
        <v>43946</v>
      </c>
      <c r="G159">
        <v>5</v>
      </c>
    </row>
    <row r="160" spans="2:7" x14ac:dyDescent="0.3">
      <c r="B160" s="127">
        <v>43942</v>
      </c>
      <c r="C160" t="s">
        <v>107</v>
      </c>
      <c r="D160">
        <v>1</v>
      </c>
      <c r="E160">
        <v>1</v>
      </c>
      <c r="F160" s="128">
        <v>43910</v>
      </c>
      <c r="G160">
        <v>1</v>
      </c>
    </row>
    <row r="161" spans="2:7" x14ac:dyDescent="0.3">
      <c r="B161" s="127">
        <v>43951</v>
      </c>
      <c r="C161" t="s">
        <v>107</v>
      </c>
      <c r="D161">
        <v>0</v>
      </c>
      <c r="E161">
        <v>0</v>
      </c>
      <c r="F161" s="128">
        <v>43948</v>
      </c>
      <c r="G161">
        <v>316</v>
      </c>
    </row>
    <row r="162" spans="2:7" x14ac:dyDescent="0.3">
      <c r="B162" s="127">
        <v>43952</v>
      </c>
      <c r="C162" t="s">
        <v>109</v>
      </c>
      <c r="D162">
        <v>0</v>
      </c>
      <c r="E162">
        <v>1</v>
      </c>
      <c r="F162" s="128">
        <v>43912</v>
      </c>
      <c r="G162">
        <v>3</v>
      </c>
    </row>
    <row r="163" spans="2:7" x14ac:dyDescent="0.3">
      <c r="B163" s="127">
        <v>43923</v>
      </c>
      <c r="C163" t="s">
        <v>107</v>
      </c>
      <c r="D163">
        <v>1</v>
      </c>
      <c r="E163">
        <v>1</v>
      </c>
      <c r="F163" s="128">
        <v>43956</v>
      </c>
      <c r="G163">
        <v>1</v>
      </c>
    </row>
    <row r="164" spans="2:7" x14ac:dyDescent="0.3">
      <c r="B164" s="127">
        <v>43955</v>
      </c>
      <c r="C164" t="s">
        <v>108</v>
      </c>
      <c r="D164">
        <v>0</v>
      </c>
      <c r="E164">
        <v>0</v>
      </c>
      <c r="F164" s="128">
        <v>43911</v>
      </c>
      <c r="G164">
        <v>100</v>
      </c>
    </row>
    <row r="165" spans="2:7" x14ac:dyDescent="0.3">
      <c r="B165" s="127">
        <v>43947</v>
      </c>
      <c r="C165" t="s">
        <v>108</v>
      </c>
      <c r="D165">
        <v>1</v>
      </c>
      <c r="E165">
        <v>1</v>
      </c>
      <c r="F165" s="128">
        <v>43924</v>
      </c>
      <c r="G165">
        <v>3</v>
      </c>
    </row>
    <row r="166" spans="2:7" x14ac:dyDescent="0.3">
      <c r="B166" s="127">
        <v>43916</v>
      </c>
      <c r="C166" t="s">
        <v>107</v>
      </c>
      <c r="D166">
        <v>0</v>
      </c>
      <c r="E166">
        <v>1</v>
      </c>
      <c r="F166" s="128">
        <v>43952</v>
      </c>
      <c r="G166">
        <v>16</v>
      </c>
    </row>
    <row r="167" spans="2:7" x14ac:dyDescent="0.3">
      <c r="B167" s="127">
        <v>43941</v>
      </c>
      <c r="C167" t="s">
        <v>108</v>
      </c>
      <c r="D167">
        <v>1</v>
      </c>
      <c r="E167">
        <v>0</v>
      </c>
      <c r="F167" s="128">
        <v>43952</v>
      </c>
      <c r="G167">
        <v>5</v>
      </c>
    </row>
    <row r="168" spans="2:7" x14ac:dyDescent="0.3">
      <c r="B168" s="127">
        <v>43910</v>
      </c>
      <c r="C168" t="s">
        <v>108</v>
      </c>
      <c r="D168">
        <v>0</v>
      </c>
      <c r="E168">
        <v>0</v>
      </c>
      <c r="F168" s="128">
        <v>43931</v>
      </c>
      <c r="G168">
        <v>687</v>
      </c>
    </row>
    <row r="169" spans="2:7" x14ac:dyDescent="0.3">
      <c r="B169" s="127">
        <v>43958</v>
      </c>
      <c r="C169" t="s">
        <v>107</v>
      </c>
      <c r="D169">
        <v>0</v>
      </c>
      <c r="E169">
        <v>0</v>
      </c>
      <c r="F169" s="128">
        <v>43937</v>
      </c>
      <c r="G169">
        <v>583</v>
      </c>
    </row>
    <row r="170" spans="2:7" x14ac:dyDescent="0.3">
      <c r="B170" s="127">
        <v>43918</v>
      </c>
      <c r="C170" t="s">
        <v>107</v>
      </c>
      <c r="D170">
        <v>1</v>
      </c>
      <c r="E170">
        <v>0</v>
      </c>
      <c r="F170" s="128">
        <v>43929</v>
      </c>
      <c r="G170">
        <v>12</v>
      </c>
    </row>
    <row r="171" spans="2:7" x14ac:dyDescent="0.3">
      <c r="B171" s="127">
        <v>43960</v>
      </c>
      <c r="C171" t="s">
        <v>107</v>
      </c>
      <c r="D171">
        <v>0</v>
      </c>
      <c r="E171">
        <v>0</v>
      </c>
      <c r="F171" s="128">
        <v>43917</v>
      </c>
      <c r="G171">
        <v>348</v>
      </c>
    </row>
    <row r="172" spans="2:7" x14ac:dyDescent="0.3">
      <c r="B172" s="127">
        <v>43926</v>
      </c>
      <c r="C172" t="s">
        <v>109</v>
      </c>
      <c r="D172">
        <v>1</v>
      </c>
      <c r="E172">
        <v>1</v>
      </c>
      <c r="F172" s="128">
        <v>43930</v>
      </c>
      <c r="G172">
        <v>5</v>
      </c>
    </row>
    <row r="173" spans="2:7" x14ac:dyDescent="0.3">
      <c r="B173" s="127">
        <v>43912</v>
      </c>
      <c r="C173" t="s">
        <v>109</v>
      </c>
      <c r="D173">
        <v>0</v>
      </c>
      <c r="E173">
        <v>0</v>
      </c>
      <c r="F173" s="128">
        <v>43921.916666666664</v>
      </c>
      <c r="G173">
        <v>6</v>
      </c>
    </row>
    <row r="174" spans="2:7" x14ac:dyDescent="0.3">
      <c r="B174" s="127">
        <v>43944</v>
      </c>
      <c r="C174" t="s">
        <v>109</v>
      </c>
      <c r="D174">
        <v>0</v>
      </c>
      <c r="E174">
        <v>1</v>
      </c>
      <c r="F174" s="128">
        <v>43932</v>
      </c>
      <c r="G174">
        <v>35</v>
      </c>
    </row>
    <row r="175" spans="2:7" x14ac:dyDescent="0.3">
      <c r="B175" s="127">
        <v>43930</v>
      </c>
      <c r="C175" t="s">
        <v>108</v>
      </c>
      <c r="D175">
        <v>1</v>
      </c>
      <c r="E175">
        <v>0</v>
      </c>
      <c r="F175" s="128">
        <v>43923</v>
      </c>
      <c r="G175">
        <v>8</v>
      </c>
    </row>
    <row r="176" spans="2:7" x14ac:dyDescent="0.3">
      <c r="B176" s="127">
        <v>43924</v>
      </c>
      <c r="C176" t="s">
        <v>109</v>
      </c>
      <c r="D176">
        <v>1</v>
      </c>
      <c r="E176">
        <v>0</v>
      </c>
      <c r="F176" s="128">
        <v>43960</v>
      </c>
      <c r="G176">
        <v>2</v>
      </c>
    </row>
    <row r="177" spans="2:7" x14ac:dyDescent="0.3">
      <c r="B177" s="127">
        <v>43920</v>
      </c>
      <c r="C177" t="s">
        <v>107</v>
      </c>
      <c r="D177">
        <v>0</v>
      </c>
      <c r="E177">
        <v>0</v>
      </c>
      <c r="F177" s="128">
        <v>43925</v>
      </c>
      <c r="G177">
        <v>741</v>
      </c>
    </row>
    <row r="178" spans="2:7" x14ac:dyDescent="0.3">
      <c r="B178" s="127">
        <v>43910</v>
      </c>
      <c r="C178" t="s">
        <v>22</v>
      </c>
      <c r="D178">
        <v>0</v>
      </c>
      <c r="E178">
        <v>1</v>
      </c>
      <c r="F178" s="128">
        <v>43938</v>
      </c>
      <c r="G178">
        <v>29</v>
      </c>
    </row>
    <row r="179" spans="2:7" x14ac:dyDescent="0.3">
      <c r="B179" s="127">
        <v>43932</v>
      </c>
      <c r="C179" t="s">
        <v>107</v>
      </c>
      <c r="D179">
        <v>0</v>
      </c>
      <c r="E179">
        <v>0</v>
      </c>
      <c r="F179" s="128">
        <v>43903</v>
      </c>
      <c r="G179">
        <v>18</v>
      </c>
    </row>
    <row r="180" spans="2:7" x14ac:dyDescent="0.3">
      <c r="B180" s="127">
        <v>43917</v>
      </c>
      <c r="C180" t="s">
        <v>107</v>
      </c>
      <c r="D180">
        <v>1</v>
      </c>
      <c r="E180">
        <v>0</v>
      </c>
      <c r="F180" s="128">
        <v>43935</v>
      </c>
      <c r="G180">
        <v>9</v>
      </c>
    </row>
    <row r="181" spans="2:7" x14ac:dyDescent="0.3">
      <c r="B181" s="127">
        <v>43925</v>
      </c>
      <c r="C181" t="s">
        <v>108</v>
      </c>
      <c r="D181">
        <v>1</v>
      </c>
      <c r="E181">
        <v>0</v>
      </c>
      <c r="F181" s="128">
        <v>43947</v>
      </c>
      <c r="G181">
        <v>6</v>
      </c>
    </row>
    <row r="182" spans="2:7" x14ac:dyDescent="0.3">
      <c r="B182" s="127">
        <v>43936</v>
      </c>
      <c r="C182" t="s">
        <v>109</v>
      </c>
      <c r="D182">
        <v>0</v>
      </c>
      <c r="E182">
        <v>1</v>
      </c>
      <c r="F182" s="128">
        <v>43913</v>
      </c>
      <c r="G182">
        <v>6</v>
      </c>
    </row>
    <row r="183" spans="2:7" x14ac:dyDescent="0.3">
      <c r="B183" s="127">
        <v>43926</v>
      </c>
      <c r="C183" t="s">
        <v>107</v>
      </c>
      <c r="D183">
        <v>1</v>
      </c>
      <c r="E183">
        <v>1</v>
      </c>
      <c r="F183" s="128">
        <v>43951</v>
      </c>
      <c r="G183">
        <v>2</v>
      </c>
    </row>
    <row r="184" spans="2:7" x14ac:dyDescent="0.3">
      <c r="B184" s="127">
        <v>43936</v>
      </c>
      <c r="C184" t="s">
        <v>109</v>
      </c>
      <c r="D184">
        <v>0</v>
      </c>
      <c r="E184">
        <v>0</v>
      </c>
      <c r="F184" s="128">
        <v>43943</v>
      </c>
      <c r="G184">
        <v>448</v>
      </c>
    </row>
    <row r="185" spans="2:7" x14ac:dyDescent="0.3">
      <c r="B185" s="127">
        <v>43903</v>
      </c>
      <c r="C185" t="s">
        <v>109</v>
      </c>
      <c r="D185">
        <v>0</v>
      </c>
      <c r="E185">
        <v>0</v>
      </c>
      <c r="F185" s="128">
        <v>43949</v>
      </c>
      <c r="G185">
        <v>317</v>
      </c>
    </row>
    <row r="186" spans="2:7" x14ac:dyDescent="0.3">
      <c r="B186" s="127">
        <v>43933</v>
      </c>
      <c r="C186" t="s">
        <v>108</v>
      </c>
      <c r="D186">
        <v>0</v>
      </c>
      <c r="E186">
        <v>1</v>
      </c>
      <c r="F186" s="128">
        <v>43959</v>
      </c>
      <c r="G186">
        <v>10</v>
      </c>
    </row>
    <row r="187" spans="2:7" x14ac:dyDescent="0.3">
      <c r="B187" s="127">
        <v>43932</v>
      </c>
      <c r="C187" t="s">
        <v>109</v>
      </c>
      <c r="D187">
        <v>0</v>
      </c>
      <c r="E187">
        <v>0</v>
      </c>
      <c r="F187" s="128">
        <v>43897</v>
      </c>
      <c r="G187">
        <v>1</v>
      </c>
    </row>
    <row r="188" spans="2:7" x14ac:dyDescent="0.3">
      <c r="B188" s="127">
        <v>43924</v>
      </c>
      <c r="C188" t="s">
        <v>107</v>
      </c>
      <c r="D188">
        <v>1</v>
      </c>
      <c r="E188">
        <v>0</v>
      </c>
      <c r="F188" s="128">
        <v>43941</v>
      </c>
      <c r="G188">
        <v>11</v>
      </c>
    </row>
    <row r="189" spans="2:7" x14ac:dyDescent="0.3">
      <c r="B189" s="127">
        <v>43939</v>
      </c>
      <c r="C189" t="s">
        <v>107</v>
      </c>
      <c r="D189">
        <v>1</v>
      </c>
      <c r="E189">
        <v>0</v>
      </c>
      <c r="F189" s="128">
        <v>43955</v>
      </c>
      <c r="G189">
        <v>3</v>
      </c>
    </row>
    <row r="190" spans="2:7" x14ac:dyDescent="0.3">
      <c r="B190" s="127">
        <v>43915</v>
      </c>
      <c r="C190" t="s">
        <v>109</v>
      </c>
      <c r="D190">
        <v>0</v>
      </c>
      <c r="E190">
        <v>0</v>
      </c>
      <c r="F190" s="128">
        <v>43912</v>
      </c>
      <c r="G190">
        <v>146</v>
      </c>
    </row>
    <row r="191" spans="2:7" x14ac:dyDescent="0.3">
      <c r="B191" s="127">
        <v>43924</v>
      </c>
      <c r="C191" t="s">
        <v>108</v>
      </c>
      <c r="D191">
        <v>0</v>
      </c>
      <c r="E191">
        <v>1</v>
      </c>
      <c r="F191" s="128">
        <v>43927</v>
      </c>
      <c r="G191">
        <v>22</v>
      </c>
    </row>
    <row r="192" spans="2:7" x14ac:dyDescent="0.3">
      <c r="B192" s="127">
        <v>43947</v>
      </c>
      <c r="C192" t="s">
        <v>108</v>
      </c>
      <c r="D192">
        <v>0</v>
      </c>
      <c r="E192">
        <v>1</v>
      </c>
      <c r="F192" s="128">
        <v>43953</v>
      </c>
      <c r="G192">
        <v>7</v>
      </c>
    </row>
    <row r="193" spans="2:7" x14ac:dyDescent="0.3">
      <c r="B193" s="127">
        <v>43915</v>
      </c>
      <c r="C193" t="s">
        <v>108</v>
      </c>
      <c r="D193">
        <v>1</v>
      </c>
      <c r="E193">
        <v>1</v>
      </c>
      <c r="F193" s="128">
        <v>43925</v>
      </c>
      <c r="G193">
        <v>4</v>
      </c>
    </row>
    <row r="194" spans="2:7" x14ac:dyDescent="0.3">
      <c r="B194" s="127">
        <v>43918</v>
      </c>
      <c r="C194" t="s">
        <v>108</v>
      </c>
      <c r="D194">
        <v>0</v>
      </c>
      <c r="E194">
        <v>0</v>
      </c>
      <c r="F194" s="128">
        <v>43932</v>
      </c>
      <c r="G194">
        <v>723</v>
      </c>
    </row>
    <row r="195" spans="2:7" x14ac:dyDescent="0.3">
      <c r="B195" s="127">
        <v>43924</v>
      </c>
      <c r="C195" t="s">
        <v>109</v>
      </c>
      <c r="D195">
        <v>1</v>
      </c>
      <c r="E195">
        <v>1</v>
      </c>
      <c r="F195" s="128">
        <v>43945</v>
      </c>
      <c r="G195">
        <v>4</v>
      </c>
    </row>
    <row r="196" spans="2:7" x14ac:dyDescent="0.3">
      <c r="B196" s="127">
        <v>43905</v>
      </c>
      <c r="C196" t="s">
        <v>108</v>
      </c>
      <c r="D196">
        <v>0</v>
      </c>
      <c r="E196">
        <v>1</v>
      </c>
      <c r="F196" s="128">
        <v>43947</v>
      </c>
      <c r="G196">
        <v>14</v>
      </c>
    </row>
    <row r="197" spans="2:7" x14ac:dyDescent="0.3">
      <c r="B197" s="127">
        <v>43926</v>
      </c>
      <c r="C197" t="s">
        <v>108</v>
      </c>
      <c r="D197">
        <v>1</v>
      </c>
      <c r="E197">
        <v>0</v>
      </c>
      <c r="F197" s="128">
        <v>43904</v>
      </c>
      <c r="G197">
        <v>1</v>
      </c>
    </row>
    <row r="198" spans="2:7" x14ac:dyDescent="0.3">
      <c r="B198" s="127">
        <v>43898</v>
      </c>
      <c r="C198" t="s">
        <v>22</v>
      </c>
      <c r="D198">
        <v>1</v>
      </c>
      <c r="E198">
        <v>1</v>
      </c>
      <c r="F198" s="128">
        <v>43919</v>
      </c>
      <c r="G198">
        <v>3</v>
      </c>
    </row>
    <row r="199" spans="2:7" x14ac:dyDescent="0.3">
      <c r="B199" s="127">
        <v>43925</v>
      </c>
      <c r="C199" t="s">
        <v>108</v>
      </c>
      <c r="D199">
        <v>1</v>
      </c>
      <c r="E199">
        <v>0</v>
      </c>
      <c r="F199" s="128">
        <v>43961</v>
      </c>
      <c r="G199">
        <v>2</v>
      </c>
    </row>
    <row r="200" spans="2:7" x14ac:dyDescent="0.3">
      <c r="B200" s="127">
        <v>43911</v>
      </c>
      <c r="C200" t="s">
        <v>108</v>
      </c>
      <c r="D200">
        <v>0</v>
      </c>
      <c r="E200">
        <v>1</v>
      </c>
      <c r="F200" s="128">
        <v>43933</v>
      </c>
      <c r="G200">
        <v>34</v>
      </c>
    </row>
    <row r="201" spans="2:7" x14ac:dyDescent="0.3">
      <c r="B201" s="127">
        <v>43936</v>
      </c>
      <c r="C201" t="s">
        <v>107</v>
      </c>
      <c r="D201">
        <v>1</v>
      </c>
      <c r="E201">
        <v>0</v>
      </c>
      <c r="F201" s="128">
        <v>43924</v>
      </c>
      <c r="G201">
        <v>9</v>
      </c>
    </row>
    <row r="202" spans="2:7" x14ac:dyDescent="0.3">
      <c r="B202" s="127">
        <v>43939</v>
      </c>
      <c r="C202" t="s">
        <v>109</v>
      </c>
      <c r="D202">
        <v>0</v>
      </c>
      <c r="E202">
        <v>0</v>
      </c>
      <c r="F202" s="128">
        <v>43922.958333333336</v>
      </c>
      <c r="G202">
        <v>1</v>
      </c>
    </row>
    <row r="203" spans="2:7" x14ac:dyDescent="0.3">
      <c r="B203" s="127">
        <v>43909</v>
      </c>
      <c r="C203" t="s">
        <v>107</v>
      </c>
      <c r="D203">
        <v>0</v>
      </c>
      <c r="E203">
        <v>0</v>
      </c>
      <c r="F203" s="128">
        <v>43963</v>
      </c>
      <c r="G203">
        <v>39</v>
      </c>
    </row>
    <row r="204" spans="2:7" x14ac:dyDescent="0.3">
      <c r="B204" s="127">
        <v>43922</v>
      </c>
      <c r="C204" t="s">
        <v>108</v>
      </c>
      <c r="D204">
        <v>0</v>
      </c>
      <c r="E204">
        <v>0</v>
      </c>
      <c r="F204" s="128">
        <v>43920</v>
      </c>
      <c r="G204">
        <v>569</v>
      </c>
    </row>
    <row r="205" spans="2:7" x14ac:dyDescent="0.3">
      <c r="B205" s="127">
        <v>43962</v>
      </c>
      <c r="C205" t="s">
        <v>108</v>
      </c>
      <c r="D205">
        <v>0</v>
      </c>
      <c r="E205">
        <v>0</v>
      </c>
      <c r="F205" s="128">
        <v>43926</v>
      </c>
      <c r="G205">
        <v>707</v>
      </c>
    </row>
    <row r="206" spans="2:7" x14ac:dyDescent="0.3">
      <c r="B206" s="127">
        <v>43959</v>
      </c>
      <c r="C206" t="s">
        <v>108</v>
      </c>
      <c r="D206">
        <v>1</v>
      </c>
      <c r="E206">
        <v>0</v>
      </c>
      <c r="F206" s="128">
        <v>43918</v>
      </c>
      <c r="G206">
        <v>3</v>
      </c>
    </row>
    <row r="207" spans="2:7" x14ac:dyDescent="0.3">
      <c r="B207" s="127">
        <v>43919</v>
      </c>
      <c r="C207" t="s">
        <v>109</v>
      </c>
      <c r="D207">
        <v>1</v>
      </c>
      <c r="E207">
        <v>1</v>
      </c>
      <c r="F207" s="128">
        <v>43931</v>
      </c>
      <c r="G207">
        <v>2</v>
      </c>
    </row>
    <row r="208" spans="2:7" x14ac:dyDescent="0.3">
      <c r="B208" s="127">
        <v>43930</v>
      </c>
      <c r="C208" t="s">
        <v>107</v>
      </c>
      <c r="D208">
        <v>0</v>
      </c>
      <c r="E208">
        <v>1</v>
      </c>
      <c r="F208" s="128">
        <v>43916</v>
      </c>
      <c r="G208">
        <v>8</v>
      </c>
    </row>
    <row r="209" spans="2:7" x14ac:dyDescent="0.3">
      <c r="B209" s="127">
        <v>43959</v>
      </c>
      <c r="C209" t="s">
        <v>109</v>
      </c>
      <c r="D209">
        <v>0</v>
      </c>
      <c r="E209">
        <v>0</v>
      </c>
      <c r="F209" s="128">
        <v>43923</v>
      </c>
      <c r="G209">
        <v>588</v>
      </c>
    </row>
    <row r="210" spans="2:7" x14ac:dyDescent="0.3">
      <c r="B210" s="127">
        <v>43930</v>
      </c>
      <c r="C210" t="s">
        <v>108</v>
      </c>
      <c r="D210">
        <v>0</v>
      </c>
      <c r="E210">
        <v>0</v>
      </c>
      <c r="F210" s="128">
        <v>43900</v>
      </c>
      <c r="G210">
        <v>1</v>
      </c>
    </row>
    <row r="211" spans="2:7" x14ac:dyDescent="0.3">
      <c r="B211" s="127">
        <v>43934</v>
      </c>
      <c r="C211" t="s">
        <v>109</v>
      </c>
      <c r="D211">
        <v>1</v>
      </c>
      <c r="E211">
        <v>0</v>
      </c>
      <c r="F211" s="128">
        <v>43944</v>
      </c>
      <c r="G211">
        <v>8</v>
      </c>
    </row>
    <row r="212" spans="2:7" x14ac:dyDescent="0.3">
      <c r="B212" s="127">
        <v>43934</v>
      </c>
      <c r="C212" t="s">
        <v>108</v>
      </c>
      <c r="D212">
        <v>1</v>
      </c>
      <c r="E212">
        <v>0</v>
      </c>
      <c r="F212" s="128">
        <v>43921</v>
      </c>
      <c r="G212">
        <v>5</v>
      </c>
    </row>
    <row r="213" spans="2:7" x14ac:dyDescent="0.3">
      <c r="B213" s="127">
        <v>43941</v>
      </c>
      <c r="C213" t="s">
        <v>107</v>
      </c>
      <c r="D213">
        <v>0</v>
      </c>
      <c r="E213">
        <v>0</v>
      </c>
      <c r="F213" s="128">
        <v>43919.916666666664</v>
      </c>
      <c r="G213">
        <v>1</v>
      </c>
    </row>
    <row r="214" spans="2:7" x14ac:dyDescent="0.3">
      <c r="B214" s="127">
        <v>43944</v>
      </c>
      <c r="C214" t="s">
        <v>107</v>
      </c>
      <c r="D214">
        <v>0</v>
      </c>
      <c r="E214">
        <v>1</v>
      </c>
      <c r="F214" s="128">
        <v>43910</v>
      </c>
      <c r="G214">
        <v>3</v>
      </c>
    </row>
    <row r="215" spans="2:7" x14ac:dyDescent="0.3">
      <c r="B215" s="127">
        <v>43912</v>
      </c>
      <c r="C215" t="s">
        <v>107</v>
      </c>
      <c r="D215">
        <v>0</v>
      </c>
      <c r="E215">
        <v>0</v>
      </c>
      <c r="F215" s="128">
        <v>43906</v>
      </c>
      <c r="G215">
        <v>42</v>
      </c>
    </row>
    <row r="216" spans="2:7" x14ac:dyDescent="0.3">
      <c r="B216" s="127">
        <v>43960</v>
      </c>
      <c r="C216" t="s">
        <v>108</v>
      </c>
      <c r="D216">
        <v>1</v>
      </c>
      <c r="E216">
        <v>0</v>
      </c>
      <c r="F216" s="128">
        <v>43938</v>
      </c>
      <c r="G216">
        <v>10</v>
      </c>
    </row>
    <row r="217" spans="2:7" x14ac:dyDescent="0.3">
      <c r="B217" s="127">
        <v>43939</v>
      </c>
      <c r="C217" t="s">
        <v>108</v>
      </c>
      <c r="D217">
        <v>0</v>
      </c>
      <c r="E217">
        <v>1</v>
      </c>
      <c r="F217" s="128">
        <v>43956</v>
      </c>
      <c r="G217">
        <v>10</v>
      </c>
    </row>
    <row r="218" spans="2:7" x14ac:dyDescent="0.3">
      <c r="B218" s="127">
        <v>43929</v>
      </c>
      <c r="C218" t="s">
        <v>107</v>
      </c>
      <c r="D218">
        <v>0</v>
      </c>
      <c r="E218">
        <v>0</v>
      </c>
      <c r="F218" s="128">
        <v>43940</v>
      </c>
      <c r="G218">
        <v>482</v>
      </c>
    </row>
    <row r="219" spans="2:7" x14ac:dyDescent="0.3">
      <c r="B219" s="127">
        <v>43943</v>
      </c>
      <c r="C219" t="s">
        <v>108</v>
      </c>
      <c r="D219">
        <v>0</v>
      </c>
      <c r="E219">
        <v>0</v>
      </c>
      <c r="F219" s="128">
        <v>43952</v>
      </c>
      <c r="G219">
        <v>275</v>
      </c>
    </row>
    <row r="220" spans="2:7" x14ac:dyDescent="0.3">
      <c r="B220" s="127">
        <v>43941</v>
      </c>
      <c r="C220" t="s">
        <v>109</v>
      </c>
      <c r="D220">
        <v>0</v>
      </c>
      <c r="E220">
        <v>0</v>
      </c>
      <c r="F220" s="128">
        <v>43946</v>
      </c>
      <c r="G220">
        <v>352</v>
      </c>
    </row>
    <row r="221" spans="2:7" x14ac:dyDescent="0.3">
      <c r="B221" s="127">
        <v>43918</v>
      </c>
      <c r="C221" t="s">
        <v>109</v>
      </c>
      <c r="D221">
        <v>1</v>
      </c>
      <c r="E221">
        <v>1</v>
      </c>
      <c r="F221" s="128">
        <v>43948</v>
      </c>
      <c r="G221">
        <v>1</v>
      </c>
    </row>
    <row r="222" spans="2:7" x14ac:dyDescent="0.3">
      <c r="B222" s="127">
        <v>43916</v>
      </c>
      <c r="C222" t="s">
        <v>108</v>
      </c>
      <c r="D222">
        <v>0</v>
      </c>
      <c r="E222">
        <v>1</v>
      </c>
      <c r="F222" s="128">
        <v>43930</v>
      </c>
      <c r="G222">
        <v>26</v>
      </c>
    </row>
    <row r="223" spans="2:7" x14ac:dyDescent="0.3">
      <c r="B223" s="127">
        <v>43925</v>
      </c>
      <c r="C223" t="s">
        <v>107</v>
      </c>
      <c r="D223">
        <v>1</v>
      </c>
      <c r="E223">
        <v>0</v>
      </c>
      <c r="F223" s="128">
        <v>43958</v>
      </c>
      <c r="G223">
        <v>4</v>
      </c>
    </row>
    <row r="224" spans="2:7" x14ac:dyDescent="0.3">
      <c r="B224" s="127">
        <v>43945</v>
      </c>
      <c r="C224" t="s">
        <v>109</v>
      </c>
      <c r="D224">
        <v>1</v>
      </c>
      <c r="E224">
        <v>1</v>
      </c>
      <c r="F224" s="128">
        <v>43922</v>
      </c>
      <c r="G224">
        <v>3</v>
      </c>
    </row>
    <row r="225" spans="2:7" x14ac:dyDescent="0.3">
      <c r="B225" s="127">
        <v>43914</v>
      </c>
      <c r="C225" t="s">
        <v>107</v>
      </c>
      <c r="D225">
        <v>1</v>
      </c>
      <c r="E225">
        <v>0</v>
      </c>
      <c r="F225" s="128">
        <v>43927</v>
      </c>
      <c r="G225">
        <v>10</v>
      </c>
    </row>
    <row r="226" spans="2:7" x14ac:dyDescent="0.3">
      <c r="B226" s="127">
        <v>43924</v>
      </c>
      <c r="C226" t="s">
        <v>107</v>
      </c>
      <c r="D226">
        <v>0</v>
      </c>
      <c r="E226">
        <v>0</v>
      </c>
      <c r="F226" s="128">
        <v>43960</v>
      </c>
      <c r="G226">
        <v>159</v>
      </c>
    </row>
    <row r="227" spans="2:7" x14ac:dyDescent="0.3">
      <c r="B227" s="127">
        <v>43923</v>
      </c>
      <c r="C227" t="s">
        <v>108</v>
      </c>
      <c r="D227">
        <v>0</v>
      </c>
      <c r="E227">
        <v>1</v>
      </c>
      <c r="F227" s="128">
        <v>43950</v>
      </c>
      <c r="G227">
        <v>13</v>
      </c>
    </row>
    <row r="228" spans="2:7" x14ac:dyDescent="0.3">
      <c r="B228" s="127">
        <v>43961</v>
      </c>
      <c r="C228" t="s">
        <v>107</v>
      </c>
      <c r="D228">
        <v>0</v>
      </c>
      <c r="E228">
        <v>0</v>
      </c>
      <c r="F228" s="128">
        <v>43909</v>
      </c>
      <c r="G228">
        <v>62</v>
      </c>
    </row>
    <row r="229" spans="2:7" x14ac:dyDescent="0.3">
      <c r="B229" s="127">
        <v>43902</v>
      </c>
      <c r="C229" t="s">
        <v>108</v>
      </c>
      <c r="D229">
        <v>0</v>
      </c>
      <c r="E229">
        <v>1</v>
      </c>
      <c r="F229" s="128">
        <v>43924</v>
      </c>
      <c r="G229">
        <v>23</v>
      </c>
    </row>
    <row r="230" spans="2:7" x14ac:dyDescent="0.3">
      <c r="B230" s="127">
        <v>43950</v>
      </c>
      <c r="C230" t="s">
        <v>107</v>
      </c>
      <c r="D230">
        <v>0</v>
      </c>
      <c r="E230">
        <v>0</v>
      </c>
      <c r="F230" s="128">
        <v>43929</v>
      </c>
      <c r="G230">
        <v>840</v>
      </c>
    </row>
    <row r="231" spans="2:7" x14ac:dyDescent="0.3">
      <c r="B231" s="127">
        <v>43936</v>
      </c>
      <c r="C231" t="s">
        <v>108</v>
      </c>
      <c r="D231">
        <v>1</v>
      </c>
      <c r="E231">
        <v>1</v>
      </c>
      <c r="F231" s="128">
        <v>43942</v>
      </c>
      <c r="G231">
        <v>3</v>
      </c>
    </row>
    <row r="232" spans="2:7" x14ac:dyDescent="0.3">
      <c r="B232" s="127">
        <v>43901</v>
      </c>
      <c r="C232" t="s">
        <v>107</v>
      </c>
      <c r="D232">
        <v>0</v>
      </c>
      <c r="E232">
        <v>1</v>
      </c>
      <c r="F232" s="128">
        <v>43944</v>
      </c>
      <c r="G232">
        <v>23</v>
      </c>
    </row>
    <row r="233" spans="2:7" x14ac:dyDescent="0.3">
      <c r="B233" s="127">
        <v>43913</v>
      </c>
      <c r="C233" t="s">
        <v>108</v>
      </c>
      <c r="D233">
        <v>1</v>
      </c>
      <c r="E233">
        <v>1</v>
      </c>
      <c r="F233" s="128">
        <v>43928</v>
      </c>
      <c r="G233">
        <v>6</v>
      </c>
    </row>
    <row r="234" spans="2:7" x14ac:dyDescent="0.3">
      <c r="B234" s="127">
        <v>43910</v>
      </c>
      <c r="C234" t="s">
        <v>109</v>
      </c>
      <c r="D234">
        <v>1</v>
      </c>
      <c r="E234">
        <v>1</v>
      </c>
      <c r="F234" s="128">
        <v>43934</v>
      </c>
      <c r="G234">
        <v>3</v>
      </c>
    </row>
    <row r="235" spans="2:7" x14ac:dyDescent="0.3">
      <c r="B235" s="127">
        <v>43948</v>
      </c>
      <c r="C235" t="s">
        <v>109</v>
      </c>
      <c r="D235">
        <v>1</v>
      </c>
      <c r="E235">
        <v>0</v>
      </c>
      <c r="F235" s="128">
        <v>43915</v>
      </c>
      <c r="G235">
        <v>6</v>
      </c>
    </row>
    <row r="236" spans="2:7" x14ac:dyDescent="0.3">
      <c r="B236" s="127">
        <v>43926</v>
      </c>
      <c r="C236" t="s">
        <v>109</v>
      </c>
      <c r="D236">
        <v>0</v>
      </c>
      <c r="E236">
        <v>1</v>
      </c>
      <c r="F236" s="128">
        <v>43936</v>
      </c>
      <c r="G236">
        <v>40</v>
      </c>
    </row>
    <row r="237" spans="2:7" x14ac:dyDescent="0.3">
      <c r="B237" s="127">
        <v>43961</v>
      </c>
      <c r="C237" t="s">
        <v>108</v>
      </c>
      <c r="D237" t="s">
        <v>109</v>
      </c>
      <c r="E237">
        <v>1</v>
      </c>
    </row>
    <row r="238" spans="2:7" x14ac:dyDescent="0.3">
      <c r="B238" s="127">
        <v>43921</v>
      </c>
      <c r="C238" t="s">
        <v>109</v>
      </c>
      <c r="D238" t="s">
        <v>108</v>
      </c>
      <c r="E238">
        <v>8</v>
      </c>
    </row>
    <row r="239" spans="2:7" x14ac:dyDescent="0.3">
      <c r="B239" s="127">
        <v>43919</v>
      </c>
      <c r="C239" t="s">
        <v>109</v>
      </c>
      <c r="D239" t="s">
        <v>108</v>
      </c>
      <c r="E239">
        <v>11</v>
      </c>
    </row>
    <row r="240" spans="2:7" x14ac:dyDescent="0.3">
      <c r="B240" s="127">
        <v>43951</v>
      </c>
      <c r="C240" t="s">
        <v>109</v>
      </c>
      <c r="D240" t="s">
        <v>108</v>
      </c>
      <c r="E240">
        <v>16</v>
      </c>
    </row>
    <row r="241" spans="2:5" x14ac:dyDescent="0.3">
      <c r="B241" s="127">
        <v>43910</v>
      </c>
      <c r="C241" t="s">
        <v>108</v>
      </c>
      <c r="D241" t="s">
        <v>108</v>
      </c>
      <c r="E241">
        <v>19</v>
      </c>
    </row>
    <row r="242" spans="2:5" x14ac:dyDescent="0.3">
      <c r="B242" s="127">
        <v>43958</v>
      </c>
      <c r="C242" t="s">
        <v>108</v>
      </c>
      <c r="D242" t="s">
        <v>108</v>
      </c>
      <c r="E242">
        <v>158</v>
      </c>
    </row>
    <row r="243" spans="2:5" x14ac:dyDescent="0.3">
      <c r="B243" s="127">
        <v>43955</v>
      </c>
      <c r="C243" t="s">
        <v>108</v>
      </c>
      <c r="D243" t="s">
        <v>107</v>
      </c>
      <c r="E243">
        <v>2</v>
      </c>
    </row>
    <row r="244" spans="2:5" x14ac:dyDescent="0.3">
      <c r="B244" s="127">
        <v>43913</v>
      </c>
      <c r="C244" t="s">
        <v>109</v>
      </c>
      <c r="D244" t="s">
        <v>107</v>
      </c>
      <c r="E244">
        <v>1</v>
      </c>
    </row>
    <row r="245" spans="2:5" x14ac:dyDescent="0.3">
      <c r="B245" s="127">
        <v>43927</v>
      </c>
      <c r="C245" t="s">
        <v>108</v>
      </c>
      <c r="D245" t="s">
        <v>108</v>
      </c>
      <c r="E245">
        <v>448</v>
      </c>
    </row>
    <row r="246" spans="2:5" x14ac:dyDescent="0.3">
      <c r="B246" s="127">
        <v>43951</v>
      </c>
      <c r="C246" t="s">
        <v>107</v>
      </c>
      <c r="D246" t="s">
        <v>107</v>
      </c>
      <c r="E246">
        <v>53</v>
      </c>
    </row>
    <row r="247" spans="2:5" x14ac:dyDescent="0.3">
      <c r="B247" s="127">
        <v>43911</v>
      </c>
      <c r="C247" t="s">
        <v>107</v>
      </c>
      <c r="D247" t="s">
        <v>107</v>
      </c>
      <c r="E247">
        <v>24</v>
      </c>
    </row>
    <row r="248" spans="2:5" x14ac:dyDescent="0.3">
      <c r="B248" s="127">
        <v>43931</v>
      </c>
      <c r="C248" t="s">
        <v>108</v>
      </c>
      <c r="D248" t="s">
        <v>108</v>
      </c>
      <c r="E248">
        <v>450</v>
      </c>
    </row>
    <row r="249" spans="2:5" x14ac:dyDescent="0.3">
      <c r="B249" s="127">
        <v>43937</v>
      </c>
      <c r="C249" t="s">
        <v>109</v>
      </c>
      <c r="D249" t="s">
        <v>107</v>
      </c>
      <c r="E249">
        <v>2</v>
      </c>
    </row>
    <row r="250" spans="2:5" x14ac:dyDescent="0.3">
      <c r="B250" s="127">
        <v>43953</v>
      </c>
      <c r="C250" t="s">
        <v>109</v>
      </c>
      <c r="D250" t="s">
        <v>108</v>
      </c>
      <c r="E250">
        <v>7</v>
      </c>
    </row>
    <row r="251" spans="2:5" x14ac:dyDescent="0.3">
      <c r="B251" s="127">
        <v>43931</v>
      </c>
      <c r="C251" t="s">
        <v>109</v>
      </c>
      <c r="D251" t="s">
        <v>108</v>
      </c>
      <c r="E251">
        <v>32</v>
      </c>
    </row>
    <row r="252" spans="2:5" x14ac:dyDescent="0.3">
      <c r="B252" s="127">
        <v>43932</v>
      </c>
      <c r="C252" t="s">
        <v>109</v>
      </c>
      <c r="D252" t="s">
        <v>107</v>
      </c>
      <c r="E252">
        <v>7</v>
      </c>
    </row>
    <row r="253" spans="2:5" x14ac:dyDescent="0.3">
      <c r="B253" s="127">
        <v>43949</v>
      </c>
      <c r="C253" t="s">
        <v>107</v>
      </c>
      <c r="D253" t="s">
        <v>107</v>
      </c>
      <c r="E253">
        <v>54</v>
      </c>
    </row>
    <row r="254" spans="2:5" x14ac:dyDescent="0.3">
      <c r="B254" s="127">
        <v>43908</v>
      </c>
      <c r="C254" t="s">
        <v>107</v>
      </c>
      <c r="D254" t="s">
        <v>107</v>
      </c>
      <c r="E254">
        <v>8</v>
      </c>
    </row>
    <row r="255" spans="2:5" x14ac:dyDescent="0.3">
      <c r="B255" s="127">
        <v>43929</v>
      </c>
      <c r="C255" t="s">
        <v>108</v>
      </c>
      <c r="D255" t="s">
        <v>107</v>
      </c>
      <c r="E255">
        <v>4</v>
      </c>
    </row>
    <row r="256" spans="2:5" x14ac:dyDescent="0.3">
      <c r="B256" s="127">
        <v>43905</v>
      </c>
      <c r="C256" t="s">
        <v>107</v>
      </c>
      <c r="D256" t="s">
        <v>108</v>
      </c>
      <c r="E256">
        <v>2</v>
      </c>
    </row>
    <row r="257" spans="2:5" x14ac:dyDescent="0.3">
      <c r="B257" s="127">
        <v>43956</v>
      </c>
      <c r="C257" t="s">
        <v>107</v>
      </c>
      <c r="D257" t="s">
        <v>109</v>
      </c>
      <c r="E257">
        <v>1</v>
      </c>
    </row>
    <row r="258" spans="2:5" x14ac:dyDescent="0.3">
      <c r="B258" s="127">
        <v>43919</v>
      </c>
      <c r="C258" t="s">
        <v>108</v>
      </c>
      <c r="D258" t="s">
        <v>109</v>
      </c>
      <c r="E258">
        <v>7</v>
      </c>
    </row>
    <row r="259" spans="2:5" x14ac:dyDescent="0.3">
      <c r="B259" s="127">
        <v>43927</v>
      </c>
      <c r="C259" t="s">
        <v>109</v>
      </c>
      <c r="D259" t="s">
        <v>108</v>
      </c>
      <c r="E259">
        <v>22</v>
      </c>
    </row>
    <row r="260" spans="2:5" x14ac:dyDescent="0.3">
      <c r="B260" s="127">
        <v>43938</v>
      </c>
      <c r="C260" t="s">
        <v>108</v>
      </c>
      <c r="D260" t="s">
        <v>108</v>
      </c>
      <c r="E260">
        <v>399</v>
      </c>
    </row>
    <row r="261" spans="2:5" x14ac:dyDescent="0.3">
      <c r="B261" s="127">
        <v>43897</v>
      </c>
      <c r="C261" t="s">
        <v>22</v>
      </c>
      <c r="D261" t="s">
        <v>22</v>
      </c>
      <c r="E261">
        <v>1</v>
      </c>
    </row>
    <row r="262" spans="2:5" x14ac:dyDescent="0.3">
      <c r="B262" s="127">
        <v>43916</v>
      </c>
      <c r="C262" t="s">
        <v>109</v>
      </c>
      <c r="D262" t="s">
        <v>109</v>
      </c>
      <c r="E262">
        <v>1</v>
      </c>
    </row>
    <row r="263" spans="2:5" x14ac:dyDescent="0.3">
      <c r="B263" s="127">
        <v>43918</v>
      </c>
      <c r="C263" t="s">
        <v>108</v>
      </c>
      <c r="D263" t="s">
        <v>109</v>
      </c>
      <c r="E263">
        <v>1</v>
      </c>
    </row>
    <row r="264" spans="2:5" x14ac:dyDescent="0.3">
      <c r="B264" s="127">
        <v>43934</v>
      </c>
      <c r="C264" t="s">
        <v>108</v>
      </c>
      <c r="D264" t="s">
        <v>107</v>
      </c>
      <c r="E264">
        <v>7</v>
      </c>
    </row>
    <row r="265" spans="2:5" x14ac:dyDescent="0.3">
      <c r="B265" s="127">
        <v>43927</v>
      </c>
      <c r="C265" t="s">
        <v>107</v>
      </c>
      <c r="D265" t="s">
        <v>107</v>
      </c>
      <c r="E265">
        <v>201</v>
      </c>
    </row>
    <row r="266" spans="2:5" x14ac:dyDescent="0.3">
      <c r="B266" s="127">
        <v>43921</v>
      </c>
      <c r="C266" t="s">
        <v>108</v>
      </c>
      <c r="D266" t="s">
        <v>108</v>
      </c>
      <c r="E266">
        <v>215</v>
      </c>
    </row>
    <row r="267" spans="2:5" x14ac:dyDescent="0.3">
      <c r="B267" s="127">
        <v>43947</v>
      </c>
      <c r="C267" t="s">
        <v>107</v>
      </c>
      <c r="D267" t="s">
        <v>108</v>
      </c>
      <c r="E267">
        <v>19</v>
      </c>
    </row>
    <row r="268" spans="2:5" x14ac:dyDescent="0.3">
      <c r="B268" s="127">
        <v>43949</v>
      </c>
      <c r="C268" t="s">
        <v>108</v>
      </c>
      <c r="D268" t="s">
        <v>109</v>
      </c>
      <c r="E268">
        <v>2</v>
      </c>
    </row>
    <row r="269" spans="2:5" x14ac:dyDescent="0.3">
      <c r="B269" s="127">
        <v>43917</v>
      </c>
      <c r="C269" t="s">
        <v>108</v>
      </c>
      <c r="D269" t="s">
        <v>108</v>
      </c>
      <c r="E269">
        <v>190</v>
      </c>
    </row>
    <row r="270" spans="2:5" x14ac:dyDescent="0.3">
      <c r="B270" s="127">
        <v>43955</v>
      </c>
      <c r="C270" t="s">
        <v>107</v>
      </c>
      <c r="D270" t="s">
        <v>107</v>
      </c>
      <c r="E270">
        <v>44</v>
      </c>
    </row>
    <row r="271" spans="2:5" x14ac:dyDescent="0.3">
      <c r="B271" s="127">
        <v>43935</v>
      </c>
      <c r="C271" t="s">
        <v>107</v>
      </c>
      <c r="D271" t="s">
        <v>109</v>
      </c>
      <c r="E271">
        <v>4</v>
      </c>
    </row>
    <row r="272" spans="2:5" x14ac:dyDescent="0.3">
      <c r="B272" s="127">
        <v>43925</v>
      </c>
      <c r="C272" t="s">
        <v>109</v>
      </c>
      <c r="D272" t="s">
        <v>109</v>
      </c>
      <c r="E272">
        <v>4</v>
      </c>
    </row>
    <row r="273" spans="2:5" x14ac:dyDescent="0.3">
      <c r="B273" s="127">
        <v>43932</v>
      </c>
      <c r="C273" t="s">
        <v>108</v>
      </c>
      <c r="D273" t="s">
        <v>108</v>
      </c>
      <c r="E273">
        <v>503</v>
      </c>
    </row>
    <row r="274" spans="2:5" x14ac:dyDescent="0.3">
      <c r="B274" s="127">
        <v>43946</v>
      </c>
      <c r="C274" t="s">
        <v>107</v>
      </c>
      <c r="D274" t="s">
        <v>109</v>
      </c>
      <c r="E274">
        <v>3</v>
      </c>
    </row>
    <row r="275" spans="2:5" x14ac:dyDescent="0.3">
      <c r="B275" s="127">
        <v>43946</v>
      </c>
      <c r="C275" t="s">
        <v>109</v>
      </c>
      <c r="D275" t="s">
        <v>109</v>
      </c>
      <c r="E275">
        <v>2</v>
      </c>
    </row>
    <row r="276" spans="2:5" x14ac:dyDescent="0.3">
      <c r="B276" s="127">
        <v>43931</v>
      </c>
      <c r="C276" t="s">
        <v>107</v>
      </c>
      <c r="D276" t="s">
        <v>107</v>
      </c>
      <c r="E276">
        <v>182</v>
      </c>
    </row>
    <row r="277" spans="2:5" x14ac:dyDescent="0.3">
      <c r="B277" s="127">
        <v>43933</v>
      </c>
      <c r="C277" t="s">
        <v>107</v>
      </c>
      <c r="D277" t="s">
        <v>107</v>
      </c>
      <c r="E277">
        <v>142</v>
      </c>
    </row>
    <row r="278" spans="2:5" x14ac:dyDescent="0.3">
      <c r="B278" s="127">
        <v>43948</v>
      </c>
      <c r="C278" t="s">
        <v>108</v>
      </c>
      <c r="D278" t="s">
        <v>109</v>
      </c>
      <c r="E278">
        <v>5</v>
      </c>
    </row>
    <row r="279" spans="2:5" x14ac:dyDescent="0.3">
      <c r="B279" s="127">
        <v>43928</v>
      </c>
      <c r="C279" t="s">
        <v>107</v>
      </c>
      <c r="D279" t="s">
        <v>107</v>
      </c>
      <c r="E279">
        <v>207</v>
      </c>
    </row>
    <row r="280" spans="2:5" x14ac:dyDescent="0.3">
      <c r="B280" s="127">
        <v>43947</v>
      </c>
      <c r="C280" t="s">
        <v>107</v>
      </c>
      <c r="D280" t="s">
        <v>107</v>
      </c>
      <c r="E280">
        <v>69</v>
      </c>
    </row>
    <row r="281" spans="2:5" x14ac:dyDescent="0.3">
      <c r="B281" s="127">
        <v>43928</v>
      </c>
      <c r="C281" t="s">
        <v>108</v>
      </c>
      <c r="D281" t="s">
        <v>108</v>
      </c>
      <c r="E281">
        <v>501</v>
      </c>
    </row>
    <row r="282" spans="2:5" x14ac:dyDescent="0.3">
      <c r="B282" s="127">
        <v>43905</v>
      </c>
      <c r="C282" t="s">
        <v>107</v>
      </c>
      <c r="D282" t="s">
        <v>107</v>
      </c>
      <c r="E282">
        <v>3</v>
      </c>
    </row>
    <row r="283" spans="2:5" x14ac:dyDescent="0.3">
      <c r="B283" s="127">
        <v>43938</v>
      </c>
      <c r="C283" t="s">
        <v>107</v>
      </c>
      <c r="D283" t="s">
        <v>109</v>
      </c>
      <c r="E283">
        <v>3</v>
      </c>
    </row>
    <row r="284" spans="2:5" x14ac:dyDescent="0.3">
      <c r="B284" s="127">
        <v>43923</v>
      </c>
      <c r="C284" t="s">
        <v>109</v>
      </c>
      <c r="D284" t="s">
        <v>108</v>
      </c>
      <c r="E284">
        <v>18</v>
      </c>
    </row>
    <row r="285" spans="2:5" x14ac:dyDescent="0.3">
      <c r="B285" s="127">
        <v>43933</v>
      </c>
      <c r="C285" t="s">
        <v>109</v>
      </c>
      <c r="D285" t="s">
        <v>109</v>
      </c>
      <c r="E285">
        <v>3</v>
      </c>
    </row>
    <row r="286" spans="2:5" x14ac:dyDescent="0.3">
      <c r="B286" s="127">
        <v>43922</v>
      </c>
      <c r="C286" t="s">
        <v>107</v>
      </c>
      <c r="D286" t="s">
        <v>108</v>
      </c>
      <c r="E286">
        <v>28</v>
      </c>
    </row>
    <row r="287" spans="2:5" x14ac:dyDescent="0.3">
      <c r="B287" s="127">
        <v>43954</v>
      </c>
      <c r="C287" t="s">
        <v>108</v>
      </c>
      <c r="D287" t="s">
        <v>108</v>
      </c>
      <c r="E287">
        <v>185</v>
      </c>
    </row>
    <row r="288" spans="2:5" x14ac:dyDescent="0.3">
      <c r="B288" s="127">
        <v>43931</v>
      </c>
      <c r="C288" t="s">
        <v>107</v>
      </c>
      <c r="D288" t="s">
        <v>108</v>
      </c>
      <c r="E288">
        <v>48</v>
      </c>
    </row>
    <row r="289" spans="2:5" x14ac:dyDescent="0.3">
      <c r="B289" s="127">
        <v>43943</v>
      </c>
      <c r="C289" t="s">
        <v>107</v>
      </c>
      <c r="D289" t="s">
        <v>108</v>
      </c>
      <c r="E289">
        <v>21</v>
      </c>
    </row>
    <row r="290" spans="2:5" x14ac:dyDescent="0.3">
      <c r="B290" s="127">
        <v>43935</v>
      </c>
      <c r="C290" t="s">
        <v>109</v>
      </c>
      <c r="D290" t="s">
        <v>107</v>
      </c>
      <c r="E290">
        <v>2</v>
      </c>
    </row>
    <row r="291" spans="2:5" x14ac:dyDescent="0.3">
      <c r="B291" s="127">
        <v>43948</v>
      </c>
      <c r="C291" t="s">
        <v>107</v>
      </c>
      <c r="D291" t="s">
        <v>107</v>
      </c>
      <c r="E291">
        <v>52</v>
      </c>
    </row>
    <row r="292" spans="2:5" x14ac:dyDescent="0.3">
      <c r="B292" s="127">
        <v>43950</v>
      </c>
      <c r="C292" t="s">
        <v>108</v>
      </c>
      <c r="D292" t="s">
        <v>107</v>
      </c>
      <c r="E292">
        <v>3</v>
      </c>
    </row>
    <row r="293" spans="2:5" x14ac:dyDescent="0.3">
      <c r="B293" s="127">
        <v>43933</v>
      </c>
      <c r="C293" t="s">
        <v>107</v>
      </c>
      <c r="D293" t="s">
        <v>108</v>
      </c>
      <c r="E293">
        <v>33</v>
      </c>
    </row>
    <row r="294" spans="2:5" x14ac:dyDescent="0.3">
      <c r="B294" s="127">
        <v>43917</v>
      </c>
      <c r="C294" t="s">
        <v>108</v>
      </c>
      <c r="D294" t="s">
        <v>107</v>
      </c>
      <c r="E294">
        <v>5</v>
      </c>
    </row>
    <row r="295" spans="2:5" x14ac:dyDescent="0.3">
      <c r="B295" s="127">
        <v>43928</v>
      </c>
      <c r="C295" t="s">
        <v>109</v>
      </c>
      <c r="D295" t="s">
        <v>109</v>
      </c>
      <c r="E295">
        <v>6</v>
      </c>
    </row>
    <row r="296" spans="2:5" x14ac:dyDescent="0.3">
      <c r="B296" s="127">
        <v>43949</v>
      </c>
      <c r="C296" t="s">
        <v>109</v>
      </c>
      <c r="D296" t="s">
        <v>108</v>
      </c>
      <c r="E296">
        <v>11</v>
      </c>
    </row>
    <row r="297" spans="2:5" x14ac:dyDescent="0.3">
      <c r="B297" s="127">
        <v>43952</v>
      </c>
      <c r="C297" t="s">
        <v>107</v>
      </c>
      <c r="D297" t="s">
        <v>108</v>
      </c>
      <c r="E297">
        <v>29</v>
      </c>
    </row>
    <row r="298" spans="2:5" x14ac:dyDescent="0.3">
      <c r="B298" s="127">
        <v>43939</v>
      </c>
      <c r="C298" t="s">
        <v>109</v>
      </c>
      <c r="D298" t="s">
        <v>107</v>
      </c>
      <c r="E298">
        <v>3</v>
      </c>
    </row>
    <row r="299" spans="2:5" x14ac:dyDescent="0.3">
      <c r="B299" s="127">
        <v>43915</v>
      </c>
      <c r="C299" t="s">
        <v>107</v>
      </c>
      <c r="D299" t="s">
        <v>109</v>
      </c>
      <c r="E299">
        <v>3</v>
      </c>
    </row>
    <row r="300" spans="2:5" x14ac:dyDescent="0.3">
      <c r="B300" s="127">
        <v>43944</v>
      </c>
      <c r="C300" t="s">
        <v>108</v>
      </c>
      <c r="D300" t="s">
        <v>108</v>
      </c>
      <c r="E300">
        <v>316</v>
      </c>
    </row>
    <row r="301" spans="2:5" x14ac:dyDescent="0.3">
      <c r="B301" s="127">
        <v>43910</v>
      </c>
      <c r="C301" t="s">
        <v>107</v>
      </c>
      <c r="D301" t="s">
        <v>108</v>
      </c>
      <c r="E301">
        <v>5</v>
      </c>
    </row>
    <row r="302" spans="2:5" x14ac:dyDescent="0.3">
      <c r="B302" s="127">
        <v>43957</v>
      </c>
      <c r="C302" t="s">
        <v>109</v>
      </c>
      <c r="D302" t="s">
        <v>108</v>
      </c>
      <c r="E302">
        <v>7</v>
      </c>
    </row>
    <row r="303" spans="2:5" x14ac:dyDescent="0.3">
      <c r="B303" s="127">
        <v>43923</v>
      </c>
      <c r="C303" t="s">
        <v>109</v>
      </c>
      <c r="D303" t="s">
        <v>107</v>
      </c>
      <c r="E303">
        <v>5</v>
      </c>
    </row>
    <row r="304" spans="2:5" x14ac:dyDescent="0.3">
      <c r="B304" s="127">
        <v>43919</v>
      </c>
      <c r="C304" t="s">
        <v>107</v>
      </c>
      <c r="D304" t="s">
        <v>107</v>
      </c>
      <c r="E304">
        <v>234</v>
      </c>
    </row>
    <row r="305" spans="2:5" x14ac:dyDescent="0.3">
      <c r="B305" s="127">
        <v>43926</v>
      </c>
      <c r="C305" t="s">
        <v>107</v>
      </c>
      <c r="D305" t="s">
        <v>107</v>
      </c>
      <c r="E305">
        <v>194</v>
      </c>
    </row>
    <row r="306" spans="2:5" x14ac:dyDescent="0.3">
      <c r="B306" s="127">
        <v>43928</v>
      </c>
      <c r="C306" t="s">
        <v>108</v>
      </c>
      <c r="D306" t="s">
        <v>107</v>
      </c>
      <c r="E306">
        <v>6</v>
      </c>
    </row>
    <row r="307" spans="2:5" x14ac:dyDescent="0.3">
      <c r="B307" s="127">
        <v>43948</v>
      </c>
      <c r="C307" t="s">
        <v>107</v>
      </c>
      <c r="D307" t="s">
        <v>108</v>
      </c>
      <c r="E307">
        <v>17</v>
      </c>
    </row>
    <row r="308" spans="2:5" x14ac:dyDescent="0.3">
      <c r="B308" s="127">
        <v>43957</v>
      </c>
      <c r="C308" t="s">
        <v>108</v>
      </c>
      <c r="D308" t="s">
        <v>109</v>
      </c>
      <c r="E308">
        <v>1</v>
      </c>
    </row>
    <row r="309" spans="2:5" x14ac:dyDescent="0.3">
      <c r="B309" s="127">
        <v>43940</v>
      </c>
      <c r="C309" t="s">
        <v>109</v>
      </c>
      <c r="D309" t="s">
        <v>109</v>
      </c>
      <c r="E309">
        <v>2</v>
      </c>
    </row>
    <row r="310" spans="2:5" x14ac:dyDescent="0.3">
      <c r="B310" s="127">
        <v>43952</v>
      </c>
      <c r="C310" t="s">
        <v>108</v>
      </c>
      <c r="D310" t="s">
        <v>109</v>
      </c>
      <c r="E310">
        <v>4</v>
      </c>
    </row>
    <row r="311" spans="2:5" x14ac:dyDescent="0.3">
      <c r="B311" s="127">
        <v>43911</v>
      </c>
      <c r="C311" t="s">
        <v>108</v>
      </c>
      <c r="D311" t="s">
        <v>107</v>
      </c>
      <c r="E311">
        <v>5</v>
      </c>
    </row>
    <row r="312" spans="2:5" x14ac:dyDescent="0.3">
      <c r="B312" s="127">
        <v>43941</v>
      </c>
      <c r="C312" t="s">
        <v>108</v>
      </c>
      <c r="D312" t="s">
        <v>108</v>
      </c>
      <c r="E312">
        <v>392</v>
      </c>
    </row>
    <row r="313" spans="2:5" x14ac:dyDescent="0.3">
      <c r="B313" s="127">
        <v>43958</v>
      </c>
      <c r="C313" t="s">
        <v>109</v>
      </c>
      <c r="D313" t="s">
        <v>107</v>
      </c>
      <c r="E313">
        <v>1</v>
      </c>
    </row>
    <row r="314" spans="2:5" x14ac:dyDescent="0.3">
      <c r="B314" s="127">
        <v>43912</v>
      </c>
      <c r="C314" t="s">
        <v>108</v>
      </c>
      <c r="D314" t="s">
        <v>107</v>
      </c>
      <c r="E314">
        <v>1</v>
      </c>
    </row>
    <row r="315" spans="2:5" x14ac:dyDescent="0.3">
      <c r="B315" s="127">
        <v>43928</v>
      </c>
      <c r="C315" t="s">
        <v>107</v>
      </c>
      <c r="D315" t="s">
        <v>108</v>
      </c>
      <c r="E315">
        <v>43</v>
      </c>
    </row>
    <row r="316" spans="2:5" x14ac:dyDescent="0.3">
      <c r="B316" s="127">
        <v>43902</v>
      </c>
      <c r="C316" t="s">
        <v>107</v>
      </c>
      <c r="D316" t="s">
        <v>107</v>
      </c>
      <c r="E316">
        <v>1</v>
      </c>
    </row>
    <row r="317" spans="2:5" x14ac:dyDescent="0.3">
      <c r="B317" s="127">
        <v>43922</v>
      </c>
      <c r="C317" t="s">
        <v>109</v>
      </c>
      <c r="D317" t="s">
        <v>107</v>
      </c>
      <c r="E317">
        <v>6</v>
      </c>
    </row>
    <row r="318" spans="2:5" x14ac:dyDescent="0.3">
      <c r="B318" s="127">
        <v>43935</v>
      </c>
      <c r="C318" t="s">
        <v>108</v>
      </c>
      <c r="D318" t="s">
        <v>109</v>
      </c>
      <c r="E318">
        <v>5</v>
      </c>
    </row>
    <row r="319" spans="2:5" x14ac:dyDescent="0.3">
      <c r="B319" s="127">
        <v>43892</v>
      </c>
      <c r="C319" t="s">
        <v>107</v>
      </c>
      <c r="D319" t="s">
        <v>107</v>
      </c>
      <c r="E319">
        <v>1</v>
      </c>
    </row>
    <row r="320" spans="2:5" x14ac:dyDescent="0.3">
      <c r="B320" s="127">
        <v>43942</v>
      </c>
      <c r="C320" t="s">
        <v>109</v>
      </c>
      <c r="D320" t="s">
        <v>107</v>
      </c>
      <c r="E320">
        <v>1</v>
      </c>
    </row>
    <row r="321" spans="2:5" x14ac:dyDescent="0.3">
      <c r="B321" s="127">
        <v>43934</v>
      </c>
      <c r="C321" t="s">
        <v>107</v>
      </c>
      <c r="D321" t="s">
        <v>109</v>
      </c>
      <c r="E321">
        <v>3</v>
      </c>
    </row>
    <row r="322" spans="2:5" x14ac:dyDescent="0.3">
      <c r="B322" s="127">
        <v>43940</v>
      </c>
      <c r="C322" t="s">
        <v>107</v>
      </c>
      <c r="D322" t="s">
        <v>108</v>
      </c>
      <c r="E322">
        <v>33</v>
      </c>
    </row>
    <row r="323" spans="2:5" x14ac:dyDescent="0.3">
      <c r="B323" s="127">
        <v>43946</v>
      </c>
      <c r="C323" t="s">
        <v>108</v>
      </c>
      <c r="D323" t="s">
        <v>108</v>
      </c>
      <c r="E323">
        <v>263</v>
      </c>
    </row>
    <row r="324" spans="2:5" x14ac:dyDescent="0.3">
      <c r="B324" s="127">
        <v>43927</v>
      </c>
      <c r="C324" t="s">
        <v>107</v>
      </c>
      <c r="D324" t="s">
        <v>108</v>
      </c>
      <c r="E324">
        <v>36</v>
      </c>
    </row>
    <row r="325" spans="2:5" x14ac:dyDescent="0.3">
      <c r="B325" s="127">
        <v>43935</v>
      </c>
      <c r="C325" t="s">
        <v>109</v>
      </c>
      <c r="D325" t="s">
        <v>108</v>
      </c>
      <c r="E325">
        <v>30</v>
      </c>
    </row>
    <row r="326" spans="2:5" x14ac:dyDescent="0.3">
      <c r="B326" s="127">
        <v>43913</v>
      </c>
      <c r="C326" t="s">
        <v>107</v>
      </c>
      <c r="D326" t="s">
        <v>108</v>
      </c>
      <c r="E326">
        <v>7</v>
      </c>
    </row>
    <row r="327" spans="2:5" x14ac:dyDescent="0.3">
      <c r="B327" s="127">
        <v>43943</v>
      </c>
      <c r="C327" t="s">
        <v>109</v>
      </c>
      <c r="D327" t="s">
        <v>109</v>
      </c>
      <c r="E327">
        <v>7</v>
      </c>
    </row>
    <row r="328" spans="2:5" x14ac:dyDescent="0.3">
      <c r="B328" s="127">
        <v>43921</v>
      </c>
      <c r="C328" t="s">
        <v>108</v>
      </c>
      <c r="D328" t="s">
        <v>107</v>
      </c>
      <c r="E328">
        <v>4</v>
      </c>
    </row>
    <row r="329" spans="2:5" x14ac:dyDescent="0.3">
      <c r="B329" s="127">
        <v>43938</v>
      </c>
      <c r="C329" t="s">
        <v>109</v>
      </c>
      <c r="D329" t="s">
        <v>109</v>
      </c>
      <c r="E329">
        <v>2</v>
      </c>
    </row>
    <row r="330" spans="2:5" x14ac:dyDescent="0.3">
      <c r="B330" s="127">
        <v>43912</v>
      </c>
      <c r="C330" t="s">
        <v>108</v>
      </c>
      <c r="D330" t="s">
        <v>108</v>
      </c>
      <c r="E330">
        <v>48</v>
      </c>
    </row>
    <row r="331" spans="2:5" x14ac:dyDescent="0.3">
      <c r="B331" s="127">
        <v>43942</v>
      </c>
      <c r="C331" t="s">
        <v>109</v>
      </c>
      <c r="D331" t="s">
        <v>108</v>
      </c>
      <c r="E331">
        <v>18</v>
      </c>
    </row>
    <row r="332" spans="2:5" x14ac:dyDescent="0.3">
      <c r="B332" s="127">
        <v>43911</v>
      </c>
      <c r="C332" t="s">
        <v>108</v>
      </c>
      <c r="D332" t="s">
        <v>108</v>
      </c>
      <c r="E332">
        <v>26</v>
      </c>
    </row>
    <row r="333" spans="2:5" x14ac:dyDescent="0.3">
      <c r="B333" s="127">
        <v>43942</v>
      </c>
      <c r="C333" t="s">
        <v>108</v>
      </c>
      <c r="D333" t="s">
        <v>109</v>
      </c>
      <c r="E333">
        <v>6</v>
      </c>
    </row>
    <row r="334" spans="2:5" x14ac:dyDescent="0.3">
      <c r="B334" s="127">
        <v>43938</v>
      </c>
      <c r="C334" t="s">
        <v>108</v>
      </c>
      <c r="D334" t="s">
        <v>107</v>
      </c>
      <c r="E334">
        <v>4</v>
      </c>
    </row>
    <row r="335" spans="2:5" x14ac:dyDescent="0.3">
      <c r="B335" s="127">
        <v>43920</v>
      </c>
      <c r="C335" t="s">
        <v>108</v>
      </c>
      <c r="D335" t="s">
        <v>109</v>
      </c>
      <c r="E335">
        <v>6</v>
      </c>
    </row>
    <row r="336" spans="2:5" x14ac:dyDescent="0.3">
      <c r="B336" s="127">
        <v>43910</v>
      </c>
      <c r="C336" t="s">
        <v>107</v>
      </c>
      <c r="D336" t="s">
        <v>107</v>
      </c>
      <c r="E336">
        <v>23</v>
      </c>
    </row>
    <row r="337" spans="2:5" x14ac:dyDescent="0.3">
      <c r="B337" s="127">
        <v>43919</v>
      </c>
      <c r="C337" t="s">
        <v>107</v>
      </c>
      <c r="D337" t="s">
        <v>108</v>
      </c>
      <c r="E337">
        <v>50</v>
      </c>
    </row>
    <row r="338" spans="2:5" x14ac:dyDescent="0.3">
      <c r="B338" s="127">
        <v>43929</v>
      </c>
      <c r="C338" t="s">
        <v>108</v>
      </c>
      <c r="D338" t="s">
        <v>108</v>
      </c>
      <c r="E338">
        <v>587</v>
      </c>
    </row>
    <row r="339" spans="2:5" x14ac:dyDescent="0.3">
      <c r="B339" s="127">
        <v>43954</v>
      </c>
      <c r="C339" t="s">
        <v>107</v>
      </c>
      <c r="D339" t="s">
        <v>108</v>
      </c>
      <c r="E339">
        <v>9</v>
      </c>
    </row>
    <row r="340" spans="2:5" x14ac:dyDescent="0.3">
      <c r="B340" s="127">
        <v>43899</v>
      </c>
      <c r="C340" t="s">
        <v>107</v>
      </c>
      <c r="D340" t="s">
        <v>107</v>
      </c>
      <c r="E340">
        <v>1</v>
      </c>
    </row>
    <row r="341" spans="2:5" x14ac:dyDescent="0.3">
      <c r="B341" s="127">
        <v>43903</v>
      </c>
      <c r="C341" t="s">
        <v>22</v>
      </c>
      <c r="D341" t="s">
        <v>22</v>
      </c>
      <c r="E341">
        <v>13</v>
      </c>
    </row>
    <row r="342" spans="2:5" x14ac:dyDescent="0.3">
      <c r="B342" s="127">
        <v>43932</v>
      </c>
      <c r="C342" t="s">
        <v>108</v>
      </c>
      <c r="D342" t="s">
        <v>107</v>
      </c>
      <c r="E342">
        <v>6</v>
      </c>
    </row>
    <row r="343" spans="2:5" x14ac:dyDescent="0.3">
      <c r="B343" s="127">
        <v>43913</v>
      </c>
      <c r="C343" t="s">
        <v>107</v>
      </c>
      <c r="D343" t="s">
        <v>107</v>
      </c>
      <c r="E343">
        <v>52</v>
      </c>
    </row>
    <row r="344" spans="2:5" x14ac:dyDescent="0.3">
      <c r="B344" s="127">
        <v>43923</v>
      </c>
      <c r="C344" t="s">
        <v>107</v>
      </c>
      <c r="D344" t="s">
        <v>109</v>
      </c>
      <c r="E344">
        <v>3</v>
      </c>
    </row>
    <row r="345" spans="2:5" x14ac:dyDescent="0.3">
      <c r="B345" s="127">
        <v>43949</v>
      </c>
      <c r="C345" t="s">
        <v>107</v>
      </c>
      <c r="D345" t="s">
        <v>108</v>
      </c>
      <c r="E345">
        <v>26</v>
      </c>
    </row>
    <row r="346" spans="2:5" x14ac:dyDescent="0.3">
      <c r="B346" s="127">
        <v>43949</v>
      </c>
      <c r="C346" t="s">
        <v>109</v>
      </c>
      <c r="D346" t="s">
        <v>107</v>
      </c>
      <c r="E346">
        <v>1</v>
      </c>
    </row>
    <row r="347" spans="2:5" x14ac:dyDescent="0.3">
      <c r="B347" s="127">
        <v>43940</v>
      </c>
      <c r="C347" t="s">
        <v>107</v>
      </c>
      <c r="D347" t="s">
        <v>107</v>
      </c>
      <c r="E347">
        <v>105</v>
      </c>
    </row>
    <row r="348" spans="2:5" x14ac:dyDescent="0.3">
      <c r="B348" s="127">
        <v>43947</v>
      </c>
      <c r="C348" t="s">
        <v>109</v>
      </c>
      <c r="D348" t="s">
        <v>109</v>
      </c>
      <c r="E348">
        <v>2</v>
      </c>
    </row>
    <row r="349" spans="2:5" x14ac:dyDescent="0.3">
      <c r="B349" s="127">
        <v>43944</v>
      </c>
      <c r="C349" t="s">
        <v>109</v>
      </c>
      <c r="D349" t="s">
        <v>107</v>
      </c>
      <c r="E349">
        <v>2</v>
      </c>
    </row>
    <row r="350" spans="2:5" x14ac:dyDescent="0.3">
      <c r="B350" s="127">
        <v>43953</v>
      </c>
      <c r="C350" t="s">
        <v>107</v>
      </c>
      <c r="D350" t="s">
        <v>109</v>
      </c>
      <c r="E350">
        <v>1</v>
      </c>
    </row>
    <row r="351" spans="2:5" x14ac:dyDescent="0.3">
      <c r="B351" s="127">
        <v>43922</v>
      </c>
      <c r="C351" t="s">
        <v>107</v>
      </c>
      <c r="D351" t="s">
        <v>107</v>
      </c>
      <c r="E351">
        <v>177</v>
      </c>
    </row>
    <row r="352" spans="2:5" x14ac:dyDescent="0.3">
      <c r="B352" s="127">
        <v>43929</v>
      </c>
      <c r="C352" t="s">
        <v>109</v>
      </c>
      <c r="D352" t="s">
        <v>109</v>
      </c>
      <c r="E352">
        <v>3</v>
      </c>
    </row>
    <row r="353" spans="2:5" x14ac:dyDescent="0.3">
      <c r="B353" s="127">
        <v>43954</v>
      </c>
      <c r="C353" t="s">
        <v>108</v>
      </c>
      <c r="D353" t="s">
        <v>107</v>
      </c>
      <c r="E353">
        <v>1</v>
      </c>
    </row>
    <row r="354" spans="2:5" x14ac:dyDescent="0.3">
      <c r="B354" s="127">
        <v>43908</v>
      </c>
      <c r="C354" t="s">
        <v>22</v>
      </c>
      <c r="D354" t="s">
        <v>22</v>
      </c>
      <c r="E354">
        <v>41</v>
      </c>
    </row>
    <row r="355" spans="2:5" x14ac:dyDescent="0.3">
      <c r="B355" s="127">
        <v>43950</v>
      </c>
      <c r="C355" t="s">
        <v>108</v>
      </c>
      <c r="D355" t="s">
        <v>108</v>
      </c>
      <c r="E355">
        <v>233</v>
      </c>
    </row>
    <row r="356" spans="2:5" x14ac:dyDescent="0.3">
      <c r="B356" s="127">
        <v>43921</v>
      </c>
      <c r="C356" t="s">
        <v>107</v>
      </c>
      <c r="D356" t="s">
        <v>109</v>
      </c>
      <c r="E356">
        <v>1</v>
      </c>
    </row>
    <row r="357" spans="2:5" x14ac:dyDescent="0.3">
      <c r="B357" s="127">
        <v>43956</v>
      </c>
      <c r="C357" t="s">
        <v>107</v>
      </c>
      <c r="D357" t="s">
        <v>107</v>
      </c>
      <c r="E357">
        <v>33</v>
      </c>
    </row>
    <row r="358" spans="2:5" x14ac:dyDescent="0.3">
      <c r="B358" s="127">
        <v>43931</v>
      </c>
      <c r="C358" t="s">
        <v>108</v>
      </c>
      <c r="D358" t="s">
        <v>109</v>
      </c>
      <c r="E358">
        <v>6</v>
      </c>
    </row>
    <row r="359" spans="2:5" x14ac:dyDescent="0.3">
      <c r="B359" s="127">
        <v>43941</v>
      </c>
      <c r="C359" t="s">
        <v>109</v>
      </c>
      <c r="D359" t="s">
        <v>109</v>
      </c>
      <c r="E359">
        <v>2</v>
      </c>
    </row>
    <row r="360" spans="2:5" x14ac:dyDescent="0.3">
      <c r="B360" s="127">
        <v>43902</v>
      </c>
      <c r="C360" t="s">
        <v>109</v>
      </c>
      <c r="D360" t="s">
        <v>108</v>
      </c>
      <c r="E360">
        <v>1</v>
      </c>
    </row>
    <row r="361" spans="2:5" x14ac:dyDescent="0.3">
      <c r="B361" s="127">
        <v>43927</v>
      </c>
      <c r="C361" t="s">
        <v>108</v>
      </c>
      <c r="D361" t="s">
        <v>109</v>
      </c>
      <c r="E361">
        <v>9</v>
      </c>
    </row>
    <row r="362" spans="2:5" x14ac:dyDescent="0.3">
      <c r="B362" s="127">
        <v>43920</v>
      </c>
      <c r="C362" t="s">
        <v>109</v>
      </c>
      <c r="D362" t="s">
        <v>109</v>
      </c>
      <c r="E362">
        <v>3</v>
      </c>
    </row>
    <row r="363" spans="2:5" x14ac:dyDescent="0.3">
      <c r="B363" s="127">
        <v>43929</v>
      </c>
      <c r="C363" t="s">
        <v>107</v>
      </c>
      <c r="D363" t="s">
        <v>109</v>
      </c>
      <c r="E363">
        <v>5</v>
      </c>
    </row>
    <row r="364" spans="2:5" x14ac:dyDescent="0.3">
      <c r="B364" s="127">
        <v>43960</v>
      </c>
      <c r="C364" t="s">
        <v>108</v>
      </c>
      <c r="D364" t="s">
        <v>109</v>
      </c>
      <c r="E364">
        <v>1</v>
      </c>
    </row>
    <row r="365" spans="2:5" x14ac:dyDescent="0.3">
      <c r="B365" s="127">
        <v>43943</v>
      </c>
      <c r="C365" t="s">
        <v>107</v>
      </c>
      <c r="D365" t="s">
        <v>107</v>
      </c>
      <c r="E365">
        <v>93</v>
      </c>
    </row>
    <row r="366" spans="2:5" x14ac:dyDescent="0.3">
      <c r="B366" s="127">
        <v>43960</v>
      </c>
      <c r="C366" t="s">
        <v>109</v>
      </c>
      <c r="D366" t="s">
        <v>108</v>
      </c>
      <c r="E366">
        <v>8</v>
      </c>
    </row>
    <row r="367" spans="2:5" x14ac:dyDescent="0.3">
      <c r="B367" s="127">
        <v>43962</v>
      </c>
      <c r="C367" t="s">
        <v>107</v>
      </c>
      <c r="D367" t="s">
        <v>108</v>
      </c>
      <c r="E367">
        <v>3</v>
      </c>
    </row>
    <row r="368" spans="2:5" x14ac:dyDescent="0.3">
      <c r="B368" s="127">
        <v>43917</v>
      </c>
      <c r="C368" t="s">
        <v>107</v>
      </c>
      <c r="D368" t="s">
        <v>109</v>
      </c>
      <c r="E368">
        <v>3</v>
      </c>
    </row>
    <row r="369" spans="2:5" x14ac:dyDescent="0.3">
      <c r="B369" s="127">
        <v>43937</v>
      </c>
      <c r="C369" t="s">
        <v>107</v>
      </c>
      <c r="D369" t="s">
        <v>109</v>
      </c>
      <c r="E369">
        <v>4</v>
      </c>
    </row>
    <row r="370" spans="2:5" x14ac:dyDescent="0.3">
      <c r="B370" s="127">
        <v>43914</v>
      </c>
      <c r="C370" t="s">
        <v>109</v>
      </c>
      <c r="D370" t="s">
        <v>108</v>
      </c>
      <c r="E370">
        <v>7</v>
      </c>
    </row>
    <row r="371" spans="2:5" x14ac:dyDescent="0.3">
      <c r="B371" s="127">
        <v>43952</v>
      </c>
      <c r="C371" t="s">
        <v>107</v>
      </c>
      <c r="D371" t="s">
        <v>107</v>
      </c>
      <c r="E371">
        <v>53</v>
      </c>
    </row>
    <row r="372" spans="2:5" x14ac:dyDescent="0.3">
      <c r="B372" s="127">
        <v>43916</v>
      </c>
      <c r="C372" t="s">
        <v>107</v>
      </c>
      <c r="D372" t="s">
        <v>108</v>
      </c>
      <c r="E372">
        <v>13</v>
      </c>
    </row>
    <row r="373" spans="2:5" x14ac:dyDescent="0.3">
      <c r="B373" s="127">
        <v>43951</v>
      </c>
      <c r="C373" t="s">
        <v>108</v>
      </c>
      <c r="D373" t="s">
        <v>107</v>
      </c>
      <c r="E373">
        <v>2</v>
      </c>
    </row>
    <row r="374" spans="2:5" x14ac:dyDescent="0.3">
      <c r="B374" s="127">
        <v>43915</v>
      </c>
      <c r="C374" t="s">
        <v>107</v>
      </c>
      <c r="D374" t="s">
        <v>108</v>
      </c>
      <c r="E374">
        <v>22</v>
      </c>
    </row>
    <row r="375" spans="2:5" x14ac:dyDescent="0.3">
      <c r="B375" s="127">
        <v>43948</v>
      </c>
      <c r="C375" t="s">
        <v>109</v>
      </c>
      <c r="D375" t="s">
        <v>108</v>
      </c>
      <c r="E375">
        <v>12</v>
      </c>
    </row>
    <row r="376" spans="2:5" x14ac:dyDescent="0.3">
      <c r="B376" s="127">
        <v>43958</v>
      </c>
      <c r="C376" t="s">
        <v>107</v>
      </c>
      <c r="D376" t="s">
        <v>107</v>
      </c>
      <c r="E376">
        <v>31</v>
      </c>
    </row>
    <row r="377" spans="2:5" x14ac:dyDescent="0.3">
      <c r="B377" s="127">
        <v>43904</v>
      </c>
      <c r="C377" t="s">
        <v>107</v>
      </c>
      <c r="D377" t="s">
        <v>107</v>
      </c>
      <c r="E377">
        <v>3</v>
      </c>
    </row>
    <row r="378" spans="2:5" x14ac:dyDescent="0.3">
      <c r="B378" s="127">
        <v>43937</v>
      </c>
      <c r="C378" t="s">
        <v>108</v>
      </c>
      <c r="D378" t="s">
        <v>107</v>
      </c>
      <c r="E378">
        <v>2</v>
      </c>
    </row>
    <row r="379" spans="2:5" x14ac:dyDescent="0.3">
      <c r="B379" s="127">
        <v>43958</v>
      </c>
      <c r="C379" t="s">
        <v>107</v>
      </c>
      <c r="D379" t="s">
        <v>108</v>
      </c>
      <c r="E379">
        <v>18</v>
      </c>
    </row>
    <row r="380" spans="2:5" x14ac:dyDescent="0.3">
      <c r="B380" s="127">
        <v>43916</v>
      </c>
      <c r="C380" t="s">
        <v>107</v>
      </c>
      <c r="D380" t="s">
        <v>107</v>
      </c>
      <c r="E380">
        <v>120</v>
      </c>
    </row>
    <row r="381" spans="2:5" x14ac:dyDescent="0.3">
      <c r="B381" s="127">
        <v>43923</v>
      </c>
      <c r="C381" t="s">
        <v>108</v>
      </c>
      <c r="D381" t="s">
        <v>108</v>
      </c>
      <c r="E381">
        <v>364</v>
      </c>
    </row>
    <row r="382" spans="2:5" x14ac:dyDescent="0.3">
      <c r="B382" s="127">
        <v>43936</v>
      </c>
      <c r="C382" t="s">
        <v>108</v>
      </c>
      <c r="D382" t="s">
        <v>108</v>
      </c>
      <c r="E382">
        <v>455</v>
      </c>
    </row>
    <row r="383" spans="2:5" x14ac:dyDescent="0.3">
      <c r="B383" s="127">
        <v>43959</v>
      </c>
      <c r="C383" t="s">
        <v>107</v>
      </c>
      <c r="D383" t="s">
        <v>107</v>
      </c>
      <c r="E383">
        <v>33</v>
      </c>
    </row>
    <row r="384" spans="2:5" x14ac:dyDescent="0.3">
      <c r="B384" s="127">
        <v>43952</v>
      </c>
      <c r="C384" t="s">
        <v>109</v>
      </c>
      <c r="D384" t="s">
        <v>107</v>
      </c>
      <c r="E384">
        <v>3</v>
      </c>
    </row>
    <row r="385" spans="2:5" x14ac:dyDescent="0.3">
      <c r="B385" s="127">
        <v>43901</v>
      </c>
      <c r="C385" t="s">
        <v>22</v>
      </c>
      <c r="D385" t="s">
        <v>22</v>
      </c>
      <c r="E385">
        <v>6</v>
      </c>
    </row>
    <row r="386" spans="2:5" x14ac:dyDescent="0.3">
      <c r="B386" s="127">
        <v>43930</v>
      </c>
      <c r="C386" t="s">
        <v>109</v>
      </c>
      <c r="D386" t="s">
        <v>107</v>
      </c>
      <c r="E386">
        <v>5</v>
      </c>
    </row>
    <row r="387" spans="2:5" x14ac:dyDescent="0.3">
      <c r="B387" s="127">
        <v>43924</v>
      </c>
      <c r="C387" t="s">
        <v>108</v>
      </c>
      <c r="D387" t="s">
        <v>108</v>
      </c>
      <c r="E387">
        <v>432</v>
      </c>
    </row>
    <row r="388" spans="2:5" x14ac:dyDescent="0.3">
      <c r="B388" s="127">
        <v>43939</v>
      </c>
      <c r="C388" t="s">
        <v>108</v>
      </c>
      <c r="D388" t="s">
        <v>108</v>
      </c>
      <c r="E388">
        <v>356</v>
      </c>
    </row>
    <row r="389" spans="2:5" x14ac:dyDescent="0.3">
      <c r="B389" s="127">
        <v>43900</v>
      </c>
      <c r="C389" t="s">
        <v>22</v>
      </c>
      <c r="D389" t="s">
        <v>22</v>
      </c>
      <c r="E389">
        <v>1</v>
      </c>
    </row>
    <row r="390" spans="2:5" x14ac:dyDescent="0.3">
      <c r="B390" s="127">
        <v>43960</v>
      </c>
      <c r="C390" t="s">
        <v>109</v>
      </c>
      <c r="D390" t="s">
        <v>107</v>
      </c>
      <c r="E390">
        <v>1</v>
      </c>
    </row>
    <row r="391" spans="2:5" x14ac:dyDescent="0.3">
      <c r="B391" s="127">
        <v>43956</v>
      </c>
      <c r="C391" t="s">
        <v>107</v>
      </c>
      <c r="D391" t="s">
        <v>108</v>
      </c>
      <c r="E391">
        <v>8</v>
      </c>
    </row>
    <row r="392" spans="2:5" x14ac:dyDescent="0.3">
      <c r="B392" s="127">
        <v>43926</v>
      </c>
      <c r="C392" t="s">
        <v>107</v>
      </c>
      <c r="D392" t="s">
        <v>108</v>
      </c>
      <c r="E392">
        <v>48</v>
      </c>
    </row>
    <row r="393" spans="2:5" x14ac:dyDescent="0.3">
      <c r="B393" s="127">
        <v>43931</v>
      </c>
      <c r="C393" t="s">
        <v>109</v>
      </c>
      <c r="D393" t="s">
        <v>107</v>
      </c>
      <c r="E393">
        <v>4</v>
      </c>
    </row>
    <row r="394" spans="2:5" x14ac:dyDescent="0.3">
      <c r="B394" s="127">
        <v>43958</v>
      </c>
      <c r="C394" t="s">
        <v>109</v>
      </c>
      <c r="D394" t="s">
        <v>108</v>
      </c>
      <c r="E394">
        <v>10</v>
      </c>
    </row>
    <row r="395" spans="2:5" x14ac:dyDescent="0.3">
      <c r="B395" s="127">
        <v>43909</v>
      </c>
      <c r="C395" t="s">
        <v>22</v>
      </c>
      <c r="D395" t="s">
        <v>22</v>
      </c>
      <c r="E395">
        <v>37</v>
      </c>
    </row>
    <row r="396" spans="2:5" x14ac:dyDescent="0.3">
      <c r="B396" s="127">
        <v>43958</v>
      </c>
      <c r="C396" t="s">
        <v>108</v>
      </c>
      <c r="D396" t="s">
        <v>109</v>
      </c>
      <c r="E396">
        <v>3</v>
      </c>
    </row>
    <row r="397" spans="2:5" x14ac:dyDescent="0.3">
      <c r="B397" s="127">
        <v>43920</v>
      </c>
      <c r="C397" t="s">
        <v>107</v>
      </c>
      <c r="D397" t="s">
        <v>107</v>
      </c>
      <c r="E397">
        <v>175</v>
      </c>
    </row>
    <row r="398" spans="2:5" x14ac:dyDescent="0.3">
      <c r="B398" s="127">
        <v>43953</v>
      </c>
      <c r="C398" t="s">
        <v>109</v>
      </c>
      <c r="D398" t="s">
        <v>109</v>
      </c>
      <c r="E398">
        <v>2</v>
      </c>
    </row>
    <row r="399" spans="2:5" x14ac:dyDescent="0.3">
      <c r="B399" s="127">
        <v>43961</v>
      </c>
      <c r="C399" t="s">
        <v>108</v>
      </c>
      <c r="D399" t="s">
        <v>108</v>
      </c>
      <c r="E399">
        <v>101</v>
      </c>
    </row>
    <row r="400" spans="2:5" x14ac:dyDescent="0.3">
      <c r="B400" s="127">
        <v>43926</v>
      </c>
      <c r="C400" t="s">
        <v>108</v>
      </c>
      <c r="D400" t="s">
        <v>108</v>
      </c>
      <c r="E400">
        <v>459</v>
      </c>
    </row>
    <row r="401" spans="2:5" x14ac:dyDescent="0.3">
      <c r="B401" s="127">
        <v>43951</v>
      </c>
      <c r="C401" t="s">
        <v>108</v>
      </c>
      <c r="D401" t="s">
        <v>108</v>
      </c>
      <c r="E401">
        <v>204</v>
      </c>
    </row>
    <row r="402" spans="2:5" x14ac:dyDescent="0.3">
      <c r="B402" s="127">
        <v>43926</v>
      </c>
      <c r="C402" t="s">
        <v>109</v>
      </c>
      <c r="D402" t="s">
        <v>109</v>
      </c>
      <c r="E402">
        <v>3</v>
      </c>
    </row>
    <row r="403" spans="2:5" x14ac:dyDescent="0.3">
      <c r="B403" s="127">
        <v>43947</v>
      </c>
      <c r="C403" t="s">
        <v>108</v>
      </c>
      <c r="D403" t="s">
        <v>109</v>
      </c>
      <c r="E403">
        <v>4</v>
      </c>
    </row>
    <row r="404" spans="2:5" x14ac:dyDescent="0.3">
      <c r="B404" s="127">
        <v>43896</v>
      </c>
      <c r="C404" t="s">
        <v>22</v>
      </c>
      <c r="D404" t="s">
        <v>22</v>
      </c>
      <c r="E404">
        <v>2</v>
      </c>
    </row>
    <row r="405" spans="2:5" x14ac:dyDescent="0.3">
      <c r="B405" s="127">
        <v>43944</v>
      </c>
      <c r="C405" t="s">
        <v>108</v>
      </c>
      <c r="D405" t="s">
        <v>107</v>
      </c>
      <c r="E405">
        <v>2</v>
      </c>
    </row>
    <row r="406" spans="2:5" x14ac:dyDescent="0.3">
      <c r="B406" s="127">
        <v>43930</v>
      </c>
      <c r="C406" t="s">
        <v>107</v>
      </c>
      <c r="D406" t="s">
        <v>108</v>
      </c>
      <c r="E406">
        <v>36</v>
      </c>
    </row>
    <row r="407" spans="2:5" x14ac:dyDescent="0.3">
      <c r="B407" s="127">
        <v>43918</v>
      </c>
      <c r="C407" t="s">
        <v>107</v>
      </c>
      <c r="D407" t="s">
        <v>109</v>
      </c>
      <c r="E407">
        <v>2</v>
      </c>
    </row>
    <row r="408" spans="2:5" x14ac:dyDescent="0.3">
      <c r="B408" s="127">
        <v>43959</v>
      </c>
      <c r="C408" t="s">
        <v>108</v>
      </c>
      <c r="D408" t="s">
        <v>108</v>
      </c>
      <c r="E408">
        <v>125</v>
      </c>
    </row>
    <row r="409" spans="2:5" x14ac:dyDescent="0.3">
      <c r="B409" s="127">
        <v>43915</v>
      </c>
      <c r="C409" t="s">
        <v>107</v>
      </c>
      <c r="D409" t="s">
        <v>107</v>
      </c>
      <c r="E409">
        <v>97</v>
      </c>
    </row>
    <row r="410" spans="2:5" x14ac:dyDescent="0.3">
      <c r="B410" s="127">
        <v>43932</v>
      </c>
      <c r="C410" t="s">
        <v>107</v>
      </c>
      <c r="D410" t="s">
        <v>109</v>
      </c>
      <c r="E410">
        <v>2</v>
      </c>
    </row>
    <row r="411" spans="2:5" x14ac:dyDescent="0.3">
      <c r="B411" s="127">
        <v>43959</v>
      </c>
      <c r="C411" t="s">
        <v>107</v>
      </c>
      <c r="D411" t="s">
        <v>108</v>
      </c>
      <c r="E411">
        <v>10</v>
      </c>
    </row>
    <row r="412" spans="2:5" x14ac:dyDescent="0.3">
      <c r="B412" s="127">
        <v>43930</v>
      </c>
      <c r="C412" t="s">
        <v>108</v>
      </c>
      <c r="D412" t="s">
        <v>109</v>
      </c>
      <c r="E412">
        <v>10</v>
      </c>
    </row>
    <row r="413" spans="2:5" x14ac:dyDescent="0.3">
      <c r="B413" s="127">
        <v>43924</v>
      </c>
      <c r="C413" t="s">
        <v>109</v>
      </c>
      <c r="D413" t="s">
        <v>109</v>
      </c>
      <c r="E413">
        <v>3</v>
      </c>
    </row>
    <row r="414" spans="2:5" x14ac:dyDescent="0.3">
      <c r="B414" s="127">
        <v>43925</v>
      </c>
      <c r="C414" t="s">
        <v>107</v>
      </c>
      <c r="D414" t="s">
        <v>108</v>
      </c>
      <c r="E414">
        <v>41</v>
      </c>
    </row>
    <row r="415" spans="2:5" x14ac:dyDescent="0.3">
      <c r="B415" s="127">
        <v>43940</v>
      </c>
      <c r="C415" t="s">
        <v>109</v>
      </c>
      <c r="D415" t="s">
        <v>108</v>
      </c>
      <c r="E415">
        <v>26</v>
      </c>
    </row>
    <row r="416" spans="2:5" x14ac:dyDescent="0.3">
      <c r="B416" s="127">
        <v>43932</v>
      </c>
      <c r="C416" t="s">
        <v>109</v>
      </c>
      <c r="D416" t="s">
        <v>108</v>
      </c>
      <c r="E416">
        <v>28</v>
      </c>
    </row>
    <row r="417" spans="2:5" x14ac:dyDescent="0.3">
      <c r="B417" s="127">
        <v>43934</v>
      </c>
      <c r="C417" t="s">
        <v>108</v>
      </c>
      <c r="D417" t="s">
        <v>108</v>
      </c>
      <c r="E417">
        <v>461</v>
      </c>
    </row>
    <row r="418" spans="2:5" x14ac:dyDescent="0.3">
      <c r="B418" s="127">
        <v>43934</v>
      </c>
      <c r="C418" t="s">
        <v>109</v>
      </c>
      <c r="D418" t="s">
        <v>109</v>
      </c>
      <c r="E418">
        <v>3</v>
      </c>
    </row>
    <row r="419" spans="2:5" x14ac:dyDescent="0.3">
      <c r="B419" s="127">
        <v>43914</v>
      </c>
      <c r="C419" t="s">
        <v>109</v>
      </c>
      <c r="D419" t="s">
        <v>107</v>
      </c>
      <c r="E419">
        <v>2</v>
      </c>
    </row>
    <row r="420" spans="2:5" x14ac:dyDescent="0.3">
      <c r="B420" s="127">
        <v>43955</v>
      </c>
      <c r="C420" t="s">
        <v>107</v>
      </c>
      <c r="D420" t="s">
        <v>108</v>
      </c>
      <c r="E420">
        <v>13</v>
      </c>
    </row>
    <row r="421" spans="2:5" x14ac:dyDescent="0.3">
      <c r="B421" s="127">
        <v>43936</v>
      </c>
      <c r="C421" t="s">
        <v>109</v>
      </c>
      <c r="D421" t="s">
        <v>109</v>
      </c>
      <c r="E421">
        <v>1</v>
      </c>
    </row>
    <row r="422" spans="2:5" x14ac:dyDescent="0.3">
      <c r="B422" s="127">
        <v>43954</v>
      </c>
      <c r="C422" t="s">
        <v>107</v>
      </c>
      <c r="D422" t="s">
        <v>107</v>
      </c>
      <c r="E422">
        <v>32</v>
      </c>
    </row>
    <row r="423" spans="2:5" x14ac:dyDescent="0.3">
      <c r="B423" s="127">
        <v>43933</v>
      </c>
      <c r="C423" t="s">
        <v>108</v>
      </c>
      <c r="D423" t="s">
        <v>109</v>
      </c>
      <c r="E423">
        <v>5</v>
      </c>
    </row>
    <row r="424" spans="2:5" x14ac:dyDescent="0.3">
      <c r="B424" s="127">
        <v>43914</v>
      </c>
      <c r="C424" t="s">
        <v>22</v>
      </c>
      <c r="D424" t="s">
        <v>22</v>
      </c>
      <c r="E424">
        <v>1</v>
      </c>
    </row>
    <row r="425" spans="2:5" x14ac:dyDescent="0.3">
      <c r="B425" s="127">
        <v>43916</v>
      </c>
      <c r="C425" t="s">
        <v>108</v>
      </c>
      <c r="D425" t="s">
        <v>108</v>
      </c>
      <c r="E425">
        <v>169</v>
      </c>
    </row>
    <row r="426" spans="2:5" x14ac:dyDescent="0.3">
      <c r="B426" s="127">
        <v>43924</v>
      </c>
      <c r="C426" t="s">
        <v>108</v>
      </c>
      <c r="D426" t="s">
        <v>107</v>
      </c>
      <c r="E426">
        <v>2</v>
      </c>
    </row>
    <row r="427" spans="2:5" x14ac:dyDescent="0.3">
      <c r="B427" s="127">
        <v>43939</v>
      </c>
      <c r="C427" t="s">
        <v>108</v>
      </c>
      <c r="D427" t="s">
        <v>107</v>
      </c>
      <c r="E427">
        <v>1</v>
      </c>
    </row>
    <row r="428" spans="2:5" x14ac:dyDescent="0.3">
      <c r="B428" s="127">
        <v>43918</v>
      </c>
      <c r="C428" t="s">
        <v>109</v>
      </c>
      <c r="D428" t="s">
        <v>108</v>
      </c>
      <c r="E428">
        <v>8</v>
      </c>
    </row>
    <row r="429" spans="2:5" x14ac:dyDescent="0.3">
      <c r="B429" s="127">
        <v>43939</v>
      </c>
      <c r="C429" t="s">
        <v>107</v>
      </c>
      <c r="D429" t="s">
        <v>109</v>
      </c>
      <c r="E429">
        <v>2</v>
      </c>
    </row>
    <row r="430" spans="2:5" x14ac:dyDescent="0.3">
      <c r="B430" s="127">
        <v>43905</v>
      </c>
      <c r="C430" t="s">
        <v>22</v>
      </c>
      <c r="D430" t="s">
        <v>22</v>
      </c>
      <c r="E430">
        <v>20</v>
      </c>
    </row>
    <row r="431" spans="2:5" x14ac:dyDescent="0.3">
      <c r="B431" s="127">
        <v>43904</v>
      </c>
      <c r="C431" t="s">
        <v>22</v>
      </c>
      <c r="D431" t="s">
        <v>22</v>
      </c>
      <c r="E431">
        <v>18</v>
      </c>
    </row>
    <row r="432" spans="2:5" x14ac:dyDescent="0.3">
      <c r="B432" s="127">
        <v>43914</v>
      </c>
      <c r="C432" t="s">
        <v>107</v>
      </c>
      <c r="D432" t="s">
        <v>108</v>
      </c>
      <c r="E432">
        <v>17</v>
      </c>
    </row>
    <row r="433" spans="2:5" x14ac:dyDescent="0.3">
      <c r="B433" s="127">
        <v>43943</v>
      </c>
      <c r="C433" t="s">
        <v>107</v>
      </c>
      <c r="D433" t="s">
        <v>109</v>
      </c>
      <c r="E433">
        <v>4</v>
      </c>
    </row>
    <row r="434" spans="2:5" x14ac:dyDescent="0.3">
      <c r="B434" s="127">
        <v>43940</v>
      </c>
      <c r="C434" t="s">
        <v>109</v>
      </c>
      <c r="D434" t="s">
        <v>107</v>
      </c>
      <c r="E434">
        <v>2</v>
      </c>
    </row>
    <row r="435" spans="2:5" x14ac:dyDescent="0.3">
      <c r="B435" s="127">
        <v>43952</v>
      </c>
      <c r="C435" t="s">
        <v>109</v>
      </c>
      <c r="D435" t="s">
        <v>108</v>
      </c>
      <c r="E435">
        <v>13</v>
      </c>
    </row>
    <row r="436" spans="2:5" x14ac:dyDescent="0.3">
      <c r="B436" s="127">
        <v>43921</v>
      </c>
      <c r="C436" t="s">
        <v>109</v>
      </c>
      <c r="D436" t="s">
        <v>109</v>
      </c>
      <c r="E436">
        <v>1</v>
      </c>
    </row>
    <row r="437" spans="2:5" x14ac:dyDescent="0.3">
      <c r="B437" s="127">
        <v>43951</v>
      </c>
      <c r="C437" t="s">
        <v>109</v>
      </c>
      <c r="D437" t="s">
        <v>109</v>
      </c>
      <c r="E437">
        <v>2</v>
      </c>
    </row>
    <row r="438" spans="2:5" x14ac:dyDescent="0.3">
      <c r="B438" s="127">
        <v>43907</v>
      </c>
      <c r="C438" t="s">
        <v>107</v>
      </c>
      <c r="D438" t="s">
        <v>108</v>
      </c>
      <c r="E438">
        <v>1</v>
      </c>
    </row>
    <row r="439" spans="2:5" x14ac:dyDescent="0.3">
      <c r="B439" s="127">
        <v>43942</v>
      </c>
      <c r="C439" t="s">
        <v>107</v>
      </c>
      <c r="D439" t="s">
        <v>108</v>
      </c>
      <c r="E439">
        <v>35</v>
      </c>
    </row>
    <row r="440" spans="2:5" x14ac:dyDescent="0.3">
      <c r="B440" s="127">
        <v>43924</v>
      </c>
      <c r="C440" t="s">
        <v>107</v>
      </c>
      <c r="D440" t="s">
        <v>109</v>
      </c>
      <c r="E440">
        <v>2</v>
      </c>
    </row>
    <row r="441" spans="2:5" x14ac:dyDescent="0.3">
      <c r="B441" s="127">
        <v>43944</v>
      </c>
      <c r="C441" t="s">
        <v>109</v>
      </c>
      <c r="D441" t="s">
        <v>108</v>
      </c>
      <c r="E441">
        <v>21</v>
      </c>
    </row>
    <row r="442" spans="2:5" x14ac:dyDescent="0.3">
      <c r="B442" s="127">
        <v>43953</v>
      </c>
      <c r="C442" t="s">
        <v>108</v>
      </c>
      <c r="D442" t="s">
        <v>108</v>
      </c>
      <c r="E442">
        <v>195</v>
      </c>
    </row>
    <row r="443" spans="2:5" x14ac:dyDescent="0.3">
      <c r="B443" s="127">
        <v>43922</v>
      </c>
      <c r="C443" t="s">
        <v>108</v>
      </c>
      <c r="D443" t="s">
        <v>109</v>
      </c>
      <c r="E443">
        <v>5</v>
      </c>
    </row>
    <row r="444" spans="2:5" x14ac:dyDescent="0.3">
      <c r="B444" s="127">
        <v>43911</v>
      </c>
      <c r="C444" t="s">
        <v>22</v>
      </c>
      <c r="D444" t="s">
        <v>22</v>
      </c>
      <c r="E444">
        <v>43</v>
      </c>
    </row>
    <row r="445" spans="2:5" x14ac:dyDescent="0.3">
      <c r="B445" s="127">
        <v>43912</v>
      </c>
      <c r="C445" t="s">
        <v>22</v>
      </c>
      <c r="D445" t="s">
        <v>22</v>
      </c>
      <c r="E445">
        <v>41</v>
      </c>
    </row>
    <row r="446" spans="2:5" x14ac:dyDescent="0.3">
      <c r="B446" s="127">
        <v>43962</v>
      </c>
      <c r="C446" t="s">
        <v>108</v>
      </c>
      <c r="D446" t="s">
        <v>109</v>
      </c>
      <c r="E446">
        <v>2</v>
      </c>
    </row>
    <row r="447" spans="2:5" x14ac:dyDescent="0.3">
      <c r="B447" s="127">
        <v>43942</v>
      </c>
      <c r="C447" t="s">
        <v>107</v>
      </c>
      <c r="D447" t="s">
        <v>107</v>
      </c>
      <c r="E447">
        <v>100</v>
      </c>
    </row>
    <row r="448" spans="2:5" x14ac:dyDescent="0.3">
      <c r="B448" s="127">
        <v>43941</v>
      </c>
      <c r="C448" t="s">
        <v>107</v>
      </c>
      <c r="D448" t="s">
        <v>109</v>
      </c>
      <c r="E448">
        <v>6</v>
      </c>
    </row>
    <row r="449" spans="2:5" x14ac:dyDescent="0.3">
      <c r="B449" s="127">
        <v>43926</v>
      </c>
      <c r="C449" t="s">
        <v>108</v>
      </c>
      <c r="D449" t="s">
        <v>107</v>
      </c>
      <c r="E449">
        <v>3</v>
      </c>
    </row>
    <row r="450" spans="2:5" x14ac:dyDescent="0.3">
      <c r="B450" s="127">
        <v>43917</v>
      </c>
      <c r="C450" t="s">
        <v>109</v>
      </c>
      <c r="D450" t="s">
        <v>109</v>
      </c>
      <c r="E450">
        <v>1</v>
      </c>
    </row>
    <row r="451" spans="2:5" x14ac:dyDescent="0.3">
      <c r="B451" s="127">
        <v>43920</v>
      </c>
      <c r="C451" t="s">
        <v>107</v>
      </c>
      <c r="D451" t="s">
        <v>108</v>
      </c>
      <c r="E451">
        <v>54</v>
      </c>
    </row>
    <row r="452" spans="2:5" x14ac:dyDescent="0.3">
      <c r="B452" s="127">
        <v>43919</v>
      </c>
      <c r="C452" t="s">
        <v>109</v>
      </c>
      <c r="D452" t="s">
        <v>109</v>
      </c>
      <c r="E452">
        <v>3</v>
      </c>
    </row>
    <row r="453" spans="2:5" x14ac:dyDescent="0.3">
      <c r="B453" s="127">
        <v>43906</v>
      </c>
      <c r="C453" t="s">
        <v>107</v>
      </c>
      <c r="D453" t="s">
        <v>107</v>
      </c>
      <c r="E453">
        <v>10</v>
      </c>
    </row>
    <row r="454" spans="2:5" x14ac:dyDescent="0.3">
      <c r="B454" s="127">
        <v>43914</v>
      </c>
      <c r="C454" t="s">
        <v>107</v>
      </c>
      <c r="D454" t="s">
        <v>107</v>
      </c>
      <c r="E454">
        <v>76</v>
      </c>
    </row>
    <row r="455" spans="2:5" x14ac:dyDescent="0.3">
      <c r="B455" s="127">
        <v>43910</v>
      </c>
      <c r="C455" t="s">
        <v>109</v>
      </c>
      <c r="D455" t="s">
        <v>108</v>
      </c>
      <c r="E455">
        <v>3</v>
      </c>
    </row>
    <row r="456" spans="2:5" x14ac:dyDescent="0.3">
      <c r="B456" s="127">
        <v>43916</v>
      </c>
      <c r="C456" t="s">
        <v>108</v>
      </c>
      <c r="D456" t="s">
        <v>107</v>
      </c>
      <c r="E456">
        <v>7</v>
      </c>
    </row>
    <row r="457" spans="2:5" x14ac:dyDescent="0.3">
      <c r="B457" s="127">
        <v>43955</v>
      </c>
      <c r="C457" t="s">
        <v>109</v>
      </c>
      <c r="D457" t="s">
        <v>109</v>
      </c>
      <c r="E457">
        <v>4</v>
      </c>
    </row>
    <row r="458" spans="2:5" x14ac:dyDescent="0.3">
      <c r="B458" s="127">
        <v>43918</v>
      </c>
      <c r="C458" t="s">
        <v>109</v>
      </c>
      <c r="D458" t="s">
        <v>107</v>
      </c>
      <c r="E458">
        <v>3</v>
      </c>
    </row>
    <row r="459" spans="2:5" x14ac:dyDescent="0.3">
      <c r="B459" s="127">
        <v>43925</v>
      </c>
      <c r="C459" t="s">
        <v>107</v>
      </c>
      <c r="D459" t="s">
        <v>107</v>
      </c>
      <c r="E459">
        <v>210</v>
      </c>
    </row>
    <row r="460" spans="2:5" x14ac:dyDescent="0.3">
      <c r="B460" s="127">
        <v>43940</v>
      </c>
      <c r="C460" t="s">
        <v>108</v>
      </c>
      <c r="D460" t="s">
        <v>109</v>
      </c>
      <c r="E460">
        <v>4</v>
      </c>
    </row>
    <row r="461" spans="2:5" x14ac:dyDescent="0.3">
      <c r="B461" s="127">
        <v>43944</v>
      </c>
      <c r="C461" t="s">
        <v>107</v>
      </c>
      <c r="D461" t="s">
        <v>109</v>
      </c>
      <c r="E461">
        <v>2</v>
      </c>
    </row>
    <row r="462" spans="2:5" x14ac:dyDescent="0.3">
      <c r="B462" s="127">
        <v>43930</v>
      </c>
      <c r="C462" t="s">
        <v>109</v>
      </c>
      <c r="D462" t="s">
        <v>108</v>
      </c>
      <c r="E462">
        <v>21</v>
      </c>
    </row>
    <row r="463" spans="2:5" x14ac:dyDescent="0.3">
      <c r="B463" s="127">
        <v>43936</v>
      </c>
      <c r="C463" t="s">
        <v>108</v>
      </c>
      <c r="D463" t="s">
        <v>107</v>
      </c>
      <c r="E463">
        <v>5</v>
      </c>
    </row>
    <row r="464" spans="2:5" x14ac:dyDescent="0.3">
      <c r="B464" s="127">
        <v>43945</v>
      </c>
      <c r="C464" t="s">
        <v>108</v>
      </c>
      <c r="D464" t="s">
        <v>108</v>
      </c>
      <c r="E464">
        <v>305</v>
      </c>
    </row>
    <row r="465" spans="2:5" x14ac:dyDescent="0.3">
      <c r="B465" s="127">
        <v>43923</v>
      </c>
      <c r="C465" t="s">
        <v>108</v>
      </c>
      <c r="D465" t="s">
        <v>107</v>
      </c>
      <c r="E465">
        <v>5</v>
      </c>
    </row>
    <row r="466" spans="2:5" x14ac:dyDescent="0.3">
      <c r="B466" s="127">
        <v>43950</v>
      </c>
      <c r="C466" t="s">
        <v>107</v>
      </c>
      <c r="D466" t="s">
        <v>109</v>
      </c>
      <c r="E466">
        <v>1</v>
      </c>
    </row>
    <row r="467" spans="2:5" x14ac:dyDescent="0.3">
      <c r="B467" s="127">
        <v>43908</v>
      </c>
      <c r="C467" t="s">
        <v>107</v>
      </c>
      <c r="D467" t="s">
        <v>108</v>
      </c>
      <c r="E467">
        <v>2</v>
      </c>
    </row>
    <row r="468" spans="2:5" x14ac:dyDescent="0.3">
      <c r="B468" s="127">
        <v>43956</v>
      </c>
      <c r="C468" t="s">
        <v>109</v>
      </c>
      <c r="D468" t="s">
        <v>109</v>
      </c>
      <c r="E468">
        <v>1</v>
      </c>
    </row>
    <row r="469" spans="2:5" x14ac:dyDescent="0.3">
      <c r="B469" s="127">
        <v>43930</v>
      </c>
      <c r="C469" t="s">
        <v>107</v>
      </c>
      <c r="D469" t="s">
        <v>107</v>
      </c>
      <c r="E469">
        <v>180</v>
      </c>
    </row>
    <row r="470" spans="2:5" x14ac:dyDescent="0.3">
      <c r="B470" s="127">
        <v>43962</v>
      </c>
      <c r="C470" t="s">
        <v>109</v>
      </c>
      <c r="D470" t="s">
        <v>108</v>
      </c>
      <c r="E470">
        <v>2</v>
      </c>
    </row>
    <row r="471" spans="2:5" x14ac:dyDescent="0.3">
      <c r="B471" s="127">
        <v>43948</v>
      </c>
      <c r="C471" t="s">
        <v>109</v>
      </c>
      <c r="D471" t="s">
        <v>107</v>
      </c>
      <c r="E471">
        <v>3</v>
      </c>
    </row>
    <row r="472" spans="2:5" x14ac:dyDescent="0.3">
      <c r="B472" s="127">
        <v>43936</v>
      </c>
      <c r="C472" t="s">
        <v>107</v>
      </c>
      <c r="D472" t="s">
        <v>109</v>
      </c>
      <c r="E472">
        <v>3</v>
      </c>
    </row>
    <row r="473" spans="2:5" x14ac:dyDescent="0.3">
      <c r="B473" s="127">
        <v>43922</v>
      </c>
      <c r="C473" t="s">
        <v>109</v>
      </c>
      <c r="D473" t="s">
        <v>108</v>
      </c>
      <c r="E473">
        <v>15</v>
      </c>
    </row>
    <row r="474" spans="2:5" x14ac:dyDescent="0.3">
      <c r="B474" s="127">
        <v>43937</v>
      </c>
      <c r="C474" t="s">
        <v>108</v>
      </c>
      <c r="D474" t="s">
        <v>108</v>
      </c>
      <c r="E474">
        <v>427</v>
      </c>
    </row>
    <row r="475" spans="2:5" x14ac:dyDescent="0.3">
      <c r="B475" s="127">
        <v>43903</v>
      </c>
      <c r="C475" t="s">
        <v>108</v>
      </c>
      <c r="D475" t="s">
        <v>108</v>
      </c>
      <c r="E475">
        <v>4</v>
      </c>
    </row>
    <row r="476" spans="2:5" x14ac:dyDescent="0.3">
      <c r="B476" s="127">
        <v>43955</v>
      </c>
      <c r="C476" t="s">
        <v>108</v>
      </c>
      <c r="D476" t="s">
        <v>109</v>
      </c>
      <c r="E476">
        <v>3</v>
      </c>
    </row>
    <row r="477" spans="2:5" x14ac:dyDescent="0.3">
      <c r="B477" s="127">
        <v>43962</v>
      </c>
      <c r="C477" t="s">
        <v>107</v>
      </c>
      <c r="D477" t="s">
        <v>107</v>
      </c>
      <c r="E477">
        <v>8</v>
      </c>
    </row>
    <row r="478" spans="2:5" x14ac:dyDescent="0.3">
      <c r="B478" s="127">
        <v>43909</v>
      </c>
      <c r="C478" t="s">
        <v>108</v>
      </c>
      <c r="D478" t="s">
        <v>108</v>
      </c>
      <c r="E478">
        <v>14</v>
      </c>
    </row>
    <row r="479" spans="2:5" x14ac:dyDescent="0.3">
      <c r="B479" s="127">
        <v>43911</v>
      </c>
      <c r="C479" t="s">
        <v>107</v>
      </c>
      <c r="D479" t="s">
        <v>109</v>
      </c>
      <c r="E479">
        <v>2</v>
      </c>
    </row>
    <row r="480" spans="2:5" x14ac:dyDescent="0.3">
      <c r="B480" s="127">
        <v>43907</v>
      </c>
      <c r="C480" t="s">
        <v>107</v>
      </c>
      <c r="D480" t="s">
        <v>107</v>
      </c>
      <c r="E480">
        <v>6</v>
      </c>
    </row>
    <row r="481" spans="2:5" x14ac:dyDescent="0.3">
      <c r="B481" s="127">
        <v>43945</v>
      </c>
      <c r="C481" t="s">
        <v>107</v>
      </c>
      <c r="D481" t="s">
        <v>109</v>
      </c>
      <c r="E481">
        <v>3</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3D46AF8F8791C4BB079E5D0FD01C392" ma:contentTypeVersion="6" ma:contentTypeDescription="Create a new document." ma:contentTypeScope="" ma:versionID="9568aad5483b1452607d79e3c8efe351">
  <xsd:schema xmlns:xsd="http://www.w3.org/2001/XMLSchema" xmlns:xs="http://www.w3.org/2001/XMLSchema" xmlns:p="http://schemas.microsoft.com/office/2006/metadata/properties" xmlns:ns2="db6a3259-5b26-45f2-8717-9fc21d78fc99" xmlns:ns3="b0f6542d-b716-424a-afda-c4a0ea0cc389" targetNamespace="http://schemas.microsoft.com/office/2006/metadata/properties" ma:root="true" ma:fieldsID="b603bada0e0a866082796aa73dd3aa6d" ns2:_="" ns3:_="">
    <xsd:import namespace="db6a3259-5b26-45f2-8717-9fc21d78fc99"/>
    <xsd:import namespace="b0f6542d-b716-424a-afda-c4a0ea0cc38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6a3259-5b26-45f2-8717-9fc21d78fc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0f6542d-b716-424a-afda-c4a0ea0cc38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4956BED-5B2B-4D68-A359-1F4D0BCCACA3}"/>
</file>

<file path=customXml/itemProps2.xml><?xml version="1.0" encoding="utf-8"?>
<ds:datastoreItem xmlns:ds="http://schemas.openxmlformats.org/officeDocument/2006/customXml" ds:itemID="{D5EBF82E-1D17-444F-8A45-5558B5B68FD4}"/>
</file>

<file path=customXml/itemProps3.xml><?xml version="1.0" encoding="utf-8"?>
<ds:datastoreItem xmlns:ds="http://schemas.openxmlformats.org/officeDocument/2006/customXml" ds:itemID="{98189A61-2C69-4FE3-8014-9D6A29969F1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Tab1 Deaths by ethnicity</vt:lpstr>
      <vt:lpstr>Tab2 Deaths by gender</vt:lpstr>
      <vt:lpstr>Tab3 Deaths by condition</vt:lpstr>
      <vt:lpstr>Tab4 Deaths by cond (detail)</vt:lpstr>
      <vt:lpstr>COVID19 all deaths LD MH tables</vt:lpstr>
      <vt:lpstr>NCDR extract LD MH tables</vt:lpstr>
      <vt:lpstr>COVID19 all deaths LD MH charts</vt:lpstr>
      <vt:lpstr>NCDR extract LD MH charts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Shafee, Paul</dc:creator>
  <cp:lastModifiedBy>Thomas Ashley</cp:lastModifiedBy>
  <dcterms:created xsi:type="dcterms:W3CDTF">2020-04-18T17:00:38Z</dcterms:created>
  <dcterms:modified xsi:type="dcterms:W3CDTF">2021-03-11T11:21:04Z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0x01010023D46AF8F8791C4BB079E5D0FD01C392</vt:lpwstr>
  </property>
</Properties>
</file>